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xl/webextensions/webextension5.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66925"/>
  <mc:AlternateContent xmlns:mc="http://schemas.openxmlformats.org/markup-compatibility/2006">
    <mc:Choice Requires="x15">
      <x15ac:absPath xmlns:x15ac="http://schemas.microsoft.com/office/spreadsheetml/2010/11/ac" url="https://d.docs.live.net/b7b39838292625a9/Desktop/"/>
    </mc:Choice>
  </mc:AlternateContent>
  <xr:revisionPtr revIDLastSave="32" documentId="8_{30517697-FC62-4210-9916-81F083D19552}" xr6:coauthVersionLast="47" xr6:coauthVersionMax="47" xr10:uidLastSave="{2C288F0A-2464-4C31-A267-126FA3EC1A57}"/>
  <bookViews>
    <workbookView xWindow="-108" yWindow="-108" windowWidth="23256" windowHeight="12576" tabRatio="722" firstSheet="2" activeTab="7" xr2:uid="{EE530920-717F-468C-9BE3-4F0CC1E8F96B}"/>
  </bookViews>
  <sheets>
    <sheet name="Customer Name" sheetId="11" r:id="rId1"/>
    <sheet name="Medical Examination" sheetId="34" r:id="rId2"/>
    <sheet name="Hospital details" sheetId="7" r:id="rId3"/>
    <sheet name="Healthcare" sheetId="9" r:id="rId4"/>
    <sheet name="GPT cache" sheetId="19" state="veryHidden" r:id="rId5"/>
    <sheet name="Manual Pivot Table" sheetId="55" r:id="rId6"/>
    <sheet name="Cost &amp; Metrics Analysis" sheetId="40" r:id="rId7"/>
    <sheet name="Healthcare Dash Board" sheetId="38" r:id="rId8"/>
  </sheets>
  <definedNames>
    <definedName name="_xlnm._FilterDatabase" localSheetId="3" hidden="1">Healthcare!$A$1:$S$2336</definedName>
    <definedName name="_xlnm._FilterDatabase" localSheetId="1" hidden="1">'Medical Examination'!$A$1:$A$2336</definedName>
    <definedName name="ExternalData_1" localSheetId="0" hidden="1">'Customer Name'!$B:$D</definedName>
    <definedName name="ExternalData_1" localSheetId="1" hidden="1">'Medical Examination'!$B$1:$J$2336</definedName>
    <definedName name="ExternalData_2" localSheetId="0" hidden="1">'Customer Name'!$A$1:$A$1048575</definedName>
    <definedName name="ExternalData_2" localSheetId="2" hidden="1">'Hospital details'!$A$1:$G$2344</definedName>
    <definedName name="Slicer_Diabetic_Status1">#N/A</definedName>
    <definedName name="Slicer_Smoker">#N/A</definedName>
    <definedName name="Slicer_Weight_Status1">#N/A</definedName>
  </definedNames>
  <calcPr calcId="191029" iterate="1"/>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 i="9" l="1"/>
  <c r="A2337" i="9"/>
  <c r="O15" i="9" l="1"/>
  <c r="B2" i="9" a="1"/>
  <c r="B2" i="9" s="1"/>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3" i="9"/>
  <c r="L4" i="9"/>
  <c r="L5" i="9"/>
  <c r="L6" i="9"/>
  <c r="L2" i="9"/>
  <c r="I759" i="34"/>
  <c r="I760" i="34"/>
  <c r="I761" i="34"/>
  <c r="I762" i="34"/>
  <c r="I763" i="34"/>
  <c r="I764" i="34"/>
  <c r="I765" i="34"/>
  <c r="I766" i="34"/>
  <c r="I767" i="34"/>
  <c r="I768" i="34"/>
  <c r="I769" i="34"/>
  <c r="I770" i="34"/>
  <c r="I771" i="34"/>
  <c r="I772" i="34"/>
  <c r="I773" i="34"/>
  <c r="I774" i="34"/>
  <c r="I775" i="34"/>
  <c r="I776" i="34"/>
  <c r="I777" i="34"/>
  <c r="I778" i="34"/>
  <c r="I779" i="34"/>
  <c r="I780" i="34"/>
  <c r="I781" i="34"/>
  <c r="I782" i="34"/>
  <c r="I783" i="34"/>
  <c r="I784" i="34"/>
  <c r="I785" i="34"/>
  <c r="I786" i="34"/>
  <c r="I787" i="34"/>
  <c r="I788" i="34"/>
  <c r="I789" i="34"/>
  <c r="I790" i="34"/>
  <c r="I791" i="34"/>
  <c r="I792" i="34"/>
  <c r="I793" i="34"/>
  <c r="I794" i="34"/>
  <c r="I795" i="34"/>
  <c r="I796" i="34"/>
  <c r="I797" i="34"/>
  <c r="I798" i="34"/>
  <c r="I799" i="34"/>
  <c r="I800" i="34"/>
  <c r="I801" i="34"/>
  <c r="I802" i="34"/>
  <c r="I803" i="34"/>
  <c r="I804" i="34"/>
  <c r="I805" i="34"/>
  <c r="I806" i="34"/>
  <c r="I807" i="34"/>
  <c r="I808" i="34"/>
  <c r="I809" i="34"/>
  <c r="I810" i="34"/>
  <c r="I811" i="34"/>
  <c r="I812" i="34"/>
  <c r="I813" i="34"/>
  <c r="I814" i="34"/>
  <c r="I815" i="34"/>
  <c r="I816" i="34"/>
  <c r="I817" i="34"/>
  <c r="I818" i="34"/>
  <c r="I819" i="34"/>
  <c r="I820" i="34"/>
  <c r="I821" i="34"/>
  <c r="I822" i="34"/>
  <c r="I823" i="34"/>
  <c r="I824" i="34"/>
  <c r="I825" i="34"/>
  <c r="I826" i="34"/>
  <c r="I827" i="34"/>
  <c r="I828" i="34"/>
  <c r="I829" i="34"/>
  <c r="I830" i="34"/>
  <c r="I831" i="34"/>
  <c r="I832" i="34"/>
  <c r="I833" i="34"/>
  <c r="I834" i="34"/>
  <c r="I835" i="34"/>
  <c r="I836" i="34"/>
  <c r="I837" i="34"/>
  <c r="I838" i="34"/>
  <c r="I839" i="34"/>
  <c r="I840" i="34"/>
  <c r="I841" i="34"/>
  <c r="I842" i="34"/>
  <c r="I843" i="34"/>
  <c r="I844" i="34"/>
  <c r="I845" i="34"/>
  <c r="I846" i="34"/>
  <c r="I847" i="34"/>
  <c r="I848" i="34"/>
  <c r="I849" i="34"/>
  <c r="I850" i="34"/>
  <c r="I851" i="34"/>
  <c r="I852" i="34"/>
  <c r="I853" i="34"/>
  <c r="I854" i="34"/>
  <c r="I855" i="34"/>
  <c r="I856" i="34"/>
  <c r="I857" i="34"/>
  <c r="I858" i="34"/>
  <c r="I859" i="34"/>
  <c r="I860" i="34"/>
  <c r="I861" i="34"/>
  <c r="I862" i="34"/>
  <c r="I863" i="34"/>
  <c r="I864" i="34"/>
  <c r="I865" i="34"/>
  <c r="I866" i="34"/>
  <c r="I867" i="34"/>
  <c r="I868" i="34"/>
  <c r="I869" i="34"/>
  <c r="I870" i="34"/>
  <c r="I871" i="34"/>
  <c r="I872" i="34"/>
  <c r="I873" i="34"/>
  <c r="I874" i="34"/>
  <c r="I875" i="34"/>
  <c r="I876" i="34"/>
  <c r="I877" i="34"/>
  <c r="I878" i="34"/>
  <c r="I879" i="34"/>
  <c r="I880" i="34"/>
  <c r="I881" i="34"/>
  <c r="I882" i="34"/>
  <c r="I883" i="34"/>
  <c r="I884" i="34"/>
  <c r="I885" i="34"/>
  <c r="I886" i="34"/>
  <c r="I887" i="34"/>
  <c r="I888" i="34"/>
  <c r="I889" i="34"/>
  <c r="I890" i="34"/>
  <c r="I891" i="34"/>
  <c r="I892" i="34"/>
  <c r="I893" i="34"/>
  <c r="I894" i="34"/>
  <c r="I895" i="34"/>
  <c r="I896" i="34"/>
  <c r="I897" i="34"/>
  <c r="I898" i="34"/>
  <c r="I899" i="34"/>
  <c r="I900" i="34"/>
  <c r="I901" i="34"/>
  <c r="I902" i="34"/>
  <c r="I903" i="34"/>
  <c r="I904" i="34"/>
  <c r="I905" i="34"/>
  <c r="I906" i="34"/>
  <c r="I907" i="34"/>
  <c r="I908" i="34"/>
  <c r="I909" i="34"/>
  <c r="I910" i="34"/>
  <c r="I911" i="34"/>
  <c r="I912" i="34"/>
  <c r="I913" i="34"/>
  <c r="I914" i="34"/>
  <c r="I915" i="34"/>
  <c r="I916" i="34"/>
  <c r="I917" i="34"/>
  <c r="I918" i="34"/>
  <c r="I919" i="34"/>
  <c r="I920" i="34"/>
  <c r="I921" i="34"/>
  <c r="I922" i="34"/>
  <c r="I923" i="34"/>
  <c r="I924" i="34"/>
  <c r="I925" i="34"/>
  <c r="I926" i="34"/>
  <c r="I927" i="34"/>
  <c r="I928" i="34"/>
  <c r="I929" i="34"/>
  <c r="I930" i="34"/>
  <c r="I931" i="34"/>
  <c r="I932" i="34"/>
  <c r="I933" i="34"/>
  <c r="I934" i="34"/>
  <c r="I935" i="34"/>
  <c r="I936" i="34"/>
  <c r="I937" i="34"/>
  <c r="I938" i="34"/>
  <c r="I939" i="34"/>
  <c r="I940" i="34"/>
  <c r="I941" i="34"/>
  <c r="I942" i="34"/>
  <c r="I943" i="34"/>
  <c r="I944" i="34"/>
  <c r="I945" i="34"/>
  <c r="I946" i="34"/>
  <c r="I947" i="34"/>
  <c r="I948" i="34"/>
  <c r="I949" i="34"/>
  <c r="I950" i="34"/>
  <c r="I951" i="34"/>
  <c r="I952" i="34"/>
  <c r="I953" i="34"/>
  <c r="I954" i="34"/>
  <c r="I955" i="34"/>
  <c r="I956" i="34"/>
  <c r="I957" i="34"/>
  <c r="I958" i="34"/>
  <c r="I959" i="34"/>
  <c r="I960" i="34"/>
  <c r="I961" i="34"/>
  <c r="I962" i="34"/>
  <c r="I963" i="34"/>
  <c r="I964" i="34"/>
  <c r="I965" i="34"/>
  <c r="I966" i="34"/>
  <c r="I967" i="34"/>
  <c r="I968" i="34"/>
  <c r="I969" i="34"/>
  <c r="I970" i="34"/>
  <c r="I971" i="34"/>
  <c r="I972" i="34"/>
  <c r="I973" i="34"/>
  <c r="I974" i="34"/>
  <c r="I975" i="34"/>
  <c r="I976" i="34"/>
  <c r="I977" i="34"/>
  <c r="I978" i="34"/>
  <c r="I979" i="34"/>
  <c r="I980" i="34"/>
  <c r="I981" i="34"/>
  <c r="I982" i="34"/>
  <c r="I983" i="34"/>
  <c r="I984" i="34"/>
  <c r="I985" i="34"/>
  <c r="I986" i="34"/>
  <c r="I987" i="34"/>
  <c r="I988" i="34"/>
  <c r="I989" i="34"/>
  <c r="I990" i="34"/>
  <c r="I991" i="34"/>
  <c r="I992" i="34"/>
  <c r="I993" i="34"/>
  <c r="I994" i="34"/>
  <c r="I995" i="34"/>
  <c r="I996" i="34"/>
  <c r="I997" i="34"/>
  <c r="I998" i="34"/>
  <c r="I999" i="34"/>
  <c r="I1000" i="34"/>
  <c r="I1001" i="34"/>
  <c r="I1002" i="34"/>
  <c r="I1003" i="34"/>
  <c r="I1004" i="34"/>
  <c r="I1005" i="34"/>
  <c r="I1006" i="34"/>
  <c r="I1007" i="34"/>
  <c r="I1008" i="34"/>
  <c r="I1009" i="34"/>
  <c r="I1010" i="34"/>
  <c r="I1011" i="34"/>
  <c r="I1012" i="34"/>
  <c r="I1013" i="34"/>
  <c r="I1014" i="34"/>
  <c r="I1015" i="34"/>
  <c r="I1016" i="34"/>
  <c r="I1017" i="34"/>
  <c r="I1018" i="34"/>
  <c r="I1019" i="34"/>
  <c r="I1020" i="34"/>
  <c r="I1021" i="34"/>
  <c r="I1022" i="34"/>
  <c r="I1023" i="34"/>
  <c r="I1024" i="34"/>
  <c r="I1025" i="34"/>
  <c r="I1026" i="34"/>
  <c r="I1027" i="34"/>
  <c r="I1028" i="34"/>
  <c r="I1029" i="34"/>
  <c r="I1030" i="34"/>
  <c r="I1031" i="34"/>
  <c r="I1032" i="34"/>
  <c r="I1033" i="34"/>
  <c r="I1034" i="34"/>
  <c r="I1035" i="34"/>
  <c r="I1036" i="34"/>
  <c r="I1037" i="34"/>
  <c r="I1038" i="34"/>
  <c r="I1039" i="34"/>
  <c r="I1040" i="34"/>
  <c r="I1041" i="34"/>
  <c r="I1042" i="34"/>
  <c r="I1043" i="34"/>
  <c r="I1044" i="34"/>
  <c r="I1045" i="34"/>
  <c r="I1046" i="34"/>
  <c r="I1047" i="34"/>
  <c r="I1048" i="34"/>
  <c r="I1049" i="34"/>
  <c r="I1050" i="34"/>
  <c r="I1051" i="34"/>
  <c r="I1052" i="34"/>
  <c r="I1053" i="34"/>
  <c r="I1054" i="34"/>
  <c r="I1055" i="34"/>
  <c r="I1056" i="34"/>
  <c r="I1057" i="34"/>
  <c r="I1058" i="34"/>
  <c r="I1059" i="34"/>
  <c r="I1060" i="34"/>
  <c r="I1061" i="34"/>
  <c r="I1062" i="34"/>
  <c r="I1063" i="34"/>
  <c r="I1064" i="34"/>
  <c r="I1065" i="34"/>
  <c r="I1066" i="34"/>
  <c r="I1067" i="34"/>
  <c r="I1068" i="34"/>
  <c r="I1069" i="34"/>
  <c r="I1070" i="34"/>
  <c r="I1071" i="34"/>
  <c r="I1072" i="34"/>
  <c r="I1073" i="34"/>
  <c r="I1074" i="34"/>
  <c r="I1075" i="34"/>
  <c r="I1076" i="34"/>
  <c r="I1077" i="34"/>
  <c r="I1078" i="34"/>
  <c r="I1079" i="34"/>
  <c r="I1080" i="34"/>
  <c r="I1081" i="34"/>
  <c r="I1082" i="34"/>
  <c r="I1083" i="34"/>
  <c r="I1084" i="34"/>
  <c r="I1085" i="34"/>
  <c r="I1086" i="34"/>
  <c r="I1087" i="34"/>
  <c r="I1088" i="34"/>
  <c r="I1089" i="34"/>
  <c r="I1090" i="34"/>
  <c r="I1091" i="34"/>
  <c r="I1092" i="34"/>
  <c r="I1093" i="34"/>
  <c r="I1094" i="34"/>
  <c r="I1095" i="34"/>
  <c r="I1096" i="34"/>
  <c r="I1097" i="34"/>
  <c r="I1098" i="34"/>
  <c r="I1099" i="34"/>
  <c r="I1100" i="34"/>
  <c r="I1101" i="34"/>
  <c r="I1102" i="34"/>
  <c r="I1103" i="34"/>
  <c r="I1104" i="34"/>
  <c r="I1105" i="34"/>
  <c r="I1106" i="34"/>
  <c r="I1107" i="34"/>
  <c r="I1108" i="34"/>
  <c r="I1109" i="34"/>
  <c r="I1110" i="34"/>
  <c r="I1111" i="34"/>
  <c r="I1112" i="34"/>
  <c r="I1113" i="34"/>
  <c r="I1114" i="34"/>
  <c r="I1115" i="34"/>
  <c r="I1116" i="34"/>
  <c r="I1117" i="34"/>
  <c r="I1118" i="34"/>
  <c r="I1119" i="34"/>
  <c r="I1120" i="34"/>
  <c r="I1121" i="34"/>
  <c r="I1122" i="34"/>
  <c r="I1123" i="34"/>
  <c r="I1124" i="34"/>
  <c r="I1125" i="34"/>
  <c r="I1126" i="34"/>
  <c r="I1127" i="34"/>
  <c r="I1128" i="34"/>
  <c r="I1129" i="34"/>
  <c r="I1130" i="34"/>
  <c r="I1131" i="34"/>
  <c r="I1132" i="34"/>
  <c r="I1133" i="34"/>
  <c r="I1134" i="34"/>
  <c r="I1135" i="34"/>
  <c r="I1136" i="34"/>
  <c r="I1137" i="34"/>
  <c r="I1138" i="34"/>
  <c r="I1139" i="34"/>
  <c r="I1140" i="34"/>
  <c r="I1141" i="34"/>
  <c r="I1142" i="34"/>
  <c r="I1143" i="34"/>
  <c r="I1144" i="34"/>
  <c r="I1145" i="34"/>
  <c r="I1146" i="34"/>
  <c r="I1147" i="34"/>
  <c r="I1148" i="34"/>
  <c r="I1149" i="34"/>
  <c r="I1150" i="34"/>
  <c r="I1151" i="34"/>
  <c r="I1152" i="34"/>
  <c r="I1153" i="34"/>
  <c r="I1154" i="34"/>
  <c r="I1155" i="34"/>
  <c r="I1156" i="34"/>
  <c r="I1157" i="34"/>
  <c r="I1158" i="34"/>
  <c r="I1159" i="34"/>
  <c r="I1160" i="34"/>
  <c r="I1161" i="34"/>
  <c r="I1162" i="34"/>
  <c r="I1163" i="34"/>
  <c r="I1164" i="34"/>
  <c r="I1165" i="34"/>
  <c r="I1166" i="34"/>
  <c r="I1167" i="34"/>
  <c r="I1168" i="34"/>
  <c r="I1169" i="34"/>
  <c r="I1170" i="34"/>
  <c r="I1171" i="34"/>
  <c r="I1172" i="34"/>
  <c r="I1173" i="34"/>
  <c r="I1174" i="34"/>
  <c r="I1175" i="34"/>
  <c r="I1176" i="34"/>
  <c r="I1177" i="34"/>
  <c r="I1178" i="34"/>
  <c r="I1179" i="34"/>
  <c r="I1180" i="34"/>
  <c r="I1181" i="34"/>
  <c r="I1182" i="34"/>
  <c r="I1183" i="34"/>
  <c r="I1184" i="34"/>
  <c r="I1185" i="34"/>
  <c r="I1186" i="34"/>
  <c r="I1187" i="34"/>
  <c r="I1188" i="34"/>
  <c r="I1189" i="34"/>
  <c r="I1190" i="34"/>
  <c r="I1191" i="34"/>
  <c r="I1192" i="34"/>
  <c r="I1193" i="34"/>
  <c r="I1194" i="34"/>
  <c r="I1195" i="34"/>
  <c r="I1196" i="34"/>
  <c r="I1197" i="34"/>
  <c r="I1198" i="34"/>
  <c r="I1199" i="34"/>
  <c r="I1200" i="34"/>
  <c r="I1201" i="34"/>
  <c r="I1202" i="34"/>
  <c r="I1203" i="34"/>
  <c r="I1204" i="34"/>
  <c r="I1205" i="34"/>
  <c r="I1206" i="34"/>
  <c r="I1207" i="34"/>
  <c r="I1208" i="34"/>
  <c r="I1209" i="34"/>
  <c r="I1210" i="34"/>
  <c r="I1211" i="34"/>
  <c r="I1212" i="34"/>
  <c r="I1213" i="34"/>
  <c r="I1214" i="34"/>
  <c r="I1215" i="34"/>
  <c r="I1216" i="34"/>
  <c r="I1217" i="34"/>
  <c r="I1218" i="34"/>
  <c r="I1219" i="34"/>
  <c r="I1220" i="34"/>
  <c r="I1221" i="34"/>
  <c r="I1222" i="34"/>
  <c r="I1223" i="34"/>
  <c r="I1224" i="34"/>
  <c r="I1225" i="34"/>
  <c r="I1226" i="34"/>
  <c r="I1227" i="34"/>
  <c r="I1228" i="34"/>
  <c r="I1229" i="34"/>
  <c r="I1230" i="34"/>
  <c r="I1231" i="34"/>
  <c r="I1232" i="34"/>
  <c r="I1233" i="34"/>
  <c r="I1234" i="34"/>
  <c r="I1235" i="34"/>
  <c r="I1236" i="34"/>
  <c r="I1237" i="34"/>
  <c r="I1238" i="34"/>
  <c r="I1239" i="34"/>
  <c r="I1240" i="34"/>
  <c r="I1241" i="34"/>
  <c r="I1242" i="34"/>
  <c r="I1243" i="34"/>
  <c r="I1244" i="34"/>
  <c r="I1245" i="34"/>
  <c r="I1246" i="34"/>
  <c r="I1247" i="34"/>
  <c r="I1248" i="34"/>
  <c r="I1249" i="34"/>
  <c r="I1250" i="34"/>
  <c r="I1251" i="34"/>
  <c r="I1252" i="34"/>
  <c r="I1253" i="34"/>
  <c r="I1254" i="34"/>
  <c r="I1255" i="34"/>
  <c r="I1256" i="34"/>
  <c r="I1257" i="34"/>
  <c r="I1258" i="34"/>
  <c r="I1259" i="34"/>
  <c r="I1260" i="34"/>
  <c r="I1261" i="34"/>
  <c r="I1262" i="34"/>
  <c r="I1263" i="34"/>
  <c r="I1264" i="34"/>
  <c r="I1265" i="34"/>
  <c r="I1266" i="34"/>
  <c r="I1267" i="34"/>
  <c r="I1268" i="34"/>
  <c r="I1269" i="34"/>
  <c r="I1270" i="34"/>
  <c r="I1271" i="34"/>
  <c r="I1272" i="34"/>
  <c r="I1273" i="34"/>
  <c r="I1274" i="34"/>
  <c r="I1275" i="34"/>
  <c r="I1276" i="34"/>
  <c r="I1277" i="34"/>
  <c r="I1278" i="34"/>
  <c r="I1279" i="34"/>
  <c r="I1280" i="34"/>
  <c r="I1281" i="34"/>
  <c r="I1282" i="34"/>
  <c r="I1283" i="34"/>
  <c r="I1284" i="34"/>
  <c r="I1285" i="34"/>
  <c r="I1286" i="34"/>
  <c r="I1287" i="34"/>
  <c r="I1288" i="34"/>
  <c r="I1289" i="34"/>
  <c r="I1290" i="34"/>
  <c r="I1291" i="34"/>
  <c r="I1292" i="34"/>
  <c r="I1293" i="34"/>
  <c r="I1294" i="34"/>
  <c r="I1295" i="34"/>
  <c r="I1296" i="34"/>
  <c r="I1297" i="34"/>
  <c r="I1298" i="34"/>
  <c r="I1299" i="34"/>
  <c r="I1300" i="34"/>
  <c r="I1301" i="34"/>
  <c r="I1302" i="34"/>
  <c r="I1303" i="34"/>
  <c r="I1304" i="34"/>
  <c r="I1305" i="34"/>
  <c r="I1306" i="34"/>
  <c r="I1307" i="34"/>
  <c r="I1308" i="34"/>
  <c r="I1309" i="34"/>
  <c r="I1310" i="34"/>
  <c r="I1311" i="34"/>
  <c r="I1312" i="34"/>
  <c r="I1313" i="34"/>
  <c r="I1314" i="34"/>
  <c r="I1315" i="34"/>
  <c r="I1316" i="34"/>
  <c r="I1317" i="34"/>
  <c r="I1318" i="34"/>
  <c r="I1319" i="34"/>
  <c r="I1320" i="34"/>
  <c r="I1321" i="34"/>
  <c r="I1322" i="34"/>
  <c r="I1323" i="34"/>
  <c r="I1324" i="34"/>
  <c r="I1325" i="34"/>
  <c r="I1326" i="34"/>
  <c r="I1327" i="34"/>
  <c r="I1328" i="34"/>
  <c r="I1329" i="34"/>
  <c r="I1330" i="34"/>
  <c r="I1331" i="34"/>
  <c r="I1332" i="34"/>
  <c r="I1333" i="34"/>
  <c r="I1334" i="34"/>
  <c r="I1335" i="34"/>
  <c r="I1336" i="34"/>
  <c r="I1337" i="34"/>
  <c r="I1338" i="34"/>
  <c r="I1339" i="34"/>
  <c r="I1340" i="34"/>
  <c r="I1341" i="34"/>
  <c r="I1342" i="34"/>
  <c r="I1343" i="34"/>
  <c r="I1344" i="34"/>
  <c r="I1345" i="34"/>
  <c r="I1346" i="34"/>
  <c r="I1347" i="34"/>
  <c r="I1348" i="34"/>
  <c r="I1349" i="34"/>
  <c r="I1350" i="34"/>
  <c r="I1351" i="34"/>
  <c r="I1352" i="34"/>
  <c r="I1353" i="34"/>
  <c r="I1354" i="34"/>
  <c r="I1355" i="34"/>
  <c r="I1356" i="34"/>
  <c r="I1357" i="34"/>
  <c r="I1358" i="34"/>
  <c r="I1359" i="34"/>
  <c r="I1360" i="34"/>
  <c r="I1361" i="34"/>
  <c r="I1362" i="34"/>
  <c r="I1363" i="34"/>
  <c r="I1364" i="34"/>
  <c r="I1365" i="34"/>
  <c r="I1366" i="34"/>
  <c r="I1367" i="34"/>
  <c r="I1368" i="34"/>
  <c r="I1369" i="34"/>
  <c r="I1370" i="34"/>
  <c r="I1371" i="34"/>
  <c r="I1372" i="34"/>
  <c r="I1373" i="34"/>
  <c r="I1374" i="34"/>
  <c r="I1375" i="34"/>
  <c r="I1376" i="34"/>
  <c r="I1377" i="34"/>
  <c r="I1378" i="34"/>
  <c r="I1379" i="34"/>
  <c r="I1380" i="34"/>
  <c r="I1381" i="34"/>
  <c r="I1382" i="34"/>
  <c r="I1383" i="34"/>
  <c r="I1384" i="34"/>
  <c r="I1385" i="34"/>
  <c r="I1386" i="34"/>
  <c r="I1387" i="34"/>
  <c r="I1388" i="34"/>
  <c r="I1389" i="34"/>
  <c r="I1390" i="34"/>
  <c r="I1391" i="34"/>
  <c r="I1392" i="34"/>
  <c r="I1393" i="34"/>
  <c r="I1394" i="34"/>
  <c r="I1395" i="34"/>
  <c r="I1396" i="34"/>
  <c r="I1397" i="34"/>
  <c r="I1398" i="34"/>
  <c r="I1399" i="34"/>
  <c r="I1400" i="34"/>
  <c r="I1401" i="34"/>
  <c r="I1402" i="34"/>
  <c r="I1403" i="34"/>
  <c r="I1404" i="34"/>
  <c r="I1405" i="34"/>
  <c r="I1406" i="34"/>
  <c r="I1407" i="34"/>
  <c r="I1408" i="34"/>
  <c r="I1409" i="34"/>
  <c r="I1410" i="34"/>
  <c r="I1411" i="34"/>
  <c r="I1412" i="34"/>
  <c r="I1413" i="34"/>
  <c r="I1414" i="34"/>
  <c r="I1415" i="34"/>
  <c r="I1416" i="34"/>
  <c r="I1417" i="34"/>
  <c r="I1418" i="34"/>
  <c r="I1419" i="34"/>
  <c r="I1420" i="34"/>
  <c r="I1421" i="34"/>
  <c r="I1422" i="34"/>
  <c r="I1423" i="34"/>
  <c r="I1424" i="34"/>
  <c r="I1425" i="34"/>
  <c r="I1426" i="34"/>
  <c r="I1427" i="34"/>
  <c r="I1428" i="34"/>
  <c r="I1429" i="34"/>
  <c r="I1430" i="34"/>
  <c r="I1431" i="34"/>
  <c r="I1432" i="34"/>
  <c r="I1433" i="34"/>
  <c r="I1434" i="34"/>
  <c r="I1435" i="34"/>
  <c r="I1436" i="34"/>
  <c r="I1437" i="34"/>
  <c r="I1438" i="34"/>
  <c r="I1439" i="34"/>
  <c r="I1440" i="34"/>
  <c r="I1441" i="34"/>
  <c r="I1442" i="34"/>
  <c r="I1443" i="34"/>
  <c r="I1444" i="34"/>
  <c r="I1445" i="34"/>
  <c r="I1446" i="34"/>
  <c r="I1447" i="34"/>
  <c r="I1448" i="34"/>
  <c r="I1449" i="34"/>
  <c r="I1450" i="34"/>
  <c r="I1451" i="34"/>
  <c r="I1452" i="34"/>
  <c r="I1453" i="34"/>
  <c r="I1454" i="34"/>
  <c r="I1455" i="34"/>
  <c r="I1456" i="34"/>
  <c r="I1457" i="34"/>
  <c r="I1458" i="34"/>
  <c r="I1459" i="34"/>
  <c r="I1460" i="34"/>
  <c r="I1461" i="34"/>
  <c r="I1462" i="34"/>
  <c r="I1463" i="34"/>
  <c r="I1464" i="34"/>
  <c r="I1465" i="34"/>
  <c r="I1466" i="34"/>
  <c r="I1467" i="34"/>
  <c r="I1468" i="34"/>
  <c r="I1469" i="34"/>
  <c r="I1470" i="34"/>
  <c r="I1471" i="34"/>
  <c r="I1472" i="34"/>
  <c r="I1473" i="34"/>
  <c r="I1474" i="34"/>
  <c r="I1475" i="34"/>
  <c r="I1476" i="34"/>
  <c r="I1477" i="34"/>
  <c r="I1478" i="34"/>
  <c r="I1479" i="34"/>
  <c r="I1480" i="34"/>
  <c r="I1481" i="34"/>
  <c r="I1482" i="34"/>
  <c r="I1483" i="34"/>
  <c r="I1484" i="34"/>
  <c r="I1485" i="34"/>
  <c r="I1486" i="34"/>
  <c r="I1487" i="34"/>
  <c r="I1488" i="34"/>
  <c r="I1489" i="34"/>
  <c r="I1490" i="34"/>
  <c r="I1491" i="34"/>
  <c r="I1492" i="34"/>
  <c r="I1493" i="34"/>
  <c r="I1494" i="34"/>
  <c r="I1495" i="34"/>
  <c r="I1496" i="34"/>
  <c r="I1497" i="34"/>
  <c r="I1498" i="34"/>
  <c r="I1499" i="34"/>
  <c r="I1500" i="34"/>
  <c r="I1501" i="34"/>
  <c r="I1502" i="34"/>
  <c r="I1503" i="34"/>
  <c r="I1504" i="34"/>
  <c r="I1505" i="34"/>
  <c r="I1506" i="34"/>
  <c r="I1507" i="34"/>
  <c r="I1508" i="34"/>
  <c r="I1509" i="34"/>
  <c r="I1510" i="34"/>
  <c r="I1511" i="34"/>
  <c r="I1512" i="34"/>
  <c r="I1513" i="34"/>
  <c r="I1514" i="34"/>
  <c r="I1515" i="34"/>
  <c r="I1516" i="34"/>
  <c r="I1517" i="34"/>
  <c r="I1518" i="34"/>
  <c r="I1519" i="34"/>
  <c r="I1520" i="34"/>
  <c r="I1521" i="34"/>
  <c r="I1522" i="34"/>
  <c r="I1523" i="34"/>
  <c r="I1524" i="34"/>
  <c r="I1525" i="34"/>
  <c r="I1526" i="34"/>
  <c r="I1527" i="34"/>
  <c r="I1528" i="34"/>
  <c r="I1529" i="34"/>
  <c r="I1530" i="34"/>
  <c r="I1531" i="34"/>
  <c r="I1532" i="34"/>
  <c r="I1533" i="34"/>
  <c r="I1534" i="34"/>
  <c r="I1535" i="34"/>
  <c r="I1536" i="34"/>
  <c r="I1537" i="34"/>
  <c r="I1538" i="34"/>
  <c r="I1539" i="34"/>
  <c r="I1540" i="34"/>
  <c r="I1541" i="34"/>
  <c r="I1542" i="34"/>
  <c r="I1543" i="34"/>
  <c r="I1544" i="34"/>
  <c r="I1545" i="34"/>
  <c r="I1546" i="34"/>
  <c r="I1547" i="34"/>
  <c r="I1548" i="34"/>
  <c r="I1549" i="34"/>
  <c r="I1550" i="34"/>
  <c r="I1551" i="34"/>
  <c r="I1552" i="34"/>
  <c r="I1553" i="34"/>
  <c r="I1554" i="34"/>
  <c r="I1555" i="34"/>
  <c r="I1556" i="34"/>
  <c r="I1557" i="34"/>
  <c r="I1558" i="34"/>
  <c r="I1559" i="34"/>
  <c r="I1560" i="34"/>
  <c r="I1561" i="34"/>
  <c r="I1562" i="34"/>
  <c r="I1563" i="34"/>
  <c r="I1564" i="34"/>
  <c r="I1565" i="34"/>
  <c r="I1566" i="34"/>
  <c r="I1567" i="34"/>
  <c r="I1568" i="34"/>
  <c r="I1569" i="34"/>
  <c r="I1570" i="34"/>
  <c r="I1571" i="34"/>
  <c r="I1572" i="34"/>
  <c r="I1573" i="34"/>
  <c r="I1574" i="34"/>
  <c r="I1575" i="34"/>
  <c r="I1576" i="34"/>
  <c r="I1577" i="34"/>
  <c r="I1578" i="34"/>
  <c r="I1579" i="34"/>
  <c r="I1580" i="34"/>
  <c r="I1581" i="34"/>
  <c r="I1582" i="34"/>
  <c r="I1583" i="34"/>
  <c r="I1584" i="34"/>
  <c r="I1585" i="34"/>
  <c r="I1586" i="34"/>
  <c r="I1587" i="34"/>
  <c r="I1588" i="34"/>
  <c r="I1589" i="34"/>
  <c r="I1590" i="34"/>
  <c r="I1591" i="34"/>
  <c r="I1592" i="34"/>
  <c r="I1593" i="34"/>
  <c r="I1594" i="34"/>
  <c r="I1595" i="34"/>
  <c r="I1596" i="34"/>
  <c r="I1597" i="34"/>
  <c r="I1598" i="34"/>
  <c r="I1599" i="34"/>
  <c r="I1600" i="34"/>
  <c r="I1601" i="34"/>
  <c r="I1602" i="34"/>
  <c r="I1603" i="34"/>
  <c r="I1604" i="34"/>
  <c r="I1605" i="34"/>
  <c r="I1606" i="34"/>
  <c r="I1607" i="34"/>
  <c r="I1608" i="34"/>
  <c r="I1609" i="34"/>
  <c r="I1610" i="34"/>
  <c r="I1611" i="34"/>
  <c r="I1612" i="34"/>
  <c r="I1613" i="34"/>
  <c r="I1614" i="34"/>
  <c r="I1615" i="34"/>
  <c r="I1616" i="34"/>
  <c r="I1617" i="34"/>
  <c r="I1618" i="34"/>
  <c r="I1619" i="34"/>
  <c r="I1620" i="34"/>
  <c r="I1621" i="34"/>
  <c r="I1622" i="34"/>
  <c r="I1623" i="34"/>
  <c r="I1624" i="34"/>
  <c r="I1625" i="34"/>
  <c r="I1626" i="34"/>
  <c r="I1627" i="34"/>
  <c r="I1628" i="34"/>
  <c r="I1629" i="34"/>
  <c r="I1630" i="34"/>
  <c r="I1631" i="34"/>
  <c r="I1632" i="34"/>
  <c r="I1633" i="34"/>
  <c r="I1634" i="34"/>
  <c r="I1635" i="34"/>
  <c r="I1636" i="34"/>
  <c r="I1637" i="34"/>
  <c r="I1638" i="34"/>
  <c r="I1639" i="34"/>
  <c r="I1640" i="34"/>
  <c r="I1641" i="34"/>
  <c r="I1642" i="34"/>
  <c r="I1643" i="34"/>
  <c r="I1644" i="34"/>
  <c r="I1645" i="34"/>
  <c r="I1646" i="34"/>
  <c r="I1647" i="34"/>
  <c r="I1648" i="34"/>
  <c r="I1649" i="34"/>
  <c r="I1650" i="34"/>
  <c r="I1651" i="34"/>
  <c r="I1652" i="34"/>
  <c r="I1653" i="34"/>
  <c r="I1654" i="34"/>
  <c r="I1655" i="34"/>
  <c r="I1656" i="34"/>
  <c r="I1657" i="34"/>
  <c r="I1658" i="34"/>
  <c r="I1659" i="34"/>
  <c r="I1660" i="34"/>
  <c r="I1661" i="34"/>
  <c r="I1662" i="34"/>
  <c r="I1663" i="34"/>
  <c r="I1664" i="34"/>
  <c r="I1665" i="34"/>
  <c r="I1666" i="34"/>
  <c r="I1667" i="34"/>
  <c r="I1668" i="34"/>
  <c r="I1669" i="34"/>
  <c r="I1670" i="34"/>
  <c r="I1671" i="34"/>
  <c r="I1672" i="34"/>
  <c r="I1673" i="34"/>
  <c r="I1674" i="34"/>
  <c r="I1675" i="34"/>
  <c r="I1676" i="34"/>
  <c r="I1677" i="34"/>
  <c r="I1678" i="34"/>
  <c r="I1679" i="34"/>
  <c r="I1680" i="34"/>
  <c r="I1681" i="34"/>
  <c r="I1682" i="34"/>
  <c r="I1683" i="34"/>
  <c r="I1684" i="34"/>
  <c r="I1685" i="34"/>
  <c r="I1686" i="34"/>
  <c r="I1687" i="34"/>
  <c r="I1688" i="34"/>
  <c r="I1689" i="34"/>
  <c r="I1690" i="34"/>
  <c r="I1691" i="34"/>
  <c r="I1692" i="34"/>
  <c r="I1693" i="34"/>
  <c r="I1694" i="34"/>
  <c r="I1695" i="34"/>
  <c r="I1696" i="34"/>
  <c r="I1697" i="34"/>
  <c r="I1698" i="34"/>
  <c r="I1699" i="34"/>
  <c r="I1700" i="34"/>
  <c r="I1701" i="34"/>
  <c r="I1702" i="34"/>
  <c r="I1703" i="34"/>
  <c r="I1704" i="34"/>
  <c r="I1705" i="34"/>
  <c r="I1706" i="34"/>
  <c r="I1707" i="34"/>
  <c r="I1708" i="34"/>
  <c r="I1709" i="34"/>
  <c r="I1710" i="34"/>
  <c r="I1711" i="34"/>
  <c r="I1712" i="34"/>
  <c r="I1713" i="34"/>
  <c r="I1714" i="34"/>
  <c r="I1715" i="34"/>
  <c r="I1716" i="34"/>
  <c r="I1717" i="34"/>
  <c r="I1718" i="34"/>
  <c r="I1719" i="34"/>
  <c r="I1720" i="34"/>
  <c r="I1721" i="34"/>
  <c r="I1722" i="34"/>
  <c r="I1723" i="34"/>
  <c r="I1724" i="34"/>
  <c r="I1725" i="34"/>
  <c r="I1726" i="34"/>
  <c r="I1727" i="34"/>
  <c r="I1728" i="34"/>
  <c r="I1729" i="34"/>
  <c r="I1730" i="34"/>
  <c r="I1731" i="34"/>
  <c r="I1732" i="34"/>
  <c r="I1733" i="34"/>
  <c r="I1734" i="34"/>
  <c r="I1735" i="34"/>
  <c r="I1736" i="34"/>
  <c r="I1737" i="34"/>
  <c r="I1738" i="34"/>
  <c r="I1739" i="34"/>
  <c r="I1740" i="34"/>
  <c r="I1741" i="34"/>
  <c r="I1742" i="34"/>
  <c r="I1743" i="34"/>
  <c r="I1744" i="34"/>
  <c r="I1745" i="34"/>
  <c r="I1746" i="34"/>
  <c r="I1747" i="34"/>
  <c r="I1748" i="34"/>
  <c r="I1749" i="34"/>
  <c r="I1750" i="34"/>
  <c r="I1751" i="34"/>
  <c r="I1752" i="34"/>
  <c r="I1753" i="34"/>
  <c r="I1754" i="34"/>
  <c r="I1755" i="34"/>
  <c r="I1756" i="34"/>
  <c r="I1757" i="34"/>
  <c r="I1758" i="34"/>
  <c r="I1759" i="34"/>
  <c r="I1760" i="34"/>
  <c r="I1761" i="34"/>
  <c r="I1762" i="34"/>
  <c r="I1763" i="34"/>
  <c r="I1764" i="34"/>
  <c r="I1765" i="34"/>
  <c r="I1766" i="34"/>
  <c r="I1767" i="34"/>
  <c r="I1768" i="34"/>
  <c r="I1769" i="34"/>
  <c r="I1770" i="34"/>
  <c r="I1771" i="34"/>
  <c r="I1772" i="34"/>
  <c r="I1773" i="34"/>
  <c r="I1774" i="34"/>
  <c r="I1775" i="34"/>
  <c r="I1776" i="34"/>
  <c r="I1777" i="34"/>
  <c r="I1778" i="34"/>
  <c r="I1779" i="34"/>
  <c r="I1780" i="34"/>
  <c r="I1781" i="34"/>
  <c r="I1782" i="34"/>
  <c r="I1783" i="34"/>
  <c r="I1784" i="34"/>
  <c r="I1785" i="34"/>
  <c r="I1786" i="34"/>
  <c r="I1787" i="34"/>
  <c r="I1788" i="34"/>
  <c r="I1789" i="34"/>
  <c r="I1790" i="34"/>
  <c r="I1791" i="34"/>
  <c r="I1792" i="34"/>
  <c r="I1793" i="34"/>
  <c r="I1794" i="34"/>
  <c r="I1795" i="34"/>
  <c r="I1796" i="34"/>
  <c r="I1797" i="34"/>
  <c r="I1798" i="34"/>
  <c r="I1799" i="34"/>
  <c r="I1800" i="34"/>
  <c r="I1801" i="34"/>
  <c r="I1802" i="34"/>
  <c r="I1803" i="34"/>
  <c r="I1804" i="34"/>
  <c r="I1805" i="34"/>
  <c r="I1806" i="34"/>
  <c r="I1807" i="34"/>
  <c r="I1808" i="34"/>
  <c r="I1809" i="34"/>
  <c r="I1810" i="34"/>
  <c r="I1811" i="34"/>
  <c r="I1812" i="34"/>
  <c r="I1813" i="34"/>
  <c r="I1814" i="34"/>
  <c r="I1815" i="34"/>
  <c r="I1816" i="34"/>
  <c r="I1817" i="34"/>
  <c r="I1818" i="34"/>
  <c r="I1819" i="34"/>
  <c r="I1820" i="34"/>
  <c r="I1821" i="34"/>
  <c r="I1822" i="34"/>
  <c r="I1823" i="34"/>
  <c r="I1824" i="34"/>
  <c r="I1825" i="34"/>
  <c r="I1826" i="34"/>
  <c r="I1827" i="34"/>
  <c r="I1828" i="34"/>
  <c r="I1829" i="34"/>
  <c r="I1830" i="34"/>
  <c r="I1831" i="34"/>
  <c r="I1832" i="34"/>
  <c r="I1833" i="34"/>
  <c r="I1834" i="34"/>
  <c r="I1835" i="34"/>
  <c r="I1836" i="34"/>
  <c r="I1837" i="34"/>
  <c r="I1838" i="34"/>
  <c r="I1839" i="34"/>
  <c r="I1840" i="34"/>
  <c r="I1841" i="34"/>
  <c r="I1842" i="34"/>
  <c r="I1843" i="34"/>
  <c r="I1844" i="34"/>
  <c r="I1845" i="34"/>
  <c r="I1846" i="34"/>
  <c r="I1847" i="34"/>
  <c r="I1848" i="34"/>
  <c r="I1849" i="34"/>
  <c r="I1850" i="34"/>
  <c r="I1851" i="34"/>
  <c r="I1852" i="34"/>
  <c r="I1853" i="34"/>
  <c r="I1854" i="34"/>
  <c r="I1855" i="34"/>
  <c r="I1856" i="34"/>
  <c r="I1857" i="34"/>
  <c r="I1858" i="34"/>
  <c r="I1859" i="34"/>
  <c r="I1860" i="34"/>
  <c r="I1861" i="34"/>
  <c r="I1862" i="34"/>
  <c r="I1863" i="34"/>
  <c r="I1864" i="34"/>
  <c r="I1865" i="34"/>
  <c r="I1866" i="34"/>
  <c r="I1867" i="34"/>
  <c r="I1868" i="34"/>
  <c r="I1869" i="34"/>
  <c r="I1870" i="34"/>
  <c r="I1871" i="34"/>
  <c r="I1872" i="34"/>
  <c r="I1873" i="34"/>
  <c r="I1874" i="34"/>
  <c r="I1875" i="34"/>
  <c r="I1876" i="34"/>
  <c r="I1877" i="34"/>
  <c r="I1878" i="34"/>
  <c r="I1879" i="34"/>
  <c r="I1880" i="34"/>
  <c r="I1881" i="34"/>
  <c r="I1882" i="34"/>
  <c r="I1883" i="34"/>
  <c r="I1884" i="34"/>
  <c r="I1885" i="34"/>
  <c r="I1886" i="34"/>
  <c r="I1887" i="34"/>
  <c r="I1888" i="34"/>
  <c r="I1889" i="34"/>
  <c r="I1890" i="34"/>
  <c r="I1891" i="34"/>
  <c r="I1892" i="34"/>
  <c r="I1893" i="34"/>
  <c r="I1894" i="34"/>
  <c r="I1895" i="34"/>
  <c r="I1896" i="34"/>
  <c r="I1897" i="34"/>
  <c r="I1898" i="34"/>
  <c r="I1899" i="34"/>
  <c r="I1900" i="34"/>
  <c r="I1901" i="34"/>
  <c r="I1902" i="34"/>
  <c r="I1903" i="34"/>
  <c r="I1904" i="34"/>
  <c r="I1905" i="34"/>
  <c r="I1906" i="34"/>
  <c r="I1907" i="34"/>
  <c r="I1908" i="34"/>
  <c r="I1909" i="34"/>
  <c r="I1910" i="34"/>
  <c r="I1911" i="34"/>
  <c r="I1912" i="34"/>
  <c r="I1913" i="34"/>
  <c r="I1914" i="34"/>
  <c r="I1915" i="34"/>
  <c r="I1916" i="34"/>
  <c r="I1917" i="34"/>
  <c r="I1918" i="34"/>
  <c r="I1919" i="34"/>
  <c r="I1920" i="34"/>
  <c r="I1921" i="34"/>
  <c r="I1922" i="34"/>
  <c r="I1923" i="34"/>
  <c r="I1924" i="34"/>
  <c r="I1925" i="34"/>
  <c r="I1926" i="34"/>
  <c r="I1927" i="34"/>
  <c r="I1928" i="34"/>
  <c r="I1929" i="34"/>
  <c r="I1930" i="34"/>
  <c r="I1931" i="34"/>
  <c r="I1932" i="34"/>
  <c r="I1933" i="34"/>
  <c r="I1934" i="34"/>
  <c r="I1935" i="34"/>
  <c r="I1936" i="34"/>
  <c r="I1937" i="34"/>
  <c r="I1938" i="34"/>
  <c r="I1939" i="34"/>
  <c r="I1940" i="34"/>
  <c r="I1941" i="34"/>
  <c r="I1942" i="34"/>
  <c r="I1943" i="34"/>
  <c r="I1944" i="34"/>
  <c r="I1945" i="34"/>
  <c r="I1946" i="34"/>
  <c r="I1947" i="34"/>
  <c r="I1948" i="34"/>
  <c r="I1949" i="34"/>
  <c r="I1950" i="34"/>
  <c r="I1951" i="34"/>
  <c r="I1952" i="34"/>
  <c r="I1953" i="34"/>
  <c r="I1954" i="34"/>
  <c r="I1955" i="34"/>
  <c r="I1956" i="34"/>
  <c r="I1957" i="34"/>
  <c r="I1958" i="34"/>
  <c r="I1959" i="34"/>
  <c r="I1960" i="34"/>
  <c r="I1961" i="34"/>
  <c r="I1962" i="34"/>
  <c r="I1963" i="34"/>
  <c r="I1964" i="34"/>
  <c r="I1965" i="34"/>
  <c r="I1966" i="34"/>
  <c r="I1967" i="34"/>
  <c r="I1968" i="34"/>
  <c r="I1969" i="34"/>
  <c r="I1970" i="34"/>
  <c r="I1971" i="34"/>
  <c r="I1972" i="34"/>
  <c r="I1973" i="34"/>
  <c r="I1974" i="34"/>
  <c r="I1975" i="34"/>
  <c r="I1976" i="34"/>
  <c r="I1977" i="34"/>
  <c r="I1978" i="34"/>
  <c r="I1979" i="34"/>
  <c r="I1980" i="34"/>
  <c r="I1981" i="34"/>
  <c r="I1982" i="34"/>
  <c r="I1983" i="34"/>
  <c r="I1984" i="34"/>
  <c r="I1985" i="34"/>
  <c r="I1986" i="34"/>
  <c r="I1987" i="34"/>
  <c r="I1988" i="34"/>
  <c r="I1989" i="34"/>
  <c r="I1990" i="34"/>
  <c r="I1991" i="34"/>
  <c r="I1992" i="34"/>
  <c r="I1993" i="34"/>
  <c r="I1994" i="34"/>
  <c r="I1995" i="34"/>
  <c r="I1996" i="34"/>
  <c r="I1997" i="34"/>
  <c r="I1998" i="34"/>
  <c r="I1999" i="34"/>
  <c r="I2000" i="34"/>
  <c r="I2001" i="34"/>
  <c r="I2002" i="34"/>
  <c r="I2003" i="34"/>
  <c r="I2004" i="34"/>
  <c r="I2005" i="34"/>
  <c r="I2006" i="34"/>
  <c r="I2007" i="34"/>
  <c r="I2008" i="34"/>
  <c r="I2009" i="34"/>
  <c r="I2010" i="34"/>
  <c r="I2011" i="34"/>
  <c r="I2012" i="34"/>
  <c r="I2013" i="34"/>
  <c r="I2014" i="34"/>
  <c r="I2015" i="34"/>
  <c r="I2016" i="34"/>
  <c r="I2017" i="34"/>
  <c r="I2018" i="34"/>
  <c r="I2019" i="34"/>
  <c r="I2020" i="34"/>
  <c r="I2021" i="34"/>
  <c r="I2022" i="34"/>
  <c r="I2023" i="34"/>
  <c r="I2024" i="34"/>
  <c r="I2025" i="34"/>
  <c r="I2026" i="34"/>
  <c r="I2027" i="34"/>
  <c r="I2028" i="34"/>
  <c r="I2029" i="34"/>
  <c r="I2030" i="34"/>
  <c r="I2031" i="34"/>
  <c r="I2032" i="34"/>
  <c r="I2033" i="34"/>
  <c r="I2034" i="34"/>
  <c r="I2035" i="34"/>
  <c r="I2036" i="34"/>
  <c r="I2037" i="34"/>
  <c r="I2038" i="34"/>
  <c r="I2039" i="34"/>
  <c r="I2040" i="34"/>
  <c r="I2041" i="34"/>
  <c r="I2042" i="34"/>
  <c r="I2043" i="34"/>
  <c r="I2044" i="34"/>
  <c r="I2045" i="34"/>
  <c r="I2046" i="34"/>
  <c r="I2047" i="34"/>
  <c r="I2048" i="34"/>
  <c r="I2049" i="34"/>
  <c r="I2050" i="34"/>
  <c r="I2051" i="34"/>
  <c r="I2052" i="34"/>
  <c r="I2053" i="34"/>
  <c r="I2054" i="34"/>
  <c r="I2055" i="34"/>
  <c r="I2056" i="34"/>
  <c r="I2057" i="34"/>
  <c r="I2058" i="34"/>
  <c r="I2059" i="34"/>
  <c r="I2060" i="34"/>
  <c r="I2061" i="34"/>
  <c r="I2062" i="34"/>
  <c r="I2063" i="34"/>
  <c r="I2064" i="34"/>
  <c r="I2065" i="34"/>
  <c r="I2066" i="34"/>
  <c r="I2067" i="34"/>
  <c r="I2068" i="34"/>
  <c r="I2069" i="34"/>
  <c r="I2070" i="34"/>
  <c r="I2071" i="34"/>
  <c r="I2072" i="34"/>
  <c r="I2073" i="34"/>
  <c r="I2074" i="34"/>
  <c r="I2075" i="34"/>
  <c r="I2076" i="34"/>
  <c r="I2077" i="34"/>
  <c r="I2078" i="34"/>
  <c r="I2079" i="34"/>
  <c r="I2080" i="34"/>
  <c r="I2081" i="34"/>
  <c r="I2082" i="34"/>
  <c r="I2083" i="34"/>
  <c r="I2084" i="34"/>
  <c r="I2085" i="34"/>
  <c r="I2086" i="34"/>
  <c r="I2087" i="34"/>
  <c r="I2088" i="34"/>
  <c r="I2089" i="34"/>
  <c r="I2090" i="34"/>
  <c r="I2091" i="34"/>
  <c r="I2092" i="34"/>
  <c r="I2093" i="34"/>
  <c r="I2094" i="34"/>
  <c r="I2095" i="34"/>
  <c r="I2096" i="34"/>
  <c r="I2097" i="34"/>
  <c r="I2098" i="34"/>
  <c r="I2099" i="34"/>
  <c r="I2100" i="34"/>
  <c r="I2101" i="34"/>
  <c r="I2102" i="34"/>
  <c r="I2103" i="34"/>
  <c r="I2104" i="34"/>
  <c r="I2105" i="34"/>
  <c r="I2106" i="34"/>
  <c r="I2107" i="34"/>
  <c r="I2108" i="34"/>
  <c r="I2109" i="34"/>
  <c r="I2110" i="34"/>
  <c r="I2111" i="34"/>
  <c r="I2112" i="34"/>
  <c r="I2113" i="34"/>
  <c r="I2114" i="34"/>
  <c r="I2115" i="34"/>
  <c r="I2116" i="34"/>
  <c r="I2117" i="34"/>
  <c r="I2118" i="34"/>
  <c r="I2119" i="34"/>
  <c r="I2120" i="34"/>
  <c r="I2121" i="34"/>
  <c r="I2122" i="34"/>
  <c r="I2123" i="34"/>
  <c r="I2124" i="34"/>
  <c r="I2125" i="34"/>
  <c r="I2126" i="34"/>
  <c r="I2127" i="34"/>
  <c r="I2128" i="34"/>
  <c r="I2129" i="34"/>
  <c r="I2130" i="34"/>
  <c r="I2131" i="34"/>
  <c r="I2132" i="34"/>
  <c r="I2133" i="34"/>
  <c r="I2134" i="34"/>
  <c r="I2135" i="34"/>
  <c r="I2136" i="34"/>
  <c r="I2137" i="34"/>
  <c r="I2138" i="34"/>
  <c r="I2139" i="34"/>
  <c r="I2140" i="34"/>
  <c r="I2141" i="34"/>
  <c r="I2142" i="34"/>
  <c r="I2143" i="34"/>
  <c r="I2144" i="34"/>
  <c r="I2145" i="34"/>
  <c r="I2146" i="34"/>
  <c r="I2147" i="34"/>
  <c r="I2148" i="34"/>
  <c r="I2149" i="34"/>
  <c r="I2150" i="34"/>
  <c r="I2151" i="34"/>
  <c r="I2152" i="34"/>
  <c r="I2153" i="34"/>
  <c r="I2154" i="34"/>
  <c r="I2155" i="34"/>
  <c r="I2156" i="34"/>
  <c r="I2157" i="34"/>
  <c r="I2158" i="34"/>
  <c r="I2159" i="34"/>
  <c r="I2160" i="34"/>
  <c r="I2161" i="34"/>
  <c r="I2162" i="34"/>
  <c r="I2163" i="34"/>
  <c r="I2164" i="34"/>
  <c r="I2165" i="34"/>
  <c r="I2166" i="34"/>
  <c r="I2167" i="34"/>
  <c r="I2168" i="34"/>
  <c r="I2169" i="34"/>
  <c r="I2170" i="34"/>
  <c r="I2171" i="34"/>
  <c r="I2172" i="34"/>
  <c r="I2173" i="34"/>
  <c r="I2174" i="34"/>
  <c r="I2175" i="34"/>
  <c r="I2176" i="34"/>
  <c r="I2177" i="34"/>
  <c r="I2178" i="34"/>
  <c r="I2179" i="34"/>
  <c r="I2180" i="34"/>
  <c r="I2181" i="34"/>
  <c r="I2182" i="34"/>
  <c r="I2183" i="34"/>
  <c r="I2184" i="34"/>
  <c r="I2185" i="34"/>
  <c r="I2186" i="34"/>
  <c r="I2187" i="34"/>
  <c r="I2188" i="34"/>
  <c r="I2189" i="34"/>
  <c r="I2190" i="34"/>
  <c r="I2191" i="34"/>
  <c r="I2192" i="34"/>
  <c r="I2193" i="34"/>
  <c r="I2194" i="34"/>
  <c r="I2195" i="34"/>
  <c r="I2196" i="34"/>
  <c r="I2197" i="34"/>
  <c r="I2198" i="34"/>
  <c r="I2199" i="34"/>
  <c r="I2200" i="34"/>
  <c r="I2201" i="34"/>
  <c r="I2202" i="34"/>
  <c r="I2203" i="34"/>
  <c r="I2204" i="34"/>
  <c r="I2205" i="34"/>
  <c r="I2206" i="34"/>
  <c r="I2207" i="34"/>
  <c r="I2208" i="34"/>
  <c r="I2209" i="34"/>
  <c r="I2210" i="34"/>
  <c r="I2211" i="34"/>
  <c r="I2212" i="34"/>
  <c r="I2213" i="34"/>
  <c r="I2214" i="34"/>
  <c r="I2215" i="34"/>
  <c r="I2216" i="34"/>
  <c r="I2217" i="34"/>
  <c r="I2218" i="34"/>
  <c r="I2219" i="34"/>
  <c r="I2220" i="34"/>
  <c r="I2221" i="34"/>
  <c r="I2222" i="34"/>
  <c r="I2223" i="34"/>
  <c r="I2224" i="34"/>
  <c r="I2225" i="34"/>
  <c r="I2226" i="34"/>
  <c r="I2227" i="34"/>
  <c r="I2228" i="34"/>
  <c r="I2229" i="34"/>
  <c r="I2230" i="34"/>
  <c r="I2231" i="34"/>
  <c r="I2232" i="34"/>
  <c r="I2233" i="34"/>
  <c r="I2234" i="34"/>
  <c r="I2235" i="34"/>
  <c r="I2236" i="34"/>
  <c r="I2237" i="34"/>
  <c r="I2238" i="34"/>
  <c r="I2239" i="34"/>
  <c r="I2240" i="34"/>
  <c r="I2241" i="34"/>
  <c r="I2242" i="34"/>
  <c r="I2243" i="34"/>
  <c r="I2244" i="34"/>
  <c r="I2245" i="34"/>
  <c r="I2246" i="34"/>
  <c r="I2247" i="34"/>
  <c r="I2248" i="34"/>
  <c r="I2249" i="34"/>
  <c r="I2250" i="34"/>
  <c r="I2251" i="34"/>
  <c r="I2252" i="34"/>
  <c r="I2253" i="34"/>
  <c r="I2254" i="34"/>
  <c r="I2255" i="34"/>
  <c r="I2256" i="34"/>
  <c r="I2257" i="34"/>
  <c r="I2258" i="34"/>
  <c r="I2259" i="34"/>
  <c r="I2260" i="34"/>
  <c r="I2261" i="34"/>
  <c r="I2262" i="34"/>
  <c r="I2263" i="34"/>
  <c r="I2264" i="34"/>
  <c r="I2265" i="34"/>
  <c r="I2266" i="34"/>
  <c r="I2267" i="34"/>
  <c r="I2268" i="34"/>
  <c r="I2269" i="34"/>
  <c r="I2270" i="34"/>
  <c r="I2271" i="34"/>
  <c r="I2272" i="34"/>
  <c r="I2273" i="34"/>
  <c r="I2274" i="34"/>
  <c r="I2275" i="34"/>
  <c r="I2276" i="34"/>
  <c r="I2277" i="34"/>
  <c r="I2278" i="34"/>
  <c r="I2279" i="34"/>
  <c r="I2280" i="34"/>
  <c r="I2281" i="34"/>
  <c r="I2282" i="34"/>
  <c r="I2283" i="34"/>
  <c r="I2284" i="34"/>
  <c r="I2285" i="34"/>
  <c r="I2286" i="34"/>
  <c r="I2287" i="34"/>
  <c r="I2288" i="34"/>
  <c r="I2289" i="34"/>
  <c r="I2290" i="34"/>
  <c r="I2291" i="34"/>
  <c r="I2292" i="34"/>
  <c r="I2293" i="34"/>
  <c r="I2294" i="34"/>
  <c r="I2295" i="34"/>
  <c r="I2296" i="34"/>
  <c r="I2297" i="34"/>
  <c r="I2298" i="34"/>
  <c r="I2299" i="34"/>
  <c r="I2300" i="34"/>
  <c r="I2301" i="34"/>
  <c r="I2302" i="34"/>
  <c r="I2303" i="34"/>
  <c r="I2304" i="34"/>
  <c r="I2305" i="34"/>
  <c r="I2306" i="34"/>
  <c r="I2307" i="34"/>
  <c r="I2308" i="34"/>
  <c r="I2309" i="34"/>
  <c r="I2310" i="34"/>
  <c r="I2311" i="34"/>
  <c r="I2312" i="34"/>
  <c r="I2313" i="34"/>
  <c r="I2314" i="34"/>
  <c r="I2315" i="34"/>
  <c r="I2316" i="34"/>
  <c r="I2317" i="34"/>
  <c r="I2318" i="34"/>
  <c r="I2319" i="34"/>
  <c r="I2320" i="34"/>
  <c r="I2321" i="34"/>
  <c r="I2322" i="34"/>
  <c r="I2323" i="34"/>
  <c r="I2324" i="34"/>
  <c r="I2325" i="34"/>
  <c r="I2326" i="34"/>
  <c r="I2327" i="34"/>
  <c r="I2328" i="34"/>
  <c r="I2329" i="34"/>
  <c r="I2330" i="34"/>
  <c r="I2331" i="34"/>
  <c r="I2332" i="34"/>
  <c r="I2333" i="34"/>
  <c r="I2334" i="34"/>
  <c r="I2335" i="34"/>
  <c r="I2336" i="34"/>
  <c r="I711" i="34"/>
  <c r="I712" i="34"/>
  <c r="I713" i="34"/>
  <c r="I714" i="34"/>
  <c r="I715" i="34"/>
  <c r="I716" i="34"/>
  <c r="I717" i="34"/>
  <c r="I718" i="34"/>
  <c r="I719" i="34"/>
  <c r="I720" i="34"/>
  <c r="I721" i="34"/>
  <c r="I722" i="34"/>
  <c r="I723" i="34"/>
  <c r="I724" i="34"/>
  <c r="I725" i="34"/>
  <c r="I726" i="34"/>
  <c r="I727" i="34"/>
  <c r="I728" i="34"/>
  <c r="I729" i="34"/>
  <c r="I730" i="34"/>
  <c r="I731" i="34"/>
  <c r="I732" i="34"/>
  <c r="I733" i="34"/>
  <c r="I734" i="34"/>
  <c r="I735" i="34"/>
  <c r="I736" i="34"/>
  <c r="I737" i="34"/>
  <c r="I738" i="34"/>
  <c r="I739" i="34"/>
  <c r="I740" i="34"/>
  <c r="I741" i="34"/>
  <c r="I742" i="34"/>
  <c r="I743" i="34"/>
  <c r="I744" i="34"/>
  <c r="I745" i="34"/>
  <c r="I746" i="34"/>
  <c r="I747" i="34"/>
  <c r="I748" i="34"/>
  <c r="I749" i="34"/>
  <c r="I750" i="34"/>
  <c r="I751" i="34"/>
  <c r="I752" i="34"/>
  <c r="I753" i="34"/>
  <c r="I754" i="34"/>
  <c r="I755" i="34"/>
  <c r="I756" i="34"/>
  <c r="I757" i="34"/>
  <c r="I758" i="34"/>
  <c r="I8" i="34"/>
  <c r="I9" i="34"/>
  <c r="I10" i="34"/>
  <c r="I11" i="34"/>
  <c r="I12" i="34"/>
  <c r="I13" i="34"/>
  <c r="I14" i="34"/>
  <c r="I15" i="34"/>
  <c r="I16" i="34"/>
  <c r="I17" i="34"/>
  <c r="I18" i="34"/>
  <c r="I19" i="34"/>
  <c r="I20" i="34"/>
  <c r="I21" i="34"/>
  <c r="I22" i="34"/>
  <c r="I23" i="34"/>
  <c r="I24" i="34"/>
  <c r="I25" i="34"/>
  <c r="I26" i="34"/>
  <c r="I27" i="34"/>
  <c r="I28" i="34"/>
  <c r="I29" i="34"/>
  <c r="I30" i="34"/>
  <c r="I31" i="34"/>
  <c r="I32" i="34"/>
  <c r="I33" i="34"/>
  <c r="I34" i="34"/>
  <c r="I35" i="34"/>
  <c r="I36" i="34"/>
  <c r="I37" i="34"/>
  <c r="I38" i="34"/>
  <c r="I39" i="34"/>
  <c r="I40" i="34"/>
  <c r="I41" i="34"/>
  <c r="I42" i="34"/>
  <c r="I43" i="34"/>
  <c r="I44" i="34"/>
  <c r="I45" i="34"/>
  <c r="I46" i="34"/>
  <c r="I47" i="34"/>
  <c r="I48" i="34"/>
  <c r="I49" i="34"/>
  <c r="I50" i="34"/>
  <c r="I51" i="34"/>
  <c r="I52" i="34"/>
  <c r="I53" i="34"/>
  <c r="I54" i="34"/>
  <c r="I55" i="34"/>
  <c r="I56" i="34"/>
  <c r="I57" i="34"/>
  <c r="I58" i="34"/>
  <c r="I59" i="34"/>
  <c r="I60" i="34"/>
  <c r="I61" i="34"/>
  <c r="I62" i="34"/>
  <c r="I63" i="34"/>
  <c r="I64" i="34"/>
  <c r="I65" i="34"/>
  <c r="I66" i="34"/>
  <c r="I67" i="34"/>
  <c r="I68" i="34"/>
  <c r="I69" i="34"/>
  <c r="I70" i="34"/>
  <c r="I71" i="34"/>
  <c r="I72" i="34"/>
  <c r="I73" i="34"/>
  <c r="I74" i="34"/>
  <c r="I75" i="34"/>
  <c r="I76" i="34"/>
  <c r="I77" i="34"/>
  <c r="I78" i="34"/>
  <c r="I79" i="34"/>
  <c r="I80" i="34"/>
  <c r="I81" i="34"/>
  <c r="I82" i="34"/>
  <c r="I83" i="34"/>
  <c r="I84" i="34"/>
  <c r="I85" i="34"/>
  <c r="I86" i="34"/>
  <c r="I87" i="34"/>
  <c r="I88" i="34"/>
  <c r="I89" i="34"/>
  <c r="I90" i="34"/>
  <c r="I91" i="34"/>
  <c r="I92" i="34"/>
  <c r="I93" i="34"/>
  <c r="I94" i="34"/>
  <c r="I95" i="34"/>
  <c r="I96" i="34"/>
  <c r="I97" i="34"/>
  <c r="I98" i="34"/>
  <c r="I99" i="34"/>
  <c r="I100" i="34"/>
  <c r="I101" i="34"/>
  <c r="I102" i="34"/>
  <c r="I103" i="34"/>
  <c r="I104" i="34"/>
  <c r="I105" i="34"/>
  <c r="I106" i="34"/>
  <c r="I107" i="34"/>
  <c r="I108" i="34"/>
  <c r="I109" i="34"/>
  <c r="I110" i="34"/>
  <c r="I111" i="34"/>
  <c r="I112" i="34"/>
  <c r="I113" i="34"/>
  <c r="I114" i="34"/>
  <c r="I115" i="34"/>
  <c r="I116" i="34"/>
  <c r="I117" i="34"/>
  <c r="I118" i="34"/>
  <c r="I119" i="34"/>
  <c r="I120" i="34"/>
  <c r="I121" i="34"/>
  <c r="I122" i="34"/>
  <c r="I123" i="34"/>
  <c r="I124" i="34"/>
  <c r="I125" i="34"/>
  <c r="I126" i="34"/>
  <c r="I127" i="34"/>
  <c r="I128" i="34"/>
  <c r="I129" i="34"/>
  <c r="I130" i="34"/>
  <c r="I131" i="34"/>
  <c r="I132" i="34"/>
  <c r="I133" i="34"/>
  <c r="I134" i="34"/>
  <c r="I135" i="34"/>
  <c r="I136" i="34"/>
  <c r="I137" i="34"/>
  <c r="I138" i="34"/>
  <c r="I139" i="34"/>
  <c r="I140" i="34"/>
  <c r="I141" i="34"/>
  <c r="I142" i="34"/>
  <c r="I143" i="34"/>
  <c r="I144" i="34"/>
  <c r="I145" i="34"/>
  <c r="I146" i="34"/>
  <c r="I147" i="34"/>
  <c r="I148" i="34"/>
  <c r="I149" i="34"/>
  <c r="I150" i="34"/>
  <c r="I151" i="34"/>
  <c r="I152" i="34"/>
  <c r="I153" i="34"/>
  <c r="I154" i="34"/>
  <c r="I155" i="34"/>
  <c r="I156" i="34"/>
  <c r="I157" i="34"/>
  <c r="I158" i="34"/>
  <c r="I159" i="34"/>
  <c r="I160" i="34"/>
  <c r="I161" i="34"/>
  <c r="I162" i="34"/>
  <c r="I163" i="34"/>
  <c r="I164" i="34"/>
  <c r="I165" i="34"/>
  <c r="I166" i="34"/>
  <c r="I167" i="34"/>
  <c r="I168" i="34"/>
  <c r="I169" i="34"/>
  <c r="I170" i="34"/>
  <c r="I171" i="34"/>
  <c r="I172" i="34"/>
  <c r="I173" i="34"/>
  <c r="I174" i="34"/>
  <c r="I175" i="34"/>
  <c r="I176" i="34"/>
  <c r="I177" i="34"/>
  <c r="I178" i="34"/>
  <c r="I179" i="34"/>
  <c r="I180" i="34"/>
  <c r="I181" i="34"/>
  <c r="I182" i="34"/>
  <c r="I183" i="34"/>
  <c r="I184" i="34"/>
  <c r="I185" i="34"/>
  <c r="I186" i="34"/>
  <c r="I187" i="34"/>
  <c r="I188" i="34"/>
  <c r="I189" i="34"/>
  <c r="I190" i="34"/>
  <c r="I191" i="34"/>
  <c r="I192" i="34"/>
  <c r="I193" i="34"/>
  <c r="I194" i="34"/>
  <c r="I195" i="34"/>
  <c r="I196" i="34"/>
  <c r="I197" i="34"/>
  <c r="I198" i="34"/>
  <c r="I199" i="34"/>
  <c r="I200" i="34"/>
  <c r="I201" i="34"/>
  <c r="I202" i="34"/>
  <c r="I203" i="34"/>
  <c r="I204" i="34"/>
  <c r="I205" i="34"/>
  <c r="I206" i="34"/>
  <c r="I207" i="34"/>
  <c r="I208" i="34"/>
  <c r="I209" i="34"/>
  <c r="I210" i="34"/>
  <c r="I211" i="34"/>
  <c r="I212" i="34"/>
  <c r="I213" i="34"/>
  <c r="I214" i="34"/>
  <c r="I215" i="34"/>
  <c r="I216" i="34"/>
  <c r="I217" i="34"/>
  <c r="I218" i="34"/>
  <c r="I219" i="34"/>
  <c r="I220" i="34"/>
  <c r="I221" i="34"/>
  <c r="I222" i="34"/>
  <c r="I223" i="34"/>
  <c r="I224" i="34"/>
  <c r="I225" i="34"/>
  <c r="I226" i="34"/>
  <c r="I227" i="34"/>
  <c r="I228" i="34"/>
  <c r="I229" i="34"/>
  <c r="I230" i="34"/>
  <c r="I231" i="34"/>
  <c r="I232" i="34"/>
  <c r="I233" i="34"/>
  <c r="I234" i="34"/>
  <c r="I235" i="34"/>
  <c r="I236" i="34"/>
  <c r="I237" i="34"/>
  <c r="I238" i="34"/>
  <c r="I239" i="34"/>
  <c r="I240" i="34"/>
  <c r="I241" i="34"/>
  <c r="I242" i="34"/>
  <c r="I243" i="34"/>
  <c r="I244" i="34"/>
  <c r="I245" i="34"/>
  <c r="I246" i="34"/>
  <c r="I247" i="34"/>
  <c r="I248" i="34"/>
  <c r="I249" i="34"/>
  <c r="I250" i="34"/>
  <c r="I251" i="34"/>
  <c r="I252" i="34"/>
  <c r="I253" i="34"/>
  <c r="I254" i="34"/>
  <c r="I255" i="34"/>
  <c r="I256" i="34"/>
  <c r="I257" i="34"/>
  <c r="I258" i="34"/>
  <c r="I259" i="34"/>
  <c r="I260" i="34"/>
  <c r="I261" i="34"/>
  <c r="I262" i="34"/>
  <c r="I263" i="34"/>
  <c r="I264" i="34"/>
  <c r="I265" i="34"/>
  <c r="I266" i="34"/>
  <c r="I267" i="34"/>
  <c r="I268" i="34"/>
  <c r="I269" i="34"/>
  <c r="I270" i="34"/>
  <c r="I271" i="34"/>
  <c r="I272" i="34"/>
  <c r="I273" i="34"/>
  <c r="I274" i="34"/>
  <c r="I275" i="34"/>
  <c r="I276" i="34"/>
  <c r="I277" i="34"/>
  <c r="I278" i="34"/>
  <c r="I279" i="34"/>
  <c r="I280" i="34"/>
  <c r="I281" i="34"/>
  <c r="I282" i="34"/>
  <c r="I283" i="34"/>
  <c r="I284" i="34"/>
  <c r="I285" i="34"/>
  <c r="I286" i="34"/>
  <c r="I287" i="34"/>
  <c r="I288" i="34"/>
  <c r="I289" i="34"/>
  <c r="I290" i="34"/>
  <c r="I291" i="34"/>
  <c r="I292" i="34"/>
  <c r="I293" i="34"/>
  <c r="I294" i="34"/>
  <c r="I295" i="34"/>
  <c r="I296" i="34"/>
  <c r="I297" i="34"/>
  <c r="I298" i="34"/>
  <c r="I299" i="34"/>
  <c r="I300" i="34"/>
  <c r="I301" i="34"/>
  <c r="I302" i="34"/>
  <c r="I303" i="34"/>
  <c r="I304" i="34"/>
  <c r="I305" i="34"/>
  <c r="I306" i="34"/>
  <c r="I307" i="34"/>
  <c r="I308" i="34"/>
  <c r="I309" i="34"/>
  <c r="I310" i="34"/>
  <c r="I311" i="34"/>
  <c r="I312" i="34"/>
  <c r="I313" i="34"/>
  <c r="I314" i="34"/>
  <c r="I315" i="34"/>
  <c r="I316" i="34"/>
  <c r="I317" i="34"/>
  <c r="I318" i="34"/>
  <c r="I319" i="34"/>
  <c r="I320" i="34"/>
  <c r="I321" i="34"/>
  <c r="I322" i="34"/>
  <c r="I323" i="34"/>
  <c r="I324" i="34"/>
  <c r="I325" i="34"/>
  <c r="I326" i="34"/>
  <c r="I327" i="34"/>
  <c r="I328" i="34"/>
  <c r="I329" i="34"/>
  <c r="I330" i="34"/>
  <c r="I331" i="34"/>
  <c r="I332" i="34"/>
  <c r="I333" i="34"/>
  <c r="I334" i="34"/>
  <c r="I335" i="34"/>
  <c r="I336" i="34"/>
  <c r="I337" i="34"/>
  <c r="I338" i="34"/>
  <c r="I339" i="34"/>
  <c r="I340" i="34"/>
  <c r="I341" i="34"/>
  <c r="I342" i="34"/>
  <c r="I343" i="34"/>
  <c r="I344" i="34"/>
  <c r="I345" i="34"/>
  <c r="I346" i="34"/>
  <c r="I347" i="34"/>
  <c r="I348" i="34"/>
  <c r="I349" i="34"/>
  <c r="I350" i="34"/>
  <c r="I351" i="34"/>
  <c r="I352" i="34"/>
  <c r="I353" i="34"/>
  <c r="I354" i="34"/>
  <c r="I355" i="34"/>
  <c r="I356" i="34"/>
  <c r="I357" i="34"/>
  <c r="I358" i="34"/>
  <c r="I359" i="34"/>
  <c r="I360" i="34"/>
  <c r="I361" i="34"/>
  <c r="I362" i="34"/>
  <c r="I363" i="34"/>
  <c r="I364" i="34"/>
  <c r="I365" i="34"/>
  <c r="I366" i="34"/>
  <c r="I367" i="34"/>
  <c r="I368" i="34"/>
  <c r="I369" i="34"/>
  <c r="I370" i="34"/>
  <c r="I371" i="34"/>
  <c r="I372" i="34"/>
  <c r="I373" i="34"/>
  <c r="I374" i="34"/>
  <c r="I375" i="34"/>
  <c r="I376" i="34"/>
  <c r="I377" i="34"/>
  <c r="I378" i="34"/>
  <c r="I379" i="34"/>
  <c r="I380" i="34"/>
  <c r="I381" i="34"/>
  <c r="I382" i="34"/>
  <c r="I383" i="34"/>
  <c r="I384" i="34"/>
  <c r="I385" i="34"/>
  <c r="I386" i="34"/>
  <c r="I387" i="34"/>
  <c r="I388" i="34"/>
  <c r="I389" i="34"/>
  <c r="I390" i="34"/>
  <c r="I391" i="34"/>
  <c r="I392" i="34"/>
  <c r="I393" i="34"/>
  <c r="I394" i="34"/>
  <c r="I395" i="34"/>
  <c r="I396" i="34"/>
  <c r="I397" i="34"/>
  <c r="I398" i="34"/>
  <c r="I399" i="34"/>
  <c r="I400" i="34"/>
  <c r="I401" i="34"/>
  <c r="I402" i="34"/>
  <c r="I403" i="34"/>
  <c r="I404" i="34"/>
  <c r="I405" i="34"/>
  <c r="I406" i="34"/>
  <c r="I407" i="34"/>
  <c r="I408" i="34"/>
  <c r="I409" i="34"/>
  <c r="I410" i="34"/>
  <c r="I411" i="34"/>
  <c r="I412" i="34"/>
  <c r="I413" i="34"/>
  <c r="I414" i="34"/>
  <c r="I415" i="34"/>
  <c r="I416" i="34"/>
  <c r="I417" i="34"/>
  <c r="I418" i="34"/>
  <c r="I419" i="34"/>
  <c r="I420" i="34"/>
  <c r="I421" i="34"/>
  <c r="I422" i="34"/>
  <c r="I423" i="34"/>
  <c r="I424" i="34"/>
  <c r="I425" i="34"/>
  <c r="I426" i="34"/>
  <c r="I427" i="34"/>
  <c r="I428" i="34"/>
  <c r="I429" i="34"/>
  <c r="I430" i="34"/>
  <c r="I431" i="34"/>
  <c r="I432" i="34"/>
  <c r="I433" i="34"/>
  <c r="I434" i="34"/>
  <c r="I435" i="34"/>
  <c r="I436" i="34"/>
  <c r="I437" i="34"/>
  <c r="I438" i="34"/>
  <c r="I439" i="34"/>
  <c r="I440" i="34"/>
  <c r="I441" i="34"/>
  <c r="I442" i="34"/>
  <c r="I443" i="34"/>
  <c r="I444" i="34"/>
  <c r="I445" i="34"/>
  <c r="I446" i="34"/>
  <c r="I447" i="34"/>
  <c r="I448" i="34"/>
  <c r="I449" i="34"/>
  <c r="I450" i="34"/>
  <c r="I451" i="34"/>
  <c r="I452" i="34"/>
  <c r="I453" i="34"/>
  <c r="I454" i="34"/>
  <c r="I455" i="34"/>
  <c r="I456" i="34"/>
  <c r="I457" i="34"/>
  <c r="I458" i="34"/>
  <c r="I459" i="34"/>
  <c r="I460" i="34"/>
  <c r="I461" i="34"/>
  <c r="I462" i="34"/>
  <c r="I463" i="34"/>
  <c r="I464" i="34"/>
  <c r="I465" i="34"/>
  <c r="I466" i="34"/>
  <c r="I467" i="34"/>
  <c r="I468" i="34"/>
  <c r="I469" i="34"/>
  <c r="I470" i="34"/>
  <c r="I471" i="34"/>
  <c r="I472" i="34"/>
  <c r="I473" i="34"/>
  <c r="I474" i="34"/>
  <c r="I475" i="34"/>
  <c r="I476" i="34"/>
  <c r="I477" i="34"/>
  <c r="I478" i="34"/>
  <c r="I479" i="34"/>
  <c r="I480" i="34"/>
  <c r="I481" i="34"/>
  <c r="I482" i="34"/>
  <c r="I483" i="34"/>
  <c r="I484" i="34"/>
  <c r="I485" i="34"/>
  <c r="I486" i="34"/>
  <c r="I487" i="34"/>
  <c r="I488" i="34"/>
  <c r="I489" i="34"/>
  <c r="I490" i="34"/>
  <c r="I491" i="34"/>
  <c r="I492" i="34"/>
  <c r="I493" i="34"/>
  <c r="I494" i="34"/>
  <c r="I495" i="34"/>
  <c r="I496" i="34"/>
  <c r="I497" i="34"/>
  <c r="I498" i="34"/>
  <c r="I499" i="34"/>
  <c r="I500" i="34"/>
  <c r="I501" i="34"/>
  <c r="I502" i="34"/>
  <c r="I503" i="34"/>
  <c r="I504" i="34"/>
  <c r="I505" i="34"/>
  <c r="I506" i="34"/>
  <c r="I507" i="34"/>
  <c r="I508" i="34"/>
  <c r="I509" i="34"/>
  <c r="I510" i="34"/>
  <c r="I511" i="34"/>
  <c r="I512" i="34"/>
  <c r="I513" i="34"/>
  <c r="I514" i="34"/>
  <c r="I515" i="34"/>
  <c r="I516" i="34"/>
  <c r="I517" i="34"/>
  <c r="I518" i="34"/>
  <c r="I519" i="34"/>
  <c r="I520" i="34"/>
  <c r="I521" i="34"/>
  <c r="I522" i="34"/>
  <c r="I523" i="34"/>
  <c r="I524" i="34"/>
  <c r="I525" i="34"/>
  <c r="I526" i="34"/>
  <c r="I527" i="34"/>
  <c r="I528" i="34"/>
  <c r="I529" i="34"/>
  <c r="I530" i="34"/>
  <c r="I531" i="34"/>
  <c r="I532" i="34"/>
  <c r="I533" i="34"/>
  <c r="I534" i="34"/>
  <c r="I535" i="34"/>
  <c r="I536" i="34"/>
  <c r="I537" i="34"/>
  <c r="I538" i="34"/>
  <c r="I539" i="34"/>
  <c r="I540" i="34"/>
  <c r="I541" i="34"/>
  <c r="I542" i="34"/>
  <c r="I543" i="34"/>
  <c r="I544" i="34"/>
  <c r="I545" i="34"/>
  <c r="I546" i="34"/>
  <c r="I547" i="34"/>
  <c r="I548" i="34"/>
  <c r="I549" i="34"/>
  <c r="I550" i="34"/>
  <c r="I551" i="34"/>
  <c r="I552" i="34"/>
  <c r="I553" i="34"/>
  <c r="I554" i="34"/>
  <c r="I555" i="34"/>
  <c r="I556" i="34"/>
  <c r="I557" i="34"/>
  <c r="I558" i="34"/>
  <c r="I559" i="34"/>
  <c r="I560" i="34"/>
  <c r="I561" i="34"/>
  <c r="I562" i="34"/>
  <c r="I563" i="34"/>
  <c r="I564" i="34"/>
  <c r="I565" i="34"/>
  <c r="I566" i="34"/>
  <c r="I567" i="34"/>
  <c r="I568" i="34"/>
  <c r="I569" i="34"/>
  <c r="I570" i="34"/>
  <c r="I571" i="34"/>
  <c r="I572" i="34"/>
  <c r="I573" i="34"/>
  <c r="I574" i="34"/>
  <c r="I575" i="34"/>
  <c r="I576" i="34"/>
  <c r="I577" i="34"/>
  <c r="I578" i="34"/>
  <c r="I579" i="34"/>
  <c r="I580" i="34"/>
  <c r="I581" i="34"/>
  <c r="I582" i="34"/>
  <c r="I583" i="34"/>
  <c r="I584" i="34"/>
  <c r="I585" i="34"/>
  <c r="I586" i="34"/>
  <c r="I587" i="34"/>
  <c r="I588" i="34"/>
  <c r="I589" i="34"/>
  <c r="I590" i="34"/>
  <c r="I591" i="34"/>
  <c r="I592" i="34"/>
  <c r="I593" i="34"/>
  <c r="I594" i="34"/>
  <c r="I595" i="34"/>
  <c r="I596" i="34"/>
  <c r="I597" i="34"/>
  <c r="I598" i="34"/>
  <c r="I599" i="34"/>
  <c r="I600" i="34"/>
  <c r="I601" i="34"/>
  <c r="I602" i="34"/>
  <c r="I603" i="34"/>
  <c r="I604" i="34"/>
  <c r="I605" i="34"/>
  <c r="I606" i="34"/>
  <c r="I607" i="34"/>
  <c r="I608" i="34"/>
  <c r="I609" i="34"/>
  <c r="I610" i="34"/>
  <c r="I611" i="34"/>
  <c r="I612" i="34"/>
  <c r="I613" i="34"/>
  <c r="I614" i="34"/>
  <c r="I615" i="34"/>
  <c r="I616" i="34"/>
  <c r="I617" i="34"/>
  <c r="I618" i="34"/>
  <c r="I619" i="34"/>
  <c r="I620" i="34"/>
  <c r="I621" i="34"/>
  <c r="I622" i="34"/>
  <c r="I623" i="34"/>
  <c r="I624" i="34"/>
  <c r="I625" i="34"/>
  <c r="I626" i="34"/>
  <c r="I627" i="34"/>
  <c r="I628" i="34"/>
  <c r="I629" i="34"/>
  <c r="I630" i="34"/>
  <c r="I631" i="34"/>
  <c r="I632" i="34"/>
  <c r="I633" i="34"/>
  <c r="I634" i="34"/>
  <c r="I635" i="34"/>
  <c r="I636" i="34"/>
  <c r="I637" i="34"/>
  <c r="I638" i="34"/>
  <c r="I639" i="34"/>
  <c r="I640" i="34"/>
  <c r="I641" i="34"/>
  <c r="I642" i="34"/>
  <c r="I643" i="34"/>
  <c r="I644" i="34"/>
  <c r="I645" i="34"/>
  <c r="I646" i="34"/>
  <c r="I647" i="34"/>
  <c r="I648" i="34"/>
  <c r="I649" i="34"/>
  <c r="I650" i="34"/>
  <c r="I651" i="34"/>
  <c r="I652" i="34"/>
  <c r="I653" i="34"/>
  <c r="I654" i="34"/>
  <c r="I655" i="34"/>
  <c r="I656" i="34"/>
  <c r="I657" i="34"/>
  <c r="I658" i="34"/>
  <c r="I659" i="34"/>
  <c r="I660" i="34"/>
  <c r="I661" i="34"/>
  <c r="I662" i="34"/>
  <c r="I663" i="34"/>
  <c r="I664" i="34"/>
  <c r="I665" i="34"/>
  <c r="I666" i="34"/>
  <c r="I667" i="34"/>
  <c r="I668" i="34"/>
  <c r="I669" i="34"/>
  <c r="I670" i="34"/>
  <c r="I671" i="34"/>
  <c r="I672" i="34"/>
  <c r="I673" i="34"/>
  <c r="I674" i="34"/>
  <c r="I675" i="34"/>
  <c r="I676" i="34"/>
  <c r="I677" i="34"/>
  <c r="I678" i="34"/>
  <c r="I679" i="34"/>
  <c r="I680" i="34"/>
  <c r="I681" i="34"/>
  <c r="I682" i="34"/>
  <c r="I683" i="34"/>
  <c r="I684" i="34"/>
  <c r="I685" i="34"/>
  <c r="I686" i="34"/>
  <c r="I687" i="34"/>
  <c r="I688" i="34"/>
  <c r="I689" i="34"/>
  <c r="I690" i="34"/>
  <c r="I691" i="34"/>
  <c r="I692" i="34"/>
  <c r="I693" i="34"/>
  <c r="I694" i="34"/>
  <c r="I695" i="34"/>
  <c r="I696" i="34"/>
  <c r="I697" i="34"/>
  <c r="I698" i="34"/>
  <c r="I699" i="34"/>
  <c r="I700" i="34"/>
  <c r="I701" i="34"/>
  <c r="I702" i="34"/>
  <c r="I703" i="34"/>
  <c r="I704" i="34"/>
  <c r="I705" i="34"/>
  <c r="I706" i="34"/>
  <c r="I707" i="34"/>
  <c r="I708" i="34"/>
  <c r="I709" i="34"/>
  <c r="I710" i="34"/>
  <c r="I3" i="34"/>
  <c r="I4" i="34"/>
  <c r="I5" i="34"/>
  <c r="I6" i="34"/>
  <c r="I7" i="34"/>
  <c r="I2" i="34"/>
  <c r="F6" i="40" l="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D24" i="9" a="1"/>
  <c r="D24" i="9" s="1"/>
  <c r="D25" i="9" a="1"/>
  <c r="D25" i="9" s="1"/>
  <c r="D26" i="9" a="1"/>
  <c r="D26" i="9" s="1"/>
  <c r="D27" i="9" a="1"/>
  <c r="D27" i="9" s="1"/>
  <c r="D28" i="9" a="1"/>
  <c r="D28" i="9" s="1"/>
  <c r="D29" i="9" a="1"/>
  <c r="D29" i="9" s="1"/>
  <c r="D30" i="9" a="1"/>
  <c r="D30" i="9" s="1"/>
  <c r="D31" i="9" a="1"/>
  <c r="D31" i="9" s="1"/>
  <c r="D32" i="9" a="1"/>
  <c r="D32" i="9" s="1"/>
  <c r="D33" i="9" a="1"/>
  <c r="D33" i="9" s="1"/>
  <c r="D34" i="9" a="1"/>
  <c r="D34" i="9" s="1"/>
  <c r="D35" i="9" a="1"/>
  <c r="D35" i="9" s="1"/>
  <c r="D36" i="9" a="1"/>
  <c r="D36" i="9" s="1"/>
  <c r="D37" i="9" a="1"/>
  <c r="D37" i="9" s="1"/>
  <c r="D38" i="9" a="1"/>
  <c r="D38" i="9" s="1"/>
  <c r="D39" i="9" a="1"/>
  <c r="D39" i="9" s="1"/>
  <c r="D40" i="9" a="1"/>
  <c r="D40" i="9" s="1"/>
  <c r="D41" i="9" a="1"/>
  <c r="D41" i="9" s="1"/>
  <c r="D42" i="9" a="1"/>
  <c r="D42" i="9" s="1"/>
  <c r="D43" i="9" a="1"/>
  <c r="D43" i="9" s="1"/>
  <c r="D44" i="9" a="1"/>
  <c r="D44" i="9" s="1"/>
  <c r="D45" i="9" a="1"/>
  <c r="D45" i="9" s="1"/>
  <c r="D46" i="9" a="1"/>
  <c r="D46" i="9" s="1"/>
  <c r="D47" i="9" a="1"/>
  <c r="D47" i="9" s="1"/>
  <c r="D48" i="9" a="1"/>
  <c r="D48" i="9" s="1"/>
  <c r="D49" i="9" a="1"/>
  <c r="D49" i="9" s="1"/>
  <c r="D50" i="9" a="1"/>
  <c r="D50" i="9" s="1"/>
  <c r="D51" i="9" a="1"/>
  <c r="D51" i="9" s="1"/>
  <c r="D52" i="9" a="1"/>
  <c r="D52" i="9" s="1"/>
  <c r="D53" i="9" a="1"/>
  <c r="D53" i="9" s="1"/>
  <c r="D54" i="9" a="1"/>
  <c r="D54" i="9" s="1"/>
  <c r="D55" i="9" a="1"/>
  <c r="D55" i="9" s="1"/>
  <c r="D56" i="9" a="1"/>
  <c r="D56" i="9" s="1"/>
  <c r="D57" i="9" a="1"/>
  <c r="D57" i="9" s="1"/>
  <c r="D58" i="9" a="1"/>
  <c r="D58" i="9" s="1"/>
  <c r="D59" i="9" a="1"/>
  <c r="D59" i="9" s="1"/>
  <c r="D60" i="9" a="1"/>
  <c r="D60" i="9" s="1"/>
  <c r="D61" i="9" a="1"/>
  <c r="D61" i="9" s="1"/>
  <c r="D62" i="9" a="1"/>
  <c r="D62" i="9" s="1"/>
  <c r="D63" i="9" a="1"/>
  <c r="D63" i="9" s="1"/>
  <c r="D64" i="9" a="1"/>
  <c r="D64" i="9" s="1"/>
  <c r="D65" i="9" a="1"/>
  <c r="D65" i="9" s="1"/>
  <c r="D66" i="9" a="1"/>
  <c r="D66" i="9" s="1"/>
  <c r="D67" i="9" a="1"/>
  <c r="D67" i="9" s="1"/>
  <c r="D68" i="9" a="1"/>
  <c r="D68" i="9" s="1"/>
  <c r="D69" i="9" a="1"/>
  <c r="D69" i="9" s="1"/>
  <c r="D70" i="9" a="1"/>
  <c r="D70" i="9" s="1"/>
  <c r="D71" i="9" a="1"/>
  <c r="D71" i="9" s="1"/>
  <c r="D72" i="9" a="1"/>
  <c r="D72" i="9" s="1"/>
  <c r="D73" i="9" a="1"/>
  <c r="D73" i="9" s="1"/>
  <c r="D74" i="9" a="1"/>
  <c r="D74" i="9" s="1"/>
  <c r="D75" i="9" a="1"/>
  <c r="D75" i="9" s="1"/>
  <c r="D76" i="9" a="1"/>
  <c r="D76" i="9" s="1"/>
  <c r="D77" i="9" a="1"/>
  <c r="D77" i="9" s="1"/>
  <c r="D78" i="9" a="1"/>
  <c r="D78" i="9" s="1"/>
  <c r="D79" i="9" a="1"/>
  <c r="D79" i="9" s="1"/>
  <c r="D80" i="9" a="1"/>
  <c r="D80" i="9" s="1"/>
  <c r="D81" i="9" a="1"/>
  <c r="D81" i="9" s="1"/>
  <c r="D82" i="9" a="1"/>
  <c r="D82" i="9" s="1"/>
  <c r="D83" i="9" a="1"/>
  <c r="D83" i="9" s="1"/>
  <c r="D84" i="9" a="1"/>
  <c r="D84" i="9" s="1"/>
  <c r="D85" i="9" a="1"/>
  <c r="D85" i="9" s="1"/>
  <c r="D86" i="9" a="1"/>
  <c r="D86" i="9" s="1"/>
  <c r="D87" i="9" a="1"/>
  <c r="D87" i="9" s="1"/>
  <c r="D88" i="9" a="1"/>
  <c r="D88" i="9" s="1"/>
  <c r="D89" i="9" a="1"/>
  <c r="D89" i="9" s="1"/>
  <c r="D90" i="9" a="1"/>
  <c r="D90" i="9" s="1"/>
  <c r="D91" i="9" a="1"/>
  <c r="D91" i="9" s="1"/>
  <c r="D92" i="9" a="1"/>
  <c r="D92" i="9" s="1"/>
  <c r="D93" i="9" a="1"/>
  <c r="D93" i="9" s="1"/>
  <c r="D94" i="9" a="1"/>
  <c r="D94" i="9" s="1"/>
  <c r="D95" i="9" a="1"/>
  <c r="D95" i="9" s="1"/>
  <c r="D96" i="9" a="1"/>
  <c r="D96" i="9" s="1"/>
  <c r="D97" i="9" a="1"/>
  <c r="D97" i="9" s="1"/>
  <c r="D98" i="9" a="1"/>
  <c r="D98" i="9" s="1"/>
  <c r="D99" i="9" a="1"/>
  <c r="D99" i="9" s="1"/>
  <c r="D100" i="9" a="1"/>
  <c r="D100" i="9" s="1"/>
  <c r="D101" i="9" a="1"/>
  <c r="D101" i="9" s="1"/>
  <c r="D102" i="9" a="1"/>
  <c r="D102" i="9" s="1"/>
  <c r="D103" i="9" a="1"/>
  <c r="D103" i="9" s="1"/>
  <c r="D104" i="9" a="1"/>
  <c r="D104" i="9" s="1"/>
  <c r="D105" i="9" a="1"/>
  <c r="D105" i="9" s="1"/>
  <c r="D106" i="9" a="1"/>
  <c r="D106" i="9" s="1"/>
  <c r="D107" i="9" a="1"/>
  <c r="D107" i="9" s="1"/>
  <c r="D108" i="9" a="1"/>
  <c r="D108" i="9" s="1"/>
  <c r="D109" i="9" a="1"/>
  <c r="D109" i="9" s="1"/>
  <c r="D110" i="9" a="1"/>
  <c r="D110" i="9" s="1"/>
  <c r="D111" i="9" a="1"/>
  <c r="D111" i="9" s="1"/>
  <c r="D112" i="9" a="1"/>
  <c r="D112" i="9" s="1"/>
  <c r="D113" i="9" a="1"/>
  <c r="D113" i="9" s="1"/>
  <c r="D114" i="9" a="1"/>
  <c r="D114" i="9" s="1"/>
  <c r="D115" i="9" a="1"/>
  <c r="D115" i="9" s="1"/>
  <c r="D116" i="9" a="1"/>
  <c r="D116" i="9" s="1"/>
  <c r="D117" i="9" a="1"/>
  <c r="D117" i="9" s="1"/>
  <c r="D118" i="9" a="1"/>
  <c r="D118" i="9" s="1"/>
  <c r="D119" i="9" a="1"/>
  <c r="D119" i="9" s="1"/>
  <c r="D120" i="9" a="1"/>
  <c r="D120" i="9" s="1"/>
  <c r="D121" i="9" a="1"/>
  <c r="D121" i="9" s="1"/>
  <c r="D122" i="9" a="1"/>
  <c r="D122" i="9" s="1"/>
  <c r="D123" i="9" a="1"/>
  <c r="D123" i="9" s="1"/>
  <c r="D124" i="9" a="1"/>
  <c r="D124" i="9" s="1"/>
  <c r="D125" i="9" a="1"/>
  <c r="D125" i="9" s="1"/>
  <c r="D126" i="9" a="1"/>
  <c r="D126" i="9" s="1"/>
  <c r="D127" i="9" a="1"/>
  <c r="D127" i="9" s="1"/>
  <c r="D128" i="9" a="1"/>
  <c r="D128" i="9" s="1"/>
  <c r="D129" i="9" a="1"/>
  <c r="D129" i="9" s="1"/>
  <c r="D130" i="9" a="1"/>
  <c r="D130" i="9" s="1"/>
  <c r="D131" i="9" a="1"/>
  <c r="D131" i="9" s="1"/>
  <c r="D132" i="9" a="1"/>
  <c r="D132" i="9" s="1"/>
  <c r="D133" i="9" a="1"/>
  <c r="D133" i="9" s="1"/>
  <c r="D134" i="9" a="1"/>
  <c r="D134" i="9" s="1"/>
  <c r="D135" i="9" a="1"/>
  <c r="D135" i="9" s="1"/>
  <c r="D136" i="9" a="1"/>
  <c r="D136" i="9" s="1"/>
  <c r="D137" i="9" a="1"/>
  <c r="D137" i="9" s="1"/>
  <c r="D138" i="9" a="1"/>
  <c r="D138" i="9" s="1"/>
  <c r="D139" i="9" a="1"/>
  <c r="D139" i="9" s="1"/>
  <c r="D140" i="9" a="1"/>
  <c r="D140" i="9" s="1"/>
  <c r="D141" i="9" a="1"/>
  <c r="D141" i="9" s="1"/>
  <c r="D142" i="9" a="1"/>
  <c r="D142" i="9" s="1"/>
  <c r="D143" i="9" a="1"/>
  <c r="D143" i="9" s="1"/>
  <c r="D144" i="9" a="1"/>
  <c r="D144" i="9" s="1"/>
  <c r="D145" i="9" a="1"/>
  <c r="D145" i="9" s="1"/>
  <c r="D146" i="9" a="1"/>
  <c r="D146" i="9" s="1"/>
  <c r="D147" i="9" a="1"/>
  <c r="D147" i="9" s="1"/>
  <c r="D148" i="9" a="1"/>
  <c r="D148" i="9" s="1"/>
  <c r="D149" i="9" a="1"/>
  <c r="D149" i="9" s="1"/>
  <c r="D150" i="9" a="1"/>
  <c r="D150" i="9" s="1"/>
  <c r="D151" i="9" a="1"/>
  <c r="D151" i="9" s="1"/>
  <c r="D152" i="9" a="1"/>
  <c r="D152" i="9" s="1"/>
  <c r="D153" i="9" a="1"/>
  <c r="D153" i="9" s="1"/>
  <c r="D154" i="9" a="1"/>
  <c r="D154" i="9" s="1"/>
  <c r="D155" i="9" a="1"/>
  <c r="D155" i="9" s="1"/>
  <c r="D156" i="9" a="1"/>
  <c r="D156" i="9" s="1"/>
  <c r="D157" i="9" a="1"/>
  <c r="D157" i="9" s="1"/>
  <c r="D158" i="9" a="1"/>
  <c r="D158" i="9" s="1"/>
  <c r="D159" i="9" a="1"/>
  <c r="D159" i="9" s="1"/>
  <c r="D160" i="9" a="1"/>
  <c r="D160" i="9" s="1"/>
  <c r="D161" i="9" a="1"/>
  <c r="D161" i="9" s="1"/>
  <c r="D162" i="9" a="1"/>
  <c r="D162" i="9" s="1"/>
  <c r="D163" i="9" a="1"/>
  <c r="D163" i="9" s="1"/>
  <c r="D164" i="9" a="1"/>
  <c r="D164" i="9" s="1"/>
  <c r="D165" i="9" a="1"/>
  <c r="D165" i="9" s="1"/>
  <c r="D166" i="9" a="1"/>
  <c r="D166" i="9" s="1"/>
  <c r="D167" i="9" a="1"/>
  <c r="D167" i="9" s="1"/>
  <c r="D168" i="9" a="1"/>
  <c r="D168" i="9" s="1"/>
  <c r="D169" i="9" a="1"/>
  <c r="D169" i="9" s="1"/>
  <c r="D170" i="9" a="1"/>
  <c r="D170" i="9" s="1"/>
  <c r="D171" i="9" a="1"/>
  <c r="D171" i="9" s="1"/>
  <c r="D172" i="9" a="1"/>
  <c r="D172" i="9" s="1"/>
  <c r="D173" i="9" a="1"/>
  <c r="D173" i="9" s="1"/>
  <c r="D174" i="9" a="1"/>
  <c r="D174" i="9" s="1"/>
  <c r="D175" i="9" a="1"/>
  <c r="D175" i="9" s="1"/>
  <c r="D176" i="9" a="1"/>
  <c r="D176" i="9" s="1"/>
  <c r="D177" i="9" a="1"/>
  <c r="D177" i="9" s="1"/>
  <c r="D178" i="9" a="1"/>
  <c r="D178" i="9" s="1"/>
  <c r="D179" i="9" a="1"/>
  <c r="D179" i="9" s="1"/>
  <c r="D180" i="9" a="1"/>
  <c r="D180" i="9" s="1"/>
  <c r="D181" i="9" a="1"/>
  <c r="D181" i="9" s="1"/>
  <c r="D182" i="9" a="1"/>
  <c r="D182" i="9" s="1"/>
  <c r="D183" i="9" a="1"/>
  <c r="D183" i="9" s="1"/>
  <c r="D184" i="9" a="1"/>
  <c r="D184" i="9" s="1"/>
  <c r="D185" i="9" a="1"/>
  <c r="D185" i="9" s="1"/>
  <c r="D186" i="9" a="1"/>
  <c r="D186" i="9" s="1"/>
  <c r="D187" i="9" a="1"/>
  <c r="D187" i="9" s="1"/>
  <c r="D188" i="9" a="1"/>
  <c r="D188" i="9" s="1"/>
  <c r="D189" i="9" a="1"/>
  <c r="D189" i="9" s="1"/>
  <c r="D190" i="9" a="1"/>
  <c r="D190" i="9" s="1"/>
  <c r="D191" i="9" a="1"/>
  <c r="D191" i="9" s="1"/>
  <c r="D192" i="9" a="1"/>
  <c r="D192" i="9" s="1"/>
  <c r="D193" i="9" a="1"/>
  <c r="D193" i="9" s="1"/>
  <c r="D194" i="9" a="1"/>
  <c r="D194" i="9" s="1"/>
  <c r="D195" i="9" a="1"/>
  <c r="D195" i="9" s="1"/>
  <c r="D196" i="9" a="1"/>
  <c r="D196" i="9" s="1"/>
  <c r="D197" i="9" a="1"/>
  <c r="D197" i="9" s="1"/>
  <c r="D198" i="9" a="1"/>
  <c r="D198" i="9" s="1"/>
  <c r="D199" i="9" a="1"/>
  <c r="D199" i="9" s="1"/>
  <c r="D200" i="9" a="1"/>
  <c r="D200" i="9" s="1"/>
  <c r="D201" i="9" a="1"/>
  <c r="D201" i="9" s="1"/>
  <c r="D202" i="9" a="1"/>
  <c r="D202" i="9" s="1"/>
  <c r="D203" i="9" a="1"/>
  <c r="D203" i="9" s="1"/>
  <c r="D204" i="9" a="1"/>
  <c r="D204" i="9" s="1"/>
  <c r="D205" i="9" a="1"/>
  <c r="D205" i="9" s="1"/>
  <c r="D206" i="9" a="1"/>
  <c r="D206" i="9" s="1"/>
  <c r="D207" i="9" a="1"/>
  <c r="D207" i="9" s="1"/>
  <c r="D208" i="9" a="1"/>
  <c r="D208" i="9" s="1"/>
  <c r="D209" i="9" a="1"/>
  <c r="D209" i="9" s="1"/>
  <c r="D210" i="9" a="1"/>
  <c r="D210" i="9" s="1"/>
  <c r="D211" i="9" a="1"/>
  <c r="D211" i="9" s="1"/>
  <c r="D212" i="9" a="1"/>
  <c r="D212" i="9" s="1"/>
  <c r="D213" i="9" a="1"/>
  <c r="D213" i="9" s="1"/>
  <c r="D214" i="9" a="1"/>
  <c r="D214" i="9" s="1"/>
  <c r="D215" i="9" a="1"/>
  <c r="D215" i="9" s="1"/>
  <c r="D216" i="9" a="1"/>
  <c r="D216" i="9" s="1"/>
  <c r="D217" i="9" a="1"/>
  <c r="D217" i="9" s="1"/>
  <c r="D218" i="9" a="1"/>
  <c r="D218" i="9" s="1"/>
  <c r="D219" i="9" a="1"/>
  <c r="D219" i="9" s="1"/>
  <c r="D220" i="9" a="1"/>
  <c r="D220" i="9" s="1"/>
  <c r="D221" i="9" a="1"/>
  <c r="D221" i="9" s="1"/>
  <c r="D222" i="9" a="1"/>
  <c r="D222" i="9" s="1"/>
  <c r="D223" i="9" a="1"/>
  <c r="D223" i="9" s="1"/>
  <c r="D224" i="9" a="1"/>
  <c r="D224" i="9" s="1"/>
  <c r="D225" i="9" a="1"/>
  <c r="D225" i="9" s="1"/>
  <c r="D226" i="9" a="1"/>
  <c r="D226" i="9" s="1"/>
  <c r="D227" i="9" a="1"/>
  <c r="D227" i="9" s="1"/>
  <c r="D228" i="9" a="1"/>
  <c r="D228" i="9" s="1"/>
  <c r="D229" i="9" a="1"/>
  <c r="D229" i="9" s="1"/>
  <c r="D230" i="9" a="1"/>
  <c r="D230" i="9" s="1"/>
  <c r="D231" i="9" a="1"/>
  <c r="D231" i="9" s="1"/>
  <c r="D232" i="9" a="1"/>
  <c r="D232" i="9" s="1"/>
  <c r="D233" i="9" a="1"/>
  <c r="D233" i="9" s="1"/>
  <c r="D234" i="9" a="1"/>
  <c r="D234" i="9" s="1"/>
  <c r="D235" i="9" a="1"/>
  <c r="D235" i="9" s="1"/>
  <c r="D236" i="9" a="1"/>
  <c r="D236" i="9" s="1"/>
  <c r="D237" i="9" a="1"/>
  <c r="D237" i="9" s="1"/>
  <c r="D238" i="9" a="1"/>
  <c r="D238" i="9" s="1"/>
  <c r="D239" i="9" a="1"/>
  <c r="D239" i="9" s="1"/>
  <c r="D240" i="9" a="1"/>
  <c r="D240" i="9" s="1"/>
  <c r="D241" i="9" a="1"/>
  <c r="D241" i="9" s="1"/>
  <c r="D242" i="9" a="1"/>
  <c r="D242" i="9" s="1"/>
  <c r="D243" i="9" a="1"/>
  <c r="D243" i="9" s="1"/>
  <c r="D244" i="9" a="1"/>
  <c r="D244" i="9" s="1"/>
  <c r="D245" i="9" a="1"/>
  <c r="D245" i="9" s="1"/>
  <c r="D246" i="9" a="1"/>
  <c r="D246" i="9" s="1"/>
  <c r="D247" i="9" a="1"/>
  <c r="D247" i="9" s="1"/>
  <c r="D248" i="9" a="1"/>
  <c r="D248" i="9" s="1"/>
  <c r="D249" i="9" a="1"/>
  <c r="D249" i="9" s="1"/>
  <c r="D250" i="9" a="1"/>
  <c r="D250" i="9" s="1"/>
  <c r="D251" i="9" a="1"/>
  <c r="D251" i="9" s="1"/>
  <c r="D252" i="9" a="1"/>
  <c r="D252" i="9" s="1"/>
  <c r="D253" i="9" a="1"/>
  <c r="D253" i="9" s="1"/>
  <c r="D254" i="9" a="1"/>
  <c r="D254" i="9" s="1"/>
  <c r="D255" i="9" a="1"/>
  <c r="D255" i="9" s="1"/>
  <c r="D256" i="9" a="1"/>
  <c r="D256" i="9" s="1"/>
  <c r="D257" i="9" a="1"/>
  <c r="D257" i="9" s="1"/>
  <c r="D258" i="9" a="1"/>
  <c r="D258" i="9" s="1"/>
  <c r="D259" i="9" a="1"/>
  <c r="D259" i="9" s="1"/>
  <c r="D260" i="9" a="1"/>
  <c r="D260" i="9" s="1"/>
  <c r="D261" i="9" a="1"/>
  <c r="D261" i="9" s="1"/>
  <c r="D262" i="9" a="1"/>
  <c r="D262" i="9" s="1"/>
  <c r="D263" i="9" a="1"/>
  <c r="D263" i="9" s="1"/>
  <c r="D264" i="9" a="1"/>
  <c r="D264" i="9" s="1"/>
  <c r="D265" i="9" a="1"/>
  <c r="D265" i="9" s="1"/>
  <c r="D266" i="9" a="1"/>
  <c r="D266" i="9" s="1"/>
  <c r="D267" i="9" a="1"/>
  <c r="D267" i="9" s="1"/>
  <c r="D268" i="9" a="1"/>
  <c r="D268" i="9" s="1"/>
  <c r="D269" i="9" a="1"/>
  <c r="D269" i="9" s="1"/>
  <c r="D270" i="9" a="1"/>
  <c r="D270" i="9" s="1"/>
  <c r="D271" i="9" a="1"/>
  <c r="D271" i="9" s="1"/>
  <c r="D272" i="9" a="1"/>
  <c r="D272" i="9" s="1"/>
  <c r="D273" i="9" a="1"/>
  <c r="D273" i="9" s="1"/>
  <c r="D274" i="9" a="1"/>
  <c r="D274" i="9" s="1"/>
  <c r="D275" i="9" a="1"/>
  <c r="D275" i="9" s="1"/>
  <c r="D276" i="9" a="1"/>
  <c r="D276" i="9" s="1"/>
  <c r="D277" i="9" a="1"/>
  <c r="D277" i="9" s="1"/>
  <c r="D278" i="9" a="1"/>
  <c r="D278" i="9" s="1"/>
  <c r="D279" i="9" a="1"/>
  <c r="D279" i="9" s="1"/>
  <c r="D280" i="9" a="1"/>
  <c r="D280" i="9" s="1"/>
  <c r="D281" i="9" a="1"/>
  <c r="D281" i="9" s="1"/>
  <c r="D282" i="9" a="1"/>
  <c r="D282" i="9" s="1"/>
  <c r="D283" i="9" a="1"/>
  <c r="D283" i="9" s="1"/>
  <c r="D284" i="9" a="1"/>
  <c r="D284" i="9" s="1"/>
  <c r="D285" i="9" a="1"/>
  <c r="D285" i="9" s="1"/>
  <c r="D286" i="9" a="1"/>
  <c r="D286" i="9" s="1"/>
  <c r="D287" i="9" a="1"/>
  <c r="D287" i="9" s="1"/>
  <c r="D288" i="9" a="1"/>
  <c r="D288" i="9" s="1"/>
  <c r="D289" i="9" a="1"/>
  <c r="D289" i="9" s="1"/>
  <c r="D290" i="9" a="1"/>
  <c r="D290" i="9" s="1"/>
  <c r="D291" i="9" a="1"/>
  <c r="D291" i="9" s="1"/>
  <c r="D292" i="9" a="1"/>
  <c r="D292" i="9" s="1"/>
  <c r="D293" i="9" a="1"/>
  <c r="D293" i="9" s="1"/>
  <c r="D294" i="9" a="1"/>
  <c r="D294" i="9" s="1"/>
  <c r="D295" i="9" a="1"/>
  <c r="D295" i="9" s="1"/>
  <c r="D296" i="9" a="1"/>
  <c r="D296" i="9" s="1"/>
  <c r="D297" i="9" a="1"/>
  <c r="D297" i="9" s="1"/>
  <c r="D298" i="9" a="1"/>
  <c r="D298" i="9" s="1"/>
  <c r="D299" i="9" a="1"/>
  <c r="D299" i="9" s="1"/>
  <c r="D300" i="9" a="1"/>
  <c r="D300" i="9" s="1"/>
  <c r="D301" i="9" a="1"/>
  <c r="D301" i="9" s="1"/>
  <c r="D302" i="9" a="1"/>
  <c r="D302" i="9" s="1"/>
  <c r="D303" i="9" a="1"/>
  <c r="D303" i="9" s="1"/>
  <c r="D304" i="9" a="1"/>
  <c r="D304" i="9" s="1"/>
  <c r="D305" i="9" a="1"/>
  <c r="D305" i="9" s="1"/>
  <c r="D306" i="9" a="1"/>
  <c r="D306" i="9" s="1"/>
  <c r="D307" i="9" a="1"/>
  <c r="D307" i="9" s="1"/>
  <c r="D308" i="9" a="1"/>
  <c r="D308" i="9" s="1"/>
  <c r="D309" i="9" a="1"/>
  <c r="D309" i="9" s="1"/>
  <c r="D310" i="9" a="1"/>
  <c r="D310" i="9" s="1"/>
  <c r="D311" i="9" a="1"/>
  <c r="D311" i="9" s="1"/>
  <c r="D312" i="9" a="1"/>
  <c r="D312" i="9" s="1"/>
  <c r="D313" i="9" a="1"/>
  <c r="D313" i="9" s="1"/>
  <c r="D314" i="9" a="1"/>
  <c r="D314" i="9" s="1"/>
  <c r="D315" i="9" a="1"/>
  <c r="D315" i="9" s="1"/>
  <c r="D316" i="9" a="1"/>
  <c r="D316" i="9" s="1"/>
  <c r="D317" i="9" a="1"/>
  <c r="D317" i="9" s="1"/>
  <c r="D318" i="9" a="1"/>
  <c r="D318" i="9" s="1"/>
  <c r="D319" i="9" a="1"/>
  <c r="D319" i="9" s="1"/>
  <c r="D320" i="9" a="1"/>
  <c r="D320" i="9" s="1"/>
  <c r="D321" i="9" a="1"/>
  <c r="D321" i="9" s="1"/>
  <c r="D322" i="9" a="1"/>
  <c r="D322" i="9" s="1"/>
  <c r="D323" i="9" a="1"/>
  <c r="D323" i="9" s="1"/>
  <c r="D324" i="9" a="1"/>
  <c r="D324" i="9" s="1"/>
  <c r="D325" i="9" a="1"/>
  <c r="D325" i="9" s="1"/>
  <c r="D326" i="9" a="1"/>
  <c r="D326" i="9" s="1"/>
  <c r="D327" i="9" a="1"/>
  <c r="D327" i="9" s="1"/>
  <c r="D328" i="9" a="1"/>
  <c r="D328" i="9" s="1"/>
  <c r="D329" i="9" a="1"/>
  <c r="D329" i="9" s="1"/>
  <c r="D330" i="9" a="1"/>
  <c r="D330" i="9" s="1"/>
  <c r="D331" i="9" a="1"/>
  <c r="D331" i="9" s="1"/>
  <c r="D332" i="9" a="1"/>
  <c r="D332" i="9" s="1"/>
  <c r="D333" i="9" a="1"/>
  <c r="D333" i="9" s="1"/>
  <c r="D334" i="9" a="1"/>
  <c r="D334" i="9" s="1"/>
  <c r="D335" i="9" a="1"/>
  <c r="D335" i="9" s="1"/>
  <c r="D336" i="9" a="1"/>
  <c r="D336" i="9" s="1"/>
  <c r="D337" i="9" a="1"/>
  <c r="D337" i="9" s="1"/>
  <c r="D338" i="9" a="1"/>
  <c r="D338" i="9" s="1"/>
  <c r="D339" i="9" a="1"/>
  <c r="D339" i="9" s="1"/>
  <c r="D340" i="9" a="1"/>
  <c r="D340" i="9" s="1"/>
  <c r="D341" i="9" a="1"/>
  <c r="D341" i="9" s="1"/>
  <c r="D342" i="9" a="1"/>
  <c r="D342" i="9" s="1"/>
  <c r="D343" i="9" a="1"/>
  <c r="D343" i="9" s="1"/>
  <c r="D344" i="9" a="1"/>
  <c r="D344" i="9" s="1"/>
  <c r="D345" i="9" a="1"/>
  <c r="D345" i="9" s="1"/>
  <c r="D346" i="9" a="1"/>
  <c r="D346" i="9" s="1"/>
  <c r="D347" i="9" a="1"/>
  <c r="D347" i="9" s="1"/>
  <c r="D348" i="9" a="1"/>
  <c r="D348" i="9" s="1"/>
  <c r="D349" i="9" a="1"/>
  <c r="D349" i="9" s="1"/>
  <c r="D350" i="9" a="1"/>
  <c r="D350" i="9" s="1"/>
  <c r="D351" i="9" a="1"/>
  <c r="D351" i="9" s="1"/>
  <c r="D352" i="9" a="1"/>
  <c r="D352" i="9" s="1"/>
  <c r="D353" i="9" a="1"/>
  <c r="D353" i="9" s="1"/>
  <c r="D354" i="9" a="1"/>
  <c r="D354" i="9" s="1"/>
  <c r="D355" i="9" a="1"/>
  <c r="D355" i="9" s="1"/>
  <c r="D356" i="9" a="1"/>
  <c r="D356" i="9" s="1"/>
  <c r="D357" i="9" a="1"/>
  <c r="D357" i="9" s="1"/>
  <c r="D358" i="9" a="1"/>
  <c r="D358" i="9" s="1"/>
  <c r="D359" i="9" a="1"/>
  <c r="D359" i="9" s="1"/>
  <c r="D360" i="9" a="1"/>
  <c r="D360" i="9" s="1"/>
  <c r="D361" i="9" a="1"/>
  <c r="D361" i="9" s="1"/>
  <c r="D362" i="9" a="1"/>
  <c r="D362" i="9" s="1"/>
  <c r="D363" i="9" a="1"/>
  <c r="D363" i="9" s="1"/>
  <c r="D364" i="9" a="1"/>
  <c r="D364" i="9" s="1"/>
  <c r="D365" i="9" a="1"/>
  <c r="D365" i="9" s="1"/>
  <c r="D366" i="9" a="1"/>
  <c r="D366" i="9" s="1"/>
  <c r="D367" i="9" a="1"/>
  <c r="D367" i="9" s="1"/>
  <c r="D368" i="9" a="1"/>
  <c r="D368" i="9" s="1"/>
  <c r="D369" i="9" a="1"/>
  <c r="D369" i="9" s="1"/>
  <c r="D370" i="9" a="1"/>
  <c r="D370" i="9" s="1"/>
  <c r="D371" i="9" a="1"/>
  <c r="D371" i="9" s="1"/>
  <c r="D372" i="9" a="1"/>
  <c r="D372" i="9" s="1"/>
  <c r="D373" i="9" a="1"/>
  <c r="D373" i="9" s="1"/>
  <c r="D374" i="9" a="1"/>
  <c r="D374" i="9" s="1"/>
  <c r="D375" i="9" a="1"/>
  <c r="D375" i="9" s="1"/>
  <c r="D376" i="9" a="1"/>
  <c r="D376" i="9" s="1"/>
  <c r="D377" i="9" a="1"/>
  <c r="D377" i="9" s="1"/>
  <c r="D378" i="9" a="1"/>
  <c r="D378" i="9" s="1"/>
  <c r="D379" i="9" a="1"/>
  <c r="D379" i="9" s="1"/>
  <c r="D380" i="9" a="1"/>
  <c r="D380" i="9" s="1"/>
  <c r="D381" i="9" a="1"/>
  <c r="D381" i="9" s="1"/>
  <c r="D382" i="9" a="1"/>
  <c r="D382" i="9" s="1"/>
  <c r="D383" i="9" a="1"/>
  <c r="D383" i="9" s="1"/>
  <c r="D384" i="9" a="1"/>
  <c r="D384" i="9" s="1"/>
  <c r="D385" i="9" a="1"/>
  <c r="D385" i="9" s="1"/>
  <c r="D386" i="9" a="1"/>
  <c r="D386" i="9" s="1"/>
  <c r="D387" i="9" a="1"/>
  <c r="D387" i="9" s="1"/>
  <c r="D388" i="9" a="1"/>
  <c r="D388" i="9" s="1"/>
  <c r="D389" i="9" a="1"/>
  <c r="D389" i="9" s="1"/>
  <c r="D390" i="9" a="1"/>
  <c r="D390" i="9" s="1"/>
  <c r="D391" i="9" a="1"/>
  <c r="D391" i="9" s="1"/>
  <c r="D392" i="9" a="1"/>
  <c r="D392" i="9" s="1"/>
  <c r="D393" i="9" a="1"/>
  <c r="D393" i="9" s="1"/>
  <c r="D394" i="9" a="1"/>
  <c r="D394" i="9" s="1"/>
  <c r="D395" i="9" a="1"/>
  <c r="D395" i="9" s="1"/>
  <c r="D396" i="9" a="1"/>
  <c r="D396" i="9" s="1"/>
  <c r="D397" i="9" a="1"/>
  <c r="D397" i="9" s="1"/>
  <c r="D398" i="9" a="1"/>
  <c r="D398" i="9" s="1"/>
  <c r="D399" i="9" a="1"/>
  <c r="D399" i="9" s="1"/>
  <c r="D400" i="9" a="1"/>
  <c r="D400" i="9" s="1"/>
  <c r="D401" i="9" a="1"/>
  <c r="D401" i="9" s="1"/>
  <c r="D402" i="9" a="1"/>
  <c r="D402" i="9" s="1"/>
  <c r="D403" i="9" a="1"/>
  <c r="D403" i="9" s="1"/>
  <c r="D404" i="9" a="1"/>
  <c r="D404" i="9" s="1"/>
  <c r="D405" i="9" a="1"/>
  <c r="D405" i="9" s="1"/>
  <c r="D406" i="9" a="1"/>
  <c r="D406" i="9" s="1"/>
  <c r="D407" i="9" a="1"/>
  <c r="D407" i="9" s="1"/>
  <c r="D408" i="9" a="1"/>
  <c r="D408" i="9" s="1"/>
  <c r="D409" i="9" a="1"/>
  <c r="D409" i="9" s="1"/>
  <c r="D410" i="9" a="1"/>
  <c r="D410" i="9" s="1"/>
  <c r="D411" i="9" a="1"/>
  <c r="D411" i="9" s="1"/>
  <c r="D412" i="9" a="1"/>
  <c r="D412" i="9" s="1"/>
  <c r="D413" i="9" a="1"/>
  <c r="D413" i="9" s="1"/>
  <c r="D414" i="9" a="1"/>
  <c r="D414" i="9" s="1"/>
  <c r="D415" i="9" a="1"/>
  <c r="D415" i="9" s="1"/>
  <c r="D416" i="9" a="1"/>
  <c r="D416" i="9" s="1"/>
  <c r="D417" i="9" a="1"/>
  <c r="D417" i="9" s="1"/>
  <c r="D418" i="9" a="1"/>
  <c r="D418" i="9" s="1"/>
  <c r="D419" i="9" a="1"/>
  <c r="D419" i="9" s="1"/>
  <c r="D420" i="9" a="1"/>
  <c r="D420" i="9" s="1"/>
  <c r="D421" i="9" a="1"/>
  <c r="D421" i="9" s="1"/>
  <c r="D422" i="9" a="1"/>
  <c r="D422" i="9" s="1"/>
  <c r="D423" i="9" a="1"/>
  <c r="D423" i="9" s="1"/>
  <c r="D424" i="9" a="1"/>
  <c r="D424" i="9" s="1"/>
  <c r="D425" i="9" a="1"/>
  <c r="D425" i="9" s="1"/>
  <c r="D426" i="9" a="1"/>
  <c r="D426" i="9" s="1"/>
  <c r="D427" i="9" a="1"/>
  <c r="D427" i="9" s="1"/>
  <c r="D428" i="9" a="1"/>
  <c r="D428" i="9" s="1"/>
  <c r="D429" i="9" a="1"/>
  <c r="D429" i="9" s="1"/>
  <c r="D430" i="9" a="1"/>
  <c r="D430" i="9" s="1"/>
  <c r="D431" i="9" a="1"/>
  <c r="D431" i="9" s="1"/>
  <c r="D432" i="9" a="1"/>
  <c r="D432" i="9" s="1"/>
  <c r="D433" i="9" a="1"/>
  <c r="D433" i="9" s="1"/>
  <c r="D434" i="9" a="1"/>
  <c r="D434" i="9" s="1"/>
  <c r="D435" i="9" a="1"/>
  <c r="D435" i="9" s="1"/>
  <c r="D436" i="9" a="1"/>
  <c r="D436" i="9" s="1"/>
  <c r="D437" i="9" a="1"/>
  <c r="D437" i="9" s="1"/>
  <c r="D438" i="9" a="1"/>
  <c r="D438" i="9" s="1"/>
  <c r="D439" i="9" a="1"/>
  <c r="D439" i="9" s="1"/>
  <c r="D440" i="9" a="1"/>
  <c r="D440" i="9" s="1"/>
  <c r="D441" i="9" a="1"/>
  <c r="D441" i="9" s="1"/>
  <c r="D442" i="9" a="1"/>
  <c r="D442" i="9" s="1"/>
  <c r="D443" i="9" a="1"/>
  <c r="D443" i="9" s="1"/>
  <c r="D444" i="9" a="1"/>
  <c r="D444" i="9" s="1"/>
  <c r="D445" i="9" a="1"/>
  <c r="D445" i="9" s="1"/>
  <c r="D446" i="9" a="1"/>
  <c r="D446" i="9" s="1"/>
  <c r="D447" i="9" a="1"/>
  <c r="D447" i="9" s="1"/>
  <c r="D448" i="9" a="1"/>
  <c r="D448" i="9" s="1"/>
  <c r="D449" i="9" a="1"/>
  <c r="D449" i="9" s="1"/>
  <c r="D450" i="9" a="1"/>
  <c r="D450" i="9" s="1"/>
  <c r="D451" i="9" a="1"/>
  <c r="D451" i="9" s="1"/>
  <c r="D452" i="9" a="1"/>
  <c r="D452" i="9" s="1"/>
  <c r="D453" i="9" a="1"/>
  <c r="D453" i="9" s="1"/>
  <c r="D454" i="9" a="1"/>
  <c r="D454" i="9" s="1"/>
  <c r="D455" i="9" a="1"/>
  <c r="D455" i="9" s="1"/>
  <c r="D456" i="9" a="1"/>
  <c r="D456" i="9" s="1"/>
  <c r="D457" i="9" a="1"/>
  <c r="D457" i="9" s="1"/>
  <c r="D458" i="9" a="1"/>
  <c r="D458" i="9" s="1"/>
  <c r="D459" i="9" a="1"/>
  <c r="D459" i="9" s="1"/>
  <c r="D460" i="9" a="1"/>
  <c r="D460" i="9" s="1"/>
  <c r="D461" i="9" a="1"/>
  <c r="D461" i="9" s="1"/>
  <c r="D462" i="9" a="1"/>
  <c r="D462" i="9" s="1"/>
  <c r="D463" i="9" a="1"/>
  <c r="D463" i="9" s="1"/>
  <c r="D464" i="9" a="1"/>
  <c r="D464" i="9" s="1"/>
  <c r="D465" i="9" a="1"/>
  <c r="D465" i="9" s="1"/>
  <c r="D466" i="9" a="1"/>
  <c r="D466" i="9" s="1"/>
  <c r="D467" i="9" a="1"/>
  <c r="D467" i="9" s="1"/>
  <c r="D468" i="9" a="1"/>
  <c r="D468" i="9" s="1"/>
  <c r="D469" i="9" a="1"/>
  <c r="D469" i="9" s="1"/>
  <c r="D470" i="9" a="1"/>
  <c r="D470" i="9" s="1"/>
  <c r="D471" i="9" a="1"/>
  <c r="D471" i="9" s="1"/>
  <c r="D472" i="9" a="1"/>
  <c r="D472" i="9" s="1"/>
  <c r="D473" i="9" a="1"/>
  <c r="D473" i="9" s="1"/>
  <c r="D474" i="9" a="1"/>
  <c r="D474" i="9" s="1"/>
  <c r="D475" i="9" a="1"/>
  <c r="D475" i="9" s="1"/>
  <c r="D476" i="9" a="1"/>
  <c r="D476" i="9" s="1"/>
  <c r="D477" i="9" a="1"/>
  <c r="D477" i="9" s="1"/>
  <c r="D478" i="9" a="1"/>
  <c r="D478" i="9" s="1"/>
  <c r="D479" i="9" a="1"/>
  <c r="D479" i="9" s="1"/>
  <c r="D480" i="9" a="1"/>
  <c r="D480" i="9" s="1"/>
  <c r="D481" i="9" a="1"/>
  <c r="D481" i="9" s="1"/>
  <c r="D482" i="9" a="1"/>
  <c r="D482" i="9" s="1"/>
  <c r="D483" i="9" a="1"/>
  <c r="D483" i="9" s="1"/>
  <c r="D484" i="9" a="1"/>
  <c r="D484" i="9" s="1"/>
  <c r="D485" i="9" a="1"/>
  <c r="D485" i="9" s="1"/>
  <c r="D486" i="9" a="1"/>
  <c r="D486" i="9" s="1"/>
  <c r="D487" i="9" a="1"/>
  <c r="D487" i="9" s="1"/>
  <c r="D488" i="9" a="1"/>
  <c r="D488" i="9" s="1"/>
  <c r="D489" i="9" a="1"/>
  <c r="D489" i="9" s="1"/>
  <c r="D490" i="9" a="1"/>
  <c r="D490" i="9" s="1"/>
  <c r="D491" i="9" a="1"/>
  <c r="D491" i="9" s="1"/>
  <c r="D492" i="9" a="1"/>
  <c r="D492" i="9" s="1"/>
  <c r="D493" i="9" a="1"/>
  <c r="D493" i="9" s="1"/>
  <c r="D494" i="9" a="1"/>
  <c r="D494" i="9" s="1"/>
  <c r="D495" i="9" a="1"/>
  <c r="D495" i="9" s="1"/>
  <c r="D496" i="9" a="1"/>
  <c r="D496" i="9" s="1"/>
  <c r="D497" i="9" a="1"/>
  <c r="D497" i="9" s="1"/>
  <c r="D498" i="9" a="1"/>
  <c r="D498" i="9" s="1"/>
  <c r="D499" i="9" a="1"/>
  <c r="D499" i="9" s="1"/>
  <c r="D500" i="9" a="1"/>
  <c r="D500" i="9" s="1"/>
  <c r="D501" i="9" a="1"/>
  <c r="D501" i="9" s="1"/>
  <c r="D502" i="9" a="1"/>
  <c r="D502" i="9" s="1"/>
  <c r="D503" i="9" a="1"/>
  <c r="D503" i="9" s="1"/>
  <c r="D504" i="9" a="1"/>
  <c r="D504" i="9" s="1"/>
  <c r="D505" i="9" a="1"/>
  <c r="D505" i="9" s="1"/>
  <c r="D506" i="9" a="1"/>
  <c r="D506" i="9" s="1"/>
  <c r="D507" i="9" a="1"/>
  <c r="D507" i="9" s="1"/>
  <c r="D508" i="9" a="1"/>
  <c r="D508" i="9" s="1"/>
  <c r="D509" i="9" a="1"/>
  <c r="D509" i="9" s="1"/>
  <c r="D510" i="9" a="1"/>
  <c r="D510" i="9" s="1"/>
  <c r="D511" i="9" a="1"/>
  <c r="D511" i="9" s="1"/>
  <c r="D512" i="9" a="1"/>
  <c r="D512" i="9" s="1"/>
  <c r="D513" i="9" a="1"/>
  <c r="D513" i="9" s="1"/>
  <c r="D514" i="9" a="1"/>
  <c r="D514" i="9" s="1"/>
  <c r="D515" i="9" a="1"/>
  <c r="D515" i="9" s="1"/>
  <c r="D516" i="9" a="1"/>
  <c r="D516" i="9" s="1"/>
  <c r="D517" i="9" a="1"/>
  <c r="D517" i="9" s="1"/>
  <c r="D518" i="9" a="1"/>
  <c r="D518" i="9" s="1"/>
  <c r="D519" i="9" a="1"/>
  <c r="D519" i="9" s="1"/>
  <c r="D520" i="9" a="1"/>
  <c r="D520" i="9" s="1"/>
  <c r="D521" i="9" a="1"/>
  <c r="D521" i="9" s="1"/>
  <c r="D522" i="9" a="1"/>
  <c r="D522" i="9" s="1"/>
  <c r="D523" i="9" a="1"/>
  <c r="D523" i="9" s="1"/>
  <c r="D524" i="9" a="1"/>
  <c r="D524" i="9" s="1"/>
  <c r="D525" i="9" a="1"/>
  <c r="D525" i="9" s="1"/>
  <c r="D526" i="9" a="1"/>
  <c r="D526" i="9" s="1"/>
  <c r="D527" i="9" a="1"/>
  <c r="D527" i="9" s="1"/>
  <c r="D528" i="9" a="1"/>
  <c r="D528" i="9" s="1"/>
  <c r="D529" i="9" a="1"/>
  <c r="D529" i="9" s="1"/>
  <c r="D530" i="9" a="1"/>
  <c r="D530" i="9" s="1"/>
  <c r="D531" i="9" a="1"/>
  <c r="D531" i="9" s="1"/>
  <c r="D532" i="9" a="1"/>
  <c r="D532" i="9" s="1"/>
  <c r="D533" i="9" a="1"/>
  <c r="D533" i="9" s="1"/>
  <c r="D534" i="9" a="1"/>
  <c r="D534" i="9" s="1"/>
  <c r="D535" i="9" a="1"/>
  <c r="D535" i="9" s="1"/>
  <c r="D536" i="9" a="1"/>
  <c r="D536" i="9" s="1"/>
  <c r="D537" i="9" a="1"/>
  <c r="D537" i="9" s="1"/>
  <c r="D538" i="9" a="1"/>
  <c r="D538" i="9" s="1"/>
  <c r="D539" i="9" a="1"/>
  <c r="D539" i="9" s="1"/>
  <c r="D540" i="9" a="1"/>
  <c r="D540" i="9" s="1"/>
  <c r="D541" i="9" a="1"/>
  <c r="D541" i="9" s="1"/>
  <c r="D542" i="9" a="1"/>
  <c r="D542" i="9" s="1"/>
  <c r="D543" i="9" a="1"/>
  <c r="D543" i="9" s="1"/>
  <c r="D544" i="9" a="1"/>
  <c r="D544" i="9" s="1"/>
  <c r="D545" i="9" a="1"/>
  <c r="D545" i="9" s="1"/>
  <c r="D546" i="9" a="1"/>
  <c r="D546" i="9" s="1"/>
  <c r="D547" i="9" a="1"/>
  <c r="D547" i="9" s="1"/>
  <c r="D548" i="9" a="1"/>
  <c r="D548" i="9" s="1"/>
  <c r="D549" i="9" a="1"/>
  <c r="D549" i="9" s="1"/>
  <c r="D550" i="9" a="1"/>
  <c r="D550" i="9" s="1"/>
  <c r="D551" i="9" a="1"/>
  <c r="D551" i="9" s="1"/>
  <c r="D552" i="9" a="1"/>
  <c r="D552" i="9" s="1"/>
  <c r="D553" i="9" a="1"/>
  <c r="D553" i="9" s="1"/>
  <c r="D554" i="9" a="1"/>
  <c r="D554" i="9" s="1"/>
  <c r="D555" i="9" a="1"/>
  <c r="D555" i="9" s="1"/>
  <c r="D556" i="9" a="1"/>
  <c r="D556" i="9" s="1"/>
  <c r="D557" i="9" a="1"/>
  <c r="D557" i="9" s="1"/>
  <c r="D558" i="9" a="1"/>
  <c r="D558" i="9" s="1"/>
  <c r="D559" i="9" a="1"/>
  <c r="D559" i="9" s="1"/>
  <c r="D560" i="9" a="1"/>
  <c r="D560" i="9" s="1"/>
  <c r="D561" i="9" a="1"/>
  <c r="D561" i="9" s="1"/>
  <c r="D562" i="9" a="1"/>
  <c r="D562" i="9" s="1"/>
  <c r="D563" i="9" a="1"/>
  <c r="D563" i="9" s="1"/>
  <c r="D564" i="9" a="1"/>
  <c r="D564" i="9" s="1"/>
  <c r="D565" i="9" a="1"/>
  <c r="D565" i="9" s="1"/>
  <c r="D566" i="9" a="1"/>
  <c r="D566" i="9" s="1"/>
  <c r="D567" i="9" a="1"/>
  <c r="D567" i="9" s="1"/>
  <c r="D568" i="9" a="1"/>
  <c r="D568" i="9" s="1"/>
  <c r="D569" i="9" a="1"/>
  <c r="D569" i="9" s="1"/>
  <c r="D570" i="9" a="1"/>
  <c r="D570" i="9" s="1"/>
  <c r="D571" i="9" a="1"/>
  <c r="D571" i="9" s="1"/>
  <c r="D572" i="9" a="1"/>
  <c r="D572" i="9" s="1"/>
  <c r="D573" i="9" a="1"/>
  <c r="D573" i="9" s="1"/>
  <c r="D574" i="9" a="1"/>
  <c r="D574" i="9" s="1"/>
  <c r="D575" i="9" a="1"/>
  <c r="D575" i="9" s="1"/>
  <c r="D576" i="9" a="1"/>
  <c r="D576" i="9" s="1"/>
  <c r="D577" i="9" a="1"/>
  <c r="D577" i="9" s="1"/>
  <c r="D578" i="9" a="1"/>
  <c r="D578" i="9" s="1"/>
  <c r="D579" i="9" a="1"/>
  <c r="D579" i="9" s="1"/>
  <c r="D580" i="9" a="1"/>
  <c r="D580" i="9" s="1"/>
  <c r="D581" i="9" a="1"/>
  <c r="D581" i="9" s="1"/>
  <c r="D582" i="9" a="1"/>
  <c r="D582" i="9" s="1"/>
  <c r="D583" i="9" a="1"/>
  <c r="D583" i="9" s="1"/>
  <c r="D584" i="9" a="1"/>
  <c r="D584" i="9" s="1"/>
  <c r="D585" i="9" a="1"/>
  <c r="D585" i="9" s="1"/>
  <c r="D586" i="9" a="1"/>
  <c r="D586" i="9" s="1"/>
  <c r="D587" i="9" a="1"/>
  <c r="D587" i="9" s="1"/>
  <c r="D588" i="9" a="1"/>
  <c r="D588" i="9" s="1"/>
  <c r="D589" i="9" a="1"/>
  <c r="D589" i="9" s="1"/>
  <c r="D590" i="9" a="1"/>
  <c r="D590" i="9" s="1"/>
  <c r="D591" i="9" a="1"/>
  <c r="D591" i="9" s="1"/>
  <c r="D592" i="9" a="1"/>
  <c r="D592" i="9" s="1"/>
  <c r="D593" i="9" a="1"/>
  <c r="D593" i="9" s="1"/>
  <c r="D594" i="9" a="1"/>
  <c r="D594" i="9" s="1"/>
  <c r="D595" i="9" a="1"/>
  <c r="D595" i="9" s="1"/>
  <c r="D596" i="9" a="1"/>
  <c r="D596" i="9" s="1"/>
  <c r="D597" i="9" a="1"/>
  <c r="D597" i="9" s="1"/>
  <c r="D598" i="9" a="1"/>
  <c r="D598" i="9" s="1"/>
  <c r="D599" i="9" a="1"/>
  <c r="D599" i="9" s="1"/>
  <c r="D600" i="9" a="1"/>
  <c r="D600" i="9" s="1"/>
  <c r="D601" i="9" a="1"/>
  <c r="D601" i="9" s="1"/>
  <c r="D602" i="9" a="1"/>
  <c r="D602" i="9" s="1"/>
  <c r="D603" i="9" a="1"/>
  <c r="D603" i="9" s="1"/>
  <c r="D604" i="9" a="1"/>
  <c r="D604" i="9" s="1"/>
  <c r="D605" i="9" a="1"/>
  <c r="D605" i="9" s="1"/>
  <c r="D606" i="9" a="1"/>
  <c r="D606" i="9" s="1"/>
  <c r="D607" i="9" a="1"/>
  <c r="D607" i="9" s="1"/>
  <c r="D608" i="9" a="1"/>
  <c r="D608" i="9" s="1"/>
  <c r="D609" i="9" a="1"/>
  <c r="D609" i="9" s="1"/>
  <c r="D610" i="9" a="1"/>
  <c r="D610" i="9" s="1"/>
  <c r="D611" i="9" a="1"/>
  <c r="D611" i="9" s="1"/>
  <c r="D612" i="9" a="1"/>
  <c r="D612" i="9" s="1"/>
  <c r="D613" i="9" a="1"/>
  <c r="D613" i="9" s="1"/>
  <c r="D614" i="9" a="1"/>
  <c r="D614" i="9" s="1"/>
  <c r="D615" i="9" a="1"/>
  <c r="D615" i="9" s="1"/>
  <c r="D616" i="9" a="1"/>
  <c r="D616" i="9" s="1"/>
  <c r="D617" i="9" a="1"/>
  <c r="D617" i="9" s="1"/>
  <c r="D618" i="9" a="1"/>
  <c r="D618" i="9" s="1"/>
  <c r="D619" i="9" a="1"/>
  <c r="D619" i="9" s="1"/>
  <c r="D620" i="9" a="1"/>
  <c r="D620" i="9" s="1"/>
  <c r="D621" i="9" a="1"/>
  <c r="D621" i="9" s="1"/>
  <c r="D622" i="9" a="1"/>
  <c r="D622" i="9" s="1"/>
  <c r="D623" i="9" a="1"/>
  <c r="D623" i="9" s="1"/>
  <c r="D624" i="9" a="1"/>
  <c r="D624" i="9" s="1"/>
  <c r="D625" i="9" a="1"/>
  <c r="D625" i="9" s="1"/>
  <c r="D626" i="9" a="1"/>
  <c r="D626" i="9" s="1"/>
  <c r="D627" i="9" a="1"/>
  <c r="D627" i="9" s="1"/>
  <c r="D628" i="9" a="1"/>
  <c r="D628" i="9" s="1"/>
  <c r="D629" i="9" a="1"/>
  <c r="D629" i="9" s="1"/>
  <c r="D630" i="9" a="1"/>
  <c r="D630" i="9" s="1"/>
  <c r="D631" i="9" a="1"/>
  <c r="D631" i="9" s="1"/>
  <c r="D632" i="9" a="1"/>
  <c r="D632" i="9" s="1"/>
  <c r="D633" i="9" a="1"/>
  <c r="D633" i="9" s="1"/>
  <c r="D634" i="9" a="1"/>
  <c r="D634" i="9" s="1"/>
  <c r="D635" i="9" a="1"/>
  <c r="D635" i="9" s="1"/>
  <c r="D636" i="9" a="1"/>
  <c r="D636" i="9" s="1"/>
  <c r="D637" i="9" a="1"/>
  <c r="D637" i="9" s="1"/>
  <c r="D638" i="9" a="1"/>
  <c r="D638" i="9" s="1"/>
  <c r="D639" i="9" a="1"/>
  <c r="D639" i="9" s="1"/>
  <c r="D640" i="9" a="1"/>
  <c r="D640" i="9" s="1"/>
  <c r="D641" i="9" a="1"/>
  <c r="D641" i="9" s="1"/>
  <c r="D642" i="9" a="1"/>
  <c r="D642" i="9" s="1"/>
  <c r="D643" i="9" a="1"/>
  <c r="D643" i="9" s="1"/>
  <c r="D644" i="9" a="1"/>
  <c r="D644" i="9" s="1"/>
  <c r="D645" i="9" a="1"/>
  <c r="D645" i="9" s="1"/>
  <c r="D646" i="9" a="1"/>
  <c r="D646" i="9" s="1"/>
  <c r="D647" i="9" a="1"/>
  <c r="D647" i="9" s="1"/>
  <c r="D648" i="9" a="1"/>
  <c r="D648" i="9" s="1"/>
  <c r="D649" i="9" a="1"/>
  <c r="D649" i="9" s="1"/>
  <c r="D650" i="9" a="1"/>
  <c r="D650" i="9" s="1"/>
  <c r="D651" i="9" a="1"/>
  <c r="D651" i="9" s="1"/>
  <c r="D652" i="9" a="1"/>
  <c r="D652" i="9" s="1"/>
  <c r="D653" i="9" a="1"/>
  <c r="D653" i="9" s="1"/>
  <c r="D654" i="9" a="1"/>
  <c r="D654" i="9" s="1"/>
  <c r="D655" i="9" a="1"/>
  <c r="D655" i="9" s="1"/>
  <c r="D656" i="9" a="1"/>
  <c r="D656" i="9" s="1"/>
  <c r="D657" i="9" a="1"/>
  <c r="D657" i="9" s="1"/>
  <c r="D658" i="9" a="1"/>
  <c r="D658" i="9" s="1"/>
  <c r="D659" i="9" a="1"/>
  <c r="D659" i="9" s="1"/>
  <c r="D660" i="9" a="1"/>
  <c r="D660" i="9" s="1"/>
  <c r="D661" i="9" a="1"/>
  <c r="D661" i="9" s="1"/>
  <c r="D662" i="9" a="1"/>
  <c r="D662" i="9" s="1"/>
  <c r="D663" i="9" a="1"/>
  <c r="D663" i="9" s="1"/>
  <c r="D664" i="9" a="1"/>
  <c r="D664" i="9" s="1"/>
  <c r="D665" i="9" a="1"/>
  <c r="D665" i="9" s="1"/>
  <c r="D666" i="9" a="1"/>
  <c r="D666" i="9" s="1"/>
  <c r="D667" i="9" a="1"/>
  <c r="D667" i="9" s="1"/>
  <c r="D668" i="9" a="1"/>
  <c r="D668" i="9" s="1"/>
  <c r="D669" i="9" a="1"/>
  <c r="D669" i="9" s="1"/>
  <c r="D670" i="9" a="1"/>
  <c r="D670" i="9" s="1"/>
  <c r="D671" i="9" a="1"/>
  <c r="D671" i="9" s="1"/>
  <c r="D672" i="9" a="1"/>
  <c r="D672" i="9" s="1"/>
  <c r="D673" i="9" a="1"/>
  <c r="D673" i="9" s="1"/>
  <c r="D674" i="9" a="1"/>
  <c r="D674" i="9" s="1"/>
  <c r="D675" i="9" a="1"/>
  <c r="D675" i="9" s="1"/>
  <c r="D676" i="9" a="1"/>
  <c r="D676" i="9" s="1"/>
  <c r="D677" i="9" a="1"/>
  <c r="D677" i="9" s="1"/>
  <c r="D678" i="9" a="1"/>
  <c r="D678" i="9" s="1"/>
  <c r="D679" i="9" a="1"/>
  <c r="D679" i="9" s="1"/>
  <c r="D680" i="9" a="1"/>
  <c r="D680" i="9" s="1"/>
  <c r="D681" i="9" a="1"/>
  <c r="D681" i="9" s="1"/>
  <c r="D682" i="9" a="1"/>
  <c r="D682" i="9" s="1"/>
  <c r="D683" i="9" a="1"/>
  <c r="D683" i="9" s="1"/>
  <c r="D684" i="9" a="1"/>
  <c r="D684" i="9" s="1"/>
  <c r="D685" i="9" a="1"/>
  <c r="D685" i="9" s="1"/>
  <c r="D686" i="9" a="1"/>
  <c r="D686" i="9" s="1"/>
  <c r="D687" i="9" a="1"/>
  <c r="D687" i="9" s="1"/>
  <c r="D688" i="9" a="1"/>
  <c r="D688" i="9" s="1"/>
  <c r="D689" i="9" a="1"/>
  <c r="D689" i="9" s="1"/>
  <c r="D690" i="9" a="1"/>
  <c r="D690" i="9" s="1"/>
  <c r="D691" i="9" a="1"/>
  <c r="D691" i="9" s="1"/>
  <c r="D692" i="9" a="1"/>
  <c r="D692" i="9" s="1"/>
  <c r="D693" i="9" a="1"/>
  <c r="D693" i="9" s="1"/>
  <c r="D694" i="9" a="1"/>
  <c r="D694" i="9" s="1"/>
  <c r="D695" i="9" a="1"/>
  <c r="D695" i="9" s="1"/>
  <c r="D696" i="9" a="1"/>
  <c r="D696" i="9" s="1"/>
  <c r="D697" i="9" a="1"/>
  <c r="D697" i="9" s="1"/>
  <c r="D698" i="9" a="1"/>
  <c r="D698" i="9" s="1"/>
  <c r="D699" i="9" a="1"/>
  <c r="D699" i="9" s="1"/>
  <c r="D700" i="9" a="1"/>
  <c r="D700" i="9" s="1"/>
  <c r="D701" i="9" a="1"/>
  <c r="D701" i="9" s="1"/>
  <c r="D702" i="9" a="1"/>
  <c r="D702" i="9" s="1"/>
  <c r="D703" i="9" a="1"/>
  <c r="D703" i="9" s="1"/>
  <c r="D704" i="9" a="1"/>
  <c r="D704" i="9" s="1"/>
  <c r="D705" i="9" a="1"/>
  <c r="D705" i="9" s="1"/>
  <c r="D706" i="9" a="1"/>
  <c r="D706" i="9" s="1"/>
  <c r="D707" i="9" a="1"/>
  <c r="D707" i="9" s="1"/>
  <c r="D708" i="9" a="1"/>
  <c r="D708" i="9" s="1"/>
  <c r="D709" i="9" a="1"/>
  <c r="D709" i="9" s="1"/>
  <c r="D710" i="9" a="1"/>
  <c r="D710" i="9" s="1"/>
  <c r="D711" i="9" a="1"/>
  <c r="D711" i="9" s="1"/>
  <c r="D712" i="9" a="1"/>
  <c r="D712" i="9" s="1"/>
  <c r="D713" i="9" a="1"/>
  <c r="D713" i="9" s="1"/>
  <c r="D714" i="9" a="1"/>
  <c r="D714" i="9" s="1"/>
  <c r="D715" i="9" a="1"/>
  <c r="D715" i="9" s="1"/>
  <c r="D716" i="9" a="1"/>
  <c r="D716" i="9" s="1"/>
  <c r="D717" i="9" a="1"/>
  <c r="D717" i="9" s="1"/>
  <c r="D718" i="9" a="1"/>
  <c r="D718" i="9" s="1"/>
  <c r="D719" i="9" a="1"/>
  <c r="D719" i="9" s="1"/>
  <c r="D720" i="9" a="1"/>
  <c r="D720" i="9" s="1"/>
  <c r="D721" i="9" a="1"/>
  <c r="D721" i="9" s="1"/>
  <c r="D722" i="9" a="1"/>
  <c r="D722" i="9" s="1"/>
  <c r="D723" i="9" a="1"/>
  <c r="D723" i="9" s="1"/>
  <c r="D724" i="9" a="1"/>
  <c r="D724" i="9" s="1"/>
  <c r="D725" i="9" a="1"/>
  <c r="D725" i="9" s="1"/>
  <c r="D726" i="9" a="1"/>
  <c r="D726" i="9" s="1"/>
  <c r="D727" i="9" a="1"/>
  <c r="D727" i="9" s="1"/>
  <c r="D728" i="9" a="1"/>
  <c r="D728" i="9" s="1"/>
  <c r="D729" i="9" a="1"/>
  <c r="D729" i="9" s="1"/>
  <c r="D730" i="9" a="1"/>
  <c r="D730" i="9" s="1"/>
  <c r="D731" i="9" a="1"/>
  <c r="D731" i="9" s="1"/>
  <c r="D732" i="9" a="1"/>
  <c r="D732" i="9" s="1"/>
  <c r="D733" i="9" a="1"/>
  <c r="D733" i="9" s="1"/>
  <c r="D734" i="9" a="1"/>
  <c r="D734" i="9" s="1"/>
  <c r="D735" i="9" a="1"/>
  <c r="D735" i="9" s="1"/>
  <c r="D736" i="9" a="1"/>
  <c r="D736" i="9" s="1"/>
  <c r="D737" i="9" a="1"/>
  <c r="D737" i="9" s="1"/>
  <c r="D738" i="9" a="1"/>
  <c r="D738" i="9" s="1"/>
  <c r="D739" i="9" a="1"/>
  <c r="D739" i="9" s="1"/>
  <c r="D740" i="9" a="1"/>
  <c r="D740" i="9" s="1"/>
  <c r="D741" i="9" a="1"/>
  <c r="D741" i="9" s="1"/>
  <c r="D742" i="9" a="1"/>
  <c r="D742" i="9" s="1"/>
  <c r="D743" i="9" a="1"/>
  <c r="D743" i="9" s="1"/>
  <c r="D744" i="9" a="1"/>
  <c r="D744" i="9" s="1"/>
  <c r="D745" i="9" a="1"/>
  <c r="D745" i="9" s="1"/>
  <c r="D746" i="9" a="1"/>
  <c r="D746" i="9" s="1"/>
  <c r="D747" i="9" a="1"/>
  <c r="D747" i="9" s="1"/>
  <c r="D748" i="9" a="1"/>
  <c r="D748" i="9" s="1"/>
  <c r="D749" i="9" a="1"/>
  <c r="D749" i="9" s="1"/>
  <c r="D750" i="9" a="1"/>
  <c r="D750" i="9" s="1"/>
  <c r="D751" i="9" a="1"/>
  <c r="D751" i="9" s="1"/>
  <c r="D752" i="9" a="1"/>
  <c r="D752" i="9" s="1"/>
  <c r="D753" i="9" a="1"/>
  <c r="D753" i="9" s="1"/>
  <c r="D754" i="9" a="1"/>
  <c r="D754" i="9" s="1"/>
  <c r="D755" i="9" a="1"/>
  <c r="D755" i="9" s="1"/>
  <c r="D756" i="9" a="1"/>
  <c r="D756" i="9" s="1"/>
  <c r="D757" i="9" a="1"/>
  <c r="D757" i="9" s="1"/>
  <c r="D758" i="9" a="1"/>
  <c r="D758" i="9" s="1"/>
  <c r="D759" i="9" a="1"/>
  <c r="D759" i="9" s="1"/>
  <c r="D760" i="9" a="1"/>
  <c r="D760" i="9" s="1"/>
  <c r="D761" i="9" a="1"/>
  <c r="D761" i="9" s="1"/>
  <c r="D762" i="9" a="1"/>
  <c r="D762" i="9" s="1"/>
  <c r="D763" i="9" a="1"/>
  <c r="D763" i="9" s="1"/>
  <c r="D764" i="9" a="1"/>
  <c r="D764" i="9" s="1"/>
  <c r="D765" i="9" a="1"/>
  <c r="D765" i="9" s="1"/>
  <c r="D766" i="9" a="1"/>
  <c r="D766" i="9" s="1"/>
  <c r="D767" i="9" a="1"/>
  <c r="D767" i="9" s="1"/>
  <c r="D768" i="9" a="1"/>
  <c r="D768" i="9" s="1"/>
  <c r="D769" i="9" a="1"/>
  <c r="D769" i="9" s="1"/>
  <c r="D770" i="9" a="1"/>
  <c r="D770" i="9" s="1"/>
  <c r="D771" i="9" a="1"/>
  <c r="D771" i="9" s="1"/>
  <c r="D772" i="9" a="1"/>
  <c r="D772" i="9" s="1"/>
  <c r="D773" i="9" a="1"/>
  <c r="D773" i="9" s="1"/>
  <c r="D774" i="9" a="1"/>
  <c r="D774" i="9" s="1"/>
  <c r="D775" i="9" a="1"/>
  <c r="D775" i="9" s="1"/>
  <c r="D776" i="9" a="1"/>
  <c r="D776" i="9" s="1"/>
  <c r="D777" i="9" a="1"/>
  <c r="D777" i="9" s="1"/>
  <c r="D778" i="9" a="1"/>
  <c r="D778" i="9" s="1"/>
  <c r="D779" i="9" a="1"/>
  <c r="D779" i="9" s="1"/>
  <c r="D780" i="9" a="1"/>
  <c r="D780" i="9" s="1"/>
  <c r="D781" i="9" a="1"/>
  <c r="D781" i="9" s="1"/>
  <c r="D782" i="9" a="1"/>
  <c r="D782" i="9" s="1"/>
  <c r="D783" i="9" a="1"/>
  <c r="D783" i="9" s="1"/>
  <c r="D784" i="9" a="1"/>
  <c r="D784" i="9" s="1"/>
  <c r="D785" i="9" a="1"/>
  <c r="D785" i="9" s="1"/>
  <c r="D786" i="9" a="1"/>
  <c r="D786" i="9" s="1"/>
  <c r="D787" i="9" a="1"/>
  <c r="D787" i="9" s="1"/>
  <c r="D788" i="9" a="1"/>
  <c r="D788" i="9" s="1"/>
  <c r="D789" i="9" a="1"/>
  <c r="D789" i="9" s="1"/>
  <c r="D790" i="9" a="1"/>
  <c r="D790" i="9" s="1"/>
  <c r="D791" i="9" a="1"/>
  <c r="D791" i="9" s="1"/>
  <c r="D792" i="9" a="1"/>
  <c r="D792" i="9" s="1"/>
  <c r="D793" i="9" a="1"/>
  <c r="D793" i="9" s="1"/>
  <c r="D794" i="9" a="1"/>
  <c r="D794" i="9" s="1"/>
  <c r="D795" i="9" a="1"/>
  <c r="D795" i="9" s="1"/>
  <c r="D796" i="9" a="1"/>
  <c r="D796" i="9" s="1"/>
  <c r="D797" i="9" a="1"/>
  <c r="D797" i="9" s="1"/>
  <c r="D798" i="9" a="1"/>
  <c r="D798" i="9" s="1"/>
  <c r="D799" i="9" a="1"/>
  <c r="D799" i="9" s="1"/>
  <c r="D800" i="9" a="1"/>
  <c r="D800" i="9" s="1"/>
  <c r="D801" i="9" a="1"/>
  <c r="D801" i="9" s="1"/>
  <c r="D802" i="9" a="1"/>
  <c r="D802" i="9" s="1"/>
  <c r="D803" i="9" a="1"/>
  <c r="D803" i="9" s="1"/>
  <c r="D804" i="9" a="1"/>
  <c r="D804" i="9" s="1"/>
  <c r="D805" i="9" a="1"/>
  <c r="D805" i="9" s="1"/>
  <c r="D806" i="9" a="1"/>
  <c r="D806" i="9" s="1"/>
  <c r="D807" i="9" a="1"/>
  <c r="D807" i="9" s="1"/>
  <c r="D808" i="9" a="1"/>
  <c r="D808" i="9" s="1"/>
  <c r="D809" i="9" a="1"/>
  <c r="D809" i="9" s="1"/>
  <c r="D810" i="9" a="1"/>
  <c r="D810" i="9" s="1"/>
  <c r="D811" i="9" a="1"/>
  <c r="D811" i="9" s="1"/>
  <c r="D812" i="9" a="1"/>
  <c r="D812" i="9" s="1"/>
  <c r="D813" i="9" a="1"/>
  <c r="D813" i="9" s="1"/>
  <c r="D814" i="9" a="1"/>
  <c r="D814" i="9" s="1"/>
  <c r="D815" i="9" a="1"/>
  <c r="D815" i="9" s="1"/>
  <c r="D816" i="9" a="1"/>
  <c r="D816" i="9" s="1"/>
  <c r="D817" i="9" a="1"/>
  <c r="D817" i="9" s="1"/>
  <c r="D818" i="9" a="1"/>
  <c r="D818" i="9" s="1"/>
  <c r="D819" i="9" a="1"/>
  <c r="D819" i="9" s="1"/>
  <c r="D820" i="9" a="1"/>
  <c r="D820" i="9" s="1"/>
  <c r="D821" i="9" a="1"/>
  <c r="D821" i="9" s="1"/>
  <c r="D822" i="9" a="1"/>
  <c r="D822" i="9" s="1"/>
  <c r="D823" i="9" a="1"/>
  <c r="D823" i="9" s="1"/>
  <c r="D824" i="9" a="1"/>
  <c r="D824" i="9" s="1"/>
  <c r="D825" i="9" a="1"/>
  <c r="D825" i="9" s="1"/>
  <c r="D826" i="9" a="1"/>
  <c r="D826" i="9" s="1"/>
  <c r="D827" i="9" a="1"/>
  <c r="D827" i="9" s="1"/>
  <c r="D828" i="9" a="1"/>
  <c r="D828" i="9" s="1"/>
  <c r="D829" i="9" a="1"/>
  <c r="D829" i="9" s="1"/>
  <c r="D830" i="9" a="1"/>
  <c r="D830" i="9" s="1"/>
  <c r="D831" i="9" a="1"/>
  <c r="D831" i="9" s="1"/>
  <c r="D832" i="9" a="1"/>
  <c r="D832" i="9" s="1"/>
  <c r="D833" i="9" a="1"/>
  <c r="D833" i="9" s="1"/>
  <c r="D834" i="9" a="1"/>
  <c r="D834" i="9" s="1"/>
  <c r="D835" i="9" a="1"/>
  <c r="D835" i="9" s="1"/>
  <c r="D836" i="9" a="1"/>
  <c r="D836" i="9" s="1"/>
  <c r="D837" i="9" a="1"/>
  <c r="D837" i="9" s="1"/>
  <c r="D838" i="9" a="1"/>
  <c r="D838" i="9" s="1"/>
  <c r="D839" i="9" a="1"/>
  <c r="D839" i="9" s="1"/>
  <c r="D840" i="9" a="1"/>
  <c r="D840" i="9" s="1"/>
  <c r="D841" i="9" a="1"/>
  <c r="D841" i="9" s="1"/>
  <c r="D842" i="9" a="1"/>
  <c r="D842" i="9" s="1"/>
  <c r="D843" i="9" a="1"/>
  <c r="D843" i="9" s="1"/>
  <c r="D844" i="9" a="1"/>
  <c r="D844" i="9" s="1"/>
  <c r="D845" i="9" a="1"/>
  <c r="D845" i="9" s="1"/>
  <c r="D846" i="9" a="1"/>
  <c r="D846" i="9" s="1"/>
  <c r="D847" i="9" a="1"/>
  <c r="D847" i="9" s="1"/>
  <c r="D848" i="9" a="1"/>
  <c r="D848" i="9" s="1"/>
  <c r="D849" i="9" a="1"/>
  <c r="D849" i="9" s="1"/>
  <c r="D850" i="9" a="1"/>
  <c r="D850" i="9" s="1"/>
  <c r="D851" i="9" a="1"/>
  <c r="D851" i="9" s="1"/>
  <c r="D852" i="9" a="1"/>
  <c r="D852" i="9" s="1"/>
  <c r="D853" i="9" a="1"/>
  <c r="D853" i="9" s="1"/>
  <c r="D854" i="9" a="1"/>
  <c r="D854" i="9" s="1"/>
  <c r="D855" i="9" a="1"/>
  <c r="D855" i="9" s="1"/>
  <c r="D856" i="9" a="1"/>
  <c r="D856" i="9" s="1"/>
  <c r="D857" i="9" a="1"/>
  <c r="D857" i="9" s="1"/>
  <c r="D858" i="9" a="1"/>
  <c r="D858" i="9" s="1"/>
  <c r="D859" i="9" a="1"/>
  <c r="D859" i="9" s="1"/>
  <c r="D860" i="9" a="1"/>
  <c r="D860" i="9" s="1"/>
  <c r="D861" i="9" a="1"/>
  <c r="D861" i="9" s="1"/>
  <c r="D862" i="9" a="1"/>
  <c r="D862" i="9" s="1"/>
  <c r="D863" i="9" a="1"/>
  <c r="D863" i="9" s="1"/>
  <c r="D864" i="9" a="1"/>
  <c r="D864" i="9" s="1"/>
  <c r="D865" i="9" a="1"/>
  <c r="D865" i="9" s="1"/>
  <c r="D866" i="9" a="1"/>
  <c r="D866" i="9" s="1"/>
  <c r="D867" i="9" a="1"/>
  <c r="D867" i="9" s="1"/>
  <c r="D868" i="9" a="1"/>
  <c r="D868" i="9" s="1"/>
  <c r="D869" i="9" a="1"/>
  <c r="D869" i="9" s="1"/>
  <c r="D870" i="9" a="1"/>
  <c r="D870" i="9" s="1"/>
  <c r="D871" i="9" a="1"/>
  <c r="D871" i="9" s="1"/>
  <c r="D872" i="9" a="1"/>
  <c r="D872" i="9" s="1"/>
  <c r="D873" i="9" a="1"/>
  <c r="D873" i="9" s="1"/>
  <c r="D874" i="9" a="1"/>
  <c r="D874" i="9" s="1"/>
  <c r="D875" i="9" a="1"/>
  <c r="D875" i="9" s="1"/>
  <c r="D876" i="9" a="1"/>
  <c r="D876" i="9" s="1"/>
  <c r="D877" i="9" a="1"/>
  <c r="D877" i="9" s="1"/>
  <c r="D878" i="9" a="1"/>
  <c r="D878" i="9" s="1"/>
  <c r="D879" i="9" a="1"/>
  <c r="D879" i="9" s="1"/>
  <c r="D880" i="9" a="1"/>
  <c r="D880" i="9" s="1"/>
  <c r="D881" i="9" a="1"/>
  <c r="D881" i="9" s="1"/>
  <c r="D882" i="9" a="1"/>
  <c r="D882" i="9" s="1"/>
  <c r="D883" i="9" a="1"/>
  <c r="D883" i="9" s="1"/>
  <c r="D884" i="9" a="1"/>
  <c r="D884" i="9" s="1"/>
  <c r="D885" i="9" a="1"/>
  <c r="D885" i="9" s="1"/>
  <c r="D886" i="9" a="1"/>
  <c r="D886" i="9" s="1"/>
  <c r="D887" i="9" a="1"/>
  <c r="D887" i="9" s="1"/>
  <c r="D888" i="9" a="1"/>
  <c r="D888" i="9" s="1"/>
  <c r="D889" i="9" a="1"/>
  <c r="D889" i="9" s="1"/>
  <c r="D890" i="9" a="1"/>
  <c r="D890" i="9" s="1"/>
  <c r="D891" i="9" a="1"/>
  <c r="D891" i="9" s="1"/>
  <c r="D892" i="9" a="1"/>
  <c r="D892" i="9" s="1"/>
  <c r="D893" i="9" a="1"/>
  <c r="D893" i="9" s="1"/>
  <c r="D894" i="9" a="1"/>
  <c r="D894" i="9" s="1"/>
  <c r="D895" i="9" a="1"/>
  <c r="D895" i="9" s="1"/>
  <c r="D896" i="9" a="1"/>
  <c r="D896" i="9" s="1"/>
  <c r="D897" i="9" a="1"/>
  <c r="D897" i="9" s="1"/>
  <c r="D898" i="9" a="1"/>
  <c r="D898" i="9" s="1"/>
  <c r="D899" i="9" a="1"/>
  <c r="D899" i="9" s="1"/>
  <c r="D900" i="9" a="1"/>
  <c r="D900" i="9" s="1"/>
  <c r="D901" i="9" a="1"/>
  <c r="D901" i="9" s="1"/>
  <c r="D902" i="9" a="1"/>
  <c r="D902" i="9" s="1"/>
  <c r="D903" i="9" a="1"/>
  <c r="D903" i="9" s="1"/>
  <c r="D904" i="9" a="1"/>
  <c r="D904" i="9" s="1"/>
  <c r="D905" i="9" a="1"/>
  <c r="D905" i="9" s="1"/>
  <c r="D906" i="9" a="1"/>
  <c r="D906" i="9" s="1"/>
  <c r="D907" i="9" a="1"/>
  <c r="D907" i="9" s="1"/>
  <c r="D908" i="9" a="1"/>
  <c r="D908" i="9" s="1"/>
  <c r="D909" i="9" a="1"/>
  <c r="D909" i="9" s="1"/>
  <c r="D910" i="9" a="1"/>
  <c r="D910" i="9" s="1"/>
  <c r="D911" i="9" a="1"/>
  <c r="D911" i="9" s="1"/>
  <c r="D912" i="9" a="1"/>
  <c r="D912" i="9" s="1"/>
  <c r="D913" i="9" a="1"/>
  <c r="D913" i="9" s="1"/>
  <c r="D914" i="9" a="1"/>
  <c r="D914" i="9" s="1"/>
  <c r="D915" i="9" a="1"/>
  <c r="D915" i="9" s="1"/>
  <c r="D916" i="9" a="1"/>
  <c r="D916" i="9" s="1"/>
  <c r="D917" i="9" a="1"/>
  <c r="D917" i="9" s="1"/>
  <c r="D918" i="9" a="1"/>
  <c r="D918" i="9" s="1"/>
  <c r="D919" i="9" a="1"/>
  <c r="D919" i="9" s="1"/>
  <c r="D920" i="9" a="1"/>
  <c r="D920" i="9" s="1"/>
  <c r="D921" i="9" a="1"/>
  <c r="D921" i="9" s="1"/>
  <c r="D922" i="9" a="1"/>
  <c r="D922" i="9" s="1"/>
  <c r="D923" i="9" a="1"/>
  <c r="D923" i="9" s="1"/>
  <c r="D924" i="9" a="1"/>
  <c r="D924" i="9" s="1"/>
  <c r="D925" i="9" a="1"/>
  <c r="D925" i="9" s="1"/>
  <c r="D926" i="9" a="1"/>
  <c r="D926" i="9" s="1"/>
  <c r="D927" i="9" a="1"/>
  <c r="D927" i="9" s="1"/>
  <c r="D928" i="9" a="1"/>
  <c r="D928" i="9" s="1"/>
  <c r="D929" i="9" a="1"/>
  <c r="D929" i="9" s="1"/>
  <c r="D930" i="9" a="1"/>
  <c r="D930" i="9" s="1"/>
  <c r="D931" i="9" a="1"/>
  <c r="D931" i="9" s="1"/>
  <c r="D932" i="9" a="1"/>
  <c r="D932" i="9" s="1"/>
  <c r="D933" i="9" a="1"/>
  <c r="D933" i="9" s="1"/>
  <c r="D934" i="9" a="1"/>
  <c r="D934" i="9" s="1"/>
  <c r="D935" i="9" a="1"/>
  <c r="D935" i="9" s="1"/>
  <c r="D936" i="9" a="1"/>
  <c r="D936" i="9" s="1"/>
  <c r="D937" i="9" a="1"/>
  <c r="D937" i="9" s="1"/>
  <c r="D938" i="9" a="1"/>
  <c r="D938" i="9" s="1"/>
  <c r="D939" i="9" a="1"/>
  <c r="D939" i="9" s="1"/>
  <c r="D940" i="9" a="1"/>
  <c r="D940" i="9" s="1"/>
  <c r="D941" i="9" a="1"/>
  <c r="D941" i="9" s="1"/>
  <c r="D942" i="9" a="1"/>
  <c r="D942" i="9" s="1"/>
  <c r="D943" i="9" a="1"/>
  <c r="D943" i="9" s="1"/>
  <c r="D944" i="9" a="1"/>
  <c r="D944" i="9" s="1"/>
  <c r="D945" i="9" a="1"/>
  <c r="D945" i="9" s="1"/>
  <c r="D946" i="9" a="1"/>
  <c r="D946" i="9" s="1"/>
  <c r="D947" i="9" a="1"/>
  <c r="D947" i="9" s="1"/>
  <c r="D948" i="9" a="1"/>
  <c r="D948" i="9" s="1"/>
  <c r="D949" i="9" a="1"/>
  <c r="D949" i="9" s="1"/>
  <c r="D950" i="9" a="1"/>
  <c r="D950" i="9" s="1"/>
  <c r="D951" i="9" a="1"/>
  <c r="D951" i="9" s="1"/>
  <c r="D952" i="9" a="1"/>
  <c r="D952" i="9" s="1"/>
  <c r="D953" i="9" a="1"/>
  <c r="D953" i="9" s="1"/>
  <c r="D954" i="9" a="1"/>
  <c r="D954" i="9" s="1"/>
  <c r="D955" i="9" a="1"/>
  <c r="D955" i="9" s="1"/>
  <c r="D956" i="9" a="1"/>
  <c r="D956" i="9" s="1"/>
  <c r="D957" i="9" a="1"/>
  <c r="D957" i="9" s="1"/>
  <c r="D958" i="9" a="1"/>
  <c r="D958" i="9" s="1"/>
  <c r="D959" i="9" a="1"/>
  <c r="D959" i="9" s="1"/>
  <c r="D960" i="9" a="1"/>
  <c r="D960" i="9" s="1"/>
  <c r="D961" i="9" a="1"/>
  <c r="D961" i="9" s="1"/>
  <c r="D962" i="9" a="1"/>
  <c r="D962" i="9" s="1"/>
  <c r="D963" i="9" a="1"/>
  <c r="D963" i="9" s="1"/>
  <c r="D964" i="9" a="1"/>
  <c r="D964" i="9" s="1"/>
  <c r="D965" i="9" a="1"/>
  <c r="D965" i="9" s="1"/>
  <c r="D966" i="9" a="1"/>
  <c r="D966" i="9" s="1"/>
  <c r="D967" i="9" a="1"/>
  <c r="D967" i="9" s="1"/>
  <c r="D968" i="9" a="1"/>
  <c r="D968" i="9" s="1"/>
  <c r="D969" i="9" a="1"/>
  <c r="D969" i="9" s="1"/>
  <c r="D970" i="9" a="1"/>
  <c r="D970" i="9" s="1"/>
  <c r="D971" i="9" a="1"/>
  <c r="D971" i="9" s="1"/>
  <c r="D972" i="9" a="1"/>
  <c r="D972" i="9" s="1"/>
  <c r="D973" i="9" a="1"/>
  <c r="D973" i="9" s="1"/>
  <c r="D974" i="9" a="1"/>
  <c r="D974" i="9" s="1"/>
  <c r="D975" i="9" a="1"/>
  <c r="D975" i="9" s="1"/>
  <c r="D976" i="9" a="1"/>
  <c r="D976" i="9" s="1"/>
  <c r="D977" i="9" a="1"/>
  <c r="D977" i="9" s="1"/>
  <c r="D978" i="9" a="1"/>
  <c r="D978" i="9" s="1"/>
  <c r="D979" i="9" a="1"/>
  <c r="D979" i="9" s="1"/>
  <c r="D980" i="9" a="1"/>
  <c r="D980" i="9" s="1"/>
  <c r="D981" i="9" a="1"/>
  <c r="D981" i="9" s="1"/>
  <c r="D982" i="9" a="1"/>
  <c r="D982" i="9" s="1"/>
  <c r="D983" i="9" a="1"/>
  <c r="D983" i="9" s="1"/>
  <c r="D984" i="9" a="1"/>
  <c r="D984" i="9" s="1"/>
  <c r="D985" i="9" a="1"/>
  <c r="D985" i="9" s="1"/>
  <c r="D986" i="9" a="1"/>
  <c r="D986" i="9" s="1"/>
  <c r="D987" i="9" a="1"/>
  <c r="D987" i="9" s="1"/>
  <c r="D988" i="9" a="1"/>
  <c r="D988" i="9" s="1"/>
  <c r="D989" i="9" a="1"/>
  <c r="D989" i="9" s="1"/>
  <c r="D990" i="9" a="1"/>
  <c r="D990" i="9" s="1"/>
  <c r="D991" i="9" a="1"/>
  <c r="D991" i="9" s="1"/>
  <c r="D992" i="9" a="1"/>
  <c r="D992" i="9" s="1"/>
  <c r="D993" i="9" a="1"/>
  <c r="D993" i="9" s="1"/>
  <c r="D994" i="9" a="1"/>
  <c r="D994" i="9" s="1"/>
  <c r="D995" i="9" a="1"/>
  <c r="D995" i="9" s="1"/>
  <c r="D996" i="9" a="1"/>
  <c r="D996" i="9" s="1"/>
  <c r="D997" i="9" a="1"/>
  <c r="D997" i="9" s="1"/>
  <c r="D998" i="9" a="1"/>
  <c r="D998" i="9" s="1"/>
  <c r="D999" i="9" a="1"/>
  <c r="D999" i="9" s="1"/>
  <c r="D1000" i="9" a="1"/>
  <c r="D1000" i="9" s="1"/>
  <c r="D1001" i="9" a="1"/>
  <c r="D1001" i="9" s="1"/>
  <c r="D1002" i="9" a="1"/>
  <c r="D1002" i="9" s="1"/>
  <c r="D1003" i="9" a="1"/>
  <c r="D1003" i="9" s="1"/>
  <c r="D1004" i="9" a="1"/>
  <c r="D1004" i="9" s="1"/>
  <c r="D1005" i="9" a="1"/>
  <c r="D1005" i="9" s="1"/>
  <c r="D1006" i="9" a="1"/>
  <c r="D1006" i="9" s="1"/>
  <c r="D1007" i="9" a="1"/>
  <c r="D1007" i="9" s="1"/>
  <c r="D1008" i="9" a="1"/>
  <c r="D1008" i="9" s="1"/>
  <c r="D1009" i="9" a="1"/>
  <c r="D1009" i="9" s="1"/>
  <c r="D1010" i="9" a="1"/>
  <c r="D1010" i="9" s="1"/>
  <c r="D1011" i="9" a="1"/>
  <c r="D1011" i="9" s="1"/>
  <c r="D1012" i="9" a="1"/>
  <c r="D1012" i="9" s="1"/>
  <c r="D1013" i="9" a="1"/>
  <c r="D1013" i="9" s="1"/>
  <c r="D1014" i="9" a="1"/>
  <c r="D1014" i="9" s="1"/>
  <c r="D1015" i="9" a="1"/>
  <c r="D1015" i="9" s="1"/>
  <c r="D1016" i="9" a="1"/>
  <c r="D1016" i="9" s="1"/>
  <c r="D1017" i="9" a="1"/>
  <c r="D1017" i="9" s="1"/>
  <c r="D1018" i="9" a="1"/>
  <c r="D1018" i="9" s="1"/>
  <c r="D1019" i="9" a="1"/>
  <c r="D1019" i="9" s="1"/>
  <c r="D1020" i="9" a="1"/>
  <c r="D1020" i="9" s="1"/>
  <c r="D1021" i="9" a="1"/>
  <c r="D1021" i="9" s="1"/>
  <c r="D1022" i="9" a="1"/>
  <c r="D1022" i="9" s="1"/>
  <c r="D1023" i="9" a="1"/>
  <c r="D1023" i="9" s="1"/>
  <c r="D1024" i="9" a="1"/>
  <c r="D1024" i="9" s="1"/>
  <c r="D1025" i="9" a="1"/>
  <c r="D1025" i="9" s="1"/>
  <c r="D1026" i="9" a="1"/>
  <c r="D1026" i="9" s="1"/>
  <c r="D1027" i="9" a="1"/>
  <c r="D1027" i="9" s="1"/>
  <c r="D1028" i="9" a="1"/>
  <c r="D1028" i="9" s="1"/>
  <c r="D1029" i="9" a="1"/>
  <c r="D1029" i="9" s="1"/>
  <c r="D1030" i="9" a="1"/>
  <c r="D1030" i="9" s="1"/>
  <c r="D1031" i="9" a="1"/>
  <c r="D1031" i="9" s="1"/>
  <c r="D1032" i="9" a="1"/>
  <c r="D1032" i="9" s="1"/>
  <c r="D1033" i="9" a="1"/>
  <c r="D1033" i="9" s="1"/>
  <c r="D1034" i="9" a="1"/>
  <c r="D1034" i="9" s="1"/>
  <c r="D1035" i="9" a="1"/>
  <c r="D1035" i="9" s="1"/>
  <c r="D1036" i="9" a="1"/>
  <c r="D1036" i="9" s="1"/>
  <c r="D1037" i="9" a="1"/>
  <c r="D1037" i="9" s="1"/>
  <c r="D1038" i="9" a="1"/>
  <c r="D1038" i="9" s="1"/>
  <c r="D1039" i="9" a="1"/>
  <c r="D1039" i="9" s="1"/>
  <c r="D1040" i="9" a="1"/>
  <c r="D1040" i="9" s="1"/>
  <c r="D1041" i="9" a="1"/>
  <c r="D1041" i="9" s="1"/>
  <c r="D1042" i="9" a="1"/>
  <c r="D1042" i="9" s="1"/>
  <c r="D1043" i="9" a="1"/>
  <c r="D1043" i="9" s="1"/>
  <c r="D1044" i="9" a="1"/>
  <c r="D1044" i="9" s="1"/>
  <c r="D1045" i="9" a="1"/>
  <c r="D1045" i="9" s="1"/>
  <c r="D1046" i="9" a="1"/>
  <c r="D1046" i="9" s="1"/>
  <c r="D1047" i="9" a="1"/>
  <c r="D1047" i="9" s="1"/>
  <c r="D1048" i="9" a="1"/>
  <c r="D1048" i="9" s="1"/>
  <c r="D1049" i="9" a="1"/>
  <c r="D1049" i="9" s="1"/>
  <c r="D1050" i="9" a="1"/>
  <c r="D1050" i="9" s="1"/>
  <c r="D1051" i="9" a="1"/>
  <c r="D1051" i="9" s="1"/>
  <c r="D1052" i="9" a="1"/>
  <c r="D1052" i="9" s="1"/>
  <c r="D1053" i="9" a="1"/>
  <c r="D1053" i="9" s="1"/>
  <c r="D1054" i="9" a="1"/>
  <c r="D1054" i="9" s="1"/>
  <c r="D1055" i="9" a="1"/>
  <c r="D1055" i="9" s="1"/>
  <c r="D1056" i="9" a="1"/>
  <c r="D1056" i="9" s="1"/>
  <c r="D1057" i="9" a="1"/>
  <c r="D1057" i="9" s="1"/>
  <c r="D1058" i="9" a="1"/>
  <c r="D1058" i="9" s="1"/>
  <c r="D1059" i="9" a="1"/>
  <c r="D1059" i="9" s="1"/>
  <c r="D1060" i="9" a="1"/>
  <c r="D1060" i="9" s="1"/>
  <c r="D1061" i="9" a="1"/>
  <c r="D1061" i="9" s="1"/>
  <c r="D1062" i="9" a="1"/>
  <c r="D1062" i="9" s="1"/>
  <c r="D1063" i="9" a="1"/>
  <c r="D1063" i="9" s="1"/>
  <c r="D1064" i="9" a="1"/>
  <c r="D1064" i="9" s="1"/>
  <c r="D1065" i="9" a="1"/>
  <c r="D1065" i="9" s="1"/>
  <c r="D1066" i="9" a="1"/>
  <c r="D1066" i="9" s="1"/>
  <c r="D1067" i="9" a="1"/>
  <c r="D1067" i="9" s="1"/>
  <c r="D1068" i="9" a="1"/>
  <c r="D1068" i="9" s="1"/>
  <c r="D1069" i="9" a="1"/>
  <c r="D1069" i="9" s="1"/>
  <c r="D1070" i="9" a="1"/>
  <c r="D1070" i="9" s="1"/>
  <c r="D1071" i="9" a="1"/>
  <c r="D1071" i="9" s="1"/>
  <c r="D1072" i="9" a="1"/>
  <c r="D1072" i="9" s="1"/>
  <c r="D1073" i="9" a="1"/>
  <c r="D1073" i="9" s="1"/>
  <c r="D1074" i="9" a="1"/>
  <c r="D1074" i="9" s="1"/>
  <c r="D1075" i="9" a="1"/>
  <c r="D1075" i="9" s="1"/>
  <c r="D1076" i="9" a="1"/>
  <c r="D1076" i="9" s="1"/>
  <c r="D1077" i="9" a="1"/>
  <c r="D1077" i="9" s="1"/>
  <c r="D1078" i="9" a="1"/>
  <c r="D1078" i="9" s="1"/>
  <c r="D1079" i="9" a="1"/>
  <c r="D1079" i="9" s="1"/>
  <c r="D1080" i="9" a="1"/>
  <c r="D1080" i="9" s="1"/>
  <c r="D1081" i="9" a="1"/>
  <c r="D1081" i="9" s="1"/>
  <c r="D1082" i="9" a="1"/>
  <c r="D1082" i="9" s="1"/>
  <c r="D1083" i="9" a="1"/>
  <c r="D1083" i="9" s="1"/>
  <c r="D1084" i="9" a="1"/>
  <c r="D1084" i="9" s="1"/>
  <c r="D1085" i="9" a="1"/>
  <c r="D1085" i="9" s="1"/>
  <c r="D1086" i="9" a="1"/>
  <c r="D1086" i="9" s="1"/>
  <c r="D1087" i="9" a="1"/>
  <c r="D1087" i="9" s="1"/>
  <c r="D1088" i="9" a="1"/>
  <c r="D1088" i="9" s="1"/>
  <c r="D1089" i="9" a="1"/>
  <c r="D1089" i="9" s="1"/>
  <c r="D1090" i="9" a="1"/>
  <c r="D1090" i="9" s="1"/>
  <c r="D1091" i="9" a="1"/>
  <c r="D1091" i="9" s="1"/>
  <c r="D1092" i="9" a="1"/>
  <c r="D1092" i="9" s="1"/>
  <c r="D1093" i="9" a="1"/>
  <c r="D1093" i="9" s="1"/>
  <c r="D1094" i="9" a="1"/>
  <c r="D1094" i="9" s="1"/>
  <c r="D1095" i="9" a="1"/>
  <c r="D1095" i="9" s="1"/>
  <c r="D1096" i="9" a="1"/>
  <c r="D1096" i="9" s="1"/>
  <c r="D1097" i="9" a="1"/>
  <c r="D1097" i="9" s="1"/>
  <c r="D1098" i="9" a="1"/>
  <c r="D1098" i="9" s="1"/>
  <c r="D1099" i="9" a="1"/>
  <c r="D1099" i="9" s="1"/>
  <c r="D1100" i="9" a="1"/>
  <c r="D1100" i="9" s="1"/>
  <c r="D1101" i="9" a="1"/>
  <c r="D1101" i="9" s="1"/>
  <c r="D1102" i="9" a="1"/>
  <c r="D1102" i="9" s="1"/>
  <c r="D1103" i="9" a="1"/>
  <c r="D1103" i="9" s="1"/>
  <c r="D1104" i="9" a="1"/>
  <c r="D1104" i="9" s="1"/>
  <c r="D1105" i="9" a="1"/>
  <c r="D1105" i="9" s="1"/>
  <c r="D1106" i="9" a="1"/>
  <c r="D1106" i="9" s="1"/>
  <c r="D1107" i="9" a="1"/>
  <c r="D1107" i="9" s="1"/>
  <c r="D1108" i="9" a="1"/>
  <c r="D1108" i="9" s="1"/>
  <c r="D1109" i="9" a="1"/>
  <c r="D1109" i="9" s="1"/>
  <c r="D1110" i="9" a="1"/>
  <c r="D1110" i="9" s="1"/>
  <c r="D1111" i="9" a="1"/>
  <c r="D1111" i="9" s="1"/>
  <c r="D1112" i="9" a="1"/>
  <c r="D1112" i="9" s="1"/>
  <c r="D1113" i="9" a="1"/>
  <c r="D1113" i="9" s="1"/>
  <c r="D1114" i="9" a="1"/>
  <c r="D1114" i="9" s="1"/>
  <c r="D1115" i="9" a="1"/>
  <c r="D1115" i="9" s="1"/>
  <c r="D1116" i="9" a="1"/>
  <c r="D1116" i="9" s="1"/>
  <c r="D1117" i="9" a="1"/>
  <c r="D1117" i="9" s="1"/>
  <c r="D1118" i="9" a="1"/>
  <c r="D1118" i="9" s="1"/>
  <c r="D1119" i="9" a="1"/>
  <c r="D1119" i="9" s="1"/>
  <c r="D1120" i="9" a="1"/>
  <c r="D1120" i="9" s="1"/>
  <c r="D1121" i="9" a="1"/>
  <c r="D1121" i="9" s="1"/>
  <c r="D1122" i="9" a="1"/>
  <c r="D1122" i="9" s="1"/>
  <c r="D1123" i="9" a="1"/>
  <c r="D1123" i="9" s="1"/>
  <c r="D1124" i="9" a="1"/>
  <c r="D1124" i="9" s="1"/>
  <c r="D1125" i="9" a="1"/>
  <c r="D1125" i="9" s="1"/>
  <c r="D1126" i="9" a="1"/>
  <c r="D1126" i="9" s="1"/>
  <c r="D1127" i="9" a="1"/>
  <c r="D1127" i="9" s="1"/>
  <c r="D1128" i="9" a="1"/>
  <c r="D1128" i="9" s="1"/>
  <c r="D1129" i="9" a="1"/>
  <c r="D1129" i="9" s="1"/>
  <c r="D1130" i="9" a="1"/>
  <c r="D1130" i="9" s="1"/>
  <c r="D1131" i="9" a="1"/>
  <c r="D1131" i="9" s="1"/>
  <c r="D1132" i="9" a="1"/>
  <c r="D1132" i="9" s="1"/>
  <c r="D1133" i="9" a="1"/>
  <c r="D1133" i="9" s="1"/>
  <c r="D1134" i="9" a="1"/>
  <c r="D1134" i="9" s="1"/>
  <c r="D1135" i="9" a="1"/>
  <c r="D1135" i="9" s="1"/>
  <c r="D1136" i="9" a="1"/>
  <c r="D1136" i="9" s="1"/>
  <c r="D1137" i="9" a="1"/>
  <c r="D1137" i="9" s="1"/>
  <c r="D1138" i="9" a="1"/>
  <c r="D1138" i="9" s="1"/>
  <c r="D1139" i="9" a="1"/>
  <c r="D1139" i="9" s="1"/>
  <c r="D1140" i="9" a="1"/>
  <c r="D1140" i="9" s="1"/>
  <c r="D1141" i="9" a="1"/>
  <c r="D1141" i="9" s="1"/>
  <c r="D1142" i="9" a="1"/>
  <c r="D1142" i="9" s="1"/>
  <c r="D1143" i="9" a="1"/>
  <c r="D1143" i="9" s="1"/>
  <c r="D1144" i="9" a="1"/>
  <c r="D1144" i="9" s="1"/>
  <c r="D1145" i="9" a="1"/>
  <c r="D1145" i="9" s="1"/>
  <c r="D1146" i="9" a="1"/>
  <c r="D1146" i="9" s="1"/>
  <c r="D1147" i="9" a="1"/>
  <c r="D1147" i="9" s="1"/>
  <c r="D1148" i="9" a="1"/>
  <c r="D1148" i="9" s="1"/>
  <c r="D1149" i="9" a="1"/>
  <c r="D1149" i="9" s="1"/>
  <c r="D1150" i="9" a="1"/>
  <c r="D1150" i="9" s="1"/>
  <c r="D1151" i="9" a="1"/>
  <c r="D1151" i="9" s="1"/>
  <c r="D1152" i="9" a="1"/>
  <c r="D1152" i="9" s="1"/>
  <c r="D1153" i="9" a="1"/>
  <c r="D1153" i="9" s="1"/>
  <c r="D1154" i="9" a="1"/>
  <c r="D1154" i="9" s="1"/>
  <c r="D1155" i="9" a="1"/>
  <c r="D1155" i="9" s="1"/>
  <c r="D1156" i="9" a="1"/>
  <c r="D1156" i="9" s="1"/>
  <c r="D1157" i="9" a="1"/>
  <c r="D1157" i="9" s="1"/>
  <c r="D1158" i="9" a="1"/>
  <c r="D1158" i="9" s="1"/>
  <c r="D1159" i="9" a="1"/>
  <c r="D1159" i="9" s="1"/>
  <c r="D1160" i="9" a="1"/>
  <c r="D1160" i="9" s="1"/>
  <c r="D1161" i="9" a="1"/>
  <c r="D1161" i="9" s="1"/>
  <c r="D1162" i="9" a="1"/>
  <c r="D1162" i="9" s="1"/>
  <c r="D1163" i="9" a="1"/>
  <c r="D1163" i="9" s="1"/>
  <c r="D1164" i="9" a="1"/>
  <c r="D1164" i="9" s="1"/>
  <c r="D1165" i="9" a="1"/>
  <c r="D1165" i="9" s="1"/>
  <c r="D1166" i="9" a="1"/>
  <c r="D1166" i="9" s="1"/>
  <c r="D1167" i="9" a="1"/>
  <c r="D1167" i="9" s="1"/>
  <c r="D1168" i="9" a="1"/>
  <c r="D1168" i="9" s="1"/>
  <c r="D1169" i="9" a="1"/>
  <c r="D1169" i="9" s="1"/>
  <c r="D1170" i="9" a="1"/>
  <c r="D1170" i="9" s="1"/>
  <c r="D1171" i="9" a="1"/>
  <c r="D1171" i="9" s="1"/>
  <c r="D1172" i="9" a="1"/>
  <c r="D1172" i="9" s="1"/>
  <c r="D1173" i="9" a="1"/>
  <c r="D1173" i="9" s="1"/>
  <c r="D1174" i="9" a="1"/>
  <c r="D1174" i="9" s="1"/>
  <c r="D1175" i="9" a="1"/>
  <c r="D1175" i="9" s="1"/>
  <c r="D1176" i="9" a="1"/>
  <c r="D1176" i="9" s="1"/>
  <c r="D1177" i="9" a="1"/>
  <c r="D1177" i="9" s="1"/>
  <c r="D1178" i="9" a="1"/>
  <c r="D1178" i="9" s="1"/>
  <c r="D1179" i="9" a="1"/>
  <c r="D1179" i="9" s="1"/>
  <c r="D1180" i="9" a="1"/>
  <c r="D1180" i="9" s="1"/>
  <c r="D1181" i="9" a="1"/>
  <c r="D1181" i="9" s="1"/>
  <c r="D1182" i="9" a="1"/>
  <c r="D1182" i="9" s="1"/>
  <c r="D1183" i="9" a="1"/>
  <c r="D1183" i="9" s="1"/>
  <c r="D1184" i="9" a="1"/>
  <c r="D1184" i="9" s="1"/>
  <c r="D1185" i="9" a="1"/>
  <c r="D1185" i="9" s="1"/>
  <c r="D1186" i="9" a="1"/>
  <c r="D1186" i="9" s="1"/>
  <c r="D1187" i="9" a="1"/>
  <c r="D1187" i="9" s="1"/>
  <c r="D1188" i="9" a="1"/>
  <c r="D1188" i="9" s="1"/>
  <c r="D1189" i="9" a="1"/>
  <c r="D1189" i="9" s="1"/>
  <c r="D1190" i="9" a="1"/>
  <c r="D1190" i="9" s="1"/>
  <c r="D1191" i="9" a="1"/>
  <c r="D1191" i="9" s="1"/>
  <c r="D1192" i="9" a="1"/>
  <c r="D1192" i="9" s="1"/>
  <c r="D1193" i="9" a="1"/>
  <c r="D1193" i="9" s="1"/>
  <c r="D1194" i="9" a="1"/>
  <c r="D1194" i="9" s="1"/>
  <c r="D1195" i="9" a="1"/>
  <c r="D1195" i="9" s="1"/>
  <c r="D1196" i="9" a="1"/>
  <c r="D1196" i="9" s="1"/>
  <c r="D1197" i="9" a="1"/>
  <c r="D1197" i="9" s="1"/>
  <c r="D1198" i="9" a="1"/>
  <c r="D1198" i="9" s="1"/>
  <c r="D1199" i="9" a="1"/>
  <c r="D1199" i="9" s="1"/>
  <c r="D1200" i="9" a="1"/>
  <c r="D1200" i="9" s="1"/>
  <c r="D1201" i="9" a="1"/>
  <c r="D1201" i="9" s="1"/>
  <c r="D1202" i="9" a="1"/>
  <c r="D1202" i="9" s="1"/>
  <c r="D1203" i="9" a="1"/>
  <c r="D1203" i="9" s="1"/>
  <c r="D1204" i="9" a="1"/>
  <c r="D1204" i="9" s="1"/>
  <c r="D1205" i="9" a="1"/>
  <c r="D1205" i="9" s="1"/>
  <c r="D1206" i="9" a="1"/>
  <c r="D1206" i="9" s="1"/>
  <c r="D1207" i="9" a="1"/>
  <c r="D1207" i="9" s="1"/>
  <c r="D1208" i="9" a="1"/>
  <c r="D1208" i="9" s="1"/>
  <c r="D1209" i="9" a="1"/>
  <c r="D1209" i="9" s="1"/>
  <c r="D1210" i="9" a="1"/>
  <c r="D1210" i="9" s="1"/>
  <c r="D1211" i="9" a="1"/>
  <c r="D1211" i="9" s="1"/>
  <c r="D1212" i="9" a="1"/>
  <c r="D1212" i="9" s="1"/>
  <c r="D1213" i="9" a="1"/>
  <c r="D1213" i="9" s="1"/>
  <c r="D1214" i="9" a="1"/>
  <c r="D1214" i="9" s="1"/>
  <c r="D1215" i="9" a="1"/>
  <c r="D1215" i="9" s="1"/>
  <c r="D1216" i="9" a="1"/>
  <c r="D1216" i="9" s="1"/>
  <c r="D1217" i="9" a="1"/>
  <c r="D1217" i="9" s="1"/>
  <c r="D1218" i="9" a="1"/>
  <c r="D1218" i="9" s="1"/>
  <c r="D1219" i="9" a="1"/>
  <c r="D1219" i="9" s="1"/>
  <c r="D1220" i="9" a="1"/>
  <c r="D1220" i="9" s="1"/>
  <c r="D1221" i="9" a="1"/>
  <c r="D1221" i="9" s="1"/>
  <c r="D1222" i="9" a="1"/>
  <c r="D1222" i="9" s="1"/>
  <c r="D1223" i="9" a="1"/>
  <c r="D1223" i="9" s="1"/>
  <c r="D1224" i="9" a="1"/>
  <c r="D1224" i="9" s="1"/>
  <c r="D1225" i="9" a="1"/>
  <c r="D1225" i="9" s="1"/>
  <c r="D1226" i="9" a="1"/>
  <c r="D1226" i="9" s="1"/>
  <c r="D1227" i="9" a="1"/>
  <c r="D1227" i="9" s="1"/>
  <c r="D1228" i="9" a="1"/>
  <c r="D1228" i="9" s="1"/>
  <c r="D1229" i="9" a="1"/>
  <c r="D1229" i="9" s="1"/>
  <c r="D1230" i="9" a="1"/>
  <c r="D1230" i="9" s="1"/>
  <c r="D1231" i="9" a="1"/>
  <c r="D1231" i="9" s="1"/>
  <c r="D1232" i="9" a="1"/>
  <c r="D1232" i="9" s="1"/>
  <c r="D1233" i="9" a="1"/>
  <c r="D1233" i="9" s="1"/>
  <c r="D1234" i="9" a="1"/>
  <c r="D1234" i="9" s="1"/>
  <c r="D1235" i="9" a="1"/>
  <c r="D1235" i="9" s="1"/>
  <c r="D1236" i="9" a="1"/>
  <c r="D1236" i="9" s="1"/>
  <c r="D1237" i="9" a="1"/>
  <c r="D1237" i="9" s="1"/>
  <c r="D1238" i="9" a="1"/>
  <c r="D1238" i="9" s="1"/>
  <c r="D1239" i="9" a="1"/>
  <c r="D1239" i="9" s="1"/>
  <c r="D1240" i="9" a="1"/>
  <c r="D1240" i="9" s="1"/>
  <c r="D1241" i="9" a="1"/>
  <c r="D1241" i="9" s="1"/>
  <c r="D1242" i="9" a="1"/>
  <c r="D1242" i="9" s="1"/>
  <c r="D1243" i="9" a="1"/>
  <c r="D1243" i="9" s="1"/>
  <c r="D1244" i="9" a="1"/>
  <c r="D1244" i="9" s="1"/>
  <c r="D1245" i="9" a="1"/>
  <c r="D1245" i="9" s="1"/>
  <c r="D1246" i="9" a="1"/>
  <c r="D1246" i="9" s="1"/>
  <c r="D1247" i="9" a="1"/>
  <c r="D1247" i="9" s="1"/>
  <c r="D1248" i="9" a="1"/>
  <c r="D1248" i="9" s="1"/>
  <c r="D1249" i="9" a="1"/>
  <c r="D1249" i="9" s="1"/>
  <c r="D1250" i="9" a="1"/>
  <c r="D1250" i="9" s="1"/>
  <c r="D1251" i="9" a="1"/>
  <c r="D1251" i="9" s="1"/>
  <c r="D1252" i="9" a="1"/>
  <c r="D1252" i="9" s="1"/>
  <c r="D1253" i="9" a="1"/>
  <c r="D1253" i="9" s="1"/>
  <c r="D1254" i="9" a="1"/>
  <c r="D1254" i="9" s="1"/>
  <c r="D1255" i="9" a="1"/>
  <c r="D1255" i="9" s="1"/>
  <c r="D1256" i="9" a="1"/>
  <c r="D1256" i="9" s="1"/>
  <c r="D1257" i="9" a="1"/>
  <c r="D1257" i="9" s="1"/>
  <c r="D1258" i="9" a="1"/>
  <c r="D1258" i="9" s="1"/>
  <c r="D1259" i="9" a="1"/>
  <c r="D1259" i="9" s="1"/>
  <c r="D1260" i="9" a="1"/>
  <c r="D1260" i="9" s="1"/>
  <c r="D1261" i="9" a="1"/>
  <c r="D1261" i="9" s="1"/>
  <c r="D1262" i="9" a="1"/>
  <c r="D1262" i="9" s="1"/>
  <c r="D1263" i="9" a="1"/>
  <c r="D1263" i="9" s="1"/>
  <c r="D1264" i="9" a="1"/>
  <c r="D1264" i="9" s="1"/>
  <c r="D1265" i="9" a="1"/>
  <c r="D1265" i="9" s="1"/>
  <c r="D1266" i="9" a="1"/>
  <c r="D1266" i="9" s="1"/>
  <c r="D1267" i="9" a="1"/>
  <c r="D1267" i="9" s="1"/>
  <c r="D1268" i="9" a="1"/>
  <c r="D1268" i="9" s="1"/>
  <c r="D1269" i="9" a="1"/>
  <c r="D1269" i="9" s="1"/>
  <c r="D1270" i="9" a="1"/>
  <c r="D1270" i="9" s="1"/>
  <c r="D1271" i="9" a="1"/>
  <c r="D1271" i="9" s="1"/>
  <c r="D1272" i="9" a="1"/>
  <c r="D1272" i="9" s="1"/>
  <c r="D1273" i="9" a="1"/>
  <c r="D1273" i="9" s="1"/>
  <c r="D1274" i="9" a="1"/>
  <c r="D1274" i="9" s="1"/>
  <c r="D1275" i="9" a="1"/>
  <c r="D1275" i="9" s="1"/>
  <c r="D1276" i="9" a="1"/>
  <c r="D1276" i="9" s="1"/>
  <c r="D1277" i="9" a="1"/>
  <c r="D1277" i="9" s="1"/>
  <c r="D1278" i="9" a="1"/>
  <c r="D1278" i="9" s="1"/>
  <c r="D1279" i="9" a="1"/>
  <c r="D1279" i="9" s="1"/>
  <c r="D1280" i="9" a="1"/>
  <c r="D1280" i="9" s="1"/>
  <c r="D1281" i="9" a="1"/>
  <c r="D1281" i="9" s="1"/>
  <c r="D1282" i="9" a="1"/>
  <c r="D1282" i="9" s="1"/>
  <c r="D1283" i="9" a="1"/>
  <c r="D1283" i="9" s="1"/>
  <c r="D1284" i="9" a="1"/>
  <c r="D1284" i="9" s="1"/>
  <c r="D1285" i="9" a="1"/>
  <c r="D1285" i="9" s="1"/>
  <c r="D1286" i="9" a="1"/>
  <c r="D1286" i="9" s="1"/>
  <c r="D1287" i="9" a="1"/>
  <c r="D1287" i="9" s="1"/>
  <c r="D1288" i="9" a="1"/>
  <c r="D1288" i="9" s="1"/>
  <c r="D1289" i="9" a="1"/>
  <c r="D1289" i="9" s="1"/>
  <c r="D1290" i="9" a="1"/>
  <c r="D1290" i="9" s="1"/>
  <c r="D1291" i="9" a="1"/>
  <c r="D1291" i="9" s="1"/>
  <c r="D1292" i="9" a="1"/>
  <c r="D1292" i="9" s="1"/>
  <c r="D1293" i="9" a="1"/>
  <c r="D1293" i="9" s="1"/>
  <c r="D1294" i="9" a="1"/>
  <c r="D1294" i="9" s="1"/>
  <c r="D1295" i="9" a="1"/>
  <c r="D1295" i="9" s="1"/>
  <c r="D1296" i="9" a="1"/>
  <c r="D1296" i="9" s="1"/>
  <c r="D1297" i="9" a="1"/>
  <c r="D1297" i="9" s="1"/>
  <c r="D1298" i="9" a="1"/>
  <c r="D1298" i="9" s="1"/>
  <c r="D1299" i="9" a="1"/>
  <c r="D1299" i="9" s="1"/>
  <c r="D1300" i="9" a="1"/>
  <c r="D1300" i="9" s="1"/>
  <c r="D1301" i="9" a="1"/>
  <c r="D1301" i="9" s="1"/>
  <c r="D1302" i="9" a="1"/>
  <c r="D1302" i="9" s="1"/>
  <c r="D1303" i="9" a="1"/>
  <c r="D1303" i="9" s="1"/>
  <c r="D1304" i="9" a="1"/>
  <c r="D1304" i="9" s="1"/>
  <c r="D1305" i="9" a="1"/>
  <c r="D1305" i="9" s="1"/>
  <c r="D1306" i="9" a="1"/>
  <c r="D1306" i="9" s="1"/>
  <c r="D1307" i="9" a="1"/>
  <c r="D1307" i="9" s="1"/>
  <c r="D1308" i="9" a="1"/>
  <c r="D1308" i="9" s="1"/>
  <c r="D1309" i="9" a="1"/>
  <c r="D1309" i="9" s="1"/>
  <c r="D1310" i="9" a="1"/>
  <c r="D1310" i="9" s="1"/>
  <c r="D1311" i="9" a="1"/>
  <c r="D1311" i="9" s="1"/>
  <c r="D1312" i="9" a="1"/>
  <c r="D1312" i="9" s="1"/>
  <c r="D1313" i="9" a="1"/>
  <c r="D1313" i="9" s="1"/>
  <c r="D1314" i="9" a="1"/>
  <c r="D1314" i="9" s="1"/>
  <c r="D1315" i="9" a="1"/>
  <c r="D1315" i="9" s="1"/>
  <c r="D1316" i="9" a="1"/>
  <c r="D1316" i="9" s="1"/>
  <c r="D1317" i="9" a="1"/>
  <c r="D1317" i="9" s="1"/>
  <c r="D1318" i="9" a="1"/>
  <c r="D1318" i="9" s="1"/>
  <c r="D1319" i="9" a="1"/>
  <c r="D1319" i="9" s="1"/>
  <c r="D1320" i="9" a="1"/>
  <c r="D1320" i="9" s="1"/>
  <c r="D1321" i="9" a="1"/>
  <c r="D1321" i="9" s="1"/>
  <c r="D1322" i="9" a="1"/>
  <c r="D1322" i="9" s="1"/>
  <c r="D1323" i="9" a="1"/>
  <c r="D1323" i="9" s="1"/>
  <c r="D1324" i="9" a="1"/>
  <c r="D1324" i="9" s="1"/>
  <c r="D1325" i="9" a="1"/>
  <c r="D1325" i="9" s="1"/>
  <c r="D1326" i="9" a="1"/>
  <c r="D1326" i="9" s="1"/>
  <c r="D1327" i="9" a="1"/>
  <c r="D1327" i="9" s="1"/>
  <c r="D1328" i="9" a="1"/>
  <c r="D1328" i="9" s="1"/>
  <c r="D1329" i="9" a="1"/>
  <c r="D1329" i="9" s="1"/>
  <c r="D1330" i="9" a="1"/>
  <c r="D1330" i="9" s="1"/>
  <c r="D1331" i="9" a="1"/>
  <c r="D1331" i="9" s="1"/>
  <c r="D1332" i="9" a="1"/>
  <c r="D1332" i="9" s="1"/>
  <c r="D1333" i="9" a="1"/>
  <c r="D1333" i="9" s="1"/>
  <c r="D1334" i="9" a="1"/>
  <c r="D1334" i="9" s="1"/>
  <c r="D1335" i="9" a="1"/>
  <c r="D1335" i="9" s="1"/>
  <c r="D1336" i="9" a="1"/>
  <c r="D1336" i="9" s="1"/>
  <c r="D1337" i="9" a="1"/>
  <c r="D1337" i="9" s="1"/>
  <c r="D1338" i="9" a="1"/>
  <c r="D1338" i="9" s="1"/>
  <c r="D1339" i="9" a="1"/>
  <c r="D1339" i="9" s="1"/>
  <c r="D1340" i="9" a="1"/>
  <c r="D1340" i="9" s="1"/>
  <c r="D1341" i="9" a="1"/>
  <c r="D1341" i="9" s="1"/>
  <c r="D14" i="9" a="1"/>
  <c r="D14" i="9" s="1"/>
  <c r="D15" i="9" a="1"/>
  <c r="D15" i="9" s="1"/>
  <c r="D16" i="9" a="1"/>
  <c r="D16" i="9" s="1"/>
  <c r="D17" i="9" a="1"/>
  <c r="D17" i="9" s="1"/>
  <c r="D18" i="9" a="1"/>
  <c r="D18" i="9" s="1"/>
  <c r="D19" i="9" a="1"/>
  <c r="D19" i="9" s="1"/>
  <c r="D20" i="9" a="1"/>
  <c r="D20" i="9" s="1"/>
  <c r="D21" i="9" a="1"/>
  <c r="D21" i="9" s="1"/>
  <c r="D22" i="9" a="1"/>
  <c r="D22" i="9" s="1"/>
  <c r="D23" i="9" a="1"/>
  <c r="D23" i="9" s="1"/>
  <c r="D3" i="9" a="1"/>
  <c r="D3" i="9" s="1"/>
  <c r="D4" i="9" a="1"/>
  <c r="D4" i="9" s="1"/>
  <c r="D5" i="9" a="1"/>
  <c r="D5" i="9" s="1"/>
  <c r="D6" i="9" a="1"/>
  <c r="D6" i="9" s="1"/>
  <c r="D7" i="9" a="1"/>
  <c r="D7" i="9" s="1"/>
  <c r="D8" i="9" a="1"/>
  <c r="D8" i="9" s="1"/>
  <c r="D9" i="9" a="1"/>
  <c r="D9" i="9" s="1"/>
  <c r="D10" i="9" a="1"/>
  <c r="D10" i="9" s="1"/>
  <c r="D11" i="9" a="1"/>
  <c r="D11" i="9" s="1"/>
  <c r="D12" i="9" a="1"/>
  <c r="D12" i="9" s="1"/>
  <c r="D13" i="9" a="1"/>
  <c r="D13" i="9" s="1"/>
  <c r="D2" i="9" a="1"/>
  <c r="D2" i="9" s="1"/>
  <c r="B23" i="9" a="1"/>
  <c r="B23" i="9" s="1"/>
  <c r="B24" i="9" a="1"/>
  <c r="B24" i="9" s="1"/>
  <c r="B25" i="9" a="1"/>
  <c r="B25" i="9" s="1"/>
  <c r="B26" i="9" a="1"/>
  <c r="B26" i="9" s="1"/>
  <c r="B27" i="9" a="1"/>
  <c r="B27" i="9" s="1"/>
  <c r="B28" i="9" a="1"/>
  <c r="B28" i="9" s="1"/>
  <c r="B29" i="9" a="1"/>
  <c r="B29" i="9" s="1"/>
  <c r="B30" i="9" a="1"/>
  <c r="B30" i="9" s="1"/>
  <c r="B31" i="9" a="1"/>
  <c r="B31" i="9" s="1"/>
  <c r="B32" i="9" a="1"/>
  <c r="B32" i="9" s="1"/>
  <c r="B33" i="9" a="1"/>
  <c r="B33" i="9" s="1"/>
  <c r="B34" i="9" a="1"/>
  <c r="B34" i="9" s="1"/>
  <c r="B35" i="9" a="1"/>
  <c r="B35" i="9" s="1"/>
  <c r="B36" i="9" a="1"/>
  <c r="B36" i="9" s="1"/>
  <c r="B37" i="9" a="1"/>
  <c r="B37" i="9" s="1"/>
  <c r="B38" i="9" a="1"/>
  <c r="B38" i="9" s="1"/>
  <c r="B39" i="9" a="1"/>
  <c r="B39" i="9" s="1"/>
  <c r="B40" i="9" a="1"/>
  <c r="B40" i="9" s="1"/>
  <c r="B41" i="9" a="1"/>
  <c r="B41" i="9" s="1"/>
  <c r="B42" i="9" a="1"/>
  <c r="B42" i="9" s="1"/>
  <c r="B43" i="9" a="1"/>
  <c r="B43" i="9" s="1"/>
  <c r="B44" i="9" a="1"/>
  <c r="B44" i="9" s="1"/>
  <c r="B45" i="9" a="1"/>
  <c r="B45" i="9" s="1"/>
  <c r="B46" i="9" a="1"/>
  <c r="B46" i="9" s="1"/>
  <c r="B47" i="9" a="1"/>
  <c r="B47" i="9" s="1"/>
  <c r="B48" i="9" a="1"/>
  <c r="B48" i="9" s="1"/>
  <c r="B49" i="9" a="1"/>
  <c r="B49" i="9" s="1"/>
  <c r="B50" i="9" a="1"/>
  <c r="B50" i="9" s="1"/>
  <c r="B51" i="9" a="1"/>
  <c r="B51" i="9" s="1"/>
  <c r="B52" i="9" a="1"/>
  <c r="B52" i="9" s="1"/>
  <c r="B53" i="9" a="1"/>
  <c r="B53" i="9" s="1"/>
  <c r="B54" i="9" a="1"/>
  <c r="B54" i="9" s="1"/>
  <c r="B55" i="9" a="1"/>
  <c r="B55" i="9" s="1"/>
  <c r="B56" i="9" a="1"/>
  <c r="B56" i="9" s="1"/>
  <c r="B57" i="9" a="1"/>
  <c r="B57" i="9" s="1"/>
  <c r="B58" i="9" a="1"/>
  <c r="B58" i="9" s="1"/>
  <c r="B59" i="9" a="1"/>
  <c r="B59" i="9" s="1"/>
  <c r="B60" i="9" a="1"/>
  <c r="B60" i="9" s="1"/>
  <c r="B61" i="9" a="1"/>
  <c r="B61" i="9" s="1"/>
  <c r="B62" i="9" a="1"/>
  <c r="B62" i="9" s="1"/>
  <c r="B63" i="9" a="1"/>
  <c r="B63" i="9" s="1"/>
  <c r="B64" i="9" a="1"/>
  <c r="B64" i="9" s="1"/>
  <c r="B65" i="9" a="1"/>
  <c r="B65" i="9" s="1"/>
  <c r="B66" i="9" a="1"/>
  <c r="B66" i="9" s="1"/>
  <c r="B67" i="9" a="1"/>
  <c r="B67" i="9" s="1"/>
  <c r="B68" i="9" a="1"/>
  <c r="B68" i="9" s="1"/>
  <c r="B69" i="9" a="1"/>
  <c r="B69" i="9" s="1"/>
  <c r="B70" i="9" a="1"/>
  <c r="B70" i="9" s="1"/>
  <c r="B71" i="9" a="1"/>
  <c r="B71" i="9" s="1"/>
  <c r="B72" i="9" a="1"/>
  <c r="B72" i="9" s="1"/>
  <c r="B73" i="9" a="1"/>
  <c r="B73" i="9" s="1"/>
  <c r="B74" i="9" a="1"/>
  <c r="B74" i="9" s="1"/>
  <c r="B75" i="9" a="1"/>
  <c r="B75" i="9" s="1"/>
  <c r="B76" i="9" a="1"/>
  <c r="B76" i="9" s="1"/>
  <c r="B77" i="9" a="1"/>
  <c r="B77" i="9" s="1"/>
  <c r="B78" i="9" a="1"/>
  <c r="B78" i="9" s="1"/>
  <c r="B79" i="9" a="1"/>
  <c r="B79" i="9" s="1"/>
  <c r="B80" i="9" a="1"/>
  <c r="B80" i="9" s="1"/>
  <c r="B81" i="9" a="1"/>
  <c r="B81" i="9" s="1"/>
  <c r="B82" i="9" a="1"/>
  <c r="B82" i="9" s="1"/>
  <c r="B83" i="9" a="1"/>
  <c r="B83" i="9" s="1"/>
  <c r="B84" i="9" a="1"/>
  <c r="B84" i="9" s="1"/>
  <c r="B85" i="9" a="1"/>
  <c r="B85" i="9" s="1"/>
  <c r="B86" i="9" a="1"/>
  <c r="B86" i="9" s="1"/>
  <c r="B87" i="9" a="1"/>
  <c r="B87" i="9" s="1"/>
  <c r="B88" i="9" a="1"/>
  <c r="B88" i="9" s="1"/>
  <c r="B89" i="9" a="1"/>
  <c r="B89" i="9" s="1"/>
  <c r="B90" i="9" a="1"/>
  <c r="B90" i="9" s="1"/>
  <c r="B91" i="9" a="1"/>
  <c r="B91" i="9" s="1"/>
  <c r="B92" i="9" a="1"/>
  <c r="B92" i="9" s="1"/>
  <c r="B93" i="9" a="1"/>
  <c r="B93" i="9" s="1"/>
  <c r="B94" i="9" a="1"/>
  <c r="B94" i="9" s="1"/>
  <c r="B95" i="9" a="1"/>
  <c r="B95" i="9" s="1"/>
  <c r="B96" i="9" a="1"/>
  <c r="B96" i="9" s="1"/>
  <c r="B97" i="9" a="1"/>
  <c r="B97" i="9" s="1"/>
  <c r="B98" i="9" a="1"/>
  <c r="B98" i="9" s="1"/>
  <c r="B99" i="9" a="1"/>
  <c r="B99" i="9" s="1"/>
  <c r="B100" i="9" a="1"/>
  <c r="B100" i="9" s="1"/>
  <c r="B101" i="9" a="1"/>
  <c r="B101" i="9" s="1"/>
  <c r="B102" i="9" a="1"/>
  <c r="B102" i="9" s="1"/>
  <c r="B103" i="9" a="1"/>
  <c r="B103" i="9" s="1"/>
  <c r="B104" i="9" a="1"/>
  <c r="B104" i="9" s="1"/>
  <c r="B105" i="9" a="1"/>
  <c r="B105" i="9" s="1"/>
  <c r="B106" i="9" a="1"/>
  <c r="B106" i="9" s="1"/>
  <c r="B107" i="9" a="1"/>
  <c r="B107" i="9" s="1"/>
  <c r="B108" i="9" a="1"/>
  <c r="B108" i="9" s="1"/>
  <c r="B109" i="9" a="1"/>
  <c r="B109" i="9" s="1"/>
  <c r="B110" i="9" a="1"/>
  <c r="B110" i="9" s="1"/>
  <c r="B111" i="9" a="1"/>
  <c r="B111" i="9" s="1"/>
  <c r="B112" i="9" a="1"/>
  <c r="B112" i="9" s="1"/>
  <c r="B113" i="9" a="1"/>
  <c r="B113" i="9" s="1"/>
  <c r="B114" i="9" a="1"/>
  <c r="B114" i="9" s="1"/>
  <c r="B115" i="9" a="1"/>
  <c r="B115" i="9" s="1"/>
  <c r="B116" i="9" a="1"/>
  <c r="B116" i="9" s="1"/>
  <c r="B117" i="9" a="1"/>
  <c r="B117" i="9" s="1"/>
  <c r="B118" i="9" a="1"/>
  <c r="B118" i="9" s="1"/>
  <c r="B119" i="9" a="1"/>
  <c r="B119" i="9" s="1"/>
  <c r="B120" i="9" a="1"/>
  <c r="B120" i="9" s="1"/>
  <c r="B121" i="9" a="1"/>
  <c r="B121" i="9" s="1"/>
  <c r="B122" i="9" a="1"/>
  <c r="B122" i="9" s="1"/>
  <c r="B123" i="9" a="1"/>
  <c r="B123" i="9" s="1"/>
  <c r="B124" i="9" a="1"/>
  <c r="B124" i="9" s="1"/>
  <c r="B125" i="9" a="1"/>
  <c r="B125" i="9" s="1"/>
  <c r="B126" i="9" a="1"/>
  <c r="B126" i="9" s="1"/>
  <c r="B127" i="9" a="1"/>
  <c r="B127" i="9" s="1"/>
  <c r="B128" i="9" a="1"/>
  <c r="B128" i="9" s="1"/>
  <c r="B129" i="9" a="1"/>
  <c r="B129" i="9" s="1"/>
  <c r="B130" i="9" a="1"/>
  <c r="B130" i="9" s="1"/>
  <c r="B131" i="9" a="1"/>
  <c r="B131" i="9" s="1"/>
  <c r="B132" i="9" a="1"/>
  <c r="B132" i="9" s="1"/>
  <c r="B133" i="9" a="1"/>
  <c r="B133" i="9" s="1"/>
  <c r="B134" i="9" a="1"/>
  <c r="B134" i="9" s="1"/>
  <c r="B135" i="9" a="1"/>
  <c r="B135" i="9" s="1"/>
  <c r="B136" i="9" a="1"/>
  <c r="B136" i="9" s="1"/>
  <c r="B137" i="9" a="1"/>
  <c r="B137" i="9" s="1"/>
  <c r="B138" i="9" a="1"/>
  <c r="B138" i="9" s="1"/>
  <c r="B139" i="9" a="1"/>
  <c r="B139" i="9" s="1"/>
  <c r="B140" i="9" a="1"/>
  <c r="B140" i="9" s="1"/>
  <c r="B141" i="9" a="1"/>
  <c r="B141" i="9" s="1"/>
  <c r="B142" i="9" a="1"/>
  <c r="B142" i="9" s="1"/>
  <c r="B143" i="9" a="1"/>
  <c r="B143" i="9" s="1"/>
  <c r="B144" i="9" a="1"/>
  <c r="B144" i="9" s="1"/>
  <c r="B145" i="9" a="1"/>
  <c r="B145" i="9" s="1"/>
  <c r="B146" i="9" a="1"/>
  <c r="B146" i="9" s="1"/>
  <c r="B147" i="9" a="1"/>
  <c r="B147" i="9" s="1"/>
  <c r="B148" i="9" a="1"/>
  <c r="B148" i="9" s="1"/>
  <c r="B149" i="9" a="1"/>
  <c r="B149" i="9" s="1"/>
  <c r="B150" i="9" a="1"/>
  <c r="B150" i="9" s="1"/>
  <c r="B151" i="9" a="1"/>
  <c r="B151" i="9" s="1"/>
  <c r="B152" i="9" a="1"/>
  <c r="B152" i="9" s="1"/>
  <c r="B153" i="9" a="1"/>
  <c r="B153" i="9" s="1"/>
  <c r="B154" i="9" a="1"/>
  <c r="B154" i="9" s="1"/>
  <c r="B155" i="9" a="1"/>
  <c r="B155" i="9" s="1"/>
  <c r="B156" i="9" a="1"/>
  <c r="B156" i="9" s="1"/>
  <c r="B157" i="9" a="1"/>
  <c r="B157" i="9" s="1"/>
  <c r="B158" i="9" a="1"/>
  <c r="B158" i="9" s="1"/>
  <c r="B159" i="9" a="1"/>
  <c r="B159" i="9" s="1"/>
  <c r="B160" i="9" a="1"/>
  <c r="B160" i="9" s="1"/>
  <c r="B161" i="9" a="1"/>
  <c r="B161" i="9" s="1"/>
  <c r="B162" i="9" a="1"/>
  <c r="B162" i="9" s="1"/>
  <c r="B163" i="9" a="1"/>
  <c r="B163" i="9" s="1"/>
  <c r="B164" i="9" a="1"/>
  <c r="B164" i="9" s="1"/>
  <c r="B165" i="9" a="1"/>
  <c r="B165" i="9" s="1"/>
  <c r="B166" i="9" a="1"/>
  <c r="B166" i="9" s="1"/>
  <c r="B167" i="9" a="1"/>
  <c r="B167" i="9" s="1"/>
  <c r="B168" i="9" a="1"/>
  <c r="B168" i="9" s="1"/>
  <c r="B169" i="9" a="1"/>
  <c r="B169" i="9" s="1"/>
  <c r="B170" i="9" a="1"/>
  <c r="B170" i="9" s="1"/>
  <c r="B171" i="9" a="1"/>
  <c r="B171" i="9" s="1"/>
  <c r="B172" i="9" a="1"/>
  <c r="B172" i="9" s="1"/>
  <c r="B173" i="9" a="1"/>
  <c r="B173" i="9" s="1"/>
  <c r="B174" i="9" a="1"/>
  <c r="B174" i="9" s="1"/>
  <c r="B175" i="9" a="1"/>
  <c r="B175" i="9" s="1"/>
  <c r="B176" i="9" a="1"/>
  <c r="B176" i="9" s="1"/>
  <c r="B177" i="9" a="1"/>
  <c r="B177" i="9" s="1"/>
  <c r="B178" i="9" a="1"/>
  <c r="B178" i="9" s="1"/>
  <c r="B179" i="9" a="1"/>
  <c r="B179" i="9" s="1"/>
  <c r="B180" i="9" a="1"/>
  <c r="B180" i="9" s="1"/>
  <c r="B181" i="9" a="1"/>
  <c r="B181" i="9" s="1"/>
  <c r="B182" i="9" a="1"/>
  <c r="B182" i="9" s="1"/>
  <c r="B183" i="9" a="1"/>
  <c r="B183" i="9" s="1"/>
  <c r="B184" i="9" a="1"/>
  <c r="B184" i="9" s="1"/>
  <c r="B185" i="9" a="1"/>
  <c r="B185" i="9" s="1"/>
  <c r="B186" i="9" a="1"/>
  <c r="B186" i="9" s="1"/>
  <c r="B187" i="9" a="1"/>
  <c r="B187" i="9" s="1"/>
  <c r="B188" i="9" a="1"/>
  <c r="B188" i="9" s="1"/>
  <c r="B189" i="9" a="1"/>
  <c r="B189" i="9" s="1"/>
  <c r="B190" i="9" a="1"/>
  <c r="B190" i="9" s="1"/>
  <c r="B191" i="9" a="1"/>
  <c r="B191" i="9" s="1"/>
  <c r="B192" i="9" a="1"/>
  <c r="B192" i="9" s="1"/>
  <c r="B193" i="9" a="1"/>
  <c r="B193" i="9" s="1"/>
  <c r="B194" i="9" a="1"/>
  <c r="B194" i="9" s="1"/>
  <c r="B195" i="9" a="1"/>
  <c r="B195" i="9" s="1"/>
  <c r="B196" i="9" a="1"/>
  <c r="B196" i="9" s="1"/>
  <c r="B197" i="9" a="1"/>
  <c r="B197" i="9" s="1"/>
  <c r="B198" i="9" a="1"/>
  <c r="B198" i="9" s="1"/>
  <c r="B199" i="9" a="1"/>
  <c r="B199" i="9" s="1"/>
  <c r="B200" i="9" a="1"/>
  <c r="B200" i="9" s="1"/>
  <c r="B201" i="9" a="1"/>
  <c r="B201" i="9" s="1"/>
  <c r="B202" i="9" a="1"/>
  <c r="B202" i="9" s="1"/>
  <c r="B203" i="9" a="1"/>
  <c r="B203" i="9" s="1"/>
  <c r="B204" i="9" a="1"/>
  <c r="B204" i="9" s="1"/>
  <c r="B205" i="9" a="1"/>
  <c r="B205" i="9" s="1"/>
  <c r="B206" i="9" a="1"/>
  <c r="B206" i="9" s="1"/>
  <c r="B207" i="9" a="1"/>
  <c r="B207" i="9" s="1"/>
  <c r="B208" i="9" a="1"/>
  <c r="B208" i="9" s="1"/>
  <c r="B209" i="9" a="1"/>
  <c r="B209" i="9" s="1"/>
  <c r="B210" i="9" a="1"/>
  <c r="B210" i="9" s="1"/>
  <c r="B211" i="9" a="1"/>
  <c r="B211" i="9" s="1"/>
  <c r="B212" i="9" a="1"/>
  <c r="B212" i="9" s="1"/>
  <c r="B213" i="9" a="1"/>
  <c r="B213" i="9" s="1"/>
  <c r="B214" i="9" a="1"/>
  <c r="B214" i="9" s="1"/>
  <c r="B215" i="9" a="1"/>
  <c r="B215" i="9" s="1"/>
  <c r="B216" i="9" a="1"/>
  <c r="B216" i="9" s="1"/>
  <c r="B217" i="9" a="1"/>
  <c r="B217" i="9" s="1"/>
  <c r="B218" i="9" a="1"/>
  <c r="B218" i="9" s="1"/>
  <c r="B219" i="9" a="1"/>
  <c r="B219" i="9" s="1"/>
  <c r="B220" i="9" a="1"/>
  <c r="B220" i="9" s="1"/>
  <c r="B221" i="9" a="1"/>
  <c r="B221" i="9" s="1"/>
  <c r="B222" i="9" a="1"/>
  <c r="B222" i="9" s="1"/>
  <c r="B223" i="9" a="1"/>
  <c r="B223" i="9" s="1"/>
  <c r="B224" i="9" a="1"/>
  <c r="B224" i="9" s="1"/>
  <c r="B225" i="9" a="1"/>
  <c r="B225" i="9" s="1"/>
  <c r="B226" i="9" a="1"/>
  <c r="B226" i="9" s="1"/>
  <c r="B227" i="9" a="1"/>
  <c r="B227" i="9" s="1"/>
  <c r="B228" i="9" a="1"/>
  <c r="B228" i="9" s="1"/>
  <c r="B229" i="9" a="1"/>
  <c r="B229" i="9" s="1"/>
  <c r="B230" i="9" a="1"/>
  <c r="B230" i="9" s="1"/>
  <c r="B231" i="9" a="1"/>
  <c r="B231" i="9" s="1"/>
  <c r="B232" i="9" a="1"/>
  <c r="B232" i="9" s="1"/>
  <c r="B233" i="9" a="1"/>
  <c r="B233" i="9" s="1"/>
  <c r="B234" i="9" a="1"/>
  <c r="B234" i="9" s="1"/>
  <c r="B235" i="9" a="1"/>
  <c r="B235" i="9" s="1"/>
  <c r="B236" i="9" a="1"/>
  <c r="B236" i="9" s="1"/>
  <c r="B237" i="9" a="1"/>
  <c r="B237" i="9" s="1"/>
  <c r="B238" i="9" a="1"/>
  <c r="B238" i="9" s="1"/>
  <c r="B239" i="9" a="1"/>
  <c r="B239" i="9" s="1"/>
  <c r="B240" i="9" a="1"/>
  <c r="B240" i="9" s="1"/>
  <c r="B241" i="9" a="1"/>
  <c r="B241" i="9" s="1"/>
  <c r="B242" i="9" a="1"/>
  <c r="B242" i="9" s="1"/>
  <c r="B243" i="9" a="1"/>
  <c r="B243" i="9" s="1"/>
  <c r="B244" i="9" a="1"/>
  <c r="B244" i="9" s="1"/>
  <c r="B245" i="9" a="1"/>
  <c r="B245" i="9" s="1"/>
  <c r="B246" i="9" a="1"/>
  <c r="B246" i="9" s="1"/>
  <c r="B247" i="9" a="1"/>
  <c r="B247" i="9" s="1"/>
  <c r="B248" i="9" a="1"/>
  <c r="B248" i="9" s="1"/>
  <c r="B249" i="9" a="1"/>
  <c r="B249" i="9" s="1"/>
  <c r="B250" i="9" a="1"/>
  <c r="B250" i="9" s="1"/>
  <c r="B251" i="9" a="1"/>
  <c r="B251" i="9" s="1"/>
  <c r="B252" i="9" a="1"/>
  <c r="B252" i="9" s="1"/>
  <c r="B253" i="9" a="1"/>
  <c r="B253" i="9" s="1"/>
  <c r="B254" i="9" a="1"/>
  <c r="B254" i="9" s="1"/>
  <c r="B255" i="9" a="1"/>
  <c r="B255" i="9" s="1"/>
  <c r="B256" i="9" a="1"/>
  <c r="B256" i="9" s="1"/>
  <c r="B257" i="9" a="1"/>
  <c r="B257" i="9" s="1"/>
  <c r="B258" i="9" a="1"/>
  <c r="B258" i="9" s="1"/>
  <c r="B259" i="9" a="1"/>
  <c r="B259" i="9" s="1"/>
  <c r="B260" i="9" a="1"/>
  <c r="B260" i="9" s="1"/>
  <c r="B261" i="9" a="1"/>
  <c r="B261" i="9" s="1"/>
  <c r="B262" i="9" a="1"/>
  <c r="B262" i="9" s="1"/>
  <c r="B263" i="9" a="1"/>
  <c r="B263" i="9" s="1"/>
  <c r="B264" i="9" a="1"/>
  <c r="B264" i="9" s="1"/>
  <c r="B265" i="9" a="1"/>
  <c r="B265" i="9" s="1"/>
  <c r="B266" i="9" a="1"/>
  <c r="B266" i="9" s="1"/>
  <c r="B267" i="9" a="1"/>
  <c r="B267" i="9" s="1"/>
  <c r="B268" i="9" a="1"/>
  <c r="B268" i="9" s="1"/>
  <c r="B269" i="9" a="1"/>
  <c r="B269" i="9" s="1"/>
  <c r="B270" i="9" a="1"/>
  <c r="B270" i="9" s="1"/>
  <c r="B271" i="9" a="1"/>
  <c r="B271" i="9" s="1"/>
  <c r="B272" i="9" a="1"/>
  <c r="B272" i="9" s="1"/>
  <c r="B273" i="9" a="1"/>
  <c r="B273" i="9" s="1"/>
  <c r="B274" i="9" a="1"/>
  <c r="B274" i="9" s="1"/>
  <c r="B275" i="9" a="1"/>
  <c r="B275" i="9" s="1"/>
  <c r="B276" i="9" a="1"/>
  <c r="B276" i="9" s="1"/>
  <c r="B277" i="9" a="1"/>
  <c r="B277" i="9" s="1"/>
  <c r="B278" i="9" a="1"/>
  <c r="B278" i="9" s="1"/>
  <c r="B279" i="9" a="1"/>
  <c r="B279" i="9" s="1"/>
  <c r="B280" i="9" a="1"/>
  <c r="B280" i="9" s="1"/>
  <c r="B281" i="9" a="1"/>
  <c r="B281" i="9" s="1"/>
  <c r="B282" i="9" a="1"/>
  <c r="B282" i="9" s="1"/>
  <c r="B283" i="9" a="1"/>
  <c r="B283" i="9" s="1"/>
  <c r="B284" i="9" a="1"/>
  <c r="B284" i="9" s="1"/>
  <c r="B285" i="9" a="1"/>
  <c r="B285" i="9" s="1"/>
  <c r="B286" i="9" a="1"/>
  <c r="B286" i="9" s="1"/>
  <c r="B287" i="9" a="1"/>
  <c r="B287" i="9" s="1"/>
  <c r="B288" i="9" a="1"/>
  <c r="B288" i="9" s="1"/>
  <c r="B289" i="9" a="1"/>
  <c r="B289" i="9" s="1"/>
  <c r="B290" i="9" a="1"/>
  <c r="B290" i="9" s="1"/>
  <c r="B291" i="9" a="1"/>
  <c r="B291" i="9" s="1"/>
  <c r="B292" i="9" a="1"/>
  <c r="B292" i="9" s="1"/>
  <c r="B293" i="9" a="1"/>
  <c r="B293" i="9" s="1"/>
  <c r="B294" i="9" a="1"/>
  <c r="B294" i="9" s="1"/>
  <c r="B295" i="9" a="1"/>
  <c r="B295" i="9" s="1"/>
  <c r="B296" i="9" a="1"/>
  <c r="B296" i="9" s="1"/>
  <c r="B297" i="9" a="1"/>
  <c r="B297" i="9" s="1"/>
  <c r="B298" i="9" a="1"/>
  <c r="B298" i="9" s="1"/>
  <c r="B299" i="9" a="1"/>
  <c r="B299" i="9" s="1"/>
  <c r="B300" i="9" a="1"/>
  <c r="B300" i="9" s="1"/>
  <c r="B301" i="9" a="1"/>
  <c r="B301" i="9" s="1"/>
  <c r="B302" i="9" a="1"/>
  <c r="B302" i="9" s="1"/>
  <c r="B303" i="9" a="1"/>
  <c r="B303" i="9" s="1"/>
  <c r="B304" i="9" a="1"/>
  <c r="B304" i="9" s="1"/>
  <c r="B305" i="9" a="1"/>
  <c r="B305" i="9" s="1"/>
  <c r="B306" i="9" a="1"/>
  <c r="B306" i="9" s="1"/>
  <c r="B307" i="9" a="1"/>
  <c r="B307" i="9" s="1"/>
  <c r="B308" i="9" a="1"/>
  <c r="B308" i="9" s="1"/>
  <c r="B309" i="9" a="1"/>
  <c r="B309" i="9" s="1"/>
  <c r="B310" i="9" a="1"/>
  <c r="B310" i="9" s="1"/>
  <c r="B311" i="9" a="1"/>
  <c r="B311" i="9" s="1"/>
  <c r="B312" i="9" a="1"/>
  <c r="B312" i="9" s="1"/>
  <c r="B313" i="9" a="1"/>
  <c r="B313" i="9" s="1"/>
  <c r="B314" i="9" a="1"/>
  <c r="B314" i="9" s="1"/>
  <c r="B315" i="9" a="1"/>
  <c r="B315" i="9" s="1"/>
  <c r="B316" i="9" a="1"/>
  <c r="B316" i="9" s="1"/>
  <c r="B317" i="9" a="1"/>
  <c r="B317" i="9" s="1"/>
  <c r="B318" i="9" a="1"/>
  <c r="B318" i="9" s="1"/>
  <c r="B319" i="9" a="1"/>
  <c r="B319" i="9" s="1"/>
  <c r="B320" i="9" a="1"/>
  <c r="B320" i="9" s="1"/>
  <c r="B321" i="9" a="1"/>
  <c r="B321" i="9" s="1"/>
  <c r="B322" i="9" a="1"/>
  <c r="B322" i="9" s="1"/>
  <c r="B323" i="9" a="1"/>
  <c r="B323" i="9" s="1"/>
  <c r="B324" i="9" a="1"/>
  <c r="B324" i="9" s="1"/>
  <c r="B325" i="9" a="1"/>
  <c r="B325" i="9" s="1"/>
  <c r="B326" i="9" a="1"/>
  <c r="B326" i="9" s="1"/>
  <c r="B327" i="9" a="1"/>
  <c r="B327" i="9" s="1"/>
  <c r="B328" i="9" a="1"/>
  <c r="B328" i="9" s="1"/>
  <c r="B329" i="9" a="1"/>
  <c r="B329" i="9" s="1"/>
  <c r="B330" i="9" a="1"/>
  <c r="B330" i="9" s="1"/>
  <c r="B331" i="9" a="1"/>
  <c r="B331" i="9" s="1"/>
  <c r="B332" i="9" a="1"/>
  <c r="B332" i="9" s="1"/>
  <c r="B333" i="9" a="1"/>
  <c r="B333" i="9" s="1"/>
  <c r="B334" i="9" a="1"/>
  <c r="B334" i="9" s="1"/>
  <c r="B335" i="9" a="1"/>
  <c r="B335" i="9" s="1"/>
  <c r="B336" i="9" a="1"/>
  <c r="B336" i="9" s="1"/>
  <c r="B337" i="9" a="1"/>
  <c r="B337" i="9" s="1"/>
  <c r="B338" i="9" a="1"/>
  <c r="B338" i="9" s="1"/>
  <c r="B339" i="9" a="1"/>
  <c r="B339" i="9" s="1"/>
  <c r="B340" i="9" a="1"/>
  <c r="B340" i="9" s="1"/>
  <c r="B341" i="9" a="1"/>
  <c r="B341" i="9" s="1"/>
  <c r="B342" i="9" a="1"/>
  <c r="B342" i="9" s="1"/>
  <c r="B343" i="9" a="1"/>
  <c r="B343" i="9" s="1"/>
  <c r="B344" i="9" a="1"/>
  <c r="B344" i="9" s="1"/>
  <c r="B345" i="9" a="1"/>
  <c r="B345" i="9" s="1"/>
  <c r="B346" i="9" a="1"/>
  <c r="B346" i="9" s="1"/>
  <c r="B347" i="9" a="1"/>
  <c r="B347" i="9" s="1"/>
  <c r="B348" i="9" a="1"/>
  <c r="B348" i="9" s="1"/>
  <c r="B349" i="9" a="1"/>
  <c r="B349" i="9" s="1"/>
  <c r="B350" i="9" a="1"/>
  <c r="B350" i="9" s="1"/>
  <c r="B351" i="9" a="1"/>
  <c r="B351" i="9" s="1"/>
  <c r="B352" i="9" a="1"/>
  <c r="B352" i="9" s="1"/>
  <c r="B353" i="9" a="1"/>
  <c r="B353" i="9" s="1"/>
  <c r="B354" i="9" a="1"/>
  <c r="B354" i="9" s="1"/>
  <c r="B355" i="9" a="1"/>
  <c r="B355" i="9" s="1"/>
  <c r="B356" i="9" a="1"/>
  <c r="B356" i="9" s="1"/>
  <c r="B357" i="9" a="1"/>
  <c r="B357" i="9" s="1"/>
  <c r="B358" i="9" a="1"/>
  <c r="B358" i="9" s="1"/>
  <c r="B359" i="9" a="1"/>
  <c r="B359" i="9" s="1"/>
  <c r="B360" i="9" a="1"/>
  <c r="B360" i="9" s="1"/>
  <c r="B361" i="9" a="1"/>
  <c r="B361" i="9" s="1"/>
  <c r="B362" i="9" a="1"/>
  <c r="B362" i="9" s="1"/>
  <c r="B363" i="9" a="1"/>
  <c r="B363" i="9" s="1"/>
  <c r="B364" i="9" a="1"/>
  <c r="B364" i="9" s="1"/>
  <c r="B365" i="9" a="1"/>
  <c r="B365" i="9" s="1"/>
  <c r="B366" i="9" a="1"/>
  <c r="B366" i="9" s="1"/>
  <c r="B367" i="9" a="1"/>
  <c r="B367" i="9" s="1"/>
  <c r="B368" i="9" a="1"/>
  <c r="B368" i="9" s="1"/>
  <c r="B369" i="9" a="1"/>
  <c r="B369" i="9" s="1"/>
  <c r="B370" i="9" a="1"/>
  <c r="B370" i="9" s="1"/>
  <c r="B371" i="9" a="1"/>
  <c r="B371" i="9" s="1"/>
  <c r="B372" i="9" a="1"/>
  <c r="B372" i="9" s="1"/>
  <c r="B373" i="9" a="1"/>
  <c r="B373" i="9" s="1"/>
  <c r="B374" i="9" a="1"/>
  <c r="B374" i="9" s="1"/>
  <c r="B375" i="9" a="1"/>
  <c r="B375" i="9" s="1"/>
  <c r="B376" i="9" a="1"/>
  <c r="B376" i="9" s="1"/>
  <c r="B377" i="9" a="1"/>
  <c r="B377" i="9" s="1"/>
  <c r="B378" i="9" a="1"/>
  <c r="B378" i="9" s="1"/>
  <c r="B379" i="9" a="1"/>
  <c r="B379" i="9" s="1"/>
  <c r="B380" i="9" a="1"/>
  <c r="B380" i="9" s="1"/>
  <c r="B381" i="9" a="1"/>
  <c r="B381" i="9" s="1"/>
  <c r="B382" i="9" a="1"/>
  <c r="B382" i="9" s="1"/>
  <c r="B383" i="9" a="1"/>
  <c r="B383" i="9" s="1"/>
  <c r="B384" i="9" a="1"/>
  <c r="B384" i="9" s="1"/>
  <c r="B385" i="9" a="1"/>
  <c r="B385" i="9" s="1"/>
  <c r="B386" i="9" a="1"/>
  <c r="B386" i="9" s="1"/>
  <c r="B387" i="9" a="1"/>
  <c r="B387" i="9" s="1"/>
  <c r="B388" i="9" a="1"/>
  <c r="B388" i="9" s="1"/>
  <c r="B389" i="9" a="1"/>
  <c r="B389" i="9" s="1"/>
  <c r="B390" i="9" a="1"/>
  <c r="B390" i="9" s="1"/>
  <c r="B391" i="9" a="1"/>
  <c r="B391" i="9" s="1"/>
  <c r="B392" i="9" a="1"/>
  <c r="B392" i="9" s="1"/>
  <c r="B393" i="9" a="1"/>
  <c r="B393" i="9" s="1"/>
  <c r="B394" i="9" a="1"/>
  <c r="B394" i="9" s="1"/>
  <c r="B395" i="9" a="1"/>
  <c r="B395" i="9" s="1"/>
  <c r="B396" i="9" a="1"/>
  <c r="B396" i="9" s="1"/>
  <c r="B397" i="9" a="1"/>
  <c r="B397" i="9" s="1"/>
  <c r="B398" i="9" a="1"/>
  <c r="B398" i="9" s="1"/>
  <c r="B399" i="9" a="1"/>
  <c r="B399" i="9" s="1"/>
  <c r="B400" i="9" a="1"/>
  <c r="B400" i="9" s="1"/>
  <c r="B401" i="9" a="1"/>
  <c r="B401" i="9" s="1"/>
  <c r="B402" i="9" a="1"/>
  <c r="B402" i="9" s="1"/>
  <c r="B403" i="9" a="1"/>
  <c r="B403" i="9" s="1"/>
  <c r="B404" i="9" a="1"/>
  <c r="B404" i="9" s="1"/>
  <c r="B405" i="9" a="1"/>
  <c r="B405" i="9" s="1"/>
  <c r="B406" i="9" a="1"/>
  <c r="B406" i="9" s="1"/>
  <c r="B407" i="9" a="1"/>
  <c r="B407" i="9" s="1"/>
  <c r="B408" i="9" a="1"/>
  <c r="B408" i="9" s="1"/>
  <c r="B409" i="9" a="1"/>
  <c r="B409" i="9" s="1"/>
  <c r="B410" i="9" a="1"/>
  <c r="B410" i="9" s="1"/>
  <c r="B411" i="9" a="1"/>
  <c r="B411" i="9" s="1"/>
  <c r="B412" i="9" a="1"/>
  <c r="B412" i="9" s="1"/>
  <c r="B413" i="9" a="1"/>
  <c r="B413" i="9" s="1"/>
  <c r="B414" i="9" a="1"/>
  <c r="B414" i="9" s="1"/>
  <c r="B415" i="9" a="1"/>
  <c r="B415" i="9" s="1"/>
  <c r="B416" i="9" a="1"/>
  <c r="B416" i="9" s="1"/>
  <c r="B417" i="9" a="1"/>
  <c r="B417" i="9" s="1"/>
  <c r="B418" i="9" a="1"/>
  <c r="B418" i="9" s="1"/>
  <c r="B419" i="9" a="1"/>
  <c r="B419" i="9" s="1"/>
  <c r="B420" i="9" a="1"/>
  <c r="B420" i="9" s="1"/>
  <c r="B421" i="9" a="1"/>
  <c r="B421" i="9" s="1"/>
  <c r="B422" i="9" a="1"/>
  <c r="B422" i="9" s="1"/>
  <c r="B423" i="9" a="1"/>
  <c r="B423" i="9" s="1"/>
  <c r="B424" i="9" a="1"/>
  <c r="B424" i="9" s="1"/>
  <c r="B425" i="9" a="1"/>
  <c r="B425" i="9" s="1"/>
  <c r="B426" i="9" a="1"/>
  <c r="B426" i="9" s="1"/>
  <c r="B427" i="9" a="1"/>
  <c r="B427" i="9" s="1"/>
  <c r="B428" i="9" a="1"/>
  <c r="B428" i="9" s="1"/>
  <c r="B429" i="9" a="1"/>
  <c r="B429" i="9" s="1"/>
  <c r="B430" i="9" a="1"/>
  <c r="B430" i="9" s="1"/>
  <c r="B431" i="9" a="1"/>
  <c r="B431" i="9" s="1"/>
  <c r="B432" i="9" a="1"/>
  <c r="B432" i="9" s="1"/>
  <c r="B433" i="9" a="1"/>
  <c r="B433" i="9" s="1"/>
  <c r="B434" i="9" a="1"/>
  <c r="B434" i="9" s="1"/>
  <c r="B435" i="9" a="1"/>
  <c r="B435" i="9" s="1"/>
  <c r="B436" i="9" a="1"/>
  <c r="B436" i="9" s="1"/>
  <c r="B437" i="9" a="1"/>
  <c r="B437" i="9" s="1"/>
  <c r="B438" i="9" a="1"/>
  <c r="B438" i="9" s="1"/>
  <c r="B439" i="9" a="1"/>
  <c r="B439" i="9" s="1"/>
  <c r="B440" i="9" a="1"/>
  <c r="B440" i="9" s="1"/>
  <c r="B441" i="9" a="1"/>
  <c r="B441" i="9" s="1"/>
  <c r="B442" i="9" a="1"/>
  <c r="B442" i="9" s="1"/>
  <c r="B443" i="9" a="1"/>
  <c r="B443" i="9" s="1"/>
  <c r="B444" i="9" a="1"/>
  <c r="B444" i="9" s="1"/>
  <c r="B445" i="9" a="1"/>
  <c r="B445" i="9" s="1"/>
  <c r="B446" i="9" a="1"/>
  <c r="B446" i="9" s="1"/>
  <c r="B447" i="9" a="1"/>
  <c r="B447" i="9" s="1"/>
  <c r="B448" i="9" a="1"/>
  <c r="B448" i="9" s="1"/>
  <c r="B449" i="9" a="1"/>
  <c r="B449" i="9" s="1"/>
  <c r="B450" i="9" a="1"/>
  <c r="B450" i="9" s="1"/>
  <c r="B451" i="9" a="1"/>
  <c r="B451" i="9" s="1"/>
  <c r="B452" i="9" a="1"/>
  <c r="B452" i="9" s="1"/>
  <c r="B453" i="9" a="1"/>
  <c r="B453" i="9" s="1"/>
  <c r="B454" i="9" a="1"/>
  <c r="B454" i="9" s="1"/>
  <c r="B455" i="9" a="1"/>
  <c r="B455" i="9" s="1"/>
  <c r="B456" i="9" a="1"/>
  <c r="B456" i="9" s="1"/>
  <c r="B457" i="9" a="1"/>
  <c r="B457" i="9" s="1"/>
  <c r="B458" i="9" a="1"/>
  <c r="B458" i="9" s="1"/>
  <c r="B459" i="9" a="1"/>
  <c r="B459" i="9" s="1"/>
  <c r="B460" i="9" a="1"/>
  <c r="B460" i="9" s="1"/>
  <c r="B461" i="9" a="1"/>
  <c r="B461" i="9" s="1"/>
  <c r="B462" i="9" a="1"/>
  <c r="B462" i="9" s="1"/>
  <c r="B463" i="9" a="1"/>
  <c r="B463" i="9" s="1"/>
  <c r="B464" i="9" a="1"/>
  <c r="B464" i="9" s="1"/>
  <c r="B465" i="9" a="1"/>
  <c r="B465" i="9" s="1"/>
  <c r="B466" i="9" a="1"/>
  <c r="B466" i="9" s="1"/>
  <c r="B467" i="9" a="1"/>
  <c r="B467" i="9" s="1"/>
  <c r="B468" i="9" a="1"/>
  <c r="B468" i="9" s="1"/>
  <c r="B469" i="9" a="1"/>
  <c r="B469" i="9" s="1"/>
  <c r="B470" i="9" a="1"/>
  <c r="B470" i="9" s="1"/>
  <c r="B471" i="9" a="1"/>
  <c r="B471" i="9" s="1"/>
  <c r="B472" i="9" a="1"/>
  <c r="B472" i="9" s="1"/>
  <c r="B473" i="9" a="1"/>
  <c r="B473" i="9" s="1"/>
  <c r="B474" i="9" a="1"/>
  <c r="B474" i="9" s="1"/>
  <c r="B475" i="9" a="1"/>
  <c r="B475" i="9" s="1"/>
  <c r="B476" i="9" a="1"/>
  <c r="B476" i="9" s="1"/>
  <c r="B477" i="9" a="1"/>
  <c r="B477" i="9" s="1"/>
  <c r="B478" i="9" a="1"/>
  <c r="B478" i="9" s="1"/>
  <c r="B479" i="9" a="1"/>
  <c r="B479" i="9" s="1"/>
  <c r="B480" i="9" a="1"/>
  <c r="B480" i="9" s="1"/>
  <c r="B481" i="9" a="1"/>
  <c r="B481" i="9" s="1"/>
  <c r="B482" i="9" a="1"/>
  <c r="B482" i="9" s="1"/>
  <c r="B483" i="9" a="1"/>
  <c r="B483" i="9" s="1"/>
  <c r="B484" i="9" a="1"/>
  <c r="B484" i="9" s="1"/>
  <c r="B485" i="9" a="1"/>
  <c r="B485" i="9" s="1"/>
  <c r="B486" i="9" a="1"/>
  <c r="B486" i="9" s="1"/>
  <c r="B487" i="9" a="1"/>
  <c r="B487" i="9" s="1"/>
  <c r="B488" i="9" a="1"/>
  <c r="B488" i="9" s="1"/>
  <c r="B489" i="9" a="1"/>
  <c r="B489" i="9" s="1"/>
  <c r="B490" i="9" a="1"/>
  <c r="B490" i="9" s="1"/>
  <c r="B491" i="9" a="1"/>
  <c r="B491" i="9" s="1"/>
  <c r="B492" i="9" a="1"/>
  <c r="B492" i="9" s="1"/>
  <c r="B493" i="9" a="1"/>
  <c r="B493" i="9" s="1"/>
  <c r="B494" i="9" a="1"/>
  <c r="B494" i="9" s="1"/>
  <c r="B495" i="9" a="1"/>
  <c r="B495" i="9" s="1"/>
  <c r="B496" i="9" a="1"/>
  <c r="B496" i="9" s="1"/>
  <c r="B497" i="9" a="1"/>
  <c r="B497" i="9" s="1"/>
  <c r="B498" i="9" a="1"/>
  <c r="B498" i="9" s="1"/>
  <c r="B499" i="9" a="1"/>
  <c r="B499" i="9" s="1"/>
  <c r="B500" i="9" a="1"/>
  <c r="B500" i="9" s="1"/>
  <c r="B501" i="9" a="1"/>
  <c r="B501" i="9" s="1"/>
  <c r="B502" i="9" a="1"/>
  <c r="B502" i="9" s="1"/>
  <c r="B503" i="9" a="1"/>
  <c r="B503" i="9" s="1"/>
  <c r="B504" i="9" a="1"/>
  <c r="B504" i="9" s="1"/>
  <c r="B505" i="9" a="1"/>
  <c r="B505" i="9" s="1"/>
  <c r="B506" i="9" a="1"/>
  <c r="B506" i="9" s="1"/>
  <c r="B507" i="9" a="1"/>
  <c r="B507" i="9" s="1"/>
  <c r="B508" i="9" a="1"/>
  <c r="B508" i="9" s="1"/>
  <c r="B509" i="9" a="1"/>
  <c r="B509" i="9" s="1"/>
  <c r="B510" i="9" a="1"/>
  <c r="B510" i="9" s="1"/>
  <c r="B511" i="9" a="1"/>
  <c r="B511" i="9" s="1"/>
  <c r="B512" i="9" a="1"/>
  <c r="B512" i="9" s="1"/>
  <c r="B513" i="9" a="1"/>
  <c r="B513" i="9" s="1"/>
  <c r="B514" i="9" a="1"/>
  <c r="B514" i="9" s="1"/>
  <c r="B515" i="9" a="1"/>
  <c r="B515" i="9" s="1"/>
  <c r="B516" i="9" a="1"/>
  <c r="B516" i="9" s="1"/>
  <c r="B517" i="9" a="1"/>
  <c r="B517" i="9" s="1"/>
  <c r="B518" i="9" a="1"/>
  <c r="B518" i="9" s="1"/>
  <c r="B519" i="9" a="1"/>
  <c r="B519" i="9" s="1"/>
  <c r="B520" i="9" a="1"/>
  <c r="B520" i="9" s="1"/>
  <c r="B521" i="9" a="1"/>
  <c r="B521" i="9" s="1"/>
  <c r="B522" i="9" a="1"/>
  <c r="B522" i="9" s="1"/>
  <c r="B523" i="9" a="1"/>
  <c r="B523" i="9" s="1"/>
  <c r="B524" i="9" a="1"/>
  <c r="B524" i="9" s="1"/>
  <c r="B525" i="9" a="1"/>
  <c r="B525" i="9" s="1"/>
  <c r="B526" i="9" a="1"/>
  <c r="B526" i="9" s="1"/>
  <c r="B527" i="9" a="1"/>
  <c r="B527" i="9" s="1"/>
  <c r="B528" i="9" a="1"/>
  <c r="B528" i="9" s="1"/>
  <c r="B529" i="9" a="1"/>
  <c r="B529" i="9" s="1"/>
  <c r="B530" i="9" a="1"/>
  <c r="B530" i="9" s="1"/>
  <c r="B531" i="9" a="1"/>
  <c r="B531" i="9" s="1"/>
  <c r="B532" i="9" a="1"/>
  <c r="B532" i="9" s="1"/>
  <c r="B533" i="9" a="1"/>
  <c r="B533" i="9" s="1"/>
  <c r="B534" i="9" a="1"/>
  <c r="B534" i="9" s="1"/>
  <c r="B535" i="9" a="1"/>
  <c r="B535" i="9" s="1"/>
  <c r="B536" i="9" a="1"/>
  <c r="B536" i="9" s="1"/>
  <c r="B537" i="9" a="1"/>
  <c r="B537" i="9" s="1"/>
  <c r="B538" i="9" a="1"/>
  <c r="B538" i="9" s="1"/>
  <c r="B539" i="9" a="1"/>
  <c r="B539" i="9" s="1"/>
  <c r="B540" i="9" a="1"/>
  <c r="B540" i="9" s="1"/>
  <c r="B541" i="9" a="1"/>
  <c r="B541" i="9" s="1"/>
  <c r="B542" i="9" a="1"/>
  <c r="B542" i="9" s="1"/>
  <c r="B543" i="9" a="1"/>
  <c r="B543" i="9" s="1"/>
  <c r="B544" i="9" a="1"/>
  <c r="B544" i="9" s="1"/>
  <c r="B545" i="9" a="1"/>
  <c r="B545" i="9" s="1"/>
  <c r="B546" i="9" a="1"/>
  <c r="B546" i="9" s="1"/>
  <c r="B547" i="9" a="1"/>
  <c r="B547" i="9" s="1"/>
  <c r="B548" i="9" a="1"/>
  <c r="B548" i="9" s="1"/>
  <c r="B549" i="9" a="1"/>
  <c r="B549" i="9" s="1"/>
  <c r="B550" i="9" a="1"/>
  <c r="B550" i="9" s="1"/>
  <c r="B551" i="9" a="1"/>
  <c r="B551" i="9" s="1"/>
  <c r="B552" i="9" a="1"/>
  <c r="B552" i="9" s="1"/>
  <c r="B553" i="9" a="1"/>
  <c r="B553" i="9" s="1"/>
  <c r="B554" i="9" a="1"/>
  <c r="B554" i="9" s="1"/>
  <c r="B555" i="9" a="1"/>
  <c r="B555" i="9" s="1"/>
  <c r="B556" i="9" a="1"/>
  <c r="B556" i="9" s="1"/>
  <c r="B557" i="9" a="1"/>
  <c r="B557" i="9" s="1"/>
  <c r="B558" i="9" a="1"/>
  <c r="B558" i="9" s="1"/>
  <c r="B559" i="9" a="1"/>
  <c r="B559" i="9" s="1"/>
  <c r="B560" i="9" a="1"/>
  <c r="B560" i="9" s="1"/>
  <c r="B561" i="9" a="1"/>
  <c r="B561" i="9" s="1"/>
  <c r="B562" i="9" a="1"/>
  <c r="B562" i="9" s="1"/>
  <c r="B563" i="9" a="1"/>
  <c r="B563" i="9" s="1"/>
  <c r="B564" i="9" a="1"/>
  <c r="B564" i="9" s="1"/>
  <c r="B565" i="9" a="1"/>
  <c r="B565" i="9" s="1"/>
  <c r="B566" i="9" a="1"/>
  <c r="B566" i="9" s="1"/>
  <c r="B567" i="9" a="1"/>
  <c r="B567" i="9" s="1"/>
  <c r="B568" i="9" a="1"/>
  <c r="B568" i="9" s="1"/>
  <c r="B569" i="9" a="1"/>
  <c r="B569" i="9" s="1"/>
  <c r="B570" i="9" a="1"/>
  <c r="B570" i="9" s="1"/>
  <c r="B571" i="9" a="1"/>
  <c r="B571" i="9" s="1"/>
  <c r="B572" i="9" a="1"/>
  <c r="B572" i="9" s="1"/>
  <c r="B573" i="9" a="1"/>
  <c r="B573" i="9" s="1"/>
  <c r="B574" i="9" a="1"/>
  <c r="B574" i="9" s="1"/>
  <c r="B575" i="9" a="1"/>
  <c r="B575" i="9" s="1"/>
  <c r="B576" i="9" a="1"/>
  <c r="B576" i="9" s="1"/>
  <c r="B577" i="9" a="1"/>
  <c r="B577" i="9" s="1"/>
  <c r="B578" i="9" a="1"/>
  <c r="B578" i="9" s="1"/>
  <c r="B579" i="9" a="1"/>
  <c r="B579" i="9" s="1"/>
  <c r="B580" i="9" a="1"/>
  <c r="B580" i="9" s="1"/>
  <c r="B581" i="9" a="1"/>
  <c r="B581" i="9" s="1"/>
  <c r="B582" i="9" a="1"/>
  <c r="B582" i="9" s="1"/>
  <c r="B583" i="9" a="1"/>
  <c r="B583" i="9" s="1"/>
  <c r="B584" i="9" a="1"/>
  <c r="B584" i="9" s="1"/>
  <c r="B585" i="9" a="1"/>
  <c r="B585" i="9" s="1"/>
  <c r="B586" i="9" a="1"/>
  <c r="B586" i="9" s="1"/>
  <c r="B587" i="9" a="1"/>
  <c r="B587" i="9" s="1"/>
  <c r="B588" i="9" a="1"/>
  <c r="B588" i="9" s="1"/>
  <c r="B589" i="9" a="1"/>
  <c r="B589" i="9" s="1"/>
  <c r="B590" i="9" a="1"/>
  <c r="B590" i="9" s="1"/>
  <c r="B591" i="9" a="1"/>
  <c r="B591" i="9" s="1"/>
  <c r="B592" i="9" a="1"/>
  <c r="B592" i="9" s="1"/>
  <c r="B593" i="9" a="1"/>
  <c r="B593" i="9" s="1"/>
  <c r="B594" i="9" a="1"/>
  <c r="B594" i="9" s="1"/>
  <c r="B595" i="9" a="1"/>
  <c r="B595" i="9" s="1"/>
  <c r="B596" i="9" a="1"/>
  <c r="B596" i="9" s="1"/>
  <c r="B597" i="9" a="1"/>
  <c r="B597" i="9" s="1"/>
  <c r="B598" i="9" a="1"/>
  <c r="B598" i="9" s="1"/>
  <c r="B599" i="9" a="1"/>
  <c r="B599" i="9" s="1"/>
  <c r="B600" i="9" a="1"/>
  <c r="B600" i="9" s="1"/>
  <c r="B601" i="9" a="1"/>
  <c r="B601" i="9" s="1"/>
  <c r="B602" i="9" a="1"/>
  <c r="B602" i="9" s="1"/>
  <c r="B603" i="9" a="1"/>
  <c r="B603" i="9" s="1"/>
  <c r="B604" i="9" a="1"/>
  <c r="B604" i="9" s="1"/>
  <c r="B605" i="9" a="1"/>
  <c r="B605" i="9" s="1"/>
  <c r="B606" i="9" a="1"/>
  <c r="B606" i="9" s="1"/>
  <c r="B607" i="9" a="1"/>
  <c r="B607" i="9" s="1"/>
  <c r="B608" i="9" a="1"/>
  <c r="B608" i="9" s="1"/>
  <c r="B609" i="9" a="1"/>
  <c r="B609" i="9" s="1"/>
  <c r="B610" i="9" a="1"/>
  <c r="B610" i="9" s="1"/>
  <c r="B611" i="9" a="1"/>
  <c r="B611" i="9" s="1"/>
  <c r="B612" i="9" a="1"/>
  <c r="B612" i="9" s="1"/>
  <c r="B613" i="9" a="1"/>
  <c r="B613" i="9" s="1"/>
  <c r="B614" i="9" a="1"/>
  <c r="B614" i="9" s="1"/>
  <c r="B615" i="9" a="1"/>
  <c r="B615" i="9" s="1"/>
  <c r="B616" i="9" a="1"/>
  <c r="B616" i="9" s="1"/>
  <c r="B617" i="9" a="1"/>
  <c r="B617" i="9" s="1"/>
  <c r="B618" i="9" a="1"/>
  <c r="B618" i="9" s="1"/>
  <c r="B619" i="9" a="1"/>
  <c r="B619" i="9" s="1"/>
  <c r="B620" i="9" a="1"/>
  <c r="B620" i="9" s="1"/>
  <c r="B621" i="9" a="1"/>
  <c r="B621" i="9" s="1"/>
  <c r="B622" i="9" a="1"/>
  <c r="B622" i="9" s="1"/>
  <c r="B623" i="9" a="1"/>
  <c r="B623" i="9" s="1"/>
  <c r="B624" i="9" a="1"/>
  <c r="B624" i="9" s="1"/>
  <c r="B625" i="9" a="1"/>
  <c r="B625" i="9" s="1"/>
  <c r="B626" i="9" a="1"/>
  <c r="B626" i="9" s="1"/>
  <c r="B627" i="9" a="1"/>
  <c r="B627" i="9" s="1"/>
  <c r="B628" i="9" a="1"/>
  <c r="B628" i="9" s="1"/>
  <c r="B629" i="9" a="1"/>
  <c r="B629" i="9" s="1"/>
  <c r="B630" i="9" a="1"/>
  <c r="B630" i="9" s="1"/>
  <c r="B631" i="9" a="1"/>
  <c r="B631" i="9" s="1"/>
  <c r="B632" i="9" a="1"/>
  <c r="B632" i="9" s="1"/>
  <c r="B633" i="9" a="1"/>
  <c r="B633" i="9" s="1"/>
  <c r="B634" i="9" a="1"/>
  <c r="B634" i="9" s="1"/>
  <c r="B635" i="9" a="1"/>
  <c r="B635" i="9" s="1"/>
  <c r="B636" i="9" a="1"/>
  <c r="B636" i="9" s="1"/>
  <c r="B637" i="9" a="1"/>
  <c r="B637" i="9" s="1"/>
  <c r="B638" i="9" a="1"/>
  <c r="B638" i="9" s="1"/>
  <c r="B639" i="9" a="1"/>
  <c r="B639" i="9" s="1"/>
  <c r="B640" i="9" a="1"/>
  <c r="B640" i="9" s="1"/>
  <c r="B641" i="9" a="1"/>
  <c r="B641" i="9" s="1"/>
  <c r="B642" i="9" a="1"/>
  <c r="B642" i="9" s="1"/>
  <c r="B643" i="9" a="1"/>
  <c r="B643" i="9" s="1"/>
  <c r="B644" i="9" a="1"/>
  <c r="B644" i="9" s="1"/>
  <c r="B645" i="9" a="1"/>
  <c r="B645" i="9" s="1"/>
  <c r="B646" i="9" a="1"/>
  <c r="B646" i="9" s="1"/>
  <c r="B647" i="9" a="1"/>
  <c r="B647" i="9" s="1"/>
  <c r="B648" i="9" a="1"/>
  <c r="B648" i="9" s="1"/>
  <c r="B649" i="9" a="1"/>
  <c r="B649" i="9" s="1"/>
  <c r="B650" i="9" a="1"/>
  <c r="B650" i="9" s="1"/>
  <c r="B651" i="9" a="1"/>
  <c r="B651" i="9" s="1"/>
  <c r="B652" i="9" a="1"/>
  <c r="B652" i="9" s="1"/>
  <c r="B653" i="9" a="1"/>
  <c r="B653" i="9" s="1"/>
  <c r="B654" i="9" a="1"/>
  <c r="B654" i="9" s="1"/>
  <c r="B655" i="9" a="1"/>
  <c r="B655" i="9" s="1"/>
  <c r="B656" i="9" a="1"/>
  <c r="B656" i="9" s="1"/>
  <c r="B657" i="9" a="1"/>
  <c r="B657" i="9" s="1"/>
  <c r="B658" i="9" a="1"/>
  <c r="B658" i="9" s="1"/>
  <c r="B659" i="9" a="1"/>
  <c r="B659" i="9" s="1"/>
  <c r="B660" i="9" a="1"/>
  <c r="B660" i="9" s="1"/>
  <c r="B661" i="9" a="1"/>
  <c r="B661" i="9" s="1"/>
  <c r="B662" i="9" a="1"/>
  <c r="B662" i="9" s="1"/>
  <c r="B663" i="9" a="1"/>
  <c r="B663" i="9" s="1"/>
  <c r="B664" i="9" a="1"/>
  <c r="B664" i="9" s="1"/>
  <c r="B665" i="9" a="1"/>
  <c r="B665" i="9" s="1"/>
  <c r="B666" i="9" a="1"/>
  <c r="B666" i="9" s="1"/>
  <c r="B667" i="9" a="1"/>
  <c r="B667" i="9" s="1"/>
  <c r="B668" i="9" a="1"/>
  <c r="B668" i="9" s="1"/>
  <c r="B669" i="9" a="1"/>
  <c r="B669" i="9" s="1"/>
  <c r="B670" i="9" a="1"/>
  <c r="B670" i="9" s="1"/>
  <c r="B671" i="9" a="1"/>
  <c r="B671" i="9" s="1"/>
  <c r="B672" i="9" a="1"/>
  <c r="B672" i="9" s="1"/>
  <c r="B673" i="9" a="1"/>
  <c r="B673" i="9" s="1"/>
  <c r="B674" i="9" a="1"/>
  <c r="B674" i="9" s="1"/>
  <c r="B675" i="9" a="1"/>
  <c r="B675" i="9" s="1"/>
  <c r="B676" i="9" a="1"/>
  <c r="B676" i="9" s="1"/>
  <c r="B677" i="9" a="1"/>
  <c r="B677" i="9" s="1"/>
  <c r="B678" i="9" a="1"/>
  <c r="B678" i="9" s="1"/>
  <c r="B679" i="9" a="1"/>
  <c r="B679" i="9" s="1"/>
  <c r="B680" i="9" a="1"/>
  <c r="B680" i="9" s="1"/>
  <c r="B681" i="9" a="1"/>
  <c r="B681" i="9" s="1"/>
  <c r="B682" i="9" a="1"/>
  <c r="B682" i="9" s="1"/>
  <c r="B683" i="9" a="1"/>
  <c r="B683" i="9" s="1"/>
  <c r="B684" i="9" a="1"/>
  <c r="B684" i="9" s="1"/>
  <c r="B685" i="9" a="1"/>
  <c r="B685" i="9" s="1"/>
  <c r="B686" i="9" a="1"/>
  <c r="B686" i="9" s="1"/>
  <c r="B687" i="9" a="1"/>
  <c r="B687" i="9" s="1"/>
  <c r="B688" i="9" a="1"/>
  <c r="B688" i="9" s="1"/>
  <c r="B689" i="9" a="1"/>
  <c r="B689" i="9" s="1"/>
  <c r="B690" i="9" a="1"/>
  <c r="B690" i="9" s="1"/>
  <c r="B691" i="9" a="1"/>
  <c r="B691" i="9" s="1"/>
  <c r="B692" i="9" a="1"/>
  <c r="B692" i="9" s="1"/>
  <c r="B693" i="9" a="1"/>
  <c r="B693" i="9" s="1"/>
  <c r="B694" i="9" a="1"/>
  <c r="B694" i="9" s="1"/>
  <c r="B695" i="9" a="1"/>
  <c r="B695" i="9" s="1"/>
  <c r="B696" i="9" a="1"/>
  <c r="B696" i="9" s="1"/>
  <c r="B697" i="9" a="1"/>
  <c r="B697" i="9" s="1"/>
  <c r="B698" i="9" a="1"/>
  <c r="B698" i="9" s="1"/>
  <c r="B699" i="9" a="1"/>
  <c r="B699" i="9" s="1"/>
  <c r="B700" i="9" a="1"/>
  <c r="B700" i="9" s="1"/>
  <c r="B701" i="9" a="1"/>
  <c r="B701" i="9" s="1"/>
  <c r="B702" i="9" a="1"/>
  <c r="B702" i="9" s="1"/>
  <c r="B703" i="9" a="1"/>
  <c r="B703" i="9" s="1"/>
  <c r="B704" i="9" a="1"/>
  <c r="B704" i="9" s="1"/>
  <c r="B705" i="9" a="1"/>
  <c r="B705" i="9" s="1"/>
  <c r="B706" i="9" a="1"/>
  <c r="B706" i="9" s="1"/>
  <c r="B707" i="9" a="1"/>
  <c r="B707" i="9" s="1"/>
  <c r="B708" i="9" a="1"/>
  <c r="B708" i="9" s="1"/>
  <c r="B709" i="9" a="1"/>
  <c r="B709" i="9" s="1"/>
  <c r="B710" i="9" a="1"/>
  <c r="B710" i="9" s="1"/>
  <c r="B711" i="9" a="1"/>
  <c r="B711" i="9" s="1"/>
  <c r="B712" i="9" a="1"/>
  <c r="B712" i="9" s="1"/>
  <c r="B713" i="9" a="1"/>
  <c r="B713" i="9" s="1"/>
  <c r="B714" i="9" a="1"/>
  <c r="B714" i="9" s="1"/>
  <c r="B715" i="9" a="1"/>
  <c r="B715" i="9" s="1"/>
  <c r="B716" i="9" a="1"/>
  <c r="B716" i="9" s="1"/>
  <c r="B717" i="9" a="1"/>
  <c r="B717" i="9" s="1"/>
  <c r="B718" i="9" a="1"/>
  <c r="B718" i="9" s="1"/>
  <c r="B719" i="9" a="1"/>
  <c r="B719" i="9" s="1"/>
  <c r="B720" i="9" a="1"/>
  <c r="B720" i="9" s="1"/>
  <c r="B721" i="9" a="1"/>
  <c r="B721" i="9" s="1"/>
  <c r="B722" i="9" a="1"/>
  <c r="B722" i="9" s="1"/>
  <c r="B723" i="9" a="1"/>
  <c r="B723" i="9" s="1"/>
  <c r="B724" i="9" a="1"/>
  <c r="B724" i="9" s="1"/>
  <c r="B725" i="9" a="1"/>
  <c r="B725" i="9" s="1"/>
  <c r="B726" i="9" a="1"/>
  <c r="B726" i="9" s="1"/>
  <c r="B727" i="9" a="1"/>
  <c r="B727" i="9" s="1"/>
  <c r="B728" i="9" a="1"/>
  <c r="B728" i="9" s="1"/>
  <c r="B729" i="9" a="1"/>
  <c r="B729" i="9" s="1"/>
  <c r="B730" i="9" a="1"/>
  <c r="B730" i="9" s="1"/>
  <c r="B731" i="9" a="1"/>
  <c r="B731" i="9" s="1"/>
  <c r="B732" i="9" a="1"/>
  <c r="B732" i="9" s="1"/>
  <c r="B733" i="9" a="1"/>
  <c r="B733" i="9" s="1"/>
  <c r="B734" i="9" a="1"/>
  <c r="B734" i="9" s="1"/>
  <c r="B735" i="9" a="1"/>
  <c r="B735" i="9" s="1"/>
  <c r="B736" i="9" a="1"/>
  <c r="B736" i="9" s="1"/>
  <c r="B737" i="9" a="1"/>
  <c r="B737" i="9" s="1"/>
  <c r="B738" i="9" a="1"/>
  <c r="B738" i="9" s="1"/>
  <c r="B739" i="9" a="1"/>
  <c r="B739" i="9" s="1"/>
  <c r="B740" i="9" a="1"/>
  <c r="B740" i="9" s="1"/>
  <c r="B741" i="9" a="1"/>
  <c r="B741" i="9" s="1"/>
  <c r="B742" i="9" a="1"/>
  <c r="B742" i="9" s="1"/>
  <c r="B743" i="9" a="1"/>
  <c r="B743" i="9" s="1"/>
  <c r="B744" i="9" a="1"/>
  <c r="B744" i="9" s="1"/>
  <c r="B745" i="9" a="1"/>
  <c r="B745" i="9" s="1"/>
  <c r="B746" i="9" a="1"/>
  <c r="B746" i="9" s="1"/>
  <c r="B747" i="9" a="1"/>
  <c r="B747" i="9" s="1"/>
  <c r="B748" i="9" a="1"/>
  <c r="B748" i="9" s="1"/>
  <c r="B749" i="9" a="1"/>
  <c r="B749" i="9" s="1"/>
  <c r="B750" i="9" a="1"/>
  <c r="B750" i="9" s="1"/>
  <c r="B751" i="9" a="1"/>
  <c r="B751" i="9" s="1"/>
  <c r="B752" i="9" a="1"/>
  <c r="B752" i="9" s="1"/>
  <c r="B753" i="9" a="1"/>
  <c r="B753" i="9" s="1"/>
  <c r="B754" i="9" a="1"/>
  <c r="B754" i="9" s="1"/>
  <c r="B755" i="9" a="1"/>
  <c r="B755" i="9" s="1"/>
  <c r="B756" i="9" a="1"/>
  <c r="B756" i="9" s="1"/>
  <c r="B757" i="9" a="1"/>
  <c r="B757" i="9" s="1"/>
  <c r="B758" i="9" a="1"/>
  <c r="B758" i="9" s="1"/>
  <c r="B759" i="9" a="1"/>
  <c r="B759" i="9" s="1"/>
  <c r="B760" i="9" a="1"/>
  <c r="B760" i="9" s="1"/>
  <c r="B761" i="9" a="1"/>
  <c r="B761" i="9" s="1"/>
  <c r="B762" i="9" a="1"/>
  <c r="B762" i="9" s="1"/>
  <c r="B763" i="9" a="1"/>
  <c r="B763" i="9" s="1"/>
  <c r="B764" i="9" a="1"/>
  <c r="B764" i="9" s="1"/>
  <c r="B765" i="9" a="1"/>
  <c r="B765" i="9" s="1"/>
  <c r="B766" i="9" a="1"/>
  <c r="B766" i="9" s="1"/>
  <c r="B767" i="9" a="1"/>
  <c r="B767" i="9" s="1"/>
  <c r="B768" i="9" a="1"/>
  <c r="B768" i="9" s="1"/>
  <c r="B769" i="9" a="1"/>
  <c r="B769" i="9" s="1"/>
  <c r="B770" i="9" a="1"/>
  <c r="B770" i="9" s="1"/>
  <c r="B771" i="9" a="1"/>
  <c r="B771" i="9" s="1"/>
  <c r="B772" i="9" a="1"/>
  <c r="B772" i="9" s="1"/>
  <c r="B773" i="9" a="1"/>
  <c r="B773" i="9" s="1"/>
  <c r="B774" i="9" a="1"/>
  <c r="B774" i="9" s="1"/>
  <c r="B775" i="9" a="1"/>
  <c r="B775" i="9" s="1"/>
  <c r="B776" i="9" a="1"/>
  <c r="B776" i="9" s="1"/>
  <c r="B777" i="9" a="1"/>
  <c r="B777" i="9" s="1"/>
  <c r="B778" i="9" a="1"/>
  <c r="B778" i="9" s="1"/>
  <c r="B779" i="9" a="1"/>
  <c r="B779" i="9" s="1"/>
  <c r="B780" i="9" a="1"/>
  <c r="B780" i="9" s="1"/>
  <c r="B781" i="9" a="1"/>
  <c r="B781" i="9" s="1"/>
  <c r="B782" i="9" a="1"/>
  <c r="B782" i="9" s="1"/>
  <c r="B783" i="9" a="1"/>
  <c r="B783" i="9" s="1"/>
  <c r="B784" i="9" a="1"/>
  <c r="B784" i="9" s="1"/>
  <c r="B785" i="9" a="1"/>
  <c r="B785" i="9" s="1"/>
  <c r="B786" i="9" a="1"/>
  <c r="B786" i="9" s="1"/>
  <c r="B787" i="9" a="1"/>
  <c r="B787" i="9" s="1"/>
  <c r="B788" i="9" a="1"/>
  <c r="B788" i="9" s="1"/>
  <c r="B789" i="9" a="1"/>
  <c r="B789" i="9" s="1"/>
  <c r="B790" i="9" a="1"/>
  <c r="B790" i="9" s="1"/>
  <c r="B791" i="9" a="1"/>
  <c r="B791" i="9" s="1"/>
  <c r="B792" i="9" a="1"/>
  <c r="B792" i="9" s="1"/>
  <c r="B793" i="9" a="1"/>
  <c r="B793" i="9" s="1"/>
  <c r="B794" i="9" a="1"/>
  <c r="B794" i="9" s="1"/>
  <c r="B795" i="9" a="1"/>
  <c r="B795" i="9" s="1"/>
  <c r="B796" i="9" a="1"/>
  <c r="B796" i="9" s="1"/>
  <c r="B797" i="9" a="1"/>
  <c r="B797" i="9" s="1"/>
  <c r="B798" i="9" a="1"/>
  <c r="B798" i="9" s="1"/>
  <c r="B799" i="9" a="1"/>
  <c r="B799" i="9" s="1"/>
  <c r="B800" i="9" a="1"/>
  <c r="B800" i="9" s="1"/>
  <c r="B801" i="9" a="1"/>
  <c r="B801" i="9" s="1"/>
  <c r="B802" i="9" a="1"/>
  <c r="B802" i="9" s="1"/>
  <c r="B803" i="9" a="1"/>
  <c r="B803" i="9" s="1"/>
  <c r="B804" i="9" a="1"/>
  <c r="B804" i="9" s="1"/>
  <c r="B805" i="9" a="1"/>
  <c r="B805" i="9" s="1"/>
  <c r="B806" i="9" a="1"/>
  <c r="B806" i="9" s="1"/>
  <c r="B807" i="9" a="1"/>
  <c r="B807" i="9" s="1"/>
  <c r="B808" i="9" a="1"/>
  <c r="B808" i="9" s="1"/>
  <c r="B809" i="9" a="1"/>
  <c r="B809" i="9" s="1"/>
  <c r="B810" i="9" a="1"/>
  <c r="B810" i="9" s="1"/>
  <c r="B811" i="9" a="1"/>
  <c r="B811" i="9" s="1"/>
  <c r="B812" i="9" a="1"/>
  <c r="B812" i="9" s="1"/>
  <c r="B813" i="9" a="1"/>
  <c r="B813" i="9" s="1"/>
  <c r="B814" i="9" a="1"/>
  <c r="B814" i="9" s="1"/>
  <c r="B815" i="9" a="1"/>
  <c r="B815" i="9" s="1"/>
  <c r="B816" i="9" a="1"/>
  <c r="B816" i="9" s="1"/>
  <c r="B817" i="9" a="1"/>
  <c r="B817" i="9" s="1"/>
  <c r="B818" i="9" a="1"/>
  <c r="B818" i="9" s="1"/>
  <c r="B819" i="9" a="1"/>
  <c r="B819" i="9" s="1"/>
  <c r="B820" i="9" a="1"/>
  <c r="B820" i="9" s="1"/>
  <c r="B821" i="9" a="1"/>
  <c r="B821" i="9" s="1"/>
  <c r="B822" i="9" a="1"/>
  <c r="B822" i="9" s="1"/>
  <c r="B823" i="9" a="1"/>
  <c r="B823" i="9" s="1"/>
  <c r="B824" i="9" a="1"/>
  <c r="B824" i="9" s="1"/>
  <c r="B825" i="9" a="1"/>
  <c r="B825" i="9" s="1"/>
  <c r="B826" i="9" a="1"/>
  <c r="B826" i="9" s="1"/>
  <c r="B827" i="9" a="1"/>
  <c r="B827" i="9" s="1"/>
  <c r="B828" i="9" a="1"/>
  <c r="B828" i="9" s="1"/>
  <c r="B829" i="9" a="1"/>
  <c r="B829" i="9" s="1"/>
  <c r="B830" i="9" a="1"/>
  <c r="B830" i="9" s="1"/>
  <c r="B831" i="9" a="1"/>
  <c r="B831" i="9" s="1"/>
  <c r="B832" i="9" a="1"/>
  <c r="B832" i="9" s="1"/>
  <c r="B833" i="9" a="1"/>
  <c r="B833" i="9" s="1"/>
  <c r="B834" i="9" a="1"/>
  <c r="B834" i="9" s="1"/>
  <c r="B835" i="9" a="1"/>
  <c r="B835" i="9" s="1"/>
  <c r="B836" i="9" a="1"/>
  <c r="B836" i="9" s="1"/>
  <c r="B837" i="9" a="1"/>
  <c r="B837" i="9" s="1"/>
  <c r="B838" i="9" a="1"/>
  <c r="B838" i="9" s="1"/>
  <c r="B839" i="9" a="1"/>
  <c r="B839" i="9" s="1"/>
  <c r="B840" i="9" a="1"/>
  <c r="B840" i="9" s="1"/>
  <c r="B841" i="9" a="1"/>
  <c r="B841" i="9" s="1"/>
  <c r="B842" i="9" a="1"/>
  <c r="B842" i="9" s="1"/>
  <c r="B843" i="9" a="1"/>
  <c r="B843" i="9" s="1"/>
  <c r="B844" i="9" a="1"/>
  <c r="B844" i="9" s="1"/>
  <c r="B845" i="9" a="1"/>
  <c r="B845" i="9" s="1"/>
  <c r="B846" i="9" a="1"/>
  <c r="B846" i="9" s="1"/>
  <c r="B847" i="9" a="1"/>
  <c r="B847" i="9" s="1"/>
  <c r="B848" i="9" a="1"/>
  <c r="B848" i="9" s="1"/>
  <c r="B849" i="9" a="1"/>
  <c r="B849" i="9" s="1"/>
  <c r="B850" i="9" a="1"/>
  <c r="B850" i="9" s="1"/>
  <c r="B851" i="9" a="1"/>
  <c r="B851" i="9" s="1"/>
  <c r="B852" i="9" a="1"/>
  <c r="B852" i="9" s="1"/>
  <c r="B853" i="9" a="1"/>
  <c r="B853" i="9" s="1"/>
  <c r="B854" i="9" a="1"/>
  <c r="B854" i="9" s="1"/>
  <c r="B855" i="9" a="1"/>
  <c r="B855" i="9" s="1"/>
  <c r="B856" i="9" a="1"/>
  <c r="B856" i="9" s="1"/>
  <c r="B857" i="9" a="1"/>
  <c r="B857" i="9" s="1"/>
  <c r="B858" i="9" a="1"/>
  <c r="B858" i="9" s="1"/>
  <c r="B859" i="9" a="1"/>
  <c r="B859" i="9" s="1"/>
  <c r="B860" i="9" a="1"/>
  <c r="B860" i="9" s="1"/>
  <c r="B861" i="9" a="1"/>
  <c r="B861" i="9" s="1"/>
  <c r="B862" i="9" a="1"/>
  <c r="B862" i="9" s="1"/>
  <c r="B863" i="9" a="1"/>
  <c r="B863" i="9" s="1"/>
  <c r="B864" i="9" a="1"/>
  <c r="B864" i="9" s="1"/>
  <c r="B865" i="9" a="1"/>
  <c r="B865" i="9" s="1"/>
  <c r="B866" i="9" a="1"/>
  <c r="B866" i="9" s="1"/>
  <c r="B867" i="9" a="1"/>
  <c r="B867" i="9" s="1"/>
  <c r="B868" i="9" a="1"/>
  <c r="B868" i="9" s="1"/>
  <c r="B869" i="9" a="1"/>
  <c r="B869" i="9" s="1"/>
  <c r="B870" i="9" a="1"/>
  <c r="B870" i="9" s="1"/>
  <c r="B871" i="9" a="1"/>
  <c r="B871" i="9" s="1"/>
  <c r="B872" i="9" a="1"/>
  <c r="B872" i="9" s="1"/>
  <c r="B873" i="9" a="1"/>
  <c r="B873" i="9" s="1"/>
  <c r="B874" i="9" a="1"/>
  <c r="B874" i="9" s="1"/>
  <c r="B875" i="9" a="1"/>
  <c r="B875" i="9" s="1"/>
  <c r="B876" i="9" a="1"/>
  <c r="B876" i="9" s="1"/>
  <c r="B877" i="9" a="1"/>
  <c r="B877" i="9" s="1"/>
  <c r="B878" i="9" a="1"/>
  <c r="B878" i="9" s="1"/>
  <c r="B879" i="9" a="1"/>
  <c r="B879" i="9" s="1"/>
  <c r="B880" i="9" a="1"/>
  <c r="B880" i="9" s="1"/>
  <c r="B881" i="9" a="1"/>
  <c r="B881" i="9" s="1"/>
  <c r="B882" i="9" a="1"/>
  <c r="B882" i="9" s="1"/>
  <c r="B883" i="9" a="1"/>
  <c r="B883" i="9" s="1"/>
  <c r="B884" i="9" a="1"/>
  <c r="B884" i="9" s="1"/>
  <c r="B885" i="9" a="1"/>
  <c r="B885" i="9" s="1"/>
  <c r="B886" i="9" a="1"/>
  <c r="B886" i="9" s="1"/>
  <c r="B887" i="9" a="1"/>
  <c r="B887" i="9" s="1"/>
  <c r="B888" i="9" a="1"/>
  <c r="B888" i="9" s="1"/>
  <c r="B889" i="9" a="1"/>
  <c r="B889" i="9" s="1"/>
  <c r="B890" i="9" a="1"/>
  <c r="B890" i="9" s="1"/>
  <c r="B891" i="9" a="1"/>
  <c r="B891" i="9" s="1"/>
  <c r="B892" i="9" a="1"/>
  <c r="B892" i="9" s="1"/>
  <c r="B893" i="9" a="1"/>
  <c r="B893" i="9" s="1"/>
  <c r="B894" i="9" a="1"/>
  <c r="B894" i="9" s="1"/>
  <c r="B895" i="9" a="1"/>
  <c r="B895" i="9" s="1"/>
  <c r="B896" i="9" a="1"/>
  <c r="B896" i="9" s="1"/>
  <c r="B897" i="9" a="1"/>
  <c r="B897" i="9" s="1"/>
  <c r="B898" i="9" a="1"/>
  <c r="B898" i="9" s="1"/>
  <c r="B899" i="9" a="1"/>
  <c r="B899" i="9" s="1"/>
  <c r="B900" i="9" a="1"/>
  <c r="B900" i="9" s="1"/>
  <c r="B901" i="9" a="1"/>
  <c r="B901" i="9" s="1"/>
  <c r="B902" i="9" a="1"/>
  <c r="B902" i="9" s="1"/>
  <c r="B903" i="9" a="1"/>
  <c r="B903" i="9" s="1"/>
  <c r="B904" i="9" a="1"/>
  <c r="B904" i="9" s="1"/>
  <c r="B905" i="9" a="1"/>
  <c r="B905" i="9" s="1"/>
  <c r="B906" i="9" a="1"/>
  <c r="B906" i="9" s="1"/>
  <c r="B907" i="9" a="1"/>
  <c r="B907" i="9" s="1"/>
  <c r="B908" i="9" a="1"/>
  <c r="B908" i="9" s="1"/>
  <c r="B909" i="9" a="1"/>
  <c r="B909" i="9" s="1"/>
  <c r="B910" i="9" a="1"/>
  <c r="B910" i="9" s="1"/>
  <c r="B911" i="9" a="1"/>
  <c r="B911" i="9" s="1"/>
  <c r="B912" i="9" a="1"/>
  <c r="B912" i="9" s="1"/>
  <c r="B913" i="9" a="1"/>
  <c r="B913" i="9" s="1"/>
  <c r="B914" i="9" a="1"/>
  <c r="B914" i="9" s="1"/>
  <c r="B915" i="9" a="1"/>
  <c r="B915" i="9" s="1"/>
  <c r="B916" i="9" a="1"/>
  <c r="B916" i="9" s="1"/>
  <c r="B917" i="9" a="1"/>
  <c r="B917" i="9" s="1"/>
  <c r="B918" i="9" a="1"/>
  <c r="B918" i="9" s="1"/>
  <c r="B919" i="9" a="1"/>
  <c r="B919" i="9" s="1"/>
  <c r="B920" i="9" a="1"/>
  <c r="B920" i="9" s="1"/>
  <c r="B921" i="9" a="1"/>
  <c r="B921" i="9" s="1"/>
  <c r="B922" i="9" a="1"/>
  <c r="B922" i="9" s="1"/>
  <c r="B923" i="9" a="1"/>
  <c r="B923" i="9" s="1"/>
  <c r="B924" i="9" a="1"/>
  <c r="B924" i="9" s="1"/>
  <c r="B925" i="9" a="1"/>
  <c r="B925" i="9" s="1"/>
  <c r="B926" i="9" a="1"/>
  <c r="B926" i="9" s="1"/>
  <c r="B927" i="9" a="1"/>
  <c r="B927" i="9" s="1"/>
  <c r="B928" i="9" a="1"/>
  <c r="B928" i="9" s="1"/>
  <c r="B929" i="9" a="1"/>
  <c r="B929" i="9" s="1"/>
  <c r="B930" i="9" a="1"/>
  <c r="B930" i="9" s="1"/>
  <c r="B931" i="9" a="1"/>
  <c r="B931" i="9" s="1"/>
  <c r="B932" i="9" a="1"/>
  <c r="B932" i="9" s="1"/>
  <c r="B933" i="9" a="1"/>
  <c r="B933" i="9" s="1"/>
  <c r="B934" i="9" a="1"/>
  <c r="B934" i="9" s="1"/>
  <c r="B935" i="9" a="1"/>
  <c r="B935" i="9" s="1"/>
  <c r="B936" i="9" a="1"/>
  <c r="B936" i="9" s="1"/>
  <c r="B937" i="9" a="1"/>
  <c r="B937" i="9" s="1"/>
  <c r="B938" i="9" a="1"/>
  <c r="B938" i="9" s="1"/>
  <c r="B939" i="9" a="1"/>
  <c r="B939" i="9" s="1"/>
  <c r="B940" i="9" a="1"/>
  <c r="B940" i="9" s="1"/>
  <c r="B941" i="9" a="1"/>
  <c r="B941" i="9" s="1"/>
  <c r="B942" i="9" a="1"/>
  <c r="B942" i="9" s="1"/>
  <c r="B943" i="9" a="1"/>
  <c r="B943" i="9" s="1"/>
  <c r="B944" i="9" a="1"/>
  <c r="B944" i="9" s="1"/>
  <c r="B945" i="9" a="1"/>
  <c r="B945" i="9" s="1"/>
  <c r="B946" i="9" a="1"/>
  <c r="B946" i="9" s="1"/>
  <c r="B947" i="9" a="1"/>
  <c r="B947" i="9" s="1"/>
  <c r="B948" i="9" a="1"/>
  <c r="B948" i="9" s="1"/>
  <c r="B949" i="9" a="1"/>
  <c r="B949" i="9" s="1"/>
  <c r="B950" i="9" a="1"/>
  <c r="B950" i="9" s="1"/>
  <c r="B951" i="9" a="1"/>
  <c r="B951" i="9" s="1"/>
  <c r="B952" i="9" a="1"/>
  <c r="B952" i="9" s="1"/>
  <c r="B953" i="9" a="1"/>
  <c r="B953" i="9" s="1"/>
  <c r="B954" i="9" a="1"/>
  <c r="B954" i="9" s="1"/>
  <c r="B955" i="9" a="1"/>
  <c r="B955" i="9" s="1"/>
  <c r="B956" i="9" a="1"/>
  <c r="B956" i="9" s="1"/>
  <c r="B957" i="9" a="1"/>
  <c r="B957" i="9" s="1"/>
  <c r="B958" i="9" a="1"/>
  <c r="B958" i="9" s="1"/>
  <c r="B959" i="9" a="1"/>
  <c r="B959" i="9" s="1"/>
  <c r="B960" i="9" a="1"/>
  <c r="B960" i="9" s="1"/>
  <c r="B961" i="9" a="1"/>
  <c r="B961" i="9" s="1"/>
  <c r="B962" i="9" a="1"/>
  <c r="B962" i="9" s="1"/>
  <c r="B963" i="9" a="1"/>
  <c r="B963" i="9" s="1"/>
  <c r="B964" i="9" a="1"/>
  <c r="B964" i="9" s="1"/>
  <c r="B965" i="9" a="1"/>
  <c r="B965" i="9" s="1"/>
  <c r="B966" i="9" a="1"/>
  <c r="B966" i="9" s="1"/>
  <c r="B967" i="9" a="1"/>
  <c r="B967" i="9" s="1"/>
  <c r="B968" i="9" a="1"/>
  <c r="B968" i="9" s="1"/>
  <c r="B969" i="9" a="1"/>
  <c r="B969" i="9" s="1"/>
  <c r="B970" i="9" a="1"/>
  <c r="B970" i="9" s="1"/>
  <c r="B971" i="9" a="1"/>
  <c r="B971" i="9" s="1"/>
  <c r="B972" i="9" a="1"/>
  <c r="B972" i="9" s="1"/>
  <c r="B973" i="9" a="1"/>
  <c r="B973" i="9" s="1"/>
  <c r="B974" i="9" a="1"/>
  <c r="B974" i="9" s="1"/>
  <c r="B975" i="9" a="1"/>
  <c r="B975" i="9" s="1"/>
  <c r="B976" i="9" a="1"/>
  <c r="B976" i="9" s="1"/>
  <c r="B977" i="9" a="1"/>
  <c r="B977" i="9" s="1"/>
  <c r="B978" i="9" a="1"/>
  <c r="B978" i="9" s="1"/>
  <c r="B979" i="9" a="1"/>
  <c r="B979" i="9" s="1"/>
  <c r="B980" i="9" a="1"/>
  <c r="B980" i="9" s="1"/>
  <c r="B981" i="9" a="1"/>
  <c r="B981" i="9" s="1"/>
  <c r="B982" i="9" a="1"/>
  <c r="B982" i="9" s="1"/>
  <c r="B983" i="9" a="1"/>
  <c r="B983" i="9" s="1"/>
  <c r="B984" i="9" a="1"/>
  <c r="B984" i="9" s="1"/>
  <c r="B985" i="9" a="1"/>
  <c r="B985" i="9" s="1"/>
  <c r="B986" i="9" a="1"/>
  <c r="B986" i="9" s="1"/>
  <c r="B987" i="9" a="1"/>
  <c r="B987" i="9" s="1"/>
  <c r="B988" i="9" a="1"/>
  <c r="B988" i="9" s="1"/>
  <c r="B989" i="9" a="1"/>
  <c r="B989" i="9" s="1"/>
  <c r="B990" i="9" a="1"/>
  <c r="B990" i="9" s="1"/>
  <c r="B991" i="9" a="1"/>
  <c r="B991" i="9" s="1"/>
  <c r="B992" i="9" a="1"/>
  <c r="B992" i="9" s="1"/>
  <c r="B993" i="9" a="1"/>
  <c r="B993" i="9" s="1"/>
  <c r="B994" i="9" a="1"/>
  <c r="B994" i="9" s="1"/>
  <c r="B995" i="9" a="1"/>
  <c r="B995" i="9" s="1"/>
  <c r="B996" i="9" a="1"/>
  <c r="B996" i="9" s="1"/>
  <c r="B997" i="9" a="1"/>
  <c r="B997" i="9" s="1"/>
  <c r="B998" i="9" a="1"/>
  <c r="B998" i="9" s="1"/>
  <c r="B999" i="9" a="1"/>
  <c r="B999" i="9" s="1"/>
  <c r="B1000" i="9" a="1"/>
  <c r="B1000" i="9" s="1"/>
  <c r="B1001" i="9" a="1"/>
  <c r="B1001" i="9" s="1"/>
  <c r="B1002" i="9" a="1"/>
  <c r="B1002" i="9" s="1"/>
  <c r="B1003" i="9" a="1"/>
  <c r="B1003" i="9" s="1"/>
  <c r="B1004" i="9" a="1"/>
  <c r="B1004" i="9" s="1"/>
  <c r="B1005" i="9" a="1"/>
  <c r="B1005" i="9" s="1"/>
  <c r="B1006" i="9" a="1"/>
  <c r="B1006" i="9" s="1"/>
  <c r="B1007" i="9" a="1"/>
  <c r="B1007" i="9" s="1"/>
  <c r="B1008" i="9" a="1"/>
  <c r="B1008" i="9" s="1"/>
  <c r="B1009" i="9" a="1"/>
  <c r="B1009" i="9" s="1"/>
  <c r="B1010" i="9" a="1"/>
  <c r="B1010" i="9" s="1"/>
  <c r="B1011" i="9" a="1"/>
  <c r="B1011" i="9" s="1"/>
  <c r="B1012" i="9" a="1"/>
  <c r="B1012" i="9" s="1"/>
  <c r="B1013" i="9" a="1"/>
  <c r="B1013" i="9" s="1"/>
  <c r="B1014" i="9" a="1"/>
  <c r="B1014" i="9" s="1"/>
  <c r="B1015" i="9" a="1"/>
  <c r="B1015" i="9" s="1"/>
  <c r="B1016" i="9" a="1"/>
  <c r="B1016" i="9" s="1"/>
  <c r="B1017" i="9" a="1"/>
  <c r="B1017" i="9" s="1"/>
  <c r="B1018" i="9" a="1"/>
  <c r="B1018" i="9" s="1"/>
  <c r="B1019" i="9" a="1"/>
  <c r="B1019" i="9" s="1"/>
  <c r="B1020" i="9" a="1"/>
  <c r="B1020" i="9" s="1"/>
  <c r="B1021" i="9" a="1"/>
  <c r="B1021" i="9" s="1"/>
  <c r="B1022" i="9" a="1"/>
  <c r="B1022" i="9" s="1"/>
  <c r="B1023" i="9" a="1"/>
  <c r="B1023" i="9" s="1"/>
  <c r="B1024" i="9" a="1"/>
  <c r="B1024" i="9" s="1"/>
  <c r="B1025" i="9" a="1"/>
  <c r="B1025" i="9" s="1"/>
  <c r="B1026" i="9" a="1"/>
  <c r="B1026" i="9" s="1"/>
  <c r="B1027" i="9" a="1"/>
  <c r="B1027" i="9" s="1"/>
  <c r="B1028" i="9" a="1"/>
  <c r="B1028" i="9" s="1"/>
  <c r="B1029" i="9" a="1"/>
  <c r="B1029" i="9" s="1"/>
  <c r="B1030" i="9" a="1"/>
  <c r="B1030" i="9" s="1"/>
  <c r="B1031" i="9" a="1"/>
  <c r="B1031" i="9" s="1"/>
  <c r="B1032" i="9" a="1"/>
  <c r="B1032" i="9" s="1"/>
  <c r="B1033" i="9" a="1"/>
  <c r="B1033" i="9" s="1"/>
  <c r="B1034" i="9" a="1"/>
  <c r="B1034" i="9" s="1"/>
  <c r="B1035" i="9" a="1"/>
  <c r="B1035" i="9" s="1"/>
  <c r="B1036" i="9" a="1"/>
  <c r="B1036" i="9" s="1"/>
  <c r="B1037" i="9" a="1"/>
  <c r="B1037" i="9" s="1"/>
  <c r="B1038" i="9" a="1"/>
  <c r="B1038" i="9" s="1"/>
  <c r="B1039" i="9" a="1"/>
  <c r="B1039" i="9" s="1"/>
  <c r="B1040" i="9" a="1"/>
  <c r="B1040" i="9" s="1"/>
  <c r="B1041" i="9" a="1"/>
  <c r="B1041" i="9" s="1"/>
  <c r="B1042" i="9" a="1"/>
  <c r="B1042" i="9" s="1"/>
  <c r="B1043" i="9" a="1"/>
  <c r="B1043" i="9" s="1"/>
  <c r="B1044" i="9" a="1"/>
  <c r="B1044" i="9" s="1"/>
  <c r="B1045" i="9" a="1"/>
  <c r="B1045" i="9" s="1"/>
  <c r="B1046" i="9" a="1"/>
  <c r="B1046" i="9" s="1"/>
  <c r="B1047" i="9" a="1"/>
  <c r="B1047" i="9" s="1"/>
  <c r="B1048" i="9" a="1"/>
  <c r="B1048" i="9" s="1"/>
  <c r="B1049" i="9" a="1"/>
  <c r="B1049" i="9" s="1"/>
  <c r="B1050" i="9" a="1"/>
  <c r="B1050" i="9" s="1"/>
  <c r="B1051" i="9" a="1"/>
  <c r="B1051" i="9" s="1"/>
  <c r="B1052" i="9" a="1"/>
  <c r="B1052" i="9" s="1"/>
  <c r="B1053" i="9" a="1"/>
  <c r="B1053" i="9" s="1"/>
  <c r="B1054" i="9" a="1"/>
  <c r="B1054" i="9" s="1"/>
  <c r="B1055" i="9" a="1"/>
  <c r="B1055" i="9" s="1"/>
  <c r="B1056" i="9" a="1"/>
  <c r="B1056" i="9" s="1"/>
  <c r="B1057" i="9" a="1"/>
  <c r="B1057" i="9" s="1"/>
  <c r="B1058" i="9" a="1"/>
  <c r="B1058" i="9" s="1"/>
  <c r="B1059" i="9" a="1"/>
  <c r="B1059" i="9" s="1"/>
  <c r="B1060" i="9" a="1"/>
  <c r="B1060" i="9" s="1"/>
  <c r="B1061" i="9" a="1"/>
  <c r="B1061" i="9" s="1"/>
  <c r="B1062" i="9" a="1"/>
  <c r="B1062" i="9" s="1"/>
  <c r="B1063" i="9" a="1"/>
  <c r="B1063" i="9" s="1"/>
  <c r="B1064" i="9" a="1"/>
  <c r="B1064" i="9" s="1"/>
  <c r="B1065" i="9" a="1"/>
  <c r="B1065" i="9" s="1"/>
  <c r="B1066" i="9" a="1"/>
  <c r="B1066" i="9" s="1"/>
  <c r="B1067" i="9" a="1"/>
  <c r="B1067" i="9" s="1"/>
  <c r="B1068" i="9" a="1"/>
  <c r="B1068" i="9" s="1"/>
  <c r="B1069" i="9" a="1"/>
  <c r="B1069" i="9" s="1"/>
  <c r="B1070" i="9" a="1"/>
  <c r="B1070" i="9" s="1"/>
  <c r="B1071" i="9" a="1"/>
  <c r="B1071" i="9" s="1"/>
  <c r="B1072" i="9" a="1"/>
  <c r="B1072" i="9" s="1"/>
  <c r="B1073" i="9" a="1"/>
  <c r="B1073" i="9" s="1"/>
  <c r="B1074" i="9" a="1"/>
  <c r="B1074" i="9" s="1"/>
  <c r="B1075" i="9" a="1"/>
  <c r="B1075" i="9" s="1"/>
  <c r="B1076" i="9" a="1"/>
  <c r="B1076" i="9" s="1"/>
  <c r="B3" i="9" a="1"/>
  <c r="B3" i="9" s="1"/>
  <c r="B4" i="9" a="1"/>
  <c r="B4" i="9" s="1"/>
  <c r="B5" i="9" a="1"/>
  <c r="B5" i="9" s="1"/>
  <c r="B6" i="9" a="1"/>
  <c r="B6" i="9" s="1"/>
  <c r="B7" i="9" a="1"/>
  <c r="B7" i="9" s="1"/>
  <c r="B8" i="9" a="1"/>
  <c r="B8" i="9" s="1"/>
  <c r="B9" i="9" a="1"/>
  <c r="B9" i="9" s="1"/>
  <c r="B10" i="9" a="1"/>
  <c r="B10" i="9" s="1"/>
  <c r="B11" i="9" a="1"/>
  <c r="B11" i="9" s="1"/>
  <c r="B12" i="9" a="1"/>
  <c r="B12" i="9" s="1"/>
  <c r="B13" i="9" a="1"/>
  <c r="B13" i="9" s="1"/>
  <c r="B14" i="9" a="1"/>
  <c r="B14" i="9" s="1"/>
  <c r="B15" i="9" a="1"/>
  <c r="B15" i="9" s="1"/>
  <c r="B16" i="9" a="1"/>
  <c r="B16" i="9" s="1"/>
  <c r="B17" i="9" a="1"/>
  <c r="B17" i="9" s="1"/>
  <c r="B18" i="9" a="1"/>
  <c r="B18" i="9" s="1"/>
  <c r="B19" i="9" a="1"/>
  <c r="B19" i="9" s="1"/>
  <c r="B20" i="9" a="1"/>
  <c r="B20" i="9" s="1"/>
  <c r="B21" i="9" a="1"/>
  <c r="B21" i="9" s="1"/>
  <c r="B22" i="9" a="1"/>
  <c r="B22" i="9" s="1"/>
  <c r="C2" i="9" a="1"/>
  <c r="C2" i="9" s="1"/>
  <c r="D1342" i="9" a="1"/>
  <c r="D1342" i="9" s="1"/>
  <c r="D1343" i="9" a="1"/>
  <c r="D1343" i="9" s="1"/>
  <c r="D1344" i="9" a="1"/>
  <c r="D1344" i="9" s="1"/>
  <c r="D1345" i="9" a="1"/>
  <c r="D1345" i="9" s="1"/>
  <c r="D1346" i="9" a="1"/>
  <c r="D1346" i="9" s="1"/>
  <c r="D1347" i="9" a="1"/>
  <c r="D1347" i="9" s="1"/>
  <c r="D1348" i="9" a="1"/>
  <c r="D1348" i="9" s="1"/>
  <c r="D1349" i="9" a="1"/>
  <c r="D1349" i="9" s="1"/>
  <c r="D1350" i="9" a="1"/>
  <c r="D1350" i="9" s="1"/>
  <c r="D1351" i="9" a="1"/>
  <c r="D1351" i="9" s="1"/>
  <c r="D1352" i="9" a="1"/>
  <c r="D1352" i="9" s="1"/>
  <c r="D1353" i="9" a="1"/>
  <c r="D1353" i="9" s="1"/>
  <c r="D1354" i="9" a="1"/>
  <c r="D1354" i="9" s="1"/>
  <c r="D1355" i="9" a="1"/>
  <c r="D1355" i="9" s="1"/>
  <c r="D1356" i="9" a="1"/>
  <c r="D1356" i="9" s="1"/>
  <c r="D1357" i="9" a="1"/>
  <c r="D1357" i="9" s="1"/>
  <c r="D1358" i="9" a="1"/>
  <c r="D1358" i="9" s="1"/>
  <c r="D1359" i="9" a="1"/>
  <c r="D1359" i="9" s="1"/>
  <c r="D1360" i="9" a="1"/>
  <c r="D1360" i="9" s="1"/>
  <c r="D1361" i="9" a="1"/>
  <c r="D1361" i="9" s="1"/>
  <c r="D1362" i="9" a="1"/>
  <c r="D1362" i="9" s="1"/>
  <c r="D1363" i="9" a="1"/>
  <c r="D1363" i="9" s="1"/>
  <c r="D1364" i="9" a="1"/>
  <c r="D1364" i="9" s="1"/>
  <c r="D1365" i="9" a="1"/>
  <c r="D1365" i="9" s="1"/>
  <c r="D1366" i="9" a="1"/>
  <c r="D1366" i="9" s="1"/>
  <c r="D1367" i="9" a="1"/>
  <c r="D1367" i="9" s="1"/>
  <c r="D1368" i="9" a="1"/>
  <c r="D1368" i="9" s="1"/>
  <c r="D1369" i="9" a="1"/>
  <c r="D1369" i="9" s="1"/>
  <c r="D1370" i="9" a="1"/>
  <c r="D1370" i="9" s="1"/>
  <c r="D1371" i="9" a="1"/>
  <c r="D1371" i="9" s="1"/>
  <c r="D1372" i="9" a="1"/>
  <c r="D1372" i="9" s="1"/>
  <c r="D1373" i="9" a="1"/>
  <c r="D1373" i="9" s="1"/>
  <c r="D1374" i="9" a="1"/>
  <c r="D1374" i="9" s="1"/>
  <c r="D1375" i="9" a="1"/>
  <c r="D1375" i="9" s="1"/>
  <c r="D1376" i="9" a="1"/>
  <c r="D1376" i="9" s="1"/>
  <c r="D1377" i="9" a="1"/>
  <c r="D1377" i="9" s="1"/>
  <c r="D1378" i="9" a="1"/>
  <c r="D1378" i="9" s="1"/>
  <c r="D1379" i="9" a="1"/>
  <c r="D1379" i="9" s="1"/>
  <c r="D1380" i="9" a="1"/>
  <c r="D1380" i="9" s="1"/>
  <c r="D1381" i="9" a="1"/>
  <c r="D1381" i="9" s="1"/>
  <c r="D1382" i="9" a="1"/>
  <c r="D1382" i="9" s="1"/>
  <c r="D1383" i="9" a="1"/>
  <c r="D1383" i="9" s="1"/>
  <c r="D1384" i="9" a="1"/>
  <c r="D1384" i="9" s="1"/>
  <c r="D1385" i="9" a="1"/>
  <c r="D1385" i="9" s="1"/>
  <c r="D1386" i="9" a="1"/>
  <c r="D1386" i="9" s="1"/>
  <c r="D1387" i="9" a="1"/>
  <c r="D1387" i="9" s="1"/>
  <c r="D1388" i="9" a="1"/>
  <c r="D1388" i="9" s="1"/>
  <c r="D1389" i="9" a="1"/>
  <c r="D1389" i="9" s="1"/>
  <c r="D1390" i="9" a="1"/>
  <c r="D1390" i="9" s="1"/>
  <c r="D1391" i="9" a="1"/>
  <c r="D1391" i="9" s="1"/>
  <c r="D1392" i="9" a="1"/>
  <c r="D1392" i="9" s="1"/>
  <c r="D1393" i="9" a="1"/>
  <c r="D1393" i="9" s="1"/>
  <c r="D1394" i="9" a="1"/>
  <c r="D1394" i="9" s="1"/>
  <c r="D1395" i="9" a="1"/>
  <c r="D1395" i="9" s="1"/>
  <c r="D1396" i="9" a="1"/>
  <c r="D1396" i="9" s="1"/>
  <c r="D1397" i="9" a="1"/>
  <c r="D1397" i="9" s="1"/>
  <c r="D1398" i="9" a="1"/>
  <c r="D1398" i="9" s="1"/>
  <c r="D1399" i="9" a="1"/>
  <c r="D1399" i="9" s="1"/>
  <c r="D1400" i="9" a="1"/>
  <c r="D1400" i="9" s="1"/>
  <c r="D1401" i="9" a="1"/>
  <c r="D1401" i="9" s="1"/>
  <c r="D1402" i="9" a="1"/>
  <c r="D1402" i="9" s="1"/>
  <c r="D1403" i="9" a="1"/>
  <c r="D1403" i="9" s="1"/>
  <c r="D1404" i="9" a="1"/>
  <c r="D1404" i="9" s="1"/>
  <c r="D1405" i="9" a="1"/>
  <c r="D1405" i="9" s="1"/>
  <c r="D1406" i="9" a="1"/>
  <c r="D1406" i="9" s="1"/>
  <c r="D1407" i="9" a="1"/>
  <c r="D1407" i="9" s="1"/>
  <c r="D1408" i="9" a="1"/>
  <c r="D1408" i="9" s="1"/>
  <c r="D1409" i="9" a="1"/>
  <c r="D1409" i="9" s="1"/>
  <c r="D1410" i="9" a="1"/>
  <c r="D1410" i="9" s="1"/>
  <c r="D1411" i="9" a="1"/>
  <c r="D1411" i="9" s="1"/>
  <c r="D1412" i="9" a="1"/>
  <c r="D1412" i="9" s="1"/>
  <c r="D1413" i="9" a="1"/>
  <c r="D1413" i="9" s="1"/>
  <c r="D1414" i="9" a="1"/>
  <c r="D1414" i="9" s="1"/>
  <c r="D1415" i="9" a="1"/>
  <c r="D1415" i="9" s="1"/>
  <c r="D1416" i="9" a="1"/>
  <c r="D1416" i="9" s="1"/>
  <c r="D1417" i="9" a="1"/>
  <c r="D1417" i="9" s="1"/>
  <c r="D1418" i="9" a="1"/>
  <c r="D1418" i="9" s="1"/>
  <c r="D1419" i="9" a="1"/>
  <c r="D1419" i="9" s="1"/>
  <c r="D1420" i="9" a="1"/>
  <c r="D1420" i="9" s="1"/>
  <c r="D1421" i="9" a="1"/>
  <c r="D1421" i="9" s="1"/>
  <c r="D1422" i="9" a="1"/>
  <c r="D1422" i="9" s="1"/>
  <c r="D1423" i="9" a="1"/>
  <c r="D1423" i="9" s="1"/>
  <c r="D1424" i="9" a="1"/>
  <c r="D1424" i="9" s="1"/>
  <c r="D1425" i="9" a="1"/>
  <c r="D1425" i="9" s="1"/>
  <c r="D1426" i="9" a="1"/>
  <c r="D1426" i="9" s="1"/>
  <c r="D1427" i="9" a="1"/>
  <c r="D1427" i="9" s="1"/>
  <c r="D1428" i="9" a="1"/>
  <c r="D1428" i="9" s="1"/>
  <c r="D1429" i="9" a="1"/>
  <c r="D1429" i="9" s="1"/>
  <c r="D1430" i="9" a="1"/>
  <c r="D1430" i="9" s="1"/>
  <c r="D1431" i="9" a="1"/>
  <c r="D1431" i="9" s="1"/>
  <c r="D1432" i="9" a="1"/>
  <c r="D1432" i="9" s="1"/>
  <c r="D1433" i="9" a="1"/>
  <c r="D1433" i="9" s="1"/>
  <c r="D1434" i="9" a="1"/>
  <c r="D1434" i="9" s="1"/>
  <c r="D1435" i="9" a="1"/>
  <c r="D1435" i="9" s="1"/>
  <c r="D1436" i="9" a="1"/>
  <c r="D1436" i="9" s="1"/>
  <c r="D1437" i="9" a="1"/>
  <c r="D1437" i="9" s="1"/>
  <c r="D1438" i="9" a="1"/>
  <c r="D1438" i="9" s="1"/>
  <c r="D1439" i="9" a="1"/>
  <c r="D1439" i="9" s="1"/>
  <c r="D1440" i="9" a="1"/>
  <c r="D1440" i="9" s="1"/>
  <c r="D1441" i="9" a="1"/>
  <c r="D1441" i="9" s="1"/>
  <c r="D1442" i="9" a="1"/>
  <c r="D1442" i="9" s="1"/>
  <c r="D1443" i="9" a="1"/>
  <c r="D1443" i="9" s="1"/>
  <c r="D1444" i="9" a="1"/>
  <c r="D1444" i="9" s="1"/>
  <c r="D1445" i="9" a="1"/>
  <c r="D1445" i="9" s="1"/>
  <c r="D1446" i="9" a="1"/>
  <c r="D1446" i="9" s="1"/>
  <c r="D1447" i="9" a="1"/>
  <c r="D1447" i="9" s="1"/>
  <c r="D1448" i="9" a="1"/>
  <c r="D1448" i="9" s="1"/>
  <c r="D1449" i="9" a="1"/>
  <c r="D1449" i="9" s="1"/>
  <c r="D1450" i="9" a="1"/>
  <c r="D1450" i="9" s="1"/>
  <c r="D1451" i="9" a="1"/>
  <c r="D1451" i="9" s="1"/>
  <c r="D1452" i="9" a="1"/>
  <c r="D1452" i="9" s="1"/>
  <c r="D1453" i="9" a="1"/>
  <c r="D1453" i="9" s="1"/>
  <c r="D1454" i="9" a="1"/>
  <c r="D1454" i="9" s="1"/>
  <c r="D1455" i="9" a="1"/>
  <c r="D1455" i="9" s="1"/>
  <c r="D1456" i="9" a="1"/>
  <c r="D1456" i="9" s="1"/>
  <c r="D1457" i="9" a="1"/>
  <c r="D1457" i="9" s="1"/>
  <c r="D1458" i="9" a="1"/>
  <c r="D1458" i="9" s="1"/>
  <c r="D1459" i="9" a="1"/>
  <c r="D1459" i="9" s="1"/>
  <c r="D1460" i="9" a="1"/>
  <c r="D1460" i="9" s="1"/>
  <c r="D1461" i="9" a="1"/>
  <c r="D1461" i="9" s="1"/>
  <c r="D1462" i="9" a="1"/>
  <c r="D1462" i="9" s="1"/>
  <c r="D1463" i="9" a="1"/>
  <c r="D1463" i="9" s="1"/>
  <c r="D1464" i="9" a="1"/>
  <c r="D1464" i="9" s="1"/>
  <c r="D1465" i="9" a="1"/>
  <c r="D1465" i="9" s="1"/>
  <c r="D1466" i="9" a="1"/>
  <c r="D1466" i="9" s="1"/>
  <c r="D1467" i="9" a="1"/>
  <c r="D1467" i="9" s="1"/>
  <c r="D1468" i="9" a="1"/>
  <c r="D1468" i="9" s="1"/>
  <c r="D1469" i="9" a="1"/>
  <c r="D1469" i="9" s="1"/>
  <c r="D1470" i="9" a="1"/>
  <c r="D1470" i="9" s="1"/>
  <c r="D1471" i="9" a="1"/>
  <c r="D1471" i="9" s="1"/>
  <c r="D1472" i="9" a="1"/>
  <c r="D1472" i="9" s="1"/>
  <c r="D1473" i="9" a="1"/>
  <c r="D1473" i="9" s="1"/>
  <c r="D1474" i="9" a="1"/>
  <c r="D1474" i="9" s="1"/>
  <c r="D1475" i="9" a="1"/>
  <c r="D1475" i="9" s="1"/>
  <c r="D1476" i="9" a="1"/>
  <c r="D1476" i="9" s="1"/>
  <c r="D1477" i="9" a="1"/>
  <c r="D1477" i="9" s="1"/>
  <c r="D1478" i="9" a="1"/>
  <c r="D1478" i="9" s="1"/>
  <c r="D1479" i="9" a="1"/>
  <c r="D1479" i="9" s="1"/>
  <c r="D1480" i="9" a="1"/>
  <c r="D1480" i="9" s="1"/>
  <c r="D1481" i="9" a="1"/>
  <c r="D1481" i="9" s="1"/>
  <c r="D1482" i="9" a="1"/>
  <c r="D1482" i="9" s="1"/>
  <c r="D1483" i="9" a="1"/>
  <c r="D1483" i="9" s="1"/>
  <c r="D1484" i="9" a="1"/>
  <c r="D1484" i="9" s="1"/>
  <c r="D1485" i="9" a="1"/>
  <c r="D1485" i="9" s="1"/>
  <c r="D1486" i="9" a="1"/>
  <c r="D1486" i="9" s="1"/>
  <c r="D1487" i="9" a="1"/>
  <c r="D1487" i="9" s="1"/>
  <c r="D1488" i="9" a="1"/>
  <c r="D1488" i="9" s="1"/>
  <c r="D1489" i="9" a="1"/>
  <c r="D1489" i="9" s="1"/>
  <c r="D1490" i="9" a="1"/>
  <c r="D1490" i="9" s="1"/>
  <c r="D1491" i="9" a="1"/>
  <c r="D1491" i="9" s="1"/>
  <c r="D1492" i="9" a="1"/>
  <c r="D1492" i="9" s="1"/>
  <c r="D1493" i="9" a="1"/>
  <c r="D1493" i="9" s="1"/>
  <c r="D1494" i="9" a="1"/>
  <c r="D1494" i="9" s="1"/>
  <c r="D1495" i="9" a="1"/>
  <c r="D1495" i="9" s="1"/>
  <c r="D1496" i="9" a="1"/>
  <c r="D1496" i="9" s="1"/>
  <c r="D1497" i="9" a="1"/>
  <c r="D1497" i="9" s="1"/>
  <c r="D1498" i="9" a="1"/>
  <c r="D1498" i="9" s="1"/>
  <c r="D1499" i="9" a="1"/>
  <c r="D1499" i="9" s="1"/>
  <c r="D1500" i="9" a="1"/>
  <c r="D1500" i="9" s="1"/>
  <c r="D1501" i="9" a="1"/>
  <c r="D1501" i="9" s="1"/>
  <c r="D1502" i="9" a="1"/>
  <c r="D1502" i="9" s="1"/>
  <c r="D1503" i="9" a="1"/>
  <c r="D1503" i="9" s="1"/>
  <c r="D1504" i="9" a="1"/>
  <c r="D1504" i="9" s="1"/>
  <c r="D1505" i="9" a="1"/>
  <c r="D1505" i="9" s="1"/>
  <c r="D1506" i="9" a="1"/>
  <c r="D1506" i="9" s="1"/>
  <c r="D1507" i="9" a="1"/>
  <c r="D1507" i="9" s="1"/>
  <c r="D1508" i="9" a="1"/>
  <c r="D1508" i="9" s="1"/>
  <c r="D1509" i="9" a="1"/>
  <c r="D1509" i="9" s="1"/>
  <c r="D1510" i="9" a="1"/>
  <c r="D1510" i="9" s="1"/>
  <c r="D1511" i="9" a="1"/>
  <c r="D1511" i="9" s="1"/>
  <c r="D1512" i="9" a="1"/>
  <c r="D1512" i="9" s="1"/>
  <c r="D1513" i="9" a="1"/>
  <c r="D1513" i="9" s="1"/>
  <c r="D1514" i="9" a="1"/>
  <c r="D1514" i="9" s="1"/>
  <c r="D1515" i="9" a="1"/>
  <c r="D1515" i="9" s="1"/>
  <c r="D1516" i="9" a="1"/>
  <c r="D1516" i="9" s="1"/>
  <c r="D1517" i="9" a="1"/>
  <c r="D1517" i="9" s="1"/>
  <c r="D1518" i="9" a="1"/>
  <c r="D1518" i="9" s="1"/>
  <c r="D1519" i="9" a="1"/>
  <c r="D1519" i="9" s="1"/>
  <c r="D1520" i="9" a="1"/>
  <c r="D1520" i="9" s="1"/>
  <c r="D1521" i="9" a="1"/>
  <c r="D1521" i="9" s="1"/>
  <c r="D1522" i="9" a="1"/>
  <c r="D1522" i="9" s="1"/>
  <c r="D1523" i="9" a="1"/>
  <c r="D1523" i="9" s="1"/>
  <c r="D1524" i="9" a="1"/>
  <c r="D1524" i="9" s="1"/>
  <c r="D1525" i="9" a="1"/>
  <c r="D1525" i="9" s="1"/>
  <c r="D1526" i="9" a="1"/>
  <c r="D1526" i="9" s="1"/>
  <c r="D1527" i="9" a="1"/>
  <c r="D1527" i="9" s="1"/>
  <c r="D1528" i="9" a="1"/>
  <c r="D1528" i="9" s="1"/>
  <c r="D1529" i="9" a="1"/>
  <c r="D1529" i="9" s="1"/>
  <c r="D1530" i="9" a="1"/>
  <c r="D1530" i="9" s="1"/>
  <c r="D1531" i="9" a="1"/>
  <c r="D1531" i="9" s="1"/>
  <c r="D1532" i="9" a="1"/>
  <c r="D1532" i="9" s="1"/>
  <c r="D1533" i="9" a="1"/>
  <c r="D1533" i="9" s="1"/>
  <c r="D1534" i="9" a="1"/>
  <c r="D1534" i="9" s="1"/>
  <c r="D1535" i="9" a="1"/>
  <c r="D1535" i="9" s="1"/>
  <c r="D1536" i="9" a="1"/>
  <c r="D1536" i="9" s="1"/>
  <c r="D1537" i="9" a="1"/>
  <c r="D1537" i="9" s="1"/>
  <c r="D1538" i="9" a="1"/>
  <c r="D1538" i="9" s="1"/>
  <c r="D1539" i="9" a="1"/>
  <c r="D1539" i="9" s="1"/>
  <c r="D1540" i="9" a="1"/>
  <c r="D1540" i="9" s="1"/>
  <c r="D1541" i="9" a="1"/>
  <c r="D1541" i="9" s="1"/>
  <c r="D1542" i="9" a="1"/>
  <c r="D1542" i="9" s="1"/>
  <c r="D1543" i="9" a="1"/>
  <c r="D1543" i="9" s="1"/>
  <c r="D1544" i="9" a="1"/>
  <c r="D1544" i="9" s="1"/>
  <c r="D1545" i="9" a="1"/>
  <c r="D1545" i="9" s="1"/>
  <c r="D1546" i="9" a="1"/>
  <c r="D1546" i="9" s="1"/>
  <c r="D1547" i="9" a="1"/>
  <c r="D1547" i="9" s="1"/>
  <c r="D1548" i="9" a="1"/>
  <c r="D1548" i="9" s="1"/>
  <c r="D1549" i="9" a="1"/>
  <c r="D1549" i="9" s="1"/>
  <c r="D1550" i="9" a="1"/>
  <c r="D1550" i="9" s="1"/>
  <c r="D1551" i="9" a="1"/>
  <c r="D1551" i="9" s="1"/>
  <c r="D1552" i="9" a="1"/>
  <c r="D1552" i="9" s="1"/>
  <c r="D1553" i="9" a="1"/>
  <c r="D1553" i="9" s="1"/>
  <c r="D1554" i="9" a="1"/>
  <c r="D1554" i="9" s="1"/>
  <c r="D1555" i="9" a="1"/>
  <c r="D1555" i="9" s="1"/>
  <c r="D1556" i="9" a="1"/>
  <c r="D1556" i="9" s="1"/>
  <c r="D1557" i="9" a="1"/>
  <c r="D1557" i="9" s="1"/>
  <c r="D1558" i="9" a="1"/>
  <c r="D1558" i="9" s="1"/>
  <c r="D1559" i="9" a="1"/>
  <c r="D1559" i="9" s="1"/>
  <c r="D1560" i="9" a="1"/>
  <c r="D1560" i="9" s="1"/>
  <c r="D1561" i="9" a="1"/>
  <c r="D1561" i="9" s="1"/>
  <c r="D1562" i="9" a="1"/>
  <c r="D1562" i="9" s="1"/>
  <c r="D1563" i="9" a="1"/>
  <c r="D1563" i="9" s="1"/>
  <c r="D1564" i="9" a="1"/>
  <c r="D1564" i="9" s="1"/>
  <c r="D1565" i="9" a="1"/>
  <c r="D1565" i="9" s="1"/>
  <c r="D1566" i="9" a="1"/>
  <c r="D1566" i="9" s="1"/>
  <c r="D1567" i="9" a="1"/>
  <c r="D1567" i="9" s="1"/>
  <c r="D1568" i="9" a="1"/>
  <c r="D1568" i="9" s="1"/>
  <c r="D1569" i="9" a="1"/>
  <c r="D1569" i="9" s="1"/>
  <c r="D1570" i="9" a="1"/>
  <c r="D1570" i="9" s="1"/>
  <c r="D1571" i="9" a="1"/>
  <c r="D1571" i="9" s="1"/>
  <c r="D1572" i="9" a="1"/>
  <c r="D1572" i="9" s="1"/>
  <c r="D1573" i="9" a="1"/>
  <c r="D1573" i="9" s="1"/>
  <c r="D1574" i="9" a="1"/>
  <c r="D1574" i="9" s="1"/>
  <c r="D1575" i="9" a="1"/>
  <c r="D1575" i="9" s="1"/>
  <c r="D1576" i="9" a="1"/>
  <c r="D1576" i="9" s="1"/>
  <c r="D1577" i="9" a="1"/>
  <c r="D1577" i="9" s="1"/>
  <c r="D1578" i="9" a="1"/>
  <c r="D1578" i="9" s="1"/>
  <c r="D1579" i="9" a="1"/>
  <c r="D1579" i="9" s="1"/>
  <c r="D1580" i="9" a="1"/>
  <c r="D1580" i="9" s="1"/>
  <c r="D1581" i="9" a="1"/>
  <c r="D1581" i="9" s="1"/>
  <c r="D1582" i="9" a="1"/>
  <c r="D1582" i="9" s="1"/>
  <c r="D1583" i="9" a="1"/>
  <c r="D1583" i="9" s="1"/>
  <c r="D1584" i="9" a="1"/>
  <c r="D1584" i="9" s="1"/>
  <c r="D1585" i="9" a="1"/>
  <c r="D1585" i="9" s="1"/>
  <c r="D1586" i="9" a="1"/>
  <c r="D1586" i="9" s="1"/>
  <c r="D1587" i="9" a="1"/>
  <c r="D1587" i="9" s="1"/>
  <c r="D1588" i="9" a="1"/>
  <c r="D1588" i="9" s="1"/>
  <c r="D1589" i="9" a="1"/>
  <c r="D1589" i="9" s="1"/>
  <c r="D1590" i="9" a="1"/>
  <c r="D1590" i="9" s="1"/>
  <c r="D1591" i="9" a="1"/>
  <c r="D1591" i="9" s="1"/>
  <c r="D1592" i="9" a="1"/>
  <c r="D1592" i="9" s="1"/>
  <c r="D1593" i="9" a="1"/>
  <c r="D1593" i="9" s="1"/>
  <c r="D1594" i="9" a="1"/>
  <c r="D1594" i="9" s="1"/>
  <c r="D1595" i="9" a="1"/>
  <c r="D1595" i="9" s="1"/>
  <c r="D1596" i="9" a="1"/>
  <c r="D1596" i="9" s="1"/>
  <c r="D1597" i="9" a="1"/>
  <c r="D1597" i="9" s="1"/>
  <c r="D1598" i="9" a="1"/>
  <c r="D1598" i="9" s="1"/>
  <c r="D1599" i="9" a="1"/>
  <c r="D1599" i="9" s="1"/>
  <c r="D1600" i="9" a="1"/>
  <c r="D1600" i="9" s="1"/>
  <c r="D1601" i="9" a="1"/>
  <c r="D1601" i="9" s="1"/>
  <c r="D1602" i="9" a="1"/>
  <c r="D1602" i="9" s="1"/>
  <c r="D1603" i="9" a="1"/>
  <c r="D1603" i="9" s="1"/>
  <c r="D1604" i="9" a="1"/>
  <c r="D1604" i="9" s="1"/>
  <c r="D1605" i="9" a="1"/>
  <c r="D1605" i="9" s="1"/>
  <c r="D1606" i="9" a="1"/>
  <c r="D1606" i="9" s="1"/>
  <c r="D1607" i="9" a="1"/>
  <c r="D1607" i="9" s="1"/>
  <c r="D1608" i="9" a="1"/>
  <c r="D1608" i="9" s="1"/>
  <c r="D1609" i="9" a="1"/>
  <c r="D1609" i="9" s="1"/>
  <c r="D1610" i="9" a="1"/>
  <c r="D1610" i="9" s="1"/>
  <c r="D1611" i="9" a="1"/>
  <c r="D1611" i="9" s="1"/>
  <c r="D1612" i="9" a="1"/>
  <c r="D1612" i="9" s="1"/>
  <c r="D1613" i="9" a="1"/>
  <c r="D1613" i="9" s="1"/>
  <c r="D1614" i="9" a="1"/>
  <c r="D1614" i="9" s="1"/>
  <c r="D1615" i="9" a="1"/>
  <c r="D1615" i="9" s="1"/>
  <c r="D1616" i="9" a="1"/>
  <c r="D1616" i="9" s="1"/>
  <c r="D1617" i="9" a="1"/>
  <c r="D1617" i="9" s="1"/>
  <c r="D1618" i="9" a="1"/>
  <c r="D1618" i="9" s="1"/>
  <c r="D1619" i="9" a="1"/>
  <c r="D1619" i="9" s="1"/>
  <c r="D1620" i="9" a="1"/>
  <c r="D1620" i="9" s="1"/>
  <c r="D1621" i="9" a="1"/>
  <c r="D1621" i="9" s="1"/>
  <c r="D1622" i="9" a="1"/>
  <c r="D1622" i="9" s="1"/>
  <c r="D1623" i="9" a="1"/>
  <c r="D1623" i="9" s="1"/>
  <c r="D1624" i="9" a="1"/>
  <c r="D1624" i="9" s="1"/>
  <c r="D1625" i="9" a="1"/>
  <c r="D1625" i="9" s="1"/>
  <c r="D1626" i="9" a="1"/>
  <c r="D1626" i="9" s="1"/>
  <c r="D1627" i="9" a="1"/>
  <c r="D1627" i="9" s="1"/>
  <c r="D1628" i="9" a="1"/>
  <c r="D1628" i="9" s="1"/>
  <c r="D1629" i="9" a="1"/>
  <c r="D1629" i="9" s="1"/>
  <c r="D1630" i="9" a="1"/>
  <c r="D1630" i="9" s="1"/>
  <c r="D1631" i="9" a="1"/>
  <c r="D1631" i="9" s="1"/>
  <c r="D1632" i="9" a="1"/>
  <c r="D1632" i="9" s="1"/>
  <c r="D1633" i="9" a="1"/>
  <c r="D1633" i="9" s="1"/>
  <c r="D1634" i="9" a="1"/>
  <c r="D1634" i="9" s="1"/>
  <c r="D1635" i="9" a="1"/>
  <c r="D1635" i="9" s="1"/>
  <c r="D1636" i="9" a="1"/>
  <c r="D1636" i="9" s="1"/>
  <c r="D1637" i="9" a="1"/>
  <c r="D1637" i="9" s="1"/>
  <c r="D1638" i="9" a="1"/>
  <c r="D1638" i="9" s="1"/>
  <c r="D1639" i="9" a="1"/>
  <c r="D1639" i="9" s="1"/>
  <c r="D1640" i="9" a="1"/>
  <c r="D1640" i="9" s="1"/>
  <c r="D1641" i="9" a="1"/>
  <c r="D1641" i="9" s="1"/>
  <c r="D1642" i="9" a="1"/>
  <c r="D1642" i="9" s="1"/>
  <c r="D1643" i="9" a="1"/>
  <c r="D1643" i="9" s="1"/>
  <c r="D1644" i="9" a="1"/>
  <c r="D1644" i="9" s="1"/>
  <c r="D1645" i="9" a="1"/>
  <c r="D1645" i="9" s="1"/>
  <c r="D1646" i="9" a="1"/>
  <c r="D1646" i="9" s="1"/>
  <c r="D1647" i="9" a="1"/>
  <c r="D1647" i="9" s="1"/>
  <c r="D1648" i="9" a="1"/>
  <c r="D1648" i="9" s="1"/>
  <c r="D1649" i="9" a="1"/>
  <c r="D1649" i="9" s="1"/>
  <c r="D1650" i="9" a="1"/>
  <c r="D1650" i="9" s="1"/>
  <c r="D1651" i="9" a="1"/>
  <c r="D1651" i="9" s="1"/>
  <c r="D1652" i="9" a="1"/>
  <c r="D1652" i="9" s="1"/>
  <c r="D1653" i="9" a="1"/>
  <c r="D1653" i="9" s="1"/>
  <c r="D1654" i="9" a="1"/>
  <c r="D1654" i="9" s="1"/>
  <c r="D1655" i="9" a="1"/>
  <c r="D1655" i="9" s="1"/>
  <c r="D1656" i="9" a="1"/>
  <c r="D1656" i="9" s="1"/>
  <c r="D1657" i="9" a="1"/>
  <c r="D1657" i="9" s="1"/>
  <c r="D1658" i="9" a="1"/>
  <c r="D1658" i="9" s="1"/>
  <c r="D1659" i="9" a="1"/>
  <c r="D1659" i="9" s="1"/>
  <c r="D1660" i="9" a="1"/>
  <c r="D1660" i="9" s="1"/>
  <c r="D1661" i="9" a="1"/>
  <c r="D1661" i="9" s="1"/>
  <c r="D1662" i="9" a="1"/>
  <c r="D1662" i="9" s="1"/>
  <c r="D1663" i="9" a="1"/>
  <c r="D1663" i="9" s="1"/>
  <c r="D1664" i="9" a="1"/>
  <c r="D1664" i="9" s="1"/>
  <c r="D1665" i="9" a="1"/>
  <c r="D1665" i="9" s="1"/>
  <c r="D1666" i="9" a="1"/>
  <c r="D1666" i="9" s="1"/>
  <c r="D1667" i="9" a="1"/>
  <c r="D1667" i="9" s="1"/>
  <c r="D1668" i="9" a="1"/>
  <c r="D1668" i="9" s="1"/>
  <c r="D1669" i="9" a="1"/>
  <c r="D1669" i="9" s="1"/>
  <c r="D1670" i="9" a="1"/>
  <c r="D1670" i="9" s="1"/>
  <c r="D1671" i="9" a="1"/>
  <c r="D1671" i="9" s="1"/>
  <c r="D1672" i="9" a="1"/>
  <c r="D1672" i="9" s="1"/>
  <c r="D1673" i="9" a="1"/>
  <c r="D1673" i="9" s="1"/>
  <c r="D1674" i="9" a="1"/>
  <c r="D1674" i="9" s="1"/>
  <c r="D1675" i="9" a="1"/>
  <c r="D1675" i="9" s="1"/>
  <c r="D1676" i="9" a="1"/>
  <c r="D1676" i="9" s="1"/>
  <c r="D1677" i="9" a="1"/>
  <c r="D1677" i="9" s="1"/>
  <c r="D1678" i="9" a="1"/>
  <c r="D1678" i="9" s="1"/>
  <c r="D1679" i="9" a="1"/>
  <c r="D1679" i="9" s="1"/>
  <c r="D1680" i="9" a="1"/>
  <c r="D1680" i="9" s="1"/>
  <c r="D1681" i="9" a="1"/>
  <c r="D1681" i="9" s="1"/>
  <c r="D1682" i="9" a="1"/>
  <c r="D1682" i="9" s="1"/>
  <c r="D1683" i="9" a="1"/>
  <c r="D1683" i="9" s="1"/>
  <c r="D1684" i="9" a="1"/>
  <c r="D1684" i="9" s="1"/>
  <c r="D1685" i="9" a="1"/>
  <c r="D1685" i="9" s="1"/>
  <c r="D1686" i="9" a="1"/>
  <c r="D1686" i="9" s="1"/>
  <c r="D1687" i="9" a="1"/>
  <c r="D1687" i="9" s="1"/>
  <c r="D1688" i="9" a="1"/>
  <c r="D1688" i="9" s="1"/>
  <c r="D1689" i="9" a="1"/>
  <c r="D1689" i="9" s="1"/>
  <c r="D1690" i="9" a="1"/>
  <c r="D1690" i="9" s="1"/>
  <c r="D1691" i="9" a="1"/>
  <c r="D1691" i="9" s="1"/>
  <c r="D1692" i="9" a="1"/>
  <c r="D1692" i="9" s="1"/>
  <c r="D1693" i="9" a="1"/>
  <c r="D1693" i="9" s="1"/>
  <c r="D1694" i="9" a="1"/>
  <c r="D1694" i="9" s="1"/>
  <c r="D1695" i="9" a="1"/>
  <c r="D1695" i="9" s="1"/>
  <c r="D1696" i="9" a="1"/>
  <c r="D1696" i="9" s="1"/>
  <c r="D1697" i="9" a="1"/>
  <c r="D1697" i="9" s="1"/>
  <c r="D1698" i="9" a="1"/>
  <c r="D1698" i="9" s="1"/>
  <c r="D1699" i="9" a="1"/>
  <c r="D1699" i="9" s="1"/>
  <c r="D1700" i="9" a="1"/>
  <c r="D1700" i="9" s="1"/>
  <c r="D1701" i="9" a="1"/>
  <c r="D1701" i="9" s="1"/>
  <c r="D1702" i="9" a="1"/>
  <c r="D1702" i="9" s="1"/>
  <c r="D1703" i="9" a="1"/>
  <c r="D1703" i="9" s="1"/>
  <c r="D1704" i="9" a="1"/>
  <c r="D1704" i="9" s="1"/>
  <c r="D1705" i="9" a="1"/>
  <c r="D1705" i="9" s="1"/>
  <c r="D1706" i="9" a="1"/>
  <c r="D1706" i="9" s="1"/>
  <c r="D1707" i="9" a="1"/>
  <c r="D1707" i="9" s="1"/>
  <c r="D1708" i="9" a="1"/>
  <c r="D1708" i="9" s="1"/>
  <c r="D1709" i="9" a="1"/>
  <c r="D1709" i="9" s="1"/>
  <c r="D1710" i="9" a="1"/>
  <c r="D1710" i="9" s="1"/>
  <c r="D1711" i="9" a="1"/>
  <c r="D1711" i="9" s="1"/>
  <c r="D1712" i="9" a="1"/>
  <c r="D1712" i="9" s="1"/>
  <c r="D1713" i="9" a="1"/>
  <c r="D1713" i="9" s="1"/>
  <c r="D1714" i="9" a="1"/>
  <c r="D1714" i="9" s="1"/>
  <c r="D1715" i="9" a="1"/>
  <c r="D1715" i="9" s="1"/>
  <c r="D1716" i="9" a="1"/>
  <c r="D1716" i="9" s="1"/>
  <c r="D1717" i="9" a="1"/>
  <c r="D1717" i="9" s="1"/>
  <c r="D1718" i="9" a="1"/>
  <c r="D1718" i="9" s="1"/>
  <c r="D1719" i="9" a="1"/>
  <c r="D1719" i="9" s="1"/>
  <c r="D1720" i="9" a="1"/>
  <c r="D1720" i="9" s="1"/>
  <c r="D1721" i="9" a="1"/>
  <c r="D1721" i="9" s="1"/>
  <c r="D1722" i="9" a="1"/>
  <c r="D1722" i="9" s="1"/>
  <c r="D1723" i="9" a="1"/>
  <c r="D1723" i="9" s="1"/>
  <c r="D1724" i="9" a="1"/>
  <c r="D1724" i="9" s="1"/>
  <c r="D1725" i="9" a="1"/>
  <c r="D1725" i="9" s="1"/>
  <c r="D1726" i="9" a="1"/>
  <c r="D1726" i="9" s="1"/>
  <c r="D1727" i="9" a="1"/>
  <c r="D1727" i="9" s="1"/>
  <c r="D1728" i="9" a="1"/>
  <c r="D1728" i="9" s="1"/>
  <c r="D1729" i="9" a="1"/>
  <c r="D1729" i="9" s="1"/>
  <c r="D1730" i="9" a="1"/>
  <c r="D1730" i="9" s="1"/>
  <c r="D1731" i="9" a="1"/>
  <c r="D1731" i="9" s="1"/>
  <c r="D1732" i="9" a="1"/>
  <c r="D1732" i="9" s="1"/>
  <c r="D1733" i="9" a="1"/>
  <c r="D1733" i="9" s="1"/>
  <c r="D1734" i="9" a="1"/>
  <c r="D1734" i="9" s="1"/>
  <c r="D1735" i="9" a="1"/>
  <c r="D1735" i="9" s="1"/>
  <c r="D1736" i="9" a="1"/>
  <c r="D1736" i="9" s="1"/>
  <c r="D1737" i="9" a="1"/>
  <c r="D1737" i="9" s="1"/>
  <c r="D1738" i="9" a="1"/>
  <c r="D1738" i="9" s="1"/>
  <c r="D1739" i="9" a="1"/>
  <c r="D1739" i="9" s="1"/>
  <c r="D1740" i="9" a="1"/>
  <c r="D1740" i="9" s="1"/>
  <c r="D1741" i="9" a="1"/>
  <c r="D1741" i="9" s="1"/>
  <c r="D1742" i="9" a="1"/>
  <c r="D1742" i="9" s="1"/>
  <c r="D1743" i="9" a="1"/>
  <c r="D1743" i="9" s="1"/>
  <c r="D1744" i="9" a="1"/>
  <c r="D1744" i="9" s="1"/>
  <c r="D1745" i="9" a="1"/>
  <c r="D1745" i="9" s="1"/>
  <c r="D1746" i="9" a="1"/>
  <c r="D1746" i="9" s="1"/>
  <c r="D1747" i="9" a="1"/>
  <c r="D1747" i="9" s="1"/>
  <c r="D1748" i="9" a="1"/>
  <c r="D1748" i="9" s="1"/>
  <c r="D1749" i="9" a="1"/>
  <c r="D1749" i="9" s="1"/>
  <c r="D1750" i="9" a="1"/>
  <c r="D1750" i="9" s="1"/>
  <c r="D1751" i="9" a="1"/>
  <c r="D1751" i="9" s="1"/>
  <c r="D1752" i="9" a="1"/>
  <c r="D1752" i="9" s="1"/>
  <c r="D1753" i="9" a="1"/>
  <c r="D1753" i="9" s="1"/>
  <c r="D1754" i="9" a="1"/>
  <c r="D1754" i="9" s="1"/>
  <c r="D1755" i="9" a="1"/>
  <c r="D1755" i="9" s="1"/>
  <c r="D1756" i="9" a="1"/>
  <c r="D1756" i="9" s="1"/>
  <c r="D1757" i="9" a="1"/>
  <c r="D1757" i="9" s="1"/>
  <c r="D1758" i="9" a="1"/>
  <c r="D1758" i="9" s="1"/>
  <c r="D1759" i="9" a="1"/>
  <c r="D1759" i="9" s="1"/>
  <c r="D1760" i="9" a="1"/>
  <c r="D1760" i="9" s="1"/>
  <c r="D1761" i="9" a="1"/>
  <c r="D1761" i="9" s="1"/>
  <c r="D1762" i="9" a="1"/>
  <c r="D1762" i="9" s="1"/>
  <c r="D1763" i="9" a="1"/>
  <c r="D1763" i="9" s="1"/>
  <c r="D1764" i="9" a="1"/>
  <c r="D1764" i="9" s="1"/>
  <c r="D1765" i="9" a="1"/>
  <c r="D1765" i="9" s="1"/>
  <c r="D1766" i="9" a="1"/>
  <c r="D1766" i="9" s="1"/>
  <c r="D1767" i="9" a="1"/>
  <c r="D1767" i="9" s="1"/>
  <c r="D1768" i="9" a="1"/>
  <c r="D1768" i="9" s="1"/>
  <c r="D1769" i="9" a="1"/>
  <c r="D1769" i="9" s="1"/>
  <c r="D1770" i="9" a="1"/>
  <c r="D1770" i="9" s="1"/>
  <c r="D1771" i="9" a="1"/>
  <c r="D1771" i="9" s="1"/>
  <c r="D1772" i="9" a="1"/>
  <c r="D1772" i="9" s="1"/>
  <c r="D1773" i="9" a="1"/>
  <c r="D1773" i="9" s="1"/>
  <c r="D1774" i="9" a="1"/>
  <c r="D1774" i="9" s="1"/>
  <c r="D1775" i="9" a="1"/>
  <c r="D1775" i="9" s="1"/>
  <c r="D1776" i="9" a="1"/>
  <c r="D1776" i="9" s="1"/>
  <c r="D1777" i="9" a="1"/>
  <c r="D1777" i="9" s="1"/>
  <c r="D1778" i="9" a="1"/>
  <c r="D1778" i="9" s="1"/>
  <c r="D1779" i="9" a="1"/>
  <c r="D1779" i="9" s="1"/>
  <c r="D1780" i="9" a="1"/>
  <c r="D1780" i="9" s="1"/>
  <c r="D1781" i="9" a="1"/>
  <c r="D1781" i="9" s="1"/>
  <c r="D1782" i="9" a="1"/>
  <c r="D1782" i="9" s="1"/>
  <c r="D1783" i="9" a="1"/>
  <c r="D1783" i="9" s="1"/>
  <c r="D1784" i="9" a="1"/>
  <c r="D1784" i="9" s="1"/>
  <c r="D1785" i="9" a="1"/>
  <c r="D1785" i="9" s="1"/>
  <c r="D1786" i="9" a="1"/>
  <c r="D1786" i="9" s="1"/>
  <c r="D1787" i="9" a="1"/>
  <c r="D1787" i="9" s="1"/>
  <c r="D1788" i="9" a="1"/>
  <c r="D1788" i="9" s="1"/>
  <c r="D1789" i="9" a="1"/>
  <c r="D1789" i="9" s="1"/>
  <c r="D1790" i="9" a="1"/>
  <c r="D1790" i="9" s="1"/>
  <c r="D1791" i="9" a="1"/>
  <c r="D1791" i="9" s="1"/>
  <c r="D1792" i="9" a="1"/>
  <c r="D1792" i="9" s="1"/>
  <c r="D1793" i="9" a="1"/>
  <c r="D1793" i="9" s="1"/>
  <c r="D1794" i="9" a="1"/>
  <c r="D1794" i="9" s="1"/>
  <c r="D1795" i="9" a="1"/>
  <c r="D1795" i="9" s="1"/>
  <c r="D1796" i="9" a="1"/>
  <c r="D1796" i="9" s="1"/>
  <c r="D1797" i="9" a="1"/>
  <c r="D1797" i="9" s="1"/>
  <c r="D1798" i="9" a="1"/>
  <c r="D1798" i="9" s="1"/>
  <c r="D1799" i="9" a="1"/>
  <c r="D1799" i="9" s="1"/>
  <c r="D1800" i="9" a="1"/>
  <c r="D1800" i="9" s="1"/>
  <c r="D1801" i="9" a="1"/>
  <c r="D1801" i="9" s="1"/>
  <c r="D1802" i="9" a="1"/>
  <c r="D1802" i="9" s="1"/>
  <c r="D1803" i="9" a="1"/>
  <c r="D1803" i="9" s="1"/>
  <c r="D1804" i="9" a="1"/>
  <c r="D1804" i="9" s="1"/>
  <c r="D1805" i="9" a="1"/>
  <c r="D1805" i="9" s="1"/>
  <c r="D1806" i="9" a="1"/>
  <c r="D1806" i="9" s="1"/>
  <c r="D1807" i="9" a="1"/>
  <c r="D1807" i="9" s="1"/>
  <c r="D1808" i="9" a="1"/>
  <c r="D1808" i="9" s="1"/>
  <c r="D1809" i="9" a="1"/>
  <c r="D1809" i="9" s="1"/>
  <c r="D1810" i="9" a="1"/>
  <c r="D1810" i="9" s="1"/>
  <c r="D1811" i="9" a="1"/>
  <c r="D1811" i="9" s="1"/>
  <c r="D1812" i="9" a="1"/>
  <c r="D1812" i="9" s="1"/>
  <c r="D1813" i="9" a="1"/>
  <c r="D1813" i="9" s="1"/>
  <c r="D1814" i="9" a="1"/>
  <c r="D1814" i="9" s="1"/>
  <c r="D1815" i="9" a="1"/>
  <c r="D1815" i="9" s="1"/>
  <c r="D1816" i="9" a="1"/>
  <c r="D1816" i="9" s="1"/>
  <c r="D1817" i="9" a="1"/>
  <c r="D1817" i="9" s="1"/>
  <c r="D1818" i="9" a="1"/>
  <c r="D1818" i="9" s="1"/>
  <c r="D1819" i="9" a="1"/>
  <c r="D1819" i="9" s="1"/>
  <c r="D1820" i="9" a="1"/>
  <c r="D1820" i="9" s="1"/>
  <c r="D1821" i="9" a="1"/>
  <c r="D1821" i="9" s="1"/>
  <c r="D1822" i="9" a="1"/>
  <c r="D1822" i="9" s="1"/>
  <c r="D1823" i="9" a="1"/>
  <c r="D1823" i="9" s="1"/>
  <c r="D1824" i="9" a="1"/>
  <c r="D1824" i="9" s="1"/>
  <c r="D1825" i="9" a="1"/>
  <c r="D1825" i="9" s="1"/>
  <c r="D1826" i="9" a="1"/>
  <c r="D1826" i="9" s="1"/>
  <c r="D1827" i="9" a="1"/>
  <c r="D1827" i="9" s="1"/>
  <c r="D1828" i="9" a="1"/>
  <c r="D1828" i="9" s="1"/>
  <c r="D1829" i="9" a="1"/>
  <c r="D1829" i="9" s="1"/>
  <c r="D1830" i="9" a="1"/>
  <c r="D1830" i="9" s="1"/>
  <c r="D1831" i="9" a="1"/>
  <c r="D1831" i="9" s="1"/>
  <c r="D1832" i="9" a="1"/>
  <c r="D1832" i="9" s="1"/>
  <c r="D1833" i="9" a="1"/>
  <c r="D1833" i="9" s="1"/>
  <c r="D1834" i="9" a="1"/>
  <c r="D1834" i="9" s="1"/>
  <c r="D1835" i="9" a="1"/>
  <c r="D1835" i="9" s="1"/>
  <c r="D1836" i="9" a="1"/>
  <c r="D1836" i="9" s="1"/>
  <c r="D1837" i="9" a="1"/>
  <c r="D1837" i="9" s="1"/>
  <c r="D1838" i="9" a="1"/>
  <c r="D1838" i="9" s="1"/>
  <c r="D1839" i="9" a="1"/>
  <c r="D1839" i="9" s="1"/>
  <c r="D1840" i="9" a="1"/>
  <c r="D1840" i="9" s="1"/>
  <c r="D1841" i="9" a="1"/>
  <c r="D1841" i="9" s="1"/>
  <c r="D1842" i="9" a="1"/>
  <c r="D1842" i="9" s="1"/>
  <c r="D1843" i="9" a="1"/>
  <c r="D1843" i="9" s="1"/>
  <c r="D1844" i="9" a="1"/>
  <c r="D1844" i="9" s="1"/>
  <c r="D1845" i="9" a="1"/>
  <c r="D1845" i="9" s="1"/>
  <c r="D1846" i="9" a="1"/>
  <c r="D1846" i="9" s="1"/>
  <c r="D1847" i="9" a="1"/>
  <c r="D1847" i="9" s="1"/>
  <c r="D1848" i="9" a="1"/>
  <c r="D1848" i="9" s="1"/>
  <c r="D1849" i="9" a="1"/>
  <c r="D1849" i="9" s="1"/>
  <c r="D1850" i="9" a="1"/>
  <c r="D1850" i="9" s="1"/>
  <c r="D1851" i="9" a="1"/>
  <c r="D1851" i="9" s="1"/>
  <c r="D1852" i="9" a="1"/>
  <c r="D1852" i="9" s="1"/>
  <c r="D1853" i="9" a="1"/>
  <c r="D1853" i="9" s="1"/>
  <c r="D1854" i="9" a="1"/>
  <c r="D1854" i="9" s="1"/>
  <c r="D1855" i="9" a="1"/>
  <c r="D1855" i="9" s="1"/>
  <c r="D1856" i="9" a="1"/>
  <c r="D1856" i="9" s="1"/>
  <c r="D1857" i="9" a="1"/>
  <c r="D1857" i="9" s="1"/>
  <c r="D1858" i="9" a="1"/>
  <c r="D1858" i="9" s="1"/>
  <c r="D1859" i="9" a="1"/>
  <c r="D1859" i="9" s="1"/>
  <c r="D1860" i="9" a="1"/>
  <c r="D1860" i="9" s="1"/>
  <c r="D1861" i="9" a="1"/>
  <c r="D1861" i="9" s="1"/>
  <c r="D1862" i="9" a="1"/>
  <c r="D1862" i="9" s="1"/>
  <c r="D1863" i="9" a="1"/>
  <c r="D1863" i="9" s="1"/>
  <c r="D1864" i="9" a="1"/>
  <c r="D1864" i="9" s="1"/>
  <c r="D1865" i="9" a="1"/>
  <c r="D1865" i="9" s="1"/>
  <c r="D1866" i="9" a="1"/>
  <c r="D1866" i="9" s="1"/>
  <c r="D1867" i="9" a="1"/>
  <c r="D1867" i="9" s="1"/>
  <c r="D1868" i="9" a="1"/>
  <c r="D1868" i="9" s="1"/>
  <c r="D1869" i="9" a="1"/>
  <c r="D1869" i="9" s="1"/>
  <c r="D1870" i="9" a="1"/>
  <c r="D1870" i="9" s="1"/>
  <c r="D1871" i="9" a="1"/>
  <c r="D1871" i="9" s="1"/>
  <c r="D1872" i="9" a="1"/>
  <c r="D1872" i="9" s="1"/>
  <c r="D1873" i="9" a="1"/>
  <c r="D1873" i="9" s="1"/>
  <c r="D1874" i="9" a="1"/>
  <c r="D1874" i="9" s="1"/>
  <c r="D1875" i="9" a="1"/>
  <c r="D1875" i="9" s="1"/>
  <c r="D1876" i="9" a="1"/>
  <c r="D1876" i="9" s="1"/>
  <c r="D1877" i="9" a="1"/>
  <c r="D1877" i="9" s="1"/>
  <c r="D1878" i="9" a="1"/>
  <c r="D1878" i="9" s="1"/>
  <c r="D1879" i="9" a="1"/>
  <c r="D1879" i="9" s="1"/>
  <c r="D1880" i="9" a="1"/>
  <c r="D1880" i="9" s="1"/>
  <c r="D1881" i="9" a="1"/>
  <c r="D1881" i="9" s="1"/>
  <c r="D1882" i="9" a="1"/>
  <c r="D1882" i="9" s="1"/>
  <c r="D1883" i="9" a="1"/>
  <c r="D1883" i="9" s="1"/>
  <c r="D1884" i="9" a="1"/>
  <c r="D1884" i="9" s="1"/>
  <c r="D1885" i="9" a="1"/>
  <c r="D1885" i="9" s="1"/>
  <c r="D1886" i="9" a="1"/>
  <c r="D1886" i="9" s="1"/>
  <c r="D1887" i="9" a="1"/>
  <c r="D1887" i="9" s="1"/>
  <c r="D1888" i="9" a="1"/>
  <c r="D1888" i="9" s="1"/>
  <c r="D1889" i="9" a="1"/>
  <c r="D1889" i="9" s="1"/>
  <c r="D1890" i="9" a="1"/>
  <c r="D1890" i="9" s="1"/>
  <c r="D1891" i="9" a="1"/>
  <c r="D1891" i="9" s="1"/>
  <c r="D1892" i="9" a="1"/>
  <c r="D1892" i="9" s="1"/>
  <c r="D1893" i="9" a="1"/>
  <c r="D1893" i="9" s="1"/>
  <c r="D1894" i="9" a="1"/>
  <c r="D1894" i="9" s="1"/>
  <c r="D1895" i="9" a="1"/>
  <c r="D1895" i="9" s="1"/>
  <c r="D1896" i="9" a="1"/>
  <c r="D1896" i="9" s="1"/>
  <c r="D1897" i="9" a="1"/>
  <c r="D1897" i="9" s="1"/>
  <c r="D1898" i="9" a="1"/>
  <c r="D1898" i="9" s="1"/>
  <c r="D1899" i="9" a="1"/>
  <c r="D1899" i="9" s="1"/>
  <c r="D1900" i="9" a="1"/>
  <c r="D1900" i="9" s="1"/>
  <c r="D1901" i="9" a="1"/>
  <c r="D1901" i="9" s="1"/>
  <c r="D1902" i="9" a="1"/>
  <c r="D1902" i="9" s="1"/>
  <c r="D1903" i="9" a="1"/>
  <c r="D1903" i="9" s="1"/>
  <c r="D1904" i="9" a="1"/>
  <c r="D1904" i="9" s="1"/>
  <c r="D1905" i="9" a="1"/>
  <c r="D1905" i="9" s="1"/>
  <c r="D1906" i="9" a="1"/>
  <c r="D1906" i="9" s="1"/>
  <c r="D1907" i="9" a="1"/>
  <c r="D1907" i="9" s="1"/>
  <c r="D1908" i="9" a="1"/>
  <c r="D1908" i="9" s="1"/>
  <c r="D1909" i="9" a="1"/>
  <c r="D1909" i="9" s="1"/>
  <c r="D1910" i="9" a="1"/>
  <c r="D1910" i="9" s="1"/>
  <c r="D1911" i="9" a="1"/>
  <c r="D1911" i="9" s="1"/>
  <c r="D1912" i="9" a="1"/>
  <c r="D1912" i="9" s="1"/>
  <c r="D1913" i="9" a="1"/>
  <c r="D1913" i="9" s="1"/>
  <c r="D1914" i="9" a="1"/>
  <c r="D1914" i="9" s="1"/>
  <c r="D1915" i="9" a="1"/>
  <c r="D1915" i="9" s="1"/>
  <c r="D1916" i="9" a="1"/>
  <c r="D1916" i="9" s="1"/>
  <c r="D1917" i="9" a="1"/>
  <c r="D1917" i="9" s="1"/>
  <c r="D1918" i="9" a="1"/>
  <c r="D1918" i="9" s="1"/>
  <c r="D1919" i="9" a="1"/>
  <c r="D1919" i="9" s="1"/>
  <c r="D1920" i="9" a="1"/>
  <c r="D1920" i="9" s="1"/>
  <c r="D1921" i="9" a="1"/>
  <c r="D1921" i="9" s="1"/>
  <c r="D1922" i="9" a="1"/>
  <c r="D1922" i="9" s="1"/>
  <c r="D1923" i="9" a="1"/>
  <c r="D1923" i="9" s="1"/>
  <c r="D1924" i="9" a="1"/>
  <c r="D1924" i="9" s="1"/>
  <c r="D1925" i="9" a="1"/>
  <c r="D1925" i="9" s="1"/>
  <c r="D1926" i="9" a="1"/>
  <c r="D1926" i="9" s="1"/>
  <c r="D1927" i="9" a="1"/>
  <c r="D1927" i="9" s="1"/>
  <c r="D1928" i="9" a="1"/>
  <c r="D1928" i="9" s="1"/>
  <c r="D1929" i="9" a="1"/>
  <c r="D1929" i="9" s="1"/>
  <c r="D1930" i="9" a="1"/>
  <c r="D1930" i="9" s="1"/>
  <c r="D1931" i="9" a="1"/>
  <c r="D1931" i="9" s="1"/>
  <c r="D1932" i="9" a="1"/>
  <c r="D1932" i="9" s="1"/>
  <c r="D1933" i="9" a="1"/>
  <c r="D1933" i="9" s="1"/>
  <c r="D1934" i="9" a="1"/>
  <c r="D1934" i="9" s="1"/>
  <c r="D1935" i="9" a="1"/>
  <c r="D1935" i="9" s="1"/>
  <c r="D1936" i="9" a="1"/>
  <c r="D1936" i="9" s="1"/>
  <c r="D1937" i="9" a="1"/>
  <c r="D1937" i="9" s="1"/>
  <c r="D1938" i="9" a="1"/>
  <c r="D1938" i="9" s="1"/>
  <c r="D1939" i="9" a="1"/>
  <c r="D1939" i="9" s="1"/>
  <c r="D1940" i="9" a="1"/>
  <c r="D1940" i="9" s="1"/>
  <c r="D1941" i="9" a="1"/>
  <c r="D1941" i="9" s="1"/>
  <c r="D1942" i="9" a="1"/>
  <c r="D1942" i="9" s="1"/>
  <c r="D1943" i="9" a="1"/>
  <c r="D1943" i="9" s="1"/>
  <c r="D1944" i="9" a="1"/>
  <c r="D1944" i="9" s="1"/>
  <c r="D1945" i="9" a="1"/>
  <c r="D1945" i="9" s="1"/>
  <c r="D1946" i="9" a="1"/>
  <c r="D1946" i="9" s="1"/>
  <c r="D1947" i="9" a="1"/>
  <c r="D1947" i="9" s="1"/>
  <c r="D1948" i="9" a="1"/>
  <c r="D1948" i="9" s="1"/>
  <c r="D1949" i="9" a="1"/>
  <c r="D1949" i="9" s="1"/>
  <c r="D1950" i="9" a="1"/>
  <c r="D1950" i="9" s="1"/>
  <c r="D1951" i="9" a="1"/>
  <c r="D1951" i="9" s="1"/>
  <c r="D1952" i="9" a="1"/>
  <c r="D1952" i="9" s="1"/>
  <c r="D1953" i="9" a="1"/>
  <c r="D1953" i="9" s="1"/>
  <c r="D1954" i="9" a="1"/>
  <c r="D1954" i="9" s="1"/>
  <c r="D1955" i="9" a="1"/>
  <c r="D1955" i="9" s="1"/>
  <c r="D1956" i="9" a="1"/>
  <c r="D1956" i="9" s="1"/>
  <c r="D1957" i="9" a="1"/>
  <c r="D1957" i="9" s="1"/>
  <c r="D1958" i="9" a="1"/>
  <c r="D1958" i="9" s="1"/>
  <c r="D1959" i="9" a="1"/>
  <c r="D1959" i="9" s="1"/>
  <c r="D1960" i="9" a="1"/>
  <c r="D1960" i="9" s="1"/>
  <c r="D1961" i="9" a="1"/>
  <c r="D1961" i="9" s="1"/>
  <c r="D1962" i="9" a="1"/>
  <c r="D1962" i="9" s="1"/>
  <c r="D1963" i="9" a="1"/>
  <c r="D1963" i="9" s="1"/>
  <c r="D1964" i="9" a="1"/>
  <c r="D1964" i="9" s="1"/>
  <c r="D1965" i="9" a="1"/>
  <c r="D1965" i="9" s="1"/>
  <c r="D1966" i="9" a="1"/>
  <c r="D1966" i="9" s="1"/>
  <c r="D1967" i="9" a="1"/>
  <c r="D1967" i="9" s="1"/>
  <c r="D1968" i="9" a="1"/>
  <c r="D1968" i="9" s="1"/>
  <c r="D1969" i="9" a="1"/>
  <c r="D1969" i="9" s="1"/>
  <c r="D1970" i="9" a="1"/>
  <c r="D1970" i="9" s="1"/>
  <c r="D1971" i="9" a="1"/>
  <c r="D1971" i="9" s="1"/>
  <c r="D1972" i="9" a="1"/>
  <c r="D1972" i="9" s="1"/>
  <c r="D1973" i="9" a="1"/>
  <c r="D1973" i="9" s="1"/>
  <c r="D1974" i="9" a="1"/>
  <c r="D1974" i="9" s="1"/>
  <c r="D1975" i="9" a="1"/>
  <c r="D1975" i="9" s="1"/>
  <c r="D1976" i="9" a="1"/>
  <c r="D1976" i="9" s="1"/>
  <c r="D1977" i="9" a="1"/>
  <c r="D1977" i="9" s="1"/>
  <c r="D1978" i="9" a="1"/>
  <c r="D1978" i="9" s="1"/>
  <c r="D1979" i="9" a="1"/>
  <c r="D1979" i="9" s="1"/>
  <c r="D1980" i="9" a="1"/>
  <c r="D1980" i="9" s="1"/>
  <c r="D1981" i="9" a="1"/>
  <c r="D1981" i="9" s="1"/>
  <c r="D1982" i="9" a="1"/>
  <c r="D1982" i="9" s="1"/>
  <c r="D1983" i="9" a="1"/>
  <c r="D1983" i="9" s="1"/>
  <c r="D1984" i="9" a="1"/>
  <c r="D1984" i="9" s="1"/>
  <c r="D1985" i="9" a="1"/>
  <c r="D1985" i="9" s="1"/>
  <c r="D1986" i="9" a="1"/>
  <c r="D1986" i="9" s="1"/>
  <c r="D1987" i="9" a="1"/>
  <c r="D1987" i="9" s="1"/>
  <c r="D1988" i="9" a="1"/>
  <c r="D1988" i="9" s="1"/>
  <c r="D1989" i="9" a="1"/>
  <c r="D1989" i="9" s="1"/>
  <c r="D1990" i="9" a="1"/>
  <c r="D1990" i="9" s="1"/>
  <c r="D1991" i="9" a="1"/>
  <c r="D1991" i="9" s="1"/>
  <c r="D1992" i="9" a="1"/>
  <c r="D1992" i="9" s="1"/>
  <c r="D1993" i="9" a="1"/>
  <c r="D1993" i="9" s="1"/>
  <c r="D1994" i="9" a="1"/>
  <c r="D1994" i="9" s="1"/>
  <c r="D1995" i="9" a="1"/>
  <c r="D1995" i="9" s="1"/>
  <c r="D1996" i="9" a="1"/>
  <c r="D1996" i="9" s="1"/>
  <c r="D1997" i="9" a="1"/>
  <c r="D1997" i="9" s="1"/>
  <c r="D1998" i="9" a="1"/>
  <c r="D1998" i="9" s="1"/>
  <c r="D1999" i="9" a="1"/>
  <c r="D1999" i="9" s="1"/>
  <c r="D2000" i="9" a="1"/>
  <c r="D2000" i="9" s="1"/>
  <c r="D2001" i="9" a="1"/>
  <c r="D2001" i="9" s="1"/>
  <c r="D2002" i="9" a="1"/>
  <c r="D2002" i="9" s="1"/>
  <c r="D2003" i="9" a="1"/>
  <c r="D2003" i="9" s="1"/>
  <c r="D2004" i="9" a="1"/>
  <c r="D2004" i="9" s="1"/>
  <c r="D2005" i="9" a="1"/>
  <c r="D2005" i="9" s="1"/>
  <c r="D2006" i="9" a="1"/>
  <c r="D2006" i="9" s="1"/>
  <c r="D2007" i="9" a="1"/>
  <c r="D2007" i="9" s="1"/>
  <c r="D2008" i="9" a="1"/>
  <c r="D2008" i="9" s="1"/>
  <c r="D2009" i="9" a="1"/>
  <c r="D2009" i="9" s="1"/>
  <c r="D2010" i="9" a="1"/>
  <c r="D2010" i="9" s="1"/>
  <c r="D2011" i="9" a="1"/>
  <c r="D2011" i="9" s="1"/>
  <c r="D2012" i="9" a="1"/>
  <c r="D2012" i="9" s="1"/>
  <c r="D2013" i="9" a="1"/>
  <c r="D2013" i="9" s="1"/>
  <c r="D2014" i="9" a="1"/>
  <c r="D2014" i="9" s="1"/>
  <c r="D2015" i="9" a="1"/>
  <c r="D2015" i="9" s="1"/>
  <c r="D2016" i="9" a="1"/>
  <c r="D2016" i="9" s="1"/>
  <c r="D2017" i="9" a="1"/>
  <c r="D2017" i="9" s="1"/>
  <c r="D2018" i="9" a="1"/>
  <c r="D2018" i="9" s="1"/>
  <c r="D2019" i="9" a="1"/>
  <c r="D2019" i="9" s="1"/>
  <c r="D2020" i="9" a="1"/>
  <c r="D2020" i="9" s="1"/>
  <c r="D2021" i="9" a="1"/>
  <c r="D2021" i="9" s="1"/>
  <c r="D2022" i="9" a="1"/>
  <c r="D2022" i="9" s="1"/>
  <c r="D2023" i="9" a="1"/>
  <c r="D2023" i="9" s="1"/>
  <c r="D2024" i="9" a="1"/>
  <c r="D2024" i="9" s="1"/>
  <c r="D2025" i="9" a="1"/>
  <c r="D2025" i="9" s="1"/>
  <c r="D2026" i="9" a="1"/>
  <c r="D2026" i="9" s="1"/>
  <c r="D2027" i="9" a="1"/>
  <c r="D2027" i="9" s="1"/>
  <c r="D2028" i="9" a="1"/>
  <c r="D2028" i="9" s="1"/>
  <c r="D2029" i="9" a="1"/>
  <c r="D2029" i="9" s="1"/>
  <c r="D2030" i="9" a="1"/>
  <c r="D2030" i="9" s="1"/>
  <c r="D2031" i="9" a="1"/>
  <c r="D2031" i="9" s="1"/>
  <c r="D2032" i="9" a="1"/>
  <c r="D2032" i="9" s="1"/>
  <c r="D2033" i="9" a="1"/>
  <c r="D2033" i="9" s="1"/>
  <c r="D2034" i="9" a="1"/>
  <c r="D2034" i="9" s="1"/>
  <c r="D2035" i="9" a="1"/>
  <c r="D2035" i="9" s="1"/>
  <c r="D2036" i="9" a="1"/>
  <c r="D2036" i="9" s="1"/>
  <c r="D2037" i="9" a="1"/>
  <c r="D2037" i="9" s="1"/>
  <c r="D2038" i="9" a="1"/>
  <c r="D2038" i="9" s="1"/>
  <c r="D2039" i="9" a="1"/>
  <c r="D2039" i="9" s="1"/>
  <c r="D2040" i="9" a="1"/>
  <c r="D2040" i="9" s="1"/>
  <c r="D2041" i="9" a="1"/>
  <c r="D2041" i="9" s="1"/>
  <c r="D2042" i="9" a="1"/>
  <c r="D2042" i="9" s="1"/>
  <c r="D2043" i="9" a="1"/>
  <c r="D2043" i="9" s="1"/>
  <c r="D2044" i="9" a="1"/>
  <c r="D2044" i="9" s="1"/>
  <c r="D2045" i="9" a="1"/>
  <c r="D2045" i="9" s="1"/>
  <c r="D2046" i="9" a="1"/>
  <c r="D2046" i="9" s="1"/>
  <c r="D2047" i="9" a="1"/>
  <c r="D2047" i="9" s="1"/>
  <c r="D2048" i="9" a="1"/>
  <c r="D2048" i="9" s="1"/>
  <c r="D2049" i="9" a="1"/>
  <c r="D2049" i="9" s="1"/>
  <c r="D2050" i="9" a="1"/>
  <c r="D2050" i="9" s="1"/>
  <c r="D2051" i="9" a="1"/>
  <c r="D2051" i="9" s="1"/>
  <c r="D2052" i="9" a="1"/>
  <c r="D2052" i="9" s="1"/>
  <c r="D2053" i="9" a="1"/>
  <c r="D2053" i="9" s="1"/>
  <c r="D2054" i="9" a="1"/>
  <c r="D2054" i="9" s="1"/>
  <c r="D2055" i="9" a="1"/>
  <c r="D2055" i="9" s="1"/>
  <c r="D2056" i="9" a="1"/>
  <c r="D2056" i="9" s="1"/>
  <c r="D2057" i="9" a="1"/>
  <c r="D2057" i="9" s="1"/>
  <c r="D2058" i="9" a="1"/>
  <c r="D2058" i="9" s="1"/>
  <c r="D2059" i="9" a="1"/>
  <c r="D2059" i="9" s="1"/>
  <c r="D2060" i="9" a="1"/>
  <c r="D2060" i="9" s="1"/>
  <c r="D2061" i="9" a="1"/>
  <c r="D2061" i="9" s="1"/>
  <c r="D2062" i="9" a="1"/>
  <c r="D2062" i="9" s="1"/>
  <c r="D2063" i="9" a="1"/>
  <c r="D2063" i="9" s="1"/>
  <c r="D2064" i="9" a="1"/>
  <c r="D2064" i="9" s="1"/>
  <c r="D2065" i="9" a="1"/>
  <c r="D2065" i="9" s="1"/>
  <c r="D2066" i="9" a="1"/>
  <c r="D2066" i="9" s="1"/>
  <c r="D2067" i="9" a="1"/>
  <c r="D2067" i="9" s="1"/>
  <c r="D2068" i="9" a="1"/>
  <c r="D2068" i="9" s="1"/>
  <c r="D2069" i="9" a="1"/>
  <c r="D2069" i="9" s="1"/>
  <c r="D2070" i="9" a="1"/>
  <c r="D2070" i="9" s="1"/>
  <c r="D2071" i="9" a="1"/>
  <c r="D2071" i="9" s="1"/>
  <c r="D2072" i="9" a="1"/>
  <c r="D2072" i="9" s="1"/>
  <c r="D2073" i="9" a="1"/>
  <c r="D2073" i="9" s="1"/>
  <c r="D2074" i="9" a="1"/>
  <c r="D2074" i="9" s="1"/>
  <c r="D2075" i="9" a="1"/>
  <c r="D2075" i="9" s="1"/>
  <c r="D2076" i="9" a="1"/>
  <c r="D2076" i="9" s="1"/>
  <c r="D2077" i="9" a="1"/>
  <c r="D2077" i="9" s="1"/>
  <c r="D2078" i="9" a="1"/>
  <c r="D2078" i="9" s="1"/>
  <c r="D2079" i="9" a="1"/>
  <c r="D2079" i="9" s="1"/>
  <c r="D2080" i="9" a="1"/>
  <c r="D2080" i="9" s="1"/>
  <c r="D2081" i="9" a="1"/>
  <c r="D2081" i="9" s="1"/>
  <c r="D2082" i="9" a="1"/>
  <c r="D2082" i="9" s="1"/>
  <c r="D2083" i="9" a="1"/>
  <c r="D2083" i="9" s="1"/>
  <c r="D2084" i="9" a="1"/>
  <c r="D2084" i="9" s="1"/>
  <c r="D2085" i="9" a="1"/>
  <c r="D2085" i="9" s="1"/>
  <c r="D2086" i="9" a="1"/>
  <c r="D2086" i="9" s="1"/>
  <c r="D2087" i="9" a="1"/>
  <c r="D2087" i="9" s="1"/>
  <c r="D2088" i="9" a="1"/>
  <c r="D2088" i="9" s="1"/>
  <c r="D2089" i="9" a="1"/>
  <c r="D2089" i="9" s="1"/>
  <c r="D2090" i="9" a="1"/>
  <c r="D2090" i="9" s="1"/>
  <c r="D2091" i="9" a="1"/>
  <c r="D2091" i="9" s="1"/>
  <c r="D2092" i="9" a="1"/>
  <c r="D2092" i="9" s="1"/>
  <c r="D2093" i="9" a="1"/>
  <c r="D2093" i="9" s="1"/>
  <c r="D2094" i="9" a="1"/>
  <c r="D2094" i="9" s="1"/>
  <c r="D2095" i="9" a="1"/>
  <c r="D2095" i="9" s="1"/>
  <c r="D2096" i="9" a="1"/>
  <c r="D2096" i="9" s="1"/>
  <c r="D2097" i="9" a="1"/>
  <c r="D2097" i="9" s="1"/>
  <c r="D2098" i="9" a="1"/>
  <c r="D2098" i="9" s="1"/>
  <c r="D2099" i="9" a="1"/>
  <c r="D2099" i="9" s="1"/>
  <c r="D2100" i="9" a="1"/>
  <c r="D2100" i="9" s="1"/>
  <c r="D2101" i="9" a="1"/>
  <c r="D2101" i="9" s="1"/>
  <c r="D2102" i="9" a="1"/>
  <c r="D2102" i="9" s="1"/>
  <c r="D2103" i="9" a="1"/>
  <c r="D2103" i="9" s="1"/>
  <c r="D2104" i="9" a="1"/>
  <c r="D2104" i="9" s="1"/>
  <c r="D2105" i="9" a="1"/>
  <c r="D2105" i="9" s="1"/>
  <c r="D2106" i="9" a="1"/>
  <c r="D2106" i="9" s="1"/>
  <c r="D2107" i="9" a="1"/>
  <c r="D2107" i="9" s="1"/>
  <c r="D2108" i="9" a="1"/>
  <c r="D2108" i="9" s="1"/>
  <c r="D2109" i="9" a="1"/>
  <c r="D2109" i="9" s="1"/>
  <c r="D2110" i="9" a="1"/>
  <c r="D2110" i="9" s="1"/>
  <c r="D2111" i="9" a="1"/>
  <c r="D2111" i="9" s="1"/>
  <c r="D2112" i="9" a="1"/>
  <c r="D2112" i="9" s="1"/>
  <c r="D2113" i="9" a="1"/>
  <c r="D2113" i="9" s="1"/>
  <c r="D2114" i="9" a="1"/>
  <c r="D2114" i="9" s="1"/>
  <c r="D2115" i="9" a="1"/>
  <c r="D2115" i="9" s="1"/>
  <c r="D2116" i="9" a="1"/>
  <c r="D2116" i="9" s="1"/>
  <c r="D2117" i="9" a="1"/>
  <c r="D2117" i="9" s="1"/>
  <c r="D2118" i="9" a="1"/>
  <c r="D2118" i="9" s="1"/>
  <c r="D2119" i="9" a="1"/>
  <c r="D2119" i="9" s="1"/>
  <c r="D2120" i="9" a="1"/>
  <c r="D2120" i="9" s="1"/>
  <c r="D2121" i="9" a="1"/>
  <c r="D2121" i="9" s="1"/>
  <c r="D2122" i="9" a="1"/>
  <c r="D2122" i="9" s="1"/>
  <c r="D2123" i="9" a="1"/>
  <c r="D2123" i="9" s="1"/>
  <c r="D2124" i="9" a="1"/>
  <c r="D2124" i="9" s="1"/>
  <c r="D2125" i="9" a="1"/>
  <c r="D2125" i="9" s="1"/>
  <c r="D2126" i="9" a="1"/>
  <c r="D2126" i="9" s="1"/>
  <c r="D2127" i="9" a="1"/>
  <c r="D2127" i="9" s="1"/>
  <c r="D2128" i="9" a="1"/>
  <c r="D2128" i="9" s="1"/>
  <c r="D2129" i="9" a="1"/>
  <c r="D2129" i="9" s="1"/>
  <c r="D2130" i="9" a="1"/>
  <c r="D2130" i="9" s="1"/>
  <c r="D2131" i="9" a="1"/>
  <c r="D2131" i="9" s="1"/>
  <c r="D2132" i="9" a="1"/>
  <c r="D2132" i="9" s="1"/>
  <c r="D2133" i="9" a="1"/>
  <c r="D2133" i="9" s="1"/>
  <c r="D2134" i="9" a="1"/>
  <c r="D2134" i="9" s="1"/>
  <c r="D2135" i="9" a="1"/>
  <c r="D2135" i="9" s="1"/>
  <c r="D2136" i="9" a="1"/>
  <c r="D2136" i="9" s="1"/>
  <c r="D2137" i="9" a="1"/>
  <c r="D2137" i="9" s="1"/>
  <c r="D2138" i="9" a="1"/>
  <c r="D2138" i="9" s="1"/>
  <c r="D2139" i="9" a="1"/>
  <c r="D2139" i="9" s="1"/>
  <c r="D2140" i="9" a="1"/>
  <c r="D2140" i="9" s="1"/>
  <c r="D2141" i="9" a="1"/>
  <c r="D2141" i="9" s="1"/>
  <c r="D2142" i="9" a="1"/>
  <c r="D2142" i="9" s="1"/>
  <c r="D2143" i="9" a="1"/>
  <c r="D2143" i="9" s="1"/>
  <c r="D2144" i="9" a="1"/>
  <c r="D2144" i="9" s="1"/>
  <c r="D2145" i="9" a="1"/>
  <c r="D2145" i="9" s="1"/>
  <c r="D2146" i="9" a="1"/>
  <c r="D2146" i="9" s="1"/>
  <c r="D2147" i="9" a="1"/>
  <c r="D2147" i="9" s="1"/>
  <c r="D2148" i="9" a="1"/>
  <c r="D2148" i="9" s="1"/>
  <c r="D2149" i="9" a="1"/>
  <c r="D2149" i="9" s="1"/>
  <c r="D2150" i="9" a="1"/>
  <c r="D2150" i="9" s="1"/>
  <c r="D2151" i="9" a="1"/>
  <c r="D2151" i="9" s="1"/>
  <c r="D2152" i="9" a="1"/>
  <c r="D2152" i="9" s="1"/>
  <c r="D2153" i="9" a="1"/>
  <c r="D2153" i="9" s="1"/>
  <c r="D2154" i="9" a="1"/>
  <c r="D2154" i="9" s="1"/>
  <c r="D2155" i="9" a="1"/>
  <c r="D2155" i="9" s="1"/>
  <c r="D2156" i="9" a="1"/>
  <c r="D2156" i="9" s="1"/>
  <c r="D2157" i="9" a="1"/>
  <c r="D2157" i="9" s="1"/>
  <c r="D2158" i="9" a="1"/>
  <c r="D2158" i="9" s="1"/>
  <c r="D2159" i="9" a="1"/>
  <c r="D2159" i="9" s="1"/>
  <c r="D2160" i="9" a="1"/>
  <c r="D2160" i="9" s="1"/>
  <c r="D2161" i="9" a="1"/>
  <c r="D2161" i="9" s="1"/>
  <c r="D2162" i="9" a="1"/>
  <c r="D2162" i="9" s="1"/>
  <c r="D2163" i="9" a="1"/>
  <c r="D2163" i="9" s="1"/>
  <c r="D2164" i="9" a="1"/>
  <c r="D2164" i="9" s="1"/>
  <c r="D2165" i="9" a="1"/>
  <c r="D2165" i="9" s="1"/>
  <c r="D2166" i="9" a="1"/>
  <c r="D2166" i="9" s="1"/>
  <c r="D2167" i="9" a="1"/>
  <c r="D2167" i="9" s="1"/>
  <c r="D2168" i="9" a="1"/>
  <c r="D2168" i="9" s="1"/>
  <c r="D2169" i="9" a="1"/>
  <c r="D2169" i="9" s="1"/>
  <c r="D2170" i="9" a="1"/>
  <c r="D2170" i="9" s="1"/>
  <c r="D2171" i="9" a="1"/>
  <c r="D2171" i="9" s="1"/>
  <c r="D2172" i="9" a="1"/>
  <c r="D2172" i="9" s="1"/>
  <c r="D2173" i="9" a="1"/>
  <c r="D2173" i="9" s="1"/>
  <c r="D2174" i="9" a="1"/>
  <c r="D2174" i="9" s="1"/>
  <c r="D2175" i="9" a="1"/>
  <c r="D2175" i="9" s="1"/>
  <c r="D2176" i="9" a="1"/>
  <c r="D2176" i="9" s="1"/>
  <c r="D2177" i="9" a="1"/>
  <c r="D2177" i="9" s="1"/>
  <c r="D2178" i="9" a="1"/>
  <c r="D2178" i="9" s="1"/>
  <c r="D2179" i="9" a="1"/>
  <c r="D2179" i="9" s="1"/>
  <c r="D2180" i="9" a="1"/>
  <c r="D2180" i="9" s="1"/>
  <c r="D2181" i="9" a="1"/>
  <c r="D2181" i="9" s="1"/>
  <c r="D2182" i="9" a="1"/>
  <c r="D2182" i="9" s="1"/>
  <c r="D2183" i="9" a="1"/>
  <c r="D2183" i="9" s="1"/>
  <c r="D2184" i="9" a="1"/>
  <c r="D2184" i="9" s="1"/>
  <c r="D2185" i="9" a="1"/>
  <c r="D2185" i="9" s="1"/>
  <c r="D2186" i="9" a="1"/>
  <c r="D2186" i="9" s="1"/>
  <c r="D2187" i="9" a="1"/>
  <c r="D2187" i="9" s="1"/>
  <c r="D2188" i="9" a="1"/>
  <c r="D2188" i="9" s="1"/>
  <c r="D2189" i="9" a="1"/>
  <c r="D2189" i="9" s="1"/>
  <c r="D2190" i="9" a="1"/>
  <c r="D2190" i="9" s="1"/>
  <c r="D2191" i="9" a="1"/>
  <c r="D2191" i="9" s="1"/>
  <c r="D2192" i="9" a="1"/>
  <c r="D2192" i="9" s="1"/>
  <c r="D2193" i="9" a="1"/>
  <c r="D2193" i="9" s="1"/>
  <c r="D2194" i="9" a="1"/>
  <c r="D2194" i="9" s="1"/>
  <c r="D2195" i="9" a="1"/>
  <c r="D2195" i="9" s="1"/>
  <c r="D2196" i="9" a="1"/>
  <c r="D2196" i="9" s="1"/>
  <c r="D2197" i="9" a="1"/>
  <c r="D2197" i="9" s="1"/>
  <c r="D2198" i="9" a="1"/>
  <c r="D2198" i="9" s="1"/>
  <c r="D2199" i="9" a="1"/>
  <c r="D2199" i="9" s="1"/>
  <c r="D2200" i="9" a="1"/>
  <c r="D2200" i="9" s="1"/>
  <c r="D2201" i="9" a="1"/>
  <c r="D2201" i="9" s="1"/>
  <c r="D2202" i="9" a="1"/>
  <c r="D2202" i="9" s="1"/>
  <c r="D2203" i="9" a="1"/>
  <c r="D2203" i="9" s="1"/>
  <c r="D2204" i="9" a="1"/>
  <c r="D2204" i="9" s="1"/>
  <c r="D2205" i="9" a="1"/>
  <c r="D2205" i="9" s="1"/>
  <c r="D2206" i="9" a="1"/>
  <c r="D2206" i="9" s="1"/>
  <c r="D2207" i="9" a="1"/>
  <c r="D2207" i="9" s="1"/>
  <c r="D2208" i="9" a="1"/>
  <c r="D2208" i="9" s="1"/>
  <c r="D2209" i="9" a="1"/>
  <c r="D2209" i="9" s="1"/>
  <c r="D2210" i="9" a="1"/>
  <c r="D2210" i="9" s="1"/>
  <c r="D2211" i="9" a="1"/>
  <c r="D2211" i="9" s="1"/>
  <c r="D2212" i="9" a="1"/>
  <c r="D2212" i="9" s="1"/>
  <c r="D2213" i="9" a="1"/>
  <c r="D2213" i="9" s="1"/>
  <c r="D2214" i="9" a="1"/>
  <c r="D2214" i="9" s="1"/>
  <c r="D2215" i="9" a="1"/>
  <c r="D2215" i="9" s="1"/>
  <c r="D2216" i="9" a="1"/>
  <c r="D2216" i="9" s="1"/>
  <c r="D2217" i="9" a="1"/>
  <c r="D2217" i="9" s="1"/>
  <c r="D2218" i="9" a="1"/>
  <c r="D2218" i="9" s="1"/>
  <c r="D2219" i="9" a="1"/>
  <c r="D2219" i="9" s="1"/>
  <c r="D2220" i="9" a="1"/>
  <c r="D2220" i="9" s="1"/>
  <c r="D2221" i="9" a="1"/>
  <c r="D2221" i="9" s="1"/>
  <c r="D2222" i="9" a="1"/>
  <c r="D2222" i="9" s="1"/>
  <c r="D2223" i="9" a="1"/>
  <c r="D2223" i="9" s="1"/>
  <c r="D2224" i="9" a="1"/>
  <c r="D2224" i="9" s="1"/>
  <c r="D2225" i="9" a="1"/>
  <c r="D2225" i="9" s="1"/>
  <c r="D2226" i="9" a="1"/>
  <c r="D2226" i="9" s="1"/>
  <c r="D2227" i="9" a="1"/>
  <c r="D2227" i="9" s="1"/>
  <c r="D2228" i="9" a="1"/>
  <c r="D2228" i="9" s="1"/>
  <c r="D2229" i="9" a="1"/>
  <c r="D2229" i="9" s="1"/>
  <c r="D2230" i="9" a="1"/>
  <c r="D2230" i="9" s="1"/>
  <c r="D2231" i="9" a="1"/>
  <c r="D2231" i="9" s="1"/>
  <c r="D2232" i="9" a="1"/>
  <c r="D2232" i="9" s="1"/>
  <c r="D2233" i="9" a="1"/>
  <c r="D2233" i="9" s="1"/>
  <c r="D2234" i="9" a="1"/>
  <c r="D2234" i="9" s="1"/>
  <c r="D2235" i="9" a="1"/>
  <c r="D2235" i="9" s="1"/>
  <c r="D2236" i="9" a="1"/>
  <c r="D2236" i="9" s="1"/>
  <c r="D2237" i="9" a="1"/>
  <c r="D2237" i="9" s="1"/>
  <c r="D2238" i="9" a="1"/>
  <c r="D2238" i="9" s="1"/>
  <c r="D2239" i="9" a="1"/>
  <c r="D2239" i="9" s="1"/>
  <c r="D2240" i="9" a="1"/>
  <c r="D2240" i="9" s="1"/>
  <c r="D2241" i="9" a="1"/>
  <c r="D2241" i="9" s="1"/>
  <c r="D2242" i="9" a="1"/>
  <c r="D2242" i="9" s="1"/>
  <c r="D2243" i="9" a="1"/>
  <c r="D2243" i="9" s="1"/>
  <c r="D2244" i="9" a="1"/>
  <c r="D2244" i="9" s="1"/>
  <c r="D2245" i="9" a="1"/>
  <c r="D2245" i="9" s="1"/>
  <c r="D2246" i="9" a="1"/>
  <c r="D2246" i="9" s="1"/>
  <c r="D2247" i="9" a="1"/>
  <c r="D2247" i="9" s="1"/>
  <c r="D2248" i="9" a="1"/>
  <c r="D2248" i="9" s="1"/>
  <c r="D2249" i="9" a="1"/>
  <c r="D2249" i="9" s="1"/>
  <c r="D2250" i="9" a="1"/>
  <c r="D2250" i="9" s="1"/>
  <c r="D2251" i="9" a="1"/>
  <c r="D2251" i="9" s="1"/>
  <c r="D2252" i="9" a="1"/>
  <c r="D2252" i="9" s="1"/>
  <c r="D2253" i="9" a="1"/>
  <c r="D2253" i="9" s="1"/>
  <c r="D2254" i="9" a="1"/>
  <c r="D2254" i="9" s="1"/>
  <c r="D2255" i="9" a="1"/>
  <c r="D2255" i="9" s="1"/>
  <c r="D2256" i="9" a="1"/>
  <c r="D2256" i="9" s="1"/>
  <c r="D2257" i="9" a="1"/>
  <c r="D2257" i="9" s="1"/>
  <c r="D2258" i="9" a="1"/>
  <c r="D2258" i="9" s="1"/>
  <c r="D2259" i="9" a="1"/>
  <c r="D2259" i="9" s="1"/>
  <c r="D2260" i="9" a="1"/>
  <c r="D2260" i="9" s="1"/>
  <c r="D2261" i="9" a="1"/>
  <c r="D2261" i="9" s="1"/>
  <c r="D2262" i="9" a="1"/>
  <c r="D2262" i="9" s="1"/>
  <c r="D2263" i="9" a="1"/>
  <c r="D2263" i="9" s="1"/>
  <c r="D2264" i="9" a="1"/>
  <c r="D2264" i="9" s="1"/>
  <c r="D2265" i="9" a="1"/>
  <c r="D2265" i="9" s="1"/>
  <c r="D2266" i="9" a="1"/>
  <c r="D2266" i="9" s="1"/>
  <c r="D2267" i="9" a="1"/>
  <c r="D2267" i="9" s="1"/>
  <c r="D2268" i="9" a="1"/>
  <c r="D2268" i="9" s="1"/>
  <c r="D2269" i="9" a="1"/>
  <c r="D2269" i="9" s="1"/>
  <c r="D2270" i="9" a="1"/>
  <c r="D2270" i="9" s="1"/>
  <c r="D2271" i="9" a="1"/>
  <c r="D2271" i="9" s="1"/>
  <c r="D2272" i="9" a="1"/>
  <c r="D2272" i="9" s="1"/>
  <c r="D2273" i="9" a="1"/>
  <c r="D2273" i="9" s="1"/>
  <c r="D2274" i="9" a="1"/>
  <c r="D2274" i="9" s="1"/>
  <c r="D2275" i="9" a="1"/>
  <c r="D2275" i="9" s="1"/>
  <c r="D2276" i="9" a="1"/>
  <c r="D2276" i="9" s="1"/>
  <c r="D2277" i="9" a="1"/>
  <c r="D2277" i="9" s="1"/>
  <c r="D2278" i="9" a="1"/>
  <c r="D2278" i="9" s="1"/>
  <c r="D2279" i="9" a="1"/>
  <c r="D2279" i="9" s="1"/>
  <c r="D2280" i="9" a="1"/>
  <c r="D2280" i="9" s="1"/>
  <c r="D2281" i="9" a="1"/>
  <c r="D2281" i="9" s="1"/>
  <c r="D2282" i="9" a="1"/>
  <c r="D2282" i="9" s="1"/>
  <c r="D2283" i="9" a="1"/>
  <c r="D2283" i="9" s="1"/>
  <c r="D2284" i="9" a="1"/>
  <c r="D2284" i="9" s="1"/>
  <c r="D2285" i="9" a="1"/>
  <c r="D2285" i="9" s="1"/>
  <c r="D2286" i="9" a="1"/>
  <c r="D2286" i="9" s="1"/>
  <c r="D2287" i="9" a="1"/>
  <c r="D2287" i="9" s="1"/>
  <c r="D2288" i="9" a="1"/>
  <c r="D2288" i="9" s="1"/>
  <c r="D2289" i="9" a="1"/>
  <c r="D2289" i="9" s="1"/>
  <c r="D2290" i="9" a="1"/>
  <c r="D2290" i="9" s="1"/>
  <c r="D2291" i="9" a="1"/>
  <c r="D2291" i="9" s="1"/>
  <c r="D2292" i="9" a="1"/>
  <c r="D2292" i="9" s="1"/>
  <c r="D2293" i="9" a="1"/>
  <c r="D2293" i="9" s="1"/>
  <c r="D2294" i="9" a="1"/>
  <c r="D2294" i="9" s="1"/>
  <c r="D2295" i="9" a="1"/>
  <c r="D2295" i="9" s="1"/>
  <c r="D2296" i="9" a="1"/>
  <c r="D2296" i="9" s="1"/>
  <c r="D2297" i="9" a="1"/>
  <c r="D2297" i="9" s="1"/>
  <c r="D2298" i="9" a="1"/>
  <c r="D2298" i="9" s="1"/>
  <c r="D2299" i="9" a="1"/>
  <c r="D2299" i="9" s="1"/>
  <c r="D2300" i="9" a="1"/>
  <c r="D2300" i="9" s="1"/>
  <c r="D2301" i="9" a="1"/>
  <c r="D2301" i="9" s="1"/>
  <c r="D2302" i="9" a="1"/>
  <c r="D2302" i="9" s="1"/>
  <c r="D2303" i="9" a="1"/>
  <c r="D2303" i="9" s="1"/>
  <c r="D2304" i="9" a="1"/>
  <c r="D2304" i="9" s="1"/>
  <c r="D2305" i="9" a="1"/>
  <c r="D2305" i="9" s="1"/>
  <c r="D2306" i="9" a="1"/>
  <c r="D2306" i="9" s="1"/>
  <c r="D2307" i="9" a="1"/>
  <c r="D2307" i="9" s="1"/>
  <c r="D2308" i="9" a="1"/>
  <c r="D2308" i="9" s="1"/>
  <c r="D2309" i="9" a="1"/>
  <c r="D2309" i="9" s="1"/>
  <c r="D2310" i="9" a="1"/>
  <c r="D2310" i="9" s="1"/>
  <c r="D2311" i="9" a="1"/>
  <c r="D2311" i="9" s="1"/>
  <c r="D2312" i="9" a="1"/>
  <c r="D2312" i="9" s="1"/>
  <c r="D2313" i="9" a="1"/>
  <c r="D2313" i="9" s="1"/>
  <c r="D2314" i="9" a="1"/>
  <c r="D2314" i="9" s="1"/>
  <c r="D2315" i="9" a="1"/>
  <c r="D2315" i="9" s="1"/>
  <c r="D2316" i="9" a="1"/>
  <c r="D2316" i="9" s="1"/>
  <c r="D2317" i="9" a="1"/>
  <c r="D2317" i="9" s="1"/>
  <c r="D2318" i="9" a="1"/>
  <c r="D2318" i="9" s="1"/>
  <c r="D2319" i="9" a="1"/>
  <c r="D2319" i="9" s="1"/>
  <c r="D2320" i="9" a="1"/>
  <c r="D2320" i="9" s="1"/>
  <c r="D2321" i="9" a="1"/>
  <c r="D2321" i="9" s="1"/>
  <c r="D2322" i="9" a="1"/>
  <c r="D2322" i="9" s="1"/>
  <c r="D2323" i="9" a="1"/>
  <c r="D2323" i="9" s="1"/>
  <c r="D2324" i="9" a="1"/>
  <c r="D2324" i="9" s="1"/>
  <c r="D2325" i="9" a="1"/>
  <c r="D2325" i="9" s="1"/>
  <c r="D2326" i="9" a="1"/>
  <c r="D2326" i="9" s="1"/>
  <c r="D2327" i="9" a="1"/>
  <c r="D2327" i="9" s="1"/>
  <c r="D2328" i="9" a="1"/>
  <c r="D2328" i="9" s="1"/>
  <c r="D2329" i="9" a="1"/>
  <c r="D2329" i="9" s="1"/>
  <c r="D2330" i="9" a="1"/>
  <c r="D2330" i="9" s="1"/>
  <c r="D2331" i="9" a="1"/>
  <c r="D2331" i="9" s="1"/>
  <c r="D2332" i="9" a="1"/>
  <c r="D2332" i="9" s="1"/>
  <c r="D2333" i="9" a="1"/>
  <c r="D2333" i="9" s="1"/>
  <c r="D2334" i="9" a="1"/>
  <c r="D2334" i="9" s="1"/>
  <c r="D2335" i="9" a="1"/>
  <c r="D2335" i="9" s="1"/>
  <c r="D2336" i="9" a="1"/>
  <c r="D2336" i="9" s="1"/>
  <c r="C3" i="9" a="1"/>
  <c r="C3" i="9" s="1"/>
  <c r="C4" i="9" a="1"/>
  <c r="C4" i="9" s="1"/>
  <c r="C5" i="9" a="1"/>
  <c r="C5" i="9" s="1"/>
  <c r="C6" i="9" a="1"/>
  <c r="C6" i="9" s="1"/>
  <c r="C7" i="9" a="1"/>
  <c r="C7" i="9" s="1"/>
  <c r="C8" i="9" a="1"/>
  <c r="C8" i="9" s="1"/>
  <c r="C9" i="9" a="1"/>
  <c r="C9" i="9" s="1"/>
  <c r="C10" i="9" a="1"/>
  <c r="C10" i="9" s="1"/>
  <c r="C11" i="9" a="1"/>
  <c r="C11" i="9" s="1"/>
  <c r="C12" i="9" a="1"/>
  <c r="C12" i="9" s="1"/>
  <c r="C13" i="9" a="1"/>
  <c r="C13" i="9" s="1"/>
  <c r="C14" i="9" a="1"/>
  <c r="C14" i="9" s="1"/>
  <c r="C15" i="9" a="1"/>
  <c r="C15" i="9" s="1"/>
  <c r="C16" i="9" a="1"/>
  <c r="C16" i="9" s="1"/>
  <c r="C17" i="9" a="1"/>
  <c r="C17" i="9" s="1"/>
  <c r="C18" i="9" a="1"/>
  <c r="C18" i="9" s="1"/>
  <c r="C19" i="9" a="1"/>
  <c r="C19" i="9" s="1"/>
  <c r="C20" i="9" a="1"/>
  <c r="C20" i="9" s="1"/>
  <c r="C21" i="9" a="1"/>
  <c r="C21" i="9" s="1"/>
  <c r="C22" i="9" a="1"/>
  <c r="C22" i="9" s="1"/>
  <c r="C23" i="9" a="1"/>
  <c r="C23" i="9" s="1"/>
  <c r="C24" i="9" a="1"/>
  <c r="C24" i="9" s="1"/>
  <c r="C25" i="9" a="1"/>
  <c r="C25" i="9" s="1"/>
  <c r="C26" i="9" a="1"/>
  <c r="C26" i="9" s="1"/>
  <c r="C27" i="9" a="1"/>
  <c r="C27" i="9" s="1"/>
  <c r="C28" i="9" a="1"/>
  <c r="C28" i="9" s="1"/>
  <c r="C29" i="9" a="1"/>
  <c r="C29" i="9" s="1"/>
  <c r="C30" i="9" a="1"/>
  <c r="C30" i="9" s="1"/>
  <c r="C31" i="9" a="1"/>
  <c r="C31" i="9" s="1"/>
  <c r="C32" i="9" a="1"/>
  <c r="C32" i="9" s="1"/>
  <c r="C33" i="9" a="1"/>
  <c r="C33" i="9" s="1"/>
  <c r="C34" i="9" a="1"/>
  <c r="C34" i="9" s="1"/>
  <c r="C35" i="9" a="1"/>
  <c r="C35" i="9" s="1"/>
  <c r="C36" i="9" a="1"/>
  <c r="C36" i="9" s="1"/>
  <c r="C37" i="9" a="1"/>
  <c r="C37" i="9" s="1"/>
  <c r="C38" i="9" a="1"/>
  <c r="C38" i="9" s="1"/>
  <c r="C39" i="9" a="1"/>
  <c r="C39" i="9" s="1"/>
  <c r="C40" i="9" a="1"/>
  <c r="C40" i="9" s="1"/>
  <c r="C41" i="9" a="1"/>
  <c r="C41" i="9" s="1"/>
  <c r="C42" i="9" a="1"/>
  <c r="C42" i="9" s="1"/>
  <c r="C43" i="9" a="1"/>
  <c r="C43" i="9" s="1"/>
  <c r="C44" i="9" a="1"/>
  <c r="C44" i="9" s="1"/>
  <c r="C45" i="9" a="1"/>
  <c r="C45" i="9" s="1"/>
  <c r="C46" i="9" a="1"/>
  <c r="C46" i="9" s="1"/>
  <c r="C47" i="9" a="1"/>
  <c r="C47" i="9" s="1"/>
  <c r="C48" i="9" a="1"/>
  <c r="C48" i="9" s="1"/>
  <c r="C49" i="9" a="1"/>
  <c r="C49" i="9" s="1"/>
  <c r="C50" i="9" a="1"/>
  <c r="C50" i="9" s="1"/>
  <c r="C51" i="9" a="1"/>
  <c r="C51" i="9" s="1"/>
  <c r="C52" i="9" a="1"/>
  <c r="C52" i="9" s="1"/>
  <c r="C53" i="9" a="1"/>
  <c r="C53" i="9" s="1"/>
  <c r="C54" i="9" a="1"/>
  <c r="C54" i="9" s="1"/>
  <c r="C55" i="9" a="1"/>
  <c r="C55" i="9" s="1"/>
  <c r="C56" i="9" a="1"/>
  <c r="C56" i="9" s="1"/>
  <c r="C57" i="9" a="1"/>
  <c r="C57" i="9" s="1"/>
  <c r="C58" i="9" a="1"/>
  <c r="C58" i="9" s="1"/>
  <c r="C59" i="9" a="1"/>
  <c r="C59" i="9" s="1"/>
  <c r="C60" i="9" a="1"/>
  <c r="C60" i="9" s="1"/>
  <c r="C61" i="9" a="1"/>
  <c r="C61" i="9" s="1"/>
  <c r="C62" i="9" a="1"/>
  <c r="C62" i="9" s="1"/>
  <c r="C63" i="9" a="1"/>
  <c r="C63" i="9" s="1"/>
  <c r="C64" i="9" a="1"/>
  <c r="C64" i="9" s="1"/>
  <c r="C65" i="9" a="1"/>
  <c r="C65" i="9" s="1"/>
  <c r="C66" i="9" a="1"/>
  <c r="C66" i="9" s="1"/>
  <c r="C67" i="9" a="1"/>
  <c r="C67" i="9" s="1"/>
  <c r="C68" i="9" a="1"/>
  <c r="C68" i="9" s="1"/>
  <c r="C69" i="9" a="1"/>
  <c r="C69" i="9" s="1"/>
  <c r="C70" i="9" a="1"/>
  <c r="C70" i="9" s="1"/>
  <c r="C71" i="9" a="1"/>
  <c r="C71" i="9" s="1"/>
  <c r="C72" i="9" a="1"/>
  <c r="C72" i="9" s="1"/>
  <c r="C73" i="9" a="1"/>
  <c r="C73" i="9" s="1"/>
  <c r="C74" i="9" a="1"/>
  <c r="C74" i="9" s="1"/>
  <c r="C75" i="9" a="1"/>
  <c r="C75" i="9" s="1"/>
  <c r="C76" i="9" a="1"/>
  <c r="C76" i="9" s="1"/>
  <c r="C77" i="9" a="1"/>
  <c r="C77" i="9" s="1"/>
  <c r="C78" i="9" a="1"/>
  <c r="C78" i="9" s="1"/>
  <c r="C79" i="9" a="1"/>
  <c r="C79" i="9" s="1"/>
  <c r="C80" i="9" a="1"/>
  <c r="C80" i="9" s="1"/>
  <c r="C81" i="9" a="1"/>
  <c r="C81" i="9" s="1"/>
  <c r="C82" i="9" a="1"/>
  <c r="C82" i="9" s="1"/>
  <c r="C83" i="9" a="1"/>
  <c r="C83" i="9" s="1"/>
  <c r="C84" i="9" a="1"/>
  <c r="C84" i="9" s="1"/>
  <c r="C85" i="9" a="1"/>
  <c r="C85" i="9" s="1"/>
  <c r="C86" i="9" a="1"/>
  <c r="C86" i="9" s="1"/>
  <c r="C87" i="9" a="1"/>
  <c r="C87" i="9" s="1"/>
  <c r="C88" i="9" a="1"/>
  <c r="C88" i="9" s="1"/>
  <c r="C89" i="9" a="1"/>
  <c r="C89" i="9" s="1"/>
  <c r="C90" i="9" a="1"/>
  <c r="C90" i="9" s="1"/>
  <c r="C91" i="9" a="1"/>
  <c r="C91" i="9" s="1"/>
  <c r="C92" i="9" a="1"/>
  <c r="C92" i="9" s="1"/>
  <c r="C93" i="9" a="1"/>
  <c r="C93" i="9" s="1"/>
  <c r="C94" i="9" a="1"/>
  <c r="C94" i="9" s="1"/>
  <c r="C95" i="9" a="1"/>
  <c r="C95" i="9" s="1"/>
  <c r="C96" i="9" a="1"/>
  <c r="C96" i="9" s="1"/>
  <c r="C97" i="9" a="1"/>
  <c r="C97" i="9" s="1"/>
  <c r="C98" i="9" a="1"/>
  <c r="C98" i="9" s="1"/>
  <c r="C99" i="9" a="1"/>
  <c r="C99" i="9" s="1"/>
  <c r="C100" i="9" a="1"/>
  <c r="C100" i="9" s="1"/>
  <c r="C101" i="9" a="1"/>
  <c r="C101" i="9" s="1"/>
  <c r="C102" i="9" a="1"/>
  <c r="C102" i="9" s="1"/>
  <c r="C103" i="9" a="1"/>
  <c r="C103" i="9" s="1"/>
  <c r="C104" i="9" a="1"/>
  <c r="C104" i="9" s="1"/>
  <c r="C105" i="9" a="1"/>
  <c r="C105" i="9" s="1"/>
  <c r="C106" i="9" a="1"/>
  <c r="C106" i="9" s="1"/>
  <c r="C107" i="9" a="1"/>
  <c r="C107" i="9" s="1"/>
  <c r="C108" i="9" a="1"/>
  <c r="C108" i="9" s="1"/>
  <c r="C109" i="9" a="1"/>
  <c r="C109" i="9" s="1"/>
  <c r="C110" i="9" a="1"/>
  <c r="C110" i="9" s="1"/>
  <c r="C111" i="9" a="1"/>
  <c r="C111" i="9" s="1"/>
  <c r="C112" i="9" a="1"/>
  <c r="C112" i="9" s="1"/>
  <c r="C113" i="9" a="1"/>
  <c r="C113" i="9" s="1"/>
  <c r="C114" i="9" a="1"/>
  <c r="C114" i="9" s="1"/>
  <c r="C115" i="9" a="1"/>
  <c r="C115" i="9" s="1"/>
  <c r="C116" i="9" a="1"/>
  <c r="C116" i="9" s="1"/>
  <c r="C117" i="9" a="1"/>
  <c r="C117" i="9" s="1"/>
  <c r="C118" i="9" a="1"/>
  <c r="C118" i="9" s="1"/>
  <c r="C119" i="9" a="1"/>
  <c r="C119" i="9" s="1"/>
  <c r="C120" i="9" a="1"/>
  <c r="C120" i="9" s="1"/>
  <c r="C121" i="9" a="1"/>
  <c r="C121" i="9" s="1"/>
  <c r="C122" i="9" a="1"/>
  <c r="C122" i="9" s="1"/>
  <c r="C123" i="9" a="1"/>
  <c r="C123" i="9" s="1"/>
  <c r="C124" i="9" a="1"/>
  <c r="C124" i="9" s="1"/>
  <c r="C125" i="9" a="1"/>
  <c r="C125" i="9" s="1"/>
  <c r="C126" i="9" a="1"/>
  <c r="C126" i="9" s="1"/>
  <c r="C127" i="9" a="1"/>
  <c r="C127" i="9" s="1"/>
  <c r="C128" i="9" a="1"/>
  <c r="C128" i="9" s="1"/>
  <c r="C129" i="9" a="1"/>
  <c r="C129" i="9" s="1"/>
  <c r="C130" i="9" a="1"/>
  <c r="C130" i="9" s="1"/>
  <c r="C131" i="9" a="1"/>
  <c r="C131" i="9" s="1"/>
  <c r="C132" i="9" a="1"/>
  <c r="C132" i="9" s="1"/>
  <c r="C133" i="9" a="1"/>
  <c r="C133" i="9" s="1"/>
  <c r="C134" i="9" a="1"/>
  <c r="C134" i="9" s="1"/>
  <c r="C135" i="9" a="1"/>
  <c r="C135" i="9" s="1"/>
  <c r="C136" i="9" a="1"/>
  <c r="C136" i="9" s="1"/>
  <c r="C137" i="9" a="1"/>
  <c r="C137" i="9" s="1"/>
  <c r="C138" i="9" a="1"/>
  <c r="C138" i="9" s="1"/>
  <c r="C139" i="9" a="1"/>
  <c r="C139" i="9" s="1"/>
  <c r="C140" i="9" a="1"/>
  <c r="C140" i="9" s="1"/>
  <c r="C141" i="9" a="1"/>
  <c r="C141" i="9" s="1"/>
  <c r="C142" i="9" a="1"/>
  <c r="C142" i="9" s="1"/>
  <c r="C143" i="9" a="1"/>
  <c r="C143" i="9" s="1"/>
  <c r="C144" i="9" a="1"/>
  <c r="C144" i="9" s="1"/>
  <c r="C145" i="9" a="1"/>
  <c r="C145" i="9" s="1"/>
  <c r="C146" i="9" a="1"/>
  <c r="C146" i="9" s="1"/>
  <c r="C147" i="9" a="1"/>
  <c r="C147" i="9" s="1"/>
  <c r="C148" i="9" a="1"/>
  <c r="C148" i="9" s="1"/>
  <c r="C149" i="9" a="1"/>
  <c r="C149" i="9" s="1"/>
  <c r="C150" i="9" a="1"/>
  <c r="C150" i="9" s="1"/>
  <c r="C151" i="9" a="1"/>
  <c r="C151" i="9" s="1"/>
  <c r="C152" i="9" a="1"/>
  <c r="C152" i="9" s="1"/>
  <c r="C153" i="9" a="1"/>
  <c r="C153" i="9" s="1"/>
  <c r="C154" i="9" a="1"/>
  <c r="C154" i="9" s="1"/>
  <c r="C155" i="9" a="1"/>
  <c r="C155" i="9" s="1"/>
  <c r="C156" i="9" a="1"/>
  <c r="C156" i="9" s="1"/>
  <c r="C157" i="9" a="1"/>
  <c r="C157" i="9" s="1"/>
  <c r="C158" i="9" a="1"/>
  <c r="C158" i="9" s="1"/>
  <c r="C159" i="9" a="1"/>
  <c r="C159" i="9" s="1"/>
  <c r="C160" i="9" a="1"/>
  <c r="C160" i="9" s="1"/>
  <c r="C161" i="9" a="1"/>
  <c r="C161" i="9" s="1"/>
  <c r="C162" i="9" a="1"/>
  <c r="C162" i="9" s="1"/>
  <c r="C163" i="9" a="1"/>
  <c r="C163" i="9" s="1"/>
  <c r="C164" i="9" a="1"/>
  <c r="C164" i="9" s="1"/>
  <c r="C165" i="9" a="1"/>
  <c r="C165" i="9" s="1"/>
  <c r="C166" i="9" a="1"/>
  <c r="C166" i="9" s="1"/>
  <c r="C167" i="9" a="1"/>
  <c r="C167" i="9" s="1"/>
  <c r="C168" i="9" a="1"/>
  <c r="C168" i="9" s="1"/>
  <c r="C169" i="9" a="1"/>
  <c r="C169" i="9" s="1"/>
  <c r="C170" i="9" a="1"/>
  <c r="C170" i="9" s="1"/>
  <c r="C171" i="9" a="1"/>
  <c r="C171" i="9" s="1"/>
  <c r="C172" i="9" a="1"/>
  <c r="C172" i="9" s="1"/>
  <c r="C173" i="9" a="1"/>
  <c r="C173" i="9" s="1"/>
  <c r="C174" i="9" a="1"/>
  <c r="C174" i="9" s="1"/>
  <c r="C175" i="9" a="1"/>
  <c r="C175" i="9" s="1"/>
  <c r="C176" i="9" a="1"/>
  <c r="C176" i="9" s="1"/>
  <c r="C177" i="9" a="1"/>
  <c r="C177" i="9" s="1"/>
  <c r="C178" i="9" a="1"/>
  <c r="C178" i="9" s="1"/>
  <c r="C179" i="9" a="1"/>
  <c r="C179" i="9" s="1"/>
  <c r="C180" i="9" a="1"/>
  <c r="C180" i="9" s="1"/>
  <c r="C181" i="9" a="1"/>
  <c r="C181" i="9" s="1"/>
  <c r="C182" i="9" a="1"/>
  <c r="C182" i="9" s="1"/>
  <c r="C183" i="9" a="1"/>
  <c r="C183" i="9" s="1"/>
  <c r="C184" i="9" a="1"/>
  <c r="C184" i="9" s="1"/>
  <c r="C185" i="9" a="1"/>
  <c r="C185" i="9" s="1"/>
  <c r="C186" i="9" a="1"/>
  <c r="C186" i="9" s="1"/>
  <c r="C187" i="9" a="1"/>
  <c r="C187" i="9" s="1"/>
  <c r="C188" i="9" a="1"/>
  <c r="C188" i="9" s="1"/>
  <c r="C189" i="9" a="1"/>
  <c r="C189" i="9" s="1"/>
  <c r="C190" i="9" a="1"/>
  <c r="C190" i="9" s="1"/>
  <c r="C191" i="9" a="1"/>
  <c r="C191" i="9" s="1"/>
  <c r="C192" i="9" a="1"/>
  <c r="C192" i="9" s="1"/>
  <c r="C193" i="9" a="1"/>
  <c r="C193" i="9" s="1"/>
  <c r="C194" i="9" a="1"/>
  <c r="C194" i="9" s="1"/>
  <c r="C195" i="9" a="1"/>
  <c r="C195" i="9" s="1"/>
  <c r="C196" i="9" a="1"/>
  <c r="C196" i="9" s="1"/>
  <c r="C197" i="9" a="1"/>
  <c r="C197" i="9" s="1"/>
  <c r="C198" i="9" a="1"/>
  <c r="C198" i="9" s="1"/>
  <c r="C199" i="9" a="1"/>
  <c r="C199" i="9" s="1"/>
  <c r="C200" i="9" a="1"/>
  <c r="C200" i="9" s="1"/>
  <c r="C201" i="9" a="1"/>
  <c r="C201" i="9" s="1"/>
  <c r="C202" i="9" a="1"/>
  <c r="C202" i="9" s="1"/>
  <c r="C203" i="9" a="1"/>
  <c r="C203" i="9" s="1"/>
  <c r="C204" i="9" a="1"/>
  <c r="C204" i="9" s="1"/>
  <c r="C205" i="9" a="1"/>
  <c r="C205" i="9" s="1"/>
  <c r="C206" i="9" a="1"/>
  <c r="C206" i="9" s="1"/>
  <c r="C207" i="9" a="1"/>
  <c r="C207" i="9" s="1"/>
  <c r="C208" i="9" a="1"/>
  <c r="C208" i="9" s="1"/>
  <c r="C209" i="9" a="1"/>
  <c r="C209" i="9" s="1"/>
  <c r="C210" i="9" a="1"/>
  <c r="C210" i="9" s="1"/>
  <c r="C211" i="9" a="1"/>
  <c r="C211" i="9" s="1"/>
  <c r="C212" i="9" a="1"/>
  <c r="C212" i="9" s="1"/>
  <c r="C213" i="9" a="1"/>
  <c r="C213" i="9" s="1"/>
  <c r="C214" i="9" a="1"/>
  <c r="C214" i="9" s="1"/>
  <c r="C215" i="9" a="1"/>
  <c r="C215" i="9" s="1"/>
  <c r="C216" i="9" a="1"/>
  <c r="C216" i="9" s="1"/>
  <c r="C217" i="9" a="1"/>
  <c r="C217" i="9" s="1"/>
  <c r="C218" i="9" a="1"/>
  <c r="C218" i="9" s="1"/>
  <c r="C219" i="9" a="1"/>
  <c r="C219" i="9" s="1"/>
  <c r="C220" i="9" a="1"/>
  <c r="C220" i="9" s="1"/>
  <c r="C221" i="9" a="1"/>
  <c r="C221" i="9" s="1"/>
  <c r="C222" i="9" a="1"/>
  <c r="C222" i="9" s="1"/>
  <c r="C223" i="9" a="1"/>
  <c r="C223" i="9" s="1"/>
  <c r="C224" i="9" a="1"/>
  <c r="C224" i="9" s="1"/>
  <c r="C225" i="9" a="1"/>
  <c r="C225" i="9" s="1"/>
  <c r="C226" i="9" a="1"/>
  <c r="C226" i="9" s="1"/>
  <c r="C227" i="9" a="1"/>
  <c r="C227" i="9" s="1"/>
  <c r="C228" i="9" a="1"/>
  <c r="C228" i="9" s="1"/>
  <c r="C229" i="9" a="1"/>
  <c r="C229" i="9" s="1"/>
  <c r="C230" i="9" a="1"/>
  <c r="C230" i="9" s="1"/>
  <c r="C231" i="9" a="1"/>
  <c r="C231" i="9" s="1"/>
  <c r="C232" i="9" a="1"/>
  <c r="C232" i="9" s="1"/>
  <c r="C233" i="9" a="1"/>
  <c r="C233" i="9" s="1"/>
  <c r="C234" i="9" a="1"/>
  <c r="C234" i="9" s="1"/>
  <c r="C235" i="9" a="1"/>
  <c r="C235" i="9" s="1"/>
  <c r="C236" i="9" a="1"/>
  <c r="C236" i="9" s="1"/>
  <c r="C237" i="9" a="1"/>
  <c r="C237" i="9" s="1"/>
  <c r="C238" i="9" a="1"/>
  <c r="C238" i="9" s="1"/>
  <c r="C239" i="9" a="1"/>
  <c r="C239" i="9" s="1"/>
  <c r="C240" i="9" a="1"/>
  <c r="C240" i="9" s="1"/>
  <c r="C241" i="9" a="1"/>
  <c r="C241" i="9" s="1"/>
  <c r="C242" i="9" a="1"/>
  <c r="C242" i="9" s="1"/>
  <c r="C243" i="9" a="1"/>
  <c r="C243" i="9" s="1"/>
  <c r="C244" i="9" a="1"/>
  <c r="C244" i="9" s="1"/>
  <c r="C245" i="9" a="1"/>
  <c r="C245" i="9" s="1"/>
  <c r="C246" i="9" a="1"/>
  <c r="C246" i="9" s="1"/>
  <c r="C247" i="9" a="1"/>
  <c r="C247" i="9" s="1"/>
  <c r="C248" i="9" a="1"/>
  <c r="C248" i="9" s="1"/>
  <c r="C249" i="9" a="1"/>
  <c r="C249" i="9" s="1"/>
  <c r="C250" i="9" a="1"/>
  <c r="C250" i="9" s="1"/>
  <c r="C251" i="9" a="1"/>
  <c r="C251" i="9" s="1"/>
  <c r="C252" i="9" a="1"/>
  <c r="C252" i="9" s="1"/>
  <c r="C253" i="9" a="1"/>
  <c r="C253" i="9" s="1"/>
  <c r="C254" i="9" a="1"/>
  <c r="C254" i="9" s="1"/>
  <c r="C255" i="9" a="1"/>
  <c r="C255" i="9" s="1"/>
  <c r="C256" i="9" a="1"/>
  <c r="C256" i="9" s="1"/>
  <c r="C257" i="9" a="1"/>
  <c r="C257" i="9" s="1"/>
  <c r="C258" i="9" a="1"/>
  <c r="C258" i="9" s="1"/>
  <c r="C259" i="9" a="1"/>
  <c r="C259" i="9" s="1"/>
  <c r="C260" i="9" a="1"/>
  <c r="C260" i="9" s="1"/>
  <c r="C261" i="9" a="1"/>
  <c r="C261" i="9" s="1"/>
  <c r="C262" i="9" a="1"/>
  <c r="C262" i="9" s="1"/>
  <c r="C263" i="9" a="1"/>
  <c r="C263" i="9" s="1"/>
  <c r="C264" i="9" a="1"/>
  <c r="C264" i="9" s="1"/>
  <c r="C265" i="9" a="1"/>
  <c r="C265" i="9" s="1"/>
  <c r="C266" i="9" a="1"/>
  <c r="C266" i="9" s="1"/>
  <c r="C267" i="9" a="1"/>
  <c r="C267" i="9" s="1"/>
  <c r="C268" i="9" a="1"/>
  <c r="C268" i="9" s="1"/>
  <c r="C269" i="9" a="1"/>
  <c r="C269" i="9" s="1"/>
  <c r="C270" i="9" a="1"/>
  <c r="C270" i="9" s="1"/>
  <c r="C271" i="9" a="1"/>
  <c r="C271" i="9" s="1"/>
  <c r="C272" i="9" a="1"/>
  <c r="C272" i="9" s="1"/>
  <c r="C273" i="9" a="1"/>
  <c r="C273" i="9" s="1"/>
  <c r="C274" i="9" a="1"/>
  <c r="C274" i="9" s="1"/>
  <c r="C275" i="9" a="1"/>
  <c r="C275" i="9" s="1"/>
  <c r="C276" i="9" a="1"/>
  <c r="C276" i="9" s="1"/>
  <c r="C277" i="9" a="1"/>
  <c r="C277" i="9" s="1"/>
  <c r="C278" i="9" a="1"/>
  <c r="C278" i="9" s="1"/>
  <c r="C279" i="9" a="1"/>
  <c r="C279" i="9" s="1"/>
  <c r="C280" i="9" a="1"/>
  <c r="C280" i="9" s="1"/>
  <c r="C281" i="9" a="1"/>
  <c r="C281" i="9" s="1"/>
  <c r="C282" i="9" a="1"/>
  <c r="C282" i="9" s="1"/>
  <c r="C283" i="9" a="1"/>
  <c r="C283" i="9" s="1"/>
  <c r="C284" i="9" a="1"/>
  <c r="C284" i="9" s="1"/>
  <c r="C285" i="9" a="1"/>
  <c r="C285" i="9" s="1"/>
  <c r="C286" i="9" a="1"/>
  <c r="C286" i="9" s="1"/>
  <c r="C287" i="9" a="1"/>
  <c r="C287" i="9" s="1"/>
  <c r="C288" i="9" a="1"/>
  <c r="C288" i="9" s="1"/>
  <c r="C289" i="9" a="1"/>
  <c r="C289" i="9" s="1"/>
  <c r="C290" i="9" a="1"/>
  <c r="C290" i="9" s="1"/>
  <c r="C291" i="9" a="1"/>
  <c r="C291" i="9" s="1"/>
  <c r="C292" i="9" a="1"/>
  <c r="C292" i="9" s="1"/>
  <c r="C293" i="9" a="1"/>
  <c r="C293" i="9" s="1"/>
  <c r="C294" i="9" a="1"/>
  <c r="C294" i="9" s="1"/>
  <c r="C295" i="9" a="1"/>
  <c r="C295" i="9" s="1"/>
  <c r="C296" i="9" a="1"/>
  <c r="C296" i="9" s="1"/>
  <c r="C297" i="9" a="1"/>
  <c r="C297" i="9" s="1"/>
  <c r="C298" i="9" a="1"/>
  <c r="C298" i="9" s="1"/>
  <c r="C299" i="9" a="1"/>
  <c r="C299" i="9" s="1"/>
  <c r="C300" i="9" a="1"/>
  <c r="C300" i="9" s="1"/>
  <c r="C301" i="9" a="1"/>
  <c r="C301" i="9" s="1"/>
  <c r="C302" i="9" a="1"/>
  <c r="C302" i="9" s="1"/>
  <c r="C303" i="9" a="1"/>
  <c r="C303" i="9" s="1"/>
  <c r="C304" i="9" a="1"/>
  <c r="C304" i="9" s="1"/>
  <c r="C305" i="9" a="1"/>
  <c r="C305" i="9" s="1"/>
  <c r="C306" i="9" a="1"/>
  <c r="C306" i="9" s="1"/>
  <c r="C307" i="9" a="1"/>
  <c r="C307" i="9" s="1"/>
  <c r="C308" i="9" a="1"/>
  <c r="C308" i="9" s="1"/>
  <c r="C309" i="9" a="1"/>
  <c r="C309" i="9" s="1"/>
  <c r="C310" i="9" a="1"/>
  <c r="C310" i="9" s="1"/>
  <c r="C311" i="9" a="1"/>
  <c r="C311" i="9" s="1"/>
  <c r="C312" i="9" a="1"/>
  <c r="C312" i="9" s="1"/>
  <c r="C313" i="9" a="1"/>
  <c r="C313" i="9" s="1"/>
  <c r="C314" i="9" a="1"/>
  <c r="C314" i="9" s="1"/>
  <c r="C315" i="9" a="1"/>
  <c r="C315" i="9" s="1"/>
  <c r="C316" i="9" a="1"/>
  <c r="C316" i="9" s="1"/>
  <c r="C317" i="9" a="1"/>
  <c r="C317" i="9" s="1"/>
  <c r="C318" i="9" a="1"/>
  <c r="C318" i="9" s="1"/>
  <c r="C319" i="9" a="1"/>
  <c r="C319" i="9" s="1"/>
  <c r="C320" i="9" a="1"/>
  <c r="C320" i="9" s="1"/>
  <c r="C321" i="9" a="1"/>
  <c r="C321" i="9" s="1"/>
  <c r="C322" i="9" a="1"/>
  <c r="C322" i="9" s="1"/>
  <c r="C323" i="9" a="1"/>
  <c r="C323" i="9" s="1"/>
  <c r="C324" i="9" a="1"/>
  <c r="C324" i="9" s="1"/>
  <c r="C325" i="9" a="1"/>
  <c r="C325" i="9" s="1"/>
  <c r="C326" i="9" a="1"/>
  <c r="C326" i="9" s="1"/>
  <c r="C327" i="9" a="1"/>
  <c r="C327" i="9" s="1"/>
  <c r="C328" i="9" a="1"/>
  <c r="C328" i="9" s="1"/>
  <c r="C329" i="9" a="1"/>
  <c r="C329" i="9" s="1"/>
  <c r="C330" i="9" a="1"/>
  <c r="C330" i="9" s="1"/>
  <c r="C331" i="9" a="1"/>
  <c r="C331" i="9" s="1"/>
  <c r="C332" i="9" a="1"/>
  <c r="C332" i="9" s="1"/>
  <c r="C333" i="9" a="1"/>
  <c r="C333" i="9" s="1"/>
  <c r="C334" i="9" a="1"/>
  <c r="C334" i="9" s="1"/>
  <c r="C335" i="9" a="1"/>
  <c r="C335" i="9" s="1"/>
  <c r="C336" i="9" a="1"/>
  <c r="C336" i="9" s="1"/>
  <c r="C337" i="9" a="1"/>
  <c r="C337" i="9" s="1"/>
  <c r="C338" i="9" a="1"/>
  <c r="C338" i="9" s="1"/>
  <c r="C339" i="9" a="1"/>
  <c r="C339" i="9" s="1"/>
  <c r="C340" i="9" a="1"/>
  <c r="C340" i="9" s="1"/>
  <c r="C341" i="9" a="1"/>
  <c r="C341" i="9" s="1"/>
  <c r="C342" i="9" a="1"/>
  <c r="C342" i="9" s="1"/>
  <c r="C343" i="9" a="1"/>
  <c r="C343" i="9" s="1"/>
  <c r="C344" i="9" a="1"/>
  <c r="C344" i="9" s="1"/>
  <c r="C345" i="9" a="1"/>
  <c r="C345" i="9" s="1"/>
  <c r="C346" i="9" a="1"/>
  <c r="C346" i="9" s="1"/>
  <c r="C347" i="9" a="1"/>
  <c r="C347" i="9" s="1"/>
  <c r="C348" i="9" a="1"/>
  <c r="C348" i="9" s="1"/>
  <c r="C349" i="9" a="1"/>
  <c r="C349" i="9" s="1"/>
  <c r="C350" i="9" a="1"/>
  <c r="C350" i="9" s="1"/>
  <c r="C351" i="9" a="1"/>
  <c r="C351" i="9" s="1"/>
  <c r="C352" i="9" a="1"/>
  <c r="C352" i="9" s="1"/>
  <c r="C353" i="9" a="1"/>
  <c r="C353" i="9" s="1"/>
  <c r="C354" i="9" a="1"/>
  <c r="C354" i="9" s="1"/>
  <c r="C355" i="9" a="1"/>
  <c r="C355" i="9" s="1"/>
  <c r="C356" i="9" a="1"/>
  <c r="C356" i="9" s="1"/>
  <c r="C357" i="9" a="1"/>
  <c r="C357" i="9" s="1"/>
  <c r="C358" i="9" a="1"/>
  <c r="C358" i="9" s="1"/>
  <c r="C359" i="9" a="1"/>
  <c r="C359" i="9" s="1"/>
  <c r="C360" i="9" a="1"/>
  <c r="C360" i="9" s="1"/>
  <c r="C361" i="9" a="1"/>
  <c r="C361" i="9" s="1"/>
  <c r="C362" i="9" a="1"/>
  <c r="C362" i="9" s="1"/>
  <c r="C363" i="9" a="1"/>
  <c r="C363" i="9" s="1"/>
  <c r="C364" i="9" a="1"/>
  <c r="C364" i="9" s="1"/>
  <c r="C365" i="9" a="1"/>
  <c r="C365" i="9" s="1"/>
  <c r="C366" i="9" a="1"/>
  <c r="C366" i="9" s="1"/>
  <c r="C367" i="9" a="1"/>
  <c r="C367" i="9" s="1"/>
  <c r="C368" i="9" a="1"/>
  <c r="C368" i="9" s="1"/>
  <c r="C369" i="9" a="1"/>
  <c r="C369" i="9" s="1"/>
  <c r="C370" i="9" a="1"/>
  <c r="C370" i="9" s="1"/>
  <c r="C371" i="9" a="1"/>
  <c r="C371" i="9" s="1"/>
  <c r="C372" i="9" a="1"/>
  <c r="C372" i="9" s="1"/>
  <c r="C373" i="9" a="1"/>
  <c r="C373" i="9" s="1"/>
  <c r="C374" i="9" a="1"/>
  <c r="C374" i="9" s="1"/>
  <c r="C375" i="9" a="1"/>
  <c r="C375" i="9" s="1"/>
  <c r="C376" i="9" a="1"/>
  <c r="C376" i="9" s="1"/>
  <c r="C377" i="9" a="1"/>
  <c r="C377" i="9" s="1"/>
  <c r="C378" i="9" a="1"/>
  <c r="C378" i="9" s="1"/>
  <c r="C379" i="9" a="1"/>
  <c r="C379" i="9" s="1"/>
  <c r="C380" i="9" a="1"/>
  <c r="C380" i="9" s="1"/>
  <c r="C381" i="9" a="1"/>
  <c r="C381" i="9" s="1"/>
  <c r="C382" i="9" a="1"/>
  <c r="C382" i="9" s="1"/>
  <c r="C383" i="9" a="1"/>
  <c r="C383" i="9" s="1"/>
  <c r="C384" i="9" a="1"/>
  <c r="C384" i="9" s="1"/>
  <c r="C385" i="9" a="1"/>
  <c r="C385" i="9" s="1"/>
  <c r="C386" i="9" a="1"/>
  <c r="C386" i="9" s="1"/>
  <c r="C387" i="9" a="1"/>
  <c r="C387" i="9" s="1"/>
  <c r="C388" i="9" a="1"/>
  <c r="C388" i="9" s="1"/>
  <c r="C389" i="9" a="1"/>
  <c r="C389" i="9" s="1"/>
  <c r="C390" i="9" a="1"/>
  <c r="C390" i="9" s="1"/>
  <c r="C391" i="9" a="1"/>
  <c r="C391" i="9" s="1"/>
  <c r="C392" i="9" a="1"/>
  <c r="C392" i="9" s="1"/>
  <c r="C393" i="9" a="1"/>
  <c r="C393" i="9" s="1"/>
  <c r="C394" i="9" a="1"/>
  <c r="C394" i="9" s="1"/>
  <c r="C395" i="9" a="1"/>
  <c r="C395" i="9" s="1"/>
  <c r="C396" i="9" a="1"/>
  <c r="C396" i="9" s="1"/>
  <c r="C397" i="9" a="1"/>
  <c r="C397" i="9" s="1"/>
  <c r="C398" i="9" a="1"/>
  <c r="C398" i="9" s="1"/>
  <c r="C399" i="9" a="1"/>
  <c r="C399" i="9" s="1"/>
  <c r="C400" i="9" a="1"/>
  <c r="C400" i="9" s="1"/>
  <c r="C401" i="9" a="1"/>
  <c r="C401" i="9" s="1"/>
  <c r="C402" i="9" a="1"/>
  <c r="C402" i="9" s="1"/>
  <c r="C403" i="9" a="1"/>
  <c r="C403" i="9" s="1"/>
  <c r="C404" i="9" a="1"/>
  <c r="C404" i="9" s="1"/>
  <c r="C405" i="9" a="1"/>
  <c r="C405" i="9" s="1"/>
  <c r="C406" i="9" a="1"/>
  <c r="C406" i="9" s="1"/>
  <c r="C407" i="9" a="1"/>
  <c r="C407" i="9" s="1"/>
  <c r="C408" i="9" a="1"/>
  <c r="C408" i="9" s="1"/>
  <c r="C409" i="9" a="1"/>
  <c r="C409" i="9" s="1"/>
  <c r="C410" i="9" a="1"/>
  <c r="C410" i="9" s="1"/>
  <c r="C411" i="9" a="1"/>
  <c r="C411" i="9" s="1"/>
  <c r="C412" i="9" a="1"/>
  <c r="C412" i="9" s="1"/>
  <c r="C413" i="9" a="1"/>
  <c r="C413" i="9" s="1"/>
  <c r="C414" i="9" a="1"/>
  <c r="C414" i="9" s="1"/>
  <c r="C415" i="9" a="1"/>
  <c r="C415" i="9" s="1"/>
  <c r="C416" i="9" a="1"/>
  <c r="C416" i="9" s="1"/>
  <c r="C417" i="9" a="1"/>
  <c r="C417" i="9" s="1"/>
  <c r="C418" i="9" a="1"/>
  <c r="C418" i="9" s="1"/>
  <c r="C419" i="9" a="1"/>
  <c r="C419" i="9" s="1"/>
  <c r="C420" i="9" a="1"/>
  <c r="C420" i="9" s="1"/>
  <c r="C421" i="9" a="1"/>
  <c r="C421" i="9" s="1"/>
  <c r="C422" i="9" a="1"/>
  <c r="C422" i="9" s="1"/>
  <c r="C423" i="9" a="1"/>
  <c r="C423" i="9" s="1"/>
  <c r="C424" i="9" a="1"/>
  <c r="C424" i="9" s="1"/>
  <c r="C425" i="9" a="1"/>
  <c r="C425" i="9" s="1"/>
  <c r="C426" i="9" a="1"/>
  <c r="C426" i="9" s="1"/>
  <c r="C427" i="9" a="1"/>
  <c r="C427" i="9" s="1"/>
  <c r="C428" i="9" a="1"/>
  <c r="C428" i="9" s="1"/>
  <c r="C429" i="9" a="1"/>
  <c r="C429" i="9" s="1"/>
  <c r="C430" i="9" a="1"/>
  <c r="C430" i="9" s="1"/>
  <c r="C431" i="9" a="1"/>
  <c r="C431" i="9" s="1"/>
  <c r="C432" i="9" a="1"/>
  <c r="C432" i="9" s="1"/>
  <c r="C433" i="9" a="1"/>
  <c r="C433" i="9" s="1"/>
  <c r="C434" i="9" a="1"/>
  <c r="C434" i="9" s="1"/>
  <c r="C435" i="9" a="1"/>
  <c r="C435" i="9" s="1"/>
  <c r="C436" i="9" a="1"/>
  <c r="C436" i="9" s="1"/>
  <c r="C437" i="9" a="1"/>
  <c r="C437" i="9" s="1"/>
  <c r="C438" i="9" a="1"/>
  <c r="C438" i="9" s="1"/>
  <c r="C439" i="9" a="1"/>
  <c r="C439" i="9" s="1"/>
  <c r="C440" i="9" a="1"/>
  <c r="C440" i="9" s="1"/>
  <c r="C441" i="9" a="1"/>
  <c r="C441" i="9" s="1"/>
  <c r="C442" i="9" a="1"/>
  <c r="C442" i="9" s="1"/>
  <c r="C443" i="9" a="1"/>
  <c r="C443" i="9" s="1"/>
  <c r="C444" i="9" a="1"/>
  <c r="C444" i="9" s="1"/>
  <c r="C445" i="9" a="1"/>
  <c r="C445" i="9" s="1"/>
  <c r="C446" i="9" a="1"/>
  <c r="C446" i="9" s="1"/>
  <c r="C447" i="9" a="1"/>
  <c r="C447" i="9" s="1"/>
  <c r="C448" i="9" a="1"/>
  <c r="C448" i="9" s="1"/>
  <c r="C449" i="9" a="1"/>
  <c r="C449" i="9" s="1"/>
  <c r="C450" i="9" a="1"/>
  <c r="C450" i="9" s="1"/>
  <c r="C451" i="9" a="1"/>
  <c r="C451" i="9" s="1"/>
  <c r="C452" i="9" a="1"/>
  <c r="C452" i="9" s="1"/>
  <c r="C453" i="9" a="1"/>
  <c r="C453" i="9" s="1"/>
  <c r="C454" i="9" a="1"/>
  <c r="C454" i="9" s="1"/>
  <c r="C455" i="9" a="1"/>
  <c r="C455" i="9" s="1"/>
  <c r="C456" i="9" a="1"/>
  <c r="C456" i="9" s="1"/>
  <c r="C457" i="9" a="1"/>
  <c r="C457" i="9" s="1"/>
  <c r="C458" i="9" a="1"/>
  <c r="C458" i="9" s="1"/>
  <c r="C459" i="9" a="1"/>
  <c r="C459" i="9" s="1"/>
  <c r="C460" i="9" a="1"/>
  <c r="C460" i="9" s="1"/>
  <c r="C461" i="9" a="1"/>
  <c r="C461" i="9" s="1"/>
  <c r="C462" i="9" a="1"/>
  <c r="C462" i="9" s="1"/>
  <c r="C463" i="9" a="1"/>
  <c r="C463" i="9" s="1"/>
  <c r="C464" i="9" a="1"/>
  <c r="C464" i="9" s="1"/>
  <c r="C465" i="9" a="1"/>
  <c r="C465" i="9" s="1"/>
  <c r="C466" i="9" a="1"/>
  <c r="C466" i="9" s="1"/>
  <c r="C467" i="9" a="1"/>
  <c r="C467" i="9" s="1"/>
  <c r="C468" i="9" a="1"/>
  <c r="C468" i="9" s="1"/>
  <c r="C469" i="9" a="1"/>
  <c r="C469" i="9" s="1"/>
  <c r="C470" i="9" a="1"/>
  <c r="C470" i="9" s="1"/>
  <c r="C471" i="9" a="1"/>
  <c r="C471" i="9" s="1"/>
  <c r="C472" i="9" a="1"/>
  <c r="C472" i="9" s="1"/>
  <c r="C473" i="9" a="1"/>
  <c r="C473" i="9" s="1"/>
  <c r="C474" i="9" a="1"/>
  <c r="C474" i="9" s="1"/>
  <c r="C475" i="9" a="1"/>
  <c r="C475" i="9" s="1"/>
  <c r="C476" i="9" a="1"/>
  <c r="C476" i="9" s="1"/>
  <c r="C477" i="9" a="1"/>
  <c r="C477" i="9" s="1"/>
  <c r="C478" i="9" a="1"/>
  <c r="C478" i="9" s="1"/>
  <c r="C479" i="9" a="1"/>
  <c r="C479" i="9" s="1"/>
  <c r="C480" i="9" a="1"/>
  <c r="C480" i="9" s="1"/>
  <c r="C481" i="9" a="1"/>
  <c r="C481" i="9" s="1"/>
  <c r="C482" i="9" a="1"/>
  <c r="C482" i="9" s="1"/>
  <c r="C483" i="9" a="1"/>
  <c r="C483" i="9" s="1"/>
  <c r="C484" i="9" a="1"/>
  <c r="C484" i="9" s="1"/>
  <c r="C485" i="9" a="1"/>
  <c r="C485" i="9" s="1"/>
  <c r="C486" i="9" a="1"/>
  <c r="C486" i="9" s="1"/>
  <c r="C487" i="9" a="1"/>
  <c r="C487" i="9" s="1"/>
  <c r="C488" i="9" a="1"/>
  <c r="C488" i="9" s="1"/>
  <c r="C489" i="9" a="1"/>
  <c r="C489" i="9" s="1"/>
  <c r="C490" i="9" a="1"/>
  <c r="C490" i="9" s="1"/>
  <c r="C491" i="9" a="1"/>
  <c r="C491" i="9" s="1"/>
  <c r="C492" i="9" a="1"/>
  <c r="C492" i="9" s="1"/>
  <c r="C493" i="9" a="1"/>
  <c r="C493" i="9" s="1"/>
  <c r="C494" i="9" a="1"/>
  <c r="C494" i="9" s="1"/>
  <c r="C495" i="9" a="1"/>
  <c r="C495" i="9" s="1"/>
  <c r="C496" i="9" a="1"/>
  <c r="C496" i="9" s="1"/>
  <c r="C497" i="9" a="1"/>
  <c r="C497" i="9" s="1"/>
  <c r="C498" i="9" a="1"/>
  <c r="C498" i="9" s="1"/>
  <c r="C499" i="9" a="1"/>
  <c r="C499" i="9" s="1"/>
  <c r="C500" i="9" a="1"/>
  <c r="C500" i="9" s="1"/>
  <c r="C501" i="9" a="1"/>
  <c r="C501" i="9" s="1"/>
  <c r="C502" i="9" a="1"/>
  <c r="C502" i="9" s="1"/>
  <c r="C503" i="9" a="1"/>
  <c r="C503" i="9" s="1"/>
  <c r="C504" i="9" a="1"/>
  <c r="C504" i="9" s="1"/>
  <c r="C505" i="9" a="1"/>
  <c r="C505" i="9" s="1"/>
  <c r="C506" i="9" a="1"/>
  <c r="C506" i="9" s="1"/>
  <c r="C507" i="9" a="1"/>
  <c r="C507" i="9" s="1"/>
  <c r="C508" i="9" a="1"/>
  <c r="C508" i="9" s="1"/>
  <c r="C509" i="9" a="1"/>
  <c r="C509" i="9" s="1"/>
  <c r="C510" i="9" a="1"/>
  <c r="C510" i="9" s="1"/>
  <c r="C511" i="9" a="1"/>
  <c r="C511" i="9" s="1"/>
  <c r="C512" i="9" a="1"/>
  <c r="C512" i="9" s="1"/>
  <c r="C513" i="9" a="1"/>
  <c r="C513" i="9" s="1"/>
  <c r="C514" i="9" a="1"/>
  <c r="C514" i="9" s="1"/>
  <c r="C515" i="9" a="1"/>
  <c r="C515" i="9" s="1"/>
  <c r="C516" i="9" a="1"/>
  <c r="C516" i="9" s="1"/>
  <c r="C517" i="9" a="1"/>
  <c r="C517" i="9" s="1"/>
  <c r="C518" i="9" a="1"/>
  <c r="C518" i="9" s="1"/>
  <c r="C519" i="9" a="1"/>
  <c r="C519" i="9" s="1"/>
  <c r="C520" i="9" a="1"/>
  <c r="C520" i="9" s="1"/>
  <c r="C521" i="9" a="1"/>
  <c r="C521" i="9" s="1"/>
  <c r="C522" i="9" a="1"/>
  <c r="C522" i="9" s="1"/>
  <c r="C523" i="9" a="1"/>
  <c r="C523" i="9" s="1"/>
  <c r="C524" i="9" a="1"/>
  <c r="C524" i="9" s="1"/>
  <c r="C525" i="9" a="1"/>
  <c r="C525" i="9" s="1"/>
  <c r="C526" i="9" a="1"/>
  <c r="C526" i="9" s="1"/>
  <c r="C527" i="9" a="1"/>
  <c r="C527" i="9" s="1"/>
  <c r="C528" i="9" a="1"/>
  <c r="C528" i="9" s="1"/>
  <c r="C529" i="9" a="1"/>
  <c r="C529" i="9" s="1"/>
  <c r="C530" i="9" a="1"/>
  <c r="C530" i="9" s="1"/>
  <c r="C531" i="9" a="1"/>
  <c r="C531" i="9" s="1"/>
  <c r="C532" i="9" a="1"/>
  <c r="C532" i="9" s="1"/>
  <c r="C533" i="9" a="1"/>
  <c r="C533" i="9" s="1"/>
  <c r="C534" i="9" a="1"/>
  <c r="C534" i="9" s="1"/>
  <c r="C535" i="9" a="1"/>
  <c r="C535" i="9" s="1"/>
  <c r="C536" i="9" a="1"/>
  <c r="C536" i="9" s="1"/>
  <c r="C537" i="9" a="1"/>
  <c r="C537" i="9" s="1"/>
  <c r="C538" i="9" a="1"/>
  <c r="C538" i="9" s="1"/>
  <c r="C539" i="9" a="1"/>
  <c r="C539" i="9" s="1"/>
  <c r="C540" i="9" a="1"/>
  <c r="C540" i="9" s="1"/>
  <c r="C541" i="9" a="1"/>
  <c r="C541" i="9" s="1"/>
  <c r="C542" i="9" a="1"/>
  <c r="C542" i="9" s="1"/>
  <c r="C543" i="9" a="1"/>
  <c r="C543" i="9" s="1"/>
  <c r="C544" i="9" a="1"/>
  <c r="C544" i="9" s="1"/>
  <c r="C545" i="9" a="1"/>
  <c r="C545" i="9" s="1"/>
  <c r="C546" i="9" a="1"/>
  <c r="C546" i="9" s="1"/>
  <c r="C547" i="9" a="1"/>
  <c r="C547" i="9" s="1"/>
  <c r="C548" i="9" a="1"/>
  <c r="C548" i="9" s="1"/>
  <c r="C549" i="9" a="1"/>
  <c r="C549" i="9" s="1"/>
  <c r="C550" i="9" a="1"/>
  <c r="C550" i="9" s="1"/>
  <c r="C551" i="9" a="1"/>
  <c r="C551" i="9" s="1"/>
  <c r="C552" i="9" a="1"/>
  <c r="C552" i="9" s="1"/>
  <c r="C553" i="9" a="1"/>
  <c r="C553" i="9" s="1"/>
  <c r="C554" i="9" a="1"/>
  <c r="C554" i="9" s="1"/>
  <c r="C555" i="9" a="1"/>
  <c r="C555" i="9" s="1"/>
  <c r="C556" i="9" a="1"/>
  <c r="C556" i="9" s="1"/>
  <c r="C557" i="9" a="1"/>
  <c r="C557" i="9" s="1"/>
  <c r="C558" i="9" a="1"/>
  <c r="C558" i="9" s="1"/>
  <c r="C559" i="9" a="1"/>
  <c r="C559" i="9" s="1"/>
  <c r="C560" i="9" a="1"/>
  <c r="C560" i="9" s="1"/>
  <c r="C561" i="9" a="1"/>
  <c r="C561" i="9" s="1"/>
  <c r="C562" i="9" a="1"/>
  <c r="C562" i="9" s="1"/>
  <c r="C563" i="9" a="1"/>
  <c r="C563" i="9" s="1"/>
  <c r="C564" i="9" a="1"/>
  <c r="C564" i="9" s="1"/>
  <c r="C565" i="9" a="1"/>
  <c r="C565" i="9" s="1"/>
  <c r="C566" i="9" a="1"/>
  <c r="C566" i="9" s="1"/>
  <c r="C567" i="9" a="1"/>
  <c r="C567" i="9" s="1"/>
  <c r="C568" i="9" a="1"/>
  <c r="C568" i="9" s="1"/>
  <c r="C569" i="9" a="1"/>
  <c r="C569" i="9" s="1"/>
  <c r="C570" i="9" a="1"/>
  <c r="C570" i="9" s="1"/>
  <c r="C571" i="9" a="1"/>
  <c r="C571" i="9" s="1"/>
  <c r="C572" i="9" a="1"/>
  <c r="C572" i="9" s="1"/>
  <c r="C573" i="9" a="1"/>
  <c r="C573" i="9" s="1"/>
  <c r="C574" i="9" a="1"/>
  <c r="C574" i="9" s="1"/>
  <c r="C575" i="9" a="1"/>
  <c r="C575" i="9" s="1"/>
  <c r="C576" i="9" a="1"/>
  <c r="C576" i="9" s="1"/>
  <c r="C577" i="9" a="1"/>
  <c r="C577" i="9" s="1"/>
  <c r="C578" i="9" a="1"/>
  <c r="C578" i="9" s="1"/>
  <c r="C579" i="9" a="1"/>
  <c r="C579" i="9" s="1"/>
  <c r="C580" i="9" a="1"/>
  <c r="C580" i="9" s="1"/>
  <c r="C581" i="9" a="1"/>
  <c r="C581" i="9" s="1"/>
  <c r="C582" i="9" a="1"/>
  <c r="C582" i="9" s="1"/>
  <c r="C583" i="9" a="1"/>
  <c r="C583" i="9" s="1"/>
  <c r="C584" i="9" a="1"/>
  <c r="C584" i="9" s="1"/>
  <c r="C585" i="9" a="1"/>
  <c r="C585" i="9" s="1"/>
  <c r="C586" i="9" a="1"/>
  <c r="C586" i="9" s="1"/>
  <c r="C587" i="9" a="1"/>
  <c r="C587" i="9" s="1"/>
  <c r="C588" i="9" a="1"/>
  <c r="C588" i="9" s="1"/>
  <c r="C589" i="9" a="1"/>
  <c r="C589" i="9" s="1"/>
  <c r="C590" i="9" a="1"/>
  <c r="C590" i="9" s="1"/>
  <c r="C591" i="9" a="1"/>
  <c r="C591" i="9" s="1"/>
  <c r="C592" i="9" a="1"/>
  <c r="C592" i="9" s="1"/>
  <c r="C593" i="9" a="1"/>
  <c r="C593" i="9" s="1"/>
  <c r="C594" i="9" a="1"/>
  <c r="C594" i="9" s="1"/>
  <c r="C595" i="9" a="1"/>
  <c r="C595" i="9" s="1"/>
  <c r="C596" i="9" a="1"/>
  <c r="C596" i="9" s="1"/>
  <c r="C597" i="9" a="1"/>
  <c r="C597" i="9" s="1"/>
  <c r="C598" i="9" a="1"/>
  <c r="C598" i="9" s="1"/>
  <c r="C599" i="9" a="1"/>
  <c r="C599" i="9" s="1"/>
  <c r="C600" i="9" a="1"/>
  <c r="C600" i="9" s="1"/>
  <c r="C601" i="9" a="1"/>
  <c r="C601" i="9" s="1"/>
  <c r="C602" i="9" a="1"/>
  <c r="C602" i="9" s="1"/>
  <c r="C603" i="9" a="1"/>
  <c r="C603" i="9" s="1"/>
  <c r="C604" i="9" a="1"/>
  <c r="C604" i="9" s="1"/>
  <c r="C605" i="9" a="1"/>
  <c r="C605" i="9" s="1"/>
  <c r="C606" i="9" a="1"/>
  <c r="C606" i="9" s="1"/>
  <c r="C607" i="9" a="1"/>
  <c r="C607" i="9" s="1"/>
  <c r="C608" i="9" a="1"/>
  <c r="C608" i="9" s="1"/>
  <c r="C609" i="9" a="1"/>
  <c r="C609" i="9" s="1"/>
  <c r="C610" i="9" a="1"/>
  <c r="C610" i="9" s="1"/>
  <c r="C611" i="9" a="1"/>
  <c r="C611" i="9" s="1"/>
  <c r="C612" i="9" a="1"/>
  <c r="C612" i="9" s="1"/>
  <c r="C613" i="9" a="1"/>
  <c r="C613" i="9" s="1"/>
  <c r="C614" i="9" a="1"/>
  <c r="C614" i="9" s="1"/>
  <c r="C615" i="9" a="1"/>
  <c r="C615" i="9" s="1"/>
  <c r="C616" i="9" a="1"/>
  <c r="C616" i="9" s="1"/>
  <c r="C617" i="9" a="1"/>
  <c r="C617" i="9" s="1"/>
  <c r="C618" i="9" a="1"/>
  <c r="C618" i="9" s="1"/>
  <c r="C619" i="9" a="1"/>
  <c r="C619" i="9" s="1"/>
  <c r="C620" i="9" a="1"/>
  <c r="C620" i="9" s="1"/>
  <c r="C621" i="9" a="1"/>
  <c r="C621" i="9" s="1"/>
  <c r="C622" i="9" a="1"/>
  <c r="C622" i="9" s="1"/>
  <c r="C623" i="9" a="1"/>
  <c r="C623" i="9" s="1"/>
  <c r="C624" i="9" a="1"/>
  <c r="C624" i="9" s="1"/>
  <c r="C625" i="9" a="1"/>
  <c r="C625" i="9" s="1"/>
  <c r="C626" i="9" a="1"/>
  <c r="C626" i="9" s="1"/>
  <c r="C627" i="9" a="1"/>
  <c r="C627" i="9" s="1"/>
  <c r="C628" i="9" a="1"/>
  <c r="C628" i="9" s="1"/>
  <c r="C629" i="9" a="1"/>
  <c r="C629" i="9" s="1"/>
  <c r="C630" i="9" a="1"/>
  <c r="C630" i="9" s="1"/>
  <c r="C631" i="9" a="1"/>
  <c r="C631" i="9" s="1"/>
  <c r="C632" i="9" a="1"/>
  <c r="C632" i="9" s="1"/>
  <c r="C633" i="9" a="1"/>
  <c r="C633" i="9" s="1"/>
  <c r="C634" i="9" a="1"/>
  <c r="C634" i="9" s="1"/>
  <c r="C635" i="9" a="1"/>
  <c r="C635" i="9" s="1"/>
  <c r="C636" i="9" a="1"/>
  <c r="C636" i="9" s="1"/>
  <c r="C637" i="9" a="1"/>
  <c r="C637" i="9" s="1"/>
  <c r="C638" i="9" a="1"/>
  <c r="C638" i="9" s="1"/>
  <c r="C639" i="9" a="1"/>
  <c r="C639" i="9" s="1"/>
  <c r="C640" i="9" a="1"/>
  <c r="C640" i="9" s="1"/>
  <c r="C641" i="9" a="1"/>
  <c r="C641" i="9" s="1"/>
  <c r="C642" i="9" a="1"/>
  <c r="C642" i="9" s="1"/>
  <c r="C643" i="9" a="1"/>
  <c r="C643" i="9" s="1"/>
  <c r="C644" i="9" a="1"/>
  <c r="C644" i="9" s="1"/>
  <c r="C645" i="9" a="1"/>
  <c r="C645" i="9" s="1"/>
  <c r="C646" i="9" a="1"/>
  <c r="C646" i="9" s="1"/>
  <c r="C647" i="9" a="1"/>
  <c r="C647" i="9" s="1"/>
  <c r="C648" i="9" a="1"/>
  <c r="C648" i="9" s="1"/>
  <c r="C649" i="9" a="1"/>
  <c r="C649" i="9" s="1"/>
  <c r="C650" i="9" a="1"/>
  <c r="C650" i="9" s="1"/>
  <c r="C651" i="9" a="1"/>
  <c r="C651" i="9" s="1"/>
  <c r="C652" i="9" a="1"/>
  <c r="C652" i="9" s="1"/>
  <c r="C653" i="9" a="1"/>
  <c r="C653" i="9" s="1"/>
  <c r="C654" i="9" a="1"/>
  <c r="C654" i="9" s="1"/>
  <c r="C655" i="9" a="1"/>
  <c r="C655" i="9" s="1"/>
  <c r="C656" i="9" a="1"/>
  <c r="C656" i="9" s="1"/>
  <c r="C657" i="9" a="1"/>
  <c r="C657" i="9" s="1"/>
  <c r="C658" i="9" a="1"/>
  <c r="C658" i="9" s="1"/>
  <c r="C659" i="9" a="1"/>
  <c r="C659" i="9" s="1"/>
  <c r="C660" i="9" a="1"/>
  <c r="C660" i="9" s="1"/>
  <c r="C661" i="9" a="1"/>
  <c r="C661" i="9" s="1"/>
  <c r="C662" i="9" a="1"/>
  <c r="C662" i="9" s="1"/>
  <c r="C663" i="9" a="1"/>
  <c r="C663" i="9" s="1"/>
  <c r="C664" i="9" a="1"/>
  <c r="C664" i="9" s="1"/>
  <c r="C665" i="9" a="1"/>
  <c r="C665" i="9" s="1"/>
  <c r="C666" i="9" a="1"/>
  <c r="C666" i="9" s="1"/>
  <c r="C667" i="9" a="1"/>
  <c r="C667" i="9" s="1"/>
  <c r="C668" i="9" a="1"/>
  <c r="C668" i="9" s="1"/>
  <c r="C669" i="9" a="1"/>
  <c r="C669" i="9" s="1"/>
  <c r="C670" i="9" a="1"/>
  <c r="C670" i="9" s="1"/>
  <c r="C671" i="9" a="1"/>
  <c r="C671" i="9" s="1"/>
  <c r="C672" i="9" a="1"/>
  <c r="C672" i="9" s="1"/>
  <c r="C673" i="9" a="1"/>
  <c r="C673" i="9" s="1"/>
  <c r="C674" i="9" a="1"/>
  <c r="C674" i="9" s="1"/>
  <c r="C675" i="9" a="1"/>
  <c r="C675" i="9" s="1"/>
  <c r="C676" i="9" a="1"/>
  <c r="C676" i="9" s="1"/>
  <c r="C677" i="9" a="1"/>
  <c r="C677" i="9" s="1"/>
  <c r="C678" i="9" a="1"/>
  <c r="C678" i="9" s="1"/>
  <c r="C679" i="9" a="1"/>
  <c r="C679" i="9" s="1"/>
  <c r="C680" i="9" a="1"/>
  <c r="C680" i="9" s="1"/>
  <c r="C681" i="9" a="1"/>
  <c r="C681" i="9" s="1"/>
  <c r="C682" i="9" a="1"/>
  <c r="C682" i="9" s="1"/>
  <c r="C683" i="9" a="1"/>
  <c r="C683" i="9" s="1"/>
  <c r="C684" i="9" a="1"/>
  <c r="C684" i="9" s="1"/>
  <c r="C685" i="9" a="1"/>
  <c r="C685" i="9" s="1"/>
  <c r="C686" i="9" a="1"/>
  <c r="C686" i="9" s="1"/>
  <c r="C687" i="9" a="1"/>
  <c r="C687" i="9" s="1"/>
  <c r="C688" i="9" a="1"/>
  <c r="C688" i="9" s="1"/>
  <c r="C689" i="9" a="1"/>
  <c r="C689" i="9" s="1"/>
  <c r="C690" i="9" a="1"/>
  <c r="C690" i="9" s="1"/>
  <c r="C691" i="9" a="1"/>
  <c r="C691" i="9" s="1"/>
  <c r="C692" i="9" a="1"/>
  <c r="C692" i="9" s="1"/>
  <c r="C693" i="9" a="1"/>
  <c r="C693" i="9" s="1"/>
  <c r="C694" i="9" a="1"/>
  <c r="C694" i="9" s="1"/>
  <c r="C695" i="9" a="1"/>
  <c r="C695" i="9" s="1"/>
  <c r="C696" i="9" a="1"/>
  <c r="C696" i="9" s="1"/>
  <c r="C697" i="9" a="1"/>
  <c r="C697" i="9" s="1"/>
  <c r="C698" i="9" a="1"/>
  <c r="C698" i="9" s="1"/>
  <c r="C699" i="9" a="1"/>
  <c r="C699" i="9" s="1"/>
  <c r="C700" i="9" a="1"/>
  <c r="C700" i="9" s="1"/>
  <c r="C701" i="9" a="1"/>
  <c r="C701" i="9" s="1"/>
  <c r="C702" i="9" a="1"/>
  <c r="C702" i="9" s="1"/>
  <c r="C703" i="9" a="1"/>
  <c r="C703" i="9" s="1"/>
  <c r="C704" i="9" a="1"/>
  <c r="C704" i="9" s="1"/>
  <c r="C705" i="9" a="1"/>
  <c r="C705" i="9" s="1"/>
  <c r="C706" i="9" a="1"/>
  <c r="C706" i="9" s="1"/>
  <c r="C707" i="9" a="1"/>
  <c r="C707" i="9" s="1"/>
  <c r="C708" i="9" a="1"/>
  <c r="C708" i="9" s="1"/>
  <c r="C709" i="9" a="1"/>
  <c r="C709" i="9" s="1"/>
  <c r="C710" i="9" a="1"/>
  <c r="C710" i="9" s="1"/>
  <c r="C711" i="9" a="1"/>
  <c r="C711" i="9" s="1"/>
  <c r="C712" i="9" a="1"/>
  <c r="C712" i="9" s="1"/>
  <c r="C713" i="9" a="1"/>
  <c r="C713" i="9" s="1"/>
  <c r="C714" i="9" a="1"/>
  <c r="C714" i="9" s="1"/>
  <c r="C715" i="9" a="1"/>
  <c r="C715" i="9" s="1"/>
  <c r="C716" i="9" a="1"/>
  <c r="C716" i="9" s="1"/>
  <c r="C717" i="9" a="1"/>
  <c r="C717" i="9" s="1"/>
  <c r="C718" i="9" a="1"/>
  <c r="C718" i="9" s="1"/>
  <c r="C719" i="9" a="1"/>
  <c r="C719" i="9" s="1"/>
  <c r="C720" i="9" a="1"/>
  <c r="C720" i="9" s="1"/>
  <c r="C721" i="9" a="1"/>
  <c r="C721" i="9" s="1"/>
  <c r="C722" i="9" a="1"/>
  <c r="C722" i="9" s="1"/>
  <c r="C723" i="9" a="1"/>
  <c r="C723" i="9" s="1"/>
  <c r="C724" i="9" a="1"/>
  <c r="C724" i="9" s="1"/>
  <c r="C725" i="9" a="1"/>
  <c r="C725" i="9" s="1"/>
  <c r="C726" i="9" a="1"/>
  <c r="C726" i="9" s="1"/>
  <c r="C727" i="9" a="1"/>
  <c r="C727" i="9" s="1"/>
  <c r="C728" i="9" a="1"/>
  <c r="C728" i="9" s="1"/>
  <c r="C729" i="9" a="1"/>
  <c r="C729" i="9" s="1"/>
  <c r="C730" i="9" a="1"/>
  <c r="C730" i="9" s="1"/>
  <c r="C731" i="9" a="1"/>
  <c r="C731" i="9" s="1"/>
  <c r="C732" i="9" a="1"/>
  <c r="C732" i="9" s="1"/>
  <c r="C733" i="9" a="1"/>
  <c r="C733" i="9" s="1"/>
  <c r="C734" i="9" a="1"/>
  <c r="C734" i="9" s="1"/>
  <c r="C735" i="9" a="1"/>
  <c r="C735" i="9" s="1"/>
  <c r="C736" i="9" a="1"/>
  <c r="C736" i="9" s="1"/>
  <c r="C737" i="9" a="1"/>
  <c r="C737" i="9" s="1"/>
  <c r="C738" i="9" a="1"/>
  <c r="C738" i="9" s="1"/>
  <c r="C739" i="9" a="1"/>
  <c r="C739" i="9" s="1"/>
  <c r="C740" i="9" a="1"/>
  <c r="C740" i="9" s="1"/>
  <c r="C741" i="9" a="1"/>
  <c r="C741" i="9" s="1"/>
  <c r="C742" i="9" a="1"/>
  <c r="C742" i="9" s="1"/>
  <c r="C743" i="9" a="1"/>
  <c r="C743" i="9" s="1"/>
  <c r="C744" i="9" a="1"/>
  <c r="C744" i="9" s="1"/>
  <c r="C745" i="9" a="1"/>
  <c r="C745" i="9" s="1"/>
  <c r="C746" i="9" a="1"/>
  <c r="C746" i="9" s="1"/>
  <c r="C747" i="9" a="1"/>
  <c r="C747" i="9" s="1"/>
  <c r="C748" i="9" a="1"/>
  <c r="C748" i="9" s="1"/>
  <c r="C749" i="9" a="1"/>
  <c r="C749" i="9" s="1"/>
  <c r="C750" i="9" a="1"/>
  <c r="C750" i="9" s="1"/>
  <c r="C751" i="9" a="1"/>
  <c r="C751" i="9" s="1"/>
  <c r="C752" i="9" a="1"/>
  <c r="C752" i="9" s="1"/>
  <c r="C753" i="9" a="1"/>
  <c r="C753" i="9" s="1"/>
  <c r="C754" i="9" a="1"/>
  <c r="C754" i="9" s="1"/>
  <c r="C755" i="9" a="1"/>
  <c r="C755" i="9" s="1"/>
  <c r="C756" i="9" a="1"/>
  <c r="C756" i="9" s="1"/>
  <c r="C757" i="9" a="1"/>
  <c r="C757" i="9" s="1"/>
  <c r="C758" i="9" a="1"/>
  <c r="C758" i="9" s="1"/>
  <c r="C759" i="9" a="1"/>
  <c r="C759" i="9" s="1"/>
  <c r="C760" i="9" a="1"/>
  <c r="C760" i="9" s="1"/>
  <c r="C761" i="9" a="1"/>
  <c r="C761" i="9" s="1"/>
  <c r="C762" i="9" a="1"/>
  <c r="C762" i="9" s="1"/>
  <c r="C763" i="9" a="1"/>
  <c r="C763" i="9" s="1"/>
  <c r="C764" i="9" a="1"/>
  <c r="C764" i="9" s="1"/>
  <c r="C765" i="9" a="1"/>
  <c r="C765" i="9" s="1"/>
  <c r="C766" i="9" a="1"/>
  <c r="C766" i="9" s="1"/>
  <c r="C767" i="9" a="1"/>
  <c r="C767" i="9" s="1"/>
  <c r="C768" i="9" a="1"/>
  <c r="C768" i="9" s="1"/>
  <c r="C769" i="9" a="1"/>
  <c r="C769" i="9" s="1"/>
  <c r="C770" i="9" a="1"/>
  <c r="C770" i="9" s="1"/>
  <c r="C771" i="9" a="1"/>
  <c r="C771" i="9" s="1"/>
  <c r="C772" i="9" a="1"/>
  <c r="C772" i="9" s="1"/>
  <c r="C773" i="9" a="1"/>
  <c r="C773" i="9" s="1"/>
  <c r="C774" i="9" a="1"/>
  <c r="C774" i="9" s="1"/>
  <c r="C775" i="9" a="1"/>
  <c r="C775" i="9" s="1"/>
  <c r="C776" i="9" a="1"/>
  <c r="C776" i="9" s="1"/>
  <c r="C777" i="9" a="1"/>
  <c r="C777" i="9" s="1"/>
  <c r="C778" i="9" a="1"/>
  <c r="C778" i="9" s="1"/>
  <c r="C779" i="9" a="1"/>
  <c r="C779" i="9" s="1"/>
  <c r="C780" i="9" a="1"/>
  <c r="C780" i="9" s="1"/>
  <c r="C781" i="9" a="1"/>
  <c r="C781" i="9" s="1"/>
  <c r="C782" i="9" a="1"/>
  <c r="C782" i="9" s="1"/>
  <c r="C783" i="9" a="1"/>
  <c r="C783" i="9" s="1"/>
  <c r="C784" i="9" a="1"/>
  <c r="C784" i="9" s="1"/>
  <c r="C785" i="9" a="1"/>
  <c r="C785" i="9" s="1"/>
  <c r="C786" i="9" a="1"/>
  <c r="C786" i="9" s="1"/>
  <c r="C787" i="9" a="1"/>
  <c r="C787" i="9" s="1"/>
  <c r="C788" i="9" a="1"/>
  <c r="C788" i="9" s="1"/>
  <c r="C789" i="9" a="1"/>
  <c r="C789" i="9" s="1"/>
  <c r="C790" i="9" a="1"/>
  <c r="C790" i="9" s="1"/>
  <c r="C791" i="9" a="1"/>
  <c r="C791" i="9" s="1"/>
  <c r="C792" i="9" a="1"/>
  <c r="C792" i="9" s="1"/>
  <c r="C793" i="9" a="1"/>
  <c r="C793" i="9" s="1"/>
  <c r="C794" i="9" a="1"/>
  <c r="C794" i="9" s="1"/>
  <c r="C795" i="9" a="1"/>
  <c r="C795" i="9" s="1"/>
  <c r="C796" i="9" a="1"/>
  <c r="C796" i="9" s="1"/>
  <c r="C797" i="9" a="1"/>
  <c r="C797" i="9" s="1"/>
  <c r="C798" i="9" a="1"/>
  <c r="C798" i="9" s="1"/>
  <c r="C799" i="9" a="1"/>
  <c r="C799" i="9" s="1"/>
  <c r="C800" i="9" a="1"/>
  <c r="C800" i="9" s="1"/>
  <c r="C801" i="9" a="1"/>
  <c r="C801" i="9" s="1"/>
  <c r="C802" i="9" a="1"/>
  <c r="C802" i="9" s="1"/>
  <c r="C803" i="9" a="1"/>
  <c r="C803" i="9" s="1"/>
  <c r="C804" i="9" a="1"/>
  <c r="C804" i="9" s="1"/>
  <c r="C805" i="9" a="1"/>
  <c r="C805" i="9" s="1"/>
  <c r="C806" i="9" a="1"/>
  <c r="C806" i="9" s="1"/>
  <c r="C807" i="9" a="1"/>
  <c r="C807" i="9" s="1"/>
  <c r="C808" i="9" a="1"/>
  <c r="C808" i="9" s="1"/>
  <c r="C809" i="9" a="1"/>
  <c r="C809" i="9" s="1"/>
  <c r="C810" i="9" a="1"/>
  <c r="C810" i="9" s="1"/>
  <c r="C811" i="9" a="1"/>
  <c r="C811" i="9" s="1"/>
  <c r="C812" i="9" a="1"/>
  <c r="C812" i="9" s="1"/>
  <c r="C813" i="9" a="1"/>
  <c r="C813" i="9" s="1"/>
  <c r="C814" i="9" a="1"/>
  <c r="C814" i="9" s="1"/>
  <c r="C815" i="9" a="1"/>
  <c r="C815" i="9" s="1"/>
  <c r="C816" i="9" a="1"/>
  <c r="C816" i="9" s="1"/>
  <c r="C817" i="9" a="1"/>
  <c r="C817" i="9" s="1"/>
  <c r="C818" i="9" a="1"/>
  <c r="C818" i="9" s="1"/>
  <c r="C819" i="9" a="1"/>
  <c r="C819" i="9" s="1"/>
  <c r="C820" i="9" a="1"/>
  <c r="C820" i="9" s="1"/>
  <c r="C821" i="9" a="1"/>
  <c r="C821" i="9" s="1"/>
  <c r="C822" i="9" a="1"/>
  <c r="C822" i="9" s="1"/>
  <c r="C823" i="9" a="1"/>
  <c r="C823" i="9" s="1"/>
  <c r="C824" i="9" a="1"/>
  <c r="C824" i="9" s="1"/>
  <c r="C825" i="9" a="1"/>
  <c r="C825" i="9" s="1"/>
  <c r="C826" i="9" a="1"/>
  <c r="C826" i="9" s="1"/>
  <c r="C827" i="9" a="1"/>
  <c r="C827" i="9" s="1"/>
  <c r="C828" i="9" a="1"/>
  <c r="C828" i="9" s="1"/>
  <c r="C829" i="9" a="1"/>
  <c r="C829" i="9" s="1"/>
  <c r="C830" i="9" a="1"/>
  <c r="C830" i="9" s="1"/>
  <c r="C831" i="9" a="1"/>
  <c r="C831" i="9" s="1"/>
  <c r="C832" i="9" a="1"/>
  <c r="C832" i="9" s="1"/>
  <c r="C833" i="9" a="1"/>
  <c r="C833" i="9" s="1"/>
  <c r="C834" i="9" a="1"/>
  <c r="C834" i="9" s="1"/>
  <c r="C835" i="9" a="1"/>
  <c r="C835" i="9" s="1"/>
  <c r="C836" i="9" a="1"/>
  <c r="C836" i="9" s="1"/>
  <c r="C837" i="9" a="1"/>
  <c r="C837" i="9" s="1"/>
  <c r="C838" i="9" a="1"/>
  <c r="C838" i="9" s="1"/>
  <c r="C839" i="9" a="1"/>
  <c r="C839" i="9" s="1"/>
  <c r="C840" i="9" a="1"/>
  <c r="C840" i="9" s="1"/>
  <c r="C841" i="9" a="1"/>
  <c r="C841" i="9" s="1"/>
  <c r="C842" i="9" a="1"/>
  <c r="C842" i="9" s="1"/>
  <c r="C843" i="9" a="1"/>
  <c r="C843" i="9" s="1"/>
  <c r="C844" i="9" a="1"/>
  <c r="C844" i="9" s="1"/>
  <c r="C845" i="9" a="1"/>
  <c r="C845" i="9" s="1"/>
  <c r="C846" i="9" a="1"/>
  <c r="C846" i="9" s="1"/>
  <c r="C847" i="9" a="1"/>
  <c r="C847" i="9" s="1"/>
  <c r="C848" i="9" a="1"/>
  <c r="C848" i="9" s="1"/>
  <c r="C849" i="9" a="1"/>
  <c r="C849" i="9" s="1"/>
  <c r="C850" i="9" a="1"/>
  <c r="C850" i="9" s="1"/>
  <c r="C851" i="9" a="1"/>
  <c r="C851" i="9" s="1"/>
  <c r="C852" i="9" a="1"/>
  <c r="C852" i="9" s="1"/>
  <c r="C853" i="9" a="1"/>
  <c r="C853" i="9" s="1"/>
  <c r="C854" i="9" a="1"/>
  <c r="C854" i="9" s="1"/>
  <c r="C855" i="9" a="1"/>
  <c r="C855" i="9" s="1"/>
  <c r="C856" i="9" a="1"/>
  <c r="C856" i="9" s="1"/>
  <c r="C857" i="9" a="1"/>
  <c r="C857" i="9" s="1"/>
  <c r="C858" i="9" a="1"/>
  <c r="C858" i="9" s="1"/>
  <c r="C859" i="9" a="1"/>
  <c r="C859" i="9" s="1"/>
  <c r="C860" i="9" a="1"/>
  <c r="C860" i="9" s="1"/>
  <c r="C861" i="9" a="1"/>
  <c r="C861" i="9" s="1"/>
  <c r="C862" i="9" a="1"/>
  <c r="C862" i="9" s="1"/>
  <c r="C863" i="9" a="1"/>
  <c r="C863" i="9" s="1"/>
  <c r="C864" i="9" a="1"/>
  <c r="C864" i="9" s="1"/>
  <c r="C865" i="9" a="1"/>
  <c r="C865" i="9" s="1"/>
  <c r="C866" i="9" a="1"/>
  <c r="C866" i="9" s="1"/>
  <c r="C867" i="9" a="1"/>
  <c r="C867" i="9" s="1"/>
  <c r="C868" i="9" a="1"/>
  <c r="C868" i="9" s="1"/>
  <c r="C869" i="9" a="1"/>
  <c r="C869" i="9" s="1"/>
  <c r="C870" i="9" a="1"/>
  <c r="C870" i="9" s="1"/>
  <c r="C871" i="9" a="1"/>
  <c r="C871" i="9" s="1"/>
  <c r="C872" i="9" a="1"/>
  <c r="C872" i="9" s="1"/>
  <c r="C873" i="9" a="1"/>
  <c r="C873" i="9" s="1"/>
  <c r="C874" i="9" a="1"/>
  <c r="C874" i="9" s="1"/>
  <c r="C875" i="9" a="1"/>
  <c r="C875" i="9" s="1"/>
  <c r="C876" i="9" a="1"/>
  <c r="C876" i="9" s="1"/>
  <c r="C877" i="9" a="1"/>
  <c r="C877" i="9" s="1"/>
  <c r="C878" i="9" a="1"/>
  <c r="C878" i="9" s="1"/>
  <c r="C879" i="9" a="1"/>
  <c r="C879" i="9" s="1"/>
  <c r="C880" i="9" a="1"/>
  <c r="C880" i="9" s="1"/>
  <c r="C881" i="9" a="1"/>
  <c r="C881" i="9" s="1"/>
  <c r="C882" i="9" a="1"/>
  <c r="C882" i="9" s="1"/>
  <c r="C883" i="9" a="1"/>
  <c r="C883" i="9" s="1"/>
  <c r="C884" i="9" a="1"/>
  <c r="C884" i="9" s="1"/>
  <c r="C885" i="9" a="1"/>
  <c r="C885" i="9" s="1"/>
  <c r="C886" i="9" a="1"/>
  <c r="C886" i="9" s="1"/>
  <c r="C887" i="9" a="1"/>
  <c r="C887" i="9" s="1"/>
  <c r="C888" i="9" a="1"/>
  <c r="C888" i="9" s="1"/>
  <c r="C889" i="9" a="1"/>
  <c r="C889" i="9" s="1"/>
  <c r="C890" i="9" a="1"/>
  <c r="C890" i="9" s="1"/>
  <c r="C891" i="9" a="1"/>
  <c r="C891" i="9" s="1"/>
  <c r="C892" i="9" a="1"/>
  <c r="C892" i="9" s="1"/>
  <c r="C893" i="9" a="1"/>
  <c r="C893" i="9" s="1"/>
  <c r="C894" i="9" a="1"/>
  <c r="C894" i="9" s="1"/>
  <c r="C895" i="9" a="1"/>
  <c r="C895" i="9" s="1"/>
  <c r="C896" i="9" a="1"/>
  <c r="C896" i="9" s="1"/>
  <c r="C897" i="9" a="1"/>
  <c r="C897" i="9" s="1"/>
  <c r="C898" i="9" a="1"/>
  <c r="C898" i="9" s="1"/>
  <c r="C899" i="9" a="1"/>
  <c r="C899" i="9" s="1"/>
  <c r="C900" i="9" a="1"/>
  <c r="C900" i="9" s="1"/>
  <c r="C901" i="9" a="1"/>
  <c r="C901" i="9" s="1"/>
  <c r="C902" i="9" a="1"/>
  <c r="C902" i="9" s="1"/>
  <c r="C903" i="9" a="1"/>
  <c r="C903" i="9" s="1"/>
  <c r="C904" i="9" a="1"/>
  <c r="C904" i="9" s="1"/>
  <c r="C905" i="9" a="1"/>
  <c r="C905" i="9" s="1"/>
  <c r="C906" i="9" a="1"/>
  <c r="C906" i="9" s="1"/>
  <c r="C907" i="9" a="1"/>
  <c r="C907" i="9" s="1"/>
  <c r="C908" i="9" a="1"/>
  <c r="C908" i="9" s="1"/>
  <c r="C909" i="9" a="1"/>
  <c r="C909" i="9" s="1"/>
  <c r="C910" i="9" a="1"/>
  <c r="C910" i="9" s="1"/>
  <c r="C911" i="9" a="1"/>
  <c r="C911" i="9" s="1"/>
  <c r="C912" i="9" a="1"/>
  <c r="C912" i="9" s="1"/>
  <c r="C913" i="9" a="1"/>
  <c r="C913" i="9" s="1"/>
  <c r="C914" i="9" a="1"/>
  <c r="C914" i="9" s="1"/>
  <c r="C915" i="9" a="1"/>
  <c r="C915" i="9" s="1"/>
  <c r="C916" i="9" a="1"/>
  <c r="C916" i="9" s="1"/>
  <c r="C917" i="9" a="1"/>
  <c r="C917" i="9" s="1"/>
  <c r="C918" i="9" a="1"/>
  <c r="C918" i="9" s="1"/>
  <c r="C919" i="9" a="1"/>
  <c r="C919" i="9" s="1"/>
  <c r="C920" i="9" a="1"/>
  <c r="C920" i="9" s="1"/>
  <c r="C921" i="9" a="1"/>
  <c r="C921" i="9" s="1"/>
  <c r="C922" i="9" a="1"/>
  <c r="C922" i="9" s="1"/>
  <c r="C923" i="9" a="1"/>
  <c r="C923" i="9" s="1"/>
  <c r="C924" i="9" a="1"/>
  <c r="C924" i="9" s="1"/>
  <c r="C925" i="9" a="1"/>
  <c r="C925" i="9" s="1"/>
  <c r="C926" i="9" a="1"/>
  <c r="C926" i="9" s="1"/>
  <c r="C927" i="9" a="1"/>
  <c r="C927" i="9" s="1"/>
  <c r="C928" i="9" a="1"/>
  <c r="C928" i="9" s="1"/>
  <c r="C929" i="9" a="1"/>
  <c r="C929" i="9" s="1"/>
  <c r="C930" i="9" a="1"/>
  <c r="C930" i="9" s="1"/>
  <c r="C931" i="9" a="1"/>
  <c r="C931" i="9" s="1"/>
  <c r="C932" i="9" a="1"/>
  <c r="C932" i="9" s="1"/>
  <c r="C933" i="9" a="1"/>
  <c r="C933" i="9" s="1"/>
  <c r="C934" i="9" a="1"/>
  <c r="C934" i="9" s="1"/>
  <c r="C935" i="9" a="1"/>
  <c r="C935" i="9" s="1"/>
  <c r="C936" i="9" a="1"/>
  <c r="C936" i="9" s="1"/>
  <c r="C937" i="9" a="1"/>
  <c r="C937" i="9" s="1"/>
  <c r="C938" i="9" a="1"/>
  <c r="C938" i="9" s="1"/>
  <c r="C939" i="9" a="1"/>
  <c r="C939" i="9" s="1"/>
  <c r="C940" i="9" a="1"/>
  <c r="C940" i="9" s="1"/>
  <c r="C941" i="9" a="1"/>
  <c r="C941" i="9" s="1"/>
  <c r="C942" i="9" a="1"/>
  <c r="C942" i="9" s="1"/>
  <c r="C943" i="9" a="1"/>
  <c r="C943" i="9" s="1"/>
  <c r="C944" i="9" a="1"/>
  <c r="C944" i="9" s="1"/>
  <c r="C945" i="9" a="1"/>
  <c r="C945" i="9" s="1"/>
  <c r="C946" i="9" a="1"/>
  <c r="C946" i="9" s="1"/>
  <c r="C947" i="9" a="1"/>
  <c r="C947" i="9" s="1"/>
  <c r="C948" i="9" a="1"/>
  <c r="C948" i="9" s="1"/>
  <c r="C949" i="9" a="1"/>
  <c r="C949" i="9" s="1"/>
  <c r="C950" i="9" a="1"/>
  <c r="C950" i="9" s="1"/>
  <c r="C951" i="9" a="1"/>
  <c r="C951" i="9" s="1"/>
  <c r="C952" i="9" a="1"/>
  <c r="C952" i="9" s="1"/>
  <c r="C953" i="9" a="1"/>
  <c r="C953" i="9" s="1"/>
  <c r="C954" i="9" a="1"/>
  <c r="C954" i="9" s="1"/>
  <c r="C955" i="9" a="1"/>
  <c r="C955" i="9" s="1"/>
  <c r="C956" i="9" a="1"/>
  <c r="C956" i="9" s="1"/>
  <c r="C957" i="9" a="1"/>
  <c r="C957" i="9" s="1"/>
  <c r="C958" i="9" a="1"/>
  <c r="C958" i="9" s="1"/>
  <c r="C959" i="9" a="1"/>
  <c r="C959" i="9" s="1"/>
  <c r="C960" i="9" a="1"/>
  <c r="C960" i="9" s="1"/>
  <c r="C961" i="9" a="1"/>
  <c r="C961" i="9" s="1"/>
  <c r="C962" i="9" a="1"/>
  <c r="C962" i="9" s="1"/>
  <c r="C963" i="9" a="1"/>
  <c r="C963" i="9" s="1"/>
  <c r="C964" i="9" a="1"/>
  <c r="C964" i="9" s="1"/>
  <c r="C965" i="9" a="1"/>
  <c r="C965" i="9" s="1"/>
  <c r="C966" i="9" a="1"/>
  <c r="C966" i="9" s="1"/>
  <c r="C967" i="9" a="1"/>
  <c r="C967" i="9" s="1"/>
  <c r="C968" i="9" a="1"/>
  <c r="C968" i="9" s="1"/>
  <c r="C969" i="9" a="1"/>
  <c r="C969" i="9" s="1"/>
  <c r="C970" i="9" a="1"/>
  <c r="C970" i="9" s="1"/>
  <c r="C971" i="9" a="1"/>
  <c r="C971" i="9" s="1"/>
  <c r="C972" i="9" a="1"/>
  <c r="C972" i="9" s="1"/>
  <c r="C973" i="9" a="1"/>
  <c r="C973" i="9" s="1"/>
  <c r="C974" i="9" a="1"/>
  <c r="C974" i="9" s="1"/>
  <c r="C975" i="9" a="1"/>
  <c r="C975" i="9" s="1"/>
  <c r="C976" i="9" a="1"/>
  <c r="C976" i="9" s="1"/>
  <c r="C977" i="9" a="1"/>
  <c r="C977" i="9" s="1"/>
  <c r="C978" i="9" a="1"/>
  <c r="C978" i="9" s="1"/>
  <c r="C979" i="9" a="1"/>
  <c r="C979" i="9" s="1"/>
  <c r="C980" i="9" a="1"/>
  <c r="C980" i="9" s="1"/>
  <c r="C981" i="9" a="1"/>
  <c r="C981" i="9" s="1"/>
  <c r="C982" i="9" a="1"/>
  <c r="C982" i="9" s="1"/>
  <c r="C983" i="9" a="1"/>
  <c r="C983" i="9" s="1"/>
  <c r="C984" i="9" a="1"/>
  <c r="C984" i="9" s="1"/>
  <c r="C985" i="9" a="1"/>
  <c r="C985" i="9" s="1"/>
  <c r="C986" i="9" a="1"/>
  <c r="C986" i="9" s="1"/>
  <c r="C987" i="9" a="1"/>
  <c r="C987" i="9" s="1"/>
  <c r="C988" i="9" a="1"/>
  <c r="C988" i="9" s="1"/>
  <c r="C989" i="9" a="1"/>
  <c r="C989" i="9" s="1"/>
  <c r="C990" i="9" a="1"/>
  <c r="C990" i="9" s="1"/>
  <c r="C991" i="9" a="1"/>
  <c r="C991" i="9" s="1"/>
  <c r="C992" i="9" a="1"/>
  <c r="C992" i="9" s="1"/>
  <c r="C993" i="9" a="1"/>
  <c r="C993" i="9" s="1"/>
  <c r="C994" i="9" a="1"/>
  <c r="C994" i="9" s="1"/>
  <c r="C995" i="9" a="1"/>
  <c r="C995" i="9" s="1"/>
  <c r="C996" i="9" a="1"/>
  <c r="C996" i="9" s="1"/>
  <c r="C997" i="9" a="1"/>
  <c r="C997" i="9" s="1"/>
  <c r="C998" i="9" a="1"/>
  <c r="C998" i="9" s="1"/>
  <c r="C999" i="9" a="1"/>
  <c r="C999" i="9" s="1"/>
  <c r="C1000" i="9" a="1"/>
  <c r="C1000" i="9" s="1"/>
  <c r="C1001" i="9" a="1"/>
  <c r="C1001" i="9" s="1"/>
  <c r="C1002" i="9" a="1"/>
  <c r="C1002" i="9" s="1"/>
  <c r="C1003" i="9" a="1"/>
  <c r="C1003" i="9" s="1"/>
  <c r="C1004" i="9" a="1"/>
  <c r="C1004" i="9" s="1"/>
  <c r="C1005" i="9" a="1"/>
  <c r="C1005" i="9" s="1"/>
  <c r="C1006" i="9" a="1"/>
  <c r="C1006" i="9" s="1"/>
  <c r="C1007" i="9" a="1"/>
  <c r="C1007" i="9" s="1"/>
  <c r="C1008" i="9" a="1"/>
  <c r="C1008" i="9" s="1"/>
  <c r="C1009" i="9" a="1"/>
  <c r="C1009" i="9" s="1"/>
  <c r="C1010" i="9" a="1"/>
  <c r="C1010" i="9" s="1"/>
  <c r="C1011" i="9" a="1"/>
  <c r="C1011" i="9" s="1"/>
  <c r="C1012" i="9" a="1"/>
  <c r="C1012" i="9" s="1"/>
  <c r="C1013" i="9" a="1"/>
  <c r="C1013" i="9" s="1"/>
  <c r="C1014" i="9" a="1"/>
  <c r="C1014" i="9" s="1"/>
  <c r="C1015" i="9" a="1"/>
  <c r="C1015" i="9" s="1"/>
  <c r="C1016" i="9" a="1"/>
  <c r="C1016" i="9" s="1"/>
  <c r="C1017" i="9" a="1"/>
  <c r="C1017" i="9" s="1"/>
  <c r="C1018" i="9" a="1"/>
  <c r="C1018" i="9" s="1"/>
  <c r="C1019" i="9" a="1"/>
  <c r="C1019" i="9" s="1"/>
  <c r="C1020" i="9" a="1"/>
  <c r="C1020" i="9" s="1"/>
  <c r="C1021" i="9" a="1"/>
  <c r="C1021" i="9" s="1"/>
  <c r="C1022" i="9" a="1"/>
  <c r="C1022" i="9" s="1"/>
  <c r="C1023" i="9" a="1"/>
  <c r="C1023" i="9" s="1"/>
  <c r="C1024" i="9" a="1"/>
  <c r="C1024" i="9" s="1"/>
  <c r="C1025" i="9" a="1"/>
  <c r="C1025" i="9" s="1"/>
  <c r="C1026" i="9" a="1"/>
  <c r="C1026" i="9" s="1"/>
  <c r="C1027" i="9" a="1"/>
  <c r="C1027" i="9" s="1"/>
  <c r="C1028" i="9" a="1"/>
  <c r="C1028" i="9" s="1"/>
  <c r="C1029" i="9" a="1"/>
  <c r="C1029" i="9" s="1"/>
  <c r="C1030" i="9" a="1"/>
  <c r="C1030" i="9" s="1"/>
  <c r="C1031" i="9" a="1"/>
  <c r="C1031" i="9" s="1"/>
  <c r="C1032" i="9" a="1"/>
  <c r="C1032" i="9" s="1"/>
  <c r="C1033" i="9" a="1"/>
  <c r="C1033" i="9" s="1"/>
  <c r="C1034" i="9" a="1"/>
  <c r="C1034" i="9" s="1"/>
  <c r="C1035" i="9" a="1"/>
  <c r="C1035" i="9" s="1"/>
  <c r="C1036" i="9" a="1"/>
  <c r="C1036" i="9" s="1"/>
  <c r="C1037" i="9" a="1"/>
  <c r="C1037" i="9" s="1"/>
  <c r="C1038" i="9" a="1"/>
  <c r="C1038" i="9" s="1"/>
  <c r="C1039" i="9" a="1"/>
  <c r="C1039" i="9" s="1"/>
  <c r="C1040" i="9" a="1"/>
  <c r="C1040" i="9" s="1"/>
  <c r="C1041" i="9" a="1"/>
  <c r="C1041" i="9" s="1"/>
  <c r="C1042" i="9" a="1"/>
  <c r="C1042" i="9" s="1"/>
  <c r="C1043" i="9" a="1"/>
  <c r="C1043" i="9" s="1"/>
  <c r="C1044" i="9" a="1"/>
  <c r="C1044" i="9" s="1"/>
  <c r="C1045" i="9" a="1"/>
  <c r="C1045" i="9" s="1"/>
  <c r="C1046" i="9" a="1"/>
  <c r="C1046" i="9" s="1"/>
  <c r="C1047" i="9" a="1"/>
  <c r="C1047" i="9" s="1"/>
  <c r="C1048" i="9" a="1"/>
  <c r="C1048" i="9" s="1"/>
  <c r="C1049" i="9" a="1"/>
  <c r="C1049" i="9" s="1"/>
  <c r="C1050" i="9" a="1"/>
  <c r="C1050" i="9" s="1"/>
  <c r="C1051" i="9" a="1"/>
  <c r="C1051" i="9" s="1"/>
  <c r="C1052" i="9" a="1"/>
  <c r="C1052" i="9" s="1"/>
  <c r="C1053" i="9" a="1"/>
  <c r="C1053" i="9" s="1"/>
  <c r="C1054" i="9" a="1"/>
  <c r="C1054" i="9" s="1"/>
  <c r="C1055" i="9" a="1"/>
  <c r="C1055" i="9" s="1"/>
  <c r="C1056" i="9" a="1"/>
  <c r="C1056" i="9" s="1"/>
  <c r="C1057" i="9" a="1"/>
  <c r="C1057" i="9" s="1"/>
  <c r="C1058" i="9" a="1"/>
  <c r="C1058" i="9" s="1"/>
  <c r="C1059" i="9" a="1"/>
  <c r="C1059" i="9" s="1"/>
  <c r="C1060" i="9" a="1"/>
  <c r="C1060" i="9" s="1"/>
  <c r="C1061" i="9" a="1"/>
  <c r="C1061" i="9" s="1"/>
  <c r="C1062" i="9" a="1"/>
  <c r="C1062" i="9" s="1"/>
  <c r="C1063" i="9" a="1"/>
  <c r="C1063" i="9" s="1"/>
  <c r="C1064" i="9" a="1"/>
  <c r="C1064" i="9" s="1"/>
  <c r="C1065" i="9" a="1"/>
  <c r="C1065" i="9" s="1"/>
  <c r="C1066" i="9" a="1"/>
  <c r="C1066" i="9" s="1"/>
  <c r="C1067" i="9" a="1"/>
  <c r="C1067" i="9" s="1"/>
  <c r="C1068" i="9" a="1"/>
  <c r="C1068" i="9" s="1"/>
  <c r="C1069" i="9" a="1"/>
  <c r="C1069" i="9" s="1"/>
  <c r="C1070" i="9" a="1"/>
  <c r="C1070" i="9" s="1"/>
  <c r="C1071" i="9" a="1"/>
  <c r="C1071" i="9" s="1"/>
  <c r="C1072" i="9" a="1"/>
  <c r="C1072" i="9" s="1"/>
  <c r="C1073" i="9" a="1"/>
  <c r="C1073" i="9" s="1"/>
  <c r="C1074" i="9" a="1"/>
  <c r="C1074" i="9" s="1"/>
  <c r="C1075" i="9" a="1"/>
  <c r="C1075" i="9" s="1"/>
  <c r="C1076" i="9" a="1"/>
  <c r="C1076" i="9" s="1"/>
  <c r="C1077" i="9" a="1"/>
  <c r="C1077" i="9" s="1"/>
  <c r="C1078" i="9" a="1"/>
  <c r="C1078" i="9" s="1"/>
  <c r="C1079" i="9" a="1"/>
  <c r="C1079" i="9" s="1"/>
  <c r="C1080" i="9" a="1"/>
  <c r="C1080" i="9" s="1"/>
  <c r="C1081" i="9" a="1"/>
  <c r="C1081" i="9" s="1"/>
  <c r="C1082" i="9" a="1"/>
  <c r="C1082" i="9" s="1"/>
  <c r="C1083" i="9" a="1"/>
  <c r="C1083" i="9" s="1"/>
  <c r="C1084" i="9" a="1"/>
  <c r="C1084" i="9" s="1"/>
  <c r="C1085" i="9" a="1"/>
  <c r="C1085" i="9" s="1"/>
  <c r="C1086" i="9" a="1"/>
  <c r="C1086" i="9" s="1"/>
  <c r="C1087" i="9" a="1"/>
  <c r="C1087" i="9" s="1"/>
  <c r="C1088" i="9" a="1"/>
  <c r="C1088" i="9" s="1"/>
  <c r="C1089" i="9" a="1"/>
  <c r="C1089" i="9" s="1"/>
  <c r="C1090" i="9" a="1"/>
  <c r="C1090" i="9" s="1"/>
  <c r="C1091" i="9" a="1"/>
  <c r="C1091" i="9" s="1"/>
  <c r="C1092" i="9" a="1"/>
  <c r="C1092" i="9" s="1"/>
  <c r="C1093" i="9" a="1"/>
  <c r="C1093" i="9" s="1"/>
  <c r="C1094" i="9" a="1"/>
  <c r="C1094" i="9" s="1"/>
  <c r="C1095" i="9" a="1"/>
  <c r="C1095" i="9" s="1"/>
  <c r="C1096" i="9" a="1"/>
  <c r="C1096" i="9" s="1"/>
  <c r="C1097" i="9" a="1"/>
  <c r="C1097" i="9" s="1"/>
  <c r="C1098" i="9" a="1"/>
  <c r="C1098" i="9" s="1"/>
  <c r="C1099" i="9" a="1"/>
  <c r="C1099" i="9" s="1"/>
  <c r="C1100" i="9" a="1"/>
  <c r="C1100" i="9" s="1"/>
  <c r="C1101" i="9" a="1"/>
  <c r="C1101" i="9" s="1"/>
  <c r="C1102" i="9" a="1"/>
  <c r="C1102" i="9" s="1"/>
  <c r="C1103" i="9" a="1"/>
  <c r="C1103" i="9" s="1"/>
  <c r="C1104" i="9" a="1"/>
  <c r="C1104" i="9" s="1"/>
  <c r="C1105" i="9" a="1"/>
  <c r="C1105" i="9" s="1"/>
  <c r="C1106" i="9" a="1"/>
  <c r="C1106" i="9" s="1"/>
  <c r="C1107" i="9" a="1"/>
  <c r="C1107" i="9" s="1"/>
  <c r="C1108" i="9" a="1"/>
  <c r="C1108" i="9" s="1"/>
  <c r="C1109" i="9" a="1"/>
  <c r="C1109" i="9" s="1"/>
  <c r="C1110" i="9" a="1"/>
  <c r="C1110" i="9" s="1"/>
  <c r="C1111" i="9" a="1"/>
  <c r="C1111" i="9" s="1"/>
  <c r="C1112" i="9" a="1"/>
  <c r="C1112" i="9" s="1"/>
  <c r="C1113" i="9" a="1"/>
  <c r="C1113" i="9" s="1"/>
  <c r="C1114" i="9" a="1"/>
  <c r="C1114" i="9" s="1"/>
  <c r="C1115" i="9" a="1"/>
  <c r="C1115" i="9" s="1"/>
  <c r="C1116" i="9" a="1"/>
  <c r="C1116" i="9" s="1"/>
  <c r="C1117" i="9" a="1"/>
  <c r="C1117" i="9" s="1"/>
  <c r="C1118" i="9" a="1"/>
  <c r="C1118" i="9" s="1"/>
  <c r="C1119" i="9" a="1"/>
  <c r="C1119" i="9" s="1"/>
  <c r="C1120" i="9" a="1"/>
  <c r="C1120" i="9" s="1"/>
  <c r="C1121" i="9" a="1"/>
  <c r="C1121" i="9" s="1"/>
  <c r="C1122" i="9" a="1"/>
  <c r="C1122" i="9" s="1"/>
  <c r="C1123" i="9" a="1"/>
  <c r="C1123" i="9" s="1"/>
  <c r="C1124" i="9" a="1"/>
  <c r="C1124" i="9" s="1"/>
  <c r="C1125" i="9" a="1"/>
  <c r="C1125" i="9" s="1"/>
  <c r="C1126" i="9" a="1"/>
  <c r="C1126" i="9" s="1"/>
  <c r="C1127" i="9" a="1"/>
  <c r="C1127" i="9" s="1"/>
  <c r="C1128" i="9" a="1"/>
  <c r="C1128" i="9" s="1"/>
  <c r="C1129" i="9" a="1"/>
  <c r="C1129" i="9" s="1"/>
  <c r="C1130" i="9" a="1"/>
  <c r="C1130" i="9" s="1"/>
  <c r="C1131" i="9" a="1"/>
  <c r="C1131" i="9" s="1"/>
  <c r="C1132" i="9" a="1"/>
  <c r="C1132" i="9" s="1"/>
  <c r="C1133" i="9" a="1"/>
  <c r="C1133" i="9" s="1"/>
  <c r="C1134" i="9" a="1"/>
  <c r="C1134" i="9" s="1"/>
  <c r="C1135" i="9" a="1"/>
  <c r="C1135" i="9" s="1"/>
  <c r="C1136" i="9" a="1"/>
  <c r="C1136" i="9" s="1"/>
  <c r="C1137" i="9" a="1"/>
  <c r="C1137" i="9" s="1"/>
  <c r="C1138" i="9" a="1"/>
  <c r="C1138" i="9" s="1"/>
  <c r="C1139" i="9" a="1"/>
  <c r="C1139" i="9" s="1"/>
  <c r="C1140" i="9" a="1"/>
  <c r="C1140" i="9" s="1"/>
  <c r="C1141" i="9" a="1"/>
  <c r="C1141" i="9" s="1"/>
  <c r="C1142" i="9" a="1"/>
  <c r="C1142" i="9" s="1"/>
  <c r="C1143" i="9" a="1"/>
  <c r="C1143" i="9" s="1"/>
  <c r="C1144" i="9" a="1"/>
  <c r="C1144" i="9" s="1"/>
  <c r="C1145" i="9" a="1"/>
  <c r="C1145" i="9" s="1"/>
  <c r="C1146" i="9" a="1"/>
  <c r="C1146" i="9" s="1"/>
  <c r="C1147" i="9" a="1"/>
  <c r="C1147" i="9" s="1"/>
  <c r="C1148" i="9" a="1"/>
  <c r="C1148" i="9" s="1"/>
  <c r="C1149" i="9" a="1"/>
  <c r="C1149" i="9" s="1"/>
  <c r="C1150" i="9" a="1"/>
  <c r="C1150" i="9" s="1"/>
  <c r="C1151" i="9" a="1"/>
  <c r="C1151" i="9" s="1"/>
  <c r="C1152" i="9" a="1"/>
  <c r="C1152" i="9" s="1"/>
  <c r="C1153" i="9" a="1"/>
  <c r="C1153" i="9" s="1"/>
  <c r="C1154" i="9" a="1"/>
  <c r="C1154" i="9" s="1"/>
  <c r="C1155" i="9" a="1"/>
  <c r="C1155" i="9" s="1"/>
  <c r="C1156" i="9" a="1"/>
  <c r="C1156" i="9" s="1"/>
  <c r="C1157" i="9" a="1"/>
  <c r="C1157" i="9" s="1"/>
  <c r="C1158" i="9" a="1"/>
  <c r="C1158" i="9" s="1"/>
  <c r="C1159" i="9" a="1"/>
  <c r="C1159" i="9" s="1"/>
  <c r="C1160" i="9" a="1"/>
  <c r="C1160" i="9" s="1"/>
  <c r="C1161" i="9" a="1"/>
  <c r="C1161" i="9" s="1"/>
  <c r="C1162" i="9" a="1"/>
  <c r="C1162" i="9" s="1"/>
  <c r="C1163" i="9" a="1"/>
  <c r="C1163" i="9" s="1"/>
  <c r="C1164" i="9" a="1"/>
  <c r="C1164" i="9" s="1"/>
  <c r="C1165" i="9" a="1"/>
  <c r="C1165" i="9" s="1"/>
  <c r="C1166" i="9" a="1"/>
  <c r="C1166" i="9" s="1"/>
  <c r="C1167" i="9" a="1"/>
  <c r="C1167" i="9" s="1"/>
  <c r="C1168" i="9" a="1"/>
  <c r="C1168" i="9" s="1"/>
  <c r="C1169" i="9" a="1"/>
  <c r="C1169" i="9" s="1"/>
  <c r="C1170" i="9" a="1"/>
  <c r="C1170" i="9" s="1"/>
  <c r="C1171" i="9" a="1"/>
  <c r="C1171" i="9" s="1"/>
  <c r="C1172" i="9" a="1"/>
  <c r="C1172" i="9" s="1"/>
  <c r="C1173" i="9" a="1"/>
  <c r="C1173" i="9" s="1"/>
  <c r="C1174" i="9" a="1"/>
  <c r="C1174" i="9" s="1"/>
  <c r="C1175" i="9" a="1"/>
  <c r="C1175" i="9" s="1"/>
  <c r="C1176" i="9" a="1"/>
  <c r="C1176" i="9" s="1"/>
  <c r="C1177" i="9" a="1"/>
  <c r="C1177" i="9" s="1"/>
  <c r="C1178" i="9" a="1"/>
  <c r="C1178" i="9" s="1"/>
  <c r="C1179" i="9" a="1"/>
  <c r="C1179" i="9" s="1"/>
  <c r="C1180" i="9" a="1"/>
  <c r="C1180" i="9" s="1"/>
  <c r="C1181" i="9" a="1"/>
  <c r="C1181" i="9" s="1"/>
  <c r="C1182" i="9" a="1"/>
  <c r="C1182" i="9" s="1"/>
  <c r="C1183" i="9" a="1"/>
  <c r="C1183" i="9" s="1"/>
  <c r="C1184" i="9" a="1"/>
  <c r="C1184" i="9" s="1"/>
  <c r="C1185" i="9" a="1"/>
  <c r="C1185" i="9" s="1"/>
  <c r="C1186" i="9" a="1"/>
  <c r="C1186" i="9" s="1"/>
  <c r="C1187" i="9" a="1"/>
  <c r="C1187" i="9" s="1"/>
  <c r="C1188" i="9" a="1"/>
  <c r="C1188" i="9" s="1"/>
  <c r="C1189" i="9" a="1"/>
  <c r="C1189" i="9" s="1"/>
  <c r="C1190" i="9" a="1"/>
  <c r="C1190" i="9" s="1"/>
  <c r="C1191" i="9" a="1"/>
  <c r="C1191" i="9" s="1"/>
  <c r="C1192" i="9" a="1"/>
  <c r="C1192" i="9" s="1"/>
  <c r="C1193" i="9" a="1"/>
  <c r="C1193" i="9" s="1"/>
  <c r="C1194" i="9" a="1"/>
  <c r="C1194" i="9" s="1"/>
  <c r="C1195" i="9" a="1"/>
  <c r="C1195" i="9" s="1"/>
  <c r="C1196" i="9" a="1"/>
  <c r="C1196" i="9" s="1"/>
  <c r="C1197" i="9" a="1"/>
  <c r="C1197" i="9" s="1"/>
  <c r="C1198" i="9" a="1"/>
  <c r="C1198" i="9" s="1"/>
  <c r="C1199" i="9" a="1"/>
  <c r="C1199" i="9" s="1"/>
  <c r="C1200" i="9" a="1"/>
  <c r="C1200" i="9" s="1"/>
  <c r="C1201" i="9" a="1"/>
  <c r="C1201" i="9" s="1"/>
  <c r="C1202" i="9" a="1"/>
  <c r="C1202" i="9" s="1"/>
  <c r="C1203" i="9" a="1"/>
  <c r="C1203" i="9" s="1"/>
  <c r="C1204" i="9" a="1"/>
  <c r="C1204" i="9" s="1"/>
  <c r="C1205" i="9" a="1"/>
  <c r="C1205" i="9" s="1"/>
  <c r="C1206" i="9" a="1"/>
  <c r="C1206" i="9" s="1"/>
  <c r="C1207" i="9" a="1"/>
  <c r="C1207" i="9" s="1"/>
  <c r="C1208" i="9" a="1"/>
  <c r="C1208" i="9" s="1"/>
  <c r="C1209" i="9" a="1"/>
  <c r="C1209" i="9" s="1"/>
  <c r="C1210" i="9" a="1"/>
  <c r="C1210" i="9" s="1"/>
  <c r="C1211" i="9" a="1"/>
  <c r="C1211" i="9" s="1"/>
  <c r="C1212" i="9" a="1"/>
  <c r="C1212" i="9" s="1"/>
  <c r="C1213" i="9" a="1"/>
  <c r="C1213" i="9" s="1"/>
  <c r="C1214" i="9" a="1"/>
  <c r="C1214" i="9" s="1"/>
  <c r="C1215" i="9" a="1"/>
  <c r="C1215" i="9" s="1"/>
  <c r="C1216" i="9" a="1"/>
  <c r="C1216" i="9" s="1"/>
  <c r="C1217" i="9" a="1"/>
  <c r="C1217" i="9" s="1"/>
  <c r="C1218" i="9" a="1"/>
  <c r="C1218" i="9" s="1"/>
  <c r="C1219" i="9" a="1"/>
  <c r="C1219" i="9" s="1"/>
  <c r="C1220" i="9" a="1"/>
  <c r="C1220" i="9" s="1"/>
  <c r="C1221" i="9" a="1"/>
  <c r="C1221" i="9" s="1"/>
  <c r="C1222" i="9" a="1"/>
  <c r="C1222" i="9" s="1"/>
  <c r="C1223" i="9" a="1"/>
  <c r="C1223" i="9" s="1"/>
  <c r="C1224" i="9" a="1"/>
  <c r="C1224" i="9" s="1"/>
  <c r="C1225" i="9" a="1"/>
  <c r="C1225" i="9" s="1"/>
  <c r="C1226" i="9" a="1"/>
  <c r="C1226" i="9" s="1"/>
  <c r="C1227" i="9" a="1"/>
  <c r="C1227" i="9" s="1"/>
  <c r="C1228" i="9" a="1"/>
  <c r="C1228" i="9" s="1"/>
  <c r="C1229" i="9" a="1"/>
  <c r="C1229" i="9" s="1"/>
  <c r="C1230" i="9" a="1"/>
  <c r="C1230" i="9" s="1"/>
  <c r="C1231" i="9" a="1"/>
  <c r="C1231" i="9" s="1"/>
  <c r="C1232" i="9" a="1"/>
  <c r="C1232" i="9" s="1"/>
  <c r="C1233" i="9" a="1"/>
  <c r="C1233" i="9" s="1"/>
  <c r="C1234" i="9" a="1"/>
  <c r="C1234" i="9" s="1"/>
  <c r="C1235" i="9" a="1"/>
  <c r="C1235" i="9" s="1"/>
  <c r="C1236" i="9" a="1"/>
  <c r="C1236" i="9" s="1"/>
  <c r="C1237" i="9" a="1"/>
  <c r="C1237" i="9" s="1"/>
  <c r="C1238" i="9" a="1"/>
  <c r="C1238" i="9" s="1"/>
  <c r="C1239" i="9" a="1"/>
  <c r="C1239" i="9" s="1"/>
  <c r="C1240" i="9" a="1"/>
  <c r="C1240" i="9" s="1"/>
  <c r="C1241" i="9" a="1"/>
  <c r="C1241" i="9" s="1"/>
  <c r="C1242" i="9" a="1"/>
  <c r="C1242" i="9" s="1"/>
  <c r="C1243" i="9" a="1"/>
  <c r="C1243" i="9" s="1"/>
  <c r="C1244" i="9" a="1"/>
  <c r="C1244" i="9" s="1"/>
  <c r="C1245" i="9" a="1"/>
  <c r="C1245" i="9" s="1"/>
  <c r="C1246" i="9" a="1"/>
  <c r="C1246" i="9" s="1"/>
  <c r="C1247" i="9" a="1"/>
  <c r="C1247" i="9" s="1"/>
  <c r="C1248" i="9" a="1"/>
  <c r="C1248" i="9" s="1"/>
  <c r="C1249" i="9" a="1"/>
  <c r="C1249" i="9" s="1"/>
  <c r="C1250" i="9" a="1"/>
  <c r="C1250" i="9" s="1"/>
  <c r="C1251" i="9" a="1"/>
  <c r="C1251" i="9" s="1"/>
  <c r="C1252" i="9" a="1"/>
  <c r="C1252" i="9" s="1"/>
  <c r="C1253" i="9" a="1"/>
  <c r="C1253" i="9" s="1"/>
  <c r="C1254" i="9" a="1"/>
  <c r="C1254" i="9" s="1"/>
  <c r="C1255" i="9" a="1"/>
  <c r="C1255" i="9" s="1"/>
  <c r="C1256" i="9" a="1"/>
  <c r="C1256" i="9" s="1"/>
  <c r="C1257" i="9" a="1"/>
  <c r="C1257" i="9" s="1"/>
  <c r="C1258" i="9" a="1"/>
  <c r="C1258" i="9" s="1"/>
  <c r="C1259" i="9" a="1"/>
  <c r="C1259" i="9" s="1"/>
  <c r="C1260" i="9" a="1"/>
  <c r="C1260" i="9" s="1"/>
  <c r="C1261" i="9" a="1"/>
  <c r="C1261" i="9" s="1"/>
  <c r="C1262" i="9" a="1"/>
  <c r="C1262" i="9" s="1"/>
  <c r="C1263" i="9" a="1"/>
  <c r="C1263" i="9" s="1"/>
  <c r="C1264" i="9" a="1"/>
  <c r="C1264" i="9" s="1"/>
  <c r="C1265" i="9" a="1"/>
  <c r="C1265" i="9" s="1"/>
  <c r="C1266" i="9" a="1"/>
  <c r="C1266" i="9" s="1"/>
  <c r="C1267" i="9" a="1"/>
  <c r="C1267" i="9" s="1"/>
  <c r="C1268" i="9" a="1"/>
  <c r="C1268" i="9" s="1"/>
  <c r="C1269" i="9" a="1"/>
  <c r="C1269" i="9" s="1"/>
  <c r="C1270" i="9" a="1"/>
  <c r="C1270" i="9" s="1"/>
  <c r="C1271" i="9" a="1"/>
  <c r="C1271" i="9" s="1"/>
  <c r="C1272" i="9" a="1"/>
  <c r="C1272" i="9" s="1"/>
  <c r="C1273" i="9" a="1"/>
  <c r="C1273" i="9" s="1"/>
  <c r="C1274" i="9" a="1"/>
  <c r="C1274" i="9" s="1"/>
  <c r="C1275" i="9" a="1"/>
  <c r="C1275" i="9" s="1"/>
  <c r="C1276" i="9" a="1"/>
  <c r="C1276" i="9" s="1"/>
  <c r="C1277" i="9" a="1"/>
  <c r="C1277" i="9" s="1"/>
  <c r="C1278" i="9" a="1"/>
  <c r="C1278" i="9" s="1"/>
  <c r="C1279" i="9" a="1"/>
  <c r="C1279" i="9" s="1"/>
  <c r="C1280" i="9" a="1"/>
  <c r="C1280" i="9" s="1"/>
  <c r="C1281" i="9" a="1"/>
  <c r="C1281" i="9" s="1"/>
  <c r="C1282" i="9" a="1"/>
  <c r="C1282" i="9" s="1"/>
  <c r="C1283" i="9" a="1"/>
  <c r="C1283" i="9" s="1"/>
  <c r="C1284" i="9" a="1"/>
  <c r="C1284" i="9" s="1"/>
  <c r="C1285" i="9" a="1"/>
  <c r="C1285" i="9" s="1"/>
  <c r="C1286" i="9" a="1"/>
  <c r="C1286" i="9" s="1"/>
  <c r="C1287" i="9" a="1"/>
  <c r="C1287" i="9" s="1"/>
  <c r="C1288" i="9" a="1"/>
  <c r="C1288" i="9" s="1"/>
  <c r="C1289" i="9" a="1"/>
  <c r="C1289" i="9" s="1"/>
  <c r="C1290" i="9" a="1"/>
  <c r="C1290" i="9" s="1"/>
  <c r="C1291" i="9" a="1"/>
  <c r="C1291" i="9" s="1"/>
  <c r="C1292" i="9" a="1"/>
  <c r="C1292" i="9" s="1"/>
  <c r="C1293" i="9" a="1"/>
  <c r="C1293" i="9" s="1"/>
  <c r="C1294" i="9" a="1"/>
  <c r="C1294" i="9" s="1"/>
  <c r="C1295" i="9" a="1"/>
  <c r="C1295" i="9" s="1"/>
  <c r="C1296" i="9" a="1"/>
  <c r="C1296" i="9" s="1"/>
  <c r="C1297" i="9" a="1"/>
  <c r="C1297" i="9" s="1"/>
  <c r="C1298" i="9" a="1"/>
  <c r="C1298" i="9" s="1"/>
  <c r="C1299" i="9" a="1"/>
  <c r="C1299" i="9" s="1"/>
  <c r="C1300" i="9" a="1"/>
  <c r="C1300" i="9" s="1"/>
  <c r="C1301" i="9" a="1"/>
  <c r="C1301" i="9" s="1"/>
  <c r="C1302" i="9" a="1"/>
  <c r="C1302" i="9" s="1"/>
  <c r="C1303" i="9" a="1"/>
  <c r="C1303" i="9" s="1"/>
  <c r="C1304" i="9" a="1"/>
  <c r="C1304" i="9" s="1"/>
  <c r="C1305" i="9" a="1"/>
  <c r="C1305" i="9" s="1"/>
  <c r="C1306" i="9" a="1"/>
  <c r="C1306" i="9" s="1"/>
  <c r="C1307" i="9" a="1"/>
  <c r="C1307" i="9" s="1"/>
  <c r="C1308" i="9" a="1"/>
  <c r="C1308" i="9" s="1"/>
  <c r="C1309" i="9" a="1"/>
  <c r="C1309" i="9" s="1"/>
  <c r="C1310" i="9" a="1"/>
  <c r="C1310" i="9" s="1"/>
  <c r="C1311" i="9" a="1"/>
  <c r="C1311" i="9" s="1"/>
  <c r="C1312" i="9" a="1"/>
  <c r="C1312" i="9" s="1"/>
  <c r="C1313" i="9" a="1"/>
  <c r="C1313" i="9" s="1"/>
  <c r="C1314" i="9" a="1"/>
  <c r="C1314" i="9" s="1"/>
  <c r="C1315" i="9" a="1"/>
  <c r="C1315" i="9" s="1"/>
  <c r="C1316" i="9" a="1"/>
  <c r="C1316" i="9" s="1"/>
  <c r="C1317" i="9" a="1"/>
  <c r="C1317" i="9" s="1"/>
  <c r="C1318" i="9" a="1"/>
  <c r="C1318" i="9" s="1"/>
  <c r="C1319" i="9" a="1"/>
  <c r="C1319" i="9" s="1"/>
  <c r="C1320" i="9" a="1"/>
  <c r="C1320" i="9" s="1"/>
  <c r="C1321" i="9" a="1"/>
  <c r="C1321" i="9" s="1"/>
  <c r="C1322" i="9" a="1"/>
  <c r="C1322" i="9" s="1"/>
  <c r="C1323" i="9" a="1"/>
  <c r="C1323" i="9" s="1"/>
  <c r="C1324" i="9" a="1"/>
  <c r="C1324" i="9" s="1"/>
  <c r="C1325" i="9" a="1"/>
  <c r="C1325" i="9" s="1"/>
  <c r="C1326" i="9" a="1"/>
  <c r="C1326" i="9" s="1"/>
  <c r="C1327" i="9" a="1"/>
  <c r="C1327" i="9" s="1"/>
  <c r="C1328" i="9" a="1"/>
  <c r="C1328" i="9" s="1"/>
  <c r="C1329" i="9" a="1"/>
  <c r="C1329" i="9" s="1"/>
  <c r="C1330" i="9" a="1"/>
  <c r="C1330" i="9" s="1"/>
  <c r="C1331" i="9" a="1"/>
  <c r="C1331" i="9" s="1"/>
  <c r="C1332" i="9" a="1"/>
  <c r="C1332" i="9" s="1"/>
  <c r="C1333" i="9" a="1"/>
  <c r="C1333" i="9" s="1"/>
  <c r="C1334" i="9" a="1"/>
  <c r="C1334" i="9" s="1"/>
  <c r="C1335" i="9" a="1"/>
  <c r="C1335" i="9" s="1"/>
  <c r="C1336" i="9" a="1"/>
  <c r="C1336" i="9" s="1"/>
  <c r="C1337" i="9" a="1"/>
  <c r="C1337" i="9" s="1"/>
  <c r="C1338" i="9" a="1"/>
  <c r="C1338" i="9" s="1"/>
  <c r="C1339" i="9" a="1"/>
  <c r="C1339" i="9" s="1"/>
  <c r="C1340" i="9" a="1"/>
  <c r="C1340" i="9" s="1"/>
  <c r="C1341" i="9" a="1"/>
  <c r="C1341" i="9" s="1"/>
  <c r="C1342" i="9" a="1"/>
  <c r="C1342" i="9" s="1"/>
  <c r="C1343" i="9" a="1"/>
  <c r="C1343" i="9" s="1"/>
  <c r="C1344" i="9" a="1"/>
  <c r="C1344" i="9" s="1"/>
  <c r="C1345" i="9" a="1"/>
  <c r="C1345" i="9" s="1"/>
  <c r="C1346" i="9" a="1"/>
  <c r="C1346" i="9" s="1"/>
  <c r="C1347" i="9" a="1"/>
  <c r="C1347" i="9" s="1"/>
  <c r="C1348" i="9" a="1"/>
  <c r="C1348" i="9" s="1"/>
  <c r="C1349" i="9" a="1"/>
  <c r="C1349" i="9" s="1"/>
  <c r="C1350" i="9" a="1"/>
  <c r="C1350" i="9" s="1"/>
  <c r="C1351" i="9" a="1"/>
  <c r="C1351" i="9" s="1"/>
  <c r="C1352" i="9" a="1"/>
  <c r="C1352" i="9" s="1"/>
  <c r="C1353" i="9" a="1"/>
  <c r="C1353" i="9" s="1"/>
  <c r="C1354" i="9" a="1"/>
  <c r="C1354" i="9" s="1"/>
  <c r="C1355" i="9" a="1"/>
  <c r="C1355" i="9" s="1"/>
  <c r="C1356" i="9" a="1"/>
  <c r="C1356" i="9" s="1"/>
  <c r="C1357" i="9" a="1"/>
  <c r="C1357" i="9" s="1"/>
  <c r="C1358" i="9" a="1"/>
  <c r="C1358" i="9" s="1"/>
  <c r="C1359" i="9" a="1"/>
  <c r="C1359" i="9" s="1"/>
  <c r="C1360" i="9" a="1"/>
  <c r="C1360" i="9" s="1"/>
  <c r="C1361" i="9" a="1"/>
  <c r="C1361" i="9" s="1"/>
  <c r="C1362" i="9" a="1"/>
  <c r="C1362" i="9" s="1"/>
  <c r="C1363" i="9" a="1"/>
  <c r="C1363" i="9" s="1"/>
  <c r="C1364" i="9" a="1"/>
  <c r="C1364" i="9" s="1"/>
  <c r="C1365" i="9" a="1"/>
  <c r="C1365" i="9" s="1"/>
  <c r="C1366" i="9" a="1"/>
  <c r="C1366" i="9" s="1"/>
  <c r="C1367" i="9" a="1"/>
  <c r="C1367" i="9" s="1"/>
  <c r="C1368" i="9" a="1"/>
  <c r="C1368" i="9" s="1"/>
  <c r="C1369" i="9" a="1"/>
  <c r="C1369" i="9" s="1"/>
  <c r="C1370" i="9" a="1"/>
  <c r="C1370" i="9" s="1"/>
  <c r="C1371" i="9" a="1"/>
  <c r="C1371" i="9" s="1"/>
  <c r="C1372" i="9" a="1"/>
  <c r="C1372" i="9" s="1"/>
  <c r="C1373" i="9" a="1"/>
  <c r="C1373" i="9" s="1"/>
  <c r="C1374" i="9" a="1"/>
  <c r="C1374" i="9" s="1"/>
  <c r="C1375" i="9" a="1"/>
  <c r="C1375" i="9" s="1"/>
  <c r="C1376" i="9" a="1"/>
  <c r="C1376" i="9" s="1"/>
  <c r="C1377" i="9" a="1"/>
  <c r="C1377" i="9" s="1"/>
  <c r="C1378" i="9" a="1"/>
  <c r="C1378" i="9" s="1"/>
  <c r="C1379" i="9" a="1"/>
  <c r="C1379" i="9" s="1"/>
  <c r="C1380" i="9" a="1"/>
  <c r="C1380" i="9" s="1"/>
  <c r="C1381" i="9" a="1"/>
  <c r="C1381" i="9" s="1"/>
  <c r="C1382" i="9" a="1"/>
  <c r="C1382" i="9" s="1"/>
  <c r="C1383" i="9" a="1"/>
  <c r="C1383" i="9" s="1"/>
  <c r="C1384" i="9" a="1"/>
  <c r="C1384" i="9" s="1"/>
  <c r="C1385" i="9" a="1"/>
  <c r="C1385" i="9" s="1"/>
  <c r="C1386" i="9" a="1"/>
  <c r="C1386" i="9" s="1"/>
  <c r="C1387" i="9" a="1"/>
  <c r="C1387" i="9" s="1"/>
  <c r="C1388" i="9" a="1"/>
  <c r="C1388" i="9" s="1"/>
  <c r="C1389" i="9" a="1"/>
  <c r="C1389" i="9" s="1"/>
  <c r="C1390" i="9" a="1"/>
  <c r="C1390" i="9" s="1"/>
  <c r="C1391" i="9" a="1"/>
  <c r="C1391" i="9" s="1"/>
  <c r="C1392" i="9" a="1"/>
  <c r="C1392" i="9" s="1"/>
  <c r="C1393" i="9" a="1"/>
  <c r="C1393" i="9" s="1"/>
  <c r="C1394" i="9" a="1"/>
  <c r="C1394" i="9" s="1"/>
  <c r="C1395" i="9" a="1"/>
  <c r="C1395" i="9" s="1"/>
  <c r="C1396" i="9" a="1"/>
  <c r="C1396" i="9" s="1"/>
  <c r="C1397" i="9" a="1"/>
  <c r="C1397" i="9" s="1"/>
  <c r="C1398" i="9" a="1"/>
  <c r="C1398" i="9" s="1"/>
  <c r="C1399" i="9" a="1"/>
  <c r="C1399" i="9" s="1"/>
  <c r="C1400" i="9" a="1"/>
  <c r="C1400" i="9" s="1"/>
  <c r="C1401" i="9" a="1"/>
  <c r="C1401" i="9" s="1"/>
  <c r="C1402" i="9" a="1"/>
  <c r="C1402" i="9" s="1"/>
  <c r="C1403" i="9" a="1"/>
  <c r="C1403" i="9" s="1"/>
  <c r="C1404" i="9" a="1"/>
  <c r="C1404" i="9" s="1"/>
  <c r="C1405" i="9" a="1"/>
  <c r="C1405" i="9" s="1"/>
  <c r="C1406" i="9" a="1"/>
  <c r="C1406" i="9" s="1"/>
  <c r="C1407" i="9" a="1"/>
  <c r="C1407" i="9" s="1"/>
  <c r="C1408" i="9" a="1"/>
  <c r="C1408" i="9" s="1"/>
  <c r="C1409" i="9" a="1"/>
  <c r="C1409" i="9" s="1"/>
  <c r="C1410" i="9" a="1"/>
  <c r="C1410" i="9" s="1"/>
  <c r="C1411" i="9" a="1"/>
  <c r="C1411" i="9" s="1"/>
  <c r="C1412" i="9" a="1"/>
  <c r="C1412" i="9" s="1"/>
  <c r="C1413" i="9" a="1"/>
  <c r="C1413" i="9" s="1"/>
  <c r="C1414" i="9" a="1"/>
  <c r="C1414" i="9" s="1"/>
  <c r="C1415" i="9" a="1"/>
  <c r="C1415" i="9" s="1"/>
  <c r="C1416" i="9" a="1"/>
  <c r="C1416" i="9" s="1"/>
  <c r="C1417" i="9" a="1"/>
  <c r="C1417" i="9" s="1"/>
  <c r="C1418" i="9" a="1"/>
  <c r="C1418" i="9" s="1"/>
  <c r="C1419" i="9" a="1"/>
  <c r="C1419" i="9" s="1"/>
  <c r="C1420" i="9" a="1"/>
  <c r="C1420" i="9" s="1"/>
  <c r="C1421" i="9" a="1"/>
  <c r="C1421" i="9" s="1"/>
  <c r="C1422" i="9" a="1"/>
  <c r="C1422" i="9" s="1"/>
  <c r="C1423" i="9" a="1"/>
  <c r="C1423" i="9" s="1"/>
  <c r="C1424" i="9" a="1"/>
  <c r="C1424" i="9" s="1"/>
  <c r="C1425" i="9" a="1"/>
  <c r="C1425" i="9" s="1"/>
  <c r="C1426" i="9" a="1"/>
  <c r="C1426" i="9" s="1"/>
  <c r="C1427" i="9" a="1"/>
  <c r="C1427" i="9" s="1"/>
  <c r="C1428" i="9" a="1"/>
  <c r="C1428" i="9" s="1"/>
  <c r="C1429" i="9" a="1"/>
  <c r="C1429" i="9" s="1"/>
  <c r="C1430" i="9" a="1"/>
  <c r="C1430" i="9" s="1"/>
  <c r="C1431" i="9" a="1"/>
  <c r="C1431" i="9" s="1"/>
  <c r="C1432" i="9" a="1"/>
  <c r="C1432" i="9" s="1"/>
  <c r="C1433" i="9" a="1"/>
  <c r="C1433" i="9" s="1"/>
  <c r="C1434" i="9" a="1"/>
  <c r="C1434" i="9" s="1"/>
  <c r="C1435" i="9" a="1"/>
  <c r="C1435" i="9" s="1"/>
  <c r="C1436" i="9" a="1"/>
  <c r="C1436" i="9" s="1"/>
  <c r="C1437" i="9" a="1"/>
  <c r="C1437" i="9" s="1"/>
  <c r="C1438" i="9" a="1"/>
  <c r="C1438" i="9" s="1"/>
  <c r="C1439" i="9" a="1"/>
  <c r="C1439" i="9" s="1"/>
  <c r="C1440" i="9" a="1"/>
  <c r="C1440" i="9" s="1"/>
  <c r="C1441" i="9" a="1"/>
  <c r="C1441" i="9" s="1"/>
  <c r="C1442" i="9" a="1"/>
  <c r="C1442" i="9" s="1"/>
  <c r="C1443" i="9" a="1"/>
  <c r="C1443" i="9" s="1"/>
  <c r="C1444" i="9" a="1"/>
  <c r="C1444" i="9" s="1"/>
  <c r="C1445" i="9" a="1"/>
  <c r="C1445" i="9" s="1"/>
  <c r="C1446" i="9" a="1"/>
  <c r="C1446" i="9" s="1"/>
  <c r="C1447" i="9" a="1"/>
  <c r="C1447" i="9" s="1"/>
  <c r="C1448" i="9" a="1"/>
  <c r="C1448" i="9" s="1"/>
  <c r="C1449" i="9" a="1"/>
  <c r="C1449" i="9" s="1"/>
  <c r="C1450" i="9" a="1"/>
  <c r="C1450" i="9" s="1"/>
  <c r="C1451" i="9" a="1"/>
  <c r="C1451" i="9" s="1"/>
  <c r="C1452" i="9" a="1"/>
  <c r="C1452" i="9" s="1"/>
  <c r="C1453" i="9" a="1"/>
  <c r="C1453" i="9" s="1"/>
  <c r="C1454" i="9" a="1"/>
  <c r="C1454" i="9" s="1"/>
  <c r="C1455" i="9" a="1"/>
  <c r="C1455" i="9" s="1"/>
  <c r="C1456" i="9" a="1"/>
  <c r="C1456" i="9" s="1"/>
  <c r="C1457" i="9" a="1"/>
  <c r="C1457" i="9" s="1"/>
  <c r="C1458" i="9" a="1"/>
  <c r="C1458" i="9" s="1"/>
  <c r="C1459" i="9" a="1"/>
  <c r="C1459" i="9" s="1"/>
  <c r="C1460" i="9" a="1"/>
  <c r="C1460" i="9" s="1"/>
  <c r="C1461" i="9" a="1"/>
  <c r="C1461" i="9" s="1"/>
  <c r="C1462" i="9" a="1"/>
  <c r="C1462" i="9" s="1"/>
  <c r="C1463" i="9" a="1"/>
  <c r="C1463" i="9" s="1"/>
  <c r="C1464" i="9" a="1"/>
  <c r="C1464" i="9" s="1"/>
  <c r="C1465" i="9" a="1"/>
  <c r="C1465" i="9" s="1"/>
  <c r="C1466" i="9" a="1"/>
  <c r="C1466" i="9" s="1"/>
  <c r="C1467" i="9" a="1"/>
  <c r="C1467" i="9" s="1"/>
  <c r="C1468" i="9" a="1"/>
  <c r="C1468" i="9" s="1"/>
  <c r="C1469" i="9" a="1"/>
  <c r="C1469" i="9" s="1"/>
  <c r="C1470" i="9" a="1"/>
  <c r="C1470" i="9" s="1"/>
  <c r="C1471" i="9" a="1"/>
  <c r="C1471" i="9" s="1"/>
  <c r="C1472" i="9" a="1"/>
  <c r="C1472" i="9" s="1"/>
  <c r="C1473" i="9" a="1"/>
  <c r="C1473" i="9" s="1"/>
  <c r="C1474" i="9" a="1"/>
  <c r="C1474" i="9" s="1"/>
  <c r="C1475" i="9" a="1"/>
  <c r="C1475" i="9" s="1"/>
  <c r="C1476" i="9" a="1"/>
  <c r="C1476" i="9" s="1"/>
  <c r="C1477" i="9" a="1"/>
  <c r="C1477" i="9" s="1"/>
  <c r="C1478" i="9" a="1"/>
  <c r="C1478" i="9" s="1"/>
  <c r="C1479" i="9" a="1"/>
  <c r="C1479" i="9" s="1"/>
  <c r="C1480" i="9" a="1"/>
  <c r="C1480" i="9" s="1"/>
  <c r="C1481" i="9" a="1"/>
  <c r="C1481" i="9" s="1"/>
  <c r="C1482" i="9" a="1"/>
  <c r="C1482" i="9" s="1"/>
  <c r="C1483" i="9" a="1"/>
  <c r="C1483" i="9" s="1"/>
  <c r="C1484" i="9" a="1"/>
  <c r="C1484" i="9" s="1"/>
  <c r="C1485" i="9" a="1"/>
  <c r="C1485" i="9" s="1"/>
  <c r="C1486" i="9" a="1"/>
  <c r="C1486" i="9" s="1"/>
  <c r="C1487" i="9" a="1"/>
  <c r="C1487" i="9" s="1"/>
  <c r="C1488" i="9" a="1"/>
  <c r="C1488" i="9" s="1"/>
  <c r="C1489" i="9" a="1"/>
  <c r="C1489" i="9" s="1"/>
  <c r="C1490" i="9" a="1"/>
  <c r="C1490" i="9" s="1"/>
  <c r="C1491" i="9" a="1"/>
  <c r="C1491" i="9" s="1"/>
  <c r="C1492" i="9" a="1"/>
  <c r="C1492" i="9" s="1"/>
  <c r="C1493" i="9" a="1"/>
  <c r="C1493" i="9" s="1"/>
  <c r="C1494" i="9" a="1"/>
  <c r="C1494" i="9" s="1"/>
  <c r="C1495" i="9" a="1"/>
  <c r="C1495" i="9" s="1"/>
  <c r="C1496" i="9" a="1"/>
  <c r="C1496" i="9" s="1"/>
  <c r="C1497" i="9" a="1"/>
  <c r="C1497" i="9" s="1"/>
  <c r="C1498" i="9" a="1"/>
  <c r="C1498" i="9" s="1"/>
  <c r="C1499" i="9" a="1"/>
  <c r="C1499" i="9" s="1"/>
  <c r="C1500" i="9" a="1"/>
  <c r="C1500" i="9" s="1"/>
  <c r="C1501" i="9" a="1"/>
  <c r="C1501" i="9" s="1"/>
  <c r="C1502" i="9" a="1"/>
  <c r="C1502" i="9" s="1"/>
  <c r="C1503" i="9" a="1"/>
  <c r="C1503" i="9" s="1"/>
  <c r="C1504" i="9" a="1"/>
  <c r="C1504" i="9" s="1"/>
  <c r="C1505" i="9" a="1"/>
  <c r="C1505" i="9" s="1"/>
  <c r="C1506" i="9" a="1"/>
  <c r="C1506" i="9" s="1"/>
  <c r="C1507" i="9" a="1"/>
  <c r="C1507" i="9" s="1"/>
  <c r="C1508" i="9" a="1"/>
  <c r="C1508" i="9" s="1"/>
  <c r="C1509" i="9" a="1"/>
  <c r="C1509" i="9" s="1"/>
  <c r="C1510" i="9" a="1"/>
  <c r="C1510" i="9" s="1"/>
  <c r="C1511" i="9" a="1"/>
  <c r="C1511" i="9" s="1"/>
  <c r="C1512" i="9" a="1"/>
  <c r="C1512" i="9" s="1"/>
  <c r="C1513" i="9" a="1"/>
  <c r="C1513" i="9" s="1"/>
  <c r="C1514" i="9" a="1"/>
  <c r="C1514" i="9" s="1"/>
  <c r="C1515" i="9" a="1"/>
  <c r="C1515" i="9" s="1"/>
  <c r="C1516" i="9" a="1"/>
  <c r="C1516" i="9" s="1"/>
  <c r="C1517" i="9" a="1"/>
  <c r="C1517" i="9" s="1"/>
  <c r="C1518" i="9" a="1"/>
  <c r="C1518" i="9" s="1"/>
  <c r="C1519" i="9" a="1"/>
  <c r="C1519" i="9" s="1"/>
  <c r="C1520" i="9" a="1"/>
  <c r="C1520" i="9" s="1"/>
  <c r="C1521" i="9" a="1"/>
  <c r="C1521" i="9" s="1"/>
  <c r="C1522" i="9" a="1"/>
  <c r="C1522" i="9" s="1"/>
  <c r="C1523" i="9" a="1"/>
  <c r="C1523" i="9" s="1"/>
  <c r="C1524" i="9" a="1"/>
  <c r="C1524" i="9" s="1"/>
  <c r="C1525" i="9" a="1"/>
  <c r="C1525" i="9" s="1"/>
  <c r="C1526" i="9" a="1"/>
  <c r="C1526" i="9" s="1"/>
  <c r="C1527" i="9" a="1"/>
  <c r="C1527" i="9" s="1"/>
  <c r="C1528" i="9" a="1"/>
  <c r="C1528" i="9" s="1"/>
  <c r="C1529" i="9" a="1"/>
  <c r="C1529" i="9" s="1"/>
  <c r="C1530" i="9" a="1"/>
  <c r="C1530" i="9" s="1"/>
  <c r="C1531" i="9" a="1"/>
  <c r="C1531" i="9" s="1"/>
  <c r="C1532" i="9" a="1"/>
  <c r="C1532" i="9" s="1"/>
  <c r="C1533" i="9" a="1"/>
  <c r="C1533" i="9" s="1"/>
  <c r="C1534" i="9" a="1"/>
  <c r="C1534" i="9" s="1"/>
  <c r="C1535" i="9" a="1"/>
  <c r="C1535" i="9" s="1"/>
  <c r="C1536" i="9" a="1"/>
  <c r="C1536" i="9" s="1"/>
  <c r="C1537" i="9" a="1"/>
  <c r="C1537" i="9" s="1"/>
  <c r="C1538" i="9" a="1"/>
  <c r="C1538" i="9" s="1"/>
  <c r="C1539" i="9" a="1"/>
  <c r="C1539" i="9" s="1"/>
  <c r="C1540" i="9" a="1"/>
  <c r="C1540" i="9" s="1"/>
  <c r="C1541" i="9" a="1"/>
  <c r="C1541" i="9" s="1"/>
  <c r="C1542" i="9" a="1"/>
  <c r="C1542" i="9" s="1"/>
  <c r="C1543" i="9" a="1"/>
  <c r="C1543" i="9" s="1"/>
  <c r="C1544" i="9" a="1"/>
  <c r="C1544" i="9" s="1"/>
  <c r="C1545" i="9" a="1"/>
  <c r="C1545" i="9" s="1"/>
  <c r="C1546" i="9" a="1"/>
  <c r="C1546" i="9" s="1"/>
  <c r="C1547" i="9" a="1"/>
  <c r="C1547" i="9" s="1"/>
  <c r="C1548" i="9" a="1"/>
  <c r="C1548" i="9" s="1"/>
  <c r="C1549" i="9" a="1"/>
  <c r="C1549" i="9" s="1"/>
  <c r="C1550" i="9" a="1"/>
  <c r="C1550" i="9" s="1"/>
  <c r="C1551" i="9" a="1"/>
  <c r="C1551" i="9" s="1"/>
  <c r="C1552" i="9" a="1"/>
  <c r="C1552" i="9" s="1"/>
  <c r="C1553" i="9" a="1"/>
  <c r="C1553" i="9" s="1"/>
  <c r="C1554" i="9" a="1"/>
  <c r="C1554" i="9" s="1"/>
  <c r="C1555" i="9" a="1"/>
  <c r="C1555" i="9" s="1"/>
  <c r="C1556" i="9" a="1"/>
  <c r="C1556" i="9" s="1"/>
  <c r="C1557" i="9" a="1"/>
  <c r="C1557" i="9" s="1"/>
  <c r="C1558" i="9" a="1"/>
  <c r="C1558" i="9" s="1"/>
  <c r="C1559" i="9" a="1"/>
  <c r="C1559" i="9" s="1"/>
  <c r="C1560" i="9" a="1"/>
  <c r="C1560" i="9" s="1"/>
  <c r="C1561" i="9" a="1"/>
  <c r="C1561" i="9" s="1"/>
  <c r="C1562" i="9" a="1"/>
  <c r="C1562" i="9" s="1"/>
  <c r="C1563" i="9" a="1"/>
  <c r="C1563" i="9" s="1"/>
  <c r="C1564" i="9" a="1"/>
  <c r="C1564" i="9" s="1"/>
  <c r="C1565" i="9" a="1"/>
  <c r="C1565" i="9" s="1"/>
  <c r="C1566" i="9" a="1"/>
  <c r="C1566" i="9" s="1"/>
  <c r="C1567" i="9" a="1"/>
  <c r="C1567" i="9" s="1"/>
  <c r="C1568" i="9" a="1"/>
  <c r="C1568" i="9" s="1"/>
  <c r="C1569" i="9" a="1"/>
  <c r="C1569" i="9" s="1"/>
  <c r="C1570" i="9" a="1"/>
  <c r="C1570" i="9" s="1"/>
  <c r="C1571" i="9" a="1"/>
  <c r="C1571" i="9" s="1"/>
  <c r="C1572" i="9" a="1"/>
  <c r="C1572" i="9" s="1"/>
  <c r="C1573" i="9" a="1"/>
  <c r="C1573" i="9" s="1"/>
  <c r="C1574" i="9" a="1"/>
  <c r="C1574" i="9" s="1"/>
  <c r="C1575" i="9" a="1"/>
  <c r="C1575" i="9" s="1"/>
  <c r="C1576" i="9" a="1"/>
  <c r="C1576" i="9" s="1"/>
  <c r="C1577" i="9" a="1"/>
  <c r="C1577" i="9" s="1"/>
  <c r="C1578" i="9" a="1"/>
  <c r="C1578" i="9" s="1"/>
  <c r="C1579" i="9" a="1"/>
  <c r="C1579" i="9" s="1"/>
  <c r="C1580" i="9" a="1"/>
  <c r="C1580" i="9" s="1"/>
  <c r="C1581" i="9" a="1"/>
  <c r="C1581" i="9" s="1"/>
  <c r="C1582" i="9" a="1"/>
  <c r="C1582" i="9" s="1"/>
  <c r="C1583" i="9" a="1"/>
  <c r="C1583" i="9" s="1"/>
  <c r="C1584" i="9" a="1"/>
  <c r="C1584" i="9" s="1"/>
  <c r="C1585" i="9" a="1"/>
  <c r="C1585" i="9" s="1"/>
  <c r="C1586" i="9" a="1"/>
  <c r="C1586" i="9" s="1"/>
  <c r="C1587" i="9" a="1"/>
  <c r="C1587" i="9" s="1"/>
  <c r="C1588" i="9" a="1"/>
  <c r="C1588" i="9" s="1"/>
  <c r="C1589" i="9" a="1"/>
  <c r="C1589" i="9" s="1"/>
  <c r="C1590" i="9" a="1"/>
  <c r="C1590" i="9" s="1"/>
  <c r="C1591" i="9" a="1"/>
  <c r="C1591" i="9" s="1"/>
  <c r="C1592" i="9" a="1"/>
  <c r="C1592" i="9" s="1"/>
  <c r="C1593" i="9" a="1"/>
  <c r="C1593" i="9" s="1"/>
  <c r="C1594" i="9" a="1"/>
  <c r="C1594" i="9" s="1"/>
  <c r="C1595" i="9" a="1"/>
  <c r="C1595" i="9" s="1"/>
  <c r="C1596" i="9" a="1"/>
  <c r="C1596" i="9" s="1"/>
  <c r="C1597" i="9" a="1"/>
  <c r="C1597" i="9" s="1"/>
  <c r="C1598" i="9" a="1"/>
  <c r="C1598" i="9" s="1"/>
  <c r="C1599" i="9" a="1"/>
  <c r="C1599" i="9" s="1"/>
  <c r="C1600" i="9" a="1"/>
  <c r="C1600" i="9" s="1"/>
  <c r="C1601" i="9" a="1"/>
  <c r="C1601" i="9" s="1"/>
  <c r="C1602" i="9" a="1"/>
  <c r="C1602" i="9" s="1"/>
  <c r="C1603" i="9" a="1"/>
  <c r="C1603" i="9" s="1"/>
  <c r="C1604" i="9" a="1"/>
  <c r="C1604" i="9" s="1"/>
  <c r="C1605" i="9" a="1"/>
  <c r="C1605" i="9" s="1"/>
  <c r="C1606" i="9" a="1"/>
  <c r="C1606" i="9" s="1"/>
  <c r="C1607" i="9" a="1"/>
  <c r="C1607" i="9" s="1"/>
  <c r="C1608" i="9" a="1"/>
  <c r="C1608" i="9" s="1"/>
  <c r="C1609" i="9" a="1"/>
  <c r="C1609" i="9" s="1"/>
  <c r="C1610" i="9" a="1"/>
  <c r="C1610" i="9" s="1"/>
  <c r="C1611" i="9" a="1"/>
  <c r="C1611" i="9" s="1"/>
  <c r="C1612" i="9" a="1"/>
  <c r="C1612" i="9" s="1"/>
  <c r="C1613" i="9" a="1"/>
  <c r="C1613" i="9" s="1"/>
  <c r="C1614" i="9" a="1"/>
  <c r="C1614" i="9" s="1"/>
  <c r="C1615" i="9" a="1"/>
  <c r="C1615" i="9" s="1"/>
  <c r="C1616" i="9" a="1"/>
  <c r="C1616" i="9" s="1"/>
  <c r="C1617" i="9" a="1"/>
  <c r="C1617" i="9" s="1"/>
  <c r="C1618" i="9" a="1"/>
  <c r="C1618" i="9" s="1"/>
  <c r="C1619" i="9" a="1"/>
  <c r="C1619" i="9" s="1"/>
  <c r="C1620" i="9" a="1"/>
  <c r="C1620" i="9" s="1"/>
  <c r="C1621" i="9" a="1"/>
  <c r="C1621" i="9" s="1"/>
  <c r="C1622" i="9" a="1"/>
  <c r="C1622" i="9" s="1"/>
  <c r="C1623" i="9" a="1"/>
  <c r="C1623" i="9" s="1"/>
  <c r="C1624" i="9" a="1"/>
  <c r="C1624" i="9" s="1"/>
  <c r="C1625" i="9" a="1"/>
  <c r="C1625" i="9" s="1"/>
  <c r="C1626" i="9" a="1"/>
  <c r="C1626" i="9" s="1"/>
  <c r="C1627" i="9" a="1"/>
  <c r="C1627" i="9" s="1"/>
  <c r="C1628" i="9" a="1"/>
  <c r="C1628" i="9" s="1"/>
  <c r="C1629" i="9" a="1"/>
  <c r="C1629" i="9" s="1"/>
  <c r="C1630" i="9" a="1"/>
  <c r="C1630" i="9" s="1"/>
  <c r="C1631" i="9" a="1"/>
  <c r="C1631" i="9" s="1"/>
  <c r="C1632" i="9" a="1"/>
  <c r="C1632" i="9" s="1"/>
  <c r="C1633" i="9" a="1"/>
  <c r="C1633" i="9" s="1"/>
  <c r="C1634" i="9" a="1"/>
  <c r="C1634" i="9" s="1"/>
  <c r="C1635" i="9" a="1"/>
  <c r="C1635" i="9" s="1"/>
  <c r="C1636" i="9" a="1"/>
  <c r="C1636" i="9" s="1"/>
  <c r="C1637" i="9" a="1"/>
  <c r="C1637" i="9" s="1"/>
  <c r="C1638" i="9" a="1"/>
  <c r="C1638" i="9" s="1"/>
  <c r="C1639" i="9" a="1"/>
  <c r="C1639" i="9" s="1"/>
  <c r="C1640" i="9" a="1"/>
  <c r="C1640" i="9" s="1"/>
  <c r="C1641" i="9" a="1"/>
  <c r="C1641" i="9" s="1"/>
  <c r="C1642" i="9" a="1"/>
  <c r="C1642" i="9" s="1"/>
  <c r="C1643" i="9" a="1"/>
  <c r="C1643" i="9" s="1"/>
  <c r="C1644" i="9" a="1"/>
  <c r="C1644" i="9" s="1"/>
  <c r="C1645" i="9" a="1"/>
  <c r="C1645" i="9" s="1"/>
  <c r="C1646" i="9" a="1"/>
  <c r="C1646" i="9" s="1"/>
  <c r="C1647" i="9" a="1"/>
  <c r="C1647" i="9" s="1"/>
  <c r="C1648" i="9" a="1"/>
  <c r="C1648" i="9" s="1"/>
  <c r="C1649" i="9" a="1"/>
  <c r="C1649" i="9" s="1"/>
  <c r="C1650" i="9" a="1"/>
  <c r="C1650" i="9" s="1"/>
  <c r="C1651" i="9" a="1"/>
  <c r="C1651" i="9" s="1"/>
  <c r="C1652" i="9" a="1"/>
  <c r="C1652" i="9" s="1"/>
  <c r="C1653" i="9" a="1"/>
  <c r="C1653" i="9" s="1"/>
  <c r="C1654" i="9" a="1"/>
  <c r="C1654" i="9" s="1"/>
  <c r="C1655" i="9" a="1"/>
  <c r="C1655" i="9" s="1"/>
  <c r="C1656" i="9" a="1"/>
  <c r="C1656" i="9" s="1"/>
  <c r="C1657" i="9" a="1"/>
  <c r="C1657" i="9" s="1"/>
  <c r="C1658" i="9" a="1"/>
  <c r="C1658" i="9" s="1"/>
  <c r="C1659" i="9" a="1"/>
  <c r="C1659" i="9" s="1"/>
  <c r="C1660" i="9" a="1"/>
  <c r="C1660" i="9" s="1"/>
  <c r="C1661" i="9" a="1"/>
  <c r="C1661" i="9" s="1"/>
  <c r="C1662" i="9" a="1"/>
  <c r="C1662" i="9" s="1"/>
  <c r="C1663" i="9" a="1"/>
  <c r="C1663" i="9" s="1"/>
  <c r="C1664" i="9" a="1"/>
  <c r="C1664" i="9" s="1"/>
  <c r="C1665" i="9" a="1"/>
  <c r="C1665" i="9" s="1"/>
  <c r="C1666" i="9" a="1"/>
  <c r="C1666" i="9" s="1"/>
  <c r="C1667" i="9" a="1"/>
  <c r="C1667" i="9" s="1"/>
  <c r="C1668" i="9" a="1"/>
  <c r="C1668" i="9" s="1"/>
  <c r="C1669" i="9" a="1"/>
  <c r="C1669" i="9" s="1"/>
  <c r="C1670" i="9" a="1"/>
  <c r="C1670" i="9" s="1"/>
  <c r="C1671" i="9" a="1"/>
  <c r="C1671" i="9" s="1"/>
  <c r="C1672" i="9" a="1"/>
  <c r="C1672" i="9" s="1"/>
  <c r="C1673" i="9" a="1"/>
  <c r="C1673" i="9" s="1"/>
  <c r="C1674" i="9" a="1"/>
  <c r="C1674" i="9" s="1"/>
  <c r="C1675" i="9" a="1"/>
  <c r="C1675" i="9" s="1"/>
  <c r="C1676" i="9" a="1"/>
  <c r="C1676" i="9" s="1"/>
  <c r="C1677" i="9" a="1"/>
  <c r="C1677" i="9" s="1"/>
  <c r="C1678" i="9" a="1"/>
  <c r="C1678" i="9" s="1"/>
  <c r="C1679" i="9" a="1"/>
  <c r="C1679" i="9" s="1"/>
  <c r="C1680" i="9" a="1"/>
  <c r="C1680" i="9" s="1"/>
  <c r="C1681" i="9" a="1"/>
  <c r="C1681" i="9" s="1"/>
  <c r="C1682" i="9" a="1"/>
  <c r="C1682" i="9" s="1"/>
  <c r="C1683" i="9" a="1"/>
  <c r="C1683" i="9" s="1"/>
  <c r="C1684" i="9" a="1"/>
  <c r="C1684" i="9" s="1"/>
  <c r="C1685" i="9" a="1"/>
  <c r="C1685" i="9" s="1"/>
  <c r="C1686" i="9" a="1"/>
  <c r="C1686" i="9" s="1"/>
  <c r="C1687" i="9" a="1"/>
  <c r="C1687" i="9" s="1"/>
  <c r="C1688" i="9" a="1"/>
  <c r="C1688" i="9" s="1"/>
  <c r="C1689" i="9" a="1"/>
  <c r="C1689" i="9" s="1"/>
  <c r="C1690" i="9" a="1"/>
  <c r="C1690" i="9" s="1"/>
  <c r="C1691" i="9" a="1"/>
  <c r="C1691" i="9" s="1"/>
  <c r="C1692" i="9" a="1"/>
  <c r="C1692" i="9" s="1"/>
  <c r="C1693" i="9" a="1"/>
  <c r="C1693" i="9" s="1"/>
  <c r="C1694" i="9" a="1"/>
  <c r="C1694" i="9" s="1"/>
  <c r="C1695" i="9" a="1"/>
  <c r="C1695" i="9" s="1"/>
  <c r="C1696" i="9" a="1"/>
  <c r="C1696" i="9" s="1"/>
  <c r="C1697" i="9" a="1"/>
  <c r="C1697" i="9" s="1"/>
  <c r="C1698" i="9" a="1"/>
  <c r="C1698" i="9" s="1"/>
  <c r="C1699" i="9" a="1"/>
  <c r="C1699" i="9" s="1"/>
  <c r="C1700" i="9" a="1"/>
  <c r="C1700" i="9" s="1"/>
  <c r="C1701" i="9" a="1"/>
  <c r="C1701" i="9" s="1"/>
  <c r="C1702" i="9" a="1"/>
  <c r="C1702" i="9" s="1"/>
  <c r="C1703" i="9" a="1"/>
  <c r="C1703" i="9" s="1"/>
  <c r="C1704" i="9" a="1"/>
  <c r="C1704" i="9" s="1"/>
  <c r="C1705" i="9" a="1"/>
  <c r="C1705" i="9" s="1"/>
  <c r="C1706" i="9" a="1"/>
  <c r="C1706" i="9" s="1"/>
  <c r="C1707" i="9" a="1"/>
  <c r="C1707" i="9" s="1"/>
  <c r="C1708" i="9" a="1"/>
  <c r="C1708" i="9" s="1"/>
  <c r="C1709" i="9" a="1"/>
  <c r="C1709" i="9" s="1"/>
  <c r="C1710" i="9" a="1"/>
  <c r="C1710" i="9" s="1"/>
  <c r="C1711" i="9" a="1"/>
  <c r="C1711" i="9" s="1"/>
  <c r="C1712" i="9" a="1"/>
  <c r="C1712" i="9" s="1"/>
  <c r="C1713" i="9" a="1"/>
  <c r="C1713" i="9" s="1"/>
  <c r="C1714" i="9" a="1"/>
  <c r="C1714" i="9" s="1"/>
  <c r="C1715" i="9" a="1"/>
  <c r="C1715" i="9" s="1"/>
  <c r="C1716" i="9" a="1"/>
  <c r="C1716" i="9" s="1"/>
  <c r="C1717" i="9" a="1"/>
  <c r="C1717" i="9" s="1"/>
  <c r="C1718" i="9" a="1"/>
  <c r="C1718" i="9" s="1"/>
  <c r="C1719" i="9" a="1"/>
  <c r="C1719" i="9" s="1"/>
  <c r="C1720" i="9" a="1"/>
  <c r="C1720" i="9" s="1"/>
  <c r="C1721" i="9" a="1"/>
  <c r="C1721" i="9" s="1"/>
  <c r="C1722" i="9" a="1"/>
  <c r="C1722" i="9" s="1"/>
  <c r="C1723" i="9" a="1"/>
  <c r="C1723" i="9" s="1"/>
  <c r="C1724" i="9" a="1"/>
  <c r="C1724" i="9" s="1"/>
  <c r="C1725" i="9" a="1"/>
  <c r="C1725" i="9" s="1"/>
  <c r="C1726" i="9" a="1"/>
  <c r="C1726" i="9" s="1"/>
  <c r="C1727" i="9" a="1"/>
  <c r="C1727" i="9" s="1"/>
  <c r="C1728" i="9" a="1"/>
  <c r="C1728" i="9" s="1"/>
  <c r="C1729" i="9" a="1"/>
  <c r="C1729" i="9" s="1"/>
  <c r="C1730" i="9" a="1"/>
  <c r="C1730" i="9" s="1"/>
  <c r="C1731" i="9" a="1"/>
  <c r="C1731" i="9" s="1"/>
  <c r="C1732" i="9" a="1"/>
  <c r="C1732" i="9" s="1"/>
  <c r="C1733" i="9" a="1"/>
  <c r="C1733" i="9" s="1"/>
  <c r="C1734" i="9" a="1"/>
  <c r="C1734" i="9" s="1"/>
  <c r="C1735" i="9" a="1"/>
  <c r="C1735" i="9" s="1"/>
  <c r="C1736" i="9" a="1"/>
  <c r="C1736" i="9" s="1"/>
  <c r="C1737" i="9" a="1"/>
  <c r="C1737" i="9" s="1"/>
  <c r="C1738" i="9" a="1"/>
  <c r="C1738" i="9" s="1"/>
  <c r="C1739" i="9" a="1"/>
  <c r="C1739" i="9" s="1"/>
  <c r="C1740" i="9" a="1"/>
  <c r="C1740" i="9" s="1"/>
  <c r="C1741" i="9" a="1"/>
  <c r="C1741" i="9" s="1"/>
  <c r="C1742" i="9" a="1"/>
  <c r="C1742" i="9" s="1"/>
  <c r="C1743" i="9" a="1"/>
  <c r="C1743" i="9" s="1"/>
  <c r="C1744" i="9" a="1"/>
  <c r="C1744" i="9" s="1"/>
  <c r="C1745" i="9" a="1"/>
  <c r="C1745" i="9" s="1"/>
  <c r="C1746" i="9" a="1"/>
  <c r="C1746" i="9" s="1"/>
  <c r="C1747" i="9" a="1"/>
  <c r="C1747" i="9" s="1"/>
  <c r="C1748" i="9" a="1"/>
  <c r="C1748" i="9" s="1"/>
  <c r="C1749" i="9" a="1"/>
  <c r="C1749" i="9" s="1"/>
  <c r="C1750" i="9" a="1"/>
  <c r="C1750" i="9" s="1"/>
  <c r="C1751" i="9" a="1"/>
  <c r="C1751" i="9" s="1"/>
  <c r="C1752" i="9" a="1"/>
  <c r="C1752" i="9" s="1"/>
  <c r="C1753" i="9" a="1"/>
  <c r="C1753" i="9" s="1"/>
  <c r="C1754" i="9" a="1"/>
  <c r="C1754" i="9" s="1"/>
  <c r="C1755" i="9" a="1"/>
  <c r="C1755" i="9" s="1"/>
  <c r="C1756" i="9" a="1"/>
  <c r="C1756" i="9" s="1"/>
  <c r="C1757" i="9" a="1"/>
  <c r="C1757" i="9" s="1"/>
  <c r="C1758" i="9" a="1"/>
  <c r="C1758" i="9" s="1"/>
  <c r="C1759" i="9" a="1"/>
  <c r="C1759" i="9" s="1"/>
  <c r="C1760" i="9" a="1"/>
  <c r="C1760" i="9" s="1"/>
  <c r="C1761" i="9" a="1"/>
  <c r="C1761" i="9" s="1"/>
  <c r="C1762" i="9" a="1"/>
  <c r="C1762" i="9" s="1"/>
  <c r="C1763" i="9" a="1"/>
  <c r="C1763" i="9" s="1"/>
  <c r="C1764" i="9" a="1"/>
  <c r="C1764" i="9" s="1"/>
  <c r="C1765" i="9" a="1"/>
  <c r="C1765" i="9" s="1"/>
  <c r="C1766" i="9" a="1"/>
  <c r="C1766" i="9" s="1"/>
  <c r="C1767" i="9" a="1"/>
  <c r="C1767" i="9" s="1"/>
  <c r="C1768" i="9" a="1"/>
  <c r="C1768" i="9" s="1"/>
  <c r="C1769" i="9" a="1"/>
  <c r="C1769" i="9" s="1"/>
  <c r="C1770" i="9" a="1"/>
  <c r="C1770" i="9" s="1"/>
  <c r="C1771" i="9" a="1"/>
  <c r="C1771" i="9" s="1"/>
  <c r="C1772" i="9" a="1"/>
  <c r="C1772" i="9" s="1"/>
  <c r="C1773" i="9" a="1"/>
  <c r="C1773" i="9" s="1"/>
  <c r="C1774" i="9" a="1"/>
  <c r="C1774" i="9" s="1"/>
  <c r="C1775" i="9" a="1"/>
  <c r="C1775" i="9" s="1"/>
  <c r="C1776" i="9" a="1"/>
  <c r="C1776" i="9" s="1"/>
  <c r="C1777" i="9" a="1"/>
  <c r="C1777" i="9" s="1"/>
  <c r="C1778" i="9" a="1"/>
  <c r="C1778" i="9" s="1"/>
  <c r="C1779" i="9" a="1"/>
  <c r="C1779" i="9" s="1"/>
  <c r="C1780" i="9" a="1"/>
  <c r="C1780" i="9" s="1"/>
  <c r="C1781" i="9" a="1"/>
  <c r="C1781" i="9" s="1"/>
  <c r="C1782" i="9" a="1"/>
  <c r="C1782" i="9" s="1"/>
  <c r="C1783" i="9" a="1"/>
  <c r="C1783" i="9" s="1"/>
  <c r="C1784" i="9" a="1"/>
  <c r="C1784" i="9" s="1"/>
  <c r="C1785" i="9" a="1"/>
  <c r="C1785" i="9" s="1"/>
  <c r="C1786" i="9" a="1"/>
  <c r="C1786" i="9" s="1"/>
  <c r="C1787" i="9" a="1"/>
  <c r="C1787" i="9" s="1"/>
  <c r="C1788" i="9" a="1"/>
  <c r="C1788" i="9" s="1"/>
  <c r="C1789" i="9" a="1"/>
  <c r="C1789" i="9" s="1"/>
  <c r="C1790" i="9" a="1"/>
  <c r="C1790" i="9" s="1"/>
  <c r="C1791" i="9" a="1"/>
  <c r="C1791" i="9" s="1"/>
  <c r="C1792" i="9" a="1"/>
  <c r="C1792" i="9" s="1"/>
  <c r="C1793" i="9" a="1"/>
  <c r="C1793" i="9" s="1"/>
  <c r="C1794" i="9" a="1"/>
  <c r="C1794" i="9" s="1"/>
  <c r="C1795" i="9" a="1"/>
  <c r="C1795" i="9" s="1"/>
  <c r="C1796" i="9" a="1"/>
  <c r="C1796" i="9" s="1"/>
  <c r="C1797" i="9" a="1"/>
  <c r="C1797" i="9" s="1"/>
  <c r="C1798" i="9" a="1"/>
  <c r="C1798" i="9" s="1"/>
  <c r="C1799" i="9" a="1"/>
  <c r="C1799" i="9" s="1"/>
  <c r="C1800" i="9" a="1"/>
  <c r="C1800" i="9" s="1"/>
  <c r="C1801" i="9" a="1"/>
  <c r="C1801" i="9" s="1"/>
  <c r="C1802" i="9" a="1"/>
  <c r="C1802" i="9" s="1"/>
  <c r="C1803" i="9" a="1"/>
  <c r="C1803" i="9" s="1"/>
  <c r="C1804" i="9" a="1"/>
  <c r="C1804" i="9" s="1"/>
  <c r="C1805" i="9" a="1"/>
  <c r="C1805" i="9" s="1"/>
  <c r="C1806" i="9" a="1"/>
  <c r="C1806" i="9" s="1"/>
  <c r="C1807" i="9" a="1"/>
  <c r="C1807" i="9" s="1"/>
  <c r="C1808" i="9" a="1"/>
  <c r="C1808" i="9" s="1"/>
  <c r="C1809" i="9" a="1"/>
  <c r="C1809" i="9" s="1"/>
  <c r="C1810" i="9" a="1"/>
  <c r="C1810" i="9" s="1"/>
  <c r="C1811" i="9" a="1"/>
  <c r="C1811" i="9" s="1"/>
  <c r="C1812" i="9" a="1"/>
  <c r="C1812" i="9" s="1"/>
  <c r="C1813" i="9" a="1"/>
  <c r="C1813" i="9" s="1"/>
  <c r="C1814" i="9" a="1"/>
  <c r="C1814" i="9" s="1"/>
  <c r="C1815" i="9" a="1"/>
  <c r="C1815" i="9" s="1"/>
  <c r="C1816" i="9" a="1"/>
  <c r="C1816" i="9" s="1"/>
  <c r="C1817" i="9" a="1"/>
  <c r="C1817" i="9" s="1"/>
  <c r="C1818" i="9" a="1"/>
  <c r="C1818" i="9" s="1"/>
  <c r="C1819" i="9" a="1"/>
  <c r="C1819" i="9" s="1"/>
  <c r="C1820" i="9" a="1"/>
  <c r="C1820" i="9" s="1"/>
  <c r="C1821" i="9" a="1"/>
  <c r="C1821" i="9" s="1"/>
  <c r="C1822" i="9" a="1"/>
  <c r="C1822" i="9" s="1"/>
  <c r="C1823" i="9" a="1"/>
  <c r="C1823" i="9" s="1"/>
  <c r="C1824" i="9" a="1"/>
  <c r="C1824" i="9" s="1"/>
  <c r="C1825" i="9" a="1"/>
  <c r="C1825" i="9" s="1"/>
  <c r="C1826" i="9" a="1"/>
  <c r="C1826" i="9" s="1"/>
  <c r="C1827" i="9" a="1"/>
  <c r="C1827" i="9" s="1"/>
  <c r="C1828" i="9" a="1"/>
  <c r="C1828" i="9" s="1"/>
  <c r="C1829" i="9" a="1"/>
  <c r="C1829" i="9" s="1"/>
  <c r="C1830" i="9" a="1"/>
  <c r="C1830" i="9" s="1"/>
  <c r="C1831" i="9" a="1"/>
  <c r="C1831" i="9" s="1"/>
  <c r="C1832" i="9" a="1"/>
  <c r="C1832" i="9" s="1"/>
  <c r="C1833" i="9" a="1"/>
  <c r="C1833" i="9" s="1"/>
  <c r="C1834" i="9" a="1"/>
  <c r="C1834" i="9" s="1"/>
  <c r="C1835" i="9" a="1"/>
  <c r="C1835" i="9" s="1"/>
  <c r="C1836" i="9" a="1"/>
  <c r="C1836" i="9" s="1"/>
  <c r="C1837" i="9" a="1"/>
  <c r="C1837" i="9" s="1"/>
  <c r="C1838" i="9" a="1"/>
  <c r="C1838" i="9" s="1"/>
  <c r="C1839" i="9" a="1"/>
  <c r="C1839" i="9" s="1"/>
  <c r="C1840" i="9" a="1"/>
  <c r="C1840" i="9" s="1"/>
  <c r="C1841" i="9" a="1"/>
  <c r="C1841" i="9" s="1"/>
  <c r="C1842" i="9" a="1"/>
  <c r="C1842" i="9" s="1"/>
  <c r="C1843" i="9" a="1"/>
  <c r="C1843" i="9" s="1"/>
  <c r="C1844" i="9" a="1"/>
  <c r="C1844" i="9" s="1"/>
  <c r="C1845" i="9" a="1"/>
  <c r="C1845" i="9" s="1"/>
  <c r="C1846" i="9" a="1"/>
  <c r="C1846" i="9" s="1"/>
  <c r="C1847" i="9" a="1"/>
  <c r="C1847" i="9" s="1"/>
  <c r="C1848" i="9" a="1"/>
  <c r="C1848" i="9" s="1"/>
  <c r="C1849" i="9" a="1"/>
  <c r="C1849" i="9" s="1"/>
  <c r="C1850" i="9" a="1"/>
  <c r="C1850" i="9" s="1"/>
  <c r="C1851" i="9" a="1"/>
  <c r="C1851" i="9" s="1"/>
  <c r="C1852" i="9" a="1"/>
  <c r="C1852" i="9" s="1"/>
  <c r="C1853" i="9" a="1"/>
  <c r="C1853" i="9" s="1"/>
  <c r="C1854" i="9" a="1"/>
  <c r="C1854" i="9" s="1"/>
  <c r="C1855" i="9" a="1"/>
  <c r="C1855" i="9" s="1"/>
  <c r="C1856" i="9" a="1"/>
  <c r="C1856" i="9" s="1"/>
  <c r="C1857" i="9" a="1"/>
  <c r="C1857" i="9" s="1"/>
  <c r="C1858" i="9" a="1"/>
  <c r="C1858" i="9" s="1"/>
  <c r="C1859" i="9" a="1"/>
  <c r="C1859" i="9" s="1"/>
  <c r="C1860" i="9" a="1"/>
  <c r="C1860" i="9" s="1"/>
  <c r="C1861" i="9" a="1"/>
  <c r="C1861" i="9" s="1"/>
  <c r="C1862" i="9" a="1"/>
  <c r="C1862" i="9" s="1"/>
  <c r="C1863" i="9" a="1"/>
  <c r="C1863" i="9" s="1"/>
  <c r="C1864" i="9" a="1"/>
  <c r="C1864" i="9" s="1"/>
  <c r="C1865" i="9" a="1"/>
  <c r="C1865" i="9" s="1"/>
  <c r="C1866" i="9" a="1"/>
  <c r="C1866" i="9" s="1"/>
  <c r="C1867" i="9" a="1"/>
  <c r="C1867" i="9" s="1"/>
  <c r="C1868" i="9" a="1"/>
  <c r="C1868" i="9" s="1"/>
  <c r="C1869" i="9" a="1"/>
  <c r="C1869" i="9" s="1"/>
  <c r="C1870" i="9" a="1"/>
  <c r="C1870" i="9" s="1"/>
  <c r="C1871" i="9" a="1"/>
  <c r="C1871" i="9" s="1"/>
  <c r="C1872" i="9" a="1"/>
  <c r="C1872" i="9" s="1"/>
  <c r="C1873" i="9" a="1"/>
  <c r="C1873" i="9" s="1"/>
  <c r="C1874" i="9" a="1"/>
  <c r="C1874" i="9" s="1"/>
  <c r="C1875" i="9" a="1"/>
  <c r="C1875" i="9" s="1"/>
  <c r="C1876" i="9" a="1"/>
  <c r="C1876" i="9" s="1"/>
  <c r="C1877" i="9" a="1"/>
  <c r="C1877" i="9" s="1"/>
  <c r="C1878" i="9" a="1"/>
  <c r="C1878" i="9" s="1"/>
  <c r="C1879" i="9" a="1"/>
  <c r="C1879" i="9" s="1"/>
  <c r="C1880" i="9" a="1"/>
  <c r="C1880" i="9" s="1"/>
  <c r="C1881" i="9" a="1"/>
  <c r="C1881" i="9" s="1"/>
  <c r="C1882" i="9" a="1"/>
  <c r="C1882" i="9" s="1"/>
  <c r="C1883" i="9" a="1"/>
  <c r="C1883" i="9" s="1"/>
  <c r="C1884" i="9" a="1"/>
  <c r="C1884" i="9" s="1"/>
  <c r="C1885" i="9" a="1"/>
  <c r="C1885" i="9" s="1"/>
  <c r="C1886" i="9" a="1"/>
  <c r="C1886" i="9" s="1"/>
  <c r="C1887" i="9" a="1"/>
  <c r="C1887" i="9" s="1"/>
  <c r="C1888" i="9" a="1"/>
  <c r="C1888" i="9" s="1"/>
  <c r="C1889" i="9" a="1"/>
  <c r="C1889" i="9" s="1"/>
  <c r="C1890" i="9" a="1"/>
  <c r="C1890" i="9" s="1"/>
  <c r="C1891" i="9" a="1"/>
  <c r="C1891" i="9" s="1"/>
  <c r="C1892" i="9" a="1"/>
  <c r="C1892" i="9" s="1"/>
  <c r="C1893" i="9" a="1"/>
  <c r="C1893" i="9" s="1"/>
  <c r="C1894" i="9" a="1"/>
  <c r="C1894" i="9" s="1"/>
  <c r="C1895" i="9" a="1"/>
  <c r="C1895" i="9" s="1"/>
  <c r="C1896" i="9" a="1"/>
  <c r="C1896" i="9" s="1"/>
  <c r="C1897" i="9" a="1"/>
  <c r="C1897" i="9" s="1"/>
  <c r="C1898" i="9" a="1"/>
  <c r="C1898" i="9" s="1"/>
  <c r="C1899" i="9" a="1"/>
  <c r="C1899" i="9" s="1"/>
  <c r="C1900" i="9" a="1"/>
  <c r="C1900" i="9" s="1"/>
  <c r="C1901" i="9" a="1"/>
  <c r="C1901" i="9" s="1"/>
  <c r="C1902" i="9" a="1"/>
  <c r="C1902" i="9" s="1"/>
  <c r="C1903" i="9" a="1"/>
  <c r="C1903" i="9" s="1"/>
  <c r="C1904" i="9" a="1"/>
  <c r="C1904" i="9" s="1"/>
  <c r="C1905" i="9" a="1"/>
  <c r="C1905" i="9" s="1"/>
  <c r="C1906" i="9" a="1"/>
  <c r="C1906" i="9" s="1"/>
  <c r="C1907" i="9" a="1"/>
  <c r="C1907" i="9" s="1"/>
  <c r="C1908" i="9" a="1"/>
  <c r="C1908" i="9" s="1"/>
  <c r="C1909" i="9" a="1"/>
  <c r="C1909" i="9" s="1"/>
  <c r="C1910" i="9" a="1"/>
  <c r="C1910" i="9" s="1"/>
  <c r="C1911" i="9" a="1"/>
  <c r="C1911" i="9" s="1"/>
  <c r="C1912" i="9" a="1"/>
  <c r="C1912" i="9" s="1"/>
  <c r="C1913" i="9" a="1"/>
  <c r="C1913" i="9" s="1"/>
  <c r="C1914" i="9" a="1"/>
  <c r="C1914" i="9" s="1"/>
  <c r="C1915" i="9" a="1"/>
  <c r="C1915" i="9" s="1"/>
  <c r="C1916" i="9" a="1"/>
  <c r="C1916" i="9" s="1"/>
  <c r="C1917" i="9" a="1"/>
  <c r="C1917" i="9" s="1"/>
  <c r="C1918" i="9" a="1"/>
  <c r="C1918" i="9" s="1"/>
  <c r="C1919" i="9" a="1"/>
  <c r="C1919" i="9" s="1"/>
  <c r="C1920" i="9" a="1"/>
  <c r="C1920" i="9" s="1"/>
  <c r="C1921" i="9" a="1"/>
  <c r="C1921" i="9" s="1"/>
  <c r="C1922" i="9" a="1"/>
  <c r="C1922" i="9" s="1"/>
  <c r="C1923" i="9" a="1"/>
  <c r="C1923" i="9" s="1"/>
  <c r="C1924" i="9" a="1"/>
  <c r="C1924" i="9" s="1"/>
  <c r="C1925" i="9" a="1"/>
  <c r="C1925" i="9" s="1"/>
  <c r="C1926" i="9" a="1"/>
  <c r="C1926" i="9" s="1"/>
  <c r="C1927" i="9" a="1"/>
  <c r="C1927" i="9" s="1"/>
  <c r="C1928" i="9" a="1"/>
  <c r="C1928" i="9" s="1"/>
  <c r="C1929" i="9" a="1"/>
  <c r="C1929" i="9" s="1"/>
  <c r="C1930" i="9" a="1"/>
  <c r="C1930" i="9" s="1"/>
  <c r="C1931" i="9" a="1"/>
  <c r="C1931" i="9" s="1"/>
  <c r="C1932" i="9" a="1"/>
  <c r="C1932" i="9" s="1"/>
  <c r="C1933" i="9" a="1"/>
  <c r="C1933" i="9" s="1"/>
  <c r="C1934" i="9" a="1"/>
  <c r="C1934" i="9" s="1"/>
  <c r="C1935" i="9" a="1"/>
  <c r="C1935" i="9" s="1"/>
  <c r="C1936" i="9" a="1"/>
  <c r="C1936" i="9" s="1"/>
  <c r="C1937" i="9" a="1"/>
  <c r="C1937" i="9" s="1"/>
  <c r="C1938" i="9" a="1"/>
  <c r="C1938" i="9" s="1"/>
  <c r="C1939" i="9" a="1"/>
  <c r="C1939" i="9" s="1"/>
  <c r="C1940" i="9" a="1"/>
  <c r="C1940" i="9" s="1"/>
  <c r="C1941" i="9" a="1"/>
  <c r="C1941" i="9" s="1"/>
  <c r="C1942" i="9" a="1"/>
  <c r="C1942" i="9" s="1"/>
  <c r="C1943" i="9" a="1"/>
  <c r="C1943" i="9" s="1"/>
  <c r="C1944" i="9" a="1"/>
  <c r="C1944" i="9" s="1"/>
  <c r="C1945" i="9" a="1"/>
  <c r="C1945" i="9" s="1"/>
  <c r="C1946" i="9" a="1"/>
  <c r="C1946" i="9" s="1"/>
  <c r="C1947" i="9" a="1"/>
  <c r="C1947" i="9" s="1"/>
  <c r="C1948" i="9" a="1"/>
  <c r="C1948" i="9" s="1"/>
  <c r="C1949" i="9" a="1"/>
  <c r="C1949" i="9" s="1"/>
  <c r="C1950" i="9" a="1"/>
  <c r="C1950" i="9" s="1"/>
  <c r="C1951" i="9" a="1"/>
  <c r="C1951" i="9" s="1"/>
  <c r="C1952" i="9" a="1"/>
  <c r="C1952" i="9" s="1"/>
  <c r="C1953" i="9" a="1"/>
  <c r="C1953" i="9" s="1"/>
  <c r="C1954" i="9" a="1"/>
  <c r="C1954" i="9" s="1"/>
  <c r="C1955" i="9" a="1"/>
  <c r="C1955" i="9" s="1"/>
  <c r="C1956" i="9" a="1"/>
  <c r="C1956" i="9" s="1"/>
  <c r="C1957" i="9" a="1"/>
  <c r="C1957" i="9" s="1"/>
  <c r="C1958" i="9" a="1"/>
  <c r="C1958" i="9" s="1"/>
  <c r="C1959" i="9" a="1"/>
  <c r="C1959" i="9" s="1"/>
  <c r="C1960" i="9" a="1"/>
  <c r="C1960" i="9" s="1"/>
  <c r="C1961" i="9" a="1"/>
  <c r="C1961" i="9" s="1"/>
  <c r="C1962" i="9" a="1"/>
  <c r="C1962" i="9" s="1"/>
  <c r="C1963" i="9" a="1"/>
  <c r="C1963" i="9" s="1"/>
  <c r="C1964" i="9" a="1"/>
  <c r="C1964" i="9" s="1"/>
  <c r="C1965" i="9" a="1"/>
  <c r="C1965" i="9" s="1"/>
  <c r="C1966" i="9" a="1"/>
  <c r="C1966" i="9" s="1"/>
  <c r="C1967" i="9" a="1"/>
  <c r="C1967" i="9" s="1"/>
  <c r="C1968" i="9" a="1"/>
  <c r="C1968" i="9" s="1"/>
  <c r="C1969" i="9" a="1"/>
  <c r="C1969" i="9" s="1"/>
  <c r="C1970" i="9" a="1"/>
  <c r="C1970" i="9" s="1"/>
  <c r="C1971" i="9" a="1"/>
  <c r="C1971" i="9" s="1"/>
  <c r="C1972" i="9" a="1"/>
  <c r="C1972" i="9" s="1"/>
  <c r="C1973" i="9" a="1"/>
  <c r="C1973" i="9" s="1"/>
  <c r="C1974" i="9" a="1"/>
  <c r="C1974" i="9" s="1"/>
  <c r="C1975" i="9" a="1"/>
  <c r="C1975" i="9" s="1"/>
  <c r="C1976" i="9" a="1"/>
  <c r="C1976" i="9" s="1"/>
  <c r="C1977" i="9" a="1"/>
  <c r="C1977" i="9" s="1"/>
  <c r="C1978" i="9" a="1"/>
  <c r="C1978" i="9" s="1"/>
  <c r="C1979" i="9" a="1"/>
  <c r="C1979" i="9" s="1"/>
  <c r="C1980" i="9" a="1"/>
  <c r="C1980" i="9" s="1"/>
  <c r="C1981" i="9" a="1"/>
  <c r="C1981" i="9" s="1"/>
  <c r="C1982" i="9" a="1"/>
  <c r="C1982" i="9" s="1"/>
  <c r="C1983" i="9" a="1"/>
  <c r="C1983" i="9" s="1"/>
  <c r="C1984" i="9" a="1"/>
  <c r="C1984" i="9" s="1"/>
  <c r="C1985" i="9" a="1"/>
  <c r="C1985" i="9" s="1"/>
  <c r="C1986" i="9" a="1"/>
  <c r="C1986" i="9" s="1"/>
  <c r="C1987" i="9" a="1"/>
  <c r="C1987" i="9" s="1"/>
  <c r="C1988" i="9" a="1"/>
  <c r="C1988" i="9" s="1"/>
  <c r="C1989" i="9" a="1"/>
  <c r="C1989" i="9" s="1"/>
  <c r="C1990" i="9" a="1"/>
  <c r="C1990" i="9" s="1"/>
  <c r="C1991" i="9" a="1"/>
  <c r="C1991" i="9" s="1"/>
  <c r="C1992" i="9" a="1"/>
  <c r="C1992" i="9" s="1"/>
  <c r="C1993" i="9" a="1"/>
  <c r="C1993" i="9" s="1"/>
  <c r="C1994" i="9" a="1"/>
  <c r="C1994" i="9" s="1"/>
  <c r="C1995" i="9" a="1"/>
  <c r="C1995" i="9" s="1"/>
  <c r="C1996" i="9" a="1"/>
  <c r="C1996" i="9" s="1"/>
  <c r="C1997" i="9" a="1"/>
  <c r="C1997" i="9" s="1"/>
  <c r="C1998" i="9" a="1"/>
  <c r="C1998" i="9" s="1"/>
  <c r="C1999" i="9" a="1"/>
  <c r="C1999" i="9" s="1"/>
  <c r="C2000" i="9" a="1"/>
  <c r="C2000" i="9" s="1"/>
  <c r="C2001" i="9" a="1"/>
  <c r="C2001" i="9" s="1"/>
  <c r="C2002" i="9" a="1"/>
  <c r="C2002" i="9" s="1"/>
  <c r="C2003" i="9" a="1"/>
  <c r="C2003" i="9" s="1"/>
  <c r="C2004" i="9" a="1"/>
  <c r="C2004" i="9" s="1"/>
  <c r="C2005" i="9" a="1"/>
  <c r="C2005" i="9" s="1"/>
  <c r="C2006" i="9" a="1"/>
  <c r="C2006" i="9" s="1"/>
  <c r="C2007" i="9" a="1"/>
  <c r="C2007" i="9" s="1"/>
  <c r="C2008" i="9" a="1"/>
  <c r="C2008" i="9" s="1"/>
  <c r="C2009" i="9" a="1"/>
  <c r="C2009" i="9" s="1"/>
  <c r="C2010" i="9" a="1"/>
  <c r="C2010" i="9" s="1"/>
  <c r="C2011" i="9" a="1"/>
  <c r="C2011" i="9" s="1"/>
  <c r="C2012" i="9" a="1"/>
  <c r="C2012" i="9" s="1"/>
  <c r="C2013" i="9" a="1"/>
  <c r="C2013" i="9" s="1"/>
  <c r="C2014" i="9" a="1"/>
  <c r="C2014" i="9" s="1"/>
  <c r="C2015" i="9" a="1"/>
  <c r="C2015" i="9" s="1"/>
  <c r="C2016" i="9" a="1"/>
  <c r="C2016" i="9" s="1"/>
  <c r="C2017" i="9" a="1"/>
  <c r="C2017" i="9" s="1"/>
  <c r="C2018" i="9" a="1"/>
  <c r="C2018" i="9" s="1"/>
  <c r="C2019" i="9" a="1"/>
  <c r="C2019" i="9" s="1"/>
  <c r="C2020" i="9" a="1"/>
  <c r="C2020" i="9" s="1"/>
  <c r="C2021" i="9" a="1"/>
  <c r="C2021" i="9" s="1"/>
  <c r="C2022" i="9" a="1"/>
  <c r="C2022" i="9" s="1"/>
  <c r="C2023" i="9" a="1"/>
  <c r="C2023" i="9" s="1"/>
  <c r="C2024" i="9" a="1"/>
  <c r="C2024" i="9" s="1"/>
  <c r="C2025" i="9" a="1"/>
  <c r="C2025" i="9" s="1"/>
  <c r="C2026" i="9" a="1"/>
  <c r="C2026" i="9" s="1"/>
  <c r="C2027" i="9" a="1"/>
  <c r="C2027" i="9" s="1"/>
  <c r="C2028" i="9" a="1"/>
  <c r="C2028" i="9" s="1"/>
  <c r="C2029" i="9" a="1"/>
  <c r="C2029" i="9" s="1"/>
  <c r="C2030" i="9" a="1"/>
  <c r="C2030" i="9" s="1"/>
  <c r="C2031" i="9" a="1"/>
  <c r="C2031" i="9" s="1"/>
  <c r="C2032" i="9" a="1"/>
  <c r="C2032" i="9" s="1"/>
  <c r="C2033" i="9" a="1"/>
  <c r="C2033" i="9" s="1"/>
  <c r="C2034" i="9" a="1"/>
  <c r="C2034" i="9" s="1"/>
  <c r="C2035" i="9" a="1"/>
  <c r="C2035" i="9" s="1"/>
  <c r="C2036" i="9" a="1"/>
  <c r="C2036" i="9" s="1"/>
  <c r="C2037" i="9" a="1"/>
  <c r="C2037" i="9" s="1"/>
  <c r="C2038" i="9" a="1"/>
  <c r="C2038" i="9" s="1"/>
  <c r="C2039" i="9" a="1"/>
  <c r="C2039" i="9" s="1"/>
  <c r="C2040" i="9" a="1"/>
  <c r="C2040" i="9" s="1"/>
  <c r="C2041" i="9" a="1"/>
  <c r="C2041" i="9" s="1"/>
  <c r="C2042" i="9" a="1"/>
  <c r="C2042" i="9" s="1"/>
  <c r="C2043" i="9" a="1"/>
  <c r="C2043" i="9" s="1"/>
  <c r="C2044" i="9" a="1"/>
  <c r="C2044" i="9" s="1"/>
  <c r="C2045" i="9" a="1"/>
  <c r="C2045" i="9" s="1"/>
  <c r="C2046" i="9" a="1"/>
  <c r="C2046" i="9" s="1"/>
  <c r="C2047" i="9" a="1"/>
  <c r="C2047" i="9" s="1"/>
  <c r="C2048" i="9" a="1"/>
  <c r="C2048" i="9" s="1"/>
  <c r="C2049" i="9" a="1"/>
  <c r="C2049" i="9" s="1"/>
  <c r="C2050" i="9" a="1"/>
  <c r="C2050" i="9" s="1"/>
  <c r="C2051" i="9" a="1"/>
  <c r="C2051" i="9" s="1"/>
  <c r="C2052" i="9" a="1"/>
  <c r="C2052" i="9" s="1"/>
  <c r="C2053" i="9" a="1"/>
  <c r="C2053" i="9" s="1"/>
  <c r="C2054" i="9" a="1"/>
  <c r="C2054" i="9" s="1"/>
  <c r="C2055" i="9" a="1"/>
  <c r="C2055" i="9" s="1"/>
  <c r="C2056" i="9" a="1"/>
  <c r="C2056" i="9" s="1"/>
  <c r="C2057" i="9" a="1"/>
  <c r="C2057" i="9" s="1"/>
  <c r="C2058" i="9" a="1"/>
  <c r="C2058" i="9" s="1"/>
  <c r="C2059" i="9" a="1"/>
  <c r="C2059" i="9" s="1"/>
  <c r="C2060" i="9" a="1"/>
  <c r="C2060" i="9" s="1"/>
  <c r="C2061" i="9" a="1"/>
  <c r="C2061" i="9" s="1"/>
  <c r="C2062" i="9" a="1"/>
  <c r="C2062" i="9" s="1"/>
  <c r="C2063" i="9" a="1"/>
  <c r="C2063" i="9" s="1"/>
  <c r="C2064" i="9" a="1"/>
  <c r="C2064" i="9" s="1"/>
  <c r="C2065" i="9" a="1"/>
  <c r="C2065" i="9" s="1"/>
  <c r="C2066" i="9" a="1"/>
  <c r="C2066" i="9" s="1"/>
  <c r="C2067" i="9" a="1"/>
  <c r="C2067" i="9" s="1"/>
  <c r="C2068" i="9" a="1"/>
  <c r="C2068" i="9" s="1"/>
  <c r="C2069" i="9" a="1"/>
  <c r="C2069" i="9" s="1"/>
  <c r="C2070" i="9" a="1"/>
  <c r="C2070" i="9" s="1"/>
  <c r="C2071" i="9" a="1"/>
  <c r="C2071" i="9" s="1"/>
  <c r="C2072" i="9" a="1"/>
  <c r="C2072" i="9" s="1"/>
  <c r="C2073" i="9" a="1"/>
  <c r="C2073" i="9" s="1"/>
  <c r="C2074" i="9" a="1"/>
  <c r="C2074" i="9" s="1"/>
  <c r="C2075" i="9" a="1"/>
  <c r="C2075" i="9" s="1"/>
  <c r="C2076" i="9" a="1"/>
  <c r="C2076" i="9" s="1"/>
  <c r="C2077" i="9" a="1"/>
  <c r="C2077" i="9" s="1"/>
  <c r="C2078" i="9" a="1"/>
  <c r="C2078" i="9" s="1"/>
  <c r="C2079" i="9" a="1"/>
  <c r="C2079" i="9" s="1"/>
  <c r="C2080" i="9" a="1"/>
  <c r="C2080" i="9" s="1"/>
  <c r="C2081" i="9" a="1"/>
  <c r="C2081" i="9" s="1"/>
  <c r="C2082" i="9" a="1"/>
  <c r="C2082" i="9" s="1"/>
  <c r="C2083" i="9" a="1"/>
  <c r="C2083" i="9" s="1"/>
  <c r="C2084" i="9" a="1"/>
  <c r="C2084" i="9" s="1"/>
  <c r="C2085" i="9" a="1"/>
  <c r="C2085" i="9" s="1"/>
  <c r="C2086" i="9" a="1"/>
  <c r="C2086" i="9" s="1"/>
  <c r="C2087" i="9" a="1"/>
  <c r="C2087" i="9" s="1"/>
  <c r="C2088" i="9" a="1"/>
  <c r="C2088" i="9" s="1"/>
  <c r="C2089" i="9" a="1"/>
  <c r="C2089" i="9" s="1"/>
  <c r="C2090" i="9" a="1"/>
  <c r="C2090" i="9" s="1"/>
  <c r="C2091" i="9" a="1"/>
  <c r="C2091" i="9" s="1"/>
  <c r="C2092" i="9" a="1"/>
  <c r="C2092" i="9" s="1"/>
  <c r="C2093" i="9" a="1"/>
  <c r="C2093" i="9" s="1"/>
  <c r="C2094" i="9" a="1"/>
  <c r="C2094" i="9" s="1"/>
  <c r="C2095" i="9" a="1"/>
  <c r="C2095" i="9" s="1"/>
  <c r="C2096" i="9" a="1"/>
  <c r="C2096" i="9" s="1"/>
  <c r="C2097" i="9" a="1"/>
  <c r="C2097" i="9" s="1"/>
  <c r="C2098" i="9" a="1"/>
  <c r="C2098" i="9" s="1"/>
  <c r="C2099" i="9" a="1"/>
  <c r="C2099" i="9" s="1"/>
  <c r="C2100" i="9" a="1"/>
  <c r="C2100" i="9" s="1"/>
  <c r="C2101" i="9" a="1"/>
  <c r="C2101" i="9" s="1"/>
  <c r="C2102" i="9" a="1"/>
  <c r="C2102" i="9" s="1"/>
  <c r="C2103" i="9" a="1"/>
  <c r="C2103" i="9" s="1"/>
  <c r="C2104" i="9" a="1"/>
  <c r="C2104" i="9" s="1"/>
  <c r="C2105" i="9" a="1"/>
  <c r="C2105" i="9" s="1"/>
  <c r="C2106" i="9" a="1"/>
  <c r="C2106" i="9" s="1"/>
  <c r="C2107" i="9" a="1"/>
  <c r="C2107" i="9" s="1"/>
  <c r="C2108" i="9" a="1"/>
  <c r="C2108" i="9" s="1"/>
  <c r="C2109" i="9" a="1"/>
  <c r="C2109" i="9" s="1"/>
  <c r="C2110" i="9" a="1"/>
  <c r="C2110" i="9" s="1"/>
  <c r="C2111" i="9" a="1"/>
  <c r="C2111" i="9" s="1"/>
  <c r="C2112" i="9" a="1"/>
  <c r="C2112" i="9" s="1"/>
  <c r="C2113" i="9" a="1"/>
  <c r="C2113" i="9" s="1"/>
  <c r="C2114" i="9" a="1"/>
  <c r="C2114" i="9" s="1"/>
  <c r="C2115" i="9" a="1"/>
  <c r="C2115" i="9" s="1"/>
  <c r="C2116" i="9" a="1"/>
  <c r="C2116" i="9" s="1"/>
  <c r="C2117" i="9" a="1"/>
  <c r="C2117" i="9" s="1"/>
  <c r="C2118" i="9" a="1"/>
  <c r="C2118" i="9" s="1"/>
  <c r="C2119" i="9" a="1"/>
  <c r="C2119" i="9" s="1"/>
  <c r="C2120" i="9" a="1"/>
  <c r="C2120" i="9" s="1"/>
  <c r="C2121" i="9" a="1"/>
  <c r="C2121" i="9" s="1"/>
  <c r="C2122" i="9" a="1"/>
  <c r="C2122" i="9" s="1"/>
  <c r="C2123" i="9" a="1"/>
  <c r="C2123" i="9" s="1"/>
  <c r="C2124" i="9" a="1"/>
  <c r="C2124" i="9" s="1"/>
  <c r="C2125" i="9" a="1"/>
  <c r="C2125" i="9" s="1"/>
  <c r="C2126" i="9" a="1"/>
  <c r="C2126" i="9" s="1"/>
  <c r="C2127" i="9" a="1"/>
  <c r="C2127" i="9" s="1"/>
  <c r="C2128" i="9" a="1"/>
  <c r="C2128" i="9" s="1"/>
  <c r="C2129" i="9" a="1"/>
  <c r="C2129" i="9" s="1"/>
  <c r="C2130" i="9" a="1"/>
  <c r="C2130" i="9" s="1"/>
  <c r="C2131" i="9" a="1"/>
  <c r="C2131" i="9" s="1"/>
  <c r="C2132" i="9" a="1"/>
  <c r="C2132" i="9" s="1"/>
  <c r="C2133" i="9" a="1"/>
  <c r="C2133" i="9" s="1"/>
  <c r="C2134" i="9" a="1"/>
  <c r="C2134" i="9" s="1"/>
  <c r="C2135" i="9" a="1"/>
  <c r="C2135" i="9" s="1"/>
  <c r="C2136" i="9" a="1"/>
  <c r="C2136" i="9" s="1"/>
  <c r="C2137" i="9" a="1"/>
  <c r="C2137" i="9" s="1"/>
  <c r="C2138" i="9" a="1"/>
  <c r="C2138" i="9" s="1"/>
  <c r="C2139" i="9" a="1"/>
  <c r="C2139" i="9" s="1"/>
  <c r="C2140" i="9" a="1"/>
  <c r="C2140" i="9" s="1"/>
  <c r="C2141" i="9" a="1"/>
  <c r="C2141" i="9" s="1"/>
  <c r="C2142" i="9" a="1"/>
  <c r="C2142" i="9" s="1"/>
  <c r="C2143" i="9" a="1"/>
  <c r="C2143" i="9" s="1"/>
  <c r="C2144" i="9" a="1"/>
  <c r="C2144" i="9" s="1"/>
  <c r="C2145" i="9" a="1"/>
  <c r="C2145" i="9" s="1"/>
  <c r="C2146" i="9" a="1"/>
  <c r="C2146" i="9" s="1"/>
  <c r="C2147" i="9" a="1"/>
  <c r="C2147" i="9" s="1"/>
  <c r="C2148" i="9" a="1"/>
  <c r="C2148" i="9" s="1"/>
  <c r="C2149" i="9" a="1"/>
  <c r="C2149" i="9" s="1"/>
  <c r="C2150" i="9" a="1"/>
  <c r="C2150" i="9" s="1"/>
  <c r="C2151" i="9" a="1"/>
  <c r="C2151" i="9" s="1"/>
  <c r="C2152" i="9" a="1"/>
  <c r="C2152" i="9" s="1"/>
  <c r="C2153" i="9" a="1"/>
  <c r="C2153" i="9" s="1"/>
  <c r="C2154" i="9" a="1"/>
  <c r="C2154" i="9" s="1"/>
  <c r="C2155" i="9" a="1"/>
  <c r="C2155" i="9" s="1"/>
  <c r="C2156" i="9" a="1"/>
  <c r="C2156" i="9" s="1"/>
  <c r="C2157" i="9" a="1"/>
  <c r="C2157" i="9" s="1"/>
  <c r="C2158" i="9" a="1"/>
  <c r="C2158" i="9" s="1"/>
  <c r="C2159" i="9" a="1"/>
  <c r="C2159" i="9" s="1"/>
  <c r="C2160" i="9" a="1"/>
  <c r="C2160" i="9" s="1"/>
  <c r="C2161" i="9" a="1"/>
  <c r="C2161" i="9" s="1"/>
  <c r="C2162" i="9" a="1"/>
  <c r="C2162" i="9" s="1"/>
  <c r="C2163" i="9" a="1"/>
  <c r="C2163" i="9" s="1"/>
  <c r="C2164" i="9" a="1"/>
  <c r="C2164" i="9" s="1"/>
  <c r="C2165" i="9" a="1"/>
  <c r="C2165" i="9" s="1"/>
  <c r="C2166" i="9" a="1"/>
  <c r="C2166" i="9" s="1"/>
  <c r="C2167" i="9" a="1"/>
  <c r="C2167" i="9" s="1"/>
  <c r="C2168" i="9" a="1"/>
  <c r="C2168" i="9" s="1"/>
  <c r="C2169" i="9" a="1"/>
  <c r="C2169" i="9" s="1"/>
  <c r="C2170" i="9" a="1"/>
  <c r="C2170" i="9" s="1"/>
  <c r="C2171" i="9" a="1"/>
  <c r="C2171" i="9" s="1"/>
  <c r="C2172" i="9" a="1"/>
  <c r="C2172" i="9" s="1"/>
  <c r="C2173" i="9" a="1"/>
  <c r="C2173" i="9" s="1"/>
  <c r="C2174" i="9" a="1"/>
  <c r="C2174" i="9" s="1"/>
  <c r="C2175" i="9" a="1"/>
  <c r="C2175" i="9" s="1"/>
  <c r="C2176" i="9" a="1"/>
  <c r="C2176" i="9" s="1"/>
  <c r="C2177" i="9" a="1"/>
  <c r="C2177" i="9" s="1"/>
  <c r="C2178" i="9" a="1"/>
  <c r="C2178" i="9" s="1"/>
  <c r="C2179" i="9" a="1"/>
  <c r="C2179" i="9" s="1"/>
  <c r="C2180" i="9" a="1"/>
  <c r="C2180" i="9" s="1"/>
  <c r="C2181" i="9" a="1"/>
  <c r="C2181" i="9" s="1"/>
  <c r="C2182" i="9" a="1"/>
  <c r="C2182" i="9" s="1"/>
  <c r="C2183" i="9" a="1"/>
  <c r="C2183" i="9" s="1"/>
  <c r="C2184" i="9" a="1"/>
  <c r="C2184" i="9" s="1"/>
  <c r="C2185" i="9" a="1"/>
  <c r="C2185" i="9" s="1"/>
  <c r="C2186" i="9" a="1"/>
  <c r="C2186" i="9" s="1"/>
  <c r="C2187" i="9" a="1"/>
  <c r="C2187" i="9" s="1"/>
  <c r="C2188" i="9" a="1"/>
  <c r="C2188" i="9" s="1"/>
  <c r="C2189" i="9" a="1"/>
  <c r="C2189" i="9" s="1"/>
  <c r="C2190" i="9" a="1"/>
  <c r="C2190" i="9" s="1"/>
  <c r="C2191" i="9" a="1"/>
  <c r="C2191" i="9" s="1"/>
  <c r="C2192" i="9" a="1"/>
  <c r="C2192" i="9" s="1"/>
  <c r="C2193" i="9" a="1"/>
  <c r="C2193" i="9" s="1"/>
  <c r="C2194" i="9" a="1"/>
  <c r="C2194" i="9" s="1"/>
  <c r="C2195" i="9" a="1"/>
  <c r="C2195" i="9" s="1"/>
  <c r="C2196" i="9" a="1"/>
  <c r="C2196" i="9" s="1"/>
  <c r="C2197" i="9" a="1"/>
  <c r="C2197" i="9" s="1"/>
  <c r="C2198" i="9" a="1"/>
  <c r="C2198" i="9" s="1"/>
  <c r="C2199" i="9" a="1"/>
  <c r="C2199" i="9" s="1"/>
  <c r="C2200" i="9" a="1"/>
  <c r="C2200" i="9" s="1"/>
  <c r="C2201" i="9" a="1"/>
  <c r="C2201" i="9" s="1"/>
  <c r="C2202" i="9" a="1"/>
  <c r="C2202" i="9" s="1"/>
  <c r="C2203" i="9" a="1"/>
  <c r="C2203" i="9" s="1"/>
  <c r="C2204" i="9" a="1"/>
  <c r="C2204" i="9" s="1"/>
  <c r="C2205" i="9" a="1"/>
  <c r="C2205" i="9" s="1"/>
  <c r="C2206" i="9" a="1"/>
  <c r="C2206" i="9" s="1"/>
  <c r="C2207" i="9" a="1"/>
  <c r="C2207" i="9" s="1"/>
  <c r="C2208" i="9" a="1"/>
  <c r="C2208" i="9" s="1"/>
  <c r="C2209" i="9" a="1"/>
  <c r="C2209" i="9" s="1"/>
  <c r="C2210" i="9" a="1"/>
  <c r="C2210" i="9" s="1"/>
  <c r="C2211" i="9" a="1"/>
  <c r="C2211" i="9" s="1"/>
  <c r="C2212" i="9" a="1"/>
  <c r="C2212" i="9" s="1"/>
  <c r="C2213" i="9" a="1"/>
  <c r="C2213" i="9" s="1"/>
  <c r="C2214" i="9" a="1"/>
  <c r="C2214" i="9" s="1"/>
  <c r="C2215" i="9" a="1"/>
  <c r="C2215" i="9" s="1"/>
  <c r="C2216" i="9" a="1"/>
  <c r="C2216" i="9" s="1"/>
  <c r="C2217" i="9" a="1"/>
  <c r="C2217" i="9" s="1"/>
  <c r="C2218" i="9" a="1"/>
  <c r="C2218" i="9" s="1"/>
  <c r="C2219" i="9" a="1"/>
  <c r="C2219" i="9" s="1"/>
  <c r="C2220" i="9" a="1"/>
  <c r="C2220" i="9" s="1"/>
  <c r="C2221" i="9" a="1"/>
  <c r="C2221" i="9" s="1"/>
  <c r="C2222" i="9" a="1"/>
  <c r="C2222" i="9" s="1"/>
  <c r="C2223" i="9" a="1"/>
  <c r="C2223" i="9" s="1"/>
  <c r="C2224" i="9" a="1"/>
  <c r="C2224" i="9" s="1"/>
  <c r="C2225" i="9" a="1"/>
  <c r="C2225" i="9" s="1"/>
  <c r="C2226" i="9" a="1"/>
  <c r="C2226" i="9" s="1"/>
  <c r="C2227" i="9" a="1"/>
  <c r="C2227" i="9" s="1"/>
  <c r="C2228" i="9" a="1"/>
  <c r="C2228" i="9" s="1"/>
  <c r="C2229" i="9" a="1"/>
  <c r="C2229" i="9" s="1"/>
  <c r="C2230" i="9" a="1"/>
  <c r="C2230" i="9" s="1"/>
  <c r="C2231" i="9" a="1"/>
  <c r="C2231" i="9" s="1"/>
  <c r="C2232" i="9" a="1"/>
  <c r="C2232" i="9" s="1"/>
  <c r="C2233" i="9" a="1"/>
  <c r="C2233" i="9" s="1"/>
  <c r="C2234" i="9" a="1"/>
  <c r="C2234" i="9" s="1"/>
  <c r="C2235" i="9" a="1"/>
  <c r="C2235" i="9" s="1"/>
  <c r="C2236" i="9" a="1"/>
  <c r="C2236" i="9" s="1"/>
  <c r="C2237" i="9" a="1"/>
  <c r="C2237" i="9" s="1"/>
  <c r="C2238" i="9" a="1"/>
  <c r="C2238" i="9" s="1"/>
  <c r="C2239" i="9" a="1"/>
  <c r="C2239" i="9" s="1"/>
  <c r="C2240" i="9" a="1"/>
  <c r="C2240" i="9" s="1"/>
  <c r="C2241" i="9" a="1"/>
  <c r="C2241" i="9" s="1"/>
  <c r="C2242" i="9" a="1"/>
  <c r="C2242" i="9" s="1"/>
  <c r="C2243" i="9" a="1"/>
  <c r="C2243" i="9" s="1"/>
  <c r="C2244" i="9" a="1"/>
  <c r="C2244" i="9" s="1"/>
  <c r="C2245" i="9" a="1"/>
  <c r="C2245" i="9" s="1"/>
  <c r="C2246" i="9" a="1"/>
  <c r="C2246" i="9" s="1"/>
  <c r="C2247" i="9" a="1"/>
  <c r="C2247" i="9" s="1"/>
  <c r="C2248" i="9" a="1"/>
  <c r="C2248" i="9" s="1"/>
  <c r="C2249" i="9" a="1"/>
  <c r="C2249" i="9" s="1"/>
  <c r="C2250" i="9" a="1"/>
  <c r="C2250" i="9" s="1"/>
  <c r="C2251" i="9" a="1"/>
  <c r="C2251" i="9" s="1"/>
  <c r="C2252" i="9" a="1"/>
  <c r="C2252" i="9" s="1"/>
  <c r="C2253" i="9" a="1"/>
  <c r="C2253" i="9" s="1"/>
  <c r="C2254" i="9" a="1"/>
  <c r="C2254" i="9" s="1"/>
  <c r="C2255" i="9" a="1"/>
  <c r="C2255" i="9" s="1"/>
  <c r="C2256" i="9" a="1"/>
  <c r="C2256" i="9" s="1"/>
  <c r="C2257" i="9" a="1"/>
  <c r="C2257" i="9" s="1"/>
  <c r="C2258" i="9" a="1"/>
  <c r="C2258" i="9" s="1"/>
  <c r="C2259" i="9" a="1"/>
  <c r="C2259" i="9" s="1"/>
  <c r="C2260" i="9" a="1"/>
  <c r="C2260" i="9" s="1"/>
  <c r="C2261" i="9" a="1"/>
  <c r="C2261" i="9" s="1"/>
  <c r="C2262" i="9" a="1"/>
  <c r="C2262" i="9" s="1"/>
  <c r="C2263" i="9" a="1"/>
  <c r="C2263" i="9" s="1"/>
  <c r="C2264" i="9" a="1"/>
  <c r="C2264" i="9" s="1"/>
  <c r="C2265" i="9" a="1"/>
  <c r="C2265" i="9" s="1"/>
  <c r="C2266" i="9" a="1"/>
  <c r="C2266" i="9" s="1"/>
  <c r="C2267" i="9" a="1"/>
  <c r="C2267" i="9" s="1"/>
  <c r="C2268" i="9" a="1"/>
  <c r="C2268" i="9" s="1"/>
  <c r="C2269" i="9" a="1"/>
  <c r="C2269" i="9" s="1"/>
  <c r="C2270" i="9" a="1"/>
  <c r="C2270" i="9" s="1"/>
  <c r="C2271" i="9" a="1"/>
  <c r="C2271" i="9" s="1"/>
  <c r="C2272" i="9" a="1"/>
  <c r="C2272" i="9" s="1"/>
  <c r="C2273" i="9" a="1"/>
  <c r="C2273" i="9" s="1"/>
  <c r="C2274" i="9" a="1"/>
  <c r="C2274" i="9" s="1"/>
  <c r="C2275" i="9" a="1"/>
  <c r="C2275" i="9" s="1"/>
  <c r="C2276" i="9" a="1"/>
  <c r="C2276" i="9" s="1"/>
  <c r="C2277" i="9" a="1"/>
  <c r="C2277" i="9" s="1"/>
  <c r="C2278" i="9" a="1"/>
  <c r="C2278" i="9" s="1"/>
  <c r="C2279" i="9" a="1"/>
  <c r="C2279" i="9" s="1"/>
  <c r="C2280" i="9" a="1"/>
  <c r="C2280" i="9" s="1"/>
  <c r="C2281" i="9" a="1"/>
  <c r="C2281" i="9" s="1"/>
  <c r="C2282" i="9" a="1"/>
  <c r="C2282" i="9" s="1"/>
  <c r="C2283" i="9" a="1"/>
  <c r="C2283" i="9" s="1"/>
  <c r="C2284" i="9" a="1"/>
  <c r="C2284" i="9" s="1"/>
  <c r="C2285" i="9" a="1"/>
  <c r="C2285" i="9" s="1"/>
  <c r="C2286" i="9" a="1"/>
  <c r="C2286" i="9" s="1"/>
  <c r="C2287" i="9" a="1"/>
  <c r="C2287" i="9" s="1"/>
  <c r="C2288" i="9" a="1"/>
  <c r="C2288" i="9" s="1"/>
  <c r="C2289" i="9" a="1"/>
  <c r="C2289" i="9" s="1"/>
  <c r="C2290" i="9" a="1"/>
  <c r="C2290" i="9" s="1"/>
  <c r="C2291" i="9" a="1"/>
  <c r="C2291" i="9" s="1"/>
  <c r="C2292" i="9" a="1"/>
  <c r="C2292" i="9" s="1"/>
  <c r="C2293" i="9" a="1"/>
  <c r="C2293" i="9" s="1"/>
  <c r="C2294" i="9" a="1"/>
  <c r="C2294" i="9" s="1"/>
  <c r="C2295" i="9" a="1"/>
  <c r="C2295" i="9" s="1"/>
  <c r="C2296" i="9" a="1"/>
  <c r="C2296" i="9" s="1"/>
  <c r="C2297" i="9" a="1"/>
  <c r="C2297" i="9" s="1"/>
  <c r="C2298" i="9" a="1"/>
  <c r="C2298" i="9" s="1"/>
  <c r="C2299" i="9" a="1"/>
  <c r="C2299" i="9" s="1"/>
  <c r="C2300" i="9" a="1"/>
  <c r="C2300" i="9" s="1"/>
  <c r="C2301" i="9" a="1"/>
  <c r="C2301" i="9" s="1"/>
  <c r="C2302" i="9" a="1"/>
  <c r="C2302" i="9" s="1"/>
  <c r="C2303" i="9" a="1"/>
  <c r="C2303" i="9" s="1"/>
  <c r="C2304" i="9" a="1"/>
  <c r="C2304" i="9" s="1"/>
  <c r="C2305" i="9" a="1"/>
  <c r="C2305" i="9" s="1"/>
  <c r="C2306" i="9" a="1"/>
  <c r="C2306" i="9" s="1"/>
  <c r="C2307" i="9" a="1"/>
  <c r="C2307" i="9" s="1"/>
  <c r="C2308" i="9" a="1"/>
  <c r="C2308" i="9" s="1"/>
  <c r="C2309" i="9" a="1"/>
  <c r="C2309" i="9" s="1"/>
  <c r="C2310" i="9" a="1"/>
  <c r="C2310" i="9" s="1"/>
  <c r="C2311" i="9" a="1"/>
  <c r="C2311" i="9" s="1"/>
  <c r="C2312" i="9" a="1"/>
  <c r="C2312" i="9" s="1"/>
  <c r="C2313" i="9" a="1"/>
  <c r="C2313" i="9" s="1"/>
  <c r="C2314" i="9" a="1"/>
  <c r="C2314" i="9" s="1"/>
  <c r="C2315" i="9" a="1"/>
  <c r="C2315" i="9" s="1"/>
  <c r="C2316" i="9" a="1"/>
  <c r="C2316" i="9" s="1"/>
  <c r="C2317" i="9" a="1"/>
  <c r="C2317" i="9" s="1"/>
  <c r="C2318" i="9" a="1"/>
  <c r="C2318" i="9" s="1"/>
  <c r="C2319" i="9" a="1"/>
  <c r="C2319" i="9" s="1"/>
  <c r="C2320" i="9" a="1"/>
  <c r="C2320" i="9" s="1"/>
  <c r="C2321" i="9" a="1"/>
  <c r="C2321" i="9" s="1"/>
  <c r="C2322" i="9" a="1"/>
  <c r="C2322" i="9" s="1"/>
  <c r="C2323" i="9" a="1"/>
  <c r="C2323" i="9" s="1"/>
  <c r="C2324" i="9" a="1"/>
  <c r="C2324" i="9" s="1"/>
  <c r="C2325" i="9" a="1"/>
  <c r="C2325" i="9" s="1"/>
  <c r="C2326" i="9" a="1"/>
  <c r="C2326" i="9" s="1"/>
  <c r="C2327" i="9" a="1"/>
  <c r="C2327" i="9" s="1"/>
  <c r="C2328" i="9" a="1"/>
  <c r="C2328" i="9" s="1"/>
  <c r="C2329" i="9" a="1"/>
  <c r="C2329" i="9" s="1"/>
  <c r="C2330" i="9" a="1"/>
  <c r="C2330" i="9" s="1"/>
  <c r="C2331" i="9" a="1"/>
  <c r="C2331" i="9" s="1"/>
  <c r="C2332" i="9" a="1"/>
  <c r="C2332" i="9" s="1"/>
  <c r="C2333" i="9" a="1"/>
  <c r="C2333" i="9" s="1"/>
  <c r="C2334" i="9" a="1"/>
  <c r="C2334" i="9" s="1"/>
  <c r="C2335" i="9" a="1"/>
  <c r="C2335" i="9" s="1"/>
  <c r="C2336" i="9" a="1"/>
  <c r="C2336" i="9" s="1"/>
  <c r="B1077" i="9" a="1"/>
  <c r="B1077" i="9" s="1"/>
  <c r="B1078" i="9" a="1"/>
  <c r="B1078" i="9" s="1"/>
  <c r="B1079" i="9" a="1"/>
  <c r="B1079" i="9" s="1"/>
  <c r="B1080" i="9" a="1"/>
  <c r="B1080" i="9" s="1"/>
  <c r="B1081" i="9" a="1"/>
  <c r="B1081" i="9" s="1"/>
  <c r="B1082" i="9" a="1"/>
  <c r="B1082" i="9" s="1"/>
  <c r="B1083" i="9" a="1"/>
  <c r="B1083" i="9" s="1"/>
  <c r="B1084" i="9" a="1"/>
  <c r="B1084" i="9" s="1"/>
  <c r="B1085" i="9" a="1"/>
  <c r="B1085" i="9" s="1"/>
  <c r="B1086" i="9" a="1"/>
  <c r="B1086" i="9" s="1"/>
  <c r="B1087" i="9" a="1"/>
  <c r="B1087" i="9" s="1"/>
  <c r="B1088" i="9" a="1"/>
  <c r="B1088" i="9" s="1"/>
  <c r="B1089" i="9" a="1"/>
  <c r="B1089" i="9" s="1"/>
  <c r="B1090" i="9" a="1"/>
  <c r="B1090" i="9" s="1"/>
  <c r="B1091" i="9" a="1"/>
  <c r="B1091" i="9" s="1"/>
  <c r="B1092" i="9" a="1"/>
  <c r="B1092" i="9" s="1"/>
  <c r="B1093" i="9" a="1"/>
  <c r="B1093" i="9" s="1"/>
  <c r="B1094" i="9" a="1"/>
  <c r="B1094" i="9" s="1"/>
  <c r="B1095" i="9" a="1"/>
  <c r="B1095" i="9" s="1"/>
  <c r="B1096" i="9" a="1"/>
  <c r="B1096" i="9" s="1"/>
  <c r="B1097" i="9" a="1"/>
  <c r="B1097" i="9" s="1"/>
  <c r="B1098" i="9" a="1"/>
  <c r="B1098" i="9" s="1"/>
  <c r="B1099" i="9" a="1"/>
  <c r="B1099" i="9" s="1"/>
  <c r="B1100" i="9" a="1"/>
  <c r="B1100" i="9" s="1"/>
  <c r="B1101" i="9" a="1"/>
  <c r="B1101" i="9" s="1"/>
  <c r="B1102" i="9" a="1"/>
  <c r="B1102" i="9" s="1"/>
  <c r="B1103" i="9" a="1"/>
  <c r="B1103" i="9" s="1"/>
  <c r="B1104" i="9" a="1"/>
  <c r="B1104" i="9" s="1"/>
  <c r="B1105" i="9" a="1"/>
  <c r="B1105" i="9" s="1"/>
  <c r="B1106" i="9" a="1"/>
  <c r="B1106" i="9" s="1"/>
  <c r="B1107" i="9" a="1"/>
  <c r="B1107" i="9" s="1"/>
  <c r="B1108" i="9" a="1"/>
  <c r="B1108" i="9" s="1"/>
  <c r="B1109" i="9" a="1"/>
  <c r="B1109" i="9" s="1"/>
  <c r="B1110" i="9" a="1"/>
  <c r="B1110" i="9" s="1"/>
  <c r="B1111" i="9" a="1"/>
  <c r="B1111" i="9" s="1"/>
  <c r="B1112" i="9" a="1"/>
  <c r="B1112" i="9" s="1"/>
  <c r="B1113" i="9" a="1"/>
  <c r="B1113" i="9" s="1"/>
  <c r="B1114" i="9" a="1"/>
  <c r="B1114" i="9" s="1"/>
  <c r="B1115" i="9" a="1"/>
  <c r="B1115" i="9" s="1"/>
  <c r="B1116" i="9" a="1"/>
  <c r="B1116" i="9" s="1"/>
  <c r="B1117" i="9" a="1"/>
  <c r="B1117" i="9" s="1"/>
  <c r="B1118" i="9" a="1"/>
  <c r="B1118" i="9" s="1"/>
  <c r="B1119" i="9" a="1"/>
  <c r="B1119" i="9" s="1"/>
  <c r="B1120" i="9" a="1"/>
  <c r="B1120" i="9" s="1"/>
  <c r="B1121" i="9" a="1"/>
  <c r="B1121" i="9" s="1"/>
  <c r="B1122" i="9" a="1"/>
  <c r="B1122" i="9" s="1"/>
  <c r="B1123" i="9" a="1"/>
  <c r="B1123" i="9" s="1"/>
  <c r="B1124" i="9" a="1"/>
  <c r="B1124" i="9" s="1"/>
  <c r="B1125" i="9" a="1"/>
  <c r="B1125" i="9" s="1"/>
  <c r="B1126" i="9" a="1"/>
  <c r="B1126" i="9" s="1"/>
  <c r="B1127" i="9" a="1"/>
  <c r="B1127" i="9" s="1"/>
  <c r="B1128" i="9" a="1"/>
  <c r="B1128" i="9" s="1"/>
  <c r="B1129" i="9" a="1"/>
  <c r="B1129" i="9" s="1"/>
  <c r="B1130" i="9" a="1"/>
  <c r="B1130" i="9" s="1"/>
  <c r="B1131" i="9" a="1"/>
  <c r="B1131" i="9" s="1"/>
  <c r="B1132" i="9" a="1"/>
  <c r="B1132" i="9" s="1"/>
  <c r="B1133" i="9" a="1"/>
  <c r="B1133" i="9" s="1"/>
  <c r="B1134" i="9" a="1"/>
  <c r="B1134" i="9" s="1"/>
  <c r="B1135" i="9" a="1"/>
  <c r="B1135" i="9" s="1"/>
  <c r="B1136" i="9" a="1"/>
  <c r="B1136" i="9" s="1"/>
  <c r="B1137" i="9" a="1"/>
  <c r="B1137" i="9" s="1"/>
  <c r="B1138" i="9" a="1"/>
  <c r="B1138" i="9" s="1"/>
  <c r="B1139" i="9" a="1"/>
  <c r="B1139" i="9" s="1"/>
  <c r="B1140" i="9" a="1"/>
  <c r="B1140" i="9" s="1"/>
  <c r="B1141" i="9" a="1"/>
  <c r="B1141" i="9" s="1"/>
  <c r="B1142" i="9" a="1"/>
  <c r="B1142" i="9" s="1"/>
  <c r="B1143" i="9" a="1"/>
  <c r="B1143" i="9" s="1"/>
  <c r="B1144" i="9" a="1"/>
  <c r="B1144" i="9" s="1"/>
  <c r="B1145" i="9" a="1"/>
  <c r="B1145" i="9" s="1"/>
  <c r="B1146" i="9" a="1"/>
  <c r="B1146" i="9" s="1"/>
  <c r="B1147" i="9" a="1"/>
  <c r="B1147" i="9" s="1"/>
  <c r="B1148" i="9" a="1"/>
  <c r="B1148" i="9" s="1"/>
  <c r="B1149" i="9" a="1"/>
  <c r="B1149" i="9" s="1"/>
  <c r="B1150" i="9" a="1"/>
  <c r="B1150" i="9" s="1"/>
  <c r="B1151" i="9" a="1"/>
  <c r="B1151" i="9" s="1"/>
  <c r="B1152" i="9" a="1"/>
  <c r="B1152" i="9" s="1"/>
  <c r="B1153" i="9" a="1"/>
  <c r="B1153" i="9" s="1"/>
  <c r="B1154" i="9" a="1"/>
  <c r="B1154" i="9" s="1"/>
  <c r="B1155" i="9" a="1"/>
  <c r="B1155" i="9" s="1"/>
  <c r="B1156" i="9" a="1"/>
  <c r="B1156" i="9" s="1"/>
  <c r="B1157" i="9" a="1"/>
  <c r="B1157" i="9" s="1"/>
  <c r="B1158" i="9" a="1"/>
  <c r="B1158" i="9" s="1"/>
  <c r="B1159" i="9" a="1"/>
  <c r="B1159" i="9" s="1"/>
  <c r="B1160" i="9" a="1"/>
  <c r="B1160" i="9" s="1"/>
  <c r="B1161" i="9" a="1"/>
  <c r="B1161" i="9" s="1"/>
  <c r="B1162" i="9" a="1"/>
  <c r="B1162" i="9" s="1"/>
  <c r="B1163" i="9" a="1"/>
  <c r="B1163" i="9" s="1"/>
  <c r="B1164" i="9" a="1"/>
  <c r="B1164" i="9" s="1"/>
  <c r="B1165" i="9" a="1"/>
  <c r="B1165" i="9" s="1"/>
  <c r="B1166" i="9" a="1"/>
  <c r="B1166" i="9" s="1"/>
  <c r="B1167" i="9" a="1"/>
  <c r="B1167" i="9" s="1"/>
  <c r="B1168" i="9" a="1"/>
  <c r="B1168" i="9" s="1"/>
  <c r="B1169" i="9" a="1"/>
  <c r="B1169" i="9" s="1"/>
  <c r="B1170" i="9" a="1"/>
  <c r="B1170" i="9" s="1"/>
  <c r="B1171" i="9" a="1"/>
  <c r="B1171" i="9" s="1"/>
  <c r="B1172" i="9" a="1"/>
  <c r="B1172" i="9" s="1"/>
  <c r="B1173" i="9" a="1"/>
  <c r="B1173" i="9" s="1"/>
  <c r="B1174" i="9" a="1"/>
  <c r="B1174" i="9" s="1"/>
  <c r="B1175" i="9" a="1"/>
  <c r="B1175" i="9" s="1"/>
  <c r="B1176" i="9" a="1"/>
  <c r="B1176" i="9" s="1"/>
  <c r="B1177" i="9" a="1"/>
  <c r="B1177" i="9" s="1"/>
  <c r="B1178" i="9" a="1"/>
  <c r="B1178" i="9" s="1"/>
  <c r="B1179" i="9" a="1"/>
  <c r="B1179" i="9" s="1"/>
  <c r="B1180" i="9" a="1"/>
  <c r="B1180" i="9" s="1"/>
  <c r="B1181" i="9" a="1"/>
  <c r="B1181" i="9" s="1"/>
  <c r="B1182" i="9" a="1"/>
  <c r="B1182" i="9" s="1"/>
  <c r="B1183" i="9" a="1"/>
  <c r="B1183" i="9" s="1"/>
  <c r="B1184" i="9" a="1"/>
  <c r="B1184" i="9" s="1"/>
  <c r="B1185" i="9" a="1"/>
  <c r="B1185" i="9" s="1"/>
  <c r="B1186" i="9" a="1"/>
  <c r="B1186" i="9" s="1"/>
  <c r="B1187" i="9" a="1"/>
  <c r="B1187" i="9" s="1"/>
  <c r="B1188" i="9" a="1"/>
  <c r="B1188" i="9" s="1"/>
  <c r="B1189" i="9" a="1"/>
  <c r="B1189" i="9" s="1"/>
  <c r="B1190" i="9" a="1"/>
  <c r="B1190" i="9" s="1"/>
  <c r="B1191" i="9" a="1"/>
  <c r="B1191" i="9" s="1"/>
  <c r="B1192" i="9" a="1"/>
  <c r="B1192" i="9" s="1"/>
  <c r="B1193" i="9" a="1"/>
  <c r="B1193" i="9" s="1"/>
  <c r="B1194" i="9" a="1"/>
  <c r="B1194" i="9" s="1"/>
  <c r="B1195" i="9" a="1"/>
  <c r="B1195" i="9" s="1"/>
  <c r="B1196" i="9" a="1"/>
  <c r="B1196" i="9" s="1"/>
  <c r="B1197" i="9" a="1"/>
  <c r="B1197" i="9" s="1"/>
  <c r="B1198" i="9" a="1"/>
  <c r="B1198" i="9" s="1"/>
  <c r="B1199" i="9" a="1"/>
  <c r="B1199" i="9" s="1"/>
  <c r="B1200" i="9" a="1"/>
  <c r="B1200" i="9" s="1"/>
  <c r="B1201" i="9" a="1"/>
  <c r="B1201" i="9" s="1"/>
  <c r="B1202" i="9" a="1"/>
  <c r="B1202" i="9" s="1"/>
  <c r="B1203" i="9" a="1"/>
  <c r="B1203" i="9" s="1"/>
  <c r="B1204" i="9" a="1"/>
  <c r="B1204" i="9" s="1"/>
  <c r="B1205" i="9" a="1"/>
  <c r="B1205" i="9" s="1"/>
  <c r="B1206" i="9" a="1"/>
  <c r="B1206" i="9" s="1"/>
  <c r="B1207" i="9" a="1"/>
  <c r="B1207" i="9" s="1"/>
  <c r="B1208" i="9" a="1"/>
  <c r="B1208" i="9" s="1"/>
  <c r="B1209" i="9" a="1"/>
  <c r="B1209" i="9" s="1"/>
  <c r="B1210" i="9" a="1"/>
  <c r="B1210" i="9" s="1"/>
  <c r="B1211" i="9" a="1"/>
  <c r="B1211" i="9" s="1"/>
  <c r="B1212" i="9" a="1"/>
  <c r="B1212" i="9" s="1"/>
  <c r="B1213" i="9" a="1"/>
  <c r="B1213" i="9" s="1"/>
  <c r="B1214" i="9" a="1"/>
  <c r="B1214" i="9" s="1"/>
  <c r="B1215" i="9" a="1"/>
  <c r="B1215" i="9" s="1"/>
  <c r="B1216" i="9" a="1"/>
  <c r="B1216" i="9" s="1"/>
  <c r="B1217" i="9" a="1"/>
  <c r="B1217" i="9" s="1"/>
  <c r="B1218" i="9" a="1"/>
  <c r="B1218" i="9" s="1"/>
  <c r="B1219" i="9" a="1"/>
  <c r="B1219" i="9" s="1"/>
  <c r="B1220" i="9" a="1"/>
  <c r="B1220" i="9" s="1"/>
  <c r="B1221" i="9" a="1"/>
  <c r="B1221" i="9" s="1"/>
  <c r="B1222" i="9" a="1"/>
  <c r="B1222" i="9" s="1"/>
  <c r="B1223" i="9" a="1"/>
  <c r="B1223" i="9" s="1"/>
  <c r="B1224" i="9" a="1"/>
  <c r="B1224" i="9" s="1"/>
  <c r="B1225" i="9" a="1"/>
  <c r="B1225" i="9" s="1"/>
  <c r="B1226" i="9" a="1"/>
  <c r="B1226" i="9" s="1"/>
  <c r="B1227" i="9" a="1"/>
  <c r="B1227" i="9" s="1"/>
  <c r="B1228" i="9" a="1"/>
  <c r="B1228" i="9" s="1"/>
  <c r="B1229" i="9" a="1"/>
  <c r="B1229" i="9" s="1"/>
  <c r="B1230" i="9" a="1"/>
  <c r="B1230" i="9" s="1"/>
  <c r="B1231" i="9" a="1"/>
  <c r="B1231" i="9" s="1"/>
  <c r="B1232" i="9" a="1"/>
  <c r="B1232" i="9" s="1"/>
  <c r="B1233" i="9" a="1"/>
  <c r="B1233" i="9" s="1"/>
  <c r="B1234" i="9" a="1"/>
  <c r="B1234" i="9" s="1"/>
  <c r="B1235" i="9" a="1"/>
  <c r="B1235" i="9" s="1"/>
  <c r="B1236" i="9" a="1"/>
  <c r="B1236" i="9" s="1"/>
  <c r="B1237" i="9" a="1"/>
  <c r="B1237" i="9" s="1"/>
  <c r="B1238" i="9" a="1"/>
  <c r="B1238" i="9" s="1"/>
  <c r="B1239" i="9" a="1"/>
  <c r="B1239" i="9" s="1"/>
  <c r="B1240" i="9" a="1"/>
  <c r="B1240" i="9" s="1"/>
  <c r="B1241" i="9" a="1"/>
  <c r="B1241" i="9" s="1"/>
  <c r="B1242" i="9" a="1"/>
  <c r="B1242" i="9" s="1"/>
  <c r="B1243" i="9" a="1"/>
  <c r="B1243" i="9" s="1"/>
  <c r="B1244" i="9" a="1"/>
  <c r="B1244" i="9" s="1"/>
  <c r="B1245" i="9" a="1"/>
  <c r="B1245" i="9" s="1"/>
  <c r="B1246" i="9" a="1"/>
  <c r="B1246" i="9" s="1"/>
  <c r="B1247" i="9" a="1"/>
  <c r="B1247" i="9" s="1"/>
  <c r="B1248" i="9" a="1"/>
  <c r="B1248" i="9" s="1"/>
  <c r="B1249" i="9" a="1"/>
  <c r="B1249" i="9" s="1"/>
  <c r="B1250" i="9" a="1"/>
  <c r="B1250" i="9" s="1"/>
  <c r="B1251" i="9" a="1"/>
  <c r="B1251" i="9" s="1"/>
  <c r="B1252" i="9" a="1"/>
  <c r="B1252" i="9" s="1"/>
  <c r="B1253" i="9" a="1"/>
  <c r="B1253" i="9" s="1"/>
  <c r="B1254" i="9" a="1"/>
  <c r="B1254" i="9" s="1"/>
  <c r="B1255" i="9" a="1"/>
  <c r="B1255" i="9" s="1"/>
  <c r="B1256" i="9" a="1"/>
  <c r="B1256" i="9" s="1"/>
  <c r="B1257" i="9" a="1"/>
  <c r="B1257" i="9" s="1"/>
  <c r="B1258" i="9" a="1"/>
  <c r="B1258" i="9" s="1"/>
  <c r="B1259" i="9" a="1"/>
  <c r="B1259" i="9" s="1"/>
  <c r="B1260" i="9" a="1"/>
  <c r="B1260" i="9" s="1"/>
  <c r="B1261" i="9" a="1"/>
  <c r="B1261" i="9" s="1"/>
  <c r="B1262" i="9" a="1"/>
  <c r="B1262" i="9" s="1"/>
  <c r="B1263" i="9" a="1"/>
  <c r="B1263" i="9" s="1"/>
  <c r="B1264" i="9" a="1"/>
  <c r="B1264" i="9" s="1"/>
  <c r="B1265" i="9" a="1"/>
  <c r="B1265" i="9" s="1"/>
  <c r="B1266" i="9" a="1"/>
  <c r="B1266" i="9" s="1"/>
  <c r="B1267" i="9" a="1"/>
  <c r="B1267" i="9" s="1"/>
  <c r="B1268" i="9" a="1"/>
  <c r="B1268" i="9" s="1"/>
  <c r="B1269" i="9" a="1"/>
  <c r="B1269" i="9" s="1"/>
  <c r="B1270" i="9" a="1"/>
  <c r="B1270" i="9" s="1"/>
  <c r="B1271" i="9" a="1"/>
  <c r="B1271" i="9" s="1"/>
  <c r="B1272" i="9" a="1"/>
  <c r="B1272" i="9" s="1"/>
  <c r="B1273" i="9" a="1"/>
  <c r="B1273" i="9" s="1"/>
  <c r="B1274" i="9" a="1"/>
  <c r="B1274" i="9" s="1"/>
  <c r="B1275" i="9" a="1"/>
  <c r="B1275" i="9" s="1"/>
  <c r="B1276" i="9" a="1"/>
  <c r="B1276" i="9" s="1"/>
  <c r="B1277" i="9" a="1"/>
  <c r="B1277" i="9" s="1"/>
  <c r="B1278" i="9" a="1"/>
  <c r="B1278" i="9" s="1"/>
  <c r="B1279" i="9" a="1"/>
  <c r="B1279" i="9" s="1"/>
  <c r="B1280" i="9" a="1"/>
  <c r="B1280" i="9" s="1"/>
  <c r="B1281" i="9" a="1"/>
  <c r="B1281" i="9" s="1"/>
  <c r="B1282" i="9" a="1"/>
  <c r="B1282" i="9" s="1"/>
  <c r="B1283" i="9" a="1"/>
  <c r="B1283" i="9" s="1"/>
  <c r="B1284" i="9" a="1"/>
  <c r="B1284" i="9" s="1"/>
  <c r="B1285" i="9" a="1"/>
  <c r="B1285" i="9" s="1"/>
  <c r="B1286" i="9" a="1"/>
  <c r="B1286" i="9" s="1"/>
  <c r="B1287" i="9" a="1"/>
  <c r="B1287" i="9" s="1"/>
  <c r="B1288" i="9" a="1"/>
  <c r="B1288" i="9" s="1"/>
  <c r="B1289" i="9" a="1"/>
  <c r="B1289" i="9" s="1"/>
  <c r="B1290" i="9" a="1"/>
  <c r="B1290" i="9" s="1"/>
  <c r="B1291" i="9" a="1"/>
  <c r="B1291" i="9" s="1"/>
  <c r="B1292" i="9" a="1"/>
  <c r="B1292" i="9" s="1"/>
  <c r="B1293" i="9" a="1"/>
  <c r="B1293" i="9" s="1"/>
  <c r="B1294" i="9" a="1"/>
  <c r="B1294" i="9" s="1"/>
  <c r="B1295" i="9" a="1"/>
  <c r="B1295" i="9" s="1"/>
  <c r="B1296" i="9" a="1"/>
  <c r="B1296" i="9" s="1"/>
  <c r="B1297" i="9" a="1"/>
  <c r="B1297" i="9" s="1"/>
  <c r="B1298" i="9" a="1"/>
  <c r="B1298" i="9" s="1"/>
  <c r="B1299" i="9" a="1"/>
  <c r="B1299" i="9" s="1"/>
  <c r="B1300" i="9" a="1"/>
  <c r="B1300" i="9" s="1"/>
  <c r="B1301" i="9" a="1"/>
  <c r="B1301" i="9" s="1"/>
  <c r="B1302" i="9" a="1"/>
  <c r="B1302" i="9" s="1"/>
  <c r="B1303" i="9" a="1"/>
  <c r="B1303" i="9" s="1"/>
  <c r="B1304" i="9" a="1"/>
  <c r="B1304" i="9" s="1"/>
  <c r="B1305" i="9" a="1"/>
  <c r="B1305" i="9" s="1"/>
  <c r="B1306" i="9" a="1"/>
  <c r="B1306" i="9" s="1"/>
  <c r="B1307" i="9" a="1"/>
  <c r="B1307" i="9" s="1"/>
  <c r="B1308" i="9" a="1"/>
  <c r="B1308" i="9" s="1"/>
  <c r="B1309" i="9" a="1"/>
  <c r="B1309" i="9" s="1"/>
  <c r="B1310" i="9" a="1"/>
  <c r="B1310" i="9" s="1"/>
  <c r="B1311" i="9" a="1"/>
  <c r="B1311" i="9" s="1"/>
  <c r="B1312" i="9" a="1"/>
  <c r="B1312" i="9" s="1"/>
  <c r="B1313" i="9" a="1"/>
  <c r="B1313" i="9" s="1"/>
  <c r="B1314" i="9" a="1"/>
  <c r="B1314" i="9" s="1"/>
  <c r="B1315" i="9" a="1"/>
  <c r="B1315" i="9" s="1"/>
  <c r="B1316" i="9" a="1"/>
  <c r="B1316" i="9" s="1"/>
  <c r="B1317" i="9" a="1"/>
  <c r="B1317" i="9" s="1"/>
  <c r="B1318" i="9" a="1"/>
  <c r="B1318" i="9" s="1"/>
  <c r="B1319" i="9" a="1"/>
  <c r="B1319" i="9" s="1"/>
  <c r="B1320" i="9" a="1"/>
  <c r="B1320" i="9" s="1"/>
  <c r="B1321" i="9" a="1"/>
  <c r="B1321" i="9" s="1"/>
  <c r="B1322" i="9" a="1"/>
  <c r="B1322" i="9" s="1"/>
  <c r="B1323" i="9" a="1"/>
  <c r="B1323" i="9" s="1"/>
  <c r="B1324" i="9" a="1"/>
  <c r="B1324" i="9" s="1"/>
  <c r="B1325" i="9" a="1"/>
  <c r="B1325" i="9" s="1"/>
  <c r="B1326" i="9" a="1"/>
  <c r="B1326" i="9" s="1"/>
  <c r="B1327" i="9" a="1"/>
  <c r="B1327" i="9" s="1"/>
  <c r="B1328" i="9" a="1"/>
  <c r="B1328" i="9" s="1"/>
  <c r="B1329" i="9" a="1"/>
  <c r="B1329" i="9" s="1"/>
  <c r="B1330" i="9" a="1"/>
  <c r="B1330" i="9" s="1"/>
  <c r="B1331" i="9" a="1"/>
  <c r="B1331" i="9" s="1"/>
  <c r="B1332" i="9" a="1"/>
  <c r="B1332" i="9" s="1"/>
  <c r="B1333" i="9" a="1"/>
  <c r="B1333" i="9" s="1"/>
  <c r="B1334" i="9" a="1"/>
  <c r="B1334" i="9" s="1"/>
  <c r="B1335" i="9" a="1"/>
  <c r="B1335" i="9" s="1"/>
  <c r="B1336" i="9" a="1"/>
  <c r="B1336" i="9" s="1"/>
  <c r="B1337" i="9" a="1"/>
  <c r="B1337" i="9" s="1"/>
  <c r="B1338" i="9" a="1"/>
  <c r="B1338" i="9" s="1"/>
  <c r="B1339" i="9" a="1"/>
  <c r="B1339" i="9" s="1"/>
  <c r="B1340" i="9" a="1"/>
  <c r="B1340" i="9" s="1"/>
  <c r="B1341" i="9" a="1"/>
  <c r="B1341" i="9" s="1"/>
  <c r="B1342" i="9" a="1"/>
  <c r="B1342" i="9" s="1"/>
  <c r="B1343" i="9" a="1"/>
  <c r="B1343" i="9" s="1"/>
  <c r="B1344" i="9" a="1"/>
  <c r="B1344" i="9" s="1"/>
  <c r="B1345" i="9" a="1"/>
  <c r="B1345" i="9" s="1"/>
  <c r="B1346" i="9" a="1"/>
  <c r="B1346" i="9" s="1"/>
  <c r="B1347" i="9" a="1"/>
  <c r="B1347" i="9" s="1"/>
  <c r="B1348" i="9" a="1"/>
  <c r="B1348" i="9" s="1"/>
  <c r="B1349" i="9" a="1"/>
  <c r="B1349" i="9" s="1"/>
  <c r="B1350" i="9" a="1"/>
  <c r="B1350" i="9" s="1"/>
  <c r="B1351" i="9" a="1"/>
  <c r="B1351" i="9" s="1"/>
  <c r="B1352" i="9" a="1"/>
  <c r="B1352" i="9" s="1"/>
  <c r="B1353" i="9" a="1"/>
  <c r="B1353" i="9" s="1"/>
  <c r="B1354" i="9" a="1"/>
  <c r="B1354" i="9" s="1"/>
  <c r="B1355" i="9" a="1"/>
  <c r="B1355" i="9" s="1"/>
  <c r="B1356" i="9" a="1"/>
  <c r="B1356" i="9" s="1"/>
  <c r="B1357" i="9" a="1"/>
  <c r="B1357" i="9" s="1"/>
  <c r="B1358" i="9" a="1"/>
  <c r="B1358" i="9" s="1"/>
  <c r="B1359" i="9" a="1"/>
  <c r="B1359" i="9" s="1"/>
  <c r="B1360" i="9" a="1"/>
  <c r="B1360" i="9" s="1"/>
  <c r="B1361" i="9" a="1"/>
  <c r="B1361" i="9" s="1"/>
  <c r="B1362" i="9" a="1"/>
  <c r="B1362" i="9" s="1"/>
  <c r="B1363" i="9" a="1"/>
  <c r="B1363" i="9" s="1"/>
  <c r="B1364" i="9" a="1"/>
  <c r="B1364" i="9" s="1"/>
  <c r="B1365" i="9" a="1"/>
  <c r="B1365" i="9" s="1"/>
  <c r="B1366" i="9" a="1"/>
  <c r="B1366" i="9" s="1"/>
  <c r="B1367" i="9" a="1"/>
  <c r="B1367" i="9" s="1"/>
  <c r="B1368" i="9" a="1"/>
  <c r="B1368" i="9" s="1"/>
  <c r="B1369" i="9" a="1"/>
  <c r="B1369" i="9" s="1"/>
  <c r="B1370" i="9" a="1"/>
  <c r="B1370" i="9" s="1"/>
  <c r="B1371" i="9" a="1"/>
  <c r="B1371" i="9" s="1"/>
  <c r="B1372" i="9" a="1"/>
  <c r="B1372" i="9" s="1"/>
  <c r="B1373" i="9" a="1"/>
  <c r="B1373" i="9" s="1"/>
  <c r="B1374" i="9" a="1"/>
  <c r="B1374" i="9" s="1"/>
  <c r="B1375" i="9" a="1"/>
  <c r="B1375" i="9" s="1"/>
  <c r="B1376" i="9" a="1"/>
  <c r="B1376" i="9" s="1"/>
  <c r="B1377" i="9" a="1"/>
  <c r="B1377" i="9" s="1"/>
  <c r="B1378" i="9" a="1"/>
  <c r="B1378" i="9" s="1"/>
  <c r="B1379" i="9" a="1"/>
  <c r="B1379" i="9" s="1"/>
  <c r="B1380" i="9" a="1"/>
  <c r="B1380" i="9" s="1"/>
  <c r="B1381" i="9" a="1"/>
  <c r="B1381" i="9" s="1"/>
  <c r="B1382" i="9" a="1"/>
  <c r="B1382" i="9" s="1"/>
  <c r="B1383" i="9" a="1"/>
  <c r="B1383" i="9" s="1"/>
  <c r="B1384" i="9" a="1"/>
  <c r="B1384" i="9" s="1"/>
  <c r="B1385" i="9" a="1"/>
  <c r="B1385" i="9" s="1"/>
  <c r="B1386" i="9" a="1"/>
  <c r="B1386" i="9" s="1"/>
  <c r="B1387" i="9" a="1"/>
  <c r="B1387" i="9" s="1"/>
  <c r="B1388" i="9" a="1"/>
  <c r="B1388" i="9" s="1"/>
  <c r="B1389" i="9" a="1"/>
  <c r="B1389" i="9" s="1"/>
  <c r="B1390" i="9" a="1"/>
  <c r="B1390" i="9" s="1"/>
  <c r="B1391" i="9" a="1"/>
  <c r="B1391" i="9" s="1"/>
  <c r="B1392" i="9" a="1"/>
  <c r="B1392" i="9" s="1"/>
  <c r="B1393" i="9" a="1"/>
  <c r="B1393" i="9" s="1"/>
  <c r="B1394" i="9" a="1"/>
  <c r="B1394" i="9" s="1"/>
  <c r="B1395" i="9" a="1"/>
  <c r="B1395" i="9" s="1"/>
  <c r="B1396" i="9" a="1"/>
  <c r="B1396" i="9" s="1"/>
  <c r="B1397" i="9" a="1"/>
  <c r="B1397" i="9" s="1"/>
  <c r="B1398" i="9" a="1"/>
  <c r="B1398" i="9" s="1"/>
  <c r="B1399" i="9" a="1"/>
  <c r="B1399" i="9" s="1"/>
  <c r="B1400" i="9" a="1"/>
  <c r="B1400" i="9" s="1"/>
  <c r="B1401" i="9" a="1"/>
  <c r="B1401" i="9" s="1"/>
  <c r="B1402" i="9" a="1"/>
  <c r="B1402" i="9" s="1"/>
  <c r="B1403" i="9" a="1"/>
  <c r="B1403" i="9" s="1"/>
  <c r="B1404" i="9" a="1"/>
  <c r="B1404" i="9" s="1"/>
  <c r="B1405" i="9" a="1"/>
  <c r="B1405" i="9" s="1"/>
  <c r="B1406" i="9" a="1"/>
  <c r="B1406" i="9" s="1"/>
  <c r="B1407" i="9" a="1"/>
  <c r="B1407" i="9" s="1"/>
  <c r="B1408" i="9" a="1"/>
  <c r="B1408" i="9" s="1"/>
  <c r="B1409" i="9" a="1"/>
  <c r="B1409" i="9" s="1"/>
  <c r="B1410" i="9" a="1"/>
  <c r="B1410" i="9" s="1"/>
  <c r="B1411" i="9" a="1"/>
  <c r="B1411" i="9" s="1"/>
  <c r="B1412" i="9" a="1"/>
  <c r="B1412" i="9" s="1"/>
  <c r="B1413" i="9" a="1"/>
  <c r="B1413" i="9" s="1"/>
  <c r="B1414" i="9" a="1"/>
  <c r="B1414" i="9" s="1"/>
  <c r="B1415" i="9" a="1"/>
  <c r="B1415" i="9" s="1"/>
  <c r="B1416" i="9" a="1"/>
  <c r="B1416" i="9" s="1"/>
  <c r="B1417" i="9" a="1"/>
  <c r="B1417" i="9" s="1"/>
  <c r="B1418" i="9" a="1"/>
  <c r="B1418" i="9" s="1"/>
  <c r="B1419" i="9" a="1"/>
  <c r="B1419" i="9" s="1"/>
  <c r="B1420" i="9" a="1"/>
  <c r="B1420" i="9" s="1"/>
  <c r="B1421" i="9" a="1"/>
  <c r="B1421" i="9" s="1"/>
  <c r="B1422" i="9" a="1"/>
  <c r="B1422" i="9" s="1"/>
  <c r="B1423" i="9" a="1"/>
  <c r="B1423" i="9" s="1"/>
  <c r="B1424" i="9" a="1"/>
  <c r="B1424" i="9" s="1"/>
  <c r="B1425" i="9" a="1"/>
  <c r="B1425" i="9" s="1"/>
  <c r="B1426" i="9" a="1"/>
  <c r="B1426" i="9" s="1"/>
  <c r="B1427" i="9" a="1"/>
  <c r="B1427" i="9" s="1"/>
  <c r="B1428" i="9" a="1"/>
  <c r="B1428" i="9" s="1"/>
  <c r="B1429" i="9" a="1"/>
  <c r="B1429" i="9" s="1"/>
  <c r="B1430" i="9" a="1"/>
  <c r="B1430" i="9" s="1"/>
  <c r="B1431" i="9" a="1"/>
  <c r="B1431" i="9" s="1"/>
  <c r="B1432" i="9" a="1"/>
  <c r="B1432" i="9" s="1"/>
  <c r="B1433" i="9" a="1"/>
  <c r="B1433" i="9" s="1"/>
  <c r="B1434" i="9" a="1"/>
  <c r="B1434" i="9" s="1"/>
  <c r="B1435" i="9" a="1"/>
  <c r="B1435" i="9" s="1"/>
  <c r="B1436" i="9" a="1"/>
  <c r="B1436" i="9" s="1"/>
  <c r="B1437" i="9" a="1"/>
  <c r="B1437" i="9" s="1"/>
  <c r="B1438" i="9" a="1"/>
  <c r="B1438" i="9" s="1"/>
  <c r="B1439" i="9" a="1"/>
  <c r="B1439" i="9" s="1"/>
  <c r="B1440" i="9" a="1"/>
  <c r="B1440" i="9" s="1"/>
  <c r="B1441" i="9" a="1"/>
  <c r="B1441" i="9" s="1"/>
  <c r="B1442" i="9" a="1"/>
  <c r="B1442" i="9" s="1"/>
  <c r="B1443" i="9" a="1"/>
  <c r="B1443" i="9" s="1"/>
  <c r="B1444" i="9" a="1"/>
  <c r="B1444" i="9" s="1"/>
  <c r="B1445" i="9" a="1"/>
  <c r="B1445" i="9" s="1"/>
  <c r="B1446" i="9" a="1"/>
  <c r="B1446" i="9" s="1"/>
  <c r="B1447" i="9" a="1"/>
  <c r="B1447" i="9" s="1"/>
  <c r="B1448" i="9" a="1"/>
  <c r="B1448" i="9" s="1"/>
  <c r="B1449" i="9" a="1"/>
  <c r="B1449" i="9" s="1"/>
  <c r="B1450" i="9" a="1"/>
  <c r="B1450" i="9" s="1"/>
  <c r="B1451" i="9" a="1"/>
  <c r="B1451" i="9" s="1"/>
  <c r="B1452" i="9" a="1"/>
  <c r="B1452" i="9" s="1"/>
  <c r="B1453" i="9" a="1"/>
  <c r="B1453" i="9" s="1"/>
  <c r="B1454" i="9" a="1"/>
  <c r="B1454" i="9" s="1"/>
  <c r="B1455" i="9" a="1"/>
  <c r="B1455" i="9" s="1"/>
  <c r="B1456" i="9" a="1"/>
  <c r="B1456" i="9" s="1"/>
  <c r="B1457" i="9" a="1"/>
  <c r="B1457" i="9" s="1"/>
  <c r="B1458" i="9" a="1"/>
  <c r="B1458" i="9" s="1"/>
  <c r="B1459" i="9" a="1"/>
  <c r="B1459" i="9" s="1"/>
  <c r="B1460" i="9" a="1"/>
  <c r="B1460" i="9" s="1"/>
  <c r="B1461" i="9" a="1"/>
  <c r="B1461" i="9" s="1"/>
  <c r="B1462" i="9" a="1"/>
  <c r="B1462" i="9" s="1"/>
  <c r="B1463" i="9" a="1"/>
  <c r="B1463" i="9" s="1"/>
  <c r="B1464" i="9" a="1"/>
  <c r="B1464" i="9" s="1"/>
  <c r="B1465" i="9" a="1"/>
  <c r="B1465" i="9" s="1"/>
  <c r="B1466" i="9" a="1"/>
  <c r="B1466" i="9" s="1"/>
  <c r="B1467" i="9" a="1"/>
  <c r="B1467" i="9" s="1"/>
  <c r="B1468" i="9" a="1"/>
  <c r="B1468" i="9" s="1"/>
  <c r="B1469" i="9" a="1"/>
  <c r="B1469" i="9" s="1"/>
  <c r="B1470" i="9" a="1"/>
  <c r="B1470" i="9" s="1"/>
  <c r="B1471" i="9" a="1"/>
  <c r="B1471" i="9" s="1"/>
  <c r="B1472" i="9" a="1"/>
  <c r="B1472" i="9" s="1"/>
  <c r="B1473" i="9" a="1"/>
  <c r="B1473" i="9" s="1"/>
  <c r="B1474" i="9" a="1"/>
  <c r="B1474" i="9" s="1"/>
  <c r="B1475" i="9" a="1"/>
  <c r="B1475" i="9" s="1"/>
  <c r="B1476" i="9" a="1"/>
  <c r="B1476" i="9" s="1"/>
  <c r="B1477" i="9" a="1"/>
  <c r="B1477" i="9" s="1"/>
  <c r="B1478" i="9" a="1"/>
  <c r="B1478" i="9" s="1"/>
  <c r="B1479" i="9" a="1"/>
  <c r="B1479" i="9" s="1"/>
  <c r="B1480" i="9" a="1"/>
  <c r="B1480" i="9" s="1"/>
  <c r="B1481" i="9" a="1"/>
  <c r="B1481" i="9" s="1"/>
  <c r="B1482" i="9" a="1"/>
  <c r="B1482" i="9" s="1"/>
  <c r="B1483" i="9" a="1"/>
  <c r="B1483" i="9" s="1"/>
  <c r="B1484" i="9" a="1"/>
  <c r="B1484" i="9" s="1"/>
  <c r="B1485" i="9" a="1"/>
  <c r="B1485" i="9" s="1"/>
  <c r="B1486" i="9" a="1"/>
  <c r="B1486" i="9" s="1"/>
  <c r="B1487" i="9" a="1"/>
  <c r="B1487" i="9" s="1"/>
  <c r="B1488" i="9" a="1"/>
  <c r="B1488" i="9" s="1"/>
  <c r="B1489" i="9" a="1"/>
  <c r="B1489" i="9" s="1"/>
  <c r="B1490" i="9" a="1"/>
  <c r="B1490" i="9" s="1"/>
  <c r="B1491" i="9" a="1"/>
  <c r="B1491" i="9" s="1"/>
  <c r="B1492" i="9" a="1"/>
  <c r="B1492" i="9" s="1"/>
  <c r="B1493" i="9" a="1"/>
  <c r="B1493" i="9" s="1"/>
  <c r="B1494" i="9" a="1"/>
  <c r="B1494" i="9" s="1"/>
  <c r="B1495" i="9" a="1"/>
  <c r="B1495" i="9" s="1"/>
  <c r="B1496" i="9" a="1"/>
  <c r="B1496" i="9" s="1"/>
  <c r="B1497" i="9" a="1"/>
  <c r="B1497" i="9" s="1"/>
  <c r="B1498" i="9" a="1"/>
  <c r="B1498" i="9" s="1"/>
  <c r="B1499" i="9" a="1"/>
  <c r="B1499" i="9" s="1"/>
  <c r="B1500" i="9" a="1"/>
  <c r="B1500" i="9" s="1"/>
  <c r="B1501" i="9" a="1"/>
  <c r="B1501" i="9" s="1"/>
  <c r="B1502" i="9" a="1"/>
  <c r="B1502" i="9" s="1"/>
  <c r="B1503" i="9" a="1"/>
  <c r="B1503" i="9" s="1"/>
  <c r="B1504" i="9" a="1"/>
  <c r="B1504" i="9" s="1"/>
  <c r="B1505" i="9" a="1"/>
  <c r="B1505" i="9" s="1"/>
  <c r="B1506" i="9" a="1"/>
  <c r="B1506" i="9" s="1"/>
  <c r="B1507" i="9" a="1"/>
  <c r="B1507" i="9" s="1"/>
  <c r="B1508" i="9" a="1"/>
  <c r="B1508" i="9" s="1"/>
  <c r="B1509" i="9" a="1"/>
  <c r="B1509" i="9" s="1"/>
  <c r="B1510" i="9" a="1"/>
  <c r="B1510" i="9" s="1"/>
  <c r="B1511" i="9" a="1"/>
  <c r="B1511" i="9" s="1"/>
  <c r="B1512" i="9" a="1"/>
  <c r="B1512" i="9" s="1"/>
  <c r="B1513" i="9" a="1"/>
  <c r="B1513" i="9" s="1"/>
  <c r="B1514" i="9" a="1"/>
  <c r="B1514" i="9" s="1"/>
  <c r="B1515" i="9" a="1"/>
  <c r="B1515" i="9" s="1"/>
  <c r="B1516" i="9" a="1"/>
  <c r="B1516" i="9" s="1"/>
  <c r="B1517" i="9" a="1"/>
  <c r="B1517" i="9" s="1"/>
  <c r="B1518" i="9" a="1"/>
  <c r="B1518" i="9" s="1"/>
  <c r="B1519" i="9" a="1"/>
  <c r="B1519" i="9" s="1"/>
  <c r="B1520" i="9" a="1"/>
  <c r="B1520" i="9" s="1"/>
  <c r="B1521" i="9" a="1"/>
  <c r="B1521" i="9" s="1"/>
  <c r="B1522" i="9" a="1"/>
  <c r="B1522" i="9" s="1"/>
  <c r="B1523" i="9" a="1"/>
  <c r="B1523" i="9" s="1"/>
  <c r="B1524" i="9" a="1"/>
  <c r="B1524" i="9" s="1"/>
  <c r="B1525" i="9" a="1"/>
  <c r="B1525" i="9" s="1"/>
  <c r="B1526" i="9" a="1"/>
  <c r="B1526" i="9" s="1"/>
  <c r="B1527" i="9" a="1"/>
  <c r="B1527" i="9" s="1"/>
  <c r="B1528" i="9" a="1"/>
  <c r="B1528" i="9" s="1"/>
  <c r="B1529" i="9" a="1"/>
  <c r="B1529" i="9" s="1"/>
  <c r="B1530" i="9" a="1"/>
  <c r="B1530" i="9" s="1"/>
  <c r="B1531" i="9" a="1"/>
  <c r="B1531" i="9" s="1"/>
  <c r="B1532" i="9" a="1"/>
  <c r="B1532" i="9" s="1"/>
  <c r="B1533" i="9" a="1"/>
  <c r="B1533" i="9" s="1"/>
  <c r="B1534" i="9" a="1"/>
  <c r="B1534" i="9" s="1"/>
  <c r="B1535" i="9" a="1"/>
  <c r="B1535" i="9" s="1"/>
  <c r="B1536" i="9" a="1"/>
  <c r="B1536" i="9" s="1"/>
  <c r="B1537" i="9" a="1"/>
  <c r="B1537" i="9" s="1"/>
  <c r="B1538" i="9" a="1"/>
  <c r="B1538" i="9" s="1"/>
  <c r="B1539" i="9" a="1"/>
  <c r="B1539" i="9" s="1"/>
  <c r="B1540" i="9" a="1"/>
  <c r="B1540" i="9" s="1"/>
  <c r="B1541" i="9" a="1"/>
  <c r="B1541" i="9" s="1"/>
  <c r="B1542" i="9" a="1"/>
  <c r="B1542" i="9" s="1"/>
  <c r="B1543" i="9" a="1"/>
  <c r="B1543" i="9" s="1"/>
  <c r="B1544" i="9" a="1"/>
  <c r="B1544" i="9" s="1"/>
  <c r="B1545" i="9" a="1"/>
  <c r="B1545" i="9" s="1"/>
  <c r="B1546" i="9" a="1"/>
  <c r="B1546" i="9" s="1"/>
  <c r="B1547" i="9" a="1"/>
  <c r="B1547" i="9" s="1"/>
  <c r="B1548" i="9" a="1"/>
  <c r="B1548" i="9" s="1"/>
  <c r="B1549" i="9" a="1"/>
  <c r="B1549" i="9" s="1"/>
  <c r="B1550" i="9" a="1"/>
  <c r="B1550" i="9" s="1"/>
  <c r="B1551" i="9" a="1"/>
  <c r="B1551" i="9" s="1"/>
  <c r="B1552" i="9" a="1"/>
  <c r="B1552" i="9" s="1"/>
  <c r="B1553" i="9" a="1"/>
  <c r="B1553" i="9" s="1"/>
  <c r="B1554" i="9" a="1"/>
  <c r="B1554" i="9" s="1"/>
  <c r="B1555" i="9" a="1"/>
  <c r="B1555" i="9" s="1"/>
  <c r="B1556" i="9" a="1"/>
  <c r="B1556" i="9" s="1"/>
  <c r="B1557" i="9" a="1"/>
  <c r="B1557" i="9" s="1"/>
  <c r="B1558" i="9" a="1"/>
  <c r="B1558" i="9" s="1"/>
  <c r="B1559" i="9" a="1"/>
  <c r="B1559" i="9" s="1"/>
  <c r="B1560" i="9" a="1"/>
  <c r="B1560" i="9" s="1"/>
  <c r="B1561" i="9" a="1"/>
  <c r="B1561" i="9" s="1"/>
  <c r="B1562" i="9" a="1"/>
  <c r="B1562" i="9" s="1"/>
  <c r="B1563" i="9" a="1"/>
  <c r="B1563" i="9" s="1"/>
  <c r="B1564" i="9" a="1"/>
  <c r="B1564" i="9" s="1"/>
  <c r="B1565" i="9" a="1"/>
  <c r="B1565" i="9" s="1"/>
  <c r="B1566" i="9" a="1"/>
  <c r="B1566" i="9" s="1"/>
  <c r="B1567" i="9" a="1"/>
  <c r="B1567" i="9" s="1"/>
  <c r="B1568" i="9" a="1"/>
  <c r="B1568" i="9" s="1"/>
  <c r="B1569" i="9" a="1"/>
  <c r="B1569" i="9" s="1"/>
  <c r="B1570" i="9" a="1"/>
  <c r="B1570" i="9" s="1"/>
  <c r="B1571" i="9" a="1"/>
  <c r="B1571" i="9" s="1"/>
  <c r="B1572" i="9" a="1"/>
  <c r="B1572" i="9" s="1"/>
  <c r="B1573" i="9" a="1"/>
  <c r="B1573" i="9" s="1"/>
  <c r="B1574" i="9" a="1"/>
  <c r="B1574" i="9" s="1"/>
  <c r="B1575" i="9" a="1"/>
  <c r="B1575" i="9" s="1"/>
  <c r="B1576" i="9" a="1"/>
  <c r="B1576" i="9" s="1"/>
  <c r="B1577" i="9" a="1"/>
  <c r="B1577" i="9" s="1"/>
  <c r="B1578" i="9" a="1"/>
  <c r="B1578" i="9" s="1"/>
  <c r="B1579" i="9" a="1"/>
  <c r="B1579" i="9" s="1"/>
  <c r="B1580" i="9" a="1"/>
  <c r="B1580" i="9" s="1"/>
  <c r="B1581" i="9" a="1"/>
  <c r="B1581" i="9" s="1"/>
  <c r="B1582" i="9" a="1"/>
  <c r="B1582" i="9" s="1"/>
  <c r="B1583" i="9" a="1"/>
  <c r="B1583" i="9" s="1"/>
  <c r="B1584" i="9" a="1"/>
  <c r="B1584" i="9" s="1"/>
  <c r="B1585" i="9" a="1"/>
  <c r="B1585" i="9" s="1"/>
  <c r="B1586" i="9" a="1"/>
  <c r="B1586" i="9" s="1"/>
  <c r="B1587" i="9" a="1"/>
  <c r="B1587" i="9" s="1"/>
  <c r="B1588" i="9" a="1"/>
  <c r="B1588" i="9" s="1"/>
  <c r="B1589" i="9" a="1"/>
  <c r="B1589" i="9" s="1"/>
  <c r="B1590" i="9" a="1"/>
  <c r="B1590" i="9" s="1"/>
  <c r="B1591" i="9" a="1"/>
  <c r="B1591" i="9" s="1"/>
  <c r="B1592" i="9" a="1"/>
  <c r="B1592" i="9" s="1"/>
  <c r="B1593" i="9" a="1"/>
  <c r="B1593" i="9" s="1"/>
  <c r="B1594" i="9" a="1"/>
  <c r="B1594" i="9" s="1"/>
  <c r="B1595" i="9" a="1"/>
  <c r="B1595" i="9" s="1"/>
  <c r="B1596" i="9" a="1"/>
  <c r="B1596" i="9" s="1"/>
  <c r="B1597" i="9" a="1"/>
  <c r="B1597" i="9" s="1"/>
  <c r="B1598" i="9" a="1"/>
  <c r="B1598" i="9" s="1"/>
  <c r="B1599" i="9" a="1"/>
  <c r="B1599" i="9" s="1"/>
  <c r="B1600" i="9" a="1"/>
  <c r="B1600" i="9" s="1"/>
  <c r="B1601" i="9" a="1"/>
  <c r="B1601" i="9" s="1"/>
  <c r="B1602" i="9" a="1"/>
  <c r="B1602" i="9" s="1"/>
  <c r="B1603" i="9" a="1"/>
  <c r="B1603" i="9" s="1"/>
  <c r="B1604" i="9" a="1"/>
  <c r="B1604" i="9" s="1"/>
  <c r="B1605" i="9" a="1"/>
  <c r="B1605" i="9" s="1"/>
  <c r="B1606" i="9" a="1"/>
  <c r="B1606" i="9" s="1"/>
  <c r="B1607" i="9" a="1"/>
  <c r="B1607" i="9" s="1"/>
  <c r="B1608" i="9" a="1"/>
  <c r="B1608" i="9" s="1"/>
  <c r="B1609" i="9" a="1"/>
  <c r="B1609" i="9" s="1"/>
  <c r="B1610" i="9" a="1"/>
  <c r="B1610" i="9" s="1"/>
  <c r="B1611" i="9" a="1"/>
  <c r="B1611" i="9" s="1"/>
  <c r="B1612" i="9" a="1"/>
  <c r="B1612" i="9" s="1"/>
  <c r="B1613" i="9" a="1"/>
  <c r="B1613" i="9" s="1"/>
  <c r="B1614" i="9" a="1"/>
  <c r="B1614" i="9" s="1"/>
  <c r="B1615" i="9" a="1"/>
  <c r="B1615" i="9" s="1"/>
  <c r="B1616" i="9" a="1"/>
  <c r="B1616" i="9" s="1"/>
  <c r="B1617" i="9" a="1"/>
  <c r="B1617" i="9" s="1"/>
  <c r="B1618" i="9" a="1"/>
  <c r="B1618" i="9" s="1"/>
  <c r="B1619" i="9" a="1"/>
  <c r="B1619" i="9" s="1"/>
  <c r="B1620" i="9" a="1"/>
  <c r="B1620" i="9" s="1"/>
  <c r="B1621" i="9" a="1"/>
  <c r="B1621" i="9" s="1"/>
  <c r="B1622" i="9" a="1"/>
  <c r="B1622" i="9" s="1"/>
  <c r="B1623" i="9" a="1"/>
  <c r="B1623" i="9" s="1"/>
  <c r="B1624" i="9" a="1"/>
  <c r="B1624" i="9" s="1"/>
  <c r="B1625" i="9" a="1"/>
  <c r="B1625" i="9" s="1"/>
  <c r="B1626" i="9" a="1"/>
  <c r="B1626" i="9" s="1"/>
  <c r="B1627" i="9" a="1"/>
  <c r="B1627" i="9" s="1"/>
  <c r="B1628" i="9" a="1"/>
  <c r="B1628" i="9" s="1"/>
  <c r="B1629" i="9" a="1"/>
  <c r="B1629" i="9" s="1"/>
  <c r="B1630" i="9" a="1"/>
  <c r="B1630" i="9" s="1"/>
  <c r="B1631" i="9" a="1"/>
  <c r="B1631" i="9" s="1"/>
  <c r="B1632" i="9" a="1"/>
  <c r="B1632" i="9" s="1"/>
  <c r="B1633" i="9" a="1"/>
  <c r="B1633" i="9" s="1"/>
  <c r="B1634" i="9" a="1"/>
  <c r="B1634" i="9" s="1"/>
  <c r="B1635" i="9" a="1"/>
  <c r="B1635" i="9" s="1"/>
  <c r="B1636" i="9" a="1"/>
  <c r="B1636" i="9" s="1"/>
  <c r="B1637" i="9" a="1"/>
  <c r="B1637" i="9" s="1"/>
  <c r="B1638" i="9" a="1"/>
  <c r="B1638" i="9" s="1"/>
  <c r="B1639" i="9" a="1"/>
  <c r="B1639" i="9" s="1"/>
  <c r="B1640" i="9" a="1"/>
  <c r="B1640" i="9" s="1"/>
  <c r="B1641" i="9" a="1"/>
  <c r="B1641" i="9" s="1"/>
  <c r="B1642" i="9" a="1"/>
  <c r="B1642" i="9" s="1"/>
  <c r="B1643" i="9" a="1"/>
  <c r="B1643" i="9" s="1"/>
  <c r="B1644" i="9" a="1"/>
  <c r="B1644" i="9" s="1"/>
  <c r="B1645" i="9" a="1"/>
  <c r="B1645" i="9" s="1"/>
  <c r="B1646" i="9" a="1"/>
  <c r="B1646" i="9" s="1"/>
  <c r="B1647" i="9" a="1"/>
  <c r="B1647" i="9" s="1"/>
  <c r="B1648" i="9" a="1"/>
  <c r="B1648" i="9" s="1"/>
  <c r="B1649" i="9" a="1"/>
  <c r="B1649" i="9" s="1"/>
  <c r="B1650" i="9" a="1"/>
  <c r="B1650" i="9" s="1"/>
  <c r="B1651" i="9" a="1"/>
  <c r="B1651" i="9" s="1"/>
  <c r="B1652" i="9" a="1"/>
  <c r="B1652" i="9" s="1"/>
  <c r="B1653" i="9" a="1"/>
  <c r="B1653" i="9" s="1"/>
  <c r="B1654" i="9" a="1"/>
  <c r="B1654" i="9" s="1"/>
  <c r="B1655" i="9" a="1"/>
  <c r="B1655" i="9" s="1"/>
  <c r="B1656" i="9" a="1"/>
  <c r="B1656" i="9" s="1"/>
  <c r="B1657" i="9" a="1"/>
  <c r="B1657" i="9" s="1"/>
  <c r="B1658" i="9" a="1"/>
  <c r="B1658" i="9" s="1"/>
  <c r="B1659" i="9" a="1"/>
  <c r="B1659" i="9" s="1"/>
  <c r="B1660" i="9" a="1"/>
  <c r="B1660" i="9" s="1"/>
  <c r="B1661" i="9" a="1"/>
  <c r="B1661" i="9" s="1"/>
  <c r="B1662" i="9" a="1"/>
  <c r="B1662" i="9" s="1"/>
  <c r="B1663" i="9" a="1"/>
  <c r="B1663" i="9" s="1"/>
  <c r="B1664" i="9" a="1"/>
  <c r="B1664" i="9" s="1"/>
  <c r="B1665" i="9" a="1"/>
  <c r="B1665" i="9" s="1"/>
  <c r="B1666" i="9" a="1"/>
  <c r="B1666" i="9" s="1"/>
  <c r="B1667" i="9" a="1"/>
  <c r="B1667" i="9" s="1"/>
  <c r="B1668" i="9" a="1"/>
  <c r="B1668" i="9" s="1"/>
  <c r="B1669" i="9" a="1"/>
  <c r="B1669" i="9" s="1"/>
  <c r="B1670" i="9" a="1"/>
  <c r="B1670" i="9" s="1"/>
  <c r="B1671" i="9" a="1"/>
  <c r="B1671" i="9" s="1"/>
  <c r="B1672" i="9" a="1"/>
  <c r="B1672" i="9" s="1"/>
  <c r="B1673" i="9" a="1"/>
  <c r="B1673" i="9" s="1"/>
  <c r="B1674" i="9" a="1"/>
  <c r="B1674" i="9" s="1"/>
  <c r="B1675" i="9" a="1"/>
  <c r="B1675" i="9" s="1"/>
  <c r="B1676" i="9" a="1"/>
  <c r="B1676" i="9" s="1"/>
  <c r="B1677" i="9" a="1"/>
  <c r="B1677" i="9" s="1"/>
  <c r="B1678" i="9" a="1"/>
  <c r="B1678" i="9" s="1"/>
  <c r="B1679" i="9" a="1"/>
  <c r="B1679" i="9" s="1"/>
  <c r="B1680" i="9" a="1"/>
  <c r="B1680" i="9" s="1"/>
  <c r="B1681" i="9" a="1"/>
  <c r="B1681" i="9" s="1"/>
  <c r="B1682" i="9" a="1"/>
  <c r="B1682" i="9" s="1"/>
  <c r="B1683" i="9" a="1"/>
  <c r="B1683" i="9" s="1"/>
  <c r="B1684" i="9" a="1"/>
  <c r="B1684" i="9" s="1"/>
  <c r="B1685" i="9" a="1"/>
  <c r="B1685" i="9" s="1"/>
  <c r="B1686" i="9" a="1"/>
  <c r="B1686" i="9" s="1"/>
  <c r="B1687" i="9" a="1"/>
  <c r="B1687" i="9" s="1"/>
  <c r="B1688" i="9" a="1"/>
  <c r="B1688" i="9" s="1"/>
  <c r="B1689" i="9" a="1"/>
  <c r="B1689" i="9" s="1"/>
  <c r="B1690" i="9" a="1"/>
  <c r="B1690" i="9" s="1"/>
  <c r="B1691" i="9" a="1"/>
  <c r="B1691" i="9" s="1"/>
  <c r="B1692" i="9" a="1"/>
  <c r="B1692" i="9" s="1"/>
  <c r="B1693" i="9" a="1"/>
  <c r="B1693" i="9" s="1"/>
  <c r="B1694" i="9" a="1"/>
  <c r="B1694" i="9" s="1"/>
  <c r="B1695" i="9" a="1"/>
  <c r="B1695" i="9" s="1"/>
  <c r="B1696" i="9" a="1"/>
  <c r="B1696" i="9" s="1"/>
  <c r="B1697" i="9" a="1"/>
  <c r="B1697" i="9" s="1"/>
  <c r="B1698" i="9" a="1"/>
  <c r="B1698" i="9" s="1"/>
  <c r="B1699" i="9" a="1"/>
  <c r="B1699" i="9" s="1"/>
  <c r="B1700" i="9" a="1"/>
  <c r="B1700" i="9" s="1"/>
  <c r="B1701" i="9" a="1"/>
  <c r="B1701" i="9" s="1"/>
  <c r="B1702" i="9" a="1"/>
  <c r="B1702" i="9" s="1"/>
  <c r="B1703" i="9" a="1"/>
  <c r="B1703" i="9" s="1"/>
  <c r="B1704" i="9" a="1"/>
  <c r="B1704" i="9" s="1"/>
  <c r="B1705" i="9" a="1"/>
  <c r="B1705" i="9" s="1"/>
  <c r="B1706" i="9" a="1"/>
  <c r="B1706" i="9" s="1"/>
  <c r="B1707" i="9" a="1"/>
  <c r="B1707" i="9" s="1"/>
  <c r="B1708" i="9" a="1"/>
  <c r="B1708" i="9" s="1"/>
  <c r="B1709" i="9" a="1"/>
  <c r="B1709" i="9" s="1"/>
  <c r="B1710" i="9" a="1"/>
  <c r="B1710" i="9" s="1"/>
  <c r="B1711" i="9" a="1"/>
  <c r="B1711" i="9" s="1"/>
  <c r="B1712" i="9" a="1"/>
  <c r="B1712" i="9" s="1"/>
  <c r="B1713" i="9" a="1"/>
  <c r="B1713" i="9" s="1"/>
  <c r="B1714" i="9" a="1"/>
  <c r="B1714" i="9" s="1"/>
  <c r="B1715" i="9" a="1"/>
  <c r="B1715" i="9" s="1"/>
  <c r="B1716" i="9" a="1"/>
  <c r="B1716" i="9" s="1"/>
  <c r="B1717" i="9" a="1"/>
  <c r="B1717" i="9" s="1"/>
  <c r="B1718" i="9" a="1"/>
  <c r="B1718" i="9" s="1"/>
  <c r="B1719" i="9" a="1"/>
  <c r="B1719" i="9" s="1"/>
  <c r="B1720" i="9" a="1"/>
  <c r="B1720" i="9" s="1"/>
  <c r="B1721" i="9" a="1"/>
  <c r="B1721" i="9" s="1"/>
  <c r="B1722" i="9" a="1"/>
  <c r="B1722" i="9" s="1"/>
  <c r="B1723" i="9" a="1"/>
  <c r="B1723" i="9" s="1"/>
  <c r="B1724" i="9" a="1"/>
  <c r="B1724" i="9" s="1"/>
  <c r="B1725" i="9" a="1"/>
  <c r="B1725" i="9" s="1"/>
  <c r="B1726" i="9" a="1"/>
  <c r="B1726" i="9" s="1"/>
  <c r="B1727" i="9" a="1"/>
  <c r="B1727" i="9" s="1"/>
  <c r="B1728" i="9" a="1"/>
  <c r="B1728" i="9" s="1"/>
  <c r="B1729" i="9" a="1"/>
  <c r="B1729" i="9" s="1"/>
  <c r="B1730" i="9" a="1"/>
  <c r="B1730" i="9" s="1"/>
  <c r="B1731" i="9" a="1"/>
  <c r="B1731" i="9" s="1"/>
  <c r="B1732" i="9" a="1"/>
  <c r="B1732" i="9" s="1"/>
  <c r="B1733" i="9" a="1"/>
  <c r="B1733" i="9" s="1"/>
  <c r="B1734" i="9" a="1"/>
  <c r="B1734" i="9" s="1"/>
  <c r="B1735" i="9" a="1"/>
  <c r="B1735" i="9" s="1"/>
  <c r="B1736" i="9" a="1"/>
  <c r="B1736" i="9" s="1"/>
  <c r="B1737" i="9" a="1"/>
  <c r="B1737" i="9" s="1"/>
  <c r="B1738" i="9" a="1"/>
  <c r="B1738" i="9" s="1"/>
  <c r="B1739" i="9" a="1"/>
  <c r="B1739" i="9" s="1"/>
  <c r="B1740" i="9" a="1"/>
  <c r="B1740" i="9" s="1"/>
  <c r="B1741" i="9" a="1"/>
  <c r="B1741" i="9" s="1"/>
  <c r="B1742" i="9" a="1"/>
  <c r="B1742" i="9" s="1"/>
  <c r="B1743" i="9" a="1"/>
  <c r="B1743" i="9" s="1"/>
  <c r="B1744" i="9" a="1"/>
  <c r="B1744" i="9" s="1"/>
  <c r="B1745" i="9" a="1"/>
  <c r="B1745" i="9" s="1"/>
  <c r="B1746" i="9" a="1"/>
  <c r="B1746" i="9" s="1"/>
  <c r="B1747" i="9" a="1"/>
  <c r="B1747" i="9" s="1"/>
  <c r="B1748" i="9" a="1"/>
  <c r="B1748" i="9" s="1"/>
  <c r="B1749" i="9" a="1"/>
  <c r="B1749" i="9" s="1"/>
  <c r="B1750" i="9" a="1"/>
  <c r="B1750" i="9" s="1"/>
  <c r="B1751" i="9" a="1"/>
  <c r="B1751" i="9" s="1"/>
  <c r="B1752" i="9" a="1"/>
  <c r="B1752" i="9" s="1"/>
  <c r="B1753" i="9" a="1"/>
  <c r="B1753" i="9" s="1"/>
  <c r="B1754" i="9" a="1"/>
  <c r="B1754" i="9" s="1"/>
  <c r="B1755" i="9" a="1"/>
  <c r="B1755" i="9" s="1"/>
  <c r="B1756" i="9" a="1"/>
  <c r="B1756" i="9" s="1"/>
  <c r="B1757" i="9" a="1"/>
  <c r="B1757" i="9" s="1"/>
  <c r="B1758" i="9" a="1"/>
  <c r="B1758" i="9" s="1"/>
  <c r="B1759" i="9" a="1"/>
  <c r="B1759" i="9" s="1"/>
  <c r="B1760" i="9" a="1"/>
  <c r="B1760" i="9" s="1"/>
  <c r="B1761" i="9" a="1"/>
  <c r="B1761" i="9" s="1"/>
  <c r="B1762" i="9" a="1"/>
  <c r="B1762" i="9" s="1"/>
  <c r="B1763" i="9" a="1"/>
  <c r="B1763" i="9" s="1"/>
  <c r="B1764" i="9" a="1"/>
  <c r="B1764" i="9" s="1"/>
  <c r="B1765" i="9" a="1"/>
  <c r="B1765" i="9" s="1"/>
  <c r="B1766" i="9" a="1"/>
  <c r="B1766" i="9" s="1"/>
  <c r="B1767" i="9" a="1"/>
  <c r="B1767" i="9" s="1"/>
  <c r="B1768" i="9" a="1"/>
  <c r="B1768" i="9" s="1"/>
  <c r="B1769" i="9" a="1"/>
  <c r="B1769" i="9" s="1"/>
  <c r="B1770" i="9" a="1"/>
  <c r="B1770" i="9" s="1"/>
  <c r="B1771" i="9" a="1"/>
  <c r="B1771" i="9" s="1"/>
  <c r="B1772" i="9" a="1"/>
  <c r="B1772" i="9" s="1"/>
  <c r="B1773" i="9" a="1"/>
  <c r="B1773" i="9" s="1"/>
  <c r="B1774" i="9" a="1"/>
  <c r="B1774" i="9" s="1"/>
  <c r="B1775" i="9" a="1"/>
  <c r="B1775" i="9" s="1"/>
  <c r="B1776" i="9" a="1"/>
  <c r="B1776" i="9" s="1"/>
  <c r="B1777" i="9" a="1"/>
  <c r="B1777" i="9" s="1"/>
  <c r="B1778" i="9" a="1"/>
  <c r="B1778" i="9" s="1"/>
  <c r="B1779" i="9" a="1"/>
  <c r="B1779" i="9" s="1"/>
  <c r="B1780" i="9" a="1"/>
  <c r="B1780" i="9" s="1"/>
  <c r="B1781" i="9" a="1"/>
  <c r="B1781" i="9" s="1"/>
  <c r="B1782" i="9" a="1"/>
  <c r="B1782" i="9" s="1"/>
  <c r="B1783" i="9" a="1"/>
  <c r="B1783" i="9" s="1"/>
  <c r="B1784" i="9" a="1"/>
  <c r="B1784" i="9" s="1"/>
  <c r="B1785" i="9" a="1"/>
  <c r="B1785" i="9" s="1"/>
  <c r="B1786" i="9" a="1"/>
  <c r="B1786" i="9" s="1"/>
  <c r="B1787" i="9" a="1"/>
  <c r="B1787" i="9" s="1"/>
  <c r="B1788" i="9" a="1"/>
  <c r="B1788" i="9" s="1"/>
  <c r="B1789" i="9" a="1"/>
  <c r="B1789" i="9" s="1"/>
  <c r="B1790" i="9" a="1"/>
  <c r="B1790" i="9" s="1"/>
  <c r="B1791" i="9" a="1"/>
  <c r="B1791" i="9" s="1"/>
  <c r="B1792" i="9" a="1"/>
  <c r="B1792" i="9" s="1"/>
  <c r="B1793" i="9" a="1"/>
  <c r="B1793" i="9" s="1"/>
  <c r="B1794" i="9" a="1"/>
  <c r="B1794" i="9" s="1"/>
  <c r="B1795" i="9" a="1"/>
  <c r="B1795" i="9" s="1"/>
  <c r="B1796" i="9" a="1"/>
  <c r="B1796" i="9" s="1"/>
  <c r="B1797" i="9" a="1"/>
  <c r="B1797" i="9" s="1"/>
  <c r="B1798" i="9" a="1"/>
  <c r="B1798" i="9" s="1"/>
  <c r="B1799" i="9" a="1"/>
  <c r="B1799" i="9" s="1"/>
  <c r="B1800" i="9" a="1"/>
  <c r="B1800" i="9" s="1"/>
  <c r="B1801" i="9" a="1"/>
  <c r="B1801" i="9" s="1"/>
  <c r="B1802" i="9" a="1"/>
  <c r="B1802" i="9" s="1"/>
  <c r="B1803" i="9" a="1"/>
  <c r="B1803" i="9" s="1"/>
  <c r="B1804" i="9" a="1"/>
  <c r="B1804" i="9" s="1"/>
  <c r="B1805" i="9" a="1"/>
  <c r="B1805" i="9" s="1"/>
  <c r="B1806" i="9" a="1"/>
  <c r="B1806" i="9" s="1"/>
  <c r="B1807" i="9" a="1"/>
  <c r="B1807" i="9" s="1"/>
  <c r="B1808" i="9" a="1"/>
  <c r="B1808" i="9" s="1"/>
  <c r="B1809" i="9" a="1"/>
  <c r="B1809" i="9" s="1"/>
  <c r="B1810" i="9" a="1"/>
  <c r="B1810" i="9" s="1"/>
  <c r="B1811" i="9" a="1"/>
  <c r="B1811" i="9" s="1"/>
  <c r="B1812" i="9" a="1"/>
  <c r="B1812" i="9" s="1"/>
  <c r="B1813" i="9" a="1"/>
  <c r="B1813" i="9" s="1"/>
  <c r="B1814" i="9" a="1"/>
  <c r="B1814" i="9" s="1"/>
  <c r="B1815" i="9" a="1"/>
  <c r="B1815" i="9" s="1"/>
  <c r="B1816" i="9" a="1"/>
  <c r="B1816" i="9" s="1"/>
  <c r="B1817" i="9" a="1"/>
  <c r="B1817" i="9" s="1"/>
  <c r="B1818" i="9" a="1"/>
  <c r="B1818" i="9" s="1"/>
  <c r="B1819" i="9" a="1"/>
  <c r="B1819" i="9" s="1"/>
  <c r="B1820" i="9" a="1"/>
  <c r="B1820" i="9" s="1"/>
  <c r="B1821" i="9" a="1"/>
  <c r="B1821" i="9" s="1"/>
  <c r="B1822" i="9" a="1"/>
  <c r="B1822" i="9" s="1"/>
  <c r="B1823" i="9" a="1"/>
  <c r="B1823" i="9" s="1"/>
  <c r="B1824" i="9" a="1"/>
  <c r="B1824" i="9" s="1"/>
  <c r="B1825" i="9" a="1"/>
  <c r="B1825" i="9" s="1"/>
  <c r="B1826" i="9" a="1"/>
  <c r="B1826" i="9" s="1"/>
  <c r="B1827" i="9" a="1"/>
  <c r="B1827" i="9" s="1"/>
  <c r="B1828" i="9" a="1"/>
  <c r="B1828" i="9" s="1"/>
  <c r="B1829" i="9" a="1"/>
  <c r="B1829" i="9" s="1"/>
  <c r="B1830" i="9" a="1"/>
  <c r="B1830" i="9" s="1"/>
  <c r="B1831" i="9" a="1"/>
  <c r="B1831" i="9" s="1"/>
  <c r="B1832" i="9" a="1"/>
  <c r="B1832" i="9" s="1"/>
  <c r="B1833" i="9" a="1"/>
  <c r="B1833" i="9" s="1"/>
  <c r="B1834" i="9" a="1"/>
  <c r="B1834" i="9" s="1"/>
  <c r="B1835" i="9" a="1"/>
  <c r="B1835" i="9" s="1"/>
  <c r="B1836" i="9" a="1"/>
  <c r="B1836" i="9" s="1"/>
  <c r="B1837" i="9" a="1"/>
  <c r="B1837" i="9" s="1"/>
  <c r="B1838" i="9" a="1"/>
  <c r="B1838" i="9" s="1"/>
  <c r="B1839" i="9" a="1"/>
  <c r="B1839" i="9" s="1"/>
  <c r="B1840" i="9" a="1"/>
  <c r="B1840" i="9" s="1"/>
  <c r="B1841" i="9" a="1"/>
  <c r="B1841" i="9" s="1"/>
  <c r="B1842" i="9" a="1"/>
  <c r="B1842" i="9" s="1"/>
  <c r="B1843" i="9" a="1"/>
  <c r="B1843" i="9" s="1"/>
  <c r="B1844" i="9" a="1"/>
  <c r="B1844" i="9" s="1"/>
  <c r="B1845" i="9" a="1"/>
  <c r="B1845" i="9" s="1"/>
  <c r="B1846" i="9" a="1"/>
  <c r="B1846" i="9" s="1"/>
  <c r="B1847" i="9" a="1"/>
  <c r="B1847" i="9" s="1"/>
  <c r="B1848" i="9" a="1"/>
  <c r="B1848" i="9" s="1"/>
  <c r="B1849" i="9" a="1"/>
  <c r="B1849" i="9" s="1"/>
  <c r="B1850" i="9" a="1"/>
  <c r="B1850" i="9" s="1"/>
  <c r="B1851" i="9" a="1"/>
  <c r="B1851" i="9" s="1"/>
  <c r="B1852" i="9" a="1"/>
  <c r="B1852" i="9" s="1"/>
  <c r="B1853" i="9" a="1"/>
  <c r="B1853" i="9" s="1"/>
  <c r="B1854" i="9" a="1"/>
  <c r="B1854" i="9" s="1"/>
  <c r="B1855" i="9" a="1"/>
  <c r="B1855" i="9" s="1"/>
  <c r="B1856" i="9" a="1"/>
  <c r="B1856" i="9" s="1"/>
  <c r="B1857" i="9" a="1"/>
  <c r="B1857" i="9" s="1"/>
  <c r="B1858" i="9" a="1"/>
  <c r="B1858" i="9" s="1"/>
  <c r="B1859" i="9" a="1"/>
  <c r="B1859" i="9" s="1"/>
  <c r="B1860" i="9" a="1"/>
  <c r="B1860" i="9" s="1"/>
  <c r="B1861" i="9" a="1"/>
  <c r="B1861" i="9" s="1"/>
  <c r="B1862" i="9" a="1"/>
  <c r="B1862" i="9" s="1"/>
  <c r="B1863" i="9" a="1"/>
  <c r="B1863" i="9" s="1"/>
  <c r="B1864" i="9" a="1"/>
  <c r="B1864" i="9" s="1"/>
  <c r="B1865" i="9" a="1"/>
  <c r="B1865" i="9" s="1"/>
  <c r="B1866" i="9" a="1"/>
  <c r="B1866" i="9" s="1"/>
  <c r="B1867" i="9" a="1"/>
  <c r="B1867" i="9" s="1"/>
  <c r="B1868" i="9" a="1"/>
  <c r="B1868" i="9" s="1"/>
  <c r="B1869" i="9" a="1"/>
  <c r="B1869" i="9" s="1"/>
  <c r="B1870" i="9" a="1"/>
  <c r="B1870" i="9" s="1"/>
  <c r="B1871" i="9" a="1"/>
  <c r="B1871" i="9" s="1"/>
  <c r="B1872" i="9" a="1"/>
  <c r="B1872" i="9" s="1"/>
  <c r="B1873" i="9" a="1"/>
  <c r="B1873" i="9" s="1"/>
  <c r="B1874" i="9" a="1"/>
  <c r="B1874" i="9" s="1"/>
  <c r="B1875" i="9" a="1"/>
  <c r="B1875" i="9" s="1"/>
  <c r="B1876" i="9" a="1"/>
  <c r="B1876" i="9" s="1"/>
  <c r="B1877" i="9" a="1"/>
  <c r="B1877" i="9" s="1"/>
  <c r="B1878" i="9" a="1"/>
  <c r="B1878" i="9" s="1"/>
  <c r="B1879" i="9" a="1"/>
  <c r="B1879" i="9" s="1"/>
  <c r="B1880" i="9" a="1"/>
  <c r="B1880" i="9" s="1"/>
  <c r="B1881" i="9" a="1"/>
  <c r="B1881" i="9" s="1"/>
  <c r="B1882" i="9" a="1"/>
  <c r="B1882" i="9" s="1"/>
  <c r="B1883" i="9" a="1"/>
  <c r="B1883" i="9" s="1"/>
  <c r="B1884" i="9" a="1"/>
  <c r="B1884" i="9" s="1"/>
  <c r="B1885" i="9" a="1"/>
  <c r="B1885" i="9" s="1"/>
  <c r="B1886" i="9" a="1"/>
  <c r="B1886" i="9" s="1"/>
  <c r="B1887" i="9" a="1"/>
  <c r="B1887" i="9" s="1"/>
  <c r="B1888" i="9" a="1"/>
  <c r="B1888" i="9" s="1"/>
  <c r="B1889" i="9" a="1"/>
  <c r="B1889" i="9" s="1"/>
  <c r="B1890" i="9" a="1"/>
  <c r="B1890" i="9" s="1"/>
  <c r="B1891" i="9" a="1"/>
  <c r="B1891" i="9" s="1"/>
  <c r="B1892" i="9" a="1"/>
  <c r="B1892" i="9" s="1"/>
  <c r="B1893" i="9" a="1"/>
  <c r="B1893" i="9" s="1"/>
  <c r="B1894" i="9" a="1"/>
  <c r="B1894" i="9" s="1"/>
  <c r="B1895" i="9" a="1"/>
  <c r="B1895" i="9" s="1"/>
  <c r="B1896" i="9" a="1"/>
  <c r="B1896" i="9" s="1"/>
  <c r="B1897" i="9" a="1"/>
  <c r="B1897" i="9" s="1"/>
  <c r="B1898" i="9" a="1"/>
  <c r="B1898" i="9" s="1"/>
  <c r="B1899" i="9" a="1"/>
  <c r="B1899" i="9" s="1"/>
  <c r="B1900" i="9" a="1"/>
  <c r="B1900" i="9" s="1"/>
  <c r="B1901" i="9" a="1"/>
  <c r="B1901" i="9" s="1"/>
  <c r="B1902" i="9" a="1"/>
  <c r="B1902" i="9" s="1"/>
  <c r="B1903" i="9" a="1"/>
  <c r="B1903" i="9" s="1"/>
  <c r="B1904" i="9" a="1"/>
  <c r="B1904" i="9" s="1"/>
  <c r="B1905" i="9" a="1"/>
  <c r="B1905" i="9" s="1"/>
  <c r="B1906" i="9" a="1"/>
  <c r="B1906" i="9" s="1"/>
  <c r="B1907" i="9" a="1"/>
  <c r="B1907" i="9" s="1"/>
  <c r="B1908" i="9" a="1"/>
  <c r="B1908" i="9" s="1"/>
  <c r="B1909" i="9" a="1"/>
  <c r="B1909" i="9" s="1"/>
  <c r="B1910" i="9" a="1"/>
  <c r="B1910" i="9" s="1"/>
  <c r="B1911" i="9" a="1"/>
  <c r="B1911" i="9" s="1"/>
  <c r="B1912" i="9" a="1"/>
  <c r="B1912" i="9" s="1"/>
  <c r="B1913" i="9" a="1"/>
  <c r="B1913" i="9" s="1"/>
  <c r="B1914" i="9" a="1"/>
  <c r="B1914" i="9" s="1"/>
  <c r="B1915" i="9" a="1"/>
  <c r="B1915" i="9" s="1"/>
  <c r="B1916" i="9" a="1"/>
  <c r="B1916" i="9" s="1"/>
  <c r="B1917" i="9" a="1"/>
  <c r="B1917" i="9" s="1"/>
  <c r="B1918" i="9" a="1"/>
  <c r="B1918" i="9" s="1"/>
  <c r="B1919" i="9" a="1"/>
  <c r="B1919" i="9" s="1"/>
  <c r="B1920" i="9" a="1"/>
  <c r="B1920" i="9" s="1"/>
  <c r="B1921" i="9" a="1"/>
  <c r="B1921" i="9" s="1"/>
  <c r="B1922" i="9" a="1"/>
  <c r="B1922" i="9" s="1"/>
  <c r="B1923" i="9" a="1"/>
  <c r="B1923" i="9" s="1"/>
  <c r="B1924" i="9" a="1"/>
  <c r="B1924" i="9" s="1"/>
  <c r="B1925" i="9" a="1"/>
  <c r="B1925" i="9" s="1"/>
  <c r="B1926" i="9" a="1"/>
  <c r="B1926" i="9" s="1"/>
  <c r="B1927" i="9" a="1"/>
  <c r="B1927" i="9" s="1"/>
  <c r="B1928" i="9" a="1"/>
  <c r="B1928" i="9" s="1"/>
  <c r="B1929" i="9" a="1"/>
  <c r="B1929" i="9" s="1"/>
  <c r="B1930" i="9" a="1"/>
  <c r="B1930" i="9" s="1"/>
  <c r="B1931" i="9" a="1"/>
  <c r="B1931" i="9" s="1"/>
  <c r="B1932" i="9" a="1"/>
  <c r="B1932" i="9" s="1"/>
  <c r="B1933" i="9" a="1"/>
  <c r="B1933" i="9" s="1"/>
  <c r="B1934" i="9" a="1"/>
  <c r="B1934" i="9" s="1"/>
  <c r="B1935" i="9" a="1"/>
  <c r="B1935" i="9" s="1"/>
  <c r="B1936" i="9" a="1"/>
  <c r="B1936" i="9" s="1"/>
  <c r="B1937" i="9" a="1"/>
  <c r="B1937" i="9" s="1"/>
  <c r="B1938" i="9" a="1"/>
  <c r="B1938" i="9" s="1"/>
  <c r="B1939" i="9" a="1"/>
  <c r="B1939" i="9" s="1"/>
  <c r="B1940" i="9" a="1"/>
  <c r="B1940" i="9" s="1"/>
  <c r="B1941" i="9" a="1"/>
  <c r="B1941" i="9" s="1"/>
  <c r="B1942" i="9" a="1"/>
  <c r="B1942" i="9" s="1"/>
  <c r="B1943" i="9" a="1"/>
  <c r="B1943" i="9" s="1"/>
  <c r="B1944" i="9" a="1"/>
  <c r="B1944" i="9" s="1"/>
  <c r="B1945" i="9" a="1"/>
  <c r="B1945" i="9" s="1"/>
  <c r="B1946" i="9" a="1"/>
  <c r="B1946" i="9" s="1"/>
  <c r="B1947" i="9" a="1"/>
  <c r="B1947" i="9" s="1"/>
  <c r="B1948" i="9" a="1"/>
  <c r="B1948" i="9" s="1"/>
  <c r="B1949" i="9" a="1"/>
  <c r="B1949" i="9" s="1"/>
  <c r="B1950" i="9" a="1"/>
  <c r="B1950" i="9" s="1"/>
  <c r="B1951" i="9" a="1"/>
  <c r="B1951" i="9" s="1"/>
  <c r="B1952" i="9" a="1"/>
  <c r="B1952" i="9" s="1"/>
  <c r="B1953" i="9" a="1"/>
  <c r="B1953" i="9" s="1"/>
  <c r="B1954" i="9" a="1"/>
  <c r="B1954" i="9" s="1"/>
  <c r="B1955" i="9" a="1"/>
  <c r="B1955" i="9" s="1"/>
  <c r="B1956" i="9" a="1"/>
  <c r="B1956" i="9" s="1"/>
  <c r="B1957" i="9" a="1"/>
  <c r="B1957" i="9" s="1"/>
  <c r="B1958" i="9" a="1"/>
  <c r="B1958" i="9" s="1"/>
  <c r="B1959" i="9" a="1"/>
  <c r="B1959" i="9" s="1"/>
  <c r="B1960" i="9" a="1"/>
  <c r="B1960" i="9" s="1"/>
  <c r="B1961" i="9" a="1"/>
  <c r="B1961" i="9" s="1"/>
  <c r="B1962" i="9" a="1"/>
  <c r="B1962" i="9" s="1"/>
  <c r="B1963" i="9" a="1"/>
  <c r="B1963" i="9" s="1"/>
  <c r="B1964" i="9" a="1"/>
  <c r="B1964" i="9" s="1"/>
  <c r="B1965" i="9" a="1"/>
  <c r="B1965" i="9" s="1"/>
  <c r="B1966" i="9" a="1"/>
  <c r="B1966" i="9" s="1"/>
  <c r="B1967" i="9" a="1"/>
  <c r="B1967" i="9" s="1"/>
  <c r="B1968" i="9" a="1"/>
  <c r="B1968" i="9" s="1"/>
  <c r="B1969" i="9" a="1"/>
  <c r="B1969" i="9" s="1"/>
  <c r="B1970" i="9" a="1"/>
  <c r="B1970" i="9" s="1"/>
  <c r="B1971" i="9" a="1"/>
  <c r="B1971" i="9" s="1"/>
  <c r="B1972" i="9" a="1"/>
  <c r="B1972" i="9" s="1"/>
  <c r="B1973" i="9" a="1"/>
  <c r="B1973" i="9" s="1"/>
  <c r="B1974" i="9" a="1"/>
  <c r="B1974" i="9" s="1"/>
  <c r="B1975" i="9" a="1"/>
  <c r="B1975" i="9" s="1"/>
  <c r="B1976" i="9" a="1"/>
  <c r="B1976" i="9" s="1"/>
  <c r="B1977" i="9" a="1"/>
  <c r="B1977" i="9" s="1"/>
  <c r="B1978" i="9" a="1"/>
  <c r="B1978" i="9" s="1"/>
  <c r="B1979" i="9" a="1"/>
  <c r="B1979" i="9" s="1"/>
  <c r="B1980" i="9" a="1"/>
  <c r="B1980" i="9" s="1"/>
  <c r="B1981" i="9" a="1"/>
  <c r="B1981" i="9" s="1"/>
  <c r="B1982" i="9" a="1"/>
  <c r="B1982" i="9" s="1"/>
  <c r="B1983" i="9" a="1"/>
  <c r="B1983" i="9" s="1"/>
  <c r="B1984" i="9" a="1"/>
  <c r="B1984" i="9" s="1"/>
  <c r="B1985" i="9" a="1"/>
  <c r="B1985" i="9" s="1"/>
  <c r="B1986" i="9" a="1"/>
  <c r="B1986" i="9" s="1"/>
  <c r="B1987" i="9" a="1"/>
  <c r="B1987" i="9" s="1"/>
  <c r="B1988" i="9" a="1"/>
  <c r="B1988" i="9" s="1"/>
  <c r="B1989" i="9" a="1"/>
  <c r="B1989" i="9" s="1"/>
  <c r="B1990" i="9" a="1"/>
  <c r="B1990" i="9" s="1"/>
  <c r="B1991" i="9" a="1"/>
  <c r="B1991" i="9" s="1"/>
  <c r="B1992" i="9" a="1"/>
  <c r="B1992" i="9" s="1"/>
  <c r="B1993" i="9" a="1"/>
  <c r="B1993" i="9" s="1"/>
  <c r="B1994" i="9" a="1"/>
  <c r="B1994" i="9" s="1"/>
  <c r="B1995" i="9" a="1"/>
  <c r="B1995" i="9" s="1"/>
  <c r="B1996" i="9" a="1"/>
  <c r="B1996" i="9" s="1"/>
  <c r="B1997" i="9" a="1"/>
  <c r="B1997" i="9" s="1"/>
  <c r="B1998" i="9" a="1"/>
  <c r="B1998" i="9" s="1"/>
  <c r="B1999" i="9" a="1"/>
  <c r="B1999" i="9" s="1"/>
  <c r="B2000" i="9" a="1"/>
  <c r="B2000" i="9" s="1"/>
  <c r="B2001" i="9" a="1"/>
  <c r="B2001" i="9" s="1"/>
  <c r="B2002" i="9" a="1"/>
  <c r="B2002" i="9" s="1"/>
  <c r="B2003" i="9" a="1"/>
  <c r="B2003" i="9" s="1"/>
  <c r="B2004" i="9" a="1"/>
  <c r="B2004" i="9" s="1"/>
  <c r="B2005" i="9" a="1"/>
  <c r="B2005" i="9" s="1"/>
  <c r="B2006" i="9" a="1"/>
  <c r="B2006" i="9" s="1"/>
  <c r="B2007" i="9" a="1"/>
  <c r="B2007" i="9" s="1"/>
  <c r="B2008" i="9" a="1"/>
  <c r="B2008" i="9" s="1"/>
  <c r="B2009" i="9" a="1"/>
  <c r="B2009" i="9" s="1"/>
  <c r="B2010" i="9" a="1"/>
  <c r="B2010" i="9" s="1"/>
  <c r="B2011" i="9" a="1"/>
  <c r="B2011" i="9" s="1"/>
  <c r="B2012" i="9" a="1"/>
  <c r="B2012" i="9" s="1"/>
  <c r="B2013" i="9" a="1"/>
  <c r="B2013" i="9" s="1"/>
  <c r="B2014" i="9" a="1"/>
  <c r="B2014" i="9" s="1"/>
  <c r="B2015" i="9" a="1"/>
  <c r="B2015" i="9" s="1"/>
  <c r="B2016" i="9" a="1"/>
  <c r="B2016" i="9" s="1"/>
  <c r="B2017" i="9" a="1"/>
  <c r="B2017" i="9" s="1"/>
  <c r="B2018" i="9" a="1"/>
  <c r="B2018" i="9" s="1"/>
  <c r="B2019" i="9" a="1"/>
  <c r="B2019" i="9" s="1"/>
  <c r="B2020" i="9" a="1"/>
  <c r="B2020" i="9" s="1"/>
  <c r="B2021" i="9" a="1"/>
  <c r="B2021" i="9" s="1"/>
  <c r="B2022" i="9" a="1"/>
  <c r="B2022" i="9" s="1"/>
  <c r="B2023" i="9" a="1"/>
  <c r="B2023" i="9" s="1"/>
  <c r="B2024" i="9" a="1"/>
  <c r="B2024" i="9" s="1"/>
  <c r="B2025" i="9" a="1"/>
  <c r="B2025" i="9" s="1"/>
  <c r="B2026" i="9" a="1"/>
  <c r="B2026" i="9" s="1"/>
  <c r="B2027" i="9" a="1"/>
  <c r="B2027" i="9" s="1"/>
  <c r="B2028" i="9" a="1"/>
  <c r="B2028" i="9" s="1"/>
  <c r="B2029" i="9" a="1"/>
  <c r="B2029" i="9" s="1"/>
  <c r="B2030" i="9" a="1"/>
  <c r="B2030" i="9" s="1"/>
  <c r="B2031" i="9" a="1"/>
  <c r="B2031" i="9" s="1"/>
  <c r="B2032" i="9" a="1"/>
  <c r="B2032" i="9" s="1"/>
  <c r="B2033" i="9" a="1"/>
  <c r="B2033" i="9" s="1"/>
  <c r="B2034" i="9" a="1"/>
  <c r="B2034" i="9" s="1"/>
  <c r="B2035" i="9" a="1"/>
  <c r="B2035" i="9" s="1"/>
  <c r="B2036" i="9" a="1"/>
  <c r="B2036" i="9" s="1"/>
  <c r="B2037" i="9" a="1"/>
  <c r="B2037" i="9" s="1"/>
  <c r="B2038" i="9" a="1"/>
  <c r="B2038" i="9" s="1"/>
  <c r="B2039" i="9" a="1"/>
  <c r="B2039" i="9" s="1"/>
  <c r="B2040" i="9" a="1"/>
  <c r="B2040" i="9" s="1"/>
  <c r="B2041" i="9" a="1"/>
  <c r="B2041" i="9" s="1"/>
  <c r="B2042" i="9" a="1"/>
  <c r="B2042" i="9" s="1"/>
  <c r="B2043" i="9" a="1"/>
  <c r="B2043" i="9" s="1"/>
  <c r="B2044" i="9" a="1"/>
  <c r="B2044" i="9" s="1"/>
  <c r="B2045" i="9" a="1"/>
  <c r="B2045" i="9" s="1"/>
  <c r="B2046" i="9" a="1"/>
  <c r="B2046" i="9" s="1"/>
  <c r="B2047" i="9" a="1"/>
  <c r="B2047" i="9" s="1"/>
  <c r="B2048" i="9" a="1"/>
  <c r="B2048" i="9" s="1"/>
  <c r="B2049" i="9" a="1"/>
  <c r="B2049" i="9" s="1"/>
  <c r="B2050" i="9" a="1"/>
  <c r="B2050" i="9" s="1"/>
  <c r="B2051" i="9" a="1"/>
  <c r="B2051" i="9" s="1"/>
  <c r="B2052" i="9" a="1"/>
  <c r="B2052" i="9" s="1"/>
  <c r="B2053" i="9" a="1"/>
  <c r="B2053" i="9" s="1"/>
  <c r="B2054" i="9" a="1"/>
  <c r="B2054" i="9" s="1"/>
  <c r="B2055" i="9" a="1"/>
  <c r="B2055" i="9" s="1"/>
  <c r="B2056" i="9" a="1"/>
  <c r="B2056" i="9" s="1"/>
  <c r="B2057" i="9" a="1"/>
  <c r="B2057" i="9" s="1"/>
  <c r="B2058" i="9" a="1"/>
  <c r="B2058" i="9" s="1"/>
  <c r="B2059" i="9" a="1"/>
  <c r="B2059" i="9" s="1"/>
  <c r="B2060" i="9" a="1"/>
  <c r="B2060" i="9" s="1"/>
  <c r="B2061" i="9" a="1"/>
  <c r="B2061" i="9" s="1"/>
  <c r="B2062" i="9" a="1"/>
  <c r="B2062" i="9" s="1"/>
  <c r="B2063" i="9" a="1"/>
  <c r="B2063" i="9" s="1"/>
  <c r="B2064" i="9" a="1"/>
  <c r="B2064" i="9" s="1"/>
  <c r="B2065" i="9" a="1"/>
  <c r="B2065" i="9" s="1"/>
  <c r="B2066" i="9" a="1"/>
  <c r="B2066" i="9" s="1"/>
  <c r="B2067" i="9" a="1"/>
  <c r="B2067" i="9" s="1"/>
  <c r="B2068" i="9" a="1"/>
  <c r="B2068" i="9" s="1"/>
  <c r="B2069" i="9" a="1"/>
  <c r="B2069" i="9" s="1"/>
  <c r="B2070" i="9" a="1"/>
  <c r="B2070" i="9" s="1"/>
  <c r="B2071" i="9" a="1"/>
  <c r="B2071" i="9" s="1"/>
  <c r="B2072" i="9" a="1"/>
  <c r="B2072" i="9" s="1"/>
  <c r="B2073" i="9" a="1"/>
  <c r="B2073" i="9" s="1"/>
  <c r="B2074" i="9" a="1"/>
  <c r="B2074" i="9" s="1"/>
  <c r="B2075" i="9" a="1"/>
  <c r="B2075" i="9" s="1"/>
  <c r="B2076" i="9" a="1"/>
  <c r="B2076" i="9" s="1"/>
  <c r="B2077" i="9" a="1"/>
  <c r="B2077" i="9" s="1"/>
  <c r="B2078" i="9" a="1"/>
  <c r="B2078" i="9" s="1"/>
  <c r="B2079" i="9" a="1"/>
  <c r="B2079" i="9" s="1"/>
  <c r="B2080" i="9" a="1"/>
  <c r="B2080" i="9" s="1"/>
  <c r="B2081" i="9" a="1"/>
  <c r="B2081" i="9" s="1"/>
  <c r="B2082" i="9" a="1"/>
  <c r="B2082" i="9" s="1"/>
  <c r="B2083" i="9" a="1"/>
  <c r="B2083" i="9" s="1"/>
  <c r="B2084" i="9" a="1"/>
  <c r="B2084" i="9" s="1"/>
  <c r="B2085" i="9" a="1"/>
  <c r="B2085" i="9" s="1"/>
  <c r="B2086" i="9" a="1"/>
  <c r="B2086" i="9" s="1"/>
  <c r="B2087" i="9" a="1"/>
  <c r="B2087" i="9" s="1"/>
  <c r="B2088" i="9" a="1"/>
  <c r="B2088" i="9" s="1"/>
  <c r="B2089" i="9" a="1"/>
  <c r="B2089" i="9" s="1"/>
  <c r="B2090" i="9" a="1"/>
  <c r="B2090" i="9" s="1"/>
  <c r="B2091" i="9" a="1"/>
  <c r="B2091" i="9" s="1"/>
  <c r="B2092" i="9" a="1"/>
  <c r="B2092" i="9" s="1"/>
  <c r="B2093" i="9" a="1"/>
  <c r="B2093" i="9" s="1"/>
  <c r="B2094" i="9" a="1"/>
  <c r="B2094" i="9" s="1"/>
  <c r="B2095" i="9" a="1"/>
  <c r="B2095" i="9" s="1"/>
  <c r="B2096" i="9" a="1"/>
  <c r="B2096" i="9" s="1"/>
  <c r="B2097" i="9" a="1"/>
  <c r="B2097" i="9" s="1"/>
  <c r="B2098" i="9" a="1"/>
  <c r="B2098" i="9" s="1"/>
  <c r="B2099" i="9" a="1"/>
  <c r="B2099" i="9" s="1"/>
  <c r="B2100" i="9" a="1"/>
  <c r="B2100" i="9" s="1"/>
  <c r="B2101" i="9" a="1"/>
  <c r="B2101" i="9" s="1"/>
  <c r="B2102" i="9" a="1"/>
  <c r="B2102" i="9" s="1"/>
  <c r="B2103" i="9" a="1"/>
  <c r="B2103" i="9" s="1"/>
  <c r="B2104" i="9" a="1"/>
  <c r="B2104" i="9" s="1"/>
  <c r="B2105" i="9" a="1"/>
  <c r="B2105" i="9" s="1"/>
  <c r="B2106" i="9" a="1"/>
  <c r="B2106" i="9" s="1"/>
  <c r="B2107" i="9" a="1"/>
  <c r="B2107" i="9" s="1"/>
  <c r="B2108" i="9" a="1"/>
  <c r="B2108" i="9" s="1"/>
  <c r="B2109" i="9" a="1"/>
  <c r="B2109" i="9" s="1"/>
  <c r="B2110" i="9" a="1"/>
  <c r="B2110" i="9" s="1"/>
  <c r="B2111" i="9" a="1"/>
  <c r="B2111" i="9" s="1"/>
  <c r="B2112" i="9" a="1"/>
  <c r="B2112" i="9" s="1"/>
  <c r="B2113" i="9" a="1"/>
  <c r="B2113" i="9" s="1"/>
  <c r="B2114" i="9" a="1"/>
  <c r="B2114" i="9" s="1"/>
  <c r="B2115" i="9" a="1"/>
  <c r="B2115" i="9" s="1"/>
  <c r="B2116" i="9" a="1"/>
  <c r="B2116" i="9" s="1"/>
  <c r="B2117" i="9" a="1"/>
  <c r="B2117" i="9" s="1"/>
  <c r="B2118" i="9" a="1"/>
  <c r="B2118" i="9" s="1"/>
  <c r="B2119" i="9" a="1"/>
  <c r="B2119" i="9" s="1"/>
  <c r="B2120" i="9" a="1"/>
  <c r="B2120" i="9" s="1"/>
  <c r="B2121" i="9" a="1"/>
  <c r="B2121" i="9" s="1"/>
  <c r="B2122" i="9" a="1"/>
  <c r="B2122" i="9" s="1"/>
  <c r="B2123" i="9" a="1"/>
  <c r="B2123" i="9" s="1"/>
  <c r="B2124" i="9" a="1"/>
  <c r="B2124" i="9" s="1"/>
  <c r="B2125" i="9" a="1"/>
  <c r="B2125" i="9" s="1"/>
  <c r="B2126" i="9" a="1"/>
  <c r="B2126" i="9" s="1"/>
  <c r="B2127" i="9" a="1"/>
  <c r="B2127" i="9" s="1"/>
  <c r="B2128" i="9" a="1"/>
  <c r="B2128" i="9" s="1"/>
  <c r="B2129" i="9" a="1"/>
  <c r="B2129" i="9" s="1"/>
  <c r="B2130" i="9" a="1"/>
  <c r="B2130" i="9" s="1"/>
  <c r="B2131" i="9" a="1"/>
  <c r="B2131" i="9" s="1"/>
  <c r="B2132" i="9" a="1"/>
  <c r="B2132" i="9" s="1"/>
  <c r="B2133" i="9" a="1"/>
  <c r="B2133" i="9" s="1"/>
  <c r="B2134" i="9" a="1"/>
  <c r="B2134" i="9" s="1"/>
  <c r="B2135" i="9" a="1"/>
  <c r="B2135" i="9" s="1"/>
  <c r="B2136" i="9" a="1"/>
  <c r="B2136" i="9" s="1"/>
  <c r="B2137" i="9" a="1"/>
  <c r="B2137" i="9" s="1"/>
  <c r="B2138" i="9" a="1"/>
  <c r="B2138" i="9" s="1"/>
  <c r="B2139" i="9" a="1"/>
  <c r="B2139" i="9" s="1"/>
  <c r="B2140" i="9" a="1"/>
  <c r="B2140" i="9" s="1"/>
  <c r="B2141" i="9" a="1"/>
  <c r="B2141" i="9" s="1"/>
  <c r="B2142" i="9" a="1"/>
  <c r="B2142" i="9" s="1"/>
  <c r="B2143" i="9" a="1"/>
  <c r="B2143" i="9" s="1"/>
  <c r="B2144" i="9" a="1"/>
  <c r="B2144" i="9" s="1"/>
  <c r="B2145" i="9" a="1"/>
  <c r="B2145" i="9" s="1"/>
  <c r="B2146" i="9" a="1"/>
  <c r="B2146" i="9" s="1"/>
  <c r="B2147" i="9" a="1"/>
  <c r="B2147" i="9" s="1"/>
  <c r="B2148" i="9" a="1"/>
  <c r="B2148" i="9" s="1"/>
  <c r="B2149" i="9" a="1"/>
  <c r="B2149" i="9" s="1"/>
  <c r="B2150" i="9" a="1"/>
  <c r="B2150" i="9" s="1"/>
  <c r="B2151" i="9" a="1"/>
  <c r="B2151" i="9" s="1"/>
  <c r="B2152" i="9" a="1"/>
  <c r="B2152" i="9" s="1"/>
  <c r="B2153" i="9" a="1"/>
  <c r="B2153" i="9" s="1"/>
  <c r="B2154" i="9" a="1"/>
  <c r="B2154" i="9" s="1"/>
  <c r="B2155" i="9" a="1"/>
  <c r="B2155" i="9" s="1"/>
  <c r="B2156" i="9" a="1"/>
  <c r="B2156" i="9" s="1"/>
  <c r="B2157" i="9" a="1"/>
  <c r="B2157" i="9" s="1"/>
  <c r="B2158" i="9" a="1"/>
  <c r="B2158" i="9" s="1"/>
  <c r="B2159" i="9" a="1"/>
  <c r="B2159" i="9" s="1"/>
  <c r="B2160" i="9" a="1"/>
  <c r="B2160" i="9" s="1"/>
  <c r="B2161" i="9" a="1"/>
  <c r="B2161" i="9" s="1"/>
  <c r="B2162" i="9" a="1"/>
  <c r="B2162" i="9" s="1"/>
  <c r="B2163" i="9" a="1"/>
  <c r="B2163" i="9" s="1"/>
  <c r="B2164" i="9" a="1"/>
  <c r="B2164" i="9" s="1"/>
  <c r="B2165" i="9" a="1"/>
  <c r="B2165" i="9" s="1"/>
  <c r="B2166" i="9" a="1"/>
  <c r="B2166" i="9" s="1"/>
  <c r="B2167" i="9" a="1"/>
  <c r="B2167" i="9" s="1"/>
  <c r="B2168" i="9" a="1"/>
  <c r="B2168" i="9" s="1"/>
  <c r="B2169" i="9" a="1"/>
  <c r="B2169" i="9" s="1"/>
  <c r="B2170" i="9" a="1"/>
  <c r="B2170" i="9" s="1"/>
  <c r="B2171" i="9" a="1"/>
  <c r="B2171" i="9" s="1"/>
  <c r="B2172" i="9" a="1"/>
  <c r="B2172" i="9" s="1"/>
  <c r="B2173" i="9" a="1"/>
  <c r="B2173" i="9" s="1"/>
  <c r="B2174" i="9" a="1"/>
  <c r="B2174" i="9" s="1"/>
  <c r="B2175" i="9" a="1"/>
  <c r="B2175" i="9" s="1"/>
  <c r="B2176" i="9" a="1"/>
  <c r="B2176" i="9" s="1"/>
  <c r="B2177" i="9" a="1"/>
  <c r="B2177" i="9" s="1"/>
  <c r="B2178" i="9" a="1"/>
  <c r="B2178" i="9" s="1"/>
  <c r="B2179" i="9" a="1"/>
  <c r="B2179" i="9" s="1"/>
  <c r="B2180" i="9" a="1"/>
  <c r="B2180" i="9" s="1"/>
  <c r="B2181" i="9" a="1"/>
  <c r="B2181" i="9" s="1"/>
  <c r="B2182" i="9" a="1"/>
  <c r="B2182" i="9" s="1"/>
  <c r="B2183" i="9" a="1"/>
  <c r="B2183" i="9" s="1"/>
  <c r="B2184" i="9" a="1"/>
  <c r="B2184" i="9" s="1"/>
  <c r="B2185" i="9" a="1"/>
  <c r="B2185" i="9" s="1"/>
  <c r="B2186" i="9" a="1"/>
  <c r="B2186" i="9" s="1"/>
  <c r="B2187" i="9" a="1"/>
  <c r="B2187" i="9" s="1"/>
  <c r="B2188" i="9" a="1"/>
  <c r="B2188" i="9" s="1"/>
  <c r="B2189" i="9" a="1"/>
  <c r="B2189" i="9" s="1"/>
  <c r="B2190" i="9" a="1"/>
  <c r="B2190" i="9" s="1"/>
  <c r="B2191" i="9" a="1"/>
  <c r="B2191" i="9" s="1"/>
  <c r="B2192" i="9" a="1"/>
  <c r="B2192" i="9" s="1"/>
  <c r="B2193" i="9" a="1"/>
  <c r="B2193" i="9" s="1"/>
  <c r="B2194" i="9" a="1"/>
  <c r="B2194" i="9" s="1"/>
  <c r="B2195" i="9" a="1"/>
  <c r="B2195" i="9" s="1"/>
  <c r="B2196" i="9" a="1"/>
  <c r="B2196" i="9" s="1"/>
  <c r="B2197" i="9" a="1"/>
  <c r="B2197" i="9" s="1"/>
  <c r="B2198" i="9" a="1"/>
  <c r="B2198" i="9" s="1"/>
  <c r="B2199" i="9" a="1"/>
  <c r="B2199" i="9" s="1"/>
  <c r="B2200" i="9" a="1"/>
  <c r="B2200" i="9" s="1"/>
  <c r="B2201" i="9" a="1"/>
  <c r="B2201" i="9" s="1"/>
  <c r="B2202" i="9" a="1"/>
  <c r="B2202" i="9" s="1"/>
  <c r="B2203" i="9" a="1"/>
  <c r="B2203" i="9" s="1"/>
  <c r="B2204" i="9" a="1"/>
  <c r="B2204" i="9" s="1"/>
  <c r="B2205" i="9" a="1"/>
  <c r="B2205" i="9" s="1"/>
  <c r="B2206" i="9" a="1"/>
  <c r="B2206" i="9" s="1"/>
  <c r="B2207" i="9" a="1"/>
  <c r="B2207" i="9" s="1"/>
  <c r="B2208" i="9" a="1"/>
  <c r="B2208" i="9" s="1"/>
  <c r="B2209" i="9" a="1"/>
  <c r="B2209" i="9" s="1"/>
  <c r="B2210" i="9" a="1"/>
  <c r="B2210" i="9" s="1"/>
  <c r="B2211" i="9" a="1"/>
  <c r="B2211" i="9" s="1"/>
  <c r="B2212" i="9" a="1"/>
  <c r="B2212" i="9" s="1"/>
  <c r="B2213" i="9" a="1"/>
  <c r="B2213" i="9" s="1"/>
  <c r="B2214" i="9" a="1"/>
  <c r="B2214" i="9" s="1"/>
  <c r="B2215" i="9" a="1"/>
  <c r="B2215" i="9" s="1"/>
  <c r="B2216" i="9" a="1"/>
  <c r="B2216" i="9" s="1"/>
  <c r="B2217" i="9" a="1"/>
  <c r="B2217" i="9" s="1"/>
  <c r="B2218" i="9" a="1"/>
  <c r="B2218" i="9" s="1"/>
  <c r="B2219" i="9" a="1"/>
  <c r="B2219" i="9" s="1"/>
  <c r="B2220" i="9" a="1"/>
  <c r="B2220" i="9" s="1"/>
  <c r="B2221" i="9" a="1"/>
  <c r="B2221" i="9" s="1"/>
  <c r="B2222" i="9" a="1"/>
  <c r="B2222" i="9" s="1"/>
  <c r="B2223" i="9" a="1"/>
  <c r="B2223" i="9" s="1"/>
  <c r="B2224" i="9" a="1"/>
  <c r="B2224" i="9" s="1"/>
  <c r="B2225" i="9" a="1"/>
  <c r="B2225" i="9" s="1"/>
  <c r="B2226" i="9" a="1"/>
  <c r="B2226" i="9" s="1"/>
  <c r="B2227" i="9" a="1"/>
  <c r="B2227" i="9" s="1"/>
  <c r="B2228" i="9" a="1"/>
  <c r="B2228" i="9" s="1"/>
  <c r="B2229" i="9" a="1"/>
  <c r="B2229" i="9" s="1"/>
  <c r="B2230" i="9" a="1"/>
  <c r="B2230" i="9" s="1"/>
  <c r="B2231" i="9" a="1"/>
  <c r="B2231" i="9" s="1"/>
  <c r="B2232" i="9" a="1"/>
  <c r="B2232" i="9" s="1"/>
  <c r="B2233" i="9" a="1"/>
  <c r="B2233" i="9" s="1"/>
  <c r="B2234" i="9" a="1"/>
  <c r="B2234" i="9" s="1"/>
  <c r="B2235" i="9" a="1"/>
  <c r="B2235" i="9" s="1"/>
  <c r="B2236" i="9" a="1"/>
  <c r="B2236" i="9" s="1"/>
  <c r="B2237" i="9" a="1"/>
  <c r="B2237" i="9" s="1"/>
  <c r="B2238" i="9" a="1"/>
  <c r="B2238" i="9" s="1"/>
  <c r="B2239" i="9" a="1"/>
  <c r="B2239" i="9" s="1"/>
  <c r="B2240" i="9" a="1"/>
  <c r="B2240" i="9" s="1"/>
  <c r="B2241" i="9" a="1"/>
  <c r="B2241" i="9" s="1"/>
  <c r="B2242" i="9" a="1"/>
  <c r="B2242" i="9" s="1"/>
  <c r="B2243" i="9" a="1"/>
  <c r="B2243" i="9" s="1"/>
  <c r="B2244" i="9" a="1"/>
  <c r="B2244" i="9" s="1"/>
  <c r="B2245" i="9" a="1"/>
  <c r="B2245" i="9" s="1"/>
  <c r="B2246" i="9" a="1"/>
  <c r="B2246" i="9" s="1"/>
  <c r="B2247" i="9" a="1"/>
  <c r="B2247" i="9" s="1"/>
  <c r="B2248" i="9" a="1"/>
  <c r="B2248" i="9" s="1"/>
  <c r="B2249" i="9" a="1"/>
  <c r="B2249" i="9" s="1"/>
  <c r="B2250" i="9" a="1"/>
  <c r="B2250" i="9" s="1"/>
  <c r="B2251" i="9" a="1"/>
  <c r="B2251" i="9" s="1"/>
  <c r="B2252" i="9" a="1"/>
  <c r="B2252" i="9" s="1"/>
  <c r="B2253" i="9" a="1"/>
  <c r="B2253" i="9" s="1"/>
  <c r="B2254" i="9" a="1"/>
  <c r="B2254" i="9" s="1"/>
  <c r="B2255" i="9" a="1"/>
  <c r="B2255" i="9" s="1"/>
  <c r="B2256" i="9" a="1"/>
  <c r="B2256" i="9" s="1"/>
  <c r="B2257" i="9" a="1"/>
  <c r="B2257" i="9" s="1"/>
  <c r="B2258" i="9" a="1"/>
  <c r="B2258" i="9" s="1"/>
  <c r="B2259" i="9" a="1"/>
  <c r="B2259" i="9" s="1"/>
  <c r="B2260" i="9" a="1"/>
  <c r="B2260" i="9" s="1"/>
  <c r="B2261" i="9" a="1"/>
  <c r="B2261" i="9" s="1"/>
  <c r="B2262" i="9" a="1"/>
  <c r="B2262" i="9" s="1"/>
  <c r="B2263" i="9" a="1"/>
  <c r="B2263" i="9" s="1"/>
  <c r="B2264" i="9" a="1"/>
  <c r="B2264" i="9" s="1"/>
  <c r="B2265" i="9" a="1"/>
  <c r="B2265" i="9" s="1"/>
  <c r="B2266" i="9" a="1"/>
  <c r="B2266" i="9" s="1"/>
  <c r="B2267" i="9" a="1"/>
  <c r="B2267" i="9" s="1"/>
  <c r="B2268" i="9" a="1"/>
  <c r="B2268" i="9" s="1"/>
  <c r="B2269" i="9" a="1"/>
  <c r="B2269" i="9" s="1"/>
  <c r="B2270" i="9" a="1"/>
  <c r="B2270" i="9" s="1"/>
  <c r="B2271" i="9" a="1"/>
  <c r="B2271" i="9" s="1"/>
  <c r="B2272" i="9" a="1"/>
  <c r="B2272" i="9" s="1"/>
  <c r="B2273" i="9" a="1"/>
  <c r="B2273" i="9" s="1"/>
  <c r="B2274" i="9" a="1"/>
  <c r="B2274" i="9" s="1"/>
  <c r="B2275" i="9" a="1"/>
  <c r="B2275" i="9" s="1"/>
  <c r="B2276" i="9" a="1"/>
  <c r="B2276" i="9" s="1"/>
  <c r="B2277" i="9" a="1"/>
  <c r="B2277" i="9" s="1"/>
  <c r="B2278" i="9" a="1"/>
  <c r="B2278" i="9" s="1"/>
  <c r="B2279" i="9" a="1"/>
  <c r="B2279" i="9" s="1"/>
  <c r="B2280" i="9" a="1"/>
  <c r="B2280" i="9" s="1"/>
  <c r="B2281" i="9" a="1"/>
  <c r="B2281" i="9" s="1"/>
  <c r="B2282" i="9" a="1"/>
  <c r="B2282" i="9" s="1"/>
  <c r="B2283" i="9" a="1"/>
  <c r="B2283" i="9" s="1"/>
  <c r="B2284" i="9" a="1"/>
  <c r="B2284" i="9" s="1"/>
  <c r="B2285" i="9" a="1"/>
  <c r="B2285" i="9" s="1"/>
  <c r="B2286" i="9" a="1"/>
  <c r="B2286" i="9" s="1"/>
  <c r="B2287" i="9" a="1"/>
  <c r="B2287" i="9" s="1"/>
  <c r="B2288" i="9" a="1"/>
  <c r="B2288" i="9" s="1"/>
  <c r="B2289" i="9" a="1"/>
  <c r="B2289" i="9" s="1"/>
  <c r="B2290" i="9" a="1"/>
  <c r="B2290" i="9" s="1"/>
  <c r="B2291" i="9" a="1"/>
  <c r="B2291" i="9" s="1"/>
  <c r="B2292" i="9" a="1"/>
  <c r="B2292" i="9" s="1"/>
  <c r="B2293" i="9" a="1"/>
  <c r="B2293" i="9" s="1"/>
  <c r="B2294" i="9" a="1"/>
  <c r="B2294" i="9" s="1"/>
  <c r="B2295" i="9" a="1"/>
  <c r="B2295" i="9" s="1"/>
  <c r="B2296" i="9" a="1"/>
  <c r="B2296" i="9" s="1"/>
  <c r="B2297" i="9" a="1"/>
  <c r="B2297" i="9" s="1"/>
  <c r="B2298" i="9" a="1"/>
  <c r="B2298" i="9" s="1"/>
  <c r="B2299" i="9" a="1"/>
  <c r="B2299" i="9" s="1"/>
  <c r="B2300" i="9" a="1"/>
  <c r="B2300" i="9" s="1"/>
  <c r="B2301" i="9" a="1"/>
  <c r="B2301" i="9" s="1"/>
  <c r="B2302" i="9" a="1"/>
  <c r="B2302" i="9" s="1"/>
  <c r="B2303" i="9" a="1"/>
  <c r="B2303" i="9" s="1"/>
  <c r="B2304" i="9" a="1"/>
  <c r="B2304" i="9" s="1"/>
  <c r="B2305" i="9" a="1"/>
  <c r="B2305" i="9" s="1"/>
  <c r="B2306" i="9" a="1"/>
  <c r="B2306" i="9" s="1"/>
  <c r="B2307" i="9" a="1"/>
  <c r="B2307" i="9" s="1"/>
  <c r="B2308" i="9" a="1"/>
  <c r="B2308" i="9" s="1"/>
  <c r="B2309" i="9" a="1"/>
  <c r="B2309" i="9" s="1"/>
  <c r="B2310" i="9" a="1"/>
  <c r="B2310" i="9" s="1"/>
  <c r="B2311" i="9" a="1"/>
  <c r="B2311" i="9" s="1"/>
  <c r="B2312" i="9" a="1"/>
  <c r="B2312" i="9" s="1"/>
  <c r="B2313" i="9" a="1"/>
  <c r="B2313" i="9" s="1"/>
  <c r="B2314" i="9" a="1"/>
  <c r="B2314" i="9" s="1"/>
  <c r="B2315" i="9" a="1"/>
  <c r="B2315" i="9" s="1"/>
  <c r="B2316" i="9" a="1"/>
  <c r="B2316" i="9" s="1"/>
  <c r="B2317" i="9" a="1"/>
  <c r="B2317" i="9" s="1"/>
  <c r="B2318" i="9" a="1"/>
  <c r="B2318" i="9" s="1"/>
  <c r="B2319" i="9" a="1"/>
  <c r="B2319" i="9" s="1"/>
  <c r="B2320" i="9" a="1"/>
  <c r="B2320" i="9" s="1"/>
  <c r="B2321" i="9" a="1"/>
  <c r="B2321" i="9" s="1"/>
  <c r="B2322" i="9" a="1"/>
  <c r="B2322" i="9" s="1"/>
  <c r="B2323" i="9" a="1"/>
  <c r="B2323" i="9" s="1"/>
  <c r="B2324" i="9" a="1"/>
  <c r="B2324" i="9" s="1"/>
  <c r="B2325" i="9" a="1"/>
  <c r="B2325" i="9" s="1"/>
  <c r="B2326" i="9" a="1"/>
  <c r="B2326" i="9" s="1"/>
  <c r="B2327" i="9" a="1"/>
  <c r="B2327" i="9" s="1"/>
  <c r="B2328" i="9" a="1"/>
  <c r="B2328" i="9" s="1"/>
  <c r="B2329" i="9" a="1"/>
  <c r="B2329" i="9" s="1"/>
  <c r="B2330" i="9" a="1"/>
  <c r="B2330" i="9" s="1"/>
  <c r="B2331" i="9" a="1"/>
  <c r="B2331" i="9" s="1"/>
  <c r="B2332" i="9" a="1"/>
  <c r="B2332" i="9" s="1"/>
  <c r="B2333" i="9" a="1"/>
  <c r="B2333" i="9" s="1"/>
  <c r="B2334" i="9" a="1"/>
  <c r="B2334" i="9" s="1"/>
  <c r="B2335" i="9" a="1"/>
  <c r="B2335" i="9" s="1"/>
  <c r="B2336" i="9" a="1"/>
  <c r="B2336" i="9" s="1"/>
  <c r="J4" i="34"/>
  <c r="J5" i="34"/>
  <c r="J6" i="34"/>
  <c r="J2" i="34"/>
  <c r="J3" i="34"/>
  <c r="M5" i="9"/>
  <c r="J7" i="34"/>
  <c r="J8" i="34"/>
  <c r="J9" i="34"/>
  <c r="M9" i="9" s="1"/>
  <c r="J10" i="34"/>
  <c r="J11" i="34"/>
  <c r="J12" i="34"/>
  <c r="J13" i="34"/>
  <c r="J14" i="34"/>
  <c r="J15" i="34"/>
  <c r="J16" i="34"/>
  <c r="J17" i="34"/>
  <c r="M17" i="9" s="1"/>
  <c r="J18" i="34"/>
  <c r="J19" i="34"/>
  <c r="J20" i="34"/>
  <c r="J21" i="34"/>
  <c r="M21" i="9" s="1"/>
  <c r="J22" i="34"/>
  <c r="J23" i="34"/>
  <c r="J24" i="34"/>
  <c r="J25" i="34"/>
  <c r="M25" i="9" s="1"/>
  <c r="J26" i="34"/>
  <c r="J27" i="34"/>
  <c r="J28" i="34"/>
  <c r="J29" i="34"/>
  <c r="M29" i="9" s="1"/>
  <c r="J30" i="34"/>
  <c r="J31" i="34"/>
  <c r="J32" i="34"/>
  <c r="J33" i="34"/>
  <c r="M33" i="9" s="1"/>
  <c r="J34" i="34"/>
  <c r="J35" i="34"/>
  <c r="J36" i="34"/>
  <c r="J37" i="34"/>
  <c r="M37" i="9" s="1"/>
  <c r="J38" i="34"/>
  <c r="J39" i="34"/>
  <c r="J40" i="34"/>
  <c r="J41" i="34"/>
  <c r="M41" i="9" s="1"/>
  <c r="J42" i="34"/>
  <c r="J43" i="34"/>
  <c r="J44" i="34"/>
  <c r="J45" i="34"/>
  <c r="M45" i="9" s="1"/>
  <c r="J46" i="34"/>
  <c r="J47" i="34"/>
  <c r="J48" i="34"/>
  <c r="J49" i="34"/>
  <c r="M49" i="9" s="1"/>
  <c r="J50" i="34"/>
  <c r="J51" i="34"/>
  <c r="J52" i="34"/>
  <c r="J53" i="34"/>
  <c r="M53" i="9" s="1"/>
  <c r="J54" i="34"/>
  <c r="J55" i="34"/>
  <c r="J56" i="34"/>
  <c r="J57" i="34"/>
  <c r="M57" i="9" s="1"/>
  <c r="J58" i="34"/>
  <c r="J59" i="34"/>
  <c r="J60" i="34"/>
  <c r="J61" i="34"/>
  <c r="M61" i="9" s="1"/>
  <c r="J62" i="34"/>
  <c r="J63" i="34"/>
  <c r="J64" i="34"/>
  <c r="J65" i="34"/>
  <c r="M65" i="9" s="1"/>
  <c r="J66" i="34"/>
  <c r="J67" i="34"/>
  <c r="J68" i="34"/>
  <c r="J69" i="34"/>
  <c r="M69" i="9" s="1"/>
  <c r="J70" i="34"/>
  <c r="J71" i="34"/>
  <c r="J72" i="34"/>
  <c r="J73" i="34"/>
  <c r="M73" i="9" s="1"/>
  <c r="J74" i="34"/>
  <c r="J75" i="34"/>
  <c r="J76" i="34"/>
  <c r="J77" i="34"/>
  <c r="M77" i="9" s="1"/>
  <c r="J78" i="34"/>
  <c r="J79" i="34"/>
  <c r="J80" i="34"/>
  <c r="J81" i="34"/>
  <c r="M81" i="9" s="1"/>
  <c r="J82" i="34"/>
  <c r="J83" i="34"/>
  <c r="J84" i="34"/>
  <c r="J85" i="34"/>
  <c r="M85" i="9" s="1"/>
  <c r="J86" i="34"/>
  <c r="J87" i="34"/>
  <c r="J88" i="34"/>
  <c r="J89" i="34"/>
  <c r="M89" i="9" s="1"/>
  <c r="J90" i="34"/>
  <c r="J91" i="34"/>
  <c r="J92" i="34"/>
  <c r="J93" i="34"/>
  <c r="M93" i="9" s="1"/>
  <c r="J94" i="34"/>
  <c r="J95" i="34"/>
  <c r="J96" i="34"/>
  <c r="J97" i="34"/>
  <c r="M97" i="9" s="1"/>
  <c r="J98" i="34"/>
  <c r="J99" i="34"/>
  <c r="J100" i="34"/>
  <c r="J101" i="34"/>
  <c r="M101" i="9" s="1"/>
  <c r="J102" i="34"/>
  <c r="J103" i="34"/>
  <c r="J104" i="34"/>
  <c r="J105" i="34"/>
  <c r="M105" i="9" s="1"/>
  <c r="J106" i="34"/>
  <c r="J107" i="34"/>
  <c r="J108" i="34"/>
  <c r="J109" i="34"/>
  <c r="M109" i="9" s="1"/>
  <c r="J110" i="34"/>
  <c r="J111" i="34"/>
  <c r="J112" i="34"/>
  <c r="J113" i="34"/>
  <c r="M113" i="9" s="1"/>
  <c r="J114" i="34"/>
  <c r="J115" i="34"/>
  <c r="J116" i="34"/>
  <c r="J117" i="34"/>
  <c r="M117" i="9" s="1"/>
  <c r="J118" i="34"/>
  <c r="J119" i="34"/>
  <c r="J120" i="34"/>
  <c r="J121" i="34"/>
  <c r="M121" i="9" s="1"/>
  <c r="J122" i="34"/>
  <c r="J123" i="34"/>
  <c r="J124" i="34"/>
  <c r="J125" i="34"/>
  <c r="M125" i="9" s="1"/>
  <c r="J126" i="34"/>
  <c r="J127" i="34"/>
  <c r="J128" i="34"/>
  <c r="J129" i="34"/>
  <c r="M129" i="9" s="1"/>
  <c r="J130" i="34"/>
  <c r="J131" i="34"/>
  <c r="J132" i="34"/>
  <c r="J133" i="34"/>
  <c r="M133" i="9" s="1"/>
  <c r="J134" i="34"/>
  <c r="J135" i="34"/>
  <c r="J136" i="34"/>
  <c r="J137" i="34"/>
  <c r="M137" i="9" s="1"/>
  <c r="J138" i="34"/>
  <c r="J139" i="34"/>
  <c r="J140" i="34"/>
  <c r="J141" i="34"/>
  <c r="M141" i="9" s="1"/>
  <c r="J142" i="34"/>
  <c r="J143" i="34"/>
  <c r="J144" i="34"/>
  <c r="J145" i="34"/>
  <c r="M145" i="9" s="1"/>
  <c r="J146" i="34"/>
  <c r="J147" i="34"/>
  <c r="J148" i="34"/>
  <c r="J149" i="34"/>
  <c r="M149" i="9" s="1"/>
  <c r="J150" i="34"/>
  <c r="J151" i="34"/>
  <c r="J152" i="34"/>
  <c r="J153" i="34"/>
  <c r="M153" i="9" s="1"/>
  <c r="J154" i="34"/>
  <c r="J155" i="34"/>
  <c r="J156" i="34"/>
  <c r="J157" i="34"/>
  <c r="M157" i="9" s="1"/>
  <c r="J158" i="34"/>
  <c r="J159" i="34"/>
  <c r="J160" i="34"/>
  <c r="J161" i="34"/>
  <c r="M161" i="9" s="1"/>
  <c r="J162" i="34"/>
  <c r="J163" i="34"/>
  <c r="J164" i="34"/>
  <c r="J165" i="34"/>
  <c r="M165" i="9" s="1"/>
  <c r="J166" i="34"/>
  <c r="J167" i="34"/>
  <c r="J168" i="34"/>
  <c r="J169" i="34"/>
  <c r="M169" i="9" s="1"/>
  <c r="J170" i="34"/>
  <c r="J171" i="34"/>
  <c r="J172" i="34"/>
  <c r="J173" i="34"/>
  <c r="M173" i="9" s="1"/>
  <c r="J174" i="34"/>
  <c r="J175" i="34"/>
  <c r="J176" i="34"/>
  <c r="J177" i="34"/>
  <c r="M177" i="9" s="1"/>
  <c r="J178" i="34"/>
  <c r="J179" i="34"/>
  <c r="J180" i="34"/>
  <c r="J181" i="34"/>
  <c r="M181" i="9" s="1"/>
  <c r="J182" i="34"/>
  <c r="J183" i="34"/>
  <c r="J184" i="34"/>
  <c r="J185" i="34"/>
  <c r="M185" i="9" s="1"/>
  <c r="J186" i="34"/>
  <c r="J187" i="34"/>
  <c r="J188" i="34"/>
  <c r="J189" i="34"/>
  <c r="M189" i="9" s="1"/>
  <c r="J190" i="34"/>
  <c r="J191" i="34"/>
  <c r="J192" i="34"/>
  <c r="J193" i="34"/>
  <c r="M193" i="9" s="1"/>
  <c r="J194" i="34"/>
  <c r="J195" i="34"/>
  <c r="J196" i="34"/>
  <c r="J197" i="34"/>
  <c r="M197" i="9" s="1"/>
  <c r="J198" i="34"/>
  <c r="J199" i="34"/>
  <c r="J200" i="34"/>
  <c r="J201" i="34"/>
  <c r="M201" i="9" s="1"/>
  <c r="J202" i="34"/>
  <c r="J203" i="34"/>
  <c r="J204" i="34"/>
  <c r="J205" i="34"/>
  <c r="M205" i="9" s="1"/>
  <c r="J206" i="34"/>
  <c r="J207" i="34"/>
  <c r="J208" i="34"/>
  <c r="J209" i="34"/>
  <c r="M209" i="9" s="1"/>
  <c r="J210" i="34"/>
  <c r="J211" i="34"/>
  <c r="J212" i="34"/>
  <c r="J213" i="34"/>
  <c r="M213" i="9" s="1"/>
  <c r="J214" i="34"/>
  <c r="J215" i="34"/>
  <c r="J216" i="34"/>
  <c r="J217" i="34"/>
  <c r="M217" i="9" s="1"/>
  <c r="J218" i="34"/>
  <c r="J219" i="34"/>
  <c r="J220" i="34"/>
  <c r="J221" i="34"/>
  <c r="M221" i="9" s="1"/>
  <c r="J222" i="34"/>
  <c r="J223" i="34"/>
  <c r="J224" i="34"/>
  <c r="J225" i="34"/>
  <c r="M225" i="9" s="1"/>
  <c r="J226" i="34"/>
  <c r="J227" i="34"/>
  <c r="J228" i="34"/>
  <c r="J229" i="34"/>
  <c r="M229" i="9" s="1"/>
  <c r="J230" i="34"/>
  <c r="J231" i="34"/>
  <c r="J232" i="34"/>
  <c r="J233" i="34"/>
  <c r="M233" i="9" s="1"/>
  <c r="J234" i="34"/>
  <c r="J235" i="34"/>
  <c r="J236" i="34"/>
  <c r="J237" i="34"/>
  <c r="M237" i="9" s="1"/>
  <c r="J238" i="34"/>
  <c r="J239" i="34"/>
  <c r="J240" i="34"/>
  <c r="J241" i="34"/>
  <c r="M241" i="9" s="1"/>
  <c r="J242" i="34"/>
  <c r="J243" i="34"/>
  <c r="J244" i="34"/>
  <c r="J245" i="34"/>
  <c r="M245" i="9" s="1"/>
  <c r="J246" i="34"/>
  <c r="J247" i="34"/>
  <c r="J248" i="34"/>
  <c r="J249" i="34"/>
  <c r="M249" i="9" s="1"/>
  <c r="J250" i="34"/>
  <c r="J251" i="34"/>
  <c r="J252" i="34"/>
  <c r="J253" i="34"/>
  <c r="M253" i="9" s="1"/>
  <c r="J254" i="34"/>
  <c r="J255" i="34"/>
  <c r="J256" i="34"/>
  <c r="J257" i="34"/>
  <c r="M257" i="9" s="1"/>
  <c r="J258" i="34"/>
  <c r="J259" i="34"/>
  <c r="J260" i="34"/>
  <c r="J261" i="34"/>
  <c r="M261" i="9" s="1"/>
  <c r="J262" i="34"/>
  <c r="J263" i="34"/>
  <c r="J264" i="34"/>
  <c r="J265" i="34"/>
  <c r="M265" i="9" s="1"/>
  <c r="J266" i="34"/>
  <c r="J267" i="34"/>
  <c r="J268" i="34"/>
  <c r="J269" i="34"/>
  <c r="M269" i="9" s="1"/>
  <c r="J270" i="34"/>
  <c r="J271" i="34"/>
  <c r="J272" i="34"/>
  <c r="J273" i="34"/>
  <c r="M273" i="9" s="1"/>
  <c r="J274" i="34"/>
  <c r="J275" i="34"/>
  <c r="J276" i="34"/>
  <c r="J277" i="34"/>
  <c r="M277" i="9" s="1"/>
  <c r="J278" i="34"/>
  <c r="J279" i="34"/>
  <c r="J280" i="34"/>
  <c r="J281" i="34"/>
  <c r="M281" i="9" s="1"/>
  <c r="J282" i="34"/>
  <c r="J283" i="34"/>
  <c r="J284" i="34"/>
  <c r="J285" i="34"/>
  <c r="M285" i="9" s="1"/>
  <c r="J286" i="34"/>
  <c r="J287" i="34"/>
  <c r="J288" i="34"/>
  <c r="J289" i="34"/>
  <c r="M289" i="9" s="1"/>
  <c r="J290" i="34"/>
  <c r="J291" i="34"/>
  <c r="J292" i="34"/>
  <c r="J293" i="34"/>
  <c r="M293" i="9" s="1"/>
  <c r="J294" i="34"/>
  <c r="J295" i="34"/>
  <c r="J296" i="34"/>
  <c r="J297" i="34"/>
  <c r="M297" i="9" s="1"/>
  <c r="J298" i="34"/>
  <c r="J299" i="34"/>
  <c r="J300" i="34"/>
  <c r="J301" i="34"/>
  <c r="M301" i="9" s="1"/>
  <c r="J302" i="34"/>
  <c r="J303" i="34"/>
  <c r="J304" i="34"/>
  <c r="J305" i="34"/>
  <c r="M305" i="9" s="1"/>
  <c r="J306" i="34"/>
  <c r="J307" i="34"/>
  <c r="J308" i="34"/>
  <c r="J309" i="34"/>
  <c r="M309" i="9" s="1"/>
  <c r="J310" i="34"/>
  <c r="J311" i="34"/>
  <c r="J312" i="34"/>
  <c r="J313" i="34"/>
  <c r="M313" i="9" s="1"/>
  <c r="J314" i="34"/>
  <c r="J315" i="34"/>
  <c r="J316" i="34"/>
  <c r="J317" i="34"/>
  <c r="M317" i="9" s="1"/>
  <c r="J318" i="34"/>
  <c r="J319" i="34"/>
  <c r="J320" i="34"/>
  <c r="J321" i="34"/>
  <c r="M321" i="9" s="1"/>
  <c r="J322" i="34"/>
  <c r="J323" i="34"/>
  <c r="J324" i="34"/>
  <c r="J325" i="34"/>
  <c r="M325" i="9" s="1"/>
  <c r="J326" i="34"/>
  <c r="J327" i="34"/>
  <c r="J328" i="34"/>
  <c r="J329" i="34"/>
  <c r="M329" i="9" s="1"/>
  <c r="J330" i="34"/>
  <c r="J331" i="34"/>
  <c r="J332" i="34"/>
  <c r="J333" i="34"/>
  <c r="M333" i="9" s="1"/>
  <c r="J334" i="34"/>
  <c r="J335" i="34"/>
  <c r="J336" i="34"/>
  <c r="J337" i="34"/>
  <c r="M337" i="9" s="1"/>
  <c r="J338" i="34"/>
  <c r="J339" i="34"/>
  <c r="J340" i="34"/>
  <c r="J341" i="34"/>
  <c r="M341" i="9" s="1"/>
  <c r="J342" i="34"/>
  <c r="J343" i="34"/>
  <c r="J344" i="34"/>
  <c r="J345" i="34"/>
  <c r="M345" i="9" s="1"/>
  <c r="J346" i="34"/>
  <c r="J347" i="34"/>
  <c r="J348" i="34"/>
  <c r="J349" i="34"/>
  <c r="M349" i="9" s="1"/>
  <c r="J350" i="34"/>
  <c r="J351" i="34"/>
  <c r="J352" i="34"/>
  <c r="J353" i="34"/>
  <c r="M353" i="9" s="1"/>
  <c r="J354" i="34"/>
  <c r="J355" i="34"/>
  <c r="J356" i="34"/>
  <c r="J357" i="34"/>
  <c r="M357" i="9" s="1"/>
  <c r="J358" i="34"/>
  <c r="J359" i="34"/>
  <c r="J360" i="34"/>
  <c r="J361" i="34"/>
  <c r="M361" i="9" s="1"/>
  <c r="J362" i="34"/>
  <c r="J363" i="34"/>
  <c r="J364" i="34"/>
  <c r="J365" i="34"/>
  <c r="M365" i="9" s="1"/>
  <c r="J366" i="34"/>
  <c r="J367" i="34"/>
  <c r="J368" i="34"/>
  <c r="J369" i="34"/>
  <c r="M369" i="9" s="1"/>
  <c r="J370" i="34"/>
  <c r="J371" i="34"/>
  <c r="J372" i="34"/>
  <c r="J373" i="34"/>
  <c r="M373" i="9" s="1"/>
  <c r="J374" i="34"/>
  <c r="J375" i="34"/>
  <c r="J376" i="34"/>
  <c r="J377" i="34"/>
  <c r="M377" i="9" s="1"/>
  <c r="J378" i="34"/>
  <c r="J379" i="34"/>
  <c r="J380" i="34"/>
  <c r="J381" i="34"/>
  <c r="M381" i="9" s="1"/>
  <c r="J382" i="34"/>
  <c r="J383" i="34"/>
  <c r="J384" i="34"/>
  <c r="J385" i="34"/>
  <c r="M385" i="9" s="1"/>
  <c r="J386" i="34"/>
  <c r="J387" i="34"/>
  <c r="J388" i="34"/>
  <c r="J389" i="34"/>
  <c r="M389" i="9" s="1"/>
  <c r="J390" i="34"/>
  <c r="J391" i="34"/>
  <c r="J392" i="34"/>
  <c r="J393" i="34"/>
  <c r="M393" i="9" s="1"/>
  <c r="J394" i="34"/>
  <c r="J395" i="34"/>
  <c r="J396" i="34"/>
  <c r="J397" i="34"/>
  <c r="M397" i="9" s="1"/>
  <c r="J398" i="34"/>
  <c r="J399" i="34"/>
  <c r="J400" i="34"/>
  <c r="J401" i="34"/>
  <c r="M401" i="9" s="1"/>
  <c r="J402" i="34"/>
  <c r="J403" i="34"/>
  <c r="J404" i="34"/>
  <c r="J405" i="34"/>
  <c r="M405" i="9" s="1"/>
  <c r="J406" i="34"/>
  <c r="J407" i="34"/>
  <c r="J408" i="34"/>
  <c r="J409" i="34"/>
  <c r="M409" i="9" s="1"/>
  <c r="J410" i="34"/>
  <c r="J411" i="34"/>
  <c r="J412" i="34"/>
  <c r="J413" i="34"/>
  <c r="M413" i="9" s="1"/>
  <c r="J414" i="34"/>
  <c r="J415" i="34"/>
  <c r="J416" i="34"/>
  <c r="J417" i="34"/>
  <c r="M417" i="9" s="1"/>
  <c r="J418" i="34"/>
  <c r="J419" i="34"/>
  <c r="J420" i="34"/>
  <c r="J421" i="34"/>
  <c r="M421" i="9" s="1"/>
  <c r="J422" i="34"/>
  <c r="J423" i="34"/>
  <c r="J424" i="34"/>
  <c r="J425" i="34"/>
  <c r="M425" i="9" s="1"/>
  <c r="J426" i="34"/>
  <c r="J427" i="34"/>
  <c r="J428" i="34"/>
  <c r="J429" i="34"/>
  <c r="M429" i="9" s="1"/>
  <c r="J430" i="34"/>
  <c r="J431" i="34"/>
  <c r="J432" i="34"/>
  <c r="J433" i="34"/>
  <c r="M433" i="9" s="1"/>
  <c r="J434" i="34"/>
  <c r="J435" i="34"/>
  <c r="J436" i="34"/>
  <c r="J437" i="34"/>
  <c r="M437" i="9" s="1"/>
  <c r="J438" i="34"/>
  <c r="J439" i="34"/>
  <c r="J440" i="34"/>
  <c r="J441" i="34"/>
  <c r="M441" i="9" s="1"/>
  <c r="J442" i="34"/>
  <c r="J443" i="34"/>
  <c r="J444" i="34"/>
  <c r="J445" i="34"/>
  <c r="M445" i="9" s="1"/>
  <c r="J446" i="34"/>
  <c r="J447" i="34"/>
  <c r="J448" i="34"/>
  <c r="J449" i="34"/>
  <c r="M449" i="9" s="1"/>
  <c r="J450" i="34"/>
  <c r="J451" i="34"/>
  <c r="J452" i="34"/>
  <c r="J453" i="34"/>
  <c r="M453" i="9" s="1"/>
  <c r="J454" i="34"/>
  <c r="J455" i="34"/>
  <c r="J456" i="34"/>
  <c r="J457" i="34"/>
  <c r="M457" i="9" s="1"/>
  <c r="J458" i="34"/>
  <c r="J459" i="34"/>
  <c r="J460" i="34"/>
  <c r="J461" i="34"/>
  <c r="M461" i="9" s="1"/>
  <c r="J462" i="34"/>
  <c r="J463" i="34"/>
  <c r="J464" i="34"/>
  <c r="J465" i="34"/>
  <c r="M465" i="9" s="1"/>
  <c r="J466" i="34"/>
  <c r="J467" i="34"/>
  <c r="J468" i="34"/>
  <c r="J469" i="34"/>
  <c r="M469" i="9" s="1"/>
  <c r="J470" i="34"/>
  <c r="J471" i="34"/>
  <c r="J472" i="34"/>
  <c r="J473" i="34"/>
  <c r="M473" i="9" s="1"/>
  <c r="J474" i="34"/>
  <c r="J475" i="34"/>
  <c r="J476" i="34"/>
  <c r="J477" i="34"/>
  <c r="M477" i="9" s="1"/>
  <c r="J478" i="34"/>
  <c r="J479" i="34"/>
  <c r="J480" i="34"/>
  <c r="J481" i="34"/>
  <c r="M481" i="9" s="1"/>
  <c r="J482" i="34"/>
  <c r="J483" i="34"/>
  <c r="J484" i="34"/>
  <c r="J485" i="34"/>
  <c r="M485" i="9" s="1"/>
  <c r="J486" i="34"/>
  <c r="J487" i="34"/>
  <c r="J488" i="34"/>
  <c r="J489" i="34"/>
  <c r="M489" i="9" s="1"/>
  <c r="J490" i="34"/>
  <c r="J491" i="34"/>
  <c r="J492" i="34"/>
  <c r="J493" i="34"/>
  <c r="M493" i="9" s="1"/>
  <c r="J494" i="34"/>
  <c r="J495" i="34"/>
  <c r="J496" i="34"/>
  <c r="J497" i="34"/>
  <c r="M497" i="9" s="1"/>
  <c r="J498" i="34"/>
  <c r="J499" i="34"/>
  <c r="J500" i="34"/>
  <c r="J501" i="34"/>
  <c r="M501" i="9" s="1"/>
  <c r="J502" i="34"/>
  <c r="J503" i="34"/>
  <c r="J504" i="34"/>
  <c r="J505" i="34"/>
  <c r="M505" i="9" s="1"/>
  <c r="J506" i="34"/>
  <c r="J507" i="34"/>
  <c r="J508" i="34"/>
  <c r="J509" i="34"/>
  <c r="M509" i="9" s="1"/>
  <c r="J510" i="34"/>
  <c r="J511" i="34"/>
  <c r="J512" i="34"/>
  <c r="J513" i="34"/>
  <c r="M513" i="9" s="1"/>
  <c r="J514" i="34"/>
  <c r="J515" i="34"/>
  <c r="J516" i="34"/>
  <c r="J517" i="34"/>
  <c r="M517" i="9" s="1"/>
  <c r="J518" i="34"/>
  <c r="J519" i="34"/>
  <c r="J520" i="34"/>
  <c r="J521" i="34"/>
  <c r="M521" i="9" s="1"/>
  <c r="J522" i="34"/>
  <c r="J523" i="34"/>
  <c r="J524" i="34"/>
  <c r="J525" i="34"/>
  <c r="M525" i="9" s="1"/>
  <c r="J526" i="34"/>
  <c r="J527" i="34"/>
  <c r="J528" i="34"/>
  <c r="J529" i="34"/>
  <c r="M529" i="9" s="1"/>
  <c r="J530" i="34"/>
  <c r="J531" i="34"/>
  <c r="J532" i="34"/>
  <c r="J533" i="34"/>
  <c r="M533" i="9" s="1"/>
  <c r="J534" i="34"/>
  <c r="J535" i="34"/>
  <c r="J536" i="34"/>
  <c r="J537" i="34"/>
  <c r="M537" i="9" s="1"/>
  <c r="J538" i="34"/>
  <c r="J539" i="34"/>
  <c r="J540" i="34"/>
  <c r="J541" i="34"/>
  <c r="M541" i="9" s="1"/>
  <c r="J542" i="34"/>
  <c r="J543" i="34"/>
  <c r="J544" i="34"/>
  <c r="J545" i="34"/>
  <c r="M545" i="9" s="1"/>
  <c r="J546" i="34"/>
  <c r="J547" i="34"/>
  <c r="J548" i="34"/>
  <c r="J549" i="34"/>
  <c r="M549" i="9" s="1"/>
  <c r="J550" i="34"/>
  <c r="J551" i="34"/>
  <c r="J552" i="34"/>
  <c r="J553" i="34"/>
  <c r="M553" i="9" s="1"/>
  <c r="J554" i="34"/>
  <c r="J555" i="34"/>
  <c r="J556" i="34"/>
  <c r="J557" i="34"/>
  <c r="M557" i="9" s="1"/>
  <c r="J558" i="34"/>
  <c r="J559" i="34"/>
  <c r="J560" i="34"/>
  <c r="J561" i="34"/>
  <c r="M561" i="9" s="1"/>
  <c r="J562" i="34"/>
  <c r="J563" i="34"/>
  <c r="J564" i="34"/>
  <c r="J565" i="34"/>
  <c r="M565" i="9" s="1"/>
  <c r="J566" i="34"/>
  <c r="J567" i="34"/>
  <c r="J568" i="34"/>
  <c r="J569" i="34"/>
  <c r="M569" i="9" s="1"/>
  <c r="J570" i="34"/>
  <c r="J571" i="34"/>
  <c r="J572" i="34"/>
  <c r="J573" i="34"/>
  <c r="M573" i="9" s="1"/>
  <c r="J574" i="34"/>
  <c r="J575" i="34"/>
  <c r="J576" i="34"/>
  <c r="J577" i="34"/>
  <c r="M577" i="9" s="1"/>
  <c r="J578" i="34"/>
  <c r="J579" i="34"/>
  <c r="J580" i="34"/>
  <c r="J581" i="34"/>
  <c r="M581" i="9" s="1"/>
  <c r="J582" i="34"/>
  <c r="J583" i="34"/>
  <c r="J584" i="34"/>
  <c r="J585" i="34"/>
  <c r="M585" i="9" s="1"/>
  <c r="J586" i="34"/>
  <c r="J587" i="34"/>
  <c r="J588" i="34"/>
  <c r="J589" i="34"/>
  <c r="M589" i="9" s="1"/>
  <c r="J590" i="34"/>
  <c r="J591" i="34"/>
  <c r="J592" i="34"/>
  <c r="J593" i="34"/>
  <c r="M593" i="9" s="1"/>
  <c r="J594" i="34"/>
  <c r="J595" i="34"/>
  <c r="J596" i="34"/>
  <c r="J597" i="34"/>
  <c r="M597" i="9" s="1"/>
  <c r="J598" i="34"/>
  <c r="J599" i="34"/>
  <c r="J600" i="34"/>
  <c r="J601" i="34"/>
  <c r="M601" i="9" s="1"/>
  <c r="J602" i="34"/>
  <c r="J603" i="34"/>
  <c r="J604" i="34"/>
  <c r="J605" i="34"/>
  <c r="M605" i="9" s="1"/>
  <c r="J606" i="34"/>
  <c r="J607" i="34"/>
  <c r="J608" i="34"/>
  <c r="J609" i="34"/>
  <c r="M609" i="9" s="1"/>
  <c r="J610" i="34"/>
  <c r="J611" i="34"/>
  <c r="J612" i="34"/>
  <c r="J613" i="34"/>
  <c r="M613" i="9" s="1"/>
  <c r="J614" i="34"/>
  <c r="J615" i="34"/>
  <c r="J616" i="34"/>
  <c r="J617" i="34"/>
  <c r="M617" i="9" s="1"/>
  <c r="J618" i="34"/>
  <c r="J619" i="34"/>
  <c r="J620" i="34"/>
  <c r="J621" i="34"/>
  <c r="M621" i="9" s="1"/>
  <c r="J622" i="34"/>
  <c r="J623" i="34"/>
  <c r="J624" i="34"/>
  <c r="J625" i="34"/>
  <c r="M625" i="9" s="1"/>
  <c r="J626" i="34"/>
  <c r="J627" i="34"/>
  <c r="J628" i="34"/>
  <c r="J629" i="34"/>
  <c r="M629" i="9" s="1"/>
  <c r="J630" i="34"/>
  <c r="J631" i="34"/>
  <c r="J632" i="34"/>
  <c r="J633" i="34"/>
  <c r="M633" i="9" s="1"/>
  <c r="J634" i="34"/>
  <c r="J635" i="34"/>
  <c r="J636" i="34"/>
  <c r="J637" i="34"/>
  <c r="M637" i="9" s="1"/>
  <c r="J638" i="34"/>
  <c r="J639" i="34"/>
  <c r="J640" i="34"/>
  <c r="J641" i="34"/>
  <c r="M641" i="9" s="1"/>
  <c r="J642" i="34"/>
  <c r="J643" i="34"/>
  <c r="J644" i="34"/>
  <c r="J645" i="34"/>
  <c r="M645" i="9" s="1"/>
  <c r="J646" i="34"/>
  <c r="J647" i="34"/>
  <c r="J648" i="34"/>
  <c r="J649" i="34"/>
  <c r="M649" i="9" s="1"/>
  <c r="J650" i="34"/>
  <c r="J651" i="34"/>
  <c r="J652" i="34"/>
  <c r="J653" i="34"/>
  <c r="M653" i="9" s="1"/>
  <c r="J654" i="34"/>
  <c r="J655" i="34"/>
  <c r="J656" i="34"/>
  <c r="J657" i="34"/>
  <c r="M657" i="9" s="1"/>
  <c r="J658" i="34"/>
  <c r="J659" i="34"/>
  <c r="J660" i="34"/>
  <c r="J661" i="34"/>
  <c r="M661" i="9" s="1"/>
  <c r="J662" i="34"/>
  <c r="J663" i="34"/>
  <c r="J664" i="34"/>
  <c r="J665" i="34"/>
  <c r="M665" i="9" s="1"/>
  <c r="J666" i="34"/>
  <c r="J667" i="34"/>
  <c r="J668" i="34"/>
  <c r="J669" i="34"/>
  <c r="M669" i="9" s="1"/>
  <c r="J670" i="34"/>
  <c r="J671" i="34"/>
  <c r="J672" i="34"/>
  <c r="J673" i="34"/>
  <c r="M673" i="9" s="1"/>
  <c r="J674" i="34"/>
  <c r="J675" i="34"/>
  <c r="J676" i="34"/>
  <c r="J677" i="34"/>
  <c r="M677" i="9" s="1"/>
  <c r="J678" i="34"/>
  <c r="J679" i="34"/>
  <c r="J680" i="34"/>
  <c r="J681" i="34"/>
  <c r="M681" i="9" s="1"/>
  <c r="J682" i="34"/>
  <c r="J683" i="34"/>
  <c r="J684" i="34"/>
  <c r="J685" i="34"/>
  <c r="M685" i="9" s="1"/>
  <c r="J686" i="34"/>
  <c r="J687" i="34"/>
  <c r="J688" i="34"/>
  <c r="J689" i="34"/>
  <c r="M689" i="9" s="1"/>
  <c r="J690" i="34"/>
  <c r="J691" i="34"/>
  <c r="J692" i="34"/>
  <c r="J693" i="34"/>
  <c r="M693" i="9" s="1"/>
  <c r="J694" i="34"/>
  <c r="J695" i="34"/>
  <c r="J696" i="34"/>
  <c r="J697" i="34"/>
  <c r="M697" i="9" s="1"/>
  <c r="J698" i="34"/>
  <c r="J699" i="34"/>
  <c r="J700" i="34"/>
  <c r="J701" i="34"/>
  <c r="M701" i="9" s="1"/>
  <c r="J702" i="34"/>
  <c r="J703" i="34"/>
  <c r="J704" i="34"/>
  <c r="J705" i="34"/>
  <c r="M705" i="9" s="1"/>
  <c r="J706" i="34"/>
  <c r="J707" i="34"/>
  <c r="J708" i="34"/>
  <c r="J709" i="34"/>
  <c r="M709" i="9" s="1"/>
  <c r="J710" i="34"/>
  <c r="J711" i="34"/>
  <c r="J712" i="34"/>
  <c r="J713" i="34"/>
  <c r="M713" i="9" s="1"/>
  <c r="J714" i="34"/>
  <c r="J715" i="34"/>
  <c r="J716" i="34"/>
  <c r="J717" i="34"/>
  <c r="M717" i="9" s="1"/>
  <c r="J718" i="34"/>
  <c r="J719" i="34"/>
  <c r="J720" i="34"/>
  <c r="J721" i="34"/>
  <c r="M721" i="9" s="1"/>
  <c r="J722" i="34"/>
  <c r="J723" i="34"/>
  <c r="J724" i="34"/>
  <c r="J725" i="34"/>
  <c r="M725" i="9" s="1"/>
  <c r="J726" i="34"/>
  <c r="J727" i="34"/>
  <c r="J728" i="34"/>
  <c r="J729" i="34"/>
  <c r="M729" i="9" s="1"/>
  <c r="J730" i="34"/>
  <c r="J731" i="34"/>
  <c r="J732" i="34"/>
  <c r="J733" i="34"/>
  <c r="M733" i="9" s="1"/>
  <c r="J734" i="34"/>
  <c r="J735" i="34"/>
  <c r="J736" i="34"/>
  <c r="J737" i="34"/>
  <c r="M737" i="9" s="1"/>
  <c r="J738" i="34"/>
  <c r="J739" i="34"/>
  <c r="J740" i="34"/>
  <c r="J741" i="34"/>
  <c r="M741" i="9" s="1"/>
  <c r="J742" i="34"/>
  <c r="J743" i="34"/>
  <c r="J744" i="34"/>
  <c r="J745" i="34"/>
  <c r="M745" i="9" s="1"/>
  <c r="J746" i="34"/>
  <c r="J747" i="34"/>
  <c r="J748" i="34"/>
  <c r="J749" i="34"/>
  <c r="M749" i="9" s="1"/>
  <c r="J750" i="34"/>
  <c r="J751" i="34"/>
  <c r="J752" i="34"/>
  <c r="J753" i="34"/>
  <c r="M753" i="9" s="1"/>
  <c r="J754" i="34"/>
  <c r="J755" i="34"/>
  <c r="J756" i="34"/>
  <c r="J757" i="34"/>
  <c r="M757" i="9" s="1"/>
  <c r="J758" i="34"/>
  <c r="J759" i="34"/>
  <c r="J760" i="34"/>
  <c r="J761" i="34"/>
  <c r="M761" i="9" s="1"/>
  <c r="J762" i="34"/>
  <c r="J763" i="34"/>
  <c r="J764" i="34"/>
  <c r="J765" i="34"/>
  <c r="M765" i="9" s="1"/>
  <c r="J766" i="34"/>
  <c r="J767" i="34"/>
  <c r="J768" i="34"/>
  <c r="J769" i="34"/>
  <c r="M769" i="9" s="1"/>
  <c r="J770" i="34"/>
  <c r="J771" i="34"/>
  <c r="J772" i="34"/>
  <c r="J773" i="34"/>
  <c r="M773" i="9" s="1"/>
  <c r="J774" i="34"/>
  <c r="J775" i="34"/>
  <c r="J776" i="34"/>
  <c r="J777" i="34"/>
  <c r="M777" i="9" s="1"/>
  <c r="J778" i="34"/>
  <c r="J779" i="34"/>
  <c r="J780" i="34"/>
  <c r="J781" i="34"/>
  <c r="M781" i="9" s="1"/>
  <c r="J782" i="34"/>
  <c r="J783" i="34"/>
  <c r="J784" i="34"/>
  <c r="J785" i="34"/>
  <c r="M785" i="9" s="1"/>
  <c r="J786" i="34"/>
  <c r="J787" i="34"/>
  <c r="J788" i="34"/>
  <c r="J789" i="34"/>
  <c r="M789" i="9" s="1"/>
  <c r="J790" i="34"/>
  <c r="J791" i="34"/>
  <c r="J792" i="34"/>
  <c r="J793" i="34"/>
  <c r="M793" i="9" s="1"/>
  <c r="J794" i="34"/>
  <c r="J795" i="34"/>
  <c r="J796" i="34"/>
  <c r="J797" i="34"/>
  <c r="M797" i="9" s="1"/>
  <c r="J798" i="34"/>
  <c r="J799" i="34"/>
  <c r="J800" i="34"/>
  <c r="J801" i="34"/>
  <c r="M801" i="9" s="1"/>
  <c r="J802" i="34"/>
  <c r="J803" i="34"/>
  <c r="J804" i="34"/>
  <c r="J805" i="34"/>
  <c r="M805" i="9" s="1"/>
  <c r="J806" i="34"/>
  <c r="J807" i="34"/>
  <c r="J808" i="34"/>
  <c r="J809" i="34"/>
  <c r="M809" i="9" s="1"/>
  <c r="J810" i="34"/>
  <c r="J811" i="34"/>
  <c r="J812" i="34"/>
  <c r="J813" i="34"/>
  <c r="M813" i="9" s="1"/>
  <c r="J814" i="34"/>
  <c r="J815" i="34"/>
  <c r="J816" i="34"/>
  <c r="J817" i="34"/>
  <c r="M817" i="9" s="1"/>
  <c r="J818" i="34"/>
  <c r="J819" i="34"/>
  <c r="J820" i="34"/>
  <c r="J821" i="34"/>
  <c r="M821" i="9" s="1"/>
  <c r="J822" i="34"/>
  <c r="J823" i="34"/>
  <c r="J824" i="34"/>
  <c r="J825" i="34"/>
  <c r="M825" i="9" s="1"/>
  <c r="J826" i="34"/>
  <c r="J827" i="34"/>
  <c r="J828" i="34"/>
  <c r="J829" i="34"/>
  <c r="M829" i="9" s="1"/>
  <c r="J830" i="34"/>
  <c r="J831" i="34"/>
  <c r="J832" i="34"/>
  <c r="J833" i="34"/>
  <c r="M833" i="9" s="1"/>
  <c r="J834" i="34"/>
  <c r="J835" i="34"/>
  <c r="J836" i="34"/>
  <c r="J837" i="34"/>
  <c r="M837" i="9" s="1"/>
  <c r="J838" i="34"/>
  <c r="J839" i="34"/>
  <c r="J840" i="34"/>
  <c r="J841" i="34"/>
  <c r="M841" i="9" s="1"/>
  <c r="J842" i="34"/>
  <c r="J843" i="34"/>
  <c r="J844" i="34"/>
  <c r="J845" i="34"/>
  <c r="M845" i="9" s="1"/>
  <c r="J846" i="34"/>
  <c r="J847" i="34"/>
  <c r="J848" i="34"/>
  <c r="J849" i="34"/>
  <c r="M849" i="9" s="1"/>
  <c r="J850" i="34"/>
  <c r="J851" i="34"/>
  <c r="J852" i="34"/>
  <c r="J853" i="34"/>
  <c r="M853" i="9" s="1"/>
  <c r="J854" i="34"/>
  <c r="J855" i="34"/>
  <c r="J856" i="34"/>
  <c r="J857" i="34"/>
  <c r="M857" i="9" s="1"/>
  <c r="J858" i="34"/>
  <c r="J859" i="34"/>
  <c r="J860" i="34"/>
  <c r="J861" i="34"/>
  <c r="M861" i="9" s="1"/>
  <c r="J862" i="34"/>
  <c r="J863" i="34"/>
  <c r="J864" i="34"/>
  <c r="J865" i="34"/>
  <c r="M865" i="9" s="1"/>
  <c r="J866" i="34"/>
  <c r="J867" i="34"/>
  <c r="J868" i="34"/>
  <c r="J869" i="34"/>
  <c r="M869" i="9" s="1"/>
  <c r="J870" i="34"/>
  <c r="J871" i="34"/>
  <c r="J872" i="34"/>
  <c r="J873" i="34"/>
  <c r="M873" i="9" s="1"/>
  <c r="J874" i="34"/>
  <c r="J875" i="34"/>
  <c r="J876" i="34"/>
  <c r="J877" i="34"/>
  <c r="M877" i="9" s="1"/>
  <c r="J878" i="34"/>
  <c r="J879" i="34"/>
  <c r="J880" i="34"/>
  <c r="J881" i="34"/>
  <c r="M881" i="9" s="1"/>
  <c r="J882" i="34"/>
  <c r="J883" i="34"/>
  <c r="J884" i="34"/>
  <c r="J885" i="34"/>
  <c r="M885" i="9" s="1"/>
  <c r="J886" i="34"/>
  <c r="J887" i="34"/>
  <c r="J888" i="34"/>
  <c r="J889" i="34"/>
  <c r="M889" i="9" s="1"/>
  <c r="J890" i="34"/>
  <c r="J891" i="34"/>
  <c r="J892" i="34"/>
  <c r="J893" i="34"/>
  <c r="M893" i="9" s="1"/>
  <c r="J894" i="34"/>
  <c r="J895" i="34"/>
  <c r="J896" i="34"/>
  <c r="J897" i="34"/>
  <c r="M897" i="9" s="1"/>
  <c r="J898" i="34"/>
  <c r="J899" i="34"/>
  <c r="J900" i="34"/>
  <c r="J901" i="34"/>
  <c r="M901" i="9" s="1"/>
  <c r="J902" i="34"/>
  <c r="J903" i="34"/>
  <c r="J904" i="34"/>
  <c r="J905" i="34"/>
  <c r="M905" i="9" s="1"/>
  <c r="J906" i="34"/>
  <c r="J907" i="34"/>
  <c r="J908" i="34"/>
  <c r="J909" i="34"/>
  <c r="M909" i="9" s="1"/>
  <c r="J910" i="34"/>
  <c r="J911" i="34"/>
  <c r="J912" i="34"/>
  <c r="J913" i="34"/>
  <c r="M913" i="9" s="1"/>
  <c r="J914" i="34"/>
  <c r="J915" i="34"/>
  <c r="J916" i="34"/>
  <c r="J917" i="34"/>
  <c r="M917" i="9" s="1"/>
  <c r="J918" i="34"/>
  <c r="J919" i="34"/>
  <c r="J920" i="34"/>
  <c r="J921" i="34"/>
  <c r="M921" i="9" s="1"/>
  <c r="J922" i="34"/>
  <c r="J923" i="34"/>
  <c r="J924" i="34"/>
  <c r="J925" i="34"/>
  <c r="M925" i="9" s="1"/>
  <c r="J926" i="34"/>
  <c r="J927" i="34"/>
  <c r="J928" i="34"/>
  <c r="J929" i="34"/>
  <c r="M929" i="9" s="1"/>
  <c r="J930" i="34"/>
  <c r="J931" i="34"/>
  <c r="J932" i="34"/>
  <c r="J933" i="34"/>
  <c r="M933" i="9" s="1"/>
  <c r="J934" i="34"/>
  <c r="J935" i="34"/>
  <c r="J936" i="34"/>
  <c r="J937" i="34"/>
  <c r="M937" i="9" s="1"/>
  <c r="J938" i="34"/>
  <c r="J939" i="34"/>
  <c r="J940" i="34"/>
  <c r="J941" i="34"/>
  <c r="M941" i="9" s="1"/>
  <c r="J942" i="34"/>
  <c r="J943" i="34"/>
  <c r="J944" i="34"/>
  <c r="J945" i="34"/>
  <c r="M945" i="9" s="1"/>
  <c r="J946" i="34"/>
  <c r="J947" i="34"/>
  <c r="J948" i="34"/>
  <c r="J949" i="34"/>
  <c r="M949" i="9" s="1"/>
  <c r="J950" i="34"/>
  <c r="J951" i="34"/>
  <c r="J952" i="34"/>
  <c r="J953" i="34"/>
  <c r="M953" i="9" s="1"/>
  <c r="J954" i="34"/>
  <c r="J955" i="34"/>
  <c r="J956" i="34"/>
  <c r="J957" i="34"/>
  <c r="M957" i="9" s="1"/>
  <c r="J958" i="34"/>
  <c r="J959" i="34"/>
  <c r="J960" i="34"/>
  <c r="J961" i="34"/>
  <c r="M961" i="9" s="1"/>
  <c r="J962" i="34"/>
  <c r="J963" i="34"/>
  <c r="J964" i="34"/>
  <c r="J965" i="34"/>
  <c r="M965" i="9" s="1"/>
  <c r="J966" i="34"/>
  <c r="J967" i="34"/>
  <c r="J968" i="34"/>
  <c r="J969" i="34"/>
  <c r="M969" i="9" s="1"/>
  <c r="J970" i="34"/>
  <c r="J971" i="34"/>
  <c r="J972" i="34"/>
  <c r="J973" i="34"/>
  <c r="M973" i="9" s="1"/>
  <c r="J974" i="34"/>
  <c r="J975" i="34"/>
  <c r="J976" i="34"/>
  <c r="J977" i="34"/>
  <c r="M977" i="9" s="1"/>
  <c r="J978" i="34"/>
  <c r="J979" i="34"/>
  <c r="J980" i="34"/>
  <c r="J981" i="34"/>
  <c r="M981" i="9" s="1"/>
  <c r="J982" i="34"/>
  <c r="J983" i="34"/>
  <c r="J984" i="34"/>
  <c r="J985" i="34"/>
  <c r="M985" i="9" s="1"/>
  <c r="J986" i="34"/>
  <c r="J987" i="34"/>
  <c r="J988" i="34"/>
  <c r="J989" i="34"/>
  <c r="M989" i="9" s="1"/>
  <c r="J990" i="34"/>
  <c r="J991" i="34"/>
  <c r="J992" i="34"/>
  <c r="J993" i="34"/>
  <c r="M993" i="9" s="1"/>
  <c r="J994" i="34"/>
  <c r="J995" i="34"/>
  <c r="J996" i="34"/>
  <c r="J997" i="34"/>
  <c r="M997" i="9" s="1"/>
  <c r="J998" i="34"/>
  <c r="J999" i="34"/>
  <c r="J1000" i="34"/>
  <c r="J1001" i="34"/>
  <c r="M1001" i="9" s="1"/>
  <c r="J1002" i="34"/>
  <c r="J1003" i="34"/>
  <c r="J1004" i="34"/>
  <c r="J1005" i="34"/>
  <c r="M1005" i="9" s="1"/>
  <c r="J1006" i="34"/>
  <c r="J1007" i="34"/>
  <c r="J1008" i="34"/>
  <c r="J1009" i="34"/>
  <c r="M1009" i="9" s="1"/>
  <c r="J1010" i="34"/>
  <c r="J1011" i="34"/>
  <c r="J1012" i="34"/>
  <c r="J1013" i="34"/>
  <c r="M1013" i="9" s="1"/>
  <c r="J1014" i="34"/>
  <c r="J1015" i="34"/>
  <c r="J1016" i="34"/>
  <c r="J1017" i="34"/>
  <c r="M1017" i="9" s="1"/>
  <c r="J1018" i="34"/>
  <c r="J1019" i="34"/>
  <c r="J1020" i="34"/>
  <c r="J1021" i="34"/>
  <c r="M1021" i="9" s="1"/>
  <c r="J1022" i="34"/>
  <c r="J1023" i="34"/>
  <c r="J1024" i="34"/>
  <c r="J1025" i="34"/>
  <c r="M1025" i="9" s="1"/>
  <c r="J1026" i="34"/>
  <c r="J1027" i="34"/>
  <c r="J1028" i="34"/>
  <c r="J1029" i="34"/>
  <c r="M1029" i="9" s="1"/>
  <c r="J1030" i="34"/>
  <c r="J1031" i="34"/>
  <c r="J1032" i="34"/>
  <c r="J1033" i="34"/>
  <c r="M1033" i="9" s="1"/>
  <c r="J1034" i="34"/>
  <c r="J1035" i="34"/>
  <c r="J1036" i="34"/>
  <c r="J1037" i="34"/>
  <c r="M1037" i="9" s="1"/>
  <c r="J1038" i="34"/>
  <c r="J1039" i="34"/>
  <c r="J1040" i="34"/>
  <c r="J1041" i="34"/>
  <c r="M1041" i="9" s="1"/>
  <c r="J1042" i="34"/>
  <c r="J1043" i="34"/>
  <c r="J1044" i="34"/>
  <c r="J1045" i="34"/>
  <c r="M1045" i="9" s="1"/>
  <c r="J1046" i="34"/>
  <c r="J1047" i="34"/>
  <c r="J1048" i="34"/>
  <c r="J1049" i="34"/>
  <c r="M1049" i="9" s="1"/>
  <c r="J1050" i="34"/>
  <c r="J1051" i="34"/>
  <c r="J1052" i="34"/>
  <c r="J1053" i="34"/>
  <c r="M1053" i="9" s="1"/>
  <c r="J1054" i="34"/>
  <c r="J1055" i="34"/>
  <c r="J1056" i="34"/>
  <c r="J1057" i="34"/>
  <c r="M1057" i="9" s="1"/>
  <c r="J1058" i="34"/>
  <c r="J1059" i="34"/>
  <c r="J1060" i="34"/>
  <c r="J1061" i="34"/>
  <c r="M1061" i="9" s="1"/>
  <c r="J1062" i="34"/>
  <c r="J1063" i="34"/>
  <c r="J1064" i="34"/>
  <c r="J1065" i="34"/>
  <c r="M1065" i="9" s="1"/>
  <c r="J1066" i="34"/>
  <c r="J1067" i="34"/>
  <c r="J1068" i="34"/>
  <c r="J1069" i="34"/>
  <c r="M1069" i="9" s="1"/>
  <c r="J1070" i="34"/>
  <c r="J1071" i="34"/>
  <c r="J1072" i="34"/>
  <c r="J1073" i="34"/>
  <c r="M1073" i="9" s="1"/>
  <c r="J1074" i="34"/>
  <c r="J1075" i="34"/>
  <c r="J1076" i="34"/>
  <c r="J1077" i="34"/>
  <c r="M1077" i="9" s="1"/>
  <c r="J1078" i="34"/>
  <c r="J1079" i="34"/>
  <c r="J1080" i="34"/>
  <c r="J1081" i="34"/>
  <c r="M1081" i="9" s="1"/>
  <c r="J1082" i="34"/>
  <c r="J1083" i="34"/>
  <c r="J1084" i="34"/>
  <c r="J1085" i="34"/>
  <c r="M1085" i="9" s="1"/>
  <c r="J1086" i="34"/>
  <c r="J1087" i="34"/>
  <c r="J1088" i="34"/>
  <c r="J1089" i="34"/>
  <c r="M1089" i="9" s="1"/>
  <c r="J1090" i="34"/>
  <c r="J1091" i="34"/>
  <c r="J1092" i="34"/>
  <c r="J1093" i="34"/>
  <c r="M1093" i="9" s="1"/>
  <c r="J1094" i="34"/>
  <c r="J1095" i="34"/>
  <c r="J1096" i="34"/>
  <c r="J1097" i="34"/>
  <c r="M1097" i="9" s="1"/>
  <c r="J1098" i="34"/>
  <c r="J1099" i="34"/>
  <c r="J1100" i="34"/>
  <c r="J1101" i="34"/>
  <c r="M1101" i="9" s="1"/>
  <c r="J1102" i="34"/>
  <c r="J1103" i="34"/>
  <c r="J1104" i="34"/>
  <c r="J1105" i="34"/>
  <c r="M1105" i="9" s="1"/>
  <c r="J1106" i="34"/>
  <c r="J1107" i="34"/>
  <c r="J1108" i="34"/>
  <c r="J1109" i="34"/>
  <c r="M1109" i="9" s="1"/>
  <c r="J1110" i="34"/>
  <c r="J1111" i="34"/>
  <c r="J1112" i="34"/>
  <c r="J1113" i="34"/>
  <c r="M1113" i="9" s="1"/>
  <c r="J1114" i="34"/>
  <c r="J1115" i="34"/>
  <c r="J1116" i="34"/>
  <c r="J1117" i="34"/>
  <c r="M1117" i="9" s="1"/>
  <c r="J1118" i="34"/>
  <c r="J1119" i="34"/>
  <c r="J1120" i="34"/>
  <c r="J1121" i="34"/>
  <c r="M1121" i="9" s="1"/>
  <c r="J1122" i="34"/>
  <c r="J1123" i="34"/>
  <c r="J1124" i="34"/>
  <c r="J1125" i="34"/>
  <c r="M1125" i="9" s="1"/>
  <c r="J1126" i="34"/>
  <c r="J1127" i="34"/>
  <c r="J1128" i="34"/>
  <c r="J1129" i="34"/>
  <c r="M1129" i="9" s="1"/>
  <c r="J1130" i="34"/>
  <c r="J1131" i="34"/>
  <c r="J1132" i="34"/>
  <c r="J1133" i="34"/>
  <c r="M1133" i="9" s="1"/>
  <c r="J1134" i="34"/>
  <c r="J1135" i="34"/>
  <c r="J1136" i="34"/>
  <c r="J1137" i="34"/>
  <c r="M1137" i="9" s="1"/>
  <c r="J1138" i="34"/>
  <c r="J1139" i="34"/>
  <c r="J1140" i="34"/>
  <c r="J1141" i="34"/>
  <c r="M1141" i="9" s="1"/>
  <c r="J1142" i="34"/>
  <c r="J1143" i="34"/>
  <c r="J1144" i="34"/>
  <c r="J1145" i="34"/>
  <c r="M1145" i="9" s="1"/>
  <c r="J1146" i="34"/>
  <c r="J1147" i="34"/>
  <c r="J1148" i="34"/>
  <c r="J1149" i="34"/>
  <c r="M1149" i="9" s="1"/>
  <c r="J1150" i="34"/>
  <c r="J1151" i="34"/>
  <c r="J1152" i="34"/>
  <c r="J1153" i="34"/>
  <c r="M1153" i="9" s="1"/>
  <c r="J1154" i="34"/>
  <c r="J1155" i="34"/>
  <c r="J1156" i="34"/>
  <c r="J1157" i="34"/>
  <c r="M1157" i="9" s="1"/>
  <c r="J1158" i="34"/>
  <c r="J1159" i="34"/>
  <c r="J1160" i="34"/>
  <c r="J1161" i="34"/>
  <c r="M1161" i="9" s="1"/>
  <c r="J1162" i="34"/>
  <c r="J1163" i="34"/>
  <c r="J1164" i="34"/>
  <c r="J1165" i="34"/>
  <c r="M1165" i="9" s="1"/>
  <c r="J1166" i="34"/>
  <c r="J1167" i="34"/>
  <c r="J1168" i="34"/>
  <c r="J1169" i="34"/>
  <c r="M1169" i="9" s="1"/>
  <c r="J1170" i="34"/>
  <c r="J1171" i="34"/>
  <c r="J1172" i="34"/>
  <c r="J1173" i="34"/>
  <c r="M1173" i="9" s="1"/>
  <c r="J1174" i="34"/>
  <c r="J1175" i="34"/>
  <c r="J1176" i="34"/>
  <c r="J1177" i="34"/>
  <c r="M1177" i="9" s="1"/>
  <c r="J1178" i="34"/>
  <c r="J1179" i="34"/>
  <c r="J1180" i="34"/>
  <c r="J1181" i="34"/>
  <c r="M1181" i="9" s="1"/>
  <c r="J1182" i="34"/>
  <c r="J1183" i="34"/>
  <c r="J1184" i="34"/>
  <c r="J1185" i="34"/>
  <c r="M1185" i="9" s="1"/>
  <c r="J1186" i="34"/>
  <c r="J1187" i="34"/>
  <c r="J1188" i="34"/>
  <c r="J1189" i="34"/>
  <c r="M1189" i="9" s="1"/>
  <c r="J1190" i="34"/>
  <c r="J1191" i="34"/>
  <c r="J1192" i="34"/>
  <c r="J1193" i="34"/>
  <c r="M1193" i="9" s="1"/>
  <c r="J1194" i="34"/>
  <c r="J1195" i="34"/>
  <c r="J1196" i="34"/>
  <c r="J1197" i="34"/>
  <c r="M1197" i="9" s="1"/>
  <c r="J1198" i="34"/>
  <c r="J1199" i="34"/>
  <c r="J1200" i="34"/>
  <c r="J1201" i="34"/>
  <c r="M1201" i="9" s="1"/>
  <c r="J1202" i="34"/>
  <c r="J1203" i="34"/>
  <c r="J1204" i="34"/>
  <c r="J1205" i="34"/>
  <c r="M1205" i="9" s="1"/>
  <c r="J1206" i="34"/>
  <c r="J1207" i="34"/>
  <c r="J1208" i="34"/>
  <c r="J1209" i="34"/>
  <c r="M1209" i="9" s="1"/>
  <c r="J1210" i="34"/>
  <c r="J1211" i="34"/>
  <c r="J1212" i="34"/>
  <c r="J1213" i="34"/>
  <c r="M1213" i="9" s="1"/>
  <c r="J1214" i="34"/>
  <c r="J1215" i="34"/>
  <c r="J1216" i="34"/>
  <c r="J1217" i="34"/>
  <c r="M1217" i="9" s="1"/>
  <c r="J1218" i="34"/>
  <c r="J1219" i="34"/>
  <c r="J1220" i="34"/>
  <c r="J1221" i="34"/>
  <c r="M1221" i="9" s="1"/>
  <c r="J1222" i="34"/>
  <c r="J1223" i="34"/>
  <c r="J1224" i="34"/>
  <c r="J1225" i="34"/>
  <c r="M1225" i="9" s="1"/>
  <c r="J1226" i="34"/>
  <c r="J1227" i="34"/>
  <c r="J1228" i="34"/>
  <c r="J1229" i="34"/>
  <c r="M1229" i="9" s="1"/>
  <c r="J1230" i="34"/>
  <c r="J1231" i="34"/>
  <c r="J1232" i="34"/>
  <c r="J1233" i="34"/>
  <c r="M1233" i="9" s="1"/>
  <c r="J1234" i="34"/>
  <c r="J1235" i="34"/>
  <c r="J1236" i="34"/>
  <c r="J1237" i="34"/>
  <c r="M1237" i="9" s="1"/>
  <c r="J1238" i="34"/>
  <c r="J1239" i="34"/>
  <c r="J1240" i="34"/>
  <c r="J1241" i="34"/>
  <c r="M1241" i="9" s="1"/>
  <c r="J1242" i="34"/>
  <c r="J1243" i="34"/>
  <c r="J1244" i="34"/>
  <c r="J1245" i="34"/>
  <c r="M1245" i="9" s="1"/>
  <c r="J1246" i="34"/>
  <c r="J1247" i="34"/>
  <c r="J1248" i="34"/>
  <c r="J1249" i="34"/>
  <c r="M1249" i="9" s="1"/>
  <c r="J1250" i="34"/>
  <c r="J1251" i="34"/>
  <c r="J1252" i="34"/>
  <c r="J1253" i="34"/>
  <c r="M1253" i="9" s="1"/>
  <c r="J1254" i="34"/>
  <c r="J1255" i="34"/>
  <c r="J1256" i="34"/>
  <c r="J1257" i="34"/>
  <c r="M1257" i="9" s="1"/>
  <c r="J1258" i="34"/>
  <c r="J1259" i="34"/>
  <c r="J1260" i="34"/>
  <c r="J1261" i="34"/>
  <c r="M1261" i="9" s="1"/>
  <c r="J1262" i="34"/>
  <c r="J1263" i="34"/>
  <c r="J1264" i="34"/>
  <c r="J1265" i="34"/>
  <c r="M1265" i="9" s="1"/>
  <c r="J1266" i="34"/>
  <c r="J1267" i="34"/>
  <c r="J1268" i="34"/>
  <c r="J1269" i="34"/>
  <c r="M1269" i="9" s="1"/>
  <c r="J1270" i="34"/>
  <c r="J1271" i="34"/>
  <c r="J1272" i="34"/>
  <c r="J1273" i="34"/>
  <c r="M1273" i="9" s="1"/>
  <c r="J1274" i="34"/>
  <c r="J1275" i="34"/>
  <c r="J1276" i="34"/>
  <c r="J1277" i="34"/>
  <c r="M1277" i="9" s="1"/>
  <c r="J1278" i="34"/>
  <c r="J1279" i="34"/>
  <c r="J1280" i="34"/>
  <c r="J1281" i="34"/>
  <c r="M1281" i="9" s="1"/>
  <c r="J1282" i="34"/>
  <c r="J1283" i="34"/>
  <c r="J1284" i="34"/>
  <c r="J1285" i="34"/>
  <c r="M1285" i="9" s="1"/>
  <c r="J1286" i="34"/>
  <c r="J1287" i="34"/>
  <c r="J1288" i="34"/>
  <c r="J1289" i="34"/>
  <c r="M1289" i="9" s="1"/>
  <c r="J1290" i="34"/>
  <c r="J1291" i="34"/>
  <c r="J1292" i="34"/>
  <c r="J1293" i="34"/>
  <c r="M1293" i="9" s="1"/>
  <c r="J1294" i="34"/>
  <c r="J1295" i="34"/>
  <c r="J1296" i="34"/>
  <c r="J1297" i="34"/>
  <c r="M1297" i="9" s="1"/>
  <c r="J1298" i="34"/>
  <c r="J1299" i="34"/>
  <c r="J1300" i="34"/>
  <c r="J1301" i="34"/>
  <c r="M1301" i="9" s="1"/>
  <c r="J1302" i="34"/>
  <c r="J1303" i="34"/>
  <c r="J1304" i="34"/>
  <c r="J1305" i="34"/>
  <c r="M1305" i="9" s="1"/>
  <c r="J1306" i="34"/>
  <c r="J1307" i="34"/>
  <c r="J1308" i="34"/>
  <c r="J1309" i="34"/>
  <c r="M1309" i="9" s="1"/>
  <c r="J1310" i="34"/>
  <c r="J1311" i="34"/>
  <c r="J1312" i="34"/>
  <c r="J1313" i="34"/>
  <c r="M1313" i="9" s="1"/>
  <c r="J1314" i="34"/>
  <c r="J1315" i="34"/>
  <c r="J1316" i="34"/>
  <c r="J1317" i="34"/>
  <c r="M1317" i="9" s="1"/>
  <c r="J1318" i="34"/>
  <c r="J1319" i="34"/>
  <c r="J1320" i="34"/>
  <c r="J1321" i="34"/>
  <c r="M1321" i="9" s="1"/>
  <c r="J1322" i="34"/>
  <c r="J1323" i="34"/>
  <c r="J1324" i="34"/>
  <c r="J1325" i="34"/>
  <c r="M1325" i="9" s="1"/>
  <c r="J1326" i="34"/>
  <c r="J1327" i="34"/>
  <c r="J1328" i="34"/>
  <c r="J1329" i="34"/>
  <c r="M1329" i="9" s="1"/>
  <c r="J1330" i="34"/>
  <c r="J1331" i="34"/>
  <c r="J1332" i="34"/>
  <c r="J1333" i="34"/>
  <c r="M1333" i="9" s="1"/>
  <c r="J1334" i="34"/>
  <c r="J1335" i="34"/>
  <c r="J1336" i="34"/>
  <c r="J1337" i="34"/>
  <c r="M1337" i="9" s="1"/>
  <c r="J1338" i="34"/>
  <c r="J1339" i="34"/>
  <c r="J1340" i="34"/>
  <c r="J1341" i="34"/>
  <c r="M1341" i="9" s="1"/>
  <c r="J1342" i="34"/>
  <c r="J1343" i="34"/>
  <c r="J1344" i="34"/>
  <c r="J1345" i="34"/>
  <c r="M1345" i="9" s="1"/>
  <c r="J1346" i="34"/>
  <c r="J1347" i="34"/>
  <c r="J1348" i="34"/>
  <c r="J1349" i="34"/>
  <c r="M1349" i="9" s="1"/>
  <c r="J1350" i="34"/>
  <c r="J1351" i="34"/>
  <c r="J1352" i="34"/>
  <c r="J1353" i="34"/>
  <c r="M1353" i="9" s="1"/>
  <c r="J1354" i="34"/>
  <c r="J1355" i="34"/>
  <c r="J1356" i="34"/>
  <c r="J1357" i="34"/>
  <c r="M1357" i="9" s="1"/>
  <c r="J1358" i="34"/>
  <c r="J1359" i="34"/>
  <c r="J1360" i="34"/>
  <c r="J1361" i="34"/>
  <c r="M1361" i="9" s="1"/>
  <c r="J1362" i="34"/>
  <c r="J1363" i="34"/>
  <c r="J1364" i="34"/>
  <c r="J1365" i="34"/>
  <c r="M1365" i="9" s="1"/>
  <c r="J1366" i="34"/>
  <c r="J1367" i="34"/>
  <c r="J1368" i="34"/>
  <c r="J1369" i="34"/>
  <c r="M1369" i="9" s="1"/>
  <c r="J1370" i="34"/>
  <c r="J1371" i="34"/>
  <c r="J1372" i="34"/>
  <c r="J1373" i="34"/>
  <c r="M1373" i="9" s="1"/>
  <c r="J1374" i="34"/>
  <c r="J1375" i="34"/>
  <c r="J1376" i="34"/>
  <c r="J1377" i="34"/>
  <c r="M1377" i="9" s="1"/>
  <c r="J1378" i="34"/>
  <c r="J1379" i="34"/>
  <c r="J1380" i="34"/>
  <c r="J1381" i="34"/>
  <c r="M1381" i="9" s="1"/>
  <c r="J1382" i="34"/>
  <c r="J1383" i="34"/>
  <c r="J1384" i="34"/>
  <c r="J1385" i="34"/>
  <c r="M1385" i="9" s="1"/>
  <c r="J1386" i="34"/>
  <c r="J1387" i="34"/>
  <c r="J1388" i="34"/>
  <c r="J1389" i="34"/>
  <c r="M1389" i="9" s="1"/>
  <c r="J1390" i="34"/>
  <c r="J1391" i="34"/>
  <c r="J1392" i="34"/>
  <c r="J1393" i="34"/>
  <c r="M1393" i="9" s="1"/>
  <c r="J1394" i="34"/>
  <c r="J1395" i="34"/>
  <c r="J1396" i="34"/>
  <c r="J1397" i="34"/>
  <c r="M1397" i="9" s="1"/>
  <c r="J1398" i="34"/>
  <c r="J1399" i="34"/>
  <c r="J1400" i="34"/>
  <c r="J1401" i="34"/>
  <c r="M1401" i="9" s="1"/>
  <c r="J1402" i="34"/>
  <c r="J1403" i="34"/>
  <c r="J1404" i="34"/>
  <c r="J1405" i="34"/>
  <c r="M1405" i="9" s="1"/>
  <c r="J1406" i="34"/>
  <c r="J1407" i="34"/>
  <c r="J1408" i="34"/>
  <c r="J1409" i="34"/>
  <c r="M1409" i="9" s="1"/>
  <c r="J1410" i="34"/>
  <c r="J1411" i="34"/>
  <c r="J1412" i="34"/>
  <c r="J1413" i="34"/>
  <c r="M1413" i="9" s="1"/>
  <c r="J1414" i="34"/>
  <c r="J1415" i="34"/>
  <c r="J1416" i="34"/>
  <c r="J1417" i="34"/>
  <c r="M1417" i="9" s="1"/>
  <c r="J1418" i="34"/>
  <c r="J1419" i="34"/>
  <c r="J1420" i="34"/>
  <c r="J1421" i="34"/>
  <c r="M1421" i="9" s="1"/>
  <c r="J1422" i="34"/>
  <c r="J1423" i="34"/>
  <c r="J1424" i="34"/>
  <c r="J1425" i="34"/>
  <c r="M1425" i="9" s="1"/>
  <c r="J1426" i="34"/>
  <c r="J1427" i="34"/>
  <c r="J1428" i="34"/>
  <c r="J1429" i="34"/>
  <c r="M1429" i="9" s="1"/>
  <c r="J1430" i="34"/>
  <c r="J1431" i="34"/>
  <c r="J1432" i="34"/>
  <c r="J1433" i="34"/>
  <c r="M1433" i="9" s="1"/>
  <c r="J1434" i="34"/>
  <c r="J1435" i="34"/>
  <c r="J1436" i="34"/>
  <c r="J1437" i="34"/>
  <c r="M1437" i="9" s="1"/>
  <c r="J1438" i="34"/>
  <c r="J1439" i="34"/>
  <c r="J1440" i="34"/>
  <c r="J1441" i="34"/>
  <c r="M1441" i="9" s="1"/>
  <c r="J1442" i="34"/>
  <c r="J1443" i="34"/>
  <c r="J1444" i="34"/>
  <c r="J1445" i="34"/>
  <c r="M1445" i="9" s="1"/>
  <c r="J1446" i="34"/>
  <c r="J1447" i="34"/>
  <c r="J1448" i="34"/>
  <c r="J1449" i="34"/>
  <c r="M1449" i="9" s="1"/>
  <c r="J1450" i="34"/>
  <c r="J1451" i="34"/>
  <c r="J1452" i="34"/>
  <c r="J1453" i="34"/>
  <c r="M1453" i="9" s="1"/>
  <c r="J1454" i="34"/>
  <c r="J1455" i="34"/>
  <c r="J1456" i="34"/>
  <c r="J1457" i="34"/>
  <c r="M1457" i="9" s="1"/>
  <c r="J1458" i="34"/>
  <c r="J1459" i="34"/>
  <c r="J1460" i="34"/>
  <c r="J1461" i="34"/>
  <c r="M1461" i="9" s="1"/>
  <c r="J1462" i="34"/>
  <c r="J1463" i="34"/>
  <c r="J1464" i="34"/>
  <c r="J1465" i="34"/>
  <c r="M1465" i="9" s="1"/>
  <c r="J1466" i="34"/>
  <c r="J1467" i="34"/>
  <c r="J1468" i="34"/>
  <c r="J1469" i="34"/>
  <c r="M1469" i="9" s="1"/>
  <c r="J1470" i="34"/>
  <c r="J1471" i="34"/>
  <c r="J1472" i="34"/>
  <c r="J1473" i="34"/>
  <c r="M1473" i="9" s="1"/>
  <c r="J1474" i="34"/>
  <c r="J1475" i="34"/>
  <c r="J1476" i="34"/>
  <c r="J1477" i="34"/>
  <c r="M1477" i="9" s="1"/>
  <c r="J1478" i="34"/>
  <c r="J1479" i="34"/>
  <c r="J1480" i="34"/>
  <c r="J1481" i="34"/>
  <c r="M1481" i="9" s="1"/>
  <c r="J1482" i="34"/>
  <c r="J1483" i="34"/>
  <c r="J1484" i="34"/>
  <c r="J1485" i="34"/>
  <c r="M1485" i="9" s="1"/>
  <c r="J1486" i="34"/>
  <c r="J1487" i="34"/>
  <c r="J1488" i="34"/>
  <c r="J1489" i="34"/>
  <c r="M1489" i="9" s="1"/>
  <c r="J1490" i="34"/>
  <c r="J1491" i="34"/>
  <c r="J1492" i="34"/>
  <c r="J1493" i="34"/>
  <c r="M1493" i="9" s="1"/>
  <c r="J1494" i="34"/>
  <c r="J1495" i="34"/>
  <c r="J1496" i="34"/>
  <c r="J1497" i="34"/>
  <c r="M1497" i="9" s="1"/>
  <c r="J1498" i="34"/>
  <c r="J1499" i="34"/>
  <c r="J1500" i="34"/>
  <c r="J1501" i="34"/>
  <c r="M1501" i="9" s="1"/>
  <c r="J1502" i="34"/>
  <c r="J1503" i="34"/>
  <c r="J1504" i="34"/>
  <c r="J1505" i="34"/>
  <c r="M1505" i="9" s="1"/>
  <c r="J1506" i="34"/>
  <c r="J1507" i="34"/>
  <c r="J1508" i="34"/>
  <c r="J1509" i="34"/>
  <c r="M1509" i="9" s="1"/>
  <c r="J1510" i="34"/>
  <c r="J1511" i="34"/>
  <c r="J1512" i="34"/>
  <c r="J1513" i="34"/>
  <c r="M1513" i="9" s="1"/>
  <c r="J1514" i="34"/>
  <c r="J1515" i="34"/>
  <c r="J1516" i="34"/>
  <c r="J1517" i="34"/>
  <c r="M1517" i="9" s="1"/>
  <c r="J1518" i="34"/>
  <c r="J1519" i="34"/>
  <c r="J1520" i="34"/>
  <c r="J1521" i="34"/>
  <c r="M1521" i="9" s="1"/>
  <c r="J1522" i="34"/>
  <c r="J1523" i="34"/>
  <c r="J1524" i="34"/>
  <c r="J1525" i="34"/>
  <c r="M1525" i="9" s="1"/>
  <c r="J1526" i="34"/>
  <c r="J1527" i="34"/>
  <c r="J1528" i="34"/>
  <c r="J1529" i="34"/>
  <c r="M1529" i="9" s="1"/>
  <c r="J1530" i="34"/>
  <c r="J1531" i="34"/>
  <c r="J1532" i="34"/>
  <c r="J1533" i="34"/>
  <c r="M1533" i="9" s="1"/>
  <c r="J1534" i="34"/>
  <c r="J1535" i="34"/>
  <c r="J1536" i="34"/>
  <c r="J1537" i="34"/>
  <c r="M1537" i="9" s="1"/>
  <c r="J1538" i="34"/>
  <c r="J1539" i="34"/>
  <c r="J1540" i="34"/>
  <c r="J1541" i="34"/>
  <c r="M1541" i="9" s="1"/>
  <c r="J1542" i="34"/>
  <c r="J1543" i="34"/>
  <c r="J1544" i="34"/>
  <c r="J1545" i="34"/>
  <c r="M1545" i="9" s="1"/>
  <c r="J1546" i="34"/>
  <c r="J1547" i="34"/>
  <c r="J1548" i="34"/>
  <c r="J1549" i="34"/>
  <c r="M1549" i="9" s="1"/>
  <c r="J1550" i="34"/>
  <c r="J1551" i="34"/>
  <c r="J1552" i="34"/>
  <c r="J1553" i="34"/>
  <c r="M1553" i="9" s="1"/>
  <c r="J1554" i="34"/>
  <c r="J1555" i="34"/>
  <c r="J1556" i="34"/>
  <c r="J1557" i="34"/>
  <c r="M1557" i="9" s="1"/>
  <c r="J1558" i="34"/>
  <c r="J1559" i="34"/>
  <c r="J1560" i="34"/>
  <c r="J1561" i="34"/>
  <c r="M1561" i="9" s="1"/>
  <c r="J1562" i="34"/>
  <c r="J1563" i="34"/>
  <c r="J1564" i="34"/>
  <c r="J1565" i="34"/>
  <c r="M1565" i="9" s="1"/>
  <c r="J1566" i="34"/>
  <c r="J1567" i="34"/>
  <c r="J1568" i="34"/>
  <c r="J1569" i="34"/>
  <c r="M1569" i="9" s="1"/>
  <c r="J1570" i="34"/>
  <c r="J1571" i="34"/>
  <c r="J1572" i="34"/>
  <c r="J1573" i="34"/>
  <c r="M1573" i="9" s="1"/>
  <c r="J1574" i="34"/>
  <c r="J1575" i="34"/>
  <c r="J1576" i="34"/>
  <c r="J1577" i="34"/>
  <c r="M1577" i="9" s="1"/>
  <c r="J1578" i="34"/>
  <c r="J1579" i="34"/>
  <c r="J1580" i="34"/>
  <c r="J1581" i="34"/>
  <c r="M1581" i="9" s="1"/>
  <c r="J1582" i="34"/>
  <c r="J1583" i="34"/>
  <c r="J1584" i="34"/>
  <c r="J1585" i="34"/>
  <c r="M1585" i="9" s="1"/>
  <c r="J1586" i="34"/>
  <c r="J1587" i="34"/>
  <c r="J1588" i="34"/>
  <c r="J1589" i="34"/>
  <c r="M1589" i="9" s="1"/>
  <c r="J1590" i="34"/>
  <c r="J1591" i="34"/>
  <c r="J1592" i="34"/>
  <c r="J1593" i="34"/>
  <c r="M1593" i="9" s="1"/>
  <c r="J1594" i="34"/>
  <c r="J1595" i="34"/>
  <c r="J1596" i="34"/>
  <c r="J1597" i="34"/>
  <c r="M1597" i="9" s="1"/>
  <c r="J1598" i="34"/>
  <c r="J1599" i="34"/>
  <c r="J1600" i="34"/>
  <c r="J1601" i="34"/>
  <c r="M1601" i="9" s="1"/>
  <c r="J1602" i="34"/>
  <c r="J1603" i="34"/>
  <c r="J1604" i="34"/>
  <c r="J1605" i="34"/>
  <c r="M1605" i="9" s="1"/>
  <c r="J1606" i="34"/>
  <c r="J1607" i="34"/>
  <c r="J1608" i="34"/>
  <c r="J1609" i="34"/>
  <c r="M1609" i="9" s="1"/>
  <c r="J1610" i="34"/>
  <c r="J1611" i="34"/>
  <c r="J1612" i="34"/>
  <c r="J1613" i="34"/>
  <c r="M1613" i="9" s="1"/>
  <c r="J1614" i="34"/>
  <c r="J1615" i="34"/>
  <c r="J1616" i="34"/>
  <c r="J1617" i="34"/>
  <c r="M1617" i="9" s="1"/>
  <c r="J1618" i="34"/>
  <c r="J1619" i="34"/>
  <c r="J1620" i="34"/>
  <c r="J1621" i="34"/>
  <c r="M1621" i="9" s="1"/>
  <c r="J1622" i="34"/>
  <c r="J1623" i="34"/>
  <c r="J1624" i="34"/>
  <c r="J1625" i="34"/>
  <c r="M1625" i="9" s="1"/>
  <c r="J1626" i="34"/>
  <c r="J1627" i="34"/>
  <c r="J1628" i="34"/>
  <c r="J1629" i="34"/>
  <c r="M1629" i="9" s="1"/>
  <c r="J1630" i="34"/>
  <c r="J1631" i="34"/>
  <c r="J1632" i="34"/>
  <c r="J1633" i="34"/>
  <c r="M1633" i="9" s="1"/>
  <c r="J1634" i="34"/>
  <c r="J1635" i="34"/>
  <c r="J1636" i="34"/>
  <c r="J1637" i="34"/>
  <c r="M1637" i="9" s="1"/>
  <c r="J1638" i="34"/>
  <c r="J1639" i="34"/>
  <c r="J1640" i="34"/>
  <c r="J1641" i="34"/>
  <c r="M1641" i="9" s="1"/>
  <c r="J1642" i="34"/>
  <c r="J1643" i="34"/>
  <c r="J1644" i="34"/>
  <c r="J1645" i="34"/>
  <c r="M1645" i="9" s="1"/>
  <c r="J1646" i="34"/>
  <c r="J1647" i="34"/>
  <c r="J1648" i="34"/>
  <c r="J1649" i="34"/>
  <c r="M1649" i="9" s="1"/>
  <c r="J1650" i="34"/>
  <c r="J1651" i="34"/>
  <c r="J1652" i="34"/>
  <c r="J1653" i="34"/>
  <c r="M1653" i="9" s="1"/>
  <c r="J1654" i="34"/>
  <c r="J1655" i="34"/>
  <c r="J1656" i="34"/>
  <c r="J1657" i="34"/>
  <c r="M1657" i="9" s="1"/>
  <c r="J1658" i="34"/>
  <c r="J1659" i="34"/>
  <c r="J1660" i="34"/>
  <c r="J1661" i="34"/>
  <c r="M1661" i="9" s="1"/>
  <c r="J1662" i="34"/>
  <c r="J1663" i="34"/>
  <c r="J1664" i="34"/>
  <c r="J1665" i="34"/>
  <c r="M1665" i="9" s="1"/>
  <c r="J1666" i="34"/>
  <c r="J1667" i="34"/>
  <c r="J1668" i="34"/>
  <c r="J1669" i="34"/>
  <c r="M1669" i="9" s="1"/>
  <c r="J1670" i="34"/>
  <c r="J1671" i="34"/>
  <c r="J1672" i="34"/>
  <c r="J1673" i="34"/>
  <c r="M1673" i="9" s="1"/>
  <c r="J1674" i="34"/>
  <c r="J1675" i="34"/>
  <c r="J1676" i="34"/>
  <c r="J1677" i="34"/>
  <c r="M1677" i="9" s="1"/>
  <c r="J1678" i="34"/>
  <c r="J1679" i="34"/>
  <c r="J1680" i="34"/>
  <c r="J1681" i="34"/>
  <c r="M1681" i="9" s="1"/>
  <c r="J1682" i="34"/>
  <c r="J1683" i="34"/>
  <c r="J1684" i="34"/>
  <c r="J1685" i="34"/>
  <c r="M1685" i="9" s="1"/>
  <c r="J1686" i="34"/>
  <c r="J1687" i="34"/>
  <c r="J1688" i="34"/>
  <c r="J1689" i="34"/>
  <c r="M1689" i="9" s="1"/>
  <c r="J1690" i="34"/>
  <c r="J1691" i="34"/>
  <c r="J1692" i="34"/>
  <c r="J1693" i="34"/>
  <c r="M1693" i="9" s="1"/>
  <c r="J1694" i="34"/>
  <c r="J1695" i="34"/>
  <c r="J1696" i="34"/>
  <c r="J1697" i="34"/>
  <c r="M1697" i="9" s="1"/>
  <c r="J1698" i="34"/>
  <c r="J1699" i="34"/>
  <c r="J1700" i="34"/>
  <c r="J1701" i="34"/>
  <c r="M1701" i="9" s="1"/>
  <c r="J1702" i="34"/>
  <c r="J1703" i="34"/>
  <c r="J1704" i="34"/>
  <c r="J1705" i="34"/>
  <c r="M1705" i="9" s="1"/>
  <c r="J1706" i="34"/>
  <c r="J1707" i="34"/>
  <c r="J1708" i="34"/>
  <c r="J1709" i="34"/>
  <c r="M1709" i="9" s="1"/>
  <c r="J1710" i="34"/>
  <c r="J1711" i="34"/>
  <c r="J1712" i="34"/>
  <c r="J1713" i="34"/>
  <c r="M1713" i="9" s="1"/>
  <c r="J1714" i="34"/>
  <c r="J1715" i="34"/>
  <c r="J1716" i="34"/>
  <c r="J1717" i="34"/>
  <c r="M1717" i="9" s="1"/>
  <c r="J1718" i="34"/>
  <c r="J1719" i="34"/>
  <c r="J1720" i="34"/>
  <c r="J1721" i="34"/>
  <c r="M1721" i="9" s="1"/>
  <c r="J1722" i="34"/>
  <c r="J1723" i="34"/>
  <c r="J1724" i="34"/>
  <c r="J1725" i="34"/>
  <c r="M1725" i="9" s="1"/>
  <c r="J1726" i="34"/>
  <c r="J1727" i="34"/>
  <c r="J1728" i="34"/>
  <c r="J1729" i="34"/>
  <c r="M1729" i="9" s="1"/>
  <c r="J1730" i="34"/>
  <c r="J1731" i="34"/>
  <c r="J1732" i="34"/>
  <c r="J1733" i="34"/>
  <c r="M1733" i="9" s="1"/>
  <c r="J1734" i="34"/>
  <c r="J1735" i="34"/>
  <c r="J1736" i="34"/>
  <c r="J1737" i="34"/>
  <c r="M1737" i="9" s="1"/>
  <c r="J1738" i="34"/>
  <c r="J1739" i="34"/>
  <c r="J1740" i="34"/>
  <c r="J1741" i="34"/>
  <c r="M1741" i="9" s="1"/>
  <c r="J1742" i="34"/>
  <c r="J1743" i="34"/>
  <c r="J1744" i="34"/>
  <c r="J1745" i="34"/>
  <c r="M1745" i="9" s="1"/>
  <c r="J1746" i="34"/>
  <c r="J1747" i="34"/>
  <c r="J1748" i="34"/>
  <c r="J1749" i="34"/>
  <c r="M1749" i="9" s="1"/>
  <c r="J1750" i="34"/>
  <c r="J1751" i="34"/>
  <c r="J1752" i="34"/>
  <c r="J1753" i="34"/>
  <c r="M1753" i="9" s="1"/>
  <c r="J1754" i="34"/>
  <c r="J1755" i="34"/>
  <c r="J1756" i="34"/>
  <c r="J1757" i="34"/>
  <c r="M1757" i="9" s="1"/>
  <c r="J1758" i="34"/>
  <c r="J1759" i="34"/>
  <c r="J1760" i="34"/>
  <c r="J1761" i="34"/>
  <c r="M1761" i="9" s="1"/>
  <c r="J1762" i="34"/>
  <c r="J1763" i="34"/>
  <c r="J1764" i="34"/>
  <c r="J1765" i="34"/>
  <c r="M1765" i="9" s="1"/>
  <c r="J1766" i="34"/>
  <c r="J1767" i="34"/>
  <c r="J1768" i="34"/>
  <c r="J1769" i="34"/>
  <c r="M1769" i="9" s="1"/>
  <c r="J1770" i="34"/>
  <c r="J1771" i="34"/>
  <c r="J1772" i="34"/>
  <c r="J1773" i="34"/>
  <c r="M1773" i="9" s="1"/>
  <c r="J1774" i="34"/>
  <c r="J1775" i="34"/>
  <c r="J1776" i="34"/>
  <c r="J1777" i="34"/>
  <c r="M1777" i="9" s="1"/>
  <c r="J1778" i="34"/>
  <c r="J1779" i="34"/>
  <c r="J1780" i="34"/>
  <c r="J1781" i="34"/>
  <c r="M1781" i="9" s="1"/>
  <c r="J1782" i="34"/>
  <c r="J1783" i="34"/>
  <c r="J1784" i="34"/>
  <c r="J1785" i="34"/>
  <c r="M1785" i="9" s="1"/>
  <c r="J1786" i="34"/>
  <c r="J1787" i="34"/>
  <c r="J1788" i="34"/>
  <c r="J1789" i="34"/>
  <c r="M1789" i="9" s="1"/>
  <c r="J1790" i="34"/>
  <c r="J1791" i="34"/>
  <c r="J1792" i="34"/>
  <c r="J1793" i="34"/>
  <c r="M1793" i="9" s="1"/>
  <c r="J1794" i="34"/>
  <c r="J1795" i="34"/>
  <c r="J1796" i="34"/>
  <c r="J1797" i="34"/>
  <c r="M1797" i="9" s="1"/>
  <c r="J1798" i="34"/>
  <c r="J1799" i="34"/>
  <c r="J1800" i="34"/>
  <c r="J1801" i="34"/>
  <c r="M1801" i="9" s="1"/>
  <c r="J1802" i="34"/>
  <c r="J1803" i="34"/>
  <c r="J1804" i="34"/>
  <c r="J1805" i="34"/>
  <c r="M1805" i="9" s="1"/>
  <c r="J1806" i="34"/>
  <c r="J1807" i="34"/>
  <c r="J1808" i="34"/>
  <c r="J1809" i="34"/>
  <c r="M1809" i="9" s="1"/>
  <c r="J1810" i="34"/>
  <c r="J1811" i="34"/>
  <c r="J1812" i="34"/>
  <c r="J1813" i="34"/>
  <c r="M1813" i="9" s="1"/>
  <c r="J1814" i="34"/>
  <c r="J1815" i="34"/>
  <c r="J1816" i="34"/>
  <c r="J1817" i="34"/>
  <c r="M1817" i="9" s="1"/>
  <c r="J1818" i="34"/>
  <c r="J1819" i="34"/>
  <c r="J1820" i="34"/>
  <c r="J1821" i="34"/>
  <c r="M1821" i="9" s="1"/>
  <c r="J1822" i="34"/>
  <c r="J1823" i="34"/>
  <c r="J1824" i="34"/>
  <c r="J1825" i="34"/>
  <c r="M1825" i="9" s="1"/>
  <c r="J1826" i="34"/>
  <c r="J1827" i="34"/>
  <c r="J1828" i="34"/>
  <c r="J1829" i="34"/>
  <c r="M1829" i="9" s="1"/>
  <c r="J1830" i="34"/>
  <c r="J1831" i="34"/>
  <c r="J1832" i="34"/>
  <c r="J1833" i="34"/>
  <c r="M1833" i="9" s="1"/>
  <c r="J1834" i="34"/>
  <c r="J1835" i="34"/>
  <c r="J1836" i="34"/>
  <c r="J1837" i="34"/>
  <c r="M1837" i="9" s="1"/>
  <c r="J1838" i="34"/>
  <c r="J1839" i="34"/>
  <c r="J1840" i="34"/>
  <c r="J1841" i="34"/>
  <c r="M1841" i="9" s="1"/>
  <c r="J1842" i="34"/>
  <c r="J1843" i="34"/>
  <c r="J1844" i="34"/>
  <c r="J1845" i="34"/>
  <c r="M1845" i="9" s="1"/>
  <c r="J1846" i="34"/>
  <c r="J1847" i="34"/>
  <c r="J1848" i="34"/>
  <c r="J1849" i="34"/>
  <c r="M1849" i="9" s="1"/>
  <c r="J1850" i="34"/>
  <c r="J1851" i="34"/>
  <c r="J1852" i="34"/>
  <c r="J1853" i="34"/>
  <c r="M1853" i="9" s="1"/>
  <c r="J1854" i="34"/>
  <c r="J1855" i="34"/>
  <c r="J1856" i="34"/>
  <c r="J1857" i="34"/>
  <c r="M1857" i="9" s="1"/>
  <c r="J1858" i="34"/>
  <c r="J1859" i="34"/>
  <c r="J1860" i="34"/>
  <c r="J1861" i="34"/>
  <c r="M1861" i="9" s="1"/>
  <c r="J1862" i="34"/>
  <c r="J1863" i="34"/>
  <c r="J1864" i="34"/>
  <c r="J1865" i="34"/>
  <c r="M1865" i="9" s="1"/>
  <c r="J1866" i="34"/>
  <c r="J1867" i="34"/>
  <c r="J1868" i="34"/>
  <c r="J1869" i="34"/>
  <c r="M1869" i="9" s="1"/>
  <c r="J1870" i="34"/>
  <c r="J1871" i="34"/>
  <c r="J1872" i="34"/>
  <c r="J1873" i="34"/>
  <c r="M1873" i="9" s="1"/>
  <c r="J1874" i="34"/>
  <c r="J1875" i="34"/>
  <c r="J1876" i="34"/>
  <c r="J1877" i="34"/>
  <c r="M1877" i="9" s="1"/>
  <c r="J1878" i="34"/>
  <c r="J1879" i="34"/>
  <c r="J1880" i="34"/>
  <c r="J1881" i="34"/>
  <c r="M1881" i="9" s="1"/>
  <c r="J1882" i="34"/>
  <c r="J1883" i="34"/>
  <c r="J1884" i="34"/>
  <c r="J1885" i="34"/>
  <c r="M1885" i="9" s="1"/>
  <c r="J1886" i="34"/>
  <c r="J1887" i="34"/>
  <c r="J1888" i="34"/>
  <c r="J1889" i="34"/>
  <c r="M1889" i="9" s="1"/>
  <c r="J1890" i="34"/>
  <c r="J1891" i="34"/>
  <c r="J1892" i="34"/>
  <c r="J1893" i="34"/>
  <c r="M1893" i="9" s="1"/>
  <c r="J1894" i="34"/>
  <c r="J1895" i="34"/>
  <c r="J1896" i="34"/>
  <c r="J1897" i="34"/>
  <c r="M1897" i="9" s="1"/>
  <c r="J1898" i="34"/>
  <c r="J1899" i="34"/>
  <c r="J1900" i="34"/>
  <c r="J1901" i="34"/>
  <c r="M1901" i="9" s="1"/>
  <c r="J1902" i="34"/>
  <c r="J1903" i="34"/>
  <c r="J1904" i="34"/>
  <c r="J1905" i="34"/>
  <c r="M1905" i="9" s="1"/>
  <c r="J1906" i="34"/>
  <c r="J1907" i="34"/>
  <c r="J1908" i="34"/>
  <c r="J1909" i="34"/>
  <c r="M1909" i="9" s="1"/>
  <c r="J1910" i="34"/>
  <c r="J1911" i="34"/>
  <c r="J1912" i="34"/>
  <c r="J1913" i="34"/>
  <c r="M1913" i="9" s="1"/>
  <c r="J1914" i="34"/>
  <c r="J1915" i="34"/>
  <c r="J1916" i="34"/>
  <c r="J1917" i="34"/>
  <c r="M1917" i="9" s="1"/>
  <c r="J1918" i="34"/>
  <c r="J1919" i="34"/>
  <c r="J1920" i="34"/>
  <c r="J1921" i="34"/>
  <c r="M1921" i="9" s="1"/>
  <c r="J1922" i="34"/>
  <c r="J1923" i="34"/>
  <c r="J1924" i="34"/>
  <c r="J1925" i="34"/>
  <c r="M1925" i="9" s="1"/>
  <c r="J1926" i="34"/>
  <c r="J1927" i="34"/>
  <c r="J1928" i="34"/>
  <c r="J1929" i="34"/>
  <c r="M1929" i="9" s="1"/>
  <c r="J1930" i="34"/>
  <c r="J1931" i="34"/>
  <c r="J1932" i="34"/>
  <c r="J1933" i="34"/>
  <c r="M1933" i="9" s="1"/>
  <c r="J1934" i="34"/>
  <c r="J1935" i="34"/>
  <c r="J1936" i="34"/>
  <c r="J1937" i="34"/>
  <c r="M1937" i="9" s="1"/>
  <c r="J1938" i="34"/>
  <c r="J1939" i="34"/>
  <c r="J1940" i="34"/>
  <c r="J1941" i="34"/>
  <c r="M1941" i="9" s="1"/>
  <c r="J1942" i="34"/>
  <c r="J1943" i="34"/>
  <c r="J1944" i="34"/>
  <c r="J1945" i="34"/>
  <c r="M1945" i="9" s="1"/>
  <c r="J1946" i="34"/>
  <c r="J1947" i="34"/>
  <c r="J1948" i="34"/>
  <c r="J1949" i="34"/>
  <c r="M1949" i="9" s="1"/>
  <c r="J1950" i="34"/>
  <c r="J1951" i="34"/>
  <c r="J1952" i="34"/>
  <c r="J1953" i="34"/>
  <c r="M1953" i="9" s="1"/>
  <c r="J1954" i="34"/>
  <c r="J1955" i="34"/>
  <c r="J1956" i="34"/>
  <c r="J1957" i="34"/>
  <c r="M1957" i="9" s="1"/>
  <c r="J1958" i="34"/>
  <c r="J1959" i="34"/>
  <c r="J1960" i="34"/>
  <c r="J1961" i="34"/>
  <c r="M1961" i="9" s="1"/>
  <c r="J1962" i="34"/>
  <c r="J1963" i="34"/>
  <c r="J1964" i="34"/>
  <c r="J1965" i="34"/>
  <c r="M1965" i="9" s="1"/>
  <c r="J1966" i="34"/>
  <c r="J1967" i="34"/>
  <c r="J1968" i="34"/>
  <c r="J1969" i="34"/>
  <c r="M1969" i="9" s="1"/>
  <c r="J1970" i="34"/>
  <c r="J1971" i="34"/>
  <c r="J1972" i="34"/>
  <c r="J1973" i="34"/>
  <c r="M1973" i="9" s="1"/>
  <c r="J1974" i="34"/>
  <c r="J1975" i="34"/>
  <c r="J1976" i="34"/>
  <c r="J1977" i="34"/>
  <c r="M1977" i="9" s="1"/>
  <c r="J1978" i="34"/>
  <c r="J1979" i="34"/>
  <c r="J1980" i="34"/>
  <c r="J1981" i="34"/>
  <c r="M1981" i="9" s="1"/>
  <c r="J1982" i="34"/>
  <c r="J1983" i="34"/>
  <c r="J1984" i="34"/>
  <c r="J1985" i="34"/>
  <c r="M1985" i="9" s="1"/>
  <c r="J1986" i="34"/>
  <c r="J1987" i="34"/>
  <c r="J1988" i="34"/>
  <c r="J1989" i="34"/>
  <c r="M1989" i="9" s="1"/>
  <c r="J1990" i="34"/>
  <c r="J1991" i="34"/>
  <c r="J1992" i="34"/>
  <c r="J1993" i="34"/>
  <c r="M1993" i="9" s="1"/>
  <c r="J1994" i="34"/>
  <c r="J1995" i="34"/>
  <c r="J1996" i="34"/>
  <c r="J1997" i="34"/>
  <c r="M1997" i="9" s="1"/>
  <c r="J1998" i="34"/>
  <c r="J1999" i="34"/>
  <c r="J2000" i="34"/>
  <c r="J2001" i="34"/>
  <c r="M2001" i="9" s="1"/>
  <c r="J2002" i="34"/>
  <c r="J2003" i="34"/>
  <c r="J2004" i="34"/>
  <c r="J2005" i="34"/>
  <c r="M2005" i="9" s="1"/>
  <c r="J2006" i="34"/>
  <c r="J2007" i="34"/>
  <c r="J2008" i="34"/>
  <c r="J2009" i="34"/>
  <c r="M2009" i="9" s="1"/>
  <c r="J2010" i="34"/>
  <c r="J2011" i="34"/>
  <c r="J2012" i="34"/>
  <c r="J2013" i="34"/>
  <c r="M2013" i="9" s="1"/>
  <c r="J2014" i="34"/>
  <c r="J2015" i="34"/>
  <c r="J2016" i="34"/>
  <c r="J2017" i="34"/>
  <c r="M2017" i="9" s="1"/>
  <c r="J2018" i="34"/>
  <c r="J2019" i="34"/>
  <c r="J2020" i="34"/>
  <c r="J2021" i="34"/>
  <c r="M2021" i="9" s="1"/>
  <c r="J2022" i="34"/>
  <c r="J2023" i="34"/>
  <c r="J2024" i="34"/>
  <c r="J2025" i="34"/>
  <c r="M2025" i="9" s="1"/>
  <c r="J2026" i="34"/>
  <c r="J2027" i="34"/>
  <c r="J2028" i="34"/>
  <c r="J2029" i="34"/>
  <c r="M2029" i="9" s="1"/>
  <c r="J2030" i="34"/>
  <c r="J2031" i="34"/>
  <c r="J2032" i="34"/>
  <c r="J2033" i="34"/>
  <c r="M2033" i="9" s="1"/>
  <c r="J2034" i="34"/>
  <c r="J2035" i="34"/>
  <c r="J2036" i="34"/>
  <c r="J2037" i="34"/>
  <c r="M2037" i="9" s="1"/>
  <c r="J2038" i="34"/>
  <c r="J2039" i="34"/>
  <c r="J2040" i="34"/>
  <c r="J2041" i="34"/>
  <c r="M2041" i="9" s="1"/>
  <c r="J2042" i="34"/>
  <c r="J2043" i="34"/>
  <c r="J2044" i="34"/>
  <c r="J2045" i="34"/>
  <c r="J2046" i="34"/>
  <c r="J2047" i="34"/>
  <c r="J2048" i="34"/>
  <c r="J2049" i="34"/>
  <c r="J2050" i="34"/>
  <c r="J2051" i="34"/>
  <c r="J2052" i="34"/>
  <c r="J2053" i="34"/>
  <c r="J2054" i="34"/>
  <c r="J2055" i="34"/>
  <c r="J2056" i="34"/>
  <c r="J2057" i="34"/>
  <c r="J2058" i="34"/>
  <c r="J2059" i="34"/>
  <c r="J2060" i="34"/>
  <c r="J2061" i="34"/>
  <c r="J2062" i="34"/>
  <c r="J2063" i="34"/>
  <c r="J2064" i="34"/>
  <c r="J2065" i="34"/>
  <c r="J2066" i="34"/>
  <c r="J2067" i="34"/>
  <c r="J2068" i="34"/>
  <c r="J2069" i="34"/>
  <c r="J2070" i="34"/>
  <c r="J2071" i="34"/>
  <c r="J2072" i="34"/>
  <c r="J2073" i="34"/>
  <c r="J2074" i="34"/>
  <c r="J2075" i="34"/>
  <c r="J2076" i="34"/>
  <c r="J2077" i="34"/>
  <c r="J2078" i="34"/>
  <c r="J2079" i="34"/>
  <c r="J2080" i="34"/>
  <c r="J2081" i="34"/>
  <c r="J2082" i="34"/>
  <c r="J2083" i="34"/>
  <c r="J2084" i="34"/>
  <c r="J2085" i="34"/>
  <c r="J2086" i="34"/>
  <c r="J2087" i="34"/>
  <c r="J2088" i="34"/>
  <c r="J2089" i="34"/>
  <c r="J2090" i="34"/>
  <c r="J2091" i="34"/>
  <c r="J2092" i="34"/>
  <c r="J2093" i="34"/>
  <c r="J2094" i="34"/>
  <c r="J2095" i="34"/>
  <c r="J2096" i="34"/>
  <c r="J2097" i="34"/>
  <c r="J2098" i="34"/>
  <c r="J2099" i="34"/>
  <c r="J2100" i="34"/>
  <c r="J2101" i="34"/>
  <c r="J2102" i="34"/>
  <c r="J2103" i="34"/>
  <c r="J2104" i="34"/>
  <c r="J2105" i="34"/>
  <c r="J2106" i="34"/>
  <c r="J2107" i="34"/>
  <c r="J2108" i="34"/>
  <c r="J2109" i="34"/>
  <c r="J2110" i="34"/>
  <c r="J2111" i="34"/>
  <c r="J2112" i="34"/>
  <c r="J2113" i="34"/>
  <c r="J2114" i="34"/>
  <c r="J2115" i="34"/>
  <c r="J2116" i="34"/>
  <c r="J2117" i="34"/>
  <c r="J2118" i="34"/>
  <c r="J2119" i="34"/>
  <c r="J2120" i="34"/>
  <c r="J2121" i="34"/>
  <c r="J2122" i="34"/>
  <c r="J2123" i="34"/>
  <c r="J2124" i="34"/>
  <c r="J2125" i="34"/>
  <c r="J2126" i="34"/>
  <c r="J2127" i="34"/>
  <c r="J2128" i="34"/>
  <c r="J2129" i="34"/>
  <c r="J2130" i="34"/>
  <c r="J2131" i="34"/>
  <c r="J2132" i="34"/>
  <c r="J2133" i="34"/>
  <c r="J2134" i="34"/>
  <c r="J2135" i="34"/>
  <c r="J2136" i="34"/>
  <c r="J2137" i="34"/>
  <c r="J2138" i="34"/>
  <c r="J2139" i="34"/>
  <c r="J2140" i="34"/>
  <c r="J2141" i="34"/>
  <c r="J2142" i="34"/>
  <c r="J2143" i="34"/>
  <c r="J2144" i="34"/>
  <c r="J2145" i="34"/>
  <c r="J2146" i="34"/>
  <c r="J2147" i="34"/>
  <c r="J2148" i="34"/>
  <c r="J2149" i="34"/>
  <c r="J2150" i="34"/>
  <c r="J2151" i="34"/>
  <c r="J2152" i="34"/>
  <c r="J2153" i="34"/>
  <c r="J2154" i="34"/>
  <c r="J2155" i="34"/>
  <c r="J2156" i="34"/>
  <c r="J2157" i="34"/>
  <c r="J2158" i="34"/>
  <c r="J2159" i="34"/>
  <c r="J2160" i="34"/>
  <c r="J2161" i="34"/>
  <c r="J2162" i="34"/>
  <c r="J2163" i="34"/>
  <c r="J2164" i="34"/>
  <c r="J2165" i="34"/>
  <c r="J2166" i="34"/>
  <c r="J2167" i="34"/>
  <c r="J2168" i="34"/>
  <c r="J2169" i="34"/>
  <c r="J2170" i="34"/>
  <c r="J2171" i="34"/>
  <c r="J2172" i="34"/>
  <c r="J2173" i="34"/>
  <c r="J2174" i="34"/>
  <c r="J2175" i="34"/>
  <c r="J2176" i="34"/>
  <c r="J2177" i="34"/>
  <c r="J2178" i="34"/>
  <c r="J2179" i="34"/>
  <c r="J2180" i="34"/>
  <c r="J2181" i="34"/>
  <c r="J2182" i="34"/>
  <c r="J2183" i="34"/>
  <c r="J2184" i="34"/>
  <c r="J2185" i="34"/>
  <c r="J2186" i="34"/>
  <c r="J2187" i="34"/>
  <c r="J2188" i="34"/>
  <c r="J2189" i="34"/>
  <c r="J2190" i="34"/>
  <c r="J2191" i="34"/>
  <c r="J2192" i="34"/>
  <c r="J2193" i="34"/>
  <c r="J2194" i="34"/>
  <c r="J2195" i="34"/>
  <c r="J2196" i="34"/>
  <c r="J2197" i="34"/>
  <c r="J2198" i="34"/>
  <c r="J2199" i="34"/>
  <c r="J2200" i="34"/>
  <c r="J2201" i="34"/>
  <c r="J2202" i="34"/>
  <c r="J2203" i="34"/>
  <c r="J2204" i="34"/>
  <c r="J2205" i="34"/>
  <c r="J2206" i="34"/>
  <c r="J2207" i="34"/>
  <c r="J2208" i="34"/>
  <c r="J2209" i="34"/>
  <c r="J2210" i="34"/>
  <c r="J2211" i="34"/>
  <c r="J2212" i="34"/>
  <c r="J2213" i="34"/>
  <c r="J2214" i="34"/>
  <c r="J2215" i="34"/>
  <c r="J2216" i="34"/>
  <c r="J2217" i="34"/>
  <c r="J2218" i="34"/>
  <c r="J2219" i="34"/>
  <c r="J2220" i="34"/>
  <c r="J2221" i="34"/>
  <c r="J2222" i="34"/>
  <c r="J2223" i="34"/>
  <c r="J2224" i="34"/>
  <c r="J2225" i="34"/>
  <c r="J2226" i="34"/>
  <c r="J2227" i="34"/>
  <c r="J2228" i="34"/>
  <c r="J2229" i="34"/>
  <c r="J2230" i="34"/>
  <c r="J2231" i="34"/>
  <c r="J2232" i="34"/>
  <c r="J2233" i="34"/>
  <c r="J2234" i="34"/>
  <c r="J2235" i="34"/>
  <c r="J2236" i="34"/>
  <c r="J2237" i="34"/>
  <c r="J2238" i="34"/>
  <c r="J2239" i="34"/>
  <c r="J2240" i="34"/>
  <c r="J2241" i="34"/>
  <c r="J2242" i="34"/>
  <c r="J2243" i="34"/>
  <c r="J2244" i="34"/>
  <c r="J2245" i="34"/>
  <c r="J2246" i="34"/>
  <c r="J2247" i="34"/>
  <c r="J2248" i="34"/>
  <c r="J2249" i="34"/>
  <c r="J2250" i="34"/>
  <c r="J2251" i="34"/>
  <c r="J2252" i="34"/>
  <c r="J2253" i="34"/>
  <c r="J2254" i="34"/>
  <c r="J2255" i="34"/>
  <c r="J2256" i="34"/>
  <c r="J2257" i="34"/>
  <c r="J2258" i="34"/>
  <c r="J2259" i="34"/>
  <c r="J2260" i="34"/>
  <c r="J2261" i="34"/>
  <c r="J2262" i="34"/>
  <c r="J2263" i="34"/>
  <c r="J2264" i="34"/>
  <c r="J2265" i="34"/>
  <c r="J2266" i="34"/>
  <c r="J2267" i="34"/>
  <c r="J2268" i="34"/>
  <c r="J2269" i="34"/>
  <c r="J2270" i="34"/>
  <c r="J2271" i="34"/>
  <c r="J2272" i="34"/>
  <c r="J2273" i="34"/>
  <c r="J2274" i="34"/>
  <c r="J2275" i="34"/>
  <c r="J2276" i="34"/>
  <c r="J2277" i="34"/>
  <c r="J2278" i="34"/>
  <c r="J2279" i="34"/>
  <c r="J2280" i="34"/>
  <c r="J2281" i="34"/>
  <c r="J2282" i="34"/>
  <c r="J2283" i="34"/>
  <c r="J2284" i="34"/>
  <c r="J2285" i="34"/>
  <c r="J2286" i="34"/>
  <c r="J2287" i="34"/>
  <c r="J2288" i="34"/>
  <c r="J2289" i="34"/>
  <c r="J2290" i="34"/>
  <c r="J2291" i="34"/>
  <c r="J2292" i="34"/>
  <c r="J2293" i="34"/>
  <c r="J2294" i="34"/>
  <c r="J2295" i="34"/>
  <c r="J2296" i="34"/>
  <c r="J2297" i="34"/>
  <c r="J2298" i="34"/>
  <c r="J2299" i="34"/>
  <c r="J2300" i="34"/>
  <c r="J2301" i="34"/>
  <c r="J2302" i="34"/>
  <c r="J2303" i="34"/>
  <c r="J2304" i="34"/>
  <c r="J2305" i="34"/>
  <c r="J2306" i="34"/>
  <c r="J2307" i="34"/>
  <c r="J2308" i="34"/>
  <c r="J2309" i="34"/>
  <c r="J2310" i="34"/>
  <c r="J2311" i="34"/>
  <c r="J2312" i="34"/>
  <c r="J2313" i="34"/>
  <c r="J2314" i="34"/>
  <c r="J2315" i="34"/>
  <c r="J2316" i="34"/>
  <c r="J2317" i="34"/>
  <c r="J2318" i="34"/>
  <c r="J2319" i="34"/>
  <c r="J2320" i="34"/>
  <c r="J2321" i="34"/>
  <c r="J2322" i="34"/>
  <c r="J2323" i="34"/>
  <c r="J2324" i="34"/>
  <c r="J2325" i="34"/>
  <c r="J2326" i="34"/>
  <c r="J2327" i="34"/>
  <c r="J2328" i="34"/>
  <c r="J2329" i="34"/>
  <c r="J2330" i="34"/>
  <c r="J2331" i="34"/>
  <c r="J2332" i="34"/>
  <c r="J2333" i="34"/>
  <c r="J2334" i="34"/>
  <c r="J2335" i="34"/>
  <c r="J2336" i="34"/>
  <c r="M13" i="9"/>
  <c r="F33" i="9"/>
  <c r="G33" i="9"/>
  <c r="H33" i="9"/>
  <c r="I33" i="9"/>
  <c r="J33" i="9"/>
  <c r="K33" i="9"/>
  <c r="N33" i="9"/>
  <c r="O33" i="9"/>
  <c r="P33" i="9"/>
  <c r="Q33" i="9"/>
  <c r="R33" i="9"/>
  <c r="F34" i="9"/>
  <c r="G34" i="9"/>
  <c r="H34" i="9"/>
  <c r="I34" i="9"/>
  <c r="J34" i="9"/>
  <c r="K34" i="9"/>
  <c r="M34" i="9"/>
  <c r="N34" i="9"/>
  <c r="O34" i="9"/>
  <c r="P34" i="9"/>
  <c r="Q34" i="9"/>
  <c r="R34" i="9"/>
  <c r="F35" i="9"/>
  <c r="G35" i="9"/>
  <c r="H35" i="9"/>
  <c r="I35" i="9"/>
  <c r="J35" i="9"/>
  <c r="K35" i="9"/>
  <c r="M35" i="9"/>
  <c r="N35" i="9"/>
  <c r="O35" i="9"/>
  <c r="P35" i="9"/>
  <c r="Q35" i="9"/>
  <c r="R35" i="9"/>
  <c r="F36" i="9"/>
  <c r="G36" i="9"/>
  <c r="H36" i="9"/>
  <c r="I36" i="9"/>
  <c r="J36" i="9"/>
  <c r="K36" i="9"/>
  <c r="M36" i="9"/>
  <c r="N36" i="9"/>
  <c r="O36" i="9"/>
  <c r="P36" i="9"/>
  <c r="Q36" i="9"/>
  <c r="R36" i="9"/>
  <c r="F37" i="9"/>
  <c r="G37" i="9"/>
  <c r="H37" i="9"/>
  <c r="I37" i="9"/>
  <c r="J37" i="9"/>
  <c r="K37" i="9"/>
  <c r="N37" i="9"/>
  <c r="O37" i="9"/>
  <c r="P37" i="9"/>
  <c r="Q37" i="9"/>
  <c r="R37" i="9"/>
  <c r="F38" i="9"/>
  <c r="G38" i="9"/>
  <c r="H38" i="9"/>
  <c r="I38" i="9"/>
  <c r="J38" i="9"/>
  <c r="K38" i="9"/>
  <c r="M38" i="9"/>
  <c r="N38" i="9"/>
  <c r="O38" i="9"/>
  <c r="P38" i="9"/>
  <c r="Q38" i="9"/>
  <c r="R38" i="9"/>
  <c r="F39" i="9"/>
  <c r="G39" i="9"/>
  <c r="H39" i="9"/>
  <c r="I39" i="9"/>
  <c r="J39" i="9"/>
  <c r="K39" i="9"/>
  <c r="M39" i="9"/>
  <c r="N39" i="9"/>
  <c r="O39" i="9"/>
  <c r="P39" i="9"/>
  <c r="Q39" i="9"/>
  <c r="R39" i="9"/>
  <c r="F40" i="9"/>
  <c r="G40" i="9"/>
  <c r="H40" i="9"/>
  <c r="I40" i="9"/>
  <c r="J40" i="9"/>
  <c r="K40" i="9"/>
  <c r="M40" i="9"/>
  <c r="N40" i="9"/>
  <c r="O40" i="9"/>
  <c r="P40" i="9"/>
  <c r="Q40" i="9"/>
  <c r="R40" i="9"/>
  <c r="F41" i="9"/>
  <c r="G41" i="9"/>
  <c r="H41" i="9"/>
  <c r="I41" i="9"/>
  <c r="J41" i="9"/>
  <c r="K41" i="9"/>
  <c r="N41" i="9"/>
  <c r="O41" i="9"/>
  <c r="P41" i="9"/>
  <c r="Q41" i="9"/>
  <c r="R41" i="9"/>
  <c r="F42" i="9"/>
  <c r="G42" i="9"/>
  <c r="H42" i="9"/>
  <c r="I42" i="9"/>
  <c r="J42" i="9"/>
  <c r="K42" i="9"/>
  <c r="M42" i="9"/>
  <c r="N42" i="9"/>
  <c r="O42" i="9"/>
  <c r="P42" i="9"/>
  <c r="Q42" i="9"/>
  <c r="R42" i="9"/>
  <c r="F43" i="9"/>
  <c r="G43" i="9"/>
  <c r="H43" i="9"/>
  <c r="I43" i="9"/>
  <c r="J43" i="9"/>
  <c r="K43" i="9"/>
  <c r="M43" i="9"/>
  <c r="N43" i="9"/>
  <c r="O43" i="9"/>
  <c r="P43" i="9"/>
  <c r="Q43" i="9"/>
  <c r="R43" i="9"/>
  <c r="F44" i="9"/>
  <c r="G44" i="9"/>
  <c r="H44" i="9"/>
  <c r="I44" i="9"/>
  <c r="J44" i="9"/>
  <c r="K44" i="9"/>
  <c r="M44" i="9"/>
  <c r="N44" i="9"/>
  <c r="O44" i="9"/>
  <c r="P44" i="9"/>
  <c r="Q44" i="9"/>
  <c r="R44" i="9"/>
  <c r="F45" i="9"/>
  <c r="G45" i="9"/>
  <c r="H45" i="9"/>
  <c r="I45" i="9"/>
  <c r="J45" i="9"/>
  <c r="K45" i="9"/>
  <c r="N45" i="9"/>
  <c r="O45" i="9"/>
  <c r="P45" i="9"/>
  <c r="Q45" i="9"/>
  <c r="R45" i="9"/>
  <c r="F46" i="9"/>
  <c r="G46" i="9"/>
  <c r="H46" i="9"/>
  <c r="I46" i="9"/>
  <c r="J46" i="9"/>
  <c r="K46" i="9"/>
  <c r="M46" i="9"/>
  <c r="N46" i="9"/>
  <c r="O46" i="9"/>
  <c r="P46" i="9"/>
  <c r="Q46" i="9"/>
  <c r="R46" i="9"/>
  <c r="F47" i="9"/>
  <c r="G47" i="9"/>
  <c r="H47" i="9"/>
  <c r="I47" i="9"/>
  <c r="J47" i="9"/>
  <c r="K47" i="9"/>
  <c r="M47" i="9"/>
  <c r="N47" i="9"/>
  <c r="O47" i="9"/>
  <c r="P47" i="9"/>
  <c r="Q47" i="9"/>
  <c r="R47" i="9"/>
  <c r="F48" i="9"/>
  <c r="G48" i="9"/>
  <c r="H48" i="9"/>
  <c r="I48" i="9"/>
  <c r="J48" i="9"/>
  <c r="K48" i="9"/>
  <c r="M48" i="9"/>
  <c r="N48" i="9"/>
  <c r="O48" i="9"/>
  <c r="P48" i="9"/>
  <c r="Q48" i="9"/>
  <c r="R48" i="9"/>
  <c r="F49" i="9"/>
  <c r="G49" i="9"/>
  <c r="H49" i="9"/>
  <c r="I49" i="9"/>
  <c r="J49" i="9"/>
  <c r="K49" i="9"/>
  <c r="N49" i="9"/>
  <c r="O49" i="9"/>
  <c r="P49" i="9"/>
  <c r="Q49" i="9"/>
  <c r="R49" i="9"/>
  <c r="F50" i="9"/>
  <c r="G50" i="9"/>
  <c r="H50" i="9"/>
  <c r="I50" i="9"/>
  <c r="J50" i="9"/>
  <c r="K50" i="9"/>
  <c r="M50" i="9"/>
  <c r="N50" i="9"/>
  <c r="O50" i="9"/>
  <c r="P50" i="9"/>
  <c r="Q50" i="9"/>
  <c r="R50" i="9"/>
  <c r="F51" i="9"/>
  <c r="G51" i="9"/>
  <c r="H51" i="9"/>
  <c r="I51" i="9"/>
  <c r="J51" i="9"/>
  <c r="K51" i="9"/>
  <c r="M51" i="9"/>
  <c r="N51" i="9"/>
  <c r="O51" i="9"/>
  <c r="P51" i="9"/>
  <c r="Q51" i="9"/>
  <c r="R51" i="9"/>
  <c r="F52" i="9"/>
  <c r="G52" i="9"/>
  <c r="H52" i="9"/>
  <c r="I52" i="9"/>
  <c r="J52" i="9"/>
  <c r="K52" i="9"/>
  <c r="M52" i="9"/>
  <c r="N52" i="9"/>
  <c r="O52" i="9"/>
  <c r="P52" i="9"/>
  <c r="Q52" i="9"/>
  <c r="R52" i="9"/>
  <c r="F53" i="9"/>
  <c r="G53" i="9"/>
  <c r="H53" i="9"/>
  <c r="I53" i="9"/>
  <c r="J53" i="9"/>
  <c r="K53" i="9"/>
  <c r="N53" i="9"/>
  <c r="O53" i="9"/>
  <c r="P53" i="9"/>
  <c r="Q53" i="9"/>
  <c r="R53" i="9"/>
  <c r="M2" i="9"/>
  <c r="M3" i="9"/>
  <c r="M4" i="9"/>
  <c r="M6" i="9"/>
  <c r="M7" i="9"/>
  <c r="M8" i="9"/>
  <c r="M10" i="9"/>
  <c r="M11" i="9"/>
  <c r="M12" i="9"/>
  <c r="M14" i="9"/>
  <c r="M15" i="9"/>
  <c r="M16" i="9"/>
  <c r="M18" i="9"/>
  <c r="M19" i="9"/>
  <c r="M20" i="9"/>
  <c r="M22" i="9"/>
  <c r="M23" i="9"/>
  <c r="M24" i="9"/>
  <c r="M26" i="9"/>
  <c r="M27" i="9"/>
  <c r="M28" i="9"/>
  <c r="M30" i="9"/>
  <c r="M31" i="9"/>
  <c r="M32" i="9"/>
  <c r="M54" i="9"/>
  <c r="M55" i="9"/>
  <c r="M56" i="9"/>
  <c r="M58" i="9"/>
  <c r="M59" i="9"/>
  <c r="M60" i="9"/>
  <c r="M62" i="9"/>
  <c r="M63" i="9"/>
  <c r="M64" i="9"/>
  <c r="M66" i="9"/>
  <c r="M67" i="9"/>
  <c r="M68" i="9"/>
  <c r="M70" i="9"/>
  <c r="M71" i="9"/>
  <c r="M72" i="9"/>
  <c r="M74" i="9"/>
  <c r="M75" i="9"/>
  <c r="M76" i="9"/>
  <c r="M78" i="9"/>
  <c r="M79" i="9"/>
  <c r="M80" i="9"/>
  <c r="M82" i="9"/>
  <c r="M83" i="9"/>
  <c r="M84" i="9"/>
  <c r="M86" i="9"/>
  <c r="M87" i="9"/>
  <c r="M88" i="9"/>
  <c r="M90" i="9"/>
  <c r="M91" i="9"/>
  <c r="M92" i="9"/>
  <c r="M94" i="9"/>
  <c r="M95" i="9"/>
  <c r="M96" i="9"/>
  <c r="M98" i="9"/>
  <c r="M99" i="9"/>
  <c r="M100" i="9"/>
  <c r="M102" i="9"/>
  <c r="M103" i="9"/>
  <c r="M104" i="9"/>
  <c r="M106" i="9"/>
  <c r="M107" i="9"/>
  <c r="M108" i="9"/>
  <c r="M110" i="9"/>
  <c r="M111" i="9"/>
  <c r="M112" i="9"/>
  <c r="M114" i="9"/>
  <c r="M115" i="9"/>
  <c r="M116" i="9"/>
  <c r="M118" i="9"/>
  <c r="M119" i="9"/>
  <c r="M120" i="9"/>
  <c r="M122" i="9"/>
  <c r="M123" i="9"/>
  <c r="M124" i="9"/>
  <c r="M126" i="9"/>
  <c r="M127" i="9"/>
  <c r="M128" i="9"/>
  <c r="M130" i="9"/>
  <c r="M131" i="9"/>
  <c r="M132" i="9"/>
  <c r="M134" i="9"/>
  <c r="M135" i="9"/>
  <c r="M136" i="9"/>
  <c r="M138" i="9"/>
  <c r="M139" i="9"/>
  <c r="M140" i="9"/>
  <c r="M142" i="9"/>
  <c r="M143" i="9"/>
  <c r="M144" i="9"/>
  <c r="M146" i="9"/>
  <c r="M147" i="9"/>
  <c r="M148" i="9"/>
  <c r="M150" i="9"/>
  <c r="M151" i="9"/>
  <c r="M152" i="9"/>
  <c r="M154" i="9"/>
  <c r="M155" i="9"/>
  <c r="M156" i="9"/>
  <c r="M158" i="9"/>
  <c r="M159" i="9"/>
  <c r="M160" i="9"/>
  <c r="M162" i="9"/>
  <c r="M163" i="9"/>
  <c r="M164" i="9"/>
  <c r="M166" i="9"/>
  <c r="M167" i="9"/>
  <c r="M168" i="9"/>
  <c r="M170" i="9"/>
  <c r="M171" i="9"/>
  <c r="M172" i="9"/>
  <c r="M174" i="9"/>
  <c r="M175" i="9"/>
  <c r="M176" i="9"/>
  <c r="M178" i="9"/>
  <c r="M179" i="9"/>
  <c r="M180" i="9"/>
  <c r="M182" i="9"/>
  <c r="M183" i="9"/>
  <c r="M184" i="9"/>
  <c r="M186" i="9"/>
  <c r="M187" i="9"/>
  <c r="M188" i="9"/>
  <c r="M190" i="9"/>
  <c r="M191" i="9"/>
  <c r="M192" i="9"/>
  <c r="M194" i="9"/>
  <c r="M195" i="9"/>
  <c r="M196" i="9"/>
  <c r="M198" i="9"/>
  <c r="M199" i="9"/>
  <c r="M200" i="9"/>
  <c r="M202" i="9"/>
  <c r="M203" i="9"/>
  <c r="M204" i="9"/>
  <c r="M206" i="9"/>
  <c r="M207" i="9"/>
  <c r="M208" i="9"/>
  <c r="M210" i="9"/>
  <c r="M211" i="9"/>
  <c r="M212" i="9"/>
  <c r="M214" i="9"/>
  <c r="M215" i="9"/>
  <c r="M216" i="9"/>
  <c r="M218" i="9"/>
  <c r="M219" i="9"/>
  <c r="M220" i="9"/>
  <c r="M222" i="9"/>
  <c r="M223" i="9"/>
  <c r="M224" i="9"/>
  <c r="M226" i="9"/>
  <c r="M227" i="9"/>
  <c r="M228" i="9"/>
  <c r="M230" i="9"/>
  <c r="M231" i="9"/>
  <c r="M232" i="9"/>
  <c r="M234" i="9"/>
  <c r="M235" i="9"/>
  <c r="M236" i="9"/>
  <c r="M238" i="9"/>
  <c r="M239" i="9"/>
  <c r="M240" i="9"/>
  <c r="M242" i="9"/>
  <c r="M243" i="9"/>
  <c r="M244" i="9"/>
  <c r="M246" i="9"/>
  <c r="M247" i="9"/>
  <c r="M248" i="9"/>
  <c r="M250" i="9"/>
  <c r="M251" i="9"/>
  <c r="M252" i="9"/>
  <c r="M254" i="9"/>
  <c r="M255" i="9"/>
  <c r="M256" i="9"/>
  <c r="M258" i="9"/>
  <c r="M259" i="9"/>
  <c r="M260" i="9"/>
  <c r="M262" i="9"/>
  <c r="M263" i="9"/>
  <c r="M264" i="9"/>
  <c r="M266" i="9"/>
  <c r="M267" i="9"/>
  <c r="M268" i="9"/>
  <c r="M270" i="9"/>
  <c r="M271" i="9"/>
  <c r="M272" i="9"/>
  <c r="M274" i="9"/>
  <c r="M275" i="9"/>
  <c r="M276" i="9"/>
  <c r="M278" i="9"/>
  <c r="M279" i="9"/>
  <c r="M280" i="9"/>
  <c r="M282" i="9"/>
  <c r="M283" i="9"/>
  <c r="M284" i="9"/>
  <c r="M286" i="9"/>
  <c r="M287" i="9"/>
  <c r="M288" i="9"/>
  <c r="M290" i="9"/>
  <c r="M291" i="9"/>
  <c r="M292" i="9"/>
  <c r="M294" i="9"/>
  <c r="M295" i="9"/>
  <c r="M296" i="9"/>
  <c r="M298" i="9"/>
  <c r="M299" i="9"/>
  <c r="M300" i="9"/>
  <c r="M302" i="9"/>
  <c r="M303" i="9"/>
  <c r="M304" i="9"/>
  <c r="M306" i="9"/>
  <c r="M307" i="9"/>
  <c r="M308" i="9"/>
  <c r="M310" i="9"/>
  <c r="M311" i="9"/>
  <c r="M312" i="9"/>
  <c r="M314" i="9"/>
  <c r="M315" i="9"/>
  <c r="M316" i="9"/>
  <c r="M318" i="9"/>
  <c r="M319" i="9"/>
  <c r="M320" i="9"/>
  <c r="M322" i="9"/>
  <c r="M323" i="9"/>
  <c r="M324" i="9"/>
  <c r="M326" i="9"/>
  <c r="M327" i="9"/>
  <c r="M328" i="9"/>
  <c r="M330" i="9"/>
  <c r="M331" i="9"/>
  <c r="M332" i="9"/>
  <c r="M334" i="9"/>
  <c r="M335" i="9"/>
  <c r="M336" i="9"/>
  <c r="M338" i="9"/>
  <c r="M339" i="9"/>
  <c r="M340" i="9"/>
  <c r="M342" i="9"/>
  <c r="M343" i="9"/>
  <c r="M344" i="9"/>
  <c r="M346" i="9"/>
  <c r="M347" i="9"/>
  <c r="M348" i="9"/>
  <c r="M350" i="9"/>
  <c r="M351" i="9"/>
  <c r="M352" i="9"/>
  <c r="M354" i="9"/>
  <c r="M355" i="9"/>
  <c r="M356" i="9"/>
  <c r="M358" i="9"/>
  <c r="M359" i="9"/>
  <c r="M360" i="9"/>
  <c r="M362" i="9"/>
  <c r="M363" i="9"/>
  <c r="M364" i="9"/>
  <c r="M366" i="9"/>
  <c r="M367" i="9"/>
  <c r="M368" i="9"/>
  <c r="M370" i="9"/>
  <c r="M371" i="9"/>
  <c r="M372" i="9"/>
  <c r="M374" i="9"/>
  <c r="M375" i="9"/>
  <c r="M376" i="9"/>
  <c r="M378" i="9"/>
  <c r="M379" i="9"/>
  <c r="M380" i="9"/>
  <c r="M382" i="9"/>
  <c r="M383" i="9"/>
  <c r="M384" i="9"/>
  <c r="M386" i="9"/>
  <c r="M387" i="9"/>
  <c r="M388" i="9"/>
  <c r="M390" i="9"/>
  <c r="M391" i="9"/>
  <c r="M392" i="9"/>
  <c r="M394" i="9"/>
  <c r="M395" i="9"/>
  <c r="M396" i="9"/>
  <c r="M398" i="9"/>
  <c r="M399" i="9"/>
  <c r="M400" i="9"/>
  <c r="M402" i="9"/>
  <c r="M403" i="9"/>
  <c r="M404" i="9"/>
  <c r="M406" i="9"/>
  <c r="M407" i="9"/>
  <c r="M408" i="9"/>
  <c r="M410" i="9"/>
  <c r="M411" i="9"/>
  <c r="M412" i="9"/>
  <c r="M414" i="9"/>
  <c r="M415" i="9"/>
  <c r="M416" i="9"/>
  <c r="M418" i="9"/>
  <c r="M419" i="9"/>
  <c r="M420" i="9"/>
  <c r="M422" i="9"/>
  <c r="M423" i="9"/>
  <c r="M424" i="9"/>
  <c r="M426" i="9"/>
  <c r="M427" i="9"/>
  <c r="M428" i="9"/>
  <c r="M430" i="9"/>
  <c r="M431" i="9"/>
  <c r="M432" i="9"/>
  <c r="M434" i="9"/>
  <c r="M435" i="9"/>
  <c r="M436" i="9"/>
  <c r="M438" i="9"/>
  <c r="M439" i="9"/>
  <c r="M440" i="9"/>
  <c r="M442" i="9"/>
  <c r="M443" i="9"/>
  <c r="M444" i="9"/>
  <c r="M446" i="9"/>
  <c r="M447" i="9"/>
  <c r="M448" i="9"/>
  <c r="M450" i="9"/>
  <c r="M451" i="9"/>
  <c r="M452" i="9"/>
  <c r="M454" i="9"/>
  <c r="M455" i="9"/>
  <c r="M456" i="9"/>
  <c r="M458" i="9"/>
  <c r="M459" i="9"/>
  <c r="M460" i="9"/>
  <c r="M462" i="9"/>
  <c r="M463" i="9"/>
  <c r="M464" i="9"/>
  <c r="M466" i="9"/>
  <c r="M467" i="9"/>
  <c r="M468" i="9"/>
  <c r="M470" i="9"/>
  <c r="M471" i="9"/>
  <c r="M472" i="9"/>
  <c r="M474" i="9"/>
  <c r="M475" i="9"/>
  <c r="M476" i="9"/>
  <c r="M478" i="9"/>
  <c r="M479" i="9"/>
  <c r="M480" i="9"/>
  <c r="M482" i="9"/>
  <c r="M483" i="9"/>
  <c r="M484" i="9"/>
  <c r="M486" i="9"/>
  <c r="M487" i="9"/>
  <c r="M488" i="9"/>
  <c r="M490" i="9"/>
  <c r="M491" i="9"/>
  <c r="M492" i="9"/>
  <c r="M494" i="9"/>
  <c r="M495" i="9"/>
  <c r="M496" i="9"/>
  <c r="M498" i="9"/>
  <c r="M499" i="9"/>
  <c r="M500" i="9"/>
  <c r="M502" i="9"/>
  <c r="M503" i="9"/>
  <c r="M504" i="9"/>
  <c r="M506" i="9"/>
  <c r="M507" i="9"/>
  <c r="M508" i="9"/>
  <c r="M510" i="9"/>
  <c r="M511" i="9"/>
  <c r="M512" i="9"/>
  <c r="M514" i="9"/>
  <c r="M515" i="9"/>
  <c r="M516" i="9"/>
  <c r="M518" i="9"/>
  <c r="M519" i="9"/>
  <c r="M520" i="9"/>
  <c r="M522" i="9"/>
  <c r="M523" i="9"/>
  <c r="M524" i="9"/>
  <c r="M526" i="9"/>
  <c r="M527" i="9"/>
  <c r="M528" i="9"/>
  <c r="M530" i="9"/>
  <c r="M531" i="9"/>
  <c r="M532" i="9"/>
  <c r="M534" i="9"/>
  <c r="M535" i="9"/>
  <c r="M536" i="9"/>
  <c r="M538" i="9"/>
  <c r="M539" i="9"/>
  <c r="M540" i="9"/>
  <c r="M542" i="9"/>
  <c r="M543" i="9"/>
  <c r="M544" i="9"/>
  <c r="M546" i="9"/>
  <c r="M547" i="9"/>
  <c r="M548" i="9"/>
  <c r="M550" i="9"/>
  <c r="M551" i="9"/>
  <c r="M552" i="9"/>
  <c r="M554" i="9"/>
  <c r="M555" i="9"/>
  <c r="M556" i="9"/>
  <c r="M558" i="9"/>
  <c r="M559" i="9"/>
  <c r="M560" i="9"/>
  <c r="M562" i="9"/>
  <c r="M563" i="9"/>
  <c r="M564" i="9"/>
  <c r="M566" i="9"/>
  <c r="M567" i="9"/>
  <c r="M568" i="9"/>
  <c r="M570" i="9"/>
  <c r="M571" i="9"/>
  <c r="M572" i="9"/>
  <c r="M574" i="9"/>
  <c r="M575" i="9"/>
  <c r="M576" i="9"/>
  <c r="M578" i="9"/>
  <c r="M579" i="9"/>
  <c r="M580" i="9"/>
  <c r="M582" i="9"/>
  <c r="M583" i="9"/>
  <c r="M584" i="9"/>
  <c r="M586" i="9"/>
  <c r="M587" i="9"/>
  <c r="M588" i="9"/>
  <c r="M590" i="9"/>
  <c r="M591" i="9"/>
  <c r="M592" i="9"/>
  <c r="M594" i="9"/>
  <c r="M595" i="9"/>
  <c r="M596" i="9"/>
  <c r="M598" i="9"/>
  <c r="M599" i="9"/>
  <c r="M600" i="9"/>
  <c r="M602" i="9"/>
  <c r="M603" i="9"/>
  <c r="M604" i="9"/>
  <c r="M606" i="9"/>
  <c r="M607" i="9"/>
  <c r="M608" i="9"/>
  <c r="M610" i="9"/>
  <c r="M611" i="9"/>
  <c r="M612" i="9"/>
  <c r="M614" i="9"/>
  <c r="M615" i="9"/>
  <c r="M616" i="9"/>
  <c r="M618" i="9"/>
  <c r="M619" i="9"/>
  <c r="M620" i="9"/>
  <c r="M622" i="9"/>
  <c r="M623" i="9"/>
  <c r="M624" i="9"/>
  <c r="M626" i="9"/>
  <c r="M627" i="9"/>
  <c r="M628" i="9"/>
  <c r="M630" i="9"/>
  <c r="M631" i="9"/>
  <c r="M632" i="9"/>
  <c r="M634" i="9"/>
  <c r="M635" i="9"/>
  <c r="M636" i="9"/>
  <c r="M638" i="9"/>
  <c r="M639" i="9"/>
  <c r="M640" i="9"/>
  <c r="M642" i="9"/>
  <c r="M643" i="9"/>
  <c r="M644" i="9"/>
  <c r="M646" i="9"/>
  <c r="M647" i="9"/>
  <c r="M648" i="9"/>
  <c r="M650" i="9"/>
  <c r="M651" i="9"/>
  <c r="M652" i="9"/>
  <c r="M654" i="9"/>
  <c r="M655" i="9"/>
  <c r="M656" i="9"/>
  <c r="M658" i="9"/>
  <c r="M659" i="9"/>
  <c r="M660" i="9"/>
  <c r="M662" i="9"/>
  <c r="M663" i="9"/>
  <c r="M664" i="9"/>
  <c r="M666" i="9"/>
  <c r="M667" i="9"/>
  <c r="M668" i="9"/>
  <c r="M670" i="9"/>
  <c r="M671" i="9"/>
  <c r="M672" i="9"/>
  <c r="M674" i="9"/>
  <c r="M675" i="9"/>
  <c r="M676" i="9"/>
  <c r="M678" i="9"/>
  <c r="M679" i="9"/>
  <c r="M680" i="9"/>
  <c r="M682" i="9"/>
  <c r="M683" i="9"/>
  <c r="M684" i="9"/>
  <c r="M686" i="9"/>
  <c r="M687" i="9"/>
  <c r="M688" i="9"/>
  <c r="M690" i="9"/>
  <c r="M691" i="9"/>
  <c r="M692" i="9"/>
  <c r="M694" i="9"/>
  <c r="M695" i="9"/>
  <c r="M696" i="9"/>
  <c r="M698" i="9"/>
  <c r="M699" i="9"/>
  <c r="M700" i="9"/>
  <c r="M702" i="9"/>
  <c r="M703" i="9"/>
  <c r="M704" i="9"/>
  <c r="M706" i="9"/>
  <c r="M707" i="9"/>
  <c r="M708" i="9"/>
  <c r="M710" i="9"/>
  <c r="M711" i="9"/>
  <c r="M712" i="9"/>
  <c r="M714" i="9"/>
  <c r="M715" i="9"/>
  <c r="M716" i="9"/>
  <c r="M718" i="9"/>
  <c r="M719" i="9"/>
  <c r="M720" i="9"/>
  <c r="M722" i="9"/>
  <c r="M723" i="9"/>
  <c r="M724" i="9"/>
  <c r="M726" i="9"/>
  <c r="M727" i="9"/>
  <c r="M728" i="9"/>
  <c r="M730" i="9"/>
  <c r="M731" i="9"/>
  <c r="M732" i="9"/>
  <c r="M734" i="9"/>
  <c r="M735" i="9"/>
  <c r="M736" i="9"/>
  <c r="M738" i="9"/>
  <c r="M739" i="9"/>
  <c r="M740" i="9"/>
  <c r="M742" i="9"/>
  <c r="M743" i="9"/>
  <c r="M744" i="9"/>
  <c r="M746" i="9"/>
  <c r="M747" i="9"/>
  <c r="M748" i="9"/>
  <c r="M750" i="9"/>
  <c r="M751" i="9"/>
  <c r="M752" i="9"/>
  <c r="M754" i="9"/>
  <c r="M755" i="9"/>
  <c r="M756" i="9"/>
  <c r="M758" i="9"/>
  <c r="M759" i="9"/>
  <c r="M760" i="9"/>
  <c r="M762" i="9"/>
  <c r="M763" i="9"/>
  <c r="M764" i="9"/>
  <c r="M766" i="9"/>
  <c r="M767" i="9"/>
  <c r="M768" i="9"/>
  <c r="M770" i="9"/>
  <c r="M771" i="9"/>
  <c r="M772" i="9"/>
  <c r="M774" i="9"/>
  <c r="M775" i="9"/>
  <c r="M776" i="9"/>
  <c r="M778" i="9"/>
  <c r="M779" i="9"/>
  <c r="M780" i="9"/>
  <c r="M782" i="9"/>
  <c r="M783" i="9"/>
  <c r="M784" i="9"/>
  <c r="M786" i="9"/>
  <c r="M787" i="9"/>
  <c r="M788" i="9"/>
  <c r="M790" i="9"/>
  <c r="M791" i="9"/>
  <c r="M792" i="9"/>
  <c r="M794" i="9"/>
  <c r="M795" i="9"/>
  <c r="M796" i="9"/>
  <c r="M798" i="9"/>
  <c r="M799" i="9"/>
  <c r="M800" i="9"/>
  <c r="M802" i="9"/>
  <c r="M803" i="9"/>
  <c r="M804" i="9"/>
  <c r="M806" i="9"/>
  <c r="M807" i="9"/>
  <c r="M808" i="9"/>
  <c r="M810" i="9"/>
  <c r="M811" i="9"/>
  <c r="M812" i="9"/>
  <c r="M814" i="9"/>
  <c r="M815" i="9"/>
  <c r="M816" i="9"/>
  <c r="M818" i="9"/>
  <c r="M819" i="9"/>
  <c r="M820" i="9"/>
  <c r="M822" i="9"/>
  <c r="M823" i="9"/>
  <c r="M824" i="9"/>
  <c r="M826" i="9"/>
  <c r="M827" i="9"/>
  <c r="M828" i="9"/>
  <c r="M830" i="9"/>
  <c r="M831" i="9"/>
  <c r="M832" i="9"/>
  <c r="M834" i="9"/>
  <c r="M835" i="9"/>
  <c r="M836" i="9"/>
  <c r="M838" i="9"/>
  <c r="M839" i="9"/>
  <c r="M840" i="9"/>
  <c r="M842" i="9"/>
  <c r="M843" i="9"/>
  <c r="M844" i="9"/>
  <c r="M846" i="9"/>
  <c r="M847" i="9"/>
  <c r="M848" i="9"/>
  <c r="M850" i="9"/>
  <c r="M851" i="9"/>
  <c r="M852" i="9"/>
  <c r="M854" i="9"/>
  <c r="M855" i="9"/>
  <c r="M856" i="9"/>
  <c r="M858" i="9"/>
  <c r="M859" i="9"/>
  <c r="M860" i="9"/>
  <c r="M862" i="9"/>
  <c r="M863" i="9"/>
  <c r="M864" i="9"/>
  <c r="M866" i="9"/>
  <c r="M867" i="9"/>
  <c r="M868" i="9"/>
  <c r="M870" i="9"/>
  <c r="M871" i="9"/>
  <c r="M872" i="9"/>
  <c r="M874" i="9"/>
  <c r="M875" i="9"/>
  <c r="M876" i="9"/>
  <c r="M878" i="9"/>
  <c r="M879" i="9"/>
  <c r="M880" i="9"/>
  <c r="M882" i="9"/>
  <c r="M883" i="9"/>
  <c r="M884" i="9"/>
  <c r="M886" i="9"/>
  <c r="M887" i="9"/>
  <c r="M888" i="9"/>
  <c r="M890" i="9"/>
  <c r="M891" i="9"/>
  <c r="M892" i="9"/>
  <c r="M894" i="9"/>
  <c r="M895" i="9"/>
  <c r="M896" i="9"/>
  <c r="M898" i="9"/>
  <c r="M899" i="9"/>
  <c r="M900" i="9"/>
  <c r="M902" i="9"/>
  <c r="M903" i="9"/>
  <c r="M904" i="9"/>
  <c r="M906" i="9"/>
  <c r="M907" i="9"/>
  <c r="M908" i="9"/>
  <c r="M910" i="9"/>
  <c r="M911" i="9"/>
  <c r="M912" i="9"/>
  <c r="M914" i="9"/>
  <c r="M915" i="9"/>
  <c r="M916" i="9"/>
  <c r="M918" i="9"/>
  <c r="M919" i="9"/>
  <c r="M920" i="9"/>
  <c r="M922" i="9"/>
  <c r="M923" i="9"/>
  <c r="M924" i="9"/>
  <c r="M926" i="9"/>
  <c r="M927" i="9"/>
  <c r="M928" i="9"/>
  <c r="M930" i="9"/>
  <c r="M931" i="9"/>
  <c r="M932" i="9"/>
  <c r="M934" i="9"/>
  <c r="M935" i="9"/>
  <c r="M936" i="9"/>
  <c r="M938" i="9"/>
  <c r="M939" i="9"/>
  <c r="M940" i="9"/>
  <c r="M942" i="9"/>
  <c r="M943" i="9"/>
  <c r="M944" i="9"/>
  <c r="M946" i="9"/>
  <c r="M947" i="9"/>
  <c r="M948" i="9"/>
  <c r="M950" i="9"/>
  <c r="M951" i="9"/>
  <c r="M952" i="9"/>
  <c r="M954" i="9"/>
  <c r="M955" i="9"/>
  <c r="M956" i="9"/>
  <c r="M958" i="9"/>
  <c r="M959" i="9"/>
  <c r="M960" i="9"/>
  <c r="M962" i="9"/>
  <c r="M963" i="9"/>
  <c r="M964" i="9"/>
  <c r="M966" i="9"/>
  <c r="M967" i="9"/>
  <c r="M968" i="9"/>
  <c r="M970" i="9"/>
  <c r="M971" i="9"/>
  <c r="M972" i="9"/>
  <c r="M974" i="9"/>
  <c r="M975" i="9"/>
  <c r="M976" i="9"/>
  <c r="M978" i="9"/>
  <c r="M979" i="9"/>
  <c r="M980" i="9"/>
  <c r="M982" i="9"/>
  <c r="M983" i="9"/>
  <c r="M984" i="9"/>
  <c r="M986" i="9"/>
  <c r="M987" i="9"/>
  <c r="M988" i="9"/>
  <c r="M990" i="9"/>
  <c r="M991" i="9"/>
  <c r="M992" i="9"/>
  <c r="M994" i="9"/>
  <c r="M995" i="9"/>
  <c r="M996" i="9"/>
  <c r="M998" i="9"/>
  <c r="M999" i="9"/>
  <c r="M1000" i="9"/>
  <c r="M1002" i="9"/>
  <c r="M1003" i="9"/>
  <c r="M1004" i="9"/>
  <c r="M1006" i="9"/>
  <c r="M1007" i="9"/>
  <c r="M1008" i="9"/>
  <c r="M1010" i="9"/>
  <c r="M1011" i="9"/>
  <c r="M1012" i="9"/>
  <c r="M1014" i="9"/>
  <c r="M1015" i="9"/>
  <c r="M1016" i="9"/>
  <c r="M1018" i="9"/>
  <c r="M1019" i="9"/>
  <c r="M1020" i="9"/>
  <c r="M1022" i="9"/>
  <c r="M1023" i="9"/>
  <c r="M1024" i="9"/>
  <c r="M1026" i="9"/>
  <c r="M1027" i="9"/>
  <c r="M1028" i="9"/>
  <c r="M1030" i="9"/>
  <c r="M1031" i="9"/>
  <c r="M1032" i="9"/>
  <c r="M1034" i="9"/>
  <c r="M1035" i="9"/>
  <c r="M1036" i="9"/>
  <c r="M1038" i="9"/>
  <c r="M1039" i="9"/>
  <c r="M1040" i="9"/>
  <c r="M1042" i="9"/>
  <c r="M1043" i="9"/>
  <c r="M1044" i="9"/>
  <c r="M1046" i="9"/>
  <c r="M1047" i="9"/>
  <c r="M1048" i="9"/>
  <c r="M1050" i="9"/>
  <c r="M1051" i="9"/>
  <c r="M1052" i="9"/>
  <c r="M1054" i="9"/>
  <c r="M1055" i="9"/>
  <c r="M1056" i="9"/>
  <c r="M1058" i="9"/>
  <c r="M1059" i="9"/>
  <c r="M1060" i="9"/>
  <c r="M1062" i="9"/>
  <c r="M1063" i="9"/>
  <c r="M1064" i="9"/>
  <c r="M1066" i="9"/>
  <c r="M1067" i="9"/>
  <c r="M1068" i="9"/>
  <c r="M1070" i="9"/>
  <c r="M1071" i="9"/>
  <c r="M1072" i="9"/>
  <c r="M1074" i="9"/>
  <c r="M1075" i="9"/>
  <c r="M1076" i="9"/>
  <c r="M1078" i="9"/>
  <c r="M1079" i="9"/>
  <c r="M1080" i="9"/>
  <c r="M1082" i="9"/>
  <c r="M1083" i="9"/>
  <c r="M1084" i="9"/>
  <c r="M1086" i="9"/>
  <c r="M1087" i="9"/>
  <c r="M1088" i="9"/>
  <c r="M1090" i="9"/>
  <c r="M1091" i="9"/>
  <c r="M1092" i="9"/>
  <c r="M1094" i="9"/>
  <c r="M1095" i="9"/>
  <c r="M1096" i="9"/>
  <c r="M1098" i="9"/>
  <c r="M1099" i="9"/>
  <c r="M1100" i="9"/>
  <c r="M1102" i="9"/>
  <c r="M1103" i="9"/>
  <c r="M1104" i="9"/>
  <c r="M1106" i="9"/>
  <c r="M1107" i="9"/>
  <c r="M1108" i="9"/>
  <c r="M1110" i="9"/>
  <c r="M1111" i="9"/>
  <c r="M1112" i="9"/>
  <c r="M1114" i="9"/>
  <c r="M1115" i="9"/>
  <c r="M1116" i="9"/>
  <c r="M1118" i="9"/>
  <c r="M1119" i="9"/>
  <c r="M1120" i="9"/>
  <c r="M1122" i="9"/>
  <c r="M1123" i="9"/>
  <c r="M1124" i="9"/>
  <c r="M1126" i="9"/>
  <c r="M1127" i="9"/>
  <c r="M1128" i="9"/>
  <c r="M1130" i="9"/>
  <c r="M1131" i="9"/>
  <c r="M1132" i="9"/>
  <c r="M1134" i="9"/>
  <c r="M1135" i="9"/>
  <c r="M1136" i="9"/>
  <c r="M1138" i="9"/>
  <c r="M1139" i="9"/>
  <c r="M1140" i="9"/>
  <c r="M1142" i="9"/>
  <c r="M1143" i="9"/>
  <c r="M1144" i="9"/>
  <c r="M1146" i="9"/>
  <c r="M1147" i="9"/>
  <c r="M1148" i="9"/>
  <c r="M1150" i="9"/>
  <c r="M1151" i="9"/>
  <c r="M1152" i="9"/>
  <c r="M1154" i="9"/>
  <c r="M1155" i="9"/>
  <c r="M1156" i="9"/>
  <c r="M1158" i="9"/>
  <c r="M1159" i="9"/>
  <c r="M1160" i="9"/>
  <c r="M1162" i="9"/>
  <c r="M1163" i="9"/>
  <c r="M1164" i="9"/>
  <c r="M1166" i="9"/>
  <c r="M1167" i="9"/>
  <c r="M1168" i="9"/>
  <c r="M1170" i="9"/>
  <c r="M1171" i="9"/>
  <c r="M1172" i="9"/>
  <c r="M1174" i="9"/>
  <c r="M1175" i="9"/>
  <c r="M1176" i="9"/>
  <c r="M1178" i="9"/>
  <c r="M1179" i="9"/>
  <c r="M1180" i="9"/>
  <c r="M1182" i="9"/>
  <c r="M1183" i="9"/>
  <c r="M1184" i="9"/>
  <c r="M1186" i="9"/>
  <c r="M1187" i="9"/>
  <c r="M1188" i="9"/>
  <c r="M1190" i="9"/>
  <c r="M1191" i="9"/>
  <c r="M1192" i="9"/>
  <c r="M1194" i="9"/>
  <c r="M1195" i="9"/>
  <c r="M1196" i="9"/>
  <c r="M1198" i="9"/>
  <c r="M1199" i="9"/>
  <c r="M1200" i="9"/>
  <c r="M1202" i="9"/>
  <c r="M1203" i="9"/>
  <c r="M1204" i="9"/>
  <c r="M1206" i="9"/>
  <c r="M1207" i="9"/>
  <c r="M1208" i="9"/>
  <c r="M1210" i="9"/>
  <c r="M1211" i="9"/>
  <c r="M1212" i="9"/>
  <c r="M1214" i="9"/>
  <c r="M1215" i="9"/>
  <c r="M1216" i="9"/>
  <c r="M1218" i="9"/>
  <c r="M1219" i="9"/>
  <c r="M1220" i="9"/>
  <c r="M1222" i="9"/>
  <c r="M1223" i="9"/>
  <c r="M1224" i="9"/>
  <c r="M1226" i="9"/>
  <c r="M1227" i="9"/>
  <c r="M1228" i="9"/>
  <c r="M1230" i="9"/>
  <c r="M1231" i="9"/>
  <c r="M1232" i="9"/>
  <c r="M1234" i="9"/>
  <c r="M1235" i="9"/>
  <c r="M1236" i="9"/>
  <c r="M1238" i="9"/>
  <c r="M1239" i="9"/>
  <c r="M1240" i="9"/>
  <c r="M1242" i="9"/>
  <c r="M1243" i="9"/>
  <c r="M1244" i="9"/>
  <c r="M1246" i="9"/>
  <c r="M1247" i="9"/>
  <c r="M1248" i="9"/>
  <c r="M1250" i="9"/>
  <c r="M1251" i="9"/>
  <c r="M1252" i="9"/>
  <c r="M1254" i="9"/>
  <c r="M1255" i="9"/>
  <c r="M1256" i="9"/>
  <c r="M1258" i="9"/>
  <c r="M1259" i="9"/>
  <c r="M1260" i="9"/>
  <c r="M1262" i="9"/>
  <c r="M1263" i="9"/>
  <c r="M1264" i="9"/>
  <c r="M1266" i="9"/>
  <c r="M1267" i="9"/>
  <c r="M1268" i="9"/>
  <c r="M1270" i="9"/>
  <c r="M1271" i="9"/>
  <c r="M1272" i="9"/>
  <c r="M1274" i="9"/>
  <c r="M1275" i="9"/>
  <c r="M1276" i="9"/>
  <c r="M1278" i="9"/>
  <c r="M1279" i="9"/>
  <c r="M1280" i="9"/>
  <c r="M1282" i="9"/>
  <c r="M1283" i="9"/>
  <c r="M1284" i="9"/>
  <c r="M1286" i="9"/>
  <c r="M1287" i="9"/>
  <c r="M1288" i="9"/>
  <c r="M1290" i="9"/>
  <c r="M1291" i="9"/>
  <c r="M1292" i="9"/>
  <c r="M1294" i="9"/>
  <c r="M1295" i="9"/>
  <c r="M1296" i="9"/>
  <c r="M1298" i="9"/>
  <c r="M1299" i="9"/>
  <c r="M1300" i="9"/>
  <c r="M1302" i="9"/>
  <c r="M1303" i="9"/>
  <c r="M1304" i="9"/>
  <c r="M1306" i="9"/>
  <c r="M1307" i="9"/>
  <c r="M1308" i="9"/>
  <c r="M1310" i="9"/>
  <c r="M1311" i="9"/>
  <c r="M1312" i="9"/>
  <c r="M1314" i="9"/>
  <c r="M1315" i="9"/>
  <c r="M1316" i="9"/>
  <c r="M1318" i="9"/>
  <c r="M1319" i="9"/>
  <c r="M1320" i="9"/>
  <c r="M1322" i="9"/>
  <c r="M1323" i="9"/>
  <c r="M1324" i="9"/>
  <c r="M1326" i="9"/>
  <c r="M1327" i="9"/>
  <c r="M1328" i="9"/>
  <c r="M1330" i="9"/>
  <c r="M1331" i="9"/>
  <c r="M1332" i="9"/>
  <c r="M1334" i="9"/>
  <c r="M1335" i="9"/>
  <c r="M1336" i="9"/>
  <c r="M1338" i="9"/>
  <c r="M1339" i="9"/>
  <c r="M1340" i="9"/>
  <c r="M1342" i="9"/>
  <c r="M1343" i="9"/>
  <c r="M1344" i="9"/>
  <c r="M1346" i="9"/>
  <c r="M1347" i="9"/>
  <c r="M1348" i="9"/>
  <c r="M1350" i="9"/>
  <c r="M1351" i="9"/>
  <c r="M1352" i="9"/>
  <c r="M1354" i="9"/>
  <c r="M1355" i="9"/>
  <c r="M1356" i="9"/>
  <c r="M1358" i="9"/>
  <c r="M1359" i="9"/>
  <c r="M1360" i="9"/>
  <c r="M1362" i="9"/>
  <c r="M1363" i="9"/>
  <c r="M1364" i="9"/>
  <c r="M1366" i="9"/>
  <c r="M1367" i="9"/>
  <c r="M1368" i="9"/>
  <c r="M1370" i="9"/>
  <c r="M1371" i="9"/>
  <c r="M1372" i="9"/>
  <c r="M1374" i="9"/>
  <c r="M1375" i="9"/>
  <c r="M1376" i="9"/>
  <c r="M1378" i="9"/>
  <c r="M1379" i="9"/>
  <c r="M1380" i="9"/>
  <c r="M1382" i="9"/>
  <c r="M1383" i="9"/>
  <c r="M1384" i="9"/>
  <c r="M1386" i="9"/>
  <c r="M1387" i="9"/>
  <c r="M1388" i="9"/>
  <c r="M1390" i="9"/>
  <c r="M1391" i="9"/>
  <c r="M1392" i="9"/>
  <c r="M1394" i="9"/>
  <c r="M1395" i="9"/>
  <c r="M1396" i="9"/>
  <c r="M1398" i="9"/>
  <c r="M1399" i="9"/>
  <c r="M1400" i="9"/>
  <c r="M1402" i="9"/>
  <c r="M1403" i="9"/>
  <c r="M1404" i="9"/>
  <c r="M1406" i="9"/>
  <c r="M1407" i="9"/>
  <c r="M1408" i="9"/>
  <c r="M1410" i="9"/>
  <c r="M1411" i="9"/>
  <c r="M1412" i="9"/>
  <c r="M1414" i="9"/>
  <c r="M1415" i="9"/>
  <c r="M1416" i="9"/>
  <c r="M1418" i="9"/>
  <c r="M1419" i="9"/>
  <c r="M1420" i="9"/>
  <c r="M1422" i="9"/>
  <c r="M1423" i="9"/>
  <c r="M1424" i="9"/>
  <c r="M1426" i="9"/>
  <c r="M1427" i="9"/>
  <c r="M1428" i="9"/>
  <c r="M1430" i="9"/>
  <c r="M1431" i="9"/>
  <c r="M1432" i="9"/>
  <c r="M1434" i="9"/>
  <c r="M1435" i="9"/>
  <c r="M1436" i="9"/>
  <c r="M1438" i="9"/>
  <c r="M1439" i="9"/>
  <c r="M1440" i="9"/>
  <c r="M1442" i="9"/>
  <c r="M1443" i="9"/>
  <c r="M1444" i="9"/>
  <c r="M1446" i="9"/>
  <c r="M1447" i="9"/>
  <c r="M1448" i="9"/>
  <c r="M1450" i="9"/>
  <c r="M1451" i="9"/>
  <c r="M1452" i="9"/>
  <c r="M1454" i="9"/>
  <c r="M1455" i="9"/>
  <c r="M1456" i="9"/>
  <c r="M1458" i="9"/>
  <c r="M1459" i="9"/>
  <c r="M1460" i="9"/>
  <c r="M1462" i="9"/>
  <c r="M1463" i="9"/>
  <c r="M1464" i="9"/>
  <c r="M1466" i="9"/>
  <c r="M1467" i="9"/>
  <c r="M1468" i="9"/>
  <c r="M1470" i="9"/>
  <c r="M1471" i="9"/>
  <c r="M1472" i="9"/>
  <c r="M1474" i="9"/>
  <c r="M1475" i="9"/>
  <c r="M1476" i="9"/>
  <c r="M1478" i="9"/>
  <c r="M1479" i="9"/>
  <c r="M1480" i="9"/>
  <c r="M1482" i="9"/>
  <c r="M1483" i="9"/>
  <c r="M1484" i="9"/>
  <c r="M1486" i="9"/>
  <c r="M1487" i="9"/>
  <c r="M1488" i="9"/>
  <c r="M1490" i="9"/>
  <c r="M1491" i="9"/>
  <c r="M1492" i="9"/>
  <c r="M1494" i="9"/>
  <c r="M1495" i="9"/>
  <c r="M1496" i="9"/>
  <c r="M1498" i="9"/>
  <c r="M1499" i="9"/>
  <c r="M1500" i="9"/>
  <c r="M1502" i="9"/>
  <c r="M1503" i="9"/>
  <c r="M1504" i="9"/>
  <c r="M1506" i="9"/>
  <c r="M1507" i="9"/>
  <c r="M1508" i="9"/>
  <c r="M1510" i="9"/>
  <c r="M1511" i="9"/>
  <c r="M1512" i="9"/>
  <c r="M1514" i="9"/>
  <c r="M1515" i="9"/>
  <c r="M1516" i="9"/>
  <c r="M1518" i="9"/>
  <c r="M1519" i="9"/>
  <c r="M1520" i="9"/>
  <c r="M1522" i="9"/>
  <c r="M1523" i="9"/>
  <c r="M1524" i="9"/>
  <c r="M1526" i="9"/>
  <c r="M1527" i="9"/>
  <c r="M1528" i="9"/>
  <c r="M1530" i="9"/>
  <c r="M1531" i="9"/>
  <c r="M1532" i="9"/>
  <c r="M1534" i="9"/>
  <c r="M1535" i="9"/>
  <c r="M1536" i="9"/>
  <c r="M1538" i="9"/>
  <c r="M1539" i="9"/>
  <c r="M1540" i="9"/>
  <c r="M1542" i="9"/>
  <c r="M1543" i="9"/>
  <c r="M1544" i="9"/>
  <c r="M1546" i="9"/>
  <c r="M1547" i="9"/>
  <c r="M1548" i="9"/>
  <c r="M1550" i="9"/>
  <c r="M1551" i="9"/>
  <c r="M1552" i="9"/>
  <c r="M1554" i="9"/>
  <c r="M1555" i="9"/>
  <c r="M1556" i="9"/>
  <c r="M1558" i="9"/>
  <c r="M1559" i="9"/>
  <c r="M1560" i="9"/>
  <c r="M1562" i="9"/>
  <c r="M1563" i="9"/>
  <c r="M1564" i="9"/>
  <c r="M1566" i="9"/>
  <c r="M1567" i="9"/>
  <c r="M1568" i="9"/>
  <c r="M1570" i="9"/>
  <c r="M1571" i="9"/>
  <c r="M1572" i="9"/>
  <c r="M1574" i="9"/>
  <c r="M1575" i="9"/>
  <c r="M1576" i="9"/>
  <c r="M1578" i="9"/>
  <c r="M1579" i="9"/>
  <c r="M1580" i="9"/>
  <c r="M1582" i="9"/>
  <c r="M1583" i="9"/>
  <c r="M1584" i="9"/>
  <c r="M1586" i="9"/>
  <c r="M1587" i="9"/>
  <c r="M1588" i="9"/>
  <c r="M1590" i="9"/>
  <c r="M1591" i="9"/>
  <c r="M1592" i="9"/>
  <c r="M1594" i="9"/>
  <c r="M1595" i="9"/>
  <c r="M1596" i="9"/>
  <c r="M1598" i="9"/>
  <c r="M1599" i="9"/>
  <c r="M1600" i="9"/>
  <c r="M1602" i="9"/>
  <c r="M1603" i="9"/>
  <c r="M1604" i="9"/>
  <c r="M1606" i="9"/>
  <c r="M1607" i="9"/>
  <c r="M1608" i="9"/>
  <c r="M1610" i="9"/>
  <c r="M1611" i="9"/>
  <c r="M1612" i="9"/>
  <c r="M1614" i="9"/>
  <c r="M1615" i="9"/>
  <c r="M1616" i="9"/>
  <c r="M1618" i="9"/>
  <c r="M1619" i="9"/>
  <c r="M1620" i="9"/>
  <c r="M1622" i="9"/>
  <c r="M1623" i="9"/>
  <c r="M1624" i="9"/>
  <c r="M1626" i="9"/>
  <c r="M1627" i="9"/>
  <c r="M1628" i="9"/>
  <c r="M1630" i="9"/>
  <c r="M1631" i="9"/>
  <c r="M1632" i="9"/>
  <c r="M1634" i="9"/>
  <c r="M1635" i="9"/>
  <c r="M1636" i="9"/>
  <c r="M1638" i="9"/>
  <c r="M1639" i="9"/>
  <c r="M1640" i="9"/>
  <c r="M1642" i="9"/>
  <c r="M1643" i="9"/>
  <c r="M1644" i="9"/>
  <c r="M1646" i="9"/>
  <c r="M1647" i="9"/>
  <c r="M1648" i="9"/>
  <c r="M1650" i="9"/>
  <c r="M1651" i="9"/>
  <c r="M1652" i="9"/>
  <c r="M1654" i="9"/>
  <c r="M1655" i="9"/>
  <c r="M1656" i="9"/>
  <c r="M1658" i="9"/>
  <c r="M1659" i="9"/>
  <c r="M1660" i="9"/>
  <c r="M1662" i="9"/>
  <c r="M1663" i="9"/>
  <c r="M1664" i="9"/>
  <c r="M1666" i="9"/>
  <c r="M1667" i="9"/>
  <c r="M1668" i="9"/>
  <c r="M1670" i="9"/>
  <c r="M1671" i="9"/>
  <c r="M1672" i="9"/>
  <c r="M1674" i="9"/>
  <c r="M1675" i="9"/>
  <c r="M1676" i="9"/>
  <c r="M1678" i="9"/>
  <c r="M1679" i="9"/>
  <c r="M1680" i="9"/>
  <c r="M1682" i="9"/>
  <c r="M1683" i="9"/>
  <c r="M1684" i="9"/>
  <c r="M1686" i="9"/>
  <c r="M1687" i="9"/>
  <c r="M1688" i="9"/>
  <c r="M1690" i="9"/>
  <c r="M1691" i="9"/>
  <c r="M1692" i="9"/>
  <c r="M1694" i="9"/>
  <c r="M1695" i="9"/>
  <c r="M1696" i="9"/>
  <c r="M1698" i="9"/>
  <c r="M1699" i="9"/>
  <c r="M1700" i="9"/>
  <c r="M1702" i="9"/>
  <c r="M1703" i="9"/>
  <c r="M1704" i="9"/>
  <c r="M1706" i="9"/>
  <c r="M1707" i="9"/>
  <c r="M1708" i="9"/>
  <c r="M1710" i="9"/>
  <c r="M1711" i="9"/>
  <c r="M1712" i="9"/>
  <c r="M1714" i="9"/>
  <c r="M1715" i="9"/>
  <c r="M1716" i="9"/>
  <c r="M1718" i="9"/>
  <c r="M1719" i="9"/>
  <c r="M1720" i="9"/>
  <c r="M1722" i="9"/>
  <c r="M1723" i="9"/>
  <c r="M1724" i="9"/>
  <c r="M1726" i="9"/>
  <c r="M1727" i="9"/>
  <c r="M1728" i="9"/>
  <c r="M1730" i="9"/>
  <c r="M1731" i="9"/>
  <c r="M1732" i="9"/>
  <c r="M1734" i="9"/>
  <c r="M1735" i="9"/>
  <c r="M1736" i="9"/>
  <c r="M1738" i="9"/>
  <c r="M1739" i="9"/>
  <c r="M1740" i="9"/>
  <c r="M1742" i="9"/>
  <c r="M1743" i="9"/>
  <c r="M1744" i="9"/>
  <c r="M1746" i="9"/>
  <c r="M1747" i="9"/>
  <c r="M1748" i="9"/>
  <c r="M1750" i="9"/>
  <c r="M1751" i="9"/>
  <c r="M1752" i="9"/>
  <c r="M1754" i="9"/>
  <c r="M1755" i="9"/>
  <c r="M1756" i="9"/>
  <c r="M1758" i="9"/>
  <c r="M1759" i="9"/>
  <c r="M1760" i="9"/>
  <c r="M1762" i="9"/>
  <c r="M1763" i="9"/>
  <c r="M1764" i="9"/>
  <c r="M1766" i="9"/>
  <c r="M1767" i="9"/>
  <c r="M1768" i="9"/>
  <c r="M1770" i="9"/>
  <c r="M1771" i="9"/>
  <c r="M1772" i="9"/>
  <c r="M1774" i="9"/>
  <c r="M1775" i="9"/>
  <c r="M1776" i="9"/>
  <c r="M1778" i="9"/>
  <c r="M1779" i="9"/>
  <c r="M1780" i="9"/>
  <c r="M1782" i="9"/>
  <c r="M1783" i="9"/>
  <c r="M1784" i="9"/>
  <c r="M1786" i="9"/>
  <c r="M1787" i="9"/>
  <c r="M1788" i="9"/>
  <c r="M1790" i="9"/>
  <c r="M1791" i="9"/>
  <c r="M1792" i="9"/>
  <c r="M1794" i="9"/>
  <c r="M1795" i="9"/>
  <c r="M1796" i="9"/>
  <c r="M1798" i="9"/>
  <c r="M1799" i="9"/>
  <c r="M1800" i="9"/>
  <c r="M1802" i="9"/>
  <c r="M1803" i="9"/>
  <c r="M1804" i="9"/>
  <c r="M1806" i="9"/>
  <c r="M1807" i="9"/>
  <c r="M1808" i="9"/>
  <c r="M1810" i="9"/>
  <c r="M1811" i="9"/>
  <c r="M1812" i="9"/>
  <c r="M1814" i="9"/>
  <c r="M1815" i="9"/>
  <c r="M1816" i="9"/>
  <c r="M1818" i="9"/>
  <c r="M1819" i="9"/>
  <c r="M1820" i="9"/>
  <c r="M1822" i="9"/>
  <c r="M1823" i="9"/>
  <c r="M1824" i="9"/>
  <c r="M1826" i="9"/>
  <c r="M1827" i="9"/>
  <c r="M1828" i="9"/>
  <c r="M1830" i="9"/>
  <c r="M1831" i="9"/>
  <c r="M1832" i="9"/>
  <c r="M1834" i="9"/>
  <c r="M1835" i="9"/>
  <c r="M1836" i="9"/>
  <c r="M1838" i="9"/>
  <c r="M1839" i="9"/>
  <c r="M1840" i="9"/>
  <c r="M1842" i="9"/>
  <c r="M1843" i="9"/>
  <c r="M1844" i="9"/>
  <c r="M1846" i="9"/>
  <c r="M1847" i="9"/>
  <c r="M1848" i="9"/>
  <c r="M1850" i="9"/>
  <c r="M1851" i="9"/>
  <c r="M1852" i="9"/>
  <c r="M1854" i="9"/>
  <c r="M1855" i="9"/>
  <c r="M1856" i="9"/>
  <c r="M1858" i="9"/>
  <c r="M1859" i="9"/>
  <c r="M1860" i="9"/>
  <c r="M1862" i="9"/>
  <c r="M1863" i="9"/>
  <c r="M1864" i="9"/>
  <c r="M1866" i="9"/>
  <c r="M1867" i="9"/>
  <c r="M1868" i="9"/>
  <c r="M1870" i="9"/>
  <c r="M1871" i="9"/>
  <c r="M1872" i="9"/>
  <c r="M1874" i="9"/>
  <c r="M1875" i="9"/>
  <c r="M1876" i="9"/>
  <c r="M1878" i="9"/>
  <c r="M1879" i="9"/>
  <c r="M1880" i="9"/>
  <c r="M1882" i="9"/>
  <c r="M1883" i="9"/>
  <c r="M1884" i="9"/>
  <c r="M1886" i="9"/>
  <c r="M1887" i="9"/>
  <c r="M1888" i="9"/>
  <c r="M1890" i="9"/>
  <c r="M1891" i="9"/>
  <c r="M1892" i="9"/>
  <c r="M1894" i="9"/>
  <c r="M1895" i="9"/>
  <c r="M1896" i="9"/>
  <c r="M1898" i="9"/>
  <c r="M1899" i="9"/>
  <c r="M1900" i="9"/>
  <c r="M1902" i="9"/>
  <c r="M1903" i="9"/>
  <c r="M1904" i="9"/>
  <c r="M1906" i="9"/>
  <c r="M1907" i="9"/>
  <c r="M1908" i="9"/>
  <c r="M1910" i="9"/>
  <c r="M1911" i="9"/>
  <c r="M1912" i="9"/>
  <c r="M1914" i="9"/>
  <c r="M1915" i="9"/>
  <c r="M1916" i="9"/>
  <c r="M1918" i="9"/>
  <c r="M1919" i="9"/>
  <c r="M1920" i="9"/>
  <c r="M1922" i="9"/>
  <c r="M1923" i="9"/>
  <c r="M1924" i="9"/>
  <c r="M1926" i="9"/>
  <c r="M1927" i="9"/>
  <c r="M1928" i="9"/>
  <c r="M1930" i="9"/>
  <c r="M1931" i="9"/>
  <c r="M1932" i="9"/>
  <c r="M1934" i="9"/>
  <c r="M1935" i="9"/>
  <c r="M1936" i="9"/>
  <c r="M1938" i="9"/>
  <c r="M1939" i="9"/>
  <c r="M1940" i="9"/>
  <c r="M1942" i="9"/>
  <c r="M1943" i="9"/>
  <c r="M1944" i="9"/>
  <c r="M1946" i="9"/>
  <c r="M1947" i="9"/>
  <c r="M1948" i="9"/>
  <c r="M1950" i="9"/>
  <c r="M1951" i="9"/>
  <c r="M1952" i="9"/>
  <c r="M1954" i="9"/>
  <c r="M1955" i="9"/>
  <c r="M1956" i="9"/>
  <c r="M1958" i="9"/>
  <c r="M1959" i="9"/>
  <c r="M1960" i="9"/>
  <c r="M1962" i="9"/>
  <c r="M1963" i="9"/>
  <c r="M1964" i="9"/>
  <c r="M1966" i="9"/>
  <c r="M1967" i="9"/>
  <c r="M1968" i="9"/>
  <c r="M1970" i="9"/>
  <c r="M1971" i="9"/>
  <c r="M1972" i="9"/>
  <c r="M1974" i="9"/>
  <c r="M1975" i="9"/>
  <c r="M1976" i="9"/>
  <c r="M1978" i="9"/>
  <c r="M1979" i="9"/>
  <c r="M1980" i="9"/>
  <c r="M1982" i="9"/>
  <c r="M1983" i="9"/>
  <c r="M1984" i="9"/>
  <c r="M1986" i="9"/>
  <c r="M1987" i="9"/>
  <c r="M1988" i="9"/>
  <c r="M1990" i="9"/>
  <c r="M1991" i="9"/>
  <c r="M1992" i="9"/>
  <c r="M1994" i="9"/>
  <c r="M1995" i="9"/>
  <c r="M1996" i="9"/>
  <c r="M1998" i="9"/>
  <c r="M1999" i="9"/>
  <c r="M2000" i="9"/>
  <c r="M2002" i="9"/>
  <c r="M2003" i="9"/>
  <c r="M2004" i="9"/>
  <c r="M2006" i="9"/>
  <c r="M2007" i="9"/>
  <c r="M2008" i="9"/>
  <c r="M2010" i="9"/>
  <c r="M2011" i="9"/>
  <c r="M2012" i="9"/>
  <c r="M2014" i="9"/>
  <c r="M2015" i="9"/>
  <c r="M2016" i="9"/>
  <c r="M2018" i="9"/>
  <c r="M2019" i="9"/>
  <c r="M2020" i="9"/>
  <c r="M2022" i="9"/>
  <c r="M2023" i="9"/>
  <c r="M2024" i="9"/>
  <c r="M2026" i="9"/>
  <c r="M2027" i="9"/>
  <c r="M2028" i="9"/>
  <c r="M2030" i="9"/>
  <c r="M2031" i="9"/>
  <c r="M2032" i="9"/>
  <c r="M2034" i="9"/>
  <c r="M2035" i="9"/>
  <c r="M2036" i="9"/>
  <c r="M2038" i="9"/>
  <c r="M2039" i="9"/>
  <c r="M2040"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K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K2002" i="9"/>
  <c r="K2003" i="9"/>
  <c r="K2004" i="9"/>
  <c r="K2005" i="9"/>
  <c r="K2006" i="9"/>
  <c r="K2007" i="9"/>
  <c r="K2008" i="9"/>
  <c r="K2009" i="9"/>
  <c r="K2010" i="9"/>
  <c r="K2011" i="9"/>
  <c r="K2012" i="9"/>
  <c r="K2013" i="9"/>
  <c r="K2014" i="9"/>
  <c r="K2015" i="9"/>
  <c r="K2016" i="9"/>
  <c r="K2017" i="9"/>
  <c r="K2018" i="9"/>
  <c r="K2019" i="9"/>
  <c r="K2020" i="9"/>
  <c r="K2021" i="9"/>
  <c r="K2022" i="9"/>
  <c r="K2023" i="9"/>
  <c r="K2024" i="9"/>
  <c r="K2025" i="9"/>
  <c r="K2026" i="9"/>
  <c r="K2027" i="9"/>
  <c r="K2028" i="9"/>
  <c r="K2029" i="9"/>
  <c r="K2030" i="9"/>
  <c r="K2031" i="9"/>
  <c r="K2032" i="9"/>
  <c r="K2033" i="9"/>
  <c r="K2034" i="9"/>
  <c r="K2035" i="9"/>
  <c r="K2036" i="9"/>
  <c r="K2037" i="9"/>
  <c r="K2038" i="9"/>
  <c r="K2039" i="9"/>
  <c r="K2040" i="9"/>
  <c r="K2041" i="9"/>
  <c r="K2042" i="9"/>
  <c r="K2043" i="9"/>
  <c r="K2044" i="9"/>
  <c r="K2045" i="9"/>
  <c r="K2046" i="9"/>
  <c r="K2047" i="9"/>
  <c r="K2048" i="9"/>
  <c r="K2049" i="9"/>
  <c r="K2050" i="9"/>
  <c r="K2051" i="9"/>
  <c r="K2052" i="9"/>
  <c r="K2053" i="9"/>
  <c r="K2054" i="9"/>
  <c r="K2055" i="9"/>
  <c r="K2056" i="9"/>
  <c r="K2057" i="9"/>
  <c r="K2058" i="9"/>
  <c r="K2059" i="9"/>
  <c r="K2060" i="9"/>
  <c r="K2061" i="9"/>
  <c r="K2062" i="9"/>
  <c r="K2063" i="9"/>
  <c r="K2064" i="9"/>
  <c r="K2065" i="9"/>
  <c r="K2066" i="9"/>
  <c r="K2067" i="9"/>
  <c r="K2068" i="9"/>
  <c r="K2069" i="9"/>
  <c r="K2070" i="9"/>
  <c r="K2071" i="9"/>
  <c r="K2072" i="9"/>
  <c r="K2073" i="9"/>
  <c r="K2074" i="9"/>
  <c r="K2075" i="9"/>
  <c r="K2076" i="9"/>
  <c r="K2077" i="9"/>
  <c r="K2078" i="9"/>
  <c r="K2079" i="9"/>
  <c r="K2080" i="9"/>
  <c r="K2081" i="9"/>
  <c r="K2082" i="9"/>
  <c r="K2083" i="9"/>
  <c r="K2084" i="9"/>
  <c r="K2085" i="9"/>
  <c r="K2086" i="9"/>
  <c r="K2087" i="9"/>
  <c r="K2088" i="9"/>
  <c r="K2089" i="9"/>
  <c r="K2090" i="9"/>
  <c r="K2091" i="9"/>
  <c r="K2092" i="9"/>
  <c r="K2093" i="9"/>
  <c r="K2094" i="9"/>
  <c r="K2095" i="9"/>
  <c r="K2096" i="9"/>
  <c r="K2097" i="9"/>
  <c r="K2098" i="9"/>
  <c r="K2099" i="9"/>
  <c r="K2100" i="9"/>
  <c r="K2101" i="9"/>
  <c r="K2102" i="9"/>
  <c r="K2103" i="9"/>
  <c r="K2104" i="9"/>
  <c r="K2105" i="9"/>
  <c r="K2106" i="9"/>
  <c r="K2107" i="9"/>
  <c r="K2108" i="9"/>
  <c r="K2109" i="9"/>
  <c r="K2110" i="9"/>
  <c r="K2111" i="9"/>
  <c r="K2112" i="9"/>
  <c r="K2113" i="9"/>
  <c r="K2114" i="9"/>
  <c r="K2115" i="9"/>
  <c r="K2116" i="9"/>
  <c r="K2117" i="9"/>
  <c r="K2118" i="9"/>
  <c r="K2119" i="9"/>
  <c r="K2120" i="9"/>
  <c r="K2121" i="9"/>
  <c r="K2122" i="9"/>
  <c r="K2123" i="9"/>
  <c r="K2124" i="9"/>
  <c r="K2125" i="9"/>
  <c r="K2126" i="9"/>
  <c r="K2127" i="9"/>
  <c r="K2128" i="9"/>
  <c r="K2129" i="9"/>
  <c r="K2130" i="9"/>
  <c r="K2131" i="9"/>
  <c r="K2132" i="9"/>
  <c r="K2133" i="9"/>
  <c r="K2134" i="9"/>
  <c r="K2135" i="9"/>
  <c r="K2136" i="9"/>
  <c r="K2137" i="9"/>
  <c r="K2138" i="9"/>
  <c r="K2139" i="9"/>
  <c r="K2140" i="9"/>
  <c r="K2141" i="9"/>
  <c r="K2142" i="9"/>
  <c r="K2143" i="9"/>
  <c r="K2144" i="9"/>
  <c r="K2145" i="9"/>
  <c r="K2146" i="9"/>
  <c r="K2147" i="9"/>
  <c r="K2148" i="9"/>
  <c r="K2149" i="9"/>
  <c r="K2150" i="9"/>
  <c r="K2151" i="9"/>
  <c r="K2152" i="9"/>
  <c r="K2153" i="9"/>
  <c r="K2154" i="9"/>
  <c r="K2155" i="9"/>
  <c r="K2156" i="9"/>
  <c r="K2157" i="9"/>
  <c r="K2158" i="9"/>
  <c r="K2159" i="9"/>
  <c r="K2160" i="9"/>
  <c r="K2161" i="9"/>
  <c r="K2162" i="9"/>
  <c r="K2163" i="9"/>
  <c r="K2164" i="9"/>
  <c r="K2165" i="9"/>
  <c r="K2166" i="9"/>
  <c r="K2167" i="9"/>
  <c r="K2168" i="9"/>
  <c r="K2169" i="9"/>
  <c r="K2170" i="9"/>
  <c r="K2171" i="9"/>
  <c r="K2172" i="9"/>
  <c r="K2173" i="9"/>
  <c r="K2174" i="9"/>
  <c r="K2175" i="9"/>
  <c r="K2176" i="9"/>
  <c r="K2177" i="9"/>
  <c r="K2178" i="9"/>
  <c r="K2179" i="9"/>
  <c r="K2180" i="9"/>
  <c r="K2181" i="9"/>
  <c r="K2182" i="9"/>
  <c r="K2183" i="9"/>
  <c r="K2184" i="9"/>
  <c r="K2185" i="9"/>
  <c r="K2186" i="9"/>
  <c r="K2187" i="9"/>
  <c r="K2188" i="9"/>
  <c r="K2189" i="9"/>
  <c r="K2190" i="9"/>
  <c r="K2191" i="9"/>
  <c r="K2192" i="9"/>
  <c r="K2193" i="9"/>
  <c r="K2194" i="9"/>
  <c r="K2195" i="9"/>
  <c r="K2196" i="9"/>
  <c r="K2197" i="9"/>
  <c r="K2198" i="9"/>
  <c r="K2199" i="9"/>
  <c r="K2200" i="9"/>
  <c r="K2201" i="9"/>
  <c r="K2202" i="9"/>
  <c r="K2203" i="9"/>
  <c r="K2204" i="9"/>
  <c r="K2205" i="9"/>
  <c r="K2206" i="9"/>
  <c r="K2207" i="9"/>
  <c r="K2208" i="9"/>
  <c r="K2209" i="9"/>
  <c r="K2210" i="9"/>
  <c r="K2211" i="9"/>
  <c r="K2212" i="9"/>
  <c r="K2213" i="9"/>
  <c r="K2214" i="9"/>
  <c r="K2215" i="9"/>
  <c r="K2216" i="9"/>
  <c r="K2217" i="9"/>
  <c r="K2218" i="9"/>
  <c r="K2219" i="9"/>
  <c r="K2220" i="9"/>
  <c r="K2221" i="9"/>
  <c r="K2222" i="9"/>
  <c r="K2223" i="9"/>
  <c r="K2224" i="9"/>
  <c r="K2225" i="9"/>
  <c r="K2226" i="9"/>
  <c r="K2227" i="9"/>
  <c r="K2228" i="9"/>
  <c r="K2229" i="9"/>
  <c r="K2230" i="9"/>
  <c r="K2231" i="9"/>
  <c r="K2232" i="9"/>
  <c r="K2233" i="9"/>
  <c r="K2234" i="9"/>
  <c r="K2235" i="9"/>
  <c r="K2236" i="9"/>
  <c r="K2237" i="9"/>
  <c r="K2238" i="9"/>
  <c r="K2239" i="9"/>
  <c r="K2240" i="9"/>
  <c r="K2241" i="9"/>
  <c r="K2242" i="9"/>
  <c r="K2243" i="9"/>
  <c r="K2244" i="9"/>
  <c r="K2245" i="9"/>
  <c r="K2246" i="9"/>
  <c r="K2247" i="9"/>
  <c r="K2248" i="9"/>
  <c r="K2249" i="9"/>
  <c r="K2250" i="9"/>
  <c r="K2251" i="9"/>
  <c r="K2252" i="9"/>
  <c r="K2253" i="9"/>
  <c r="K2254" i="9"/>
  <c r="K2255" i="9"/>
  <c r="K2256" i="9"/>
  <c r="K2257" i="9"/>
  <c r="K2258" i="9"/>
  <c r="K2259" i="9"/>
  <c r="K2260" i="9"/>
  <c r="K2261" i="9"/>
  <c r="K2262" i="9"/>
  <c r="K2263" i="9"/>
  <c r="K2264" i="9"/>
  <c r="K2265" i="9"/>
  <c r="K2266" i="9"/>
  <c r="K2267" i="9"/>
  <c r="K2268" i="9"/>
  <c r="K2269" i="9"/>
  <c r="K2270" i="9"/>
  <c r="K2271" i="9"/>
  <c r="K2272" i="9"/>
  <c r="K2273" i="9"/>
  <c r="K2274" i="9"/>
  <c r="K2275" i="9"/>
  <c r="K2276" i="9"/>
  <c r="K2277" i="9"/>
  <c r="K2278" i="9"/>
  <c r="K2279" i="9"/>
  <c r="K2280" i="9"/>
  <c r="K2281" i="9"/>
  <c r="K2282" i="9"/>
  <c r="K2283" i="9"/>
  <c r="K2284" i="9"/>
  <c r="K2285" i="9"/>
  <c r="K2286" i="9"/>
  <c r="K2287" i="9"/>
  <c r="K2288" i="9"/>
  <c r="K2289" i="9"/>
  <c r="K2290" i="9"/>
  <c r="K2291" i="9"/>
  <c r="K2292" i="9"/>
  <c r="K2293" i="9"/>
  <c r="K2294" i="9"/>
  <c r="K2295" i="9"/>
  <c r="K2296" i="9"/>
  <c r="K2297" i="9"/>
  <c r="K2298" i="9"/>
  <c r="K2299" i="9"/>
  <c r="K2300" i="9"/>
  <c r="K2301" i="9"/>
  <c r="K2302" i="9"/>
  <c r="K2303" i="9"/>
  <c r="K2304" i="9"/>
  <c r="K2305" i="9"/>
  <c r="K2306" i="9"/>
  <c r="K2307" i="9"/>
  <c r="K2308" i="9"/>
  <c r="K2309" i="9"/>
  <c r="K2310" i="9"/>
  <c r="K2311" i="9"/>
  <c r="K2312" i="9"/>
  <c r="K2313" i="9"/>
  <c r="K2314" i="9"/>
  <c r="K2315" i="9"/>
  <c r="K2316" i="9"/>
  <c r="K2317" i="9"/>
  <c r="K2318" i="9"/>
  <c r="K2319" i="9"/>
  <c r="K2320" i="9"/>
  <c r="K2321" i="9"/>
  <c r="K2322" i="9"/>
  <c r="K2323" i="9"/>
  <c r="K2324" i="9"/>
  <c r="K2325" i="9"/>
  <c r="K2326" i="9"/>
  <c r="K2327" i="9"/>
  <c r="K2328" i="9"/>
  <c r="K2329" i="9"/>
  <c r="K2330" i="9"/>
  <c r="K2331" i="9"/>
  <c r="K2332" i="9"/>
  <c r="K2333" i="9"/>
  <c r="K2334" i="9"/>
  <c r="K2335" i="9"/>
  <c r="K2336" i="9"/>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J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1437" i="9"/>
  <c r="J1438" i="9"/>
  <c r="J1439" i="9"/>
  <c r="J1440" i="9"/>
  <c r="J1441" i="9"/>
  <c r="J1442" i="9"/>
  <c r="J1443" i="9"/>
  <c r="J1444" i="9"/>
  <c r="J1445" i="9"/>
  <c r="J1446" i="9"/>
  <c r="J1447" i="9"/>
  <c r="J1448" i="9"/>
  <c r="J1449" i="9"/>
  <c r="J1450" i="9"/>
  <c r="J1451" i="9"/>
  <c r="J1452" i="9"/>
  <c r="J1453" i="9"/>
  <c r="J1454" i="9"/>
  <c r="J1455" i="9"/>
  <c r="J1456" i="9"/>
  <c r="J1457"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533" i="9"/>
  <c r="J1534" i="9"/>
  <c r="J1535" i="9"/>
  <c r="J1536" i="9"/>
  <c r="J1537" i="9"/>
  <c r="J1538" i="9"/>
  <c r="J1539" i="9"/>
  <c r="J1540" i="9"/>
  <c r="J1541" i="9"/>
  <c r="J1542"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71" i="9"/>
  <c r="J1572" i="9"/>
  <c r="J1573" i="9"/>
  <c r="J1574" i="9"/>
  <c r="J1575" i="9"/>
  <c r="J1576" i="9"/>
  <c r="J1577" i="9"/>
  <c r="J1578" i="9"/>
  <c r="J1579" i="9"/>
  <c r="J1580" i="9"/>
  <c r="J1581"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605" i="9"/>
  <c r="J1606" i="9"/>
  <c r="J1607" i="9"/>
  <c r="J1608" i="9"/>
  <c r="J1609" i="9"/>
  <c r="J1610" i="9"/>
  <c r="J1611" i="9"/>
  <c r="J1612" i="9"/>
  <c r="J1613" i="9"/>
  <c r="J1614" i="9"/>
  <c r="J1615" i="9"/>
  <c r="J1616" i="9"/>
  <c r="J1617" i="9"/>
  <c r="J1618" i="9"/>
  <c r="J1619" i="9"/>
  <c r="J1620" i="9"/>
  <c r="J1621" i="9"/>
  <c r="J1622" i="9"/>
  <c r="J1623" i="9"/>
  <c r="J1624" i="9"/>
  <c r="J1625" i="9"/>
  <c r="J1626" i="9"/>
  <c r="J1627" i="9"/>
  <c r="J1628" i="9"/>
  <c r="J1629" i="9"/>
  <c r="J1630" i="9"/>
  <c r="J1631" i="9"/>
  <c r="J1632" i="9"/>
  <c r="J1633" i="9"/>
  <c r="J1634" i="9"/>
  <c r="J1635" i="9"/>
  <c r="J1636" i="9"/>
  <c r="J1637" i="9"/>
  <c r="J1638" i="9"/>
  <c r="J1639" i="9"/>
  <c r="J1640" i="9"/>
  <c r="J1641" i="9"/>
  <c r="J1642" i="9"/>
  <c r="J1643" i="9"/>
  <c r="J1644" i="9"/>
  <c r="J1645" i="9"/>
  <c r="J1646" i="9"/>
  <c r="J1647" i="9"/>
  <c r="J1648" i="9"/>
  <c r="J1649" i="9"/>
  <c r="J1650" i="9"/>
  <c r="J1651" i="9"/>
  <c r="J1652" i="9"/>
  <c r="J1653" i="9"/>
  <c r="J1654" i="9"/>
  <c r="J1655" i="9"/>
  <c r="J1656" i="9"/>
  <c r="J1657" i="9"/>
  <c r="J1658" i="9"/>
  <c r="J1659" i="9"/>
  <c r="J1660" i="9"/>
  <c r="J1661" i="9"/>
  <c r="J1662" i="9"/>
  <c r="J1663" i="9"/>
  <c r="J1664" i="9"/>
  <c r="J1665" i="9"/>
  <c r="J1666" i="9"/>
  <c r="J1667" i="9"/>
  <c r="J1668" i="9"/>
  <c r="J1669" i="9"/>
  <c r="J1670" i="9"/>
  <c r="J1671" i="9"/>
  <c r="J1672" i="9"/>
  <c r="J1673" i="9"/>
  <c r="J1674" i="9"/>
  <c r="J1675" i="9"/>
  <c r="J1676" i="9"/>
  <c r="J1677" i="9"/>
  <c r="J1678" i="9"/>
  <c r="J1679" i="9"/>
  <c r="J1680" i="9"/>
  <c r="J1681" i="9"/>
  <c r="J1682" i="9"/>
  <c r="J1683" i="9"/>
  <c r="J1684" i="9"/>
  <c r="J1685" i="9"/>
  <c r="J1686" i="9"/>
  <c r="J1687" i="9"/>
  <c r="J1688" i="9"/>
  <c r="J1689" i="9"/>
  <c r="J1690" i="9"/>
  <c r="J1691" i="9"/>
  <c r="J1692" i="9"/>
  <c r="J1693" i="9"/>
  <c r="J1694" i="9"/>
  <c r="J1695" i="9"/>
  <c r="J1696" i="9"/>
  <c r="J1697" i="9"/>
  <c r="J1698" i="9"/>
  <c r="J1699" i="9"/>
  <c r="J1700" i="9"/>
  <c r="J1701" i="9"/>
  <c r="J1702" i="9"/>
  <c r="J1703" i="9"/>
  <c r="J1704" i="9"/>
  <c r="J1705" i="9"/>
  <c r="J1706" i="9"/>
  <c r="J1707" i="9"/>
  <c r="J1708" i="9"/>
  <c r="J1709" i="9"/>
  <c r="J1710" i="9"/>
  <c r="J1711" i="9"/>
  <c r="J1712" i="9"/>
  <c r="J1713" i="9"/>
  <c r="J1714" i="9"/>
  <c r="J1715" i="9"/>
  <c r="J1716" i="9"/>
  <c r="J1717" i="9"/>
  <c r="J1718" i="9"/>
  <c r="J1719" i="9"/>
  <c r="J1720" i="9"/>
  <c r="J1721" i="9"/>
  <c r="J1722" i="9"/>
  <c r="J1723" i="9"/>
  <c r="J1724" i="9"/>
  <c r="J1725" i="9"/>
  <c r="J1726" i="9"/>
  <c r="J1727" i="9"/>
  <c r="J1728" i="9"/>
  <c r="J1729" i="9"/>
  <c r="J1730" i="9"/>
  <c r="J1731" i="9"/>
  <c r="J1732" i="9"/>
  <c r="J1733" i="9"/>
  <c r="J1734" i="9"/>
  <c r="J1735" i="9"/>
  <c r="J1736" i="9"/>
  <c r="J1737" i="9"/>
  <c r="J1738" i="9"/>
  <c r="J1739" i="9"/>
  <c r="J1740" i="9"/>
  <c r="J1741" i="9"/>
  <c r="J1742" i="9"/>
  <c r="J1743" i="9"/>
  <c r="J1744" i="9"/>
  <c r="J1745" i="9"/>
  <c r="J1746" i="9"/>
  <c r="J1747" i="9"/>
  <c r="J1748" i="9"/>
  <c r="J1749" i="9"/>
  <c r="J1750" i="9"/>
  <c r="J1751" i="9"/>
  <c r="J1752" i="9"/>
  <c r="J1753" i="9"/>
  <c r="J1754" i="9"/>
  <c r="J1755" i="9"/>
  <c r="J1756" i="9"/>
  <c r="J1757" i="9"/>
  <c r="J1758" i="9"/>
  <c r="J1759" i="9"/>
  <c r="J1760" i="9"/>
  <c r="J1761" i="9"/>
  <c r="J1762" i="9"/>
  <c r="J1763" i="9"/>
  <c r="J1764" i="9"/>
  <c r="J1765" i="9"/>
  <c r="J1766" i="9"/>
  <c r="J1767" i="9"/>
  <c r="J1768" i="9"/>
  <c r="J1769" i="9"/>
  <c r="J1770" i="9"/>
  <c r="J1771" i="9"/>
  <c r="J1772" i="9"/>
  <c r="J1773" i="9"/>
  <c r="J1774" i="9"/>
  <c r="J1775" i="9"/>
  <c r="J1776" i="9"/>
  <c r="J1777" i="9"/>
  <c r="J1778" i="9"/>
  <c r="J1779" i="9"/>
  <c r="J1780" i="9"/>
  <c r="J1781" i="9"/>
  <c r="J1782" i="9"/>
  <c r="J1783" i="9"/>
  <c r="J1784" i="9"/>
  <c r="J1785" i="9"/>
  <c r="J1786" i="9"/>
  <c r="J1787" i="9"/>
  <c r="J1788" i="9"/>
  <c r="J1789" i="9"/>
  <c r="J1790" i="9"/>
  <c r="J1791" i="9"/>
  <c r="J1792" i="9"/>
  <c r="J1793" i="9"/>
  <c r="J1794" i="9"/>
  <c r="J1795" i="9"/>
  <c r="J1796" i="9"/>
  <c r="J1797" i="9"/>
  <c r="J1798" i="9"/>
  <c r="J1799" i="9"/>
  <c r="J1800" i="9"/>
  <c r="J1801" i="9"/>
  <c r="J1802" i="9"/>
  <c r="J1803" i="9"/>
  <c r="J1804" i="9"/>
  <c r="J1805" i="9"/>
  <c r="J1806" i="9"/>
  <c r="J1807" i="9"/>
  <c r="J1808" i="9"/>
  <c r="J1809" i="9"/>
  <c r="J1810" i="9"/>
  <c r="J1811" i="9"/>
  <c r="J1812" i="9"/>
  <c r="J1813" i="9"/>
  <c r="J1814" i="9"/>
  <c r="J1815" i="9"/>
  <c r="J1816" i="9"/>
  <c r="J1817" i="9"/>
  <c r="J1818" i="9"/>
  <c r="J1819" i="9"/>
  <c r="J1820" i="9"/>
  <c r="J1821" i="9"/>
  <c r="J1822" i="9"/>
  <c r="J1823" i="9"/>
  <c r="J1824" i="9"/>
  <c r="J1825" i="9"/>
  <c r="J1826" i="9"/>
  <c r="J1827" i="9"/>
  <c r="J1828" i="9"/>
  <c r="J1829" i="9"/>
  <c r="J1830" i="9"/>
  <c r="J1831" i="9"/>
  <c r="J1832" i="9"/>
  <c r="J1833" i="9"/>
  <c r="J1834" i="9"/>
  <c r="J1835" i="9"/>
  <c r="J1836" i="9"/>
  <c r="J1837" i="9"/>
  <c r="J1838" i="9"/>
  <c r="J1839" i="9"/>
  <c r="J1840" i="9"/>
  <c r="J1841" i="9"/>
  <c r="J1842" i="9"/>
  <c r="J1843" i="9"/>
  <c r="J1844" i="9"/>
  <c r="J1845" i="9"/>
  <c r="J1846" i="9"/>
  <c r="J1847" i="9"/>
  <c r="J1848" i="9"/>
  <c r="J1849" i="9"/>
  <c r="J1850" i="9"/>
  <c r="J1851" i="9"/>
  <c r="J1852" i="9"/>
  <c r="J1853" i="9"/>
  <c r="J1854" i="9"/>
  <c r="J1855" i="9"/>
  <c r="J1856" i="9"/>
  <c r="J1857" i="9"/>
  <c r="J1858" i="9"/>
  <c r="J1859" i="9"/>
  <c r="J1860" i="9"/>
  <c r="J1861" i="9"/>
  <c r="J1862" i="9"/>
  <c r="J1863" i="9"/>
  <c r="J1864" i="9"/>
  <c r="J1865" i="9"/>
  <c r="J1866" i="9"/>
  <c r="J1867" i="9"/>
  <c r="J1868" i="9"/>
  <c r="J1869" i="9"/>
  <c r="J1870" i="9"/>
  <c r="J1871" i="9"/>
  <c r="J1872" i="9"/>
  <c r="J1873" i="9"/>
  <c r="J1874" i="9"/>
  <c r="J1875" i="9"/>
  <c r="J1876" i="9"/>
  <c r="J1877" i="9"/>
  <c r="J1878" i="9"/>
  <c r="J1879" i="9"/>
  <c r="J1880" i="9"/>
  <c r="J1881" i="9"/>
  <c r="J1882" i="9"/>
  <c r="J1883" i="9"/>
  <c r="J1884" i="9"/>
  <c r="J1885" i="9"/>
  <c r="J1886" i="9"/>
  <c r="J1887" i="9"/>
  <c r="J1888" i="9"/>
  <c r="J1889" i="9"/>
  <c r="J1890" i="9"/>
  <c r="J1891" i="9"/>
  <c r="J1892" i="9"/>
  <c r="J1893" i="9"/>
  <c r="J1894" i="9"/>
  <c r="J1895" i="9"/>
  <c r="J1896" i="9"/>
  <c r="J1897" i="9"/>
  <c r="J1898" i="9"/>
  <c r="J1899" i="9"/>
  <c r="J1900" i="9"/>
  <c r="J1901" i="9"/>
  <c r="J1902" i="9"/>
  <c r="J1903" i="9"/>
  <c r="J1904" i="9"/>
  <c r="J1905" i="9"/>
  <c r="J1906" i="9"/>
  <c r="J1907" i="9"/>
  <c r="J1908" i="9"/>
  <c r="J1909" i="9"/>
  <c r="J1910" i="9"/>
  <c r="J1911" i="9"/>
  <c r="J1912" i="9"/>
  <c r="J1913" i="9"/>
  <c r="J1914" i="9"/>
  <c r="J1915" i="9"/>
  <c r="J1916" i="9"/>
  <c r="J1917" i="9"/>
  <c r="J1918" i="9"/>
  <c r="J1919" i="9"/>
  <c r="J1920" i="9"/>
  <c r="J1921" i="9"/>
  <c r="J1922" i="9"/>
  <c r="J1923" i="9"/>
  <c r="J1924" i="9"/>
  <c r="J1925" i="9"/>
  <c r="J1926" i="9"/>
  <c r="J1927" i="9"/>
  <c r="J1928" i="9"/>
  <c r="J1929" i="9"/>
  <c r="J1930" i="9"/>
  <c r="J1931" i="9"/>
  <c r="J1932" i="9"/>
  <c r="J1933" i="9"/>
  <c r="J1934" i="9"/>
  <c r="J1935" i="9"/>
  <c r="J1936" i="9"/>
  <c r="J1937" i="9"/>
  <c r="J1938" i="9"/>
  <c r="J1939" i="9"/>
  <c r="J1940" i="9"/>
  <c r="J1941" i="9"/>
  <c r="J1942" i="9"/>
  <c r="J1943" i="9"/>
  <c r="J1944" i="9"/>
  <c r="J1945" i="9"/>
  <c r="J1946" i="9"/>
  <c r="J1947" i="9"/>
  <c r="J1948" i="9"/>
  <c r="J1949" i="9"/>
  <c r="J1950" i="9"/>
  <c r="J1951" i="9"/>
  <c r="J1952" i="9"/>
  <c r="J1953" i="9"/>
  <c r="J1954" i="9"/>
  <c r="J1955" i="9"/>
  <c r="J1956" i="9"/>
  <c r="J1957" i="9"/>
  <c r="J1958" i="9"/>
  <c r="J1959" i="9"/>
  <c r="J1960" i="9"/>
  <c r="J1961" i="9"/>
  <c r="J1962" i="9"/>
  <c r="J1963" i="9"/>
  <c r="J1964" i="9"/>
  <c r="J1965" i="9"/>
  <c r="J1966" i="9"/>
  <c r="J1967" i="9"/>
  <c r="J1968" i="9"/>
  <c r="J1969" i="9"/>
  <c r="J1970" i="9"/>
  <c r="J1971" i="9"/>
  <c r="J1972" i="9"/>
  <c r="J1973" i="9"/>
  <c r="J1974" i="9"/>
  <c r="J1975" i="9"/>
  <c r="J1976" i="9"/>
  <c r="J1977" i="9"/>
  <c r="J1978" i="9"/>
  <c r="J1979" i="9"/>
  <c r="J1980" i="9"/>
  <c r="J1981" i="9"/>
  <c r="J1982" i="9"/>
  <c r="J1983" i="9"/>
  <c r="J1984" i="9"/>
  <c r="J1985" i="9"/>
  <c r="J1986" i="9"/>
  <c r="J1987" i="9"/>
  <c r="J1988" i="9"/>
  <c r="J1989" i="9"/>
  <c r="J1990" i="9"/>
  <c r="J1991" i="9"/>
  <c r="J1992" i="9"/>
  <c r="J1993" i="9"/>
  <c r="J1994" i="9"/>
  <c r="J1995" i="9"/>
  <c r="J1996" i="9"/>
  <c r="J1997" i="9"/>
  <c r="J1998" i="9"/>
  <c r="J1999" i="9"/>
  <c r="J2000" i="9"/>
  <c r="J2001" i="9"/>
  <c r="J2002" i="9"/>
  <c r="J2003" i="9"/>
  <c r="J2004" i="9"/>
  <c r="J2005" i="9"/>
  <c r="J2006" i="9"/>
  <c r="J2007" i="9"/>
  <c r="J2008" i="9"/>
  <c r="J2009" i="9"/>
  <c r="J2010" i="9"/>
  <c r="J2011" i="9"/>
  <c r="J2012" i="9"/>
  <c r="J2013" i="9"/>
  <c r="J2014" i="9"/>
  <c r="J2015" i="9"/>
  <c r="J2016" i="9"/>
  <c r="J2017" i="9"/>
  <c r="J2018" i="9"/>
  <c r="J2019" i="9"/>
  <c r="J2020" i="9"/>
  <c r="J2021" i="9"/>
  <c r="J2022" i="9"/>
  <c r="J2023" i="9"/>
  <c r="J2024" i="9"/>
  <c r="J2025" i="9"/>
  <c r="J2026" i="9"/>
  <c r="J2027" i="9"/>
  <c r="J2028" i="9"/>
  <c r="J2029" i="9"/>
  <c r="J2030" i="9"/>
  <c r="J2031" i="9"/>
  <c r="J2032" i="9"/>
  <c r="J2033" i="9"/>
  <c r="J2034" i="9"/>
  <c r="J2035" i="9"/>
  <c r="J2036" i="9"/>
  <c r="J2037" i="9"/>
  <c r="J2038" i="9"/>
  <c r="J2039" i="9"/>
  <c r="J2040" i="9"/>
  <c r="J2041" i="9"/>
  <c r="J2042" i="9"/>
  <c r="J2043" i="9"/>
  <c r="J2044" i="9"/>
  <c r="J2045" i="9"/>
  <c r="J2046" i="9"/>
  <c r="J2047" i="9"/>
  <c r="J2048" i="9"/>
  <c r="J2049" i="9"/>
  <c r="J2050" i="9"/>
  <c r="J2051" i="9"/>
  <c r="J2052" i="9"/>
  <c r="J2053" i="9"/>
  <c r="J2054" i="9"/>
  <c r="J2055" i="9"/>
  <c r="J2056" i="9"/>
  <c r="J2057" i="9"/>
  <c r="J2058" i="9"/>
  <c r="J2059" i="9"/>
  <c r="J2060" i="9"/>
  <c r="J2061" i="9"/>
  <c r="J2062" i="9"/>
  <c r="J2063" i="9"/>
  <c r="J2064" i="9"/>
  <c r="J2065" i="9"/>
  <c r="J2066" i="9"/>
  <c r="J2067" i="9"/>
  <c r="J2068" i="9"/>
  <c r="J2069" i="9"/>
  <c r="J2070" i="9"/>
  <c r="J2071" i="9"/>
  <c r="J2072" i="9"/>
  <c r="J2073" i="9"/>
  <c r="J2074" i="9"/>
  <c r="J2075" i="9"/>
  <c r="J2076" i="9"/>
  <c r="J2077" i="9"/>
  <c r="J2078" i="9"/>
  <c r="J2079" i="9"/>
  <c r="J2080" i="9"/>
  <c r="J2081" i="9"/>
  <c r="J2082" i="9"/>
  <c r="J2083" i="9"/>
  <c r="J2084" i="9"/>
  <c r="J2085" i="9"/>
  <c r="J2086" i="9"/>
  <c r="J2087" i="9"/>
  <c r="J2088" i="9"/>
  <c r="J2089" i="9"/>
  <c r="J2090" i="9"/>
  <c r="J2091" i="9"/>
  <c r="J2092" i="9"/>
  <c r="J2093" i="9"/>
  <c r="J2094" i="9"/>
  <c r="J2095" i="9"/>
  <c r="J2096" i="9"/>
  <c r="J2097" i="9"/>
  <c r="J2098" i="9"/>
  <c r="J2099" i="9"/>
  <c r="J2100" i="9"/>
  <c r="J2101" i="9"/>
  <c r="J2102" i="9"/>
  <c r="J2103" i="9"/>
  <c r="J2104" i="9"/>
  <c r="J2105" i="9"/>
  <c r="J2106" i="9"/>
  <c r="J2107" i="9"/>
  <c r="J2108" i="9"/>
  <c r="J2109" i="9"/>
  <c r="J2110" i="9"/>
  <c r="J2111" i="9"/>
  <c r="J2112" i="9"/>
  <c r="J2113" i="9"/>
  <c r="J2114" i="9"/>
  <c r="J2115" i="9"/>
  <c r="J2116" i="9"/>
  <c r="J2117" i="9"/>
  <c r="J2118" i="9"/>
  <c r="J2119" i="9"/>
  <c r="J2120" i="9"/>
  <c r="J2121" i="9"/>
  <c r="J2122" i="9"/>
  <c r="J2123" i="9"/>
  <c r="J2124" i="9"/>
  <c r="J2125" i="9"/>
  <c r="J2126" i="9"/>
  <c r="J2127" i="9"/>
  <c r="J2128" i="9"/>
  <c r="J2129" i="9"/>
  <c r="J2130" i="9"/>
  <c r="J2131" i="9"/>
  <c r="J2132" i="9"/>
  <c r="J2133" i="9"/>
  <c r="J2134" i="9"/>
  <c r="J2135" i="9"/>
  <c r="J2136" i="9"/>
  <c r="J2137" i="9"/>
  <c r="J2138" i="9"/>
  <c r="J2139" i="9"/>
  <c r="J2140" i="9"/>
  <c r="J2141" i="9"/>
  <c r="J2142" i="9"/>
  <c r="J2143" i="9"/>
  <c r="J2144" i="9"/>
  <c r="J2145" i="9"/>
  <c r="J2146" i="9"/>
  <c r="J2147" i="9"/>
  <c r="J2148" i="9"/>
  <c r="J2149" i="9"/>
  <c r="J2150" i="9"/>
  <c r="J2151" i="9"/>
  <c r="J2152" i="9"/>
  <c r="J2153" i="9"/>
  <c r="J2154" i="9"/>
  <c r="J2155" i="9"/>
  <c r="J2156" i="9"/>
  <c r="J2157" i="9"/>
  <c r="J2158" i="9"/>
  <c r="J2159" i="9"/>
  <c r="J2160" i="9"/>
  <c r="J2161" i="9"/>
  <c r="J2162" i="9"/>
  <c r="J2163" i="9"/>
  <c r="J2164" i="9"/>
  <c r="J2165" i="9"/>
  <c r="J2166" i="9"/>
  <c r="J2167" i="9"/>
  <c r="J2168" i="9"/>
  <c r="J2169" i="9"/>
  <c r="J2170" i="9"/>
  <c r="J2171" i="9"/>
  <c r="J2172" i="9"/>
  <c r="J2173" i="9"/>
  <c r="J2174" i="9"/>
  <c r="J2175" i="9"/>
  <c r="J2176" i="9"/>
  <c r="J2177" i="9"/>
  <c r="J2178" i="9"/>
  <c r="J2179" i="9"/>
  <c r="J2180" i="9"/>
  <c r="J2181" i="9"/>
  <c r="J2182" i="9"/>
  <c r="J2183" i="9"/>
  <c r="J2184" i="9"/>
  <c r="J2185" i="9"/>
  <c r="J2186" i="9"/>
  <c r="J2187" i="9"/>
  <c r="J2188" i="9"/>
  <c r="J2189" i="9"/>
  <c r="J2190" i="9"/>
  <c r="J2191" i="9"/>
  <c r="J2192" i="9"/>
  <c r="J2193" i="9"/>
  <c r="J2194" i="9"/>
  <c r="J2195" i="9"/>
  <c r="J2196" i="9"/>
  <c r="J2197" i="9"/>
  <c r="J2198" i="9"/>
  <c r="J2199" i="9"/>
  <c r="J2200" i="9"/>
  <c r="J2201" i="9"/>
  <c r="J2202" i="9"/>
  <c r="J2203" i="9"/>
  <c r="J2204" i="9"/>
  <c r="J2205" i="9"/>
  <c r="J2206" i="9"/>
  <c r="J2207" i="9"/>
  <c r="J2208" i="9"/>
  <c r="J2209" i="9"/>
  <c r="J2210" i="9"/>
  <c r="J2211" i="9"/>
  <c r="J2212" i="9"/>
  <c r="J2213" i="9"/>
  <c r="J2214" i="9"/>
  <c r="J2215" i="9"/>
  <c r="J2216" i="9"/>
  <c r="J2217" i="9"/>
  <c r="J2218" i="9"/>
  <c r="J2219" i="9"/>
  <c r="J2220" i="9"/>
  <c r="J2221" i="9"/>
  <c r="J2222" i="9"/>
  <c r="J2223" i="9"/>
  <c r="J2224" i="9"/>
  <c r="J2225" i="9"/>
  <c r="J2226" i="9"/>
  <c r="J2227" i="9"/>
  <c r="J2228" i="9"/>
  <c r="J2229" i="9"/>
  <c r="J2230" i="9"/>
  <c r="J2231" i="9"/>
  <c r="J2232" i="9"/>
  <c r="J2233" i="9"/>
  <c r="J2234" i="9"/>
  <c r="J2235" i="9"/>
  <c r="J2236" i="9"/>
  <c r="J2237" i="9"/>
  <c r="J2238" i="9"/>
  <c r="J2239" i="9"/>
  <c r="J2240" i="9"/>
  <c r="J2241" i="9"/>
  <c r="J2242" i="9"/>
  <c r="J2243" i="9"/>
  <c r="J2244" i="9"/>
  <c r="J2245" i="9"/>
  <c r="J2246" i="9"/>
  <c r="J2247" i="9"/>
  <c r="J2248" i="9"/>
  <c r="J2249" i="9"/>
  <c r="J2250" i="9"/>
  <c r="J2251" i="9"/>
  <c r="J2252" i="9"/>
  <c r="J2253" i="9"/>
  <c r="J2254" i="9"/>
  <c r="J2255" i="9"/>
  <c r="J2256" i="9"/>
  <c r="J2257" i="9"/>
  <c r="J2258" i="9"/>
  <c r="J2259" i="9"/>
  <c r="J2260" i="9"/>
  <c r="J2261" i="9"/>
  <c r="J2262" i="9"/>
  <c r="J2263" i="9"/>
  <c r="J2264" i="9"/>
  <c r="J2265" i="9"/>
  <c r="J2266" i="9"/>
  <c r="J2267" i="9"/>
  <c r="J2268" i="9"/>
  <c r="J2269" i="9"/>
  <c r="J2270" i="9"/>
  <c r="J2271" i="9"/>
  <c r="J2272" i="9"/>
  <c r="J2273" i="9"/>
  <c r="J2274" i="9"/>
  <c r="J2275" i="9"/>
  <c r="J2276" i="9"/>
  <c r="J2277" i="9"/>
  <c r="J2278" i="9"/>
  <c r="J2279" i="9"/>
  <c r="J2280" i="9"/>
  <c r="J2281" i="9"/>
  <c r="J2282" i="9"/>
  <c r="J2283" i="9"/>
  <c r="J2284" i="9"/>
  <c r="J2285" i="9"/>
  <c r="J2286" i="9"/>
  <c r="J2287" i="9"/>
  <c r="J2288" i="9"/>
  <c r="J2289" i="9"/>
  <c r="J2290" i="9"/>
  <c r="J2291" i="9"/>
  <c r="J2292" i="9"/>
  <c r="J2293" i="9"/>
  <c r="J2294" i="9"/>
  <c r="J2295" i="9"/>
  <c r="J2296" i="9"/>
  <c r="J2297" i="9"/>
  <c r="J2298" i="9"/>
  <c r="J2299" i="9"/>
  <c r="J2300" i="9"/>
  <c r="J2301" i="9"/>
  <c r="J2302" i="9"/>
  <c r="J2303" i="9"/>
  <c r="J2304" i="9"/>
  <c r="J2305" i="9"/>
  <c r="J2306" i="9"/>
  <c r="J2307" i="9"/>
  <c r="J2308" i="9"/>
  <c r="J2309" i="9"/>
  <c r="J2310" i="9"/>
  <c r="J2311" i="9"/>
  <c r="J2312" i="9"/>
  <c r="J2313" i="9"/>
  <c r="J2314" i="9"/>
  <c r="J2315" i="9"/>
  <c r="J2316" i="9"/>
  <c r="J2317" i="9"/>
  <c r="J2318" i="9"/>
  <c r="J2319" i="9"/>
  <c r="J2320" i="9"/>
  <c r="J2321" i="9"/>
  <c r="J2322" i="9"/>
  <c r="J2323" i="9"/>
  <c r="J2324" i="9"/>
  <c r="J2325" i="9"/>
  <c r="J2326" i="9"/>
  <c r="J2327" i="9"/>
  <c r="J2328" i="9"/>
  <c r="J2329" i="9"/>
  <c r="J2330" i="9"/>
  <c r="J2331" i="9"/>
  <c r="J2332" i="9"/>
  <c r="J2333" i="9"/>
  <c r="J2334" i="9"/>
  <c r="J2335" i="9"/>
  <c r="J2336"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F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Q23" i="9"/>
  <c r="Q12" i="9"/>
  <c r="Q8" i="9"/>
  <c r="Q5" i="9"/>
  <c r="N2" i="9"/>
  <c r="O2" i="9"/>
  <c r="P2" i="9"/>
  <c r="Q2" i="9"/>
  <c r="R2" i="9"/>
  <c r="N3" i="9"/>
  <c r="O3" i="9"/>
  <c r="P3" i="9"/>
  <c r="Q3" i="9"/>
  <c r="R3" i="9"/>
  <c r="N4" i="9"/>
  <c r="O4" i="9"/>
  <c r="P4" i="9"/>
  <c r="Q4" i="9"/>
  <c r="R4" i="9"/>
  <c r="N5" i="9"/>
  <c r="O5" i="9"/>
  <c r="P5" i="9"/>
  <c r="R5" i="9"/>
  <c r="N6" i="9"/>
  <c r="O6" i="9"/>
  <c r="P6" i="9"/>
  <c r="Q6" i="9"/>
  <c r="R6" i="9"/>
  <c r="N7" i="9"/>
  <c r="O7" i="9"/>
  <c r="P7" i="9"/>
  <c r="Q7" i="9"/>
  <c r="R7" i="9"/>
  <c r="N8" i="9"/>
  <c r="O8" i="9"/>
  <c r="P8" i="9"/>
  <c r="R8" i="9"/>
  <c r="N9" i="9"/>
  <c r="O9" i="9"/>
  <c r="P9" i="9"/>
  <c r="Q9" i="9"/>
  <c r="R9" i="9"/>
  <c r="N10" i="9"/>
  <c r="O10" i="9"/>
  <c r="P10" i="9"/>
  <c r="Q10" i="9"/>
  <c r="R10" i="9"/>
  <c r="N11" i="9"/>
  <c r="O11" i="9"/>
  <c r="P11" i="9"/>
  <c r="Q11" i="9"/>
  <c r="R11" i="9"/>
  <c r="N12" i="9"/>
  <c r="O12" i="9"/>
  <c r="P12" i="9"/>
  <c r="R12" i="9"/>
  <c r="N13" i="9"/>
  <c r="O13" i="9"/>
  <c r="P13" i="9"/>
  <c r="Q13" i="9"/>
  <c r="R13" i="9"/>
  <c r="N14" i="9"/>
  <c r="O14" i="9"/>
  <c r="P14" i="9"/>
  <c r="Q14" i="9"/>
  <c r="R14" i="9"/>
  <c r="N15" i="9"/>
  <c r="P15" i="9"/>
  <c r="Q15" i="9"/>
  <c r="R15" i="9"/>
  <c r="N16" i="9"/>
  <c r="O16" i="9"/>
  <c r="P16" i="9"/>
  <c r="Q16" i="9"/>
  <c r="R16" i="9"/>
  <c r="N17" i="9"/>
  <c r="O17" i="9"/>
  <c r="P17" i="9"/>
  <c r="Q17" i="9"/>
  <c r="R17" i="9"/>
  <c r="N18" i="9"/>
  <c r="O18" i="9"/>
  <c r="P18" i="9"/>
  <c r="Q18" i="9"/>
  <c r="R18" i="9"/>
  <c r="N19" i="9"/>
  <c r="O19" i="9"/>
  <c r="P19" i="9"/>
  <c r="Q19" i="9"/>
  <c r="R19" i="9"/>
  <c r="N20" i="9"/>
  <c r="O20" i="9"/>
  <c r="P20" i="9"/>
  <c r="Q20" i="9"/>
  <c r="R20" i="9"/>
  <c r="N21" i="9"/>
  <c r="O21" i="9"/>
  <c r="P21" i="9"/>
  <c r="Q21" i="9"/>
  <c r="R21" i="9"/>
  <c r="N22" i="9"/>
  <c r="O22" i="9"/>
  <c r="P22" i="9"/>
  <c r="Q22" i="9"/>
  <c r="R22" i="9"/>
  <c r="N23" i="9"/>
  <c r="O23" i="9"/>
  <c r="P23" i="9"/>
  <c r="R23" i="9"/>
  <c r="N24" i="9"/>
  <c r="O24" i="9"/>
  <c r="P24" i="9"/>
  <c r="Q24" i="9"/>
  <c r="R24" i="9"/>
  <c r="N25" i="9"/>
  <c r="O25" i="9"/>
  <c r="P25" i="9"/>
  <c r="Q25" i="9"/>
  <c r="R25" i="9"/>
  <c r="N26" i="9"/>
  <c r="O26" i="9"/>
  <c r="P26" i="9"/>
  <c r="Q26" i="9"/>
  <c r="R26" i="9"/>
  <c r="N27" i="9"/>
  <c r="O27" i="9"/>
  <c r="P27" i="9"/>
  <c r="Q27" i="9"/>
  <c r="R27" i="9"/>
  <c r="N28" i="9"/>
  <c r="O28" i="9"/>
  <c r="P28" i="9"/>
  <c r="Q28" i="9"/>
  <c r="R28" i="9"/>
  <c r="N29" i="9"/>
  <c r="O29" i="9"/>
  <c r="P29" i="9"/>
  <c r="Q29" i="9"/>
  <c r="R29" i="9"/>
  <c r="N30" i="9"/>
  <c r="O30" i="9"/>
  <c r="P30" i="9"/>
  <c r="Q30" i="9"/>
  <c r="R30" i="9"/>
  <c r="N31" i="9"/>
  <c r="O31" i="9"/>
  <c r="P31" i="9"/>
  <c r="Q31" i="9"/>
  <c r="R31" i="9"/>
  <c r="N32" i="9"/>
  <c r="O32" i="9"/>
  <c r="P32" i="9"/>
  <c r="Q32" i="9"/>
  <c r="R32" i="9"/>
  <c r="N54" i="9"/>
  <c r="O54" i="9"/>
  <c r="P54" i="9"/>
  <c r="Q54" i="9"/>
  <c r="R54" i="9"/>
  <c r="N55" i="9"/>
  <c r="O55" i="9"/>
  <c r="P55" i="9"/>
  <c r="Q55" i="9"/>
  <c r="R55" i="9"/>
  <c r="N56" i="9"/>
  <c r="O56" i="9"/>
  <c r="P56" i="9"/>
  <c r="Q56" i="9"/>
  <c r="R56" i="9"/>
  <c r="N57" i="9"/>
  <c r="O57" i="9"/>
  <c r="P57" i="9"/>
  <c r="Q57" i="9"/>
  <c r="R57" i="9"/>
  <c r="N58" i="9"/>
  <c r="O58" i="9"/>
  <c r="P58" i="9"/>
  <c r="Q58" i="9"/>
  <c r="R58" i="9"/>
  <c r="N59" i="9"/>
  <c r="O59" i="9"/>
  <c r="P59" i="9"/>
  <c r="Q59" i="9"/>
  <c r="R59" i="9"/>
  <c r="N60" i="9"/>
  <c r="O60" i="9"/>
  <c r="P60" i="9"/>
  <c r="Q60" i="9"/>
  <c r="R60" i="9"/>
  <c r="N61" i="9"/>
  <c r="O61" i="9"/>
  <c r="P61" i="9"/>
  <c r="Q61" i="9"/>
  <c r="R61" i="9"/>
  <c r="N62" i="9"/>
  <c r="O62" i="9"/>
  <c r="P62" i="9"/>
  <c r="Q62" i="9"/>
  <c r="R62" i="9"/>
  <c r="N63" i="9"/>
  <c r="O63" i="9"/>
  <c r="P63" i="9"/>
  <c r="Q63" i="9"/>
  <c r="R63" i="9"/>
  <c r="N64" i="9"/>
  <c r="O64" i="9"/>
  <c r="P64" i="9"/>
  <c r="Q64" i="9"/>
  <c r="R64" i="9"/>
  <c r="N65" i="9"/>
  <c r="O65" i="9"/>
  <c r="P65" i="9"/>
  <c r="Q65" i="9"/>
  <c r="R65" i="9"/>
  <c r="N66" i="9"/>
  <c r="O66" i="9"/>
  <c r="P66" i="9"/>
  <c r="Q66" i="9"/>
  <c r="R66" i="9"/>
  <c r="N67" i="9"/>
  <c r="O67" i="9"/>
  <c r="P67" i="9"/>
  <c r="Q67" i="9"/>
  <c r="R67" i="9"/>
  <c r="N68" i="9"/>
  <c r="O68" i="9"/>
  <c r="P68" i="9"/>
  <c r="Q68" i="9"/>
  <c r="R68" i="9"/>
  <c r="N69" i="9"/>
  <c r="O69" i="9"/>
  <c r="P69" i="9"/>
  <c r="Q69" i="9"/>
  <c r="R69" i="9"/>
  <c r="N70" i="9"/>
  <c r="O70" i="9"/>
  <c r="P70" i="9"/>
  <c r="Q70" i="9"/>
  <c r="R70" i="9"/>
  <c r="N71" i="9"/>
  <c r="O71" i="9"/>
  <c r="P71" i="9"/>
  <c r="Q71" i="9"/>
  <c r="R71" i="9"/>
  <c r="N72" i="9"/>
  <c r="O72" i="9"/>
  <c r="P72" i="9"/>
  <c r="Q72" i="9"/>
  <c r="R72" i="9"/>
  <c r="N73" i="9"/>
  <c r="O73" i="9"/>
  <c r="P73" i="9"/>
  <c r="Q73" i="9"/>
  <c r="R73" i="9"/>
  <c r="N74" i="9"/>
  <c r="O74" i="9"/>
  <c r="P74" i="9"/>
  <c r="Q74" i="9"/>
  <c r="R74" i="9"/>
  <c r="N75" i="9"/>
  <c r="O75" i="9"/>
  <c r="P75" i="9"/>
  <c r="Q75" i="9"/>
  <c r="R75" i="9"/>
  <c r="N76" i="9"/>
  <c r="O76" i="9"/>
  <c r="P76" i="9"/>
  <c r="Q76" i="9"/>
  <c r="R76" i="9"/>
  <c r="N77" i="9"/>
  <c r="O77" i="9"/>
  <c r="P77" i="9"/>
  <c r="Q77" i="9"/>
  <c r="R77" i="9"/>
  <c r="N78" i="9"/>
  <c r="O78" i="9"/>
  <c r="P78" i="9"/>
  <c r="Q78" i="9"/>
  <c r="R78" i="9"/>
  <c r="N79" i="9"/>
  <c r="O79" i="9"/>
  <c r="P79" i="9"/>
  <c r="Q79" i="9"/>
  <c r="R79" i="9"/>
  <c r="N80" i="9"/>
  <c r="O80" i="9"/>
  <c r="P80" i="9"/>
  <c r="Q80" i="9"/>
  <c r="R80" i="9"/>
  <c r="N81" i="9"/>
  <c r="O81" i="9"/>
  <c r="P81" i="9"/>
  <c r="Q81" i="9"/>
  <c r="R81" i="9"/>
  <c r="N82" i="9"/>
  <c r="O82" i="9"/>
  <c r="P82" i="9"/>
  <c r="Q82" i="9"/>
  <c r="R82" i="9"/>
  <c r="N83" i="9"/>
  <c r="O83" i="9"/>
  <c r="P83" i="9"/>
  <c r="Q83" i="9"/>
  <c r="R83" i="9"/>
  <c r="N84" i="9"/>
  <c r="O84" i="9"/>
  <c r="P84" i="9"/>
  <c r="Q84" i="9"/>
  <c r="R84" i="9"/>
  <c r="N85" i="9"/>
  <c r="O85" i="9"/>
  <c r="P85" i="9"/>
  <c r="Q85" i="9"/>
  <c r="R85" i="9"/>
  <c r="N86" i="9"/>
  <c r="O86" i="9"/>
  <c r="P86" i="9"/>
  <c r="Q86" i="9"/>
  <c r="R86" i="9"/>
  <c r="N87" i="9"/>
  <c r="O87" i="9"/>
  <c r="P87" i="9"/>
  <c r="Q87" i="9"/>
  <c r="R87" i="9"/>
  <c r="N88" i="9"/>
  <c r="O88" i="9"/>
  <c r="P88" i="9"/>
  <c r="Q88" i="9"/>
  <c r="R88" i="9"/>
  <c r="N89" i="9"/>
  <c r="O89" i="9"/>
  <c r="P89" i="9"/>
  <c r="Q89" i="9"/>
  <c r="R89" i="9"/>
  <c r="N90" i="9"/>
  <c r="O90" i="9"/>
  <c r="P90" i="9"/>
  <c r="Q90" i="9"/>
  <c r="R90" i="9"/>
  <c r="N91" i="9"/>
  <c r="O91" i="9"/>
  <c r="P91" i="9"/>
  <c r="Q91" i="9"/>
  <c r="R91" i="9"/>
  <c r="N92" i="9"/>
  <c r="O92" i="9"/>
  <c r="P92" i="9"/>
  <c r="Q92" i="9"/>
  <c r="R92" i="9"/>
  <c r="N93" i="9"/>
  <c r="O93" i="9"/>
  <c r="P93" i="9"/>
  <c r="Q93" i="9"/>
  <c r="R93" i="9"/>
  <c r="N94" i="9"/>
  <c r="O94" i="9"/>
  <c r="P94" i="9"/>
  <c r="Q94" i="9"/>
  <c r="R94" i="9"/>
  <c r="N95" i="9"/>
  <c r="O95" i="9"/>
  <c r="P95" i="9"/>
  <c r="Q95" i="9"/>
  <c r="R95" i="9"/>
  <c r="N96" i="9"/>
  <c r="O96" i="9"/>
  <c r="P96" i="9"/>
  <c r="Q96" i="9"/>
  <c r="R96" i="9"/>
  <c r="N97" i="9"/>
  <c r="O97" i="9"/>
  <c r="P97" i="9"/>
  <c r="Q97" i="9"/>
  <c r="R97" i="9"/>
  <c r="N98" i="9"/>
  <c r="O98" i="9"/>
  <c r="P98" i="9"/>
  <c r="Q98" i="9"/>
  <c r="R98" i="9"/>
  <c r="N99" i="9"/>
  <c r="O99" i="9"/>
  <c r="P99" i="9"/>
  <c r="Q99" i="9"/>
  <c r="R99" i="9"/>
  <c r="N100" i="9"/>
  <c r="O100" i="9"/>
  <c r="P100" i="9"/>
  <c r="Q100" i="9"/>
  <c r="R100" i="9"/>
  <c r="N101" i="9"/>
  <c r="O101" i="9"/>
  <c r="P101" i="9"/>
  <c r="Q101" i="9"/>
  <c r="R101" i="9"/>
  <c r="N102" i="9"/>
  <c r="O102" i="9"/>
  <c r="P102" i="9"/>
  <c r="Q102" i="9"/>
  <c r="R102" i="9"/>
  <c r="N103" i="9"/>
  <c r="O103" i="9"/>
  <c r="P103" i="9"/>
  <c r="Q103" i="9"/>
  <c r="R103" i="9"/>
  <c r="N104" i="9"/>
  <c r="O104" i="9"/>
  <c r="P104" i="9"/>
  <c r="Q104" i="9"/>
  <c r="R104" i="9"/>
  <c r="N105" i="9"/>
  <c r="O105" i="9"/>
  <c r="P105" i="9"/>
  <c r="Q105" i="9"/>
  <c r="R105" i="9"/>
  <c r="N106" i="9"/>
  <c r="O106" i="9"/>
  <c r="P106" i="9"/>
  <c r="Q106" i="9"/>
  <c r="R106" i="9"/>
  <c r="N107" i="9"/>
  <c r="O107" i="9"/>
  <c r="P107" i="9"/>
  <c r="Q107" i="9"/>
  <c r="R107" i="9"/>
  <c r="N108" i="9"/>
  <c r="O108" i="9"/>
  <c r="P108" i="9"/>
  <c r="Q108" i="9"/>
  <c r="R108" i="9"/>
  <c r="N109" i="9"/>
  <c r="O109" i="9"/>
  <c r="P109" i="9"/>
  <c r="Q109" i="9"/>
  <c r="R109" i="9"/>
  <c r="N110" i="9"/>
  <c r="O110" i="9"/>
  <c r="P110" i="9"/>
  <c r="Q110" i="9"/>
  <c r="R110" i="9"/>
  <c r="N111" i="9"/>
  <c r="O111" i="9"/>
  <c r="P111" i="9"/>
  <c r="Q111" i="9"/>
  <c r="R111" i="9"/>
  <c r="N112" i="9"/>
  <c r="O112" i="9"/>
  <c r="P112" i="9"/>
  <c r="Q112" i="9"/>
  <c r="R112" i="9"/>
  <c r="N113" i="9"/>
  <c r="O113" i="9"/>
  <c r="P113" i="9"/>
  <c r="Q113" i="9"/>
  <c r="R113" i="9"/>
  <c r="N114" i="9"/>
  <c r="O114" i="9"/>
  <c r="P114" i="9"/>
  <c r="Q114" i="9"/>
  <c r="R114" i="9"/>
  <c r="N115" i="9"/>
  <c r="O115" i="9"/>
  <c r="P115" i="9"/>
  <c r="Q115" i="9"/>
  <c r="R115" i="9"/>
  <c r="N116" i="9"/>
  <c r="O116" i="9"/>
  <c r="P116" i="9"/>
  <c r="Q116" i="9"/>
  <c r="R116" i="9"/>
  <c r="N117" i="9"/>
  <c r="O117" i="9"/>
  <c r="P117" i="9"/>
  <c r="Q117" i="9"/>
  <c r="R117" i="9"/>
  <c r="N118" i="9"/>
  <c r="O118" i="9"/>
  <c r="P118" i="9"/>
  <c r="Q118" i="9"/>
  <c r="R118" i="9"/>
  <c r="N119" i="9"/>
  <c r="O119" i="9"/>
  <c r="P119" i="9"/>
  <c r="Q119" i="9"/>
  <c r="R119" i="9"/>
  <c r="N120" i="9"/>
  <c r="O120" i="9"/>
  <c r="P120" i="9"/>
  <c r="Q120" i="9"/>
  <c r="R120" i="9"/>
  <c r="N121" i="9"/>
  <c r="O121" i="9"/>
  <c r="P121" i="9"/>
  <c r="Q121" i="9"/>
  <c r="R121" i="9"/>
  <c r="N122" i="9"/>
  <c r="O122" i="9"/>
  <c r="P122" i="9"/>
  <c r="Q122" i="9"/>
  <c r="R122" i="9"/>
  <c r="N123" i="9"/>
  <c r="O123" i="9"/>
  <c r="P123" i="9"/>
  <c r="Q123" i="9"/>
  <c r="R123" i="9"/>
  <c r="N124" i="9"/>
  <c r="O124" i="9"/>
  <c r="P124" i="9"/>
  <c r="Q124" i="9"/>
  <c r="R124" i="9"/>
  <c r="N125" i="9"/>
  <c r="O125" i="9"/>
  <c r="P125" i="9"/>
  <c r="Q125" i="9"/>
  <c r="R125" i="9"/>
  <c r="N126" i="9"/>
  <c r="O126" i="9"/>
  <c r="P126" i="9"/>
  <c r="Q126" i="9"/>
  <c r="R126" i="9"/>
  <c r="N127" i="9"/>
  <c r="O127" i="9"/>
  <c r="P127" i="9"/>
  <c r="Q127" i="9"/>
  <c r="R127" i="9"/>
  <c r="N128" i="9"/>
  <c r="O128" i="9"/>
  <c r="P128" i="9"/>
  <c r="Q128" i="9"/>
  <c r="R128" i="9"/>
  <c r="N129" i="9"/>
  <c r="O129" i="9"/>
  <c r="P129" i="9"/>
  <c r="Q129" i="9"/>
  <c r="R129" i="9"/>
  <c r="N130" i="9"/>
  <c r="O130" i="9"/>
  <c r="P130" i="9"/>
  <c r="Q130" i="9"/>
  <c r="R130" i="9"/>
  <c r="N131" i="9"/>
  <c r="O131" i="9"/>
  <c r="P131" i="9"/>
  <c r="Q131" i="9"/>
  <c r="R131" i="9"/>
  <c r="N132" i="9"/>
  <c r="O132" i="9"/>
  <c r="P132" i="9"/>
  <c r="Q132" i="9"/>
  <c r="R132" i="9"/>
  <c r="N133" i="9"/>
  <c r="O133" i="9"/>
  <c r="P133" i="9"/>
  <c r="Q133" i="9"/>
  <c r="R133" i="9"/>
  <c r="N134" i="9"/>
  <c r="O134" i="9"/>
  <c r="P134" i="9"/>
  <c r="Q134" i="9"/>
  <c r="R134" i="9"/>
  <c r="N135" i="9"/>
  <c r="O135" i="9"/>
  <c r="P135" i="9"/>
  <c r="Q135" i="9"/>
  <c r="R135" i="9"/>
  <c r="N136" i="9"/>
  <c r="O136" i="9"/>
  <c r="P136" i="9"/>
  <c r="Q136" i="9"/>
  <c r="R136" i="9"/>
  <c r="N137" i="9"/>
  <c r="O137" i="9"/>
  <c r="P137" i="9"/>
  <c r="Q137" i="9"/>
  <c r="R137" i="9"/>
  <c r="N138" i="9"/>
  <c r="O138" i="9"/>
  <c r="P138" i="9"/>
  <c r="Q138" i="9"/>
  <c r="R138" i="9"/>
  <c r="N139" i="9"/>
  <c r="O139" i="9"/>
  <c r="P139" i="9"/>
  <c r="Q139" i="9"/>
  <c r="R139" i="9"/>
  <c r="N140" i="9"/>
  <c r="O140" i="9"/>
  <c r="P140" i="9"/>
  <c r="Q140" i="9"/>
  <c r="R140" i="9"/>
  <c r="N141" i="9"/>
  <c r="O141" i="9"/>
  <c r="P141" i="9"/>
  <c r="Q141" i="9"/>
  <c r="R141" i="9"/>
  <c r="N142" i="9"/>
  <c r="O142" i="9"/>
  <c r="P142" i="9"/>
  <c r="Q142" i="9"/>
  <c r="R142" i="9"/>
  <c r="N143" i="9"/>
  <c r="O143" i="9"/>
  <c r="P143" i="9"/>
  <c r="Q143" i="9"/>
  <c r="R143" i="9"/>
  <c r="N144" i="9"/>
  <c r="O144" i="9"/>
  <c r="P144" i="9"/>
  <c r="Q144" i="9"/>
  <c r="R144" i="9"/>
  <c r="N145" i="9"/>
  <c r="O145" i="9"/>
  <c r="P145" i="9"/>
  <c r="Q145" i="9"/>
  <c r="R145" i="9"/>
  <c r="N146" i="9"/>
  <c r="O146" i="9"/>
  <c r="P146" i="9"/>
  <c r="Q146" i="9"/>
  <c r="R146" i="9"/>
  <c r="N147" i="9"/>
  <c r="O147" i="9"/>
  <c r="P147" i="9"/>
  <c r="Q147" i="9"/>
  <c r="R147" i="9"/>
  <c r="N148" i="9"/>
  <c r="O148" i="9"/>
  <c r="P148" i="9"/>
  <c r="Q148" i="9"/>
  <c r="R148" i="9"/>
  <c r="N149" i="9"/>
  <c r="O149" i="9"/>
  <c r="P149" i="9"/>
  <c r="Q149" i="9"/>
  <c r="R149" i="9"/>
  <c r="N150" i="9"/>
  <c r="O150" i="9"/>
  <c r="P150" i="9"/>
  <c r="Q150" i="9"/>
  <c r="R150" i="9"/>
  <c r="N151" i="9"/>
  <c r="O151" i="9"/>
  <c r="P151" i="9"/>
  <c r="Q151" i="9"/>
  <c r="R151" i="9"/>
  <c r="N152" i="9"/>
  <c r="O152" i="9"/>
  <c r="P152" i="9"/>
  <c r="Q152" i="9"/>
  <c r="R152" i="9"/>
  <c r="N153" i="9"/>
  <c r="O153" i="9"/>
  <c r="P153" i="9"/>
  <c r="Q153" i="9"/>
  <c r="R153" i="9"/>
  <c r="N154" i="9"/>
  <c r="O154" i="9"/>
  <c r="P154" i="9"/>
  <c r="Q154" i="9"/>
  <c r="R154" i="9"/>
  <c r="N155" i="9"/>
  <c r="O155" i="9"/>
  <c r="P155" i="9"/>
  <c r="Q155" i="9"/>
  <c r="R155" i="9"/>
  <c r="N156" i="9"/>
  <c r="O156" i="9"/>
  <c r="P156" i="9"/>
  <c r="Q156" i="9"/>
  <c r="R156" i="9"/>
  <c r="N157" i="9"/>
  <c r="O157" i="9"/>
  <c r="P157" i="9"/>
  <c r="Q157" i="9"/>
  <c r="R157" i="9"/>
  <c r="N158" i="9"/>
  <c r="O158" i="9"/>
  <c r="P158" i="9"/>
  <c r="Q158" i="9"/>
  <c r="R158" i="9"/>
  <c r="N159" i="9"/>
  <c r="O159" i="9"/>
  <c r="P159" i="9"/>
  <c r="Q159" i="9"/>
  <c r="R159" i="9"/>
  <c r="N160" i="9"/>
  <c r="O160" i="9"/>
  <c r="P160" i="9"/>
  <c r="Q160" i="9"/>
  <c r="R160" i="9"/>
  <c r="N161" i="9"/>
  <c r="O161" i="9"/>
  <c r="P161" i="9"/>
  <c r="Q161" i="9"/>
  <c r="R161" i="9"/>
  <c r="N162" i="9"/>
  <c r="O162" i="9"/>
  <c r="P162" i="9"/>
  <c r="Q162" i="9"/>
  <c r="R162" i="9"/>
  <c r="N163" i="9"/>
  <c r="O163" i="9"/>
  <c r="P163" i="9"/>
  <c r="Q163" i="9"/>
  <c r="R163" i="9"/>
  <c r="N164" i="9"/>
  <c r="O164" i="9"/>
  <c r="P164" i="9"/>
  <c r="Q164" i="9"/>
  <c r="R164" i="9"/>
  <c r="N165" i="9"/>
  <c r="O165" i="9"/>
  <c r="P165" i="9"/>
  <c r="Q165" i="9"/>
  <c r="R165" i="9"/>
  <c r="N166" i="9"/>
  <c r="O166" i="9"/>
  <c r="P166" i="9"/>
  <c r="Q166" i="9"/>
  <c r="R166" i="9"/>
  <c r="N167" i="9"/>
  <c r="O167" i="9"/>
  <c r="P167" i="9"/>
  <c r="Q167" i="9"/>
  <c r="R167" i="9"/>
  <c r="N168" i="9"/>
  <c r="O168" i="9"/>
  <c r="P168" i="9"/>
  <c r="Q168" i="9"/>
  <c r="R168" i="9"/>
  <c r="N169" i="9"/>
  <c r="O169" i="9"/>
  <c r="P169" i="9"/>
  <c r="Q169" i="9"/>
  <c r="R169" i="9"/>
  <c r="N170" i="9"/>
  <c r="O170" i="9"/>
  <c r="P170" i="9"/>
  <c r="Q170" i="9"/>
  <c r="R170" i="9"/>
  <c r="N171" i="9"/>
  <c r="O171" i="9"/>
  <c r="P171" i="9"/>
  <c r="Q171" i="9"/>
  <c r="R171" i="9"/>
  <c r="N172" i="9"/>
  <c r="O172" i="9"/>
  <c r="P172" i="9"/>
  <c r="Q172" i="9"/>
  <c r="R172" i="9"/>
  <c r="N173" i="9"/>
  <c r="O173" i="9"/>
  <c r="P173" i="9"/>
  <c r="Q173" i="9"/>
  <c r="R173" i="9"/>
  <c r="N174" i="9"/>
  <c r="O174" i="9"/>
  <c r="P174" i="9"/>
  <c r="Q174" i="9"/>
  <c r="R174" i="9"/>
  <c r="N175" i="9"/>
  <c r="O175" i="9"/>
  <c r="P175" i="9"/>
  <c r="Q175" i="9"/>
  <c r="R175" i="9"/>
  <c r="N176" i="9"/>
  <c r="O176" i="9"/>
  <c r="P176" i="9"/>
  <c r="Q176" i="9"/>
  <c r="R176" i="9"/>
  <c r="N177" i="9"/>
  <c r="O177" i="9"/>
  <c r="P177" i="9"/>
  <c r="Q177" i="9"/>
  <c r="R177" i="9"/>
  <c r="N178" i="9"/>
  <c r="O178" i="9"/>
  <c r="P178" i="9"/>
  <c r="Q178" i="9"/>
  <c r="R178" i="9"/>
  <c r="N179" i="9"/>
  <c r="O179" i="9"/>
  <c r="P179" i="9"/>
  <c r="Q179" i="9"/>
  <c r="R179" i="9"/>
  <c r="N180" i="9"/>
  <c r="O180" i="9"/>
  <c r="P180" i="9"/>
  <c r="Q180" i="9"/>
  <c r="R180" i="9"/>
  <c r="N181" i="9"/>
  <c r="O181" i="9"/>
  <c r="P181" i="9"/>
  <c r="Q181" i="9"/>
  <c r="R181" i="9"/>
  <c r="N182" i="9"/>
  <c r="O182" i="9"/>
  <c r="P182" i="9"/>
  <c r="Q182" i="9"/>
  <c r="R182" i="9"/>
  <c r="N183" i="9"/>
  <c r="O183" i="9"/>
  <c r="P183" i="9"/>
  <c r="Q183" i="9"/>
  <c r="R183" i="9"/>
  <c r="N184" i="9"/>
  <c r="O184" i="9"/>
  <c r="P184" i="9"/>
  <c r="Q184" i="9"/>
  <c r="R184" i="9"/>
  <c r="N185" i="9"/>
  <c r="O185" i="9"/>
  <c r="P185" i="9"/>
  <c r="Q185" i="9"/>
  <c r="R185" i="9"/>
  <c r="N186" i="9"/>
  <c r="O186" i="9"/>
  <c r="P186" i="9"/>
  <c r="Q186" i="9"/>
  <c r="R186" i="9"/>
  <c r="N187" i="9"/>
  <c r="O187" i="9"/>
  <c r="P187" i="9"/>
  <c r="Q187" i="9"/>
  <c r="R187" i="9"/>
  <c r="N188" i="9"/>
  <c r="O188" i="9"/>
  <c r="P188" i="9"/>
  <c r="Q188" i="9"/>
  <c r="R188" i="9"/>
  <c r="N189" i="9"/>
  <c r="O189" i="9"/>
  <c r="P189" i="9"/>
  <c r="Q189" i="9"/>
  <c r="R189" i="9"/>
  <c r="N190" i="9"/>
  <c r="O190" i="9"/>
  <c r="P190" i="9"/>
  <c r="Q190" i="9"/>
  <c r="R190" i="9"/>
  <c r="N191" i="9"/>
  <c r="O191" i="9"/>
  <c r="P191" i="9"/>
  <c r="Q191" i="9"/>
  <c r="R191" i="9"/>
  <c r="N192" i="9"/>
  <c r="O192" i="9"/>
  <c r="P192" i="9"/>
  <c r="Q192" i="9"/>
  <c r="R192" i="9"/>
  <c r="N193" i="9"/>
  <c r="O193" i="9"/>
  <c r="P193" i="9"/>
  <c r="Q193" i="9"/>
  <c r="R193" i="9"/>
  <c r="N194" i="9"/>
  <c r="O194" i="9"/>
  <c r="P194" i="9"/>
  <c r="Q194" i="9"/>
  <c r="R194" i="9"/>
  <c r="N195" i="9"/>
  <c r="O195" i="9"/>
  <c r="P195" i="9"/>
  <c r="Q195" i="9"/>
  <c r="R195" i="9"/>
  <c r="N196" i="9"/>
  <c r="O196" i="9"/>
  <c r="P196" i="9"/>
  <c r="Q196" i="9"/>
  <c r="R196" i="9"/>
  <c r="N197" i="9"/>
  <c r="O197" i="9"/>
  <c r="P197" i="9"/>
  <c r="Q197" i="9"/>
  <c r="R197" i="9"/>
  <c r="N198" i="9"/>
  <c r="O198" i="9"/>
  <c r="P198" i="9"/>
  <c r="Q198" i="9"/>
  <c r="R198" i="9"/>
  <c r="N199" i="9"/>
  <c r="O199" i="9"/>
  <c r="P199" i="9"/>
  <c r="Q199" i="9"/>
  <c r="R199" i="9"/>
  <c r="N200" i="9"/>
  <c r="O200" i="9"/>
  <c r="P200" i="9"/>
  <c r="Q200" i="9"/>
  <c r="R200" i="9"/>
  <c r="N201" i="9"/>
  <c r="O201" i="9"/>
  <c r="P201" i="9"/>
  <c r="Q201" i="9"/>
  <c r="R201" i="9"/>
  <c r="N202" i="9"/>
  <c r="O202" i="9"/>
  <c r="P202" i="9"/>
  <c r="Q202" i="9"/>
  <c r="R202" i="9"/>
  <c r="N203" i="9"/>
  <c r="O203" i="9"/>
  <c r="P203" i="9"/>
  <c r="Q203" i="9"/>
  <c r="R203" i="9"/>
  <c r="N204" i="9"/>
  <c r="O204" i="9"/>
  <c r="P204" i="9"/>
  <c r="Q204" i="9"/>
  <c r="R204" i="9"/>
  <c r="N205" i="9"/>
  <c r="O205" i="9"/>
  <c r="P205" i="9"/>
  <c r="Q205" i="9"/>
  <c r="R205" i="9"/>
  <c r="N206" i="9"/>
  <c r="O206" i="9"/>
  <c r="P206" i="9"/>
  <c r="Q206" i="9"/>
  <c r="R206" i="9"/>
  <c r="N207" i="9"/>
  <c r="O207" i="9"/>
  <c r="P207" i="9"/>
  <c r="Q207" i="9"/>
  <c r="R207" i="9"/>
  <c r="N208" i="9"/>
  <c r="O208" i="9"/>
  <c r="P208" i="9"/>
  <c r="Q208" i="9"/>
  <c r="R208" i="9"/>
  <c r="N209" i="9"/>
  <c r="O209" i="9"/>
  <c r="P209" i="9"/>
  <c r="Q209" i="9"/>
  <c r="R209" i="9"/>
  <c r="N210" i="9"/>
  <c r="O210" i="9"/>
  <c r="P210" i="9"/>
  <c r="Q210" i="9"/>
  <c r="R210" i="9"/>
  <c r="N211" i="9"/>
  <c r="O211" i="9"/>
  <c r="P211" i="9"/>
  <c r="Q211" i="9"/>
  <c r="R211" i="9"/>
  <c r="N212" i="9"/>
  <c r="O212" i="9"/>
  <c r="P212" i="9"/>
  <c r="Q212" i="9"/>
  <c r="R212" i="9"/>
  <c r="N213" i="9"/>
  <c r="O213" i="9"/>
  <c r="P213" i="9"/>
  <c r="Q213" i="9"/>
  <c r="R213" i="9"/>
  <c r="N214" i="9"/>
  <c r="O214" i="9"/>
  <c r="P214" i="9"/>
  <c r="Q214" i="9"/>
  <c r="R214" i="9"/>
  <c r="N215" i="9"/>
  <c r="O215" i="9"/>
  <c r="P215" i="9"/>
  <c r="Q215" i="9"/>
  <c r="R215" i="9"/>
  <c r="N216" i="9"/>
  <c r="O216" i="9"/>
  <c r="P216" i="9"/>
  <c r="Q216" i="9"/>
  <c r="R216" i="9"/>
  <c r="N217" i="9"/>
  <c r="O217" i="9"/>
  <c r="P217" i="9"/>
  <c r="Q217" i="9"/>
  <c r="R217" i="9"/>
  <c r="N218" i="9"/>
  <c r="O218" i="9"/>
  <c r="P218" i="9"/>
  <c r="Q218" i="9"/>
  <c r="R218" i="9"/>
  <c r="N219" i="9"/>
  <c r="O219" i="9"/>
  <c r="P219" i="9"/>
  <c r="Q219" i="9"/>
  <c r="R219" i="9"/>
  <c r="N220" i="9"/>
  <c r="O220" i="9"/>
  <c r="P220" i="9"/>
  <c r="Q220" i="9"/>
  <c r="R220" i="9"/>
  <c r="N221" i="9"/>
  <c r="O221" i="9"/>
  <c r="P221" i="9"/>
  <c r="Q221" i="9"/>
  <c r="R221" i="9"/>
  <c r="N222" i="9"/>
  <c r="O222" i="9"/>
  <c r="P222" i="9"/>
  <c r="Q222" i="9"/>
  <c r="R222" i="9"/>
  <c r="N223" i="9"/>
  <c r="O223" i="9"/>
  <c r="P223" i="9"/>
  <c r="Q223" i="9"/>
  <c r="R223" i="9"/>
  <c r="N224" i="9"/>
  <c r="O224" i="9"/>
  <c r="P224" i="9"/>
  <c r="Q224" i="9"/>
  <c r="R224" i="9"/>
  <c r="N225" i="9"/>
  <c r="O225" i="9"/>
  <c r="P225" i="9"/>
  <c r="Q225" i="9"/>
  <c r="R225" i="9"/>
  <c r="N226" i="9"/>
  <c r="O226" i="9"/>
  <c r="P226" i="9"/>
  <c r="Q226" i="9"/>
  <c r="R226" i="9"/>
  <c r="N227" i="9"/>
  <c r="O227" i="9"/>
  <c r="P227" i="9"/>
  <c r="Q227" i="9"/>
  <c r="R227" i="9"/>
  <c r="N228" i="9"/>
  <c r="O228" i="9"/>
  <c r="P228" i="9"/>
  <c r="Q228" i="9"/>
  <c r="R228" i="9"/>
  <c r="N229" i="9"/>
  <c r="O229" i="9"/>
  <c r="P229" i="9"/>
  <c r="Q229" i="9"/>
  <c r="R229" i="9"/>
  <c r="N230" i="9"/>
  <c r="O230" i="9"/>
  <c r="P230" i="9"/>
  <c r="Q230" i="9"/>
  <c r="R230" i="9"/>
  <c r="N231" i="9"/>
  <c r="O231" i="9"/>
  <c r="P231" i="9"/>
  <c r="Q231" i="9"/>
  <c r="R231" i="9"/>
  <c r="N232" i="9"/>
  <c r="O232" i="9"/>
  <c r="P232" i="9"/>
  <c r="Q232" i="9"/>
  <c r="R232" i="9"/>
  <c r="N233" i="9"/>
  <c r="O233" i="9"/>
  <c r="P233" i="9"/>
  <c r="Q233" i="9"/>
  <c r="R233" i="9"/>
  <c r="N234" i="9"/>
  <c r="O234" i="9"/>
  <c r="P234" i="9"/>
  <c r="Q234" i="9"/>
  <c r="R234" i="9"/>
  <c r="N235" i="9"/>
  <c r="O235" i="9"/>
  <c r="P235" i="9"/>
  <c r="Q235" i="9"/>
  <c r="R235" i="9"/>
  <c r="N236" i="9"/>
  <c r="O236" i="9"/>
  <c r="P236" i="9"/>
  <c r="Q236" i="9"/>
  <c r="R236" i="9"/>
  <c r="N237" i="9"/>
  <c r="O237" i="9"/>
  <c r="P237" i="9"/>
  <c r="Q237" i="9"/>
  <c r="R237" i="9"/>
  <c r="N238" i="9"/>
  <c r="O238" i="9"/>
  <c r="P238" i="9"/>
  <c r="Q238" i="9"/>
  <c r="R238" i="9"/>
  <c r="N239" i="9"/>
  <c r="O239" i="9"/>
  <c r="P239" i="9"/>
  <c r="Q239" i="9"/>
  <c r="R239" i="9"/>
  <c r="N240" i="9"/>
  <c r="O240" i="9"/>
  <c r="P240" i="9"/>
  <c r="Q240" i="9"/>
  <c r="R240" i="9"/>
  <c r="N241" i="9"/>
  <c r="O241" i="9"/>
  <c r="P241" i="9"/>
  <c r="Q241" i="9"/>
  <c r="R241" i="9"/>
  <c r="N242" i="9"/>
  <c r="O242" i="9"/>
  <c r="P242" i="9"/>
  <c r="Q242" i="9"/>
  <c r="R242" i="9"/>
  <c r="N243" i="9"/>
  <c r="O243" i="9"/>
  <c r="P243" i="9"/>
  <c r="Q243" i="9"/>
  <c r="R243" i="9"/>
  <c r="N244" i="9"/>
  <c r="O244" i="9"/>
  <c r="P244" i="9"/>
  <c r="Q244" i="9"/>
  <c r="R244" i="9"/>
  <c r="N245" i="9"/>
  <c r="O245" i="9"/>
  <c r="P245" i="9"/>
  <c r="Q245" i="9"/>
  <c r="R245" i="9"/>
  <c r="N246" i="9"/>
  <c r="O246" i="9"/>
  <c r="P246" i="9"/>
  <c r="Q246" i="9"/>
  <c r="R246" i="9"/>
  <c r="N247" i="9"/>
  <c r="O247" i="9"/>
  <c r="P247" i="9"/>
  <c r="Q247" i="9"/>
  <c r="R247" i="9"/>
  <c r="N248" i="9"/>
  <c r="O248" i="9"/>
  <c r="P248" i="9"/>
  <c r="Q248" i="9"/>
  <c r="R248" i="9"/>
  <c r="N249" i="9"/>
  <c r="O249" i="9"/>
  <c r="P249" i="9"/>
  <c r="Q249" i="9"/>
  <c r="R249" i="9"/>
  <c r="N250" i="9"/>
  <c r="O250" i="9"/>
  <c r="P250" i="9"/>
  <c r="Q250" i="9"/>
  <c r="R250" i="9"/>
  <c r="N251" i="9"/>
  <c r="O251" i="9"/>
  <c r="P251" i="9"/>
  <c r="Q251" i="9"/>
  <c r="R251" i="9"/>
  <c r="N252" i="9"/>
  <c r="O252" i="9"/>
  <c r="P252" i="9"/>
  <c r="Q252" i="9"/>
  <c r="R252" i="9"/>
  <c r="N253" i="9"/>
  <c r="O253" i="9"/>
  <c r="P253" i="9"/>
  <c r="Q253" i="9"/>
  <c r="R253" i="9"/>
  <c r="N254" i="9"/>
  <c r="O254" i="9"/>
  <c r="P254" i="9"/>
  <c r="Q254" i="9"/>
  <c r="R254" i="9"/>
  <c r="N255" i="9"/>
  <c r="O255" i="9"/>
  <c r="P255" i="9"/>
  <c r="Q255" i="9"/>
  <c r="R255" i="9"/>
  <c r="N256" i="9"/>
  <c r="O256" i="9"/>
  <c r="P256" i="9"/>
  <c r="Q256" i="9"/>
  <c r="R256" i="9"/>
  <c r="N257" i="9"/>
  <c r="O257" i="9"/>
  <c r="P257" i="9"/>
  <c r="Q257" i="9"/>
  <c r="R257" i="9"/>
  <c r="N258" i="9"/>
  <c r="O258" i="9"/>
  <c r="P258" i="9"/>
  <c r="Q258" i="9"/>
  <c r="R258" i="9"/>
  <c r="N259" i="9"/>
  <c r="O259" i="9"/>
  <c r="P259" i="9"/>
  <c r="Q259" i="9"/>
  <c r="R259" i="9"/>
  <c r="N260" i="9"/>
  <c r="O260" i="9"/>
  <c r="P260" i="9"/>
  <c r="Q260" i="9"/>
  <c r="R260" i="9"/>
  <c r="N261" i="9"/>
  <c r="O261" i="9"/>
  <c r="P261" i="9"/>
  <c r="Q261" i="9"/>
  <c r="R261" i="9"/>
  <c r="N262" i="9"/>
  <c r="O262" i="9"/>
  <c r="P262" i="9"/>
  <c r="Q262" i="9"/>
  <c r="R262" i="9"/>
  <c r="N263" i="9"/>
  <c r="O263" i="9"/>
  <c r="P263" i="9"/>
  <c r="Q263" i="9"/>
  <c r="R263" i="9"/>
  <c r="N264" i="9"/>
  <c r="O264" i="9"/>
  <c r="P264" i="9"/>
  <c r="Q264" i="9"/>
  <c r="R264" i="9"/>
  <c r="N265" i="9"/>
  <c r="O265" i="9"/>
  <c r="P265" i="9"/>
  <c r="Q265" i="9"/>
  <c r="R265" i="9"/>
  <c r="N266" i="9"/>
  <c r="O266" i="9"/>
  <c r="P266" i="9"/>
  <c r="Q266" i="9"/>
  <c r="R266" i="9"/>
  <c r="N267" i="9"/>
  <c r="O267" i="9"/>
  <c r="P267" i="9"/>
  <c r="Q267" i="9"/>
  <c r="R267" i="9"/>
  <c r="N268" i="9"/>
  <c r="O268" i="9"/>
  <c r="P268" i="9"/>
  <c r="Q268" i="9"/>
  <c r="R268" i="9"/>
  <c r="N269" i="9"/>
  <c r="O269" i="9"/>
  <c r="P269" i="9"/>
  <c r="Q269" i="9"/>
  <c r="R269" i="9"/>
  <c r="N270" i="9"/>
  <c r="O270" i="9"/>
  <c r="P270" i="9"/>
  <c r="Q270" i="9"/>
  <c r="R270" i="9"/>
  <c r="N271" i="9"/>
  <c r="O271" i="9"/>
  <c r="P271" i="9"/>
  <c r="Q271" i="9"/>
  <c r="R271" i="9"/>
  <c r="N272" i="9"/>
  <c r="O272" i="9"/>
  <c r="P272" i="9"/>
  <c r="Q272" i="9"/>
  <c r="R272" i="9"/>
  <c r="N273" i="9"/>
  <c r="O273" i="9"/>
  <c r="P273" i="9"/>
  <c r="Q273" i="9"/>
  <c r="R273" i="9"/>
  <c r="N274" i="9"/>
  <c r="O274" i="9"/>
  <c r="P274" i="9"/>
  <c r="Q274" i="9"/>
  <c r="R274" i="9"/>
  <c r="N275" i="9"/>
  <c r="O275" i="9"/>
  <c r="P275" i="9"/>
  <c r="Q275" i="9"/>
  <c r="R275" i="9"/>
  <c r="N276" i="9"/>
  <c r="O276" i="9"/>
  <c r="P276" i="9"/>
  <c r="Q276" i="9"/>
  <c r="R276" i="9"/>
  <c r="N277" i="9"/>
  <c r="O277" i="9"/>
  <c r="P277" i="9"/>
  <c r="Q277" i="9"/>
  <c r="R277" i="9"/>
  <c r="N278" i="9"/>
  <c r="O278" i="9"/>
  <c r="P278" i="9"/>
  <c r="Q278" i="9"/>
  <c r="R278" i="9"/>
  <c r="N279" i="9"/>
  <c r="O279" i="9"/>
  <c r="P279" i="9"/>
  <c r="Q279" i="9"/>
  <c r="R279" i="9"/>
  <c r="N280" i="9"/>
  <c r="O280" i="9"/>
  <c r="P280" i="9"/>
  <c r="Q280" i="9"/>
  <c r="R280" i="9"/>
  <c r="N281" i="9"/>
  <c r="O281" i="9"/>
  <c r="P281" i="9"/>
  <c r="Q281" i="9"/>
  <c r="R281" i="9"/>
  <c r="N282" i="9"/>
  <c r="O282" i="9"/>
  <c r="P282" i="9"/>
  <c r="Q282" i="9"/>
  <c r="R282" i="9"/>
  <c r="N283" i="9"/>
  <c r="O283" i="9"/>
  <c r="P283" i="9"/>
  <c r="Q283" i="9"/>
  <c r="R283" i="9"/>
  <c r="N284" i="9"/>
  <c r="O284" i="9"/>
  <c r="P284" i="9"/>
  <c r="Q284" i="9"/>
  <c r="R284" i="9"/>
  <c r="N285" i="9"/>
  <c r="O285" i="9"/>
  <c r="P285" i="9"/>
  <c r="Q285" i="9"/>
  <c r="R285" i="9"/>
  <c r="N286" i="9"/>
  <c r="O286" i="9"/>
  <c r="P286" i="9"/>
  <c r="Q286" i="9"/>
  <c r="R286" i="9"/>
  <c r="N287" i="9"/>
  <c r="O287" i="9"/>
  <c r="P287" i="9"/>
  <c r="Q287" i="9"/>
  <c r="R287" i="9"/>
  <c r="N288" i="9"/>
  <c r="O288" i="9"/>
  <c r="P288" i="9"/>
  <c r="Q288" i="9"/>
  <c r="R288" i="9"/>
  <c r="N289" i="9"/>
  <c r="O289" i="9"/>
  <c r="P289" i="9"/>
  <c r="Q289" i="9"/>
  <c r="R289" i="9"/>
  <c r="N290" i="9"/>
  <c r="O290" i="9"/>
  <c r="P290" i="9"/>
  <c r="Q290" i="9"/>
  <c r="R290" i="9"/>
  <c r="N291" i="9"/>
  <c r="O291" i="9"/>
  <c r="P291" i="9"/>
  <c r="Q291" i="9"/>
  <c r="R291" i="9"/>
  <c r="N292" i="9"/>
  <c r="O292" i="9"/>
  <c r="P292" i="9"/>
  <c r="Q292" i="9"/>
  <c r="R292" i="9"/>
  <c r="N293" i="9"/>
  <c r="O293" i="9"/>
  <c r="P293" i="9"/>
  <c r="Q293" i="9"/>
  <c r="R293" i="9"/>
  <c r="N294" i="9"/>
  <c r="O294" i="9"/>
  <c r="P294" i="9"/>
  <c r="Q294" i="9"/>
  <c r="R294" i="9"/>
  <c r="N295" i="9"/>
  <c r="O295" i="9"/>
  <c r="P295" i="9"/>
  <c r="Q295" i="9"/>
  <c r="R295" i="9"/>
  <c r="N296" i="9"/>
  <c r="O296" i="9"/>
  <c r="P296" i="9"/>
  <c r="Q296" i="9"/>
  <c r="R296" i="9"/>
  <c r="N297" i="9"/>
  <c r="O297" i="9"/>
  <c r="P297" i="9"/>
  <c r="Q297" i="9"/>
  <c r="R297" i="9"/>
  <c r="N298" i="9"/>
  <c r="O298" i="9"/>
  <c r="P298" i="9"/>
  <c r="Q298" i="9"/>
  <c r="R298" i="9"/>
  <c r="N299" i="9"/>
  <c r="O299" i="9"/>
  <c r="P299" i="9"/>
  <c r="Q299" i="9"/>
  <c r="R299" i="9"/>
  <c r="N300" i="9"/>
  <c r="O300" i="9"/>
  <c r="P300" i="9"/>
  <c r="Q300" i="9"/>
  <c r="R300" i="9"/>
  <c r="N301" i="9"/>
  <c r="O301" i="9"/>
  <c r="P301" i="9"/>
  <c r="Q301" i="9"/>
  <c r="R301" i="9"/>
  <c r="N302" i="9"/>
  <c r="O302" i="9"/>
  <c r="P302" i="9"/>
  <c r="Q302" i="9"/>
  <c r="R302" i="9"/>
  <c r="N303" i="9"/>
  <c r="O303" i="9"/>
  <c r="P303" i="9"/>
  <c r="Q303" i="9"/>
  <c r="R303" i="9"/>
  <c r="N304" i="9"/>
  <c r="O304" i="9"/>
  <c r="P304" i="9"/>
  <c r="Q304" i="9"/>
  <c r="R304" i="9"/>
  <c r="N305" i="9"/>
  <c r="O305" i="9"/>
  <c r="P305" i="9"/>
  <c r="Q305" i="9"/>
  <c r="R305" i="9"/>
  <c r="N306" i="9"/>
  <c r="O306" i="9"/>
  <c r="P306" i="9"/>
  <c r="Q306" i="9"/>
  <c r="R306" i="9"/>
  <c r="N307" i="9"/>
  <c r="O307" i="9"/>
  <c r="P307" i="9"/>
  <c r="Q307" i="9"/>
  <c r="R307" i="9"/>
  <c r="N308" i="9"/>
  <c r="O308" i="9"/>
  <c r="P308" i="9"/>
  <c r="Q308" i="9"/>
  <c r="R308" i="9"/>
  <c r="N309" i="9"/>
  <c r="O309" i="9"/>
  <c r="P309" i="9"/>
  <c r="Q309" i="9"/>
  <c r="R309" i="9"/>
  <c r="N310" i="9"/>
  <c r="O310" i="9"/>
  <c r="P310" i="9"/>
  <c r="Q310" i="9"/>
  <c r="R310" i="9"/>
  <c r="N311" i="9"/>
  <c r="O311" i="9"/>
  <c r="P311" i="9"/>
  <c r="Q311" i="9"/>
  <c r="R311" i="9"/>
  <c r="N312" i="9"/>
  <c r="O312" i="9"/>
  <c r="P312" i="9"/>
  <c r="Q312" i="9"/>
  <c r="R312" i="9"/>
  <c r="N313" i="9"/>
  <c r="O313" i="9"/>
  <c r="P313" i="9"/>
  <c r="Q313" i="9"/>
  <c r="R313" i="9"/>
  <c r="N314" i="9"/>
  <c r="O314" i="9"/>
  <c r="P314" i="9"/>
  <c r="Q314" i="9"/>
  <c r="R314" i="9"/>
  <c r="N315" i="9"/>
  <c r="O315" i="9"/>
  <c r="P315" i="9"/>
  <c r="Q315" i="9"/>
  <c r="R315" i="9"/>
  <c r="N316" i="9"/>
  <c r="O316" i="9"/>
  <c r="P316" i="9"/>
  <c r="Q316" i="9"/>
  <c r="R316" i="9"/>
  <c r="N317" i="9"/>
  <c r="O317" i="9"/>
  <c r="P317" i="9"/>
  <c r="Q317" i="9"/>
  <c r="R317" i="9"/>
  <c r="N318" i="9"/>
  <c r="O318" i="9"/>
  <c r="P318" i="9"/>
  <c r="Q318" i="9"/>
  <c r="R318" i="9"/>
  <c r="N319" i="9"/>
  <c r="O319" i="9"/>
  <c r="P319" i="9"/>
  <c r="Q319" i="9"/>
  <c r="R319" i="9"/>
  <c r="N320" i="9"/>
  <c r="O320" i="9"/>
  <c r="P320" i="9"/>
  <c r="Q320" i="9"/>
  <c r="R320" i="9"/>
  <c r="N321" i="9"/>
  <c r="O321" i="9"/>
  <c r="P321" i="9"/>
  <c r="Q321" i="9"/>
  <c r="R321" i="9"/>
  <c r="N322" i="9"/>
  <c r="O322" i="9"/>
  <c r="P322" i="9"/>
  <c r="Q322" i="9"/>
  <c r="R322" i="9"/>
  <c r="N323" i="9"/>
  <c r="O323" i="9"/>
  <c r="P323" i="9"/>
  <c r="Q323" i="9"/>
  <c r="R323" i="9"/>
  <c r="N324" i="9"/>
  <c r="O324" i="9"/>
  <c r="P324" i="9"/>
  <c r="Q324" i="9"/>
  <c r="R324" i="9"/>
  <c r="N325" i="9"/>
  <c r="O325" i="9"/>
  <c r="P325" i="9"/>
  <c r="Q325" i="9"/>
  <c r="R325" i="9"/>
  <c r="N326" i="9"/>
  <c r="O326" i="9"/>
  <c r="P326" i="9"/>
  <c r="Q326" i="9"/>
  <c r="R326" i="9"/>
  <c r="N327" i="9"/>
  <c r="O327" i="9"/>
  <c r="P327" i="9"/>
  <c r="Q327" i="9"/>
  <c r="R327" i="9"/>
  <c r="N328" i="9"/>
  <c r="O328" i="9"/>
  <c r="P328" i="9"/>
  <c r="Q328" i="9"/>
  <c r="R328" i="9"/>
  <c r="N329" i="9"/>
  <c r="O329" i="9"/>
  <c r="P329" i="9"/>
  <c r="Q329" i="9"/>
  <c r="R329" i="9"/>
  <c r="N330" i="9"/>
  <c r="O330" i="9"/>
  <c r="P330" i="9"/>
  <c r="Q330" i="9"/>
  <c r="R330" i="9"/>
  <c r="N331" i="9"/>
  <c r="O331" i="9"/>
  <c r="P331" i="9"/>
  <c r="Q331" i="9"/>
  <c r="R331" i="9"/>
  <c r="N332" i="9"/>
  <c r="O332" i="9"/>
  <c r="P332" i="9"/>
  <c r="Q332" i="9"/>
  <c r="R332" i="9"/>
  <c r="N333" i="9"/>
  <c r="O333" i="9"/>
  <c r="P333" i="9"/>
  <c r="Q333" i="9"/>
  <c r="R333" i="9"/>
  <c r="N334" i="9"/>
  <c r="O334" i="9"/>
  <c r="P334" i="9"/>
  <c r="Q334" i="9"/>
  <c r="R334" i="9"/>
  <c r="N335" i="9"/>
  <c r="O335" i="9"/>
  <c r="P335" i="9"/>
  <c r="Q335" i="9"/>
  <c r="R335" i="9"/>
  <c r="N336" i="9"/>
  <c r="O336" i="9"/>
  <c r="P336" i="9"/>
  <c r="Q336" i="9"/>
  <c r="R336" i="9"/>
  <c r="N337" i="9"/>
  <c r="O337" i="9"/>
  <c r="P337" i="9"/>
  <c r="Q337" i="9"/>
  <c r="R337" i="9"/>
  <c r="N338" i="9"/>
  <c r="O338" i="9"/>
  <c r="P338" i="9"/>
  <c r="Q338" i="9"/>
  <c r="R338" i="9"/>
  <c r="N339" i="9"/>
  <c r="O339" i="9"/>
  <c r="P339" i="9"/>
  <c r="Q339" i="9"/>
  <c r="R339" i="9"/>
  <c r="N340" i="9"/>
  <c r="O340" i="9"/>
  <c r="P340" i="9"/>
  <c r="Q340" i="9"/>
  <c r="R340" i="9"/>
  <c r="N341" i="9"/>
  <c r="O341" i="9"/>
  <c r="P341" i="9"/>
  <c r="Q341" i="9"/>
  <c r="R341" i="9"/>
  <c r="N342" i="9"/>
  <c r="O342" i="9"/>
  <c r="P342" i="9"/>
  <c r="Q342" i="9"/>
  <c r="R342" i="9"/>
  <c r="N343" i="9"/>
  <c r="O343" i="9"/>
  <c r="P343" i="9"/>
  <c r="Q343" i="9"/>
  <c r="R343" i="9"/>
  <c r="N344" i="9"/>
  <c r="O344" i="9"/>
  <c r="P344" i="9"/>
  <c r="Q344" i="9"/>
  <c r="R344" i="9"/>
  <c r="N345" i="9"/>
  <c r="O345" i="9"/>
  <c r="P345" i="9"/>
  <c r="Q345" i="9"/>
  <c r="R345" i="9"/>
  <c r="N346" i="9"/>
  <c r="O346" i="9"/>
  <c r="P346" i="9"/>
  <c r="Q346" i="9"/>
  <c r="R346" i="9"/>
  <c r="N347" i="9"/>
  <c r="O347" i="9"/>
  <c r="P347" i="9"/>
  <c r="Q347" i="9"/>
  <c r="R347" i="9"/>
  <c r="N348" i="9"/>
  <c r="O348" i="9"/>
  <c r="P348" i="9"/>
  <c r="Q348" i="9"/>
  <c r="R348" i="9"/>
  <c r="N349" i="9"/>
  <c r="O349" i="9"/>
  <c r="P349" i="9"/>
  <c r="Q349" i="9"/>
  <c r="R349" i="9"/>
  <c r="N350" i="9"/>
  <c r="O350" i="9"/>
  <c r="P350" i="9"/>
  <c r="Q350" i="9"/>
  <c r="R350" i="9"/>
  <c r="N351" i="9"/>
  <c r="O351" i="9"/>
  <c r="P351" i="9"/>
  <c r="Q351" i="9"/>
  <c r="R351" i="9"/>
  <c r="N352" i="9"/>
  <c r="O352" i="9"/>
  <c r="P352" i="9"/>
  <c r="Q352" i="9"/>
  <c r="R352" i="9"/>
  <c r="N353" i="9"/>
  <c r="O353" i="9"/>
  <c r="P353" i="9"/>
  <c r="Q353" i="9"/>
  <c r="R353" i="9"/>
  <c r="N354" i="9"/>
  <c r="O354" i="9"/>
  <c r="P354" i="9"/>
  <c r="Q354" i="9"/>
  <c r="R354" i="9"/>
  <c r="N355" i="9"/>
  <c r="O355" i="9"/>
  <c r="P355" i="9"/>
  <c r="Q355" i="9"/>
  <c r="R355" i="9"/>
  <c r="N356" i="9"/>
  <c r="O356" i="9"/>
  <c r="P356" i="9"/>
  <c r="Q356" i="9"/>
  <c r="R356" i="9"/>
  <c r="N357" i="9"/>
  <c r="O357" i="9"/>
  <c r="P357" i="9"/>
  <c r="Q357" i="9"/>
  <c r="R357" i="9"/>
  <c r="N358" i="9"/>
  <c r="O358" i="9"/>
  <c r="P358" i="9"/>
  <c r="Q358" i="9"/>
  <c r="R358" i="9"/>
  <c r="N359" i="9"/>
  <c r="O359" i="9"/>
  <c r="P359" i="9"/>
  <c r="Q359" i="9"/>
  <c r="R359" i="9"/>
  <c r="N360" i="9"/>
  <c r="O360" i="9"/>
  <c r="P360" i="9"/>
  <c r="Q360" i="9"/>
  <c r="R360" i="9"/>
  <c r="N361" i="9"/>
  <c r="O361" i="9"/>
  <c r="P361" i="9"/>
  <c r="Q361" i="9"/>
  <c r="R361" i="9"/>
  <c r="N362" i="9"/>
  <c r="O362" i="9"/>
  <c r="P362" i="9"/>
  <c r="Q362" i="9"/>
  <c r="R362" i="9"/>
  <c r="N363" i="9"/>
  <c r="O363" i="9"/>
  <c r="P363" i="9"/>
  <c r="Q363" i="9"/>
  <c r="R363" i="9"/>
  <c r="N364" i="9"/>
  <c r="O364" i="9"/>
  <c r="P364" i="9"/>
  <c r="Q364" i="9"/>
  <c r="R364" i="9"/>
  <c r="N365" i="9"/>
  <c r="O365" i="9"/>
  <c r="P365" i="9"/>
  <c r="Q365" i="9"/>
  <c r="R365" i="9"/>
  <c r="N366" i="9"/>
  <c r="O366" i="9"/>
  <c r="P366" i="9"/>
  <c r="Q366" i="9"/>
  <c r="R366" i="9"/>
  <c r="N367" i="9"/>
  <c r="O367" i="9"/>
  <c r="P367" i="9"/>
  <c r="Q367" i="9"/>
  <c r="R367" i="9"/>
  <c r="N368" i="9"/>
  <c r="O368" i="9"/>
  <c r="P368" i="9"/>
  <c r="Q368" i="9"/>
  <c r="R368" i="9"/>
  <c r="N369" i="9"/>
  <c r="O369" i="9"/>
  <c r="P369" i="9"/>
  <c r="Q369" i="9"/>
  <c r="R369" i="9"/>
  <c r="N370" i="9"/>
  <c r="O370" i="9"/>
  <c r="P370" i="9"/>
  <c r="Q370" i="9"/>
  <c r="R370" i="9"/>
  <c r="N371" i="9"/>
  <c r="O371" i="9"/>
  <c r="P371" i="9"/>
  <c r="Q371" i="9"/>
  <c r="R371" i="9"/>
  <c r="N372" i="9"/>
  <c r="O372" i="9"/>
  <c r="P372" i="9"/>
  <c r="Q372" i="9"/>
  <c r="R372" i="9"/>
  <c r="N373" i="9"/>
  <c r="O373" i="9"/>
  <c r="P373" i="9"/>
  <c r="Q373" i="9"/>
  <c r="R373" i="9"/>
  <c r="N374" i="9"/>
  <c r="O374" i="9"/>
  <c r="P374" i="9"/>
  <c r="Q374" i="9"/>
  <c r="R374" i="9"/>
  <c r="N375" i="9"/>
  <c r="O375" i="9"/>
  <c r="P375" i="9"/>
  <c r="Q375" i="9"/>
  <c r="R375" i="9"/>
  <c r="N376" i="9"/>
  <c r="O376" i="9"/>
  <c r="P376" i="9"/>
  <c r="Q376" i="9"/>
  <c r="R376" i="9"/>
  <c r="N377" i="9"/>
  <c r="O377" i="9"/>
  <c r="P377" i="9"/>
  <c r="Q377" i="9"/>
  <c r="R377" i="9"/>
  <c r="N378" i="9"/>
  <c r="O378" i="9"/>
  <c r="P378" i="9"/>
  <c r="Q378" i="9"/>
  <c r="R378" i="9"/>
  <c r="N379" i="9"/>
  <c r="O379" i="9"/>
  <c r="P379" i="9"/>
  <c r="Q379" i="9"/>
  <c r="R379" i="9"/>
  <c r="N380" i="9"/>
  <c r="O380" i="9"/>
  <c r="P380" i="9"/>
  <c r="Q380" i="9"/>
  <c r="R380" i="9"/>
  <c r="N381" i="9"/>
  <c r="O381" i="9"/>
  <c r="P381" i="9"/>
  <c r="Q381" i="9"/>
  <c r="R381" i="9"/>
  <c r="N382" i="9"/>
  <c r="O382" i="9"/>
  <c r="P382" i="9"/>
  <c r="Q382" i="9"/>
  <c r="R382" i="9"/>
  <c r="N383" i="9"/>
  <c r="O383" i="9"/>
  <c r="P383" i="9"/>
  <c r="Q383" i="9"/>
  <c r="R383" i="9"/>
  <c r="N384" i="9"/>
  <c r="O384" i="9"/>
  <c r="P384" i="9"/>
  <c r="Q384" i="9"/>
  <c r="R384" i="9"/>
  <c r="N385" i="9"/>
  <c r="O385" i="9"/>
  <c r="P385" i="9"/>
  <c r="Q385" i="9"/>
  <c r="R385" i="9"/>
  <c r="N386" i="9"/>
  <c r="O386" i="9"/>
  <c r="P386" i="9"/>
  <c r="Q386" i="9"/>
  <c r="R386" i="9"/>
  <c r="N387" i="9"/>
  <c r="O387" i="9"/>
  <c r="P387" i="9"/>
  <c r="Q387" i="9"/>
  <c r="R387" i="9"/>
  <c r="N388" i="9"/>
  <c r="O388" i="9"/>
  <c r="P388" i="9"/>
  <c r="Q388" i="9"/>
  <c r="R388" i="9"/>
  <c r="N389" i="9"/>
  <c r="O389" i="9"/>
  <c r="P389" i="9"/>
  <c r="Q389" i="9"/>
  <c r="R389" i="9"/>
  <c r="N390" i="9"/>
  <c r="O390" i="9"/>
  <c r="P390" i="9"/>
  <c r="Q390" i="9"/>
  <c r="R390" i="9"/>
  <c r="N391" i="9"/>
  <c r="O391" i="9"/>
  <c r="P391" i="9"/>
  <c r="Q391" i="9"/>
  <c r="R391" i="9"/>
  <c r="N392" i="9"/>
  <c r="O392" i="9"/>
  <c r="P392" i="9"/>
  <c r="Q392" i="9"/>
  <c r="R392" i="9"/>
  <c r="N393" i="9"/>
  <c r="O393" i="9"/>
  <c r="P393" i="9"/>
  <c r="Q393" i="9"/>
  <c r="R393" i="9"/>
  <c r="N394" i="9"/>
  <c r="O394" i="9"/>
  <c r="P394" i="9"/>
  <c r="Q394" i="9"/>
  <c r="R394" i="9"/>
  <c r="N395" i="9"/>
  <c r="O395" i="9"/>
  <c r="P395" i="9"/>
  <c r="Q395" i="9"/>
  <c r="R395" i="9"/>
  <c r="N396" i="9"/>
  <c r="O396" i="9"/>
  <c r="P396" i="9"/>
  <c r="Q396" i="9"/>
  <c r="R396" i="9"/>
  <c r="N397" i="9"/>
  <c r="O397" i="9"/>
  <c r="P397" i="9"/>
  <c r="Q397" i="9"/>
  <c r="R397" i="9"/>
  <c r="N398" i="9"/>
  <c r="O398" i="9"/>
  <c r="P398" i="9"/>
  <c r="Q398" i="9"/>
  <c r="R398" i="9"/>
  <c r="N399" i="9"/>
  <c r="O399" i="9"/>
  <c r="P399" i="9"/>
  <c r="Q399" i="9"/>
  <c r="R399" i="9"/>
  <c r="N400" i="9"/>
  <c r="O400" i="9"/>
  <c r="P400" i="9"/>
  <c r="Q400" i="9"/>
  <c r="R400" i="9"/>
  <c r="N401" i="9"/>
  <c r="O401" i="9"/>
  <c r="P401" i="9"/>
  <c r="Q401" i="9"/>
  <c r="R401" i="9"/>
  <c r="N402" i="9"/>
  <c r="O402" i="9"/>
  <c r="P402" i="9"/>
  <c r="Q402" i="9"/>
  <c r="R402" i="9"/>
  <c r="N403" i="9"/>
  <c r="O403" i="9"/>
  <c r="P403" i="9"/>
  <c r="Q403" i="9"/>
  <c r="R403" i="9"/>
  <c r="N404" i="9"/>
  <c r="O404" i="9"/>
  <c r="P404" i="9"/>
  <c r="Q404" i="9"/>
  <c r="R404" i="9"/>
  <c r="N405" i="9"/>
  <c r="O405" i="9"/>
  <c r="P405" i="9"/>
  <c r="Q405" i="9"/>
  <c r="R405" i="9"/>
  <c r="N406" i="9"/>
  <c r="O406" i="9"/>
  <c r="P406" i="9"/>
  <c r="Q406" i="9"/>
  <c r="R406" i="9"/>
  <c r="N407" i="9"/>
  <c r="O407" i="9"/>
  <c r="P407" i="9"/>
  <c r="Q407" i="9"/>
  <c r="R407" i="9"/>
  <c r="N408" i="9"/>
  <c r="O408" i="9"/>
  <c r="P408" i="9"/>
  <c r="Q408" i="9"/>
  <c r="R408" i="9"/>
  <c r="N409" i="9"/>
  <c r="O409" i="9"/>
  <c r="P409" i="9"/>
  <c r="Q409" i="9"/>
  <c r="R409" i="9"/>
  <c r="N410" i="9"/>
  <c r="O410" i="9"/>
  <c r="P410" i="9"/>
  <c r="Q410" i="9"/>
  <c r="R410" i="9"/>
  <c r="N411" i="9"/>
  <c r="O411" i="9"/>
  <c r="P411" i="9"/>
  <c r="Q411" i="9"/>
  <c r="R411" i="9"/>
  <c r="N412" i="9"/>
  <c r="O412" i="9"/>
  <c r="P412" i="9"/>
  <c r="Q412" i="9"/>
  <c r="R412" i="9"/>
  <c r="N413" i="9"/>
  <c r="O413" i="9"/>
  <c r="P413" i="9"/>
  <c r="Q413" i="9"/>
  <c r="R413" i="9"/>
  <c r="N414" i="9"/>
  <c r="O414" i="9"/>
  <c r="P414" i="9"/>
  <c r="Q414" i="9"/>
  <c r="R414" i="9"/>
  <c r="N415" i="9"/>
  <c r="O415" i="9"/>
  <c r="P415" i="9"/>
  <c r="Q415" i="9"/>
  <c r="R415" i="9"/>
  <c r="N416" i="9"/>
  <c r="O416" i="9"/>
  <c r="P416" i="9"/>
  <c r="Q416" i="9"/>
  <c r="R416" i="9"/>
  <c r="N417" i="9"/>
  <c r="O417" i="9"/>
  <c r="P417" i="9"/>
  <c r="Q417" i="9"/>
  <c r="R417" i="9"/>
  <c r="N418" i="9"/>
  <c r="O418" i="9"/>
  <c r="P418" i="9"/>
  <c r="Q418" i="9"/>
  <c r="R418" i="9"/>
  <c r="N419" i="9"/>
  <c r="O419" i="9"/>
  <c r="P419" i="9"/>
  <c r="Q419" i="9"/>
  <c r="R419" i="9"/>
  <c r="N420" i="9"/>
  <c r="O420" i="9"/>
  <c r="P420" i="9"/>
  <c r="Q420" i="9"/>
  <c r="R420" i="9"/>
  <c r="N421" i="9"/>
  <c r="O421" i="9"/>
  <c r="P421" i="9"/>
  <c r="Q421" i="9"/>
  <c r="R421" i="9"/>
  <c r="N422" i="9"/>
  <c r="O422" i="9"/>
  <c r="P422" i="9"/>
  <c r="Q422" i="9"/>
  <c r="R422" i="9"/>
  <c r="N423" i="9"/>
  <c r="O423" i="9"/>
  <c r="P423" i="9"/>
  <c r="Q423" i="9"/>
  <c r="R423" i="9"/>
  <c r="N424" i="9"/>
  <c r="O424" i="9"/>
  <c r="P424" i="9"/>
  <c r="Q424" i="9"/>
  <c r="R424" i="9"/>
  <c r="N425" i="9"/>
  <c r="O425" i="9"/>
  <c r="P425" i="9"/>
  <c r="Q425" i="9"/>
  <c r="R425" i="9"/>
  <c r="N426" i="9"/>
  <c r="O426" i="9"/>
  <c r="P426" i="9"/>
  <c r="Q426" i="9"/>
  <c r="R426" i="9"/>
  <c r="N427" i="9"/>
  <c r="O427" i="9"/>
  <c r="P427" i="9"/>
  <c r="Q427" i="9"/>
  <c r="R427" i="9"/>
  <c r="N428" i="9"/>
  <c r="O428" i="9"/>
  <c r="P428" i="9"/>
  <c r="Q428" i="9"/>
  <c r="R428" i="9"/>
  <c r="N429" i="9"/>
  <c r="O429" i="9"/>
  <c r="P429" i="9"/>
  <c r="Q429" i="9"/>
  <c r="R429" i="9"/>
  <c r="N430" i="9"/>
  <c r="O430" i="9"/>
  <c r="P430" i="9"/>
  <c r="Q430" i="9"/>
  <c r="R430" i="9"/>
  <c r="N431" i="9"/>
  <c r="O431" i="9"/>
  <c r="P431" i="9"/>
  <c r="Q431" i="9"/>
  <c r="R431" i="9"/>
  <c r="N432" i="9"/>
  <c r="O432" i="9"/>
  <c r="P432" i="9"/>
  <c r="Q432" i="9"/>
  <c r="R432" i="9"/>
  <c r="N433" i="9"/>
  <c r="O433" i="9"/>
  <c r="P433" i="9"/>
  <c r="Q433" i="9"/>
  <c r="R433" i="9"/>
  <c r="N434" i="9"/>
  <c r="O434" i="9"/>
  <c r="P434" i="9"/>
  <c r="Q434" i="9"/>
  <c r="R434" i="9"/>
  <c r="N435" i="9"/>
  <c r="O435" i="9"/>
  <c r="P435" i="9"/>
  <c r="Q435" i="9"/>
  <c r="R435" i="9"/>
  <c r="N436" i="9"/>
  <c r="O436" i="9"/>
  <c r="P436" i="9"/>
  <c r="Q436" i="9"/>
  <c r="R436" i="9"/>
  <c r="N437" i="9"/>
  <c r="O437" i="9"/>
  <c r="P437" i="9"/>
  <c r="Q437" i="9"/>
  <c r="R437" i="9"/>
  <c r="N438" i="9"/>
  <c r="O438" i="9"/>
  <c r="P438" i="9"/>
  <c r="Q438" i="9"/>
  <c r="R438" i="9"/>
  <c r="N439" i="9"/>
  <c r="O439" i="9"/>
  <c r="P439" i="9"/>
  <c r="Q439" i="9"/>
  <c r="R439" i="9"/>
  <c r="N440" i="9"/>
  <c r="O440" i="9"/>
  <c r="P440" i="9"/>
  <c r="Q440" i="9"/>
  <c r="R440" i="9"/>
  <c r="N441" i="9"/>
  <c r="O441" i="9"/>
  <c r="P441" i="9"/>
  <c r="Q441" i="9"/>
  <c r="R441" i="9"/>
  <c r="N442" i="9"/>
  <c r="O442" i="9"/>
  <c r="P442" i="9"/>
  <c r="Q442" i="9"/>
  <c r="R442" i="9"/>
  <c r="N443" i="9"/>
  <c r="O443" i="9"/>
  <c r="P443" i="9"/>
  <c r="Q443" i="9"/>
  <c r="R443" i="9"/>
  <c r="N444" i="9"/>
  <c r="O444" i="9"/>
  <c r="P444" i="9"/>
  <c r="Q444" i="9"/>
  <c r="R444" i="9"/>
  <c r="N445" i="9"/>
  <c r="O445" i="9"/>
  <c r="P445" i="9"/>
  <c r="Q445" i="9"/>
  <c r="R445" i="9"/>
  <c r="N446" i="9"/>
  <c r="O446" i="9"/>
  <c r="P446" i="9"/>
  <c r="Q446" i="9"/>
  <c r="R446" i="9"/>
  <c r="N447" i="9"/>
  <c r="O447" i="9"/>
  <c r="P447" i="9"/>
  <c r="Q447" i="9"/>
  <c r="R447" i="9"/>
  <c r="N448" i="9"/>
  <c r="O448" i="9"/>
  <c r="P448" i="9"/>
  <c r="Q448" i="9"/>
  <c r="R448" i="9"/>
  <c r="N449" i="9"/>
  <c r="O449" i="9"/>
  <c r="P449" i="9"/>
  <c r="Q449" i="9"/>
  <c r="R449" i="9"/>
  <c r="N450" i="9"/>
  <c r="O450" i="9"/>
  <c r="P450" i="9"/>
  <c r="Q450" i="9"/>
  <c r="R450" i="9"/>
  <c r="N451" i="9"/>
  <c r="O451" i="9"/>
  <c r="P451" i="9"/>
  <c r="Q451" i="9"/>
  <c r="R451" i="9"/>
  <c r="N452" i="9"/>
  <c r="O452" i="9"/>
  <c r="P452" i="9"/>
  <c r="Q452" i="9"/>
  <c r="R452" i="9"/>
  <c r="N453" i="9"/>
  <c r="O453" i="9"/>
  <c r="P453" i="9"/>
  <c r="Q453" i="9"/>
  <c r="R453" i="9"/>
  <c r="N454" i="9"/>
  <c r="O454" i="9"/>
  <c r="P454" i="9"/>
  <c r="Q454" i="9"/>
  <c r="R454" i="9"/>
  <c r="N455" i="9"/>
  <c r="O455" i="9"/>
  <c r="P455" i="9"/>
  <c r="Q455" i="9"/>
  <c r="R455" i="9"/>
  <c r="N456" i="9"/>
  <c r="O456" i="9"/>
  <c r="P456" i="9"/>
  <c r="Q456" i="9"/>
  <c r="R456" i="9"/>
  <c r="N457" i="9"/>
  <c r="O457" i="9"/>
  <c r="P457" i="9"/>
  <c r="Q457" i="9"/>
  <c r="R457" i="9"/>
  <c r="N458" i="9"/>
  <c r="O458" i="9"/>
  <c r="P458" i="9"/>
  <c r="Q458" i="9"/>
  <c r="R458" i="9"/>
  <c r="N459" i="9"/>
  <c r="O459" i="9"/>
  <c r="P459" i="9"/>
  <c r="Q459" i="9"/>
  <c r="R459" i="9"/>
  <c r="N460" i="9"/>
  <c r="O460" i="9"/>
  <c r="P460" i="9"/>
  <c r="Q460" i="9"/>
  <c r="R460" i="9"/>
  <c r="N461" i="9"/>
  <c r="O461" i="9"/>
  <c r="P461" i="9"/>
  <c r="Q461" i="9"/>
  <c r="R461" i="9"/>
  <c r="N462" i="9"/>
  <c r="O462" i="9"/>
  <c r="P462" i="9"/>
  <c r="Q462" i="9"/>
  <c r="R462" i="9"/>
  <c r="N463" i="9"/>
  <c r="O463" i="9"/>
  <c r="P463" i="9"/>
  <c r="Q463" i="9"/>
  <c r="R463" i="9"/>
  <c r="N464" i="9"/>
  <c r="O464" i="9"/>
  <c r="P464" i="9"/>
  <c r="Q464" i="9"/>
  <c r="R464" i="9"/>
  <c r="N465" i="9"/>
  <c r="O465" i="9"/>
  <c r="P465" i="9"/>
  <c r="Q465" i="9"/>
  <c r="R465" i="9"/>
  <c r="N466" i="9"/>
  <c r="O466" i="9"/>
  <c r="P466" i="9"/>
  <c r="Q466" i="9"/>
  <c r="R466" i="9"/>
  <c r="N467" i="9"/>
  <c r="O467" i="9"/>
  <c r="P467" i="9"/>
  <c r="Q467" i="9"/>
  <c r="R467" i="9"/>
  <c r="N468" i="9"/>
  <c r="O468" i="9"/>
  <c r="P468" i="9"/>
  <c r="Q468" i="9"/>
  <c r="R468" i="9"/>
  <c r="N469" i="9"/>
  <c r="O469" i="9"/>
  <c r="P469" i="9"/>
  <c r="Q469" i="9"/>
  <c r="R469" i="9"/>
  <c r="N470" i="9"/>
  <c r="O470" i="9"/>
  <c r="P470" i="9"/>
  <c r="Q470" i="9"/>
  <c r="R470" i="9"/>
  <c r="N471" i="9"/>
  <c r="O471" i="9"/>
  <c r="P471" i="9"/>
  <c r="Q471" i="9"/>
  <c r="R471" i="9"/>
  <c r="N472" i="9"/>
  <c r="O472" i="9"/>
  <c r="P472" i="9"/>
  <c r="Q472" i="9"/>
  <c r="R472" i="9"/>
  <c r="N473" i="9"/>
  <c r="O473" i="9"/>
  <c r="P473" i="9"/>
  <c r="Q473" i="9"/>
  <c r="R473" i="9"/>
  <c r="N474" i="9"/>
  <c r="O474" i="9"/>
  <c r="P474" i="9"/>
  <c r="Q474" i="9"/>
  <c r="R474" i="9"/>
  <c r="N475" i="9"/>
  <c r="O475" i="9"/>
  <c r="P475" i="9"/>
  <c r="Q475" i="9"/>
  <c r="R475" i="9"/>
  <c r="N476" i="9"/>
  <c r="O476" i="9"/>
  <c r="P476" i="9"/>
  <c r="Q476" i="9"/>
  <c r="R476" i="9"/>
  <c r="N477" i="9"/>
  <c r="O477" i="9"/>
  <c r="P477" i="9"/>
  <c r="Q477" i="9"/>
  <c r="R477" i="9"/>
  <c r="N478" i="9"/>
  <c r="O478" i="9"/>
  <c r="P478" i="9"/>
  <c r="Q478" i="9"/>
  <c r="R478" i="9"/>
  <c r="N479" i="9"/>
  <c r="O479" i="9"/>
  <c r="P479" i="9"/>
  <c r="Q479" i="9"/>
  <c r="R479" i="9"/>
  <c r="N480" i="9"/>
  <c r="O480" i="9"/>
  <c r="P480" i="9"/>
  <c r="Q480" i="9"/>
  <c r="R480" i="9"/>
  <c r="N481" i="9"/>
  <c r="O481" i="9"/>
  <c r="P481" i="9"/>
  <c r="Q481" i="9"/>
  <c r="R481" i="9"/>
  <c r="N482" i="9"/>
  <c r="O482" i="9"/>
  <c r="P482" i="9"/>
  <c r="Q482" i="9"/>
  <c r="R482" i="9"/>
  <c r="N483" i="9"/>
  <c r="O483" i="9"/>
  <c r="P483" i="9"/>
  <c r="Q483" i="9"/>
  <c r="R483" i="9"/>
  <c r="N484" i="9"/>
  <c r="O484" i="9"/>
  <c r="P484" i="9"/>
  <c r="Q484" i="9"/>
  <c r="R484" i="9"/>
  <c r="N485" i="9"/>
  <c r="O485" i="9"/>
  <c r="P485" i="9"/>
  <c r="Q485" i="9"/>
  <c r="R485" i="9"/>
  <c r="N486" i="9"/>
  <c r="O486" i="9"/>
  <c r="P486" i="9"/>
  <c r="Q486" i="9"/>
  <c r="R486" i="9"/>
  <c r="N487" i="9"/>
  <c r="O487" i="9"/>
  <c r="P487" i="9"/>
  <c r="Q487" i="9"/>
  <c r="R487" i="9"/>
  <c r="N488" i="9"/>
  <c r="O488" i="9"/>
  <c r="P488" i="9"/>
  <c r="Q488" i="9"/>
  <c r="R488" i="9"/>
  <c r="N489" i="9"/>
  <c r="O489" i="9"/>
  <c r="P489" i="9"/>
  <c r="Q489" i="9"/>
  <c r="R489" i="9"/>
  <c r="N490" i="9"/>
  <c r="O490" i="9"/>
  <c r="P490" i="9"/>
  <c r="Q490" i="9"/>
  <c r="R490" i="9"/>
  <c r="N491" i="9"/>
  <c r="O491" i="9"/>
  <c r="P491" i="9"/>
  <c r="Q491" i="9"/>
  <c r="R491" i="9"/>
  <c r="N492" i="9"/>
  <c r="O492" i="9"/>
  <c r="P492" i="9"/>
  <c r="Q492" i="9"/>
  <c r="R492" i="9"/>
  <c r="N493" i="9"/>
  <c r="O493" i="9"/>
  <c r="P493" i="9"/>
  <c r="Q493" i="9"/>
  <c r="R493" i="9"/>
  <c r="N494" i="9"/>
  <c r="O494" i="9"/>
  <c r="P494" i="9"/>
  <c r="Q494" i="9"/>
  <c r="R494" i="9"/>
  <c r="N495" i="9"/>
  <c r="O495" i="9"/>
  <c r="P495" i="9"/>
  <c r="Q495" i="9"/>
  <c r="R495" i="9"/>
  <c r="N496" i="9"/>
  <c r="O496" i="9"/>
  <c r="P496" i="9"/>
  <c r="Q496" i="9"/>
  <c r="R496" i="9"/>
  <c r="N497" i="9"/>
  <c r="O497" i="9"/>
  <c r="P497" i="9"/>
  <c r="Q497" i="9"/>
  <c r="R497" i="9"/>
  <c r="N498" i="9"/>
  <c r="O498" i="9"/>
  <c r="P498" i="9"/>
  <c r="Q498" i="9"/>
  <c r="R498" i="9"/>
  <c r="N499" i="9"/>
  <c r="O499" i="9"/>
  <c r="P499" i="9"/>
  <c r="Q499" i="9"/>
  <c r="R499" i="9"/>
  <c r="N500" i="9"/>
  <c r="O500" i="9"/>
  <c r="P500" i="9"/>
  <c r="Q500" i="9"/>
  <c r="R500" i="9"/>
  <c r="N501" i="9"/>
  <c r="O501" i="9"/>
  <c r="P501" i="9"/>
  <c r="Q501" i="9"/>
  <c r="R501" i="9"/>
  <c r="N502" i="9"/>
  <c r="O502" i="9"/>
  <c r="P502" i="9"/>
  <c r="Q502" i="9"/>
  <c r="R502" i="9"/>
  <c r="N503" i="9"/>
  <c r="O503" i="9"/>
  <c r="P503" i="9"/>
  <c r="Q503" i="9"/>
  <c r="R503" i="9"/>
  <c r="N504" i="9"/>
  <c r="O504" i="9"/>
  <c r="P504" i="9"/>
  <c r="Q504" i="9"/>
  <c r="R504" i="9"/>
  <c r="N505" i="9"/>
  <c r="O505" i="9"/>
  <c r="P505" i="9"/>
  <c r="Q505" i="9"/>
  <c r="R505" i="9"/>
  <c r="N506" i="9"/>
  <c r="O506" i="9"/>
  <c r="P506" i="9"/>
  <c r="Q506" i="9"/>
  <c r="R506" i="9"/>
  <c r="N507" i="9"/>
  <c r="O507" i="9"/>
  <c r="P507" i="9"/>
  <c r="Q507" i="9"/>
  <c r="R507" i="9"/>
  <c r="N508" i="9"/>
  <c r="O508" i="9"/>
  <c r="P508" i="9"/>
  <c r="Q508" i="9"/>
  <c r="R508" i="9"/>
  <c r="N509" i="9"/>
  <c r="O509" i="9"/>
  <c r="P509" i="9"/>
  <c r="Q509" i="9"/>
  <c r="R509" i="9"/>
  <c r="N510" i="9"/>
  <c r="O510" i="9"/>
  <c r="P510" i="9"/>
  <c r="Q510" i="9"/>
  <c r="R510" i="9"/>
  <c r="N511" i="9"/>
  <c r="O511" i="9"/>
  <c r="P511" i="9"/>
  <c r="Q511" i="9"/>
  <c r="R511" i="9"/>
  <c r="N512" i="9"/>
  <c r="O512" i="9"/>
  <c r="P512" i="9"/>
  <c r="Q512" i="9"/>
  <c r="R512" i="9"/>
  <c r="N513" i="9"/>
  <c r="O513" i="9"/>
  <c r="P513" i="9"/>
  <c r="Q513" i="9"/>
  <c r="R513" i="9"/>
  <c r="N514" i="9"/>
  <c r="O514" i="9"/>
  <c r="P514" i="9"/>
  <c r="Q514" i="9"/>
  <c r="R514" i="9"/>
  <c r="N515" i="9"/>
  <c r="O515" i="9"/>
  <c r="P515" i="9"/>
  <c r="Q515" i="9"/>
  <c r="R515" i="9"/>
  <c r="N516" i="9"/>
  <c r="O516" i="9"/>
  <c r="P516" i="9"/>
  <c r="Q516" i="9"/>
  <c r="R516" i="9"/>
  <c r="N517" i="9"/>
  <c r="O517" i="9"/>
  <c r="P517" i="9"/>
  <c r="Q517" i="9"/>
  <c r="R517" i="9"/>
  <c r="N518" i="9"/>
  <c r="O518" i="9"/>
  <c r="P518" i="9"/>
  <c r="Q518" i="9"/>
  <c r="R518" i="9"/>
  <c r="N519" i="9"/>
  <c r="O519" i="9"/>
  <c r="P519" i="9"/>
  <c r="Q519" i="9"/>
  <c r="R519" i="9"/>
  <c r="N520" i="9"/>
  <c r="O520" i="9"/>
  <c r="P520" i="9"/>
  <c r="Q520" i="9"/>
  <c r="R520" i="9"/>
  <c r="N521" i="9"/>
  <c r="O521" i="9"/>
  <c r="P521" i="9"/>
  <c r="Q521" i="9"/>
  <c r="R521" i="9"/>
  <c r="N522" i="9"/>
  <c r="O522" i="9"/>
  <c r="P522" i="9"/>
  <c r="Q522" i="9"/>
  <c r="R522" i="9"/>
  <c r="N523" i="9"/>
  <c r="O523" i="9"/>
  <c r="P523" i="9"/>
  <c r="Q523" i="9"/>
  <c r="R523" i="9"/>
  <c r="N524" i="9"/>
  <c r="O524" i="9"/>
  <c r="P524" i="9"/>
  <c r="Q524" i="9"/>
  <c r="R524" i="9"/>
  <c r="N525" i="9"/>
  <c r="O525" i="9"/>
  <c r="P525" i="9"/>
  <c r="Q525" i="9"/>
  <c r="R525" i="9"/>
  <c r="N526" i="9"/>
  <c r="O526" i="9"/>
  <c r="P526" i="9"/>
  <c r="Q526" i="9"/>
  <c r="R526" i="9"/>
  <c r="N527" i="9"/>
  <c r="O527" i="9"/>
  <c r="P527" i="9"/>
  <c r="Q527" i="9"/>
  <c r="R527" i="9"/>
  <c r="N528" i="9"/>
  <c r="O528" i="9"/>
  <c r="P528" i="9"/>
  <c r="Q528" i="9"/>
  <c r="R528" i="9"/>
  <c r="N529" i="9"/>
  <c r="O529" i="9"/>
  <c r="P529" i="9"/>
  <c r="Q529" i="9"/>
  <c r="R529" i="9"/>
  <c r="N530" i="9"/>
  <c r="O530" i="9"/>
  <c r="P530" i="9"/>
  <c r="Q530" i="9"/>
  <c r="R530" i="9"/>
  <c r="N531" i="9"/>
  <c r="O531" i="9"/>
  <c r="P531" i="9"/>
  <c r="Q531" i="9"/>
  <c r="R531" i="9"/>
  <c r="N532" i="9"/>
  <c r="O532" i="9"/>
  <c r="P532" i="9"/>
  <c r="Q532" i="9"/>
  <c r="R532" i="9"/>
  <c r="N533" i="9"/>
  <c r="O533" i="9"/>
  <c r="P533" i="9"/>
  <c r="Q533" i="9"/>
  <c r="R533" i="9"/>
  <c r="N534" i="9"/>
  <c r="O534" i="9"/>
  <c r="P534" i="9"/>
  <c r="Q534" i="9"/>
  <c r="R534" i="9"/>
  <c r="N535" i="9"/>
  <c r="O535" i="9"/>
  <c r="P535" i="9"/>
  <c r="Q535" i="9"/>
  <c r="R535" i="9"/>
  <c r="N536" i="9"/>
  <c r="O536" i="9"/>
  <c r="P536" i="9"/>
  <c r="Q536" i="9"/>
  <c r="R536" i="9"/>
  <c r="N537" i="9"/>
  <c r="O537" i="9"/>
  <c r="P537" i="9"/>
  <c r="Q537" i="9"/>
  <c r="R537" i="9"/>
  <c r="N538" i="9"/>
  <c r="O538" i="9"/>
  <c r="P538" i="9"/>
  <c r="Q538" i="9"/>
  <c r="R538" i="9"/>
  <c r="N539" i="9"/>
  <c r="O539" i="9"/>
  <c r="P539" i="9"/>
  <c r="Q539" i="9"/>
  <c r="R539" i="9"/>
  <c r="N540" i="9"/>
  <c r="O540" i="9"/>
  <c r="P540" i="9"/>
  <c r="Q540" i="9"/>
  <c r="R540" i="9"/>
  <c r="N541" i="9"/>
  <c r="O541" i="9"/>
  <c r="P541" i="9"/>
  <c r="Q541" i="9"/>
  <c r="R541" i="9"/>
  <c r="N542" i="9"/>
  <c r="O542" i="9"/>
  <c r="P542" i="9"/>
  <c r="Q542" i="9"/>
  <c r="R542" i="9"/>
  <c r="N543" i="9"/>
  <c r="O543" i="9"/>
  <c r="P543" i="9"/>
  <c r="Q543" i="9"/>
  <c r="R543" i="9"/>
  <c r="N544" i="9"/>
  <c r="O544" i="9"/>
  <c r="P544" i="9"/>
  <c r="Q544" i="9"/>
  <c r="R544" i="9"/>
  <c r="N545" i="9"/>
  <c r="O545" i="9"/>
  <c r="P545" i="9"/>
  <c r="Q545" i="9"/>
  <c r="R545" i="9"/>
  <c r="N546" i="9"/>
  <c r="O546" i="9"/>
  <c r="P546" i="9"/>
  <c r="Q546" i="9"/>
  <c r="R546" i="9"/>
  <c r="N547" i="9"/>
  <c r="O547" i="9"/>
  <c r="P547" i="9"/>
  <c r="Q547" i="9"/>
  <c r="R547" i="9"/>
  <c r="N548" i="9"/>
  <c r="O548" i="9"/>
  <c r="P548" i="9"/>
  <c r="Q548" i="9"/>
  <c r="R548" i="9"/>
  <c r="N549" i="9"/>
  <c r="O549" i="9"/>
  <c r="P549" i="9"/>
  <c r="Q549" i="9"/>
  <c r="R549" i="9"/>
  <c r="N550" i="9"/>
  <c r="O550" i="9"/>
  <c r="P550" i="9"/>
  <c r="Q550" i="9"/>
  <c r="R550" i="9"/>
  <c r="N551" i="9"/>
  <c r="O551" i="9"/>
  <c r="P551" i="9"/>
  <c r="Q551" i="9"/>
  <c r="R551" i="9"/>
  <c r="N552" i="9"/>
  <c r="O552" i="9"/>
  <c r="P552" i="9"/>
  <c r="Q552" i="9"/>
  <c r="R552" i="9"/>
  <c r="N553" i="9"/>
  <c r="O553" i="9"/>
  <c r="P553" i="9"/>
  <c r="Q553" i="9"/>
  <c r="R553" i="9"/>
  <c r="N554" i="9"/>
  <c r="O554" i="9"/>
  <c r="P554" i="9"/>
  <c r="Q554" i="9"/>
  <c r="R554" i="9"/>
  <c r="N555" i="9"/>
  <c r="O555" i="9"/>
  <c r="P555" i="9"/>
  <c r="Q555" i="9"/>
  <c r="R555" i="9"/>
  <c r="N556" i="9"/>
  <c r="O556" i="9"/>
  <c r="P556" i="9"/>
  <c r="Q556" i="9"/>
  <c r="R556" i="9"/>
  <c r="N557" i="9"/>
  <c r="O557" i="9"/>
  <c r="P557" i="9"/>
  <c r="Q557" i="9"/>
  <c r="R557" i="9"/>
  <c r="N558" i="9"/>
  <c r="O558" i="9"/>
  <c r="P558" i="9"/>
  <c r="Q558" i="9"/>
  <c r="R558" i="9"/>
  <c r="N559" i="9"/>
  <c r="O559" i="9"/>
  <c r="P559" i="9"/>
  <c r="Q559" i="9"/>
  <c r="R559" i="9"/>
  <c r="N560" i="9"/>
  <c r="O560" i="9"/>
  <c r="P560" i="9"/>
  <c r="Q560" i="9"/>
  <c r="R560" i="9"/>
  <c r="N561" i="9"/>
  <c r="O561" i="9"/>
  <c r="P561" i="9"/>
  <c r="Q561" i="9"/>
  <c r="R561" i="9"/>
  <c r="N562" i="9"/>
  <c r="O562" i="9"/>
  <c r="P562" i="9"/>
  <c r="Q562" i="9"/>
  <c r="R562" i="9"/>
  <c r="N563" i="9"/>
  <c r="O563" i="9"/>
  <c r="P563" i="9"/>
  <c r="Q563" i="9"/>
  <c r="R563" i="9"/>
  <c r="N564" i="9"/>
  <c r="O564" i="9"/>
  <c r="P564" i="9"/>
  <c r="Q564" i="9"/>
  <c r="R564" i="9"/>
  <c r="N565" i="9"/>
  <c r="O565" i="9"/>
  <c r="P565" i="9"/>
  <c r="Q565" i="9"/>
  <c r="R565" i="9"/>
  <c r="N566" i="9"/>
  <c r="O566" i="9"/>
  <c r="P566" i="9"/>
  <c r="Q566" i="9"/>
  <c r="R566" i="9"/>
  <c r="N567" i="9"/>
  <c r="O567" i="9"/>
  <c r="P567" i="9"/>
  <c r="Q567" i="9"/>
  <c r="R567" i="9"/>
  <c r="N568" i="9"/>
  <c r="O568" i="9"/>
  <c r="P568" i="9"/>
  <c r="Q568" i="9"/>
  <c r="R568" i="9"/>
  <c r="N569" i="9"/>
  <c r="O569" i="9"/>
  <c r="P569" i="9"/>
  <c r="Q569" i="9"/>
  <c r="R569" i="9"/>
  <c r="N570" i="9"/>
  <c r="O570" i="9"/>
  <c r="P570" i="9"/>
  <c r="Q570" i="9"/>
  <c r="R570" i="9"/>
  <c r="N571" i="9"/>
  <c r="O571" i="9"/>
  <c r="P571" i="9"/>
  <c r="Q571" i="9"/>
  <c r="R571" i="9"/>
  <c r="N572" i="9"/>
  <c r="O572" i="9"/>
  <c r="P572" i="9"/>
  <c r="Q572" i="9"/>
  <c r="R572" i="9"/>
  <c r="N573" i="9"/>
  <c r="O573" i="9"/>
  <c r="P573" i="9"/>
  <c r="Q573" i="9"/>
  <c r="R573" i="9"/>
  <c r="N574" i="9"/>
  <c r="O574" i="9"/>
  <c r="P574" i="9"/>
  <c r="Q574" i="9"/>
  <c r="R574" i="9"/>
  <c r="N575" i="9"/>
  <c r="O575" i="9"/>
  <c r="P575" i="9"/>
  <c r="Q575" i="9"/>
  <c r="R575" i="9"/>
  <c r="N576" i="9"/>
  <c r="O576" i="9"/>
  <c r="P576" i="9"/>
  <c r="Q576" i="9"/>
  <c r="R576" i="9"/>
  <c r="N577" i="9"/>
  <c r="O577" i="9"/>
  <c r="P577" i="9"/>
  <c r="Q577" i="9"/>
  <c r="R577" i="9"/>
  <c r="N578" i="9"/>
  <c r="O578" i="9"/>
  <c r="P578" i="9"/>
  <c r="Q578" i="9"/>
  <c r="R578" i="9"/>
  <c r="N579" i="9"/>
  <c r="O579" i="9"/>
  <c r="P579" i="9"/>
  <c r="Q579" i="9"/>
  <c r="R579" i="9"/>
  <c r="N580" i="9"/>
  <c r="O580" i="9"/>
  <c r="P580" i="9"/>
  <c r="Q580" i="9"/>
  <c r="R580" i="9"/>
  <c r="N581" i="9"/>
  <c r="O581" i="9"/>
  <c r="P581" i="9"/>
  <c r="Q581" i="9"/>
  <c r="R581" i="9"/>
  <c r="N582" i="9"/>
  <c r="O582" i="9"/>
  <c r="P582" i="9"/>
  <c r="Q582" i="9"/>
  <c r="R582" i="9"/>
  <c r="N583" i="9"/>
  <c r="O583" i="9"/>
  <c r="P583" i="9"/>
  <c r="Q583" i="9"/>
  <c r="R583" i="9"/>
  <c r="N584" i="9"/>
  <c r="O584" i="9"/>
  <c r="P584" i="9"/>
  <c r="Q584" i="9"/>
  <c r="R584" i="9"/>
  <c r="N585" i="9"/>
  <c r="O585" i="9"/>
  <c r="P585" i="9"/>
  <c r="Q585" i="9"/>
  <c r="R585" i="9"/>
  <c r="N586" i="9"/>
  <c r="O586" i="9"/>
  <c r="P586" i="9"/>
  <c r="Q586" i="9"/>
  <c r="R586" i="9"/>
  <c r="N587" i="9"/>
  <c r="O587" i="9"/>
  <c r="P587" i="9"/>
  <c r="Q587" i="9"/>
  <c r="R587" i="9"/>
  <c r="N588" i="9"/>
  <c r="O588" i="9"/>
  <c r="P588" i="9"/>
  <c r="Q588" i="9"/>
  <c r="R588" i="9"/>
  <c r="N589" i="9"/>
  <c r="O589" i="9"/>
  <c r="P589" i="9"/>
  <c r="Q589" i="9"/>
  <c r="R589" i="9"/>
  <c r="N590" i="9"/>
  <c r="O590" i="9"/>
  <c r="P590" i="9"/>
  <c r="Q590" i="9"/>
  <c r="R590" i="9"/>
  <c r="N591" i="9"/>
  <c r="O591" i="9"/>
  <c r="P591" i="9"/>
  <c r="Q591" i="9"/>
  <c r="R591" i="9"/>
  <c r="N592" i="9"/>
  <c r="O592" i="9"/>
  <c r="P592" i="9"/>
  <c r="Q592" i="9"/>
  <c r="R592" i="9"/>
  <c r="N593" i="9"/>
  <c r="O593" i="9"/>
  <c r="P593" i="9"/>
  <c r="Q593" i="9"/>
  <c r="R593" i="9"/>
  <c r="N594" i="9"/>
  <c r="O594" i="9"/>
  <c r="P594" i="9"/>
  <c r="Q594" i="9"/>
  <c r="R594" i="9"/>
  <c r="N595" i="9"/>
  <c r="O595" i="9"/>
  <c r="P595" i="9"/>
  <c r="Q595" i="9"/>
  <c r="R595" i="9"/>
  <c r="N596" i="9"/>
  <c r="O596" i="9"/>
  <c r="P596" i="9"/>
  <c r="Q596" i="9"/>
  <c r="R596" i="9"/>
  <c r="N597" i="9"/>
  <c r="O597" i="9"/>
  <c r="P597" i="9"/>
  <c r="Q597" i="9"/>
  <c r="R597" i="9"/>
  <c r="N598" i="9"/>
  <c r="O598" i="9"/>
  <c r="P598" i="9"/>
  <c r="Q598" i="9"/>
  <c r="R598" i="9"/>
  <c r="N599" i="9"/>
  <c r="O599" i="9"/>
  <c r="P599" i="9"/>
  <c r="Q599" i="9"/>
  <c r="R599" i="9"/>
  <c r="N600" i="9"/>
  <c r="O600" i="9"/>
  <c r="P600" i="9"/>
  <c r="Q600" i="9"/>
  <c r="R600" i="9"/>
  <c r="N601" i="9"/>
  <c r="O601" i="9"/>
  <c r="P601" i="9"/>
  <c r="Q601" i="9"/>
  <c r="R601" i="9"/>
  <c r="N602" i="9"/>
  <c r="O602" i="9"/>
  <c r="P602" i="9"/>
  <c r="Q602" i="9"/>
  <c r="R602" i="9"/>
  <c r="N603" i="9"/>
  <c r="O603" i="9"/>
  <c r="P603" i="9"/>
  <c r="Q603" i="9"/>
  <c r="R603" i="9"/>
  <c r="N604" i="9"/>
  <c r="O604" i="9"/>
  <c r="P604" i="9"/>
  <c r="Q604" i="9"/>
  <c r="R604" i="9"/>
  <c r="N605" i="9"/>
  <c r="O605" i="9"/>
  <c r="P605" i="9"/>
  <c r="Q605" i="9"/>
  <c r="R605" i="9"/>
  <c r="N606" i="9"/>
  <c r="O606" i="9"/>
  <c r="P606" i="9"/>
  <c r="Q606" i="9"/>
  <c r="R606" i="9"/>
  <c r="N607" i="9"/>
  <c r="O607" i="9"/>
  <c r="P607" i="9"/>
  <c r="Q607" i="9"/>
  <c r="R607" i="9"/>
  <c r="N608" i="9"/>
  <c r="O608" i="9"/>
  <c r="P608" i="9"/>
  <c r="Q608" i="9"/>
  <c r="R608" i="9"/>
  <c r="N609" i="9"/>
  <c r="O609" i="9"/>
  <c r="P609" i="9"/>
  <c r="Q609" i="9"/>
  <c r="R609" i="9"/>
  <c r="N610" i="9"/>
  <c r="O610" i="9"/>
  <c r="P610" i="9"/>
  <c r="Q610" i="9"/>
  <c r="R610" i="9"/>
  <c r="N611" i="9"/>
  <c r="O611" i="9"/>
  <c r="P611" i="9"/>
  <c r="Q611" i="9"/>
  <c r="R611" i="9"/>
  <c r="N612" i="9"/>
  <c r="O612" i="9"/>
  <c r="P612" i="9"/>
  <c r="Q612" i="9"/>
  <c r="R612" i="9"/>
  <c r="N613" i="9"/>
  <c r="O613" i="9"/>
  <c r="P613" i="9"/>
  <c r="Q613" i="9"/>
  <c r="R613" i="9"/>
  <c r="N614" i="9"/>
  <c r="O614" i="9"/>
  <c r="P614" i="9"/>
  <c r="Q614" i="9"/>
  <c r="R614" i="9"/>
  <c r="N615" i="9"/>
  <c r="O615" i="9"/>
  <c r="P615" i="9"/>
  <c r="Q615" i="9"/>
  <c r="R615" i="9"/>
  <c r="N616" i="9"/>
  <c r="O616" i="9"/>
  <c r="P616" i="9"/>
  <c r="Q616" i="9"/>
  <c r="R616" i="9"/>
  <c r="N617" i="9"/>
  <c r="O617" i="9"/>
  <c r="P617" i="9"/>
  <c r="Q617" i="9"/>
  <c r="R617" i="9"/>
  <c r="N618" i="9"/>
  <c r="O618" i="9"/>
  <c r="P618" i="9"/>
  <c r="Q618" i="9"/>
  <c r="R618" i="9"/>
  <c r="N619" i="9"/>
  <c r="O619" i="9"/>
  <c r="P619" i="9"/>
  <c r="Q619" i="9"/>
  <c r="R619" i="9"/>
  <c r="N620" i="9"/>
  <c r="O620" i="9"/>
  <c r="P620" i="9"/>
  <c r="Q620" i="9"/>
  <c r="R620" i="9"/>
  <c r="N621" i="9"/>
  <c r="O621" i="9"/>
  <c r="P621" i="9"/>
  <c r="Q621" i="9"/>
  <c r="R621" i="9"/>
  <c r="N622" i="9"/>
  <c r="O622" i="9"/>
  <c r="P622" i="9"/>
  <c r="Q622" i="9"/>
  <c r="R622" i="9"/>
  <c r="N623" i="9"/>
  <c r="O623" i="9"/>
  <c r="P623" i="9"/>
  <c r="Q623" i="9"/>
  <c r="R623" i="9"/>
  <c r="N624" i="9"/>
  <c r="O624" i="9"/>
  <c r="P624" i="9"/>
  <c r="Q624" i="9"/>
  <c r="R624" i="9"/>
  <c r="N625" i="9"/>
  <c r="O625" i="9"/>
  <c r="P625" i="9"/>
  <c r="Q625" i="9"/>
  <c r="R625" i="9"/>
  <c r="N626" i="9"/>
  <c r="O626" i="9"/>
  <c r="P626" i="9"/>
  <c r="Q626" i="9"/>
  <c r="R626" i="9"/>
  <c r="N627" i="9"/>
  <c r="O627" i="9"/>
  <c r="P627" i="9"/>
  <c r="Q627" i="9"/>
  <c r="R627" i="9"/>
  <c r="N628" i="9"/>
  <c r="O628" i="9"/>
  <c r="P628" i="9"/>
  <c r="Q628" i="9"/>
  <c r="R628" i="9"/>
  <c r="N629" i="9"/>
  <c r="O629" i="9"/>
  <c r="P629" i="9"/>
  <c r="Q629" i="9"/>
  <c r="R629" i="9"/>
  <c r="N630" i="9"/>
  <c r="O630" i="9"/>
  <c r="P630" i="9"/>
  <c r="Q630" i="9"/>
  <c r="R630" i="9"/>
  <c r="N631" i="9"/>
  <c r="O631" i="9"/>
  <c r="P631" i="9"/>
  <c r="Q631" i="9"/>
  <c r="R631" i="9"/>
  <c r="N632" i="9"/>
  <c r="O632" i="9"/>
  <c r="P632" i="9"/>
  <c r="Q632" i="9"/>
  <c r="R632" i="9"/>
  <c r="N633" i="9"/>
  <c r="O633" i="9"/>
  <c r="P633" i="9"/>
  <c r="Q633" i="9"/>
  <c r="R633" i="9"/>
  <c r="N634" i="9"/>
  <c r="O634" i="9"/>
  <c r="P634" i="9"/>
  <c r="Q634" i="9"/>
  <c r="R634" i="9"/>
  <c r="N635" i="9"/>
  <c r="O635" i="9"/>
  <c r="P635" i="9"/>
  <c r="Q635" i="9"/>
  <c r="R635" i="9"/>
  <c r="N636" i="9"/>
  <c r="O636" i="9"/>
  <c r="P636" i="9"/>
  <c r="Q636" i="9"/>
  <c r="R636" i="9"/>
  <c r="N637" i="9"/>
  <c r="O637" i="9"/>
  <c r="P637" i="9"/>
  <c r="Q637" i="9"/>
  <c r="R637" i="9"/>
  <c r="N638" i="9"/>
  <c r="O638" i="9"/>
  <c r="P638" i="9"/>
  <c r="Q638" i="9"/>
  <c r="R638" i="9"/>
  <c r="N639" i="9"/>
  <c r="O639" i="9"/>
  <c r="P639" i="9"/>
  <c r="Q639" i="9"/>
  <c r="R639" i="9"/>
  <c r="N640" i="9"/>
  <c r="O640" i="9"/>
  <c r="P640" i="9"/>
  <c r="Q640" i="9"/>
  <c r="R640" i="9"/>
  <c r="N641" i="9"/>
  <c r="O641" i="9"/>
  <c r="P641" i="9"/>
  <c r="Q641" i="9"/>
  <c r="R641" i="9"/>
  <c r="N642" i="9"/>
  <c r="O642" i="9"/>
  <c r="P642" i="9"/>
  <c r="Q642" i="9"/>
  <c r="R642" i="9"/>
  <c r="N643" i="9"/>
  <c r="O643" i="9"/>
  <c r="P643" i="9"/>
  <c r="Q643" i="9"/>
  <c r="R643" i="9"/>
  <c r="N644" i="9"/>
  <c r="O644" i="9"/>
  <c r="P644" i="9"/>
  <c r="Q644" i="9"/>
  <c r="R644" i="9"/>
  <c r="N645" i="9"/>
  <c r="O645" i="9"/>
  <c r="P645" i="9"/>
  <c r="Q645" i="9"/>
  <c r="R645" i="9"/>
  <c r="N646" i="9"/>
  <c r="O646" i="9"/>
  <c r="P646" i="9"/>
  <c r="Q646" i="9"/>
  <c r="R646" i="9"/>
  <c r="N647" i="9"/>
  <c r="O647" i="9"/>
  <c r="P647" i="9"/>
  <c r="Q647" i="9"/>
  <c r="R647" i="9"/>
  <c r="N648" i="9"/>
  <c r="O648" i="9"/>
  <c r="P648" i="9"/>
  <c r="Q648" i="9"/>
  <c r="R648" i="9"/>
  <c r="N649" i="9"/>
  <c r="O649" i="9"/>
  <c r="P649" i="9"/>
  <c r="Q649" i="9"/>
  <c r="R649" i="9"/>
  <c r="N650" i="9"/>
  <c r="O650" i="9"/>
  <c r="P650" i="9"/>
  <c r="Q650" i="9"/>
  <c r="R650" i="9"/>
  <c r="N651" i="9"/>
  <c r="O651" i="9"/>
  <c r="P651" i="9"/>
  <c r="Q651" i="9"/>
  <c r="R651" i="9"/>
  <c r="N652" i="9"/>
  <c r="O652" i="9"/>
  <c r="P652" i="9"/>
  <c r="Q652" i="9"/>
  <c r="R652" i="9"/>
  <c r="N653" i="9"/>
  <c r="O653" i="9"/>
  <c r="P653" i="9"/>
  <c r="Q653" i="9"/>
  <c r="R653" i="9"/>
  <c r="N654" i="9"/>
  <c r="O654" i="9"/>
  <c r="P654" i="9"/>
  <c r="Q654" i="9"/>
  <c r="R654" i="9"/>
  <c r="N655" i="9"/>
  <c r="O655" i="9"/>
  <c r="P655" i="9"/>
  <c r="Q655" i="9"/>
  <c r="R655" i="9"/>
  <c r="N656" i="9"/>
  <c r="O656" i="9"/>
  <c r="P656" i="9"/>
  <c r="Q656" i="9"/>
  <c r="R656" i="9"/>
  <c r="N657" i="9"/>
  <c r="O657" i="9"/>
  <c r="P657" i="9"/>
  <c r="Q657" i="9"/>
  <c r="R657" i="9"/>
  <c r="N658" i="9"/>
  <c r="O658" i="9"/>
  <c r="P658" i="9"/>
  <c r="Q658" i="9"/>
  <c r="R658" i="9"/>
  <c r="N659" i="9"/>
  <c r="O659" i="9"/>
  <c r="P659" i="9"/>
  <c r="Q659" i="9"/>
  <c r="R659" i="9"/>
  <c r="N660" i="9"/>
  <c r="O660" i="9"/>
  <c r="P660" i="9"/>
  <c r="Q660" i="9"/>
  <c r="R660" i="9"/>
  <c r="N661" i="9"/>
  <c r="O661" i="9"/>
  <c r="P661" i="9"/>
  <c r="Q661" i="9"/>
  <c r="R661" i="9"/>
  <c r="N662" i="9"/>
  <c r="O662" i="9"/>
  <c r="P662" i="9"/>
  <c r="Q662" i="9"/>
  <c r="R662" i="9"/>
  <c r="N663" i="9"/>
  <c r="O663" i="9"/>
  <c r="P663" i="9"/>
  <c r="Q663" i="9"/>
  <c r="R663" i="9"/>
  <c r="N664" i="9"/>
  <c r="O664" i="9"/>
  <c r="P664" i="9"/>
  <c r="Q664" i="9"/>
  <c r="R664" i="9"/>
  <c r="N665" i="9"/>
  <c r="O665" i="9"/>
  <c r="P665" i="9"/>
  <c r="Q665" i="9"/>
  <c r="R665" i="9"/>
  <c r="N666" i="9"/>
  <c r="O666" i="9"/>
  <c r="P666" i="9"/>
  <c r="Q666" i="9"/>
  <c r="R666" i="9"/>
  <c r="N667" i="9"/>
  <c r="O667" i="9"/>
  <c r="P667" i="9"/>
  <c r="Q667" i="9"/>
  <c r="R667" i="9"/>
  <c r="N668" i="9"/>
  <c r="O668" i="9"/>
  <c r="P668" i="9"/>
  <c r="Q668" i="9"/>
  <c r="R668" i="9"/>
  <c r="N669" i="9"/>
  <c r="O669" i="9"/>
  <c r="P669" i="9"/>
  <c r="Q669" i="9"/>
  <c r="R669" i="9"/>
  <c r="N670" i="9"/>
  <c r="O670" i="9"/>
  <c r="P670" i="9"/>
  <c r="Q670" i="9"/>
  <c r="R670" i="9"/>
  <c r="N671" i="9"/>
  <c r="O671" i="9"/>
  <c r="P671" i="9"/>
  <c r="Q671" i="9"/>
  <c r="R671" i="9"/>
  <c r="N672" i="9"/>
  <c r="O672" i="9"/>
  <c r="P672" i="9"/>
  <c r="Q672" i="9"/>
  <c r="R672" i="9"/>
  <c r="N673" i="9"/>
  <c r="O673" i="9"/>
  <c r="P673" i="9"/>
  <c r="Q673" i="9"/>
  <c r="R673" i="9"/>
  <c r="N674" i="9"/>
  <c r="O674" i="9"/>
  <c r="P674" i="9"/>
  <c r="Q674" i="9"/>
  <c r="R674" i="9"/>
  <c r="N675" i="9"/>
  <c r="O675" i="9"/>
  <c r="P675" i="9"/>
  <c r="Q675" i="9"/>
  <c r="R675" i="9"/>
  <c r="N676" i="9"/>
  <c r="O676" i="9"/>
  <c r="P676" i="9"/>
  <c r="Q676" i="9"/>
  <c r="R676" i="9"/>
  <c r="N677" i="9"/>
  <c r="O677" i="9"/>
  <c r="P677" i="9"/>
  <c r="Q677" i="9"/>
  <c r="R677" i="9"/>
  <c r="N678" i="9"/>
  <c r="O678" i="9"/>
  <c r="P678" i="9"/>
  <c r="Q678" i="9"/>
  <c r="R678" i="9"/>
  <c r="N679" i="9"/>
  <c r="O679" i="9"/>
  <c r="P679" i="9"/>
  <c r="Q679" i="9"/>
  <c r="R679" i="9"/>
  <c r="N680" i="9"/>
  <c r="O680" i="9"/>
  <c r="P680" i="9"/>
  <c r="Q680" i="9"/>
  <c r="R680" i="9"/>
  <c r="N681" i="9"/>
  <c r="O681" i="9"/>
  <c r="P681" i="9"/>
  <c r="Q681" i="9"/>
  <c r="R681" i="9"/>
  <c r="N682" i="9"/>
  <c r="O682" i="9"/>
  <c r="P682" i="9"/>
  <c r="Q682" i="9"/>
  <c r="R682" i="9"/>
  <c r="N683" i="9"/>
  <c r="O683" i="9"/>
  <c r="P683" i="9"/>
  <c r="Q683" i="9"/>
  <c r="R683" i="9"/>
  <c r="N684" i="9"/>
  <c r="O684" i="9"/>
  <c r="P684" i="9"/>
  <c r="Q684" i="9"/>
  <c r="R684" i="9"/>
  <c r="N685" i="9"/>
  <c r="O685" i="9"/>
  <c r="P685" i="9"/>
  <c r="Q685" i="9"/>
  <c r="R685" i="9"/>
  <c r="N686" i="9"/>
  <c r="O686" i="9"/>
  <c r="P686" i="9"/>
  <c r="Q686" i="9"/>
  <c r="R686" i="9"/>
  <c r="N687" i="9"/>
  <c r="O687" i="9"/>
  <c r="P687" i="9"/>
  <c r="Q687" i="9"/>
  <c r="R687" i="9"/>
  <c r="N688" i="9"/>
  <c r="O688" i="9"/>
  <c r="P688" i="9"/>
  <c r="Q688" i="9"/>
  <c r="R688" i="9"/>
  <c r="N689" i="9"/>
  <c r="O689" i="9"/>
  <c r="P689" i="9"/>
  <c r="Q689" i="9"/>
  <c r="R689" i="9"/>
  <c r="N690" i="9"/>
  <c r="O690" i="9"/>
  <c r="P690" i="9"/>
  <c r="Q690" i="9"/>
  <c r="R690" i="9"/>
  <c r="N691" i="9"/>
  <c r="O691" i="9"/>
  <c r="P691" i="9"/>
  <c r="Q691" i="9"/>
  <c r="R691" i="9"/>
  <c r="N692" i="9"/>
  <c r="O692" i="9"/>
  <c r="P692" i="9"/>
  <c r="Q692" i="9"/>
  <c r="R692" i="9"/>
  <c r="N693" i="9"/>
  <c r="O693" i="9"/>
  <c r="P693" i="9"/>
  <c r="Q693" i="9"/>
  <c r="R693" i="9"/>
  <c r="N694" i="9"/>
  <c r="O694" i="9"/>
  <c r="P694" i="9"/>
  <c r="Q694" i="9"/>
  <c r="R694" i="9"/>
  <c r="N695" i="9"/>
  <c r="O695" i="9"/>
  <c r="P695" i="9"/>
  <c r="Q695" i="9"/>
  <c r="R695" i="9"/>
  <c r="N696" i="9"/>
  <c r="O696" i="9"/>
  <c r="P696" i="9"/>
  <c r="Q696" i="9"/>
  <c r="R696" i="9"/>
  <c r="N697" i="9"/>
  <c r="O697" i="9"/>
  <c r="P697" i="9"/>
  <c r="Q697" i="9"/>
  <c r="R697" i="9"/>
  <c r="N698" i="9"/>
  <c r="O698" i="9"/>
  <c r="P698" i="9"/>
  <c r="Q698" i="9"/>
  <c r="R698" i="9"/>
  <c r="N699" i="9"/>
  <c r="O699" i="9"/>
  <c r="P699" i="9"/>
  <c r="Q699" i="9"/>
  <c r="R699" i="9"/>
  <c r="N700" i="9"/>
  <c r="O700" i="9"/>
  <c r="P700" i="9"/>
  <c r="Q700" i="9"/>
  <c r="R700" i="9"/>
  <c r="N701" i="9"/>
  <c r="O701" i="9"/>
  <c r="P701" i="9"/>
  <c r="Q701" i="9"/>
  <c r="R701" i="9"/>
  <c r="N702" i="9"/>
  <c r="O702" i="9"/>
  <c r="P702" i="9"/>
  <c r="Q702" i="9"/>
  <c r="R702" i="9"/>
  <c r="N703" i="9"/>
  <c r="O703" i="9"/>
  <c r="P703" i="9"/>
  <c r="Q703" i="9"/>
  <c r="R703" i="9"/>
  <c r="N704" i="9"/>
  <c r="O704" i="9"/>
  <c r="P704" i="9"/>
  <c r="Q704" i="9"/>
  <c r="R704" i="9"/>
  <c r="N705" i="9"/>
  <c r="O705" i="9"/>
  <c r="P705" i="9"/>
  <c r="Q705" i="9"/>
  <c r="R705" i="9"/>
  <c r="N706" i="9"/>
  <c r="O706" i="9"/>
  <c r="P706" i="9"/>
  <c r="Q706" i="9"/>
  <c r="R706" i="9"/>
  <c r="N707" i="9"/>
  <c r="O707" i="9"/>
  <c r="P707" i="9"/>
  <c r="Q707" i="9"/>
  <c r="R707" i="9"/>
  <c r="N708" i="9"/>
  <c r="O708" i="9"/>
  <c r="P708" i="9"/>
  <c r="Q708" i="9"/>
  <c r="R708" i="9"/>
  <c r="N709" i="9"/>
  <c r="O709" i="9"/>
  <c r="P709" i="9"/>
  <c r="Q709" i="9"/>
  <c r="R709" i="9"/>
  <c r="N710" i="9"/>
  <c r="O710" i="9"/>
  <c r="P710" i="9"/>
  <c r="Q710" i="9"/>
  <c r="R710" i="9"/>
  <c r="N711" i="9"/>
  <c r="O711" i="9"/>
  <c r="P711" i="9"/>
  <c r="Q711" i="9"/>
  <c r="R711" i="9"/>
  <c r="N712" i="9"/>
  <c r="O712" i="9"/>
  <c r="P712" i="9"/>
  <c r="Q712" i="9"/>
  <c r="R712" i="9"/>
  <c r="N713" i="9"/>
  <c r="O713" i="9"/>
  <c r="P713" i="9"/>
  <c r="Q713" i="9"/>
  <c r="R713" i="9"/>
  <c r="N714" i="9"/>
  <c r="O714" i="9"/>
  <c r="P714" i="9"/>
  <c r="Q714" i="9"/>
  <c r="R714" i="9"/>
  <c r="N715" i="9"/>
  <c r="O715" i="9"/>
  <c r="P715" i="9"/>
  <c r="Q715" i="9"/>
  <c r="R715" i="9"/>
  <c r="N716" i="9"/>
  <c r="O716" i="9"/>
  <c r="P716" i="9"/>
  <c r="Q716" i="9"/>
  <c r="R716" i="9"/>
  <c r="N717" i="9"/>
  <c r="O717" i="9"/>
  <c r="P717" i="9"/>
  <c r="Q717" i="9"/>
  <c r="R717" i="9"/>
  <c r="N718" i="9"/>
  <c r="O718" i="9"/>
  <c r="P718" i="9"/>
  <c r="Q718" i="9"/>
  <c r="R718" i="9"/>
  <c r="N719" i="9"/>
  <c r="O719" i="9"/>
  <c r="P719" i="9"/>
  <c r="Q719" i="9"/>
  <c r="R719" i="9"/>
  <c r="N720" i="9"/>
  <c r="O720" i="9"/>
  <c r="P720" i="9"/>
  <c r="Q720" i="9"/>
  <c r="R720" i="9"/>
  <c r="N721" i="9"/>
  <c r="O721" i="9"/>
  <c r="P721" i="9"/>
  <c r="Q721" i="9"/>
  <c r="R721" i="9"/>
  <c r="N722" i="9"/>
  <c r="O722" i="9"/>
  <c r="P722" i="9"/>
  <c r="Q722" i="9"/>
  <c r="R722" i="9"/>
  <c r="N723" i="9"/>
  <c r="O723" i="9"/>
  <c r="P723" i="9"/>
  <c r="Q723" i="9"/>
  <c r="R723" i="9"/>
  <c r="N724" i="9"/>
  <c r="O724" i="9"/>
  <c r="P724" i="9"/>
  <c r="Q724" i="9"/>
  <c r="R724" i="9"/>
  <c r="N725" i="9"/>
  <c r="O725" i="9"/>
  <c r="P725" i="9"/>
  <c r="Q725" i="9"/>
  <c r="R725" i="9"/>
  <c r="N726" i="9"/>
  <c r="O726" i="9"/>
  <c r="P726" i="9"/>
  <c r="Q726" i="9"/>
  <c r="R726" i="9"/>
  <c r="N727" i="9"/>
  <c r="O727" i="9"/>
  <c r="P727" i="9"/>
  <c r="Q727" i="9"/>
  <c r="R727" i="9"/>
  <c r="N728" i="9"/>
  <c r="O728" i="9"/>
  <c r="P728" i="9"/>
  <c r="Q728" i="9"/>
  <c r="R728" i="9"/>
  <c r="N729" i="9"/>
  <c r="O729" i="9"/>
  <c r="P729" i="9"/>
  <c r="Q729" i="9"/>
  <c r="R729" i="9"/>
  <c r="N730" i="9"/>
  <c r="O730" i="9"/>
  <c r="P730" i="9"/>
  <c r="Q730" i="9"/>
  <c r="R730" i="9"/>
  <c r="N731" i="9"/>
  <c r="O731" i="9"/>
  <c r="P731" i="9"/>
  <c r="Q731" i="9"/>
  <c r="R731" i="9"/>
  <c r="N732" i="9"/>
  <c r="O732" i="9"/>
  <c r="P732" i="9"/>
  <c r="Q732" i="9"/>
  <c r="R732" i="9"/>
  <c r="N733" i="9"/>
  <c r="O733" i="9"/>
  <c r="P733" i="9"/>
  <c r="Q733" i="9"/>
  <c r="R733" i="9"/>
  <c r="N734" i="9"/>
  <c r="O734" i="9"/>
  <c r="P734" i="9"/>
  <c r="Q734" i="9"/>
  <c r="R734" i="9"/>
  <c r="N735" i="9"/>
  <c r="O735" i="9"/>
  <c r="P735" i="9"/>
  <c r="Q735" i="9"/>
  <c r="R735" i="9"/>
  <c r="N736" i="9"/>
  <c r="O736" i="9"/>
  <c r="P736" i="9"/>
  <c r="Q736" i="9"/>
  <c r="R736" i="9"/>
  <c r="N737" i="9"/>
  <c r="O737" i="9"/>
  <c r="P737" i="9"/>
  <c r="Q737" i="9"/>
  <c r="R737" i="9"/>
  <c r="N738" i="9"/>
  <c r="O738" i="9"/>
  <c r="P738" i="9"/>
  <c r="Q738" i="9"/>
  <c r="R738" i="9"/>
  <c r="N739" i="9"/>
  <c r="O739" i="9"/>
  <c r="P739" i="9"/>
  <c r="Q739" i="9"/>
  <c r="R739" i="9"/>
  <c r="N740" i="9"/>
  <c r="O740" i="9"/>
  <c r="P740" i="9"/>
  <c r="Q740" i="9"/>
  <c r="R740" i="9"/>
  <c r="N741" i="9"/>
  <c r="O741" i="9"/>
  <c r="P741" i="9"/>
  <c r="Q741" i="9"/>
  <c r="R741" i="9"/>
  <c r="N742" i="9"/>
  <c r="O742" i="9"/>
  <c r="P742" i="9"/>
  <c r="Q742" i="9"/>
  <c r="R742" i="9"/>
  <c r="N743" i="9"/>
  <c r="O743" i="9"/>
  <c r="P743" i="9"/>
  <c r="Q743" i="9"/>
  <c r="R743" i="9"/>
  <c r="N744" i="9"/>
  <c r="O744" i="9"/>
  <c r="P744" i="9"/>
  <c r="Q744" i="9"/>
  <c r="R744" i="9"/>
  <c r="N745" i="9"/>
  <c r="O745" i="9"/>
  <c r="P745" i="9"/>
  <c r="Q745" i="9"/>
  <c r="R745" i="9"/>
  <c r="N746" i="9"/>
  <c r="O746" i="9"/>
  <c r="P746" i="9"/>
  <c r="Q746" i="9"/>
  <c r="R746" i="9"/>
  <c r="N747" i="9"/>
  <c r="O747" i="9"/>
  <c r="P747" i="9"/>
  <c r="Q747" i="9"/>
  <c r="R747" i="9"/>
  <c r="N748" i="9"/>
  <c r="O748" i="9"/>
  <c r="P748" i="9"/>
  <c r="Q748" i="9"/>
  <c r="R748" i="9"/>
  <c r="N749" i="9"/>
  <c r="O749" i="9"/>
  <c r="P749" i="9"/>
  <c r="Q749" i="9"/>
  <c r="R749" i="9"/>
  <c r="N750" i="9"/>
  <c r="O750" i="9"/>
  <c r="P750" i="9"/>
  <c r="Q750" i="9"/>
  <c r="R750" i="9"/>
  <c r="N751" i="9"/>
  <c r="O751" i="9"/>
  <c r="P751" i="9"/>
  <c r="Q751" i="9"/>
  <c r="R751" i="9"/>
  <c r="N752" i="9"/>
  <c r="O752" i="9"/>
  <c r="P752" i="9"/>
  <c r="Q752" i="9"/>
  <c r="R752" i="9"/>
  <c r="N753" i="9"/>
  <c r="O753" i="9"/>
  <c r="P753" i="9"/>
  <c r="Q753" i="9"/>
  <c r="R753" i="9"/>
  <c r="N754" i="9"/>
  <c r="O754" i="9"/>
  <c r="P754" i="9"/>
  <c r="Q754" i="9"/>
  <c r="R754" i="9"/>
  <c r="N755" i="9"/>
  <c r="O755" i="9"/>
  <c r="P755" i="9"/>
  <c r="Q755" i="9"/>
  <c r="R755" i="9"/>
  <c r="N756" i="9"/>
  <c r="O756" i="9"/>
  <c r="P756" i="9"/>
  <c r="Q756" i="9"/>
  <c r="R756" i="9"/>
  <c r="N757" i="9"/>
  <c r="O757" i="9"/>
  <c r="P757" i="9"/>
  <c r="Q757" i="9"/>
  <c r="R757" i="9"/>
  <c r="N758" i="9"/>
  <c r="O758" i="9"/>
  <c r="P758" i="9"/>
  <c r="Q758" i="9"/>
  <c r="R758" i="9"/>
  <c r="N759" i="9"/>
  <c r="O759" i="9"/>
  <c r="P759" i="9"/>
  <c r="Q759" i="9"/>
  <c r="R759" i="9"/>
  <c r="N760" i="9"/>
  <c r="O760" i="9"/>
  <c r="P760" i="9"/>
  <c r="Q760" i="9"/>
  <c r="R760" i="9"/>
  <c r="N761" i="9"/>
  <c r="O761" i="9"/>
  <c r="P761" i="9"/>
  <c r="Q761" i="9"/>
  <c r="R761" i="9"/>
  <c r="N762" i="9"/>
  <c r="O762" i="9"/>
  <c r="P762" i="9"/>
  <c r="Q762" i="9"/>
  <c r="R762" i="9"/>
  <c r="N763" i="9"/>
  <c r="O763" i="9"/>
  <c r="P763" i="9"/>
  <c r="Q763" i="9"/>
  <c r="R763" i="9"/>
  <c r="N764" i="9"/>
  <c r="O764" i="9"/>
  <c r="P764" i="9"/>
  <c r="Q764" i="9"/>
  <c r="R764" i="9"/>
  <c r="N765" i="9"/>
  <c r="O765" i="9"/>
  <c r="P765" i="9"/>
  <c r="Q765" i="9"/>
  <c r="R765" i="9"/>
  <c r="N766" i="9"/>
  <c r="O766" i="9"/>
  <c r="P766" i="9"/>
  <c r="Q766" i="9"/>
  <c r="R766" i="9"/>
  <c r="N767" i="9"/>
  <c r="O767" i="9"/>
  <c r="P767" i="9"/>
  <c r="Q767" i="9"/>
  <c r="R767" i="9"/>
  <c r="N768" i="9"/>
  <c r="O768" i="9"/>
  <c r="P768" i="9"/>
  <c r="Q768" i="9"/>
  <c r="R768" i="9"/>
  <c r="N769" i="9"/>
  <c r="O769" i="9"/>
  <c r="P769" i="9"/>
  <c r="Q769" i="9"/>
  <c r="R769" i="9"/>
  <c r="N770" i="9"/>
  <c r="O770" i="9"/>
  <c r="P770" i="9"/>
  <c r="Q770" i="9"/>
  <c r="R770" i="9"/>
  <c r="N771" i="9"/>
  <c r="O771" i="9"/>
  <c r="P771" i="9"/>
  <c r="Q771" i="9"/>
  <c r="R771" i="9"/>
  <c r="N772" i="9"/>
  <c r="O772" i="9"/>
  <c r="P772" i="9"/>
  <c r="Q772" i="9"/>
  <c r="R772" i="9"/>
  <c r="N773" i="9"/>
  <c r="O773" i="9"/>
  <c r="P773" i="9"/>
  <c r="Q773" i="9"/>
  <c r="R773" i="9"/>
  <c r="N774" i="9"/>
  <c r="O774" i="9"/>
  <c r="P774" i="9"/>
  <c r="Q774" i="9"/>
  <c r="R774" i="9"/>
  <c r="N775" i="9"/>
  <c r="O775" i="9"/>
  <c r="P775" i="9"/>
  <c r="Q775" i="9"/>
  <c r="R775" i="9"/>
  <c r="N776" i="9"/>
  <c r="O776" i="9"/>
  <c r="P776" i="9"/>
  <c r="Q776" i="9"/>
  <c r="R776" i="9"/>
  <c r="N777" i="9"/>
  <c r="O777" i="9"/>
  <c r="P777" i="9"/>
  <c r="Q777" i="9"/>
  <c r="R777" i="9"/>
  <c r="N778" i="9"/>
  <c r="O778" i="9"/>
  <c r="P778" i="9"/>
  <c r="Q778" i="9"/>
  <c r="R778" i="9"/>
  <c r="N779" i="9"/>
  <c r="O779" i="9"/>
  <c r="P779" i="9"/>
  <c r="Q779" i="9"/>
  <c r="R779" i="9"/>
  <c r="N780" i="9"/>
  <c r="O780" i="9"/>
  <c r="P780" i="9"/>
  <c r="Q780" i="9"/>
  <c r="R780" i="9"/>
  <c r="N781" i="9"/>
  <c r="O781" i="9"/>
  <c r="P781" i="9"/>
  <c r="Q781" i="9"/>
  <c r="R781" i="9"/>
  <c r="N782" i="9"/>
  <c r="O782" i="9"/>
  <c r="P782" i="9"/>
  <c r="Q782" i="9"/>
  <c r="R782" i="9"/>
  <c r="N783" i="9"/>
  <c r="O783" i="9"/>
  <c r="P783" i="9"/>
  <c r="Q783" i="9"/>
  <c r="R783" i="9"/>
  <c r="N784" i="9"/>
  <c r="O784" i="9"/>
  <c r="P784" i="9"/>
  <c r="Q784" i="9"/>
  <c r="R784" i="9"/>
  <c r="N785" i="9"/>
  <c r="O785" i="9"/>
  <c r="P785" i="9"/>
  <c r="Q785" i="9"/>
  <c r="R785" i="9"/>
  <c r="N786" i="9"/>
  <c r="O786" i="9"/>
  <c r="P786" i="9"/>
  <c r="Q786" i="9"/>
  <c r="R786" i="9"/>
  <c r="N787" i="9"/>
  <c r="O787" i="9"/>
  <c r="P787" i="9"/>
  <c r="Q787" i="9"/>
  <c r="R787" i="9"/>
  <c r="N788" i="9"/>
  <c r="O788" i="9"/>
  <c r="P788" i="9"/>
  <c r="Q788" i="9"/>
  <c r="R788" i="9"/>
  <c r="N789" i="9"/>
  <c r="O789" i="9"/>
  <c r="P789" i="9"/>
  <c r="Q789" i="9"/>
  <c r="R789" i="9"/>
  <c r="N790" i="9"/>
  <c r="O790" i="9"/>
  <c r="P790" i="9"/>
  <c r="Q790" i="9"/>
  <c r="R790" i="9"/>
  <c r="N791" i="9"/>
  <c r="O791" i="9"/>
  <c r="P791" i="9"/>
  <c r="Q791" i="9"/>
  <c r="R791" i="9"/>
  <c r="N792" i="9"/>
  <c r="O792" i="9"/>
  <c r="P792" i="9"/>
  <c r="Q792" i="9"/>
  <c r="R792" i="9"/>
  <c r="N793" i="9"/>
  <c r="O793" i="9"/>
  <c r="P793" i="9"/>
  <c r="Q793" i="9"/>
  <c r="R793" i="9"/>
  <c r="N794" i="9"/>
  <c r="O794" i="9"/>
  <c r="P794" i="9"/>
  <c r="Q794" i="9"/>
  <c r="R794" i="9"/>
  <c r="N795" i="9"/>
  <c r="O795" i="9"/>
  <c r="P795" i="9"/>
  <c r="Q795" i="9"/>
  <c r="R795" i="9"/>
  <c r="N796" i="9"/>
  <c r="O796" i="9"/>
  <c r="P796" i="9"/>
  <c r="Q796" i="9"/>
  <c r="R796" i="9"/>
  <c r="N797" i="9"/>
  <c r="O797" i="9"/>
  <c r="P797" i="9"/>
  <c r="Q797" i="9"/>
  <c r="R797" i="9"/>
  <c r="N798" i="9"/>
  <c r="O798" i="9"/>
  <c r="P798" i="9"/>
  <c r="Q798" i="9"/>
  <c r="R798" i="9"/>
  <c r="N799" i="9"/>
  <c r="O799" i="9"/>
  <c r="P799" i="9"/>
  <c r="Q799" i="9"/>
  <c r="R799" i="9"/>
  <c r="N800" i="9"/>
  <c r="O800" i="9"/>
  <c r="P800" i="9"/>
  <c r="Q800" i="9"/>
  <c r="R800" i="9"/>
  <c r="N801" i="9"/>
  <c r="O801" i="9"/>
  <c r="P801" i="9"/>
  <c r="Q801" i="9"/>
  <c r="R801" i="9"/>
  <c r="N802" i="9"/>
  <c r="O802" i="9"/>
  <c r="P802" i="9"/>
  <c r="Q802" i="9"/>
  <c r="R802" i="9"/>
  <c r="N803" i="9"/>
  <c r="O803" i="9"/>
  <c r="P803" i="9"/>
  <c r="Q803" i="9"/>
  <c r="R803" i="9"/>
  <c r="N804" i="9"/>
  <c r="O804" i="9"/>
  <c r="P804" i="9"/>
  <c r="Q804" i="9"/>
  <c r="R804" i="9"/>
  <c r="N805" i="9"/>
  <c r="O805" i="9"/>
  <c r="P805" i="9"/>
  <c r="Q805" i="9"/>
  <c r="R805" i="9"/>
  <c r="N806" i="9"/>
  <c r="O806" i="9"/>
  <c r="P806" i="9"/>
  <c r="Q806" i="9"/>
  <c r="R806" i="9"/>
  <c r="N807" i="9"/>
  <c r="O807" i="9"/>
  <c r="P807" i="9"/>
  <c r="Q807" i="9"/>
  <c r="R807" i="9"/>
  <c r="N808" i="9"/>
  <c r="O808" i="9"/>
  <c r="P808" i="9"/>
  <c r="Q808" i="9"/>
  <c r="R808" i="9"/>
  <c r="N809" i="9"/>
  <c r="O809" i="9"/>
  <c r="P809" i="9"/>
  <c r="Q809" i="9"/>
  <c r="R809" i="9"/>
  <c r="N810" i="9"/>
  <c r="O810" i="9"/>
  <c r="P810" i="9"/>
  <c r="Q810" i="9"/>
  <c r="R810" i="9"/>
  <c r="N811" i="9"/>
  <c r="O811" i="9"/>
  <c r="P811" i="9"/>
  <c r="Q811" i="9"/>
  <c r="R811" i="9"/>
  <c r="N812" i="9"/>
  <c r="O812" i="9"/>
  <c r="P812" i="9"/>
  <c r="Q812" i="9"/>
  <c r="R812" i="9"/>
  <c r="N813" i="9"/>
  <c r="O813" i="9"/>
  <c r="P813" i="9"/>
  <c r="Q813" i="9"/>
  <c r="R813" i="9"/>
  <c r="N814" i="9"/>
  <c r="O814" i="9"/>
  <c r="P814" i="9"/>
  <c r="Q814" i="9"/>
  <c r="R814" i="9"/>
  <c r="N815" i="9"/>
  <c r="O815" i="9"/>
  <c r="P815" i="9"/>
  <c r="Q815" i="9"/>
  <c r="R815" i="9"/>
  <c r="N816" i="9"/>
  <c r="O816" i="9"/>
  <c r="P816" i="9"/>
  <c r="Q816" i="9"/>
  <c r="R816" i="9"/>
  <c r="N817" i="9"/>
  <c r="O817" i="9"/>
  <c r="P817" i="9"/>
  <c r="Q817" i="9"/>
  <c r="R817" i="9"/>
  <c r="N818" i="9"/>
  <c r="O818" i="9"/>
  <c r="P818" i="9"/>
  <c r="Q818" i="9"/>
  <c r="R818" i="9"/>
  <c r="N819" i="9"/>
  <c r="O819" i="9"/>
  <c r="P819" i="9"/>
  <c r="Q819" i="9"/>
  <c r="R819" i="9"/>
  <c r="N820" i="9"/>
  <c r="O820" i="9"/>
  <c r="P820" i="9"/>
  <c r="Q820" i="9"/>
  <c r="R820" i="9"/>
  <c r="N821" i="9"/>
  <c r="O821" i="9"/>
  <c r="P821" i="9"/>
  <c r="Q821" i="9"/>
  <c r="R821" i="9"/>
  <c r="N822" i="9"/>
  <c r="O822" i="9"/>
  <c r="P822" i="9"/>
  <c r="Q822" i="9"/>
  <c r="R822" i="9"/>
  <c r="N823" i="9"/>
  <c r="O823" i="9"/>
  <c r="P823" i="9"/>
  <c r="Q823" i="9"/>
  <c r="R823" i="9"/>
  <c r="N824" i="9"/>
  <c r="O824" i="9"/>
  <c r="P824" i="9"/>
  <c r="Q824" i="9"/>
  <c r="R824" i="9"/>
  <c r="N825" i="9"/>
  <c r="O825" i="9"/>
  <c r="P825" i="9"/>
  <c r="Q825" i="9"/>
  <c r="R825" i="9"/>
  <c r="N826" i="9"/>
  <c r="O826" i="9"/>
  <c r="P826" i="9"/>
  <c r="Q826" i="9"/>
  <c r="R826" i="9"/>
  <c r="N827" i="9"/>
  <c r="O827" i="9"/>
  <c r="P827" i="9"/>
  <c r="Q827" i="9"/>
  <c r="R827" i="9"/>
  <c r="N828" i="9"/>
  <c r="O828" i="9"/>
  <c r="P828" i="9"/>
  <c r="Q828" i="9"/>
  <c r="R828" i="9"/>
  <c r="N829" i="9"/>
  <c r="O829" i="9"/>
  <c r="P829" i="9"/>
  <c r="Q829" i="9"/>
  <c r="R829" i="9"/>
  <c r="N830" i="9"/>
  <c r="O830" i="9"/>
  <c r="P830" i="9"/>
  <c r="Q830" i="9"/>
  <c r="R830" i="9"/>
  <c r="N831" i="9"/>
  <c r="O831" i="9"/>
  <c r="P831" i="9"/>
  <c r="Q831" i="9"/>
  <c r="R831" i="9"/>
  <c r="N832" i="9"/>
  <c r="O832" i="9"/>
  <c r="P832" i="9"/>
  <c r="Q832" i="9"/>
  <c r="R832" i="9"/>
  <c r="N833" i="9"/>
  <c r="O833" i="9"/>
  <c r="P833" i="9"/>
  <c r="Q833" i="9"/>
  <c r="R833" i="9"/>
  <c r="N834" i="9"/>
  <c r="O834" i="9"/>
  <c r="P834" i="9"/>
  <c r="Q834" i="9"/>
  <c r="R834" i="9"/>
  <c r="N835" i="9"/>
  <c r="O835" i="9"/>
  <c r="P835" i="9"/>
  <c r="Q835" i="9"/>
  <c r="R835" i="9"/>
  <c r="N836" i="9"/>
  <c r="O836" i="9"/>
  <c r="P836" i="9"/>
  <c r="Q836" i="9"/>
  <c r="R836" i="9"/>
  <c r="N837" i="9"/>
  <c r="O837" i="9"/>
  <c r="P837" i="9"/>
  <c r="Q837" i="9"/>
  <c r="R837" i="9"/>
  <c r="N838" i="9"/>
  <c r="O838" i="9"/>
  <c r="P838" i="9"/>
  <c r="Q838" i="9"/>
  <c r="R838" i="9"/>
  <c r="N839" i="9"/>
  <c r="O839" i="9"/>
  <c r="P839" i="9"/>
  <c r="Q839" i="9"/>
  <c r="R839" i="9"/>
  <c r="N840" i="9"/>
  <c r="O840" i="9"/>
  <c r="P840" i="9"/>
  <c r="Q840" i="9"/>
  <c r="R840" i="9"/>
  <c r="N841" i="9"/>
  <c r="O841" i="9"/>
  <c r="P841" i="9"/>
  <c r="Q841" i="9"/>
  <c r="R841" i="9"/>
  <c r="N842" i="9"/>
  <c r="O842" i="9"/>
  <c r="P842" i="9"/>
  <c r="Q842" i="9"/>
  <c r="R842" i="9"/>
  <c r="N843" i="9"/>
  <c r="O843" i="9"/>
  <c r="P843" i="9"/>
  <c r="Q843" i="9"/>
  <c r="R843" i="9"/>
  <c r="N844" i="9"/>
  <c r="O844" i="9"/>
  <c r="P844" i="9"/>
  <c r="Q844" i="9"/>
  <c r="R844" i="9"/>
  <c r="N845" i="9"/>
  <c r="O845" i="9"/>
  <c r="P845" i="9"/>
  <c r="Q845" i="9"/>
  <c r="R845" i="9"/>
  <c r="N846" i="9"/>
  <c r="O846" i="9"/>
  <c r="P846" i="9"/>
  <c r="Q846" i="9"/>
  <c r="R846" i="9"/>
  <c r="N847" i="9"/>
  <c r="O847" i="9"/>
  <c r="P847" i="9"/>
  <c r="Q847" i="9"/>
  <c r="R847" i="9"/>
  <c r="N848" i="9"/>
  <c r="O848" i="9"/>
  <c r="P848" i="9"/>
  <c r="Q848" i="9"/>
  <c r="R848" i="9"/>
  <c r="N849" i="9"/>
  <c r="O849" i="9"/>
  <c r="P849" i="9"/>
  <c r="Q849" i="9"/>
  <c r="R849" i="9"/>
  <c r="N850" i="9"/>
  <c r="O850" i="9"/>
  <c r="P850" i="9"/>
  <c r="Q850" i="9"/>
  <c r="R850" i="9"/>
  <c r="N851" i="9"/>
  <c r="O851" i="9"/>
  <c r="P851" i="9"/>
  <c r="Q851" i="9"/>
  <c r="R851" i="9"/>
  <c r="N852" i="9"/>
  <c r="O852" i="9"/>
  <c r="P852" i="9"/>
  <c r="Q852" i="9"/>
  <c r="R852" i="9"/>
  <c r="N853" i="9"/>
  <c r="O853" i="9"/>
  <c r="P853" i="9"/>
  <c r="Q853" i="9"/>
  <c r="R853" i="9"/>
  <c r="N854" i="9"/>
  <c r="O854" i="9"/>
  <c r="P854" i="9"/>
  <c r="Q854" i="9"/>
  <c r="R854" i="9"/>
  <c r="N855" i="9"/>
  <c r="O855" i="9"/>
  <c r="P855" i="9"/>
  <c r="Q855" i="9"/>
  <c r="R855" i="9"/>
  <c r="N856" i="9"/>
  <c r="O856" i="9"/>
  <c r="P856" i="9"/>
  <c r="Q856" i="9"/>
  <c r="R856" i="9"/>
  <c r="N857" i="9"/>
  <c r="O857" i="9"/>
  <c r="P857" i="9"/>
  <c r="Q857" i="9"/>
  <c r="R857" i="9"/>
  <c r="N858" i="9"/>
  <c r="O858" i="9"/>
  <c r="P858" i="9"/>
  <c r="Q858" i="9"/>
  <c r="R858" i="9"/>
  <c r="N859" i="9"/>
  <c r="O859" i="9"/>
  <c r="P859" i="9"/>
  <c r="Q859" i="9"/>
  <c r="R859" i="9"/>
  <c r="N860" i="9"/>
  <c r="O860" i="9"/>
  <c r="P860" i="9"/>
  <c r="Q860" i="9"/>
  <c r="R860" i="9"/>
  <c r="N861" i="9"/>
  <c r="O861" i="9"/>
  <c r="P861" i="9"/>
  <c r="Q861" i="9"/>
  <c r="R861" i="9"/>
  <c r="N862" i="9"/>
  <c r="O862" i="9"/>
  <c r="P862" i="9"/>
  <c r="Q862" i="9"/>
  <c r="R862" i="9"/>
  <c r="N863" i="9"/>
  <c r="O863" i="9"/>
  <c r="P863" i="9"/>
  <c r="Q863" i="9"/>
  <c r="R863" i="9"/>
  <c r="N864" i="9"/>
  <c r="O864" i="9"/>
  <c r="P864" i="9"/>
  <c r="Q864" i="9"/>
  <c r="R864" i="9"/>
  <c r="N865" i="9"/>
  <c r="O865" i="9"/>
  <c r="P865" i="9"/>
  <c r="Q865" i="9"/>
  <c r="R865" i="9"/>
  <c r="N866" i="9"/>
  <c r="O866" i="9"/>
  <c r="P866" i="9"/>
  <c r="Q866" i="9"/>
  <c r="R866" i="9"/>
  <c r="N867" i="9"/>
  <c r="O867" i="9"/>
  <c r="P867" i="9"/>
  <c r="Q867" i="9"/>
  <c r="R867" i="9"/>
  <c r="N868" i="9"/>
  <c r="O868" i="9"/>
  <c r="P868" i="9"/>
  <c r="Q868" i="9"/>
  <c r="R868" i="9"/>
  <c r="N869" i="9"/>
  <c r="O869" i="9"/>
  <c r="P869" i="9"/>
  <c r="Q869" i="9"/>
  <c r="R869" i="9"/>
  <c r="N870" i="9"/>
  <c r="O870" i="9"/>
  <c r="P870" i="9"/>
  <c r="Q870" i="9"/>
  <c r="R870" i="9"/>
  <c r="N871" i="9"/>
  <c r="O871" i="9"/>
  <c r="P871" i="9"/>
  <c r="Q871" i="9"/>
  <c r="R871" i="9"/>
  <c r="N872" i="9"/>
  <c r="O872" i="9"/>
  <c r="P872" i="9"/>
  <c r="Q872" i="9"/>
  <c r="R872" i="9"/>
  <c r="N873" i="9"/>
  <c r="O873" i="9"/>
  <c r="P873" i="9"/>
  <c r="Q873" i="9"/>
  <c r="R873" i="9"/>
  <c r="N874" i="9"/>
  <c r="O874" i="9"/>
  <c r="P874" i="9"/>
  <c r="Q874" i="9"/>
  <c r="R874" i="9"/>
  <c r="N875" i="9"/>
  <c r="O875" i="9"/>
  <c r="P875" i="9"/>
  <c r="Q875" i="9"/>
  <c r="R875" i="9"/>
  <c r="N876" i="9"/>
  <c r="O876" i="9"/>
  <c r="P876" i="9"/>
  <c r="Q876" i="9"/>
  <c r="R876" i="9"/>
  <c r="N877" i="9"/>
  <c r="O877" i="9"/>
  <c r="P877" i="9"/>
  <c r="Q877" i="9"/>
  <c r="R877" i="9"/>
  <c r="N878" i="9"/>
  <c r="O878" i="9"/>
  <c r="P878" i="9"/>
  <c r="Q878" i="9"/>
  <c r="R878" i="9"/>
  <c r="N879" i="9"/>
  <c r="O879" i="9"/>
  <c r="P879" i="9"/>
  <c r="Q879" i="9"/>
  <c r="R879" i="9"/>
  <c r="N880" i="9"/>
  <c r="O880" i="9"/>
  <c r="P880" i="9"/>
  <c r="Q880" i="9"/>
  <c r="R880" i="9"/>
  <c r="N881" i="9"/>
  <c r="O881" i="9"/>
  <c r="P881" i="9"/>
  <c r="Q881" i="9"/>
  <c r="R881" i="9"/>
  <c r="N882" i="9"/>
  <c r="O882" i="9"/>
  <c r="P882" i="9"/>
  <c r="Q882" i="9"/>
  <c r="R882" i="9"/>
  <c r="N883" i="9"/>
  <c r="O883" i="9"/>
  <c r="P883" i="9"/>
  <c r="Q883" i="9"/>
  <c r="R883" i="9"/>
  <c r="N884" i="9"/>
  <c r="O884" i="9"/>
  <c r="P884" i="9"/>
  <c r="Q884" i="9"/>
  <c r="R884" i="9"/>
  <c r="N885" i="9"/>
  <c r="O885" i="9"/>
  <c r="P885" i="9"/>
  <c r="Q885" i="9"/>
  <c r="R885" i="9"/>
  <c r="N886" i="9"/>
  <c r="O886" i="9"/>
  <c r="P886" i="9"/>
  <c r="Q886" i="9"/>
  <c r="R886" i="9"/>
  <c r="N887" i="9"/>
  <c r="O887" i="9"/>
  <c r="P887" i="9"/>
  <c r="Q887" i="9"/>
  <c r="R887" i="9"/>
  <c r="N888" i="9"/>
  <c r="O888" i="9"/>
  <c r="P888" i="9"/>
  <c r="Q888" i="9"/>
  <c r="R888" i="9"/>
  <c r="N889" i="9"/>
  <c r="O889" i="9"/>
  <c r="P889" i="9"/>
  <c r="Q889" i="9"/>
  <c r="R889" i="9"/>
  <c r="N890" i="9"/>
  <c r="O890" i="9"/>
  <c r="P890" i="9"/>
  <c r="Q890" i="9"/>
  <c r="R890" i="9"/>
  <c r="N891" i="9"/>
  <c r="O891" i="9"/>
  <c r="P891" i="9"/>
  <c r="Q891" i="9"/>
  <c r="R891" i="9"/>
  <c r="N892" i="9"/>
  <c r="O892" i="9"/>
  <c r="P892" i="9"/>
  <c r="Q892" i="9"/>
  <c r="R892" i="9"/>
  <c r="N893" i="9"/>
  <c r="O893" i="9"/>
  <c r="P893" i="9"/>
  <c r="Q893" i="9"/>
  <c r="R893" i="9"/>
  <c r="N894" i="9"/>
  <c r="O894" i="9"/>
  <c r="P894" i="9"/>
  <c r="Q894" i="9"/>
  <c r="R894" i="9"/>
  <c r="N895" i="9"/>
  <c r="O895" i="9"/>
  <c r="P895" i="9"/>
  <c r="Q895" i="9"/>
  <c r="R895" i="9"/>
  <c r="N896" i="9"/>
  <c r="O896" i="9"/>
  <c r="P896" i="9"/>
  <c r="Q896" i="9"/>
  <c r="R896" i="9"/>
  <c r="N897" i="9"/>
  <c r="O897" i="9"/>
  <c r="P897" i="9"/>
  <c r="Q897" i="9"/>
  <c r="R897" i="9"/>
  <c r="N898" i="9"/>
  <c r="O898" i="9"/>
  <c r="P898" i="9"/>
  <c r="Q898" i="9"/>
  <c r="R898" i="9"/>
  <c r="N899" i="9"/>
  <c r="O899" i="9"/>
  <c r="P899" i="9"/>
  <c r="Q899" i="9"/>
  <c r="R899" i="9"/>
  <c r="N900" i="9"/>
  <c r="O900" i="9"/>
  <c r="P900" i="9"/>
  <c r="Q900" i="9"/>
  <c r="R900" i="9"/>
  <c r="N901" i="9"/>
  <c r="O901" i="9"/>
  <c r="P901" i="9"/>
  <c r="Q901" i="9"/>
  <c r="R901" i="9"/>
  <c r="N902" i="9"/>
  <c r="O902" i="9"/>
  <c r="P902" i="9"/>
  <c r="Q902" i="9"/>
  <c r="R902" i="9"/>
  <c r="N903" i="9"/>
  <c r="O903" i="9"/>
  <c r="P903" i="9"/>
  <c r="Q903" i="9"/>
  <c r="R903" i="9"/>
  <c r="N904" i="9"/>
  <c r="O904" i="9"/>
  <c r="P904" i="9"/>
  <c r="Q904" i="9"/>
  <c r="R904" i="9"/>
  <c r="N905" i="9"/>
  <c r="O905" i="9"/>
  <c r="P905" i="9"/>
  <c r="Q905" i="9"/>
  <c r="R905" i="9"/>
  <c r="N906" i="9"/>
  <c r="O906" i="9"/>
  <c r="P906" i="9"/>
  <c r="Q906" i="9"/>
  <c r="R906" i="9"/>
  <c r="N907" i="9"/>
  <c r="O907" i="9"/>
  <c r="P907" i="9"/>
  <c r="Q907" i="9"/>
  <c r="R907" i="9"/>
  <c r="N908" i="9"/>
  <c r="O908" i="9"/>
  <c r="P908" i="9"/>
  <c r="Q908" i="9"/>
  <c r="R908" i="9"/>
  <c r="N909" i="9"/>
  <c r="O909" i="9"/>
  <c r="P909" i="9"/>
  <c r="Q909" i="9"/>
  <c r="R909" i="9"/>
  <c r="N910" i="9"/>
  <c r="O910" i="9"/>
  <c r="P910" i="9"/>
  <c r="Q910" i="9"/>
  <c r="R910" i="9"/>
  <c r="N911" i="9"/>
  <c r="O911" i="9"/>
  <c r="P911" i="9"/>
  <c r="Q911" i="9"/>
  <c r="R911" i="9"/>
  <c r="N912" i="9"/>
  <c r="O912" i="9"/>
  <c r="P912" i="9"/>
  <c r="Q912" i="9"/>
  <c r="R912" i="9"/>
  <c r="N913" i="9"/>
  <c r="O913" i="9"/>
  <c r="P913" i="9"/>
  <c r="Q913" i="9"/>
  <c r="R913" i="9"/>
  <c r="N914" i="9"/>
  <c r="O914" i="9"/>
  <c r="P914" i="9"/>
  <c r="Q914" i="9"/>
  <c r="R914" i="9"/>
  <c r="N915" i="9"/>
  <c r="O915" i="9"/>
  <c r="P915" i="9"/>
  <c r="Q915" i="9"/>
  <c r="R915" i="9"/>
  <c r="N916" i="9"/>
  <c r="O916" i="9"/>
  <c r="P916" i="9"/>
  <c r="Q916" i="9"/>
  <c r="R916" i="9"/>
  <c r="N917" i="9"/>
  <c r="O917" i="9"/>
  <c r="P917" i="9"/>
  <c r="Q917" i="9"/>
  <c r="R917" i="9"/>
  <c r="N918" i="9"/>
  <c r="O918" i="9"/>
  <c r="P918" i="9"/>
  <c r="Q918" i="9"/>
  <c r="R918" i="9"/>
  <c r="N919" i="9"/>
  <c r="O919" i="9"/>
  <c r="P919" i="9"/>
  <c r="Q919" i="9"/>
  <c r="R919" i="9"/>
  <c r="N920" i="9"/>
  <c r="O920" i="9"/>
  <c r="P920" i="9"/>
  <c r="Q920" i="9"/>
  <c r="R920" i="9"/>
  <c r="N921" i="9"/>
  <c r="O921" i="9"/>
  <c r="P921" i="9"/>
  <c r="Q921" i="9"/>
  <c r="R921" i="9"/>
  <c r="N922" i="9"/>
  <c r="O922" i="9"/>
  <c r="P922" i="9"/>
  <c r="Q922" i="9"/>
  <c r="R922" i="9"/>
  <c r="N923" i="9"/>
  <c r="O923" i="9"/>
  <c r="P923" i="9"/>
  <c r="Q923" i="9"/>
  <c r="R923" i="9"/>
  <c r="N924" i="9"/>
  <c r="O924" i="9"/>
  <c r="P924" i="9"/>
  <c r="Q924" i="9"/>
  <c r="R924" i="9"/>
  <c r="N925" i="9"/>
  <c r="O925" i="9"/>
  <c r="P925" i="9"/>
  <c r="Q925" i="9"/>
  <c r="R925" i="9"/>
  <c r="N926" i="9"/>
  <c r="O926" i="9"/>
  <c r="P926" i="9"/>
  <c r="Q926" i="9"/>
  <c r="R926" i="9"/>
  <c r="N927" i="9"/>
  <c r="O927" i="9"/>
  <c r="P927" i="9"/>
  <c r="Q927" i="9"/>
  <c r="R927" i="9"/>
  <c r="N928" i="9"/>
  <c r="O928" i="9"/>
  <c r="P928" i="9"/>
  <c r="Q928" i="9"/>
  <c r="R928" i="9"/>
  <c r="N929" i="9"/>
  <c r="O929" i="9"/>
  <c r="P929" i="9"/>
  <c r="Q929" i="9"/>
  <c r="R929" i="9"/>
  <c r="N930" i="9"/>
  <c r="O930" i="9"/>
  <c r="P930" i="9"/>
  <c r="Q930" i="9"/>
  <c r="R930" i="9"/>
  <c r="N931" i="9"/>
  <c r="O931" i="9"/>
  <c r="P931" i="9"/>
  <c r="Q931" i="9"/>
  <c r="R931" i="9"/>
  <c r="N932" i="9"/>
  <c r="O932" i="9"/>
  <c r="P932" i="9"/>
  <c r="Q932" i="9"/>
  <c r="R932" i="9"/>
  <c r="N933" i="9"/>
  <c r="O933" i="9"/>
  <c r="P933" i="9"/>
  <c r="Q933" i="9"/>
  <c r="R933" i="9"/>
  <c r="N934" i="9"/>
  <c r="O934" i="9"/>
  <c r="P934" i="9"/>
  <c r="Q934" i="9"/>
  <c r="R934" i="9"/>
  <c r="N935" i="9"/>
  <c r="O935" i="9"/>
  <c r="P935" i="9"/>
  <c r="Q935" i="9"/>
  <c r="R935" i="9"/>
  <c r="N936" i="9"/>
  <c r="O936" i="9"/>
  <c r="P936" i="9"/>
  <c r="Q936" i="9"/>
  <c r="R936" i="9"/>
  <c r="N937" i="9"/>
  <c r="O937" i="9"/>
  <c r="P937" i="9"/>
  <c r="Q937" i="9"/>
  <c r="R937" i="9"/>
  <c r="N938" i="9"/>
  <c r="O938" i="9"/>
  <c r="P938" i="9"/>
  <c r="Q938" i="9"/>
  <c r="R938" i="9"/>
  <c r="N939" i="9"/>
  <c r="O939" i="9"/>
  <c r="P939" i="9"/>
  <c r="Q939" i="9"/>
  <c r="R939" i="9"/>
  <c r="N940" i="9"/>
  <c r="O940" i="9"/>
  <c r="P940" i="9"/>
  <c r="Q940" i="9"/>
  <c r="R940" i="9"/>
  <c r="N941" i="9"/>
  <c r="O941" i="9"/>
  <c r="P941" i="9"/>
  <c r="Q941" i="9"/>
  <c r="R941" i="9"/>
  <c r="N942" i="9"/>
  <c r="O942" i="9"/>
  <c r="P942" i="9"/>
  <c r="Q942" i="9"/>
  <c r="R942" i="9"/>
  <c r="N943" i="9"/>
  <c r="O943" i="9"/>
  <c r="P943" i="9"/>
  <c r="Q943" i="9"/>
  <c r="R943" i="9"/>
  <c r="N944" i="9"/>
  <c r="O944" i="9"/>
  <c r="P944" i="9"/>
  <c r="Q944" i="9"/>
  <c r="R944" i="9"/>
  <c r="N945" i="9"/>
  <c r="O945" i="9"/>
  <c r="P945" i="9"/>
  <c r="Q945" i="9"/>
  <c r="R945" i="9"/>
  <c r="N946" i="9"/>
  <c r="O946" i="9"/>
  <c r="P946" i="9"/>
  <c r="Q946" i="9"/>
  <c r="R946" i="9"/>
  <c r="N947" i="9"/>
  <c r="O947" i="9"/>
  <c r="P947" i="9"/>
  <c r="Q947" i="9"/>
  <c r="R947" i="9"/>
  <c r="N948" i="9"/>
  <c r="O948" i="9"/>
  <c r="P948" i="9"/>
  <c r="Q948" i="9"/>
  <c r="R948" i="9"/>
  <c r="N949" i="9"/>
  <c r="O949" i="9"/>
  <c r="P949" i="9"/>
  <c r="Q949" i="9"/>
  <c r="R949" i="9"/>
  <c r="N950" i="9"/>
  <c r="O950" i="9"/>
  <c r="P950" i="9"/>
  <c r="Q950" i="9"/>
  <c r="R950" i="9"/>
  <c r="N951" i="9"/>
  <c r="O951" i="9"/>
  <c r="P951" i="9"/>
  <c r="Q951" i="9"/>
  <c r="R951" i="9"/>
  <c r="N952" i="9"/>
  <c r="O952" i="9"/>
  <c r="P952" i="9"/>
  <c r="Q952" i="9"/>
  <c r="R952" i="9"/>
  <c r="N953" i="9"/>
  <c r="O953" i="9"/>
  <c r="P953" i="9"/>
  <c r="Q953" i="9"/>
  <c r="R953" i="9"/>
  <c r="N954" i="9"/>
  <c r="O954" i="9"/>
  <c r="P954" i="9"/>
  <c r="Q954" i="9"/>
  <c r="R954" i="9"/>
  <c r="N955" i="9"/>
  <c r="O955" i="9"/>
  <c r="P955" i="9"/>
  <c r="Q955" i="9"/>
  <c r="R955" i="9"/>
  <c r="N956" i="9"/>
  <c r="O956" i="9"/>
  <c r="P956" i="9"/>
  <c r="Q956" i="9"/>
  <c r="R956" i="9"/>
  <c r="N957" i="9"/>
  <c r="O957" i="9"/>
  <c r="P957" i="9"/>
  <c r="Q957" i="9"/>
  <c r="R957" i="9"/>
  <c r="N958" i="9"/>
  <c r="O958" i="9"/>
  <c r="P958" i="9"/>
  <c r="Q958" i="9"/>
  <c r="R958" i="9"/>
  <c r="N959" i="9"/>
  <c r="O959" i="9"/>
  <c r="P959" i="9"/>
  <c r="Q959" i="9"/>
  <c r="R959" i="9"/>
  <c r="N960" i="9"/>
  <c r="O960" i="9"/>
  <c r="P960" i="9"/>
  <c r="Q960" i="9"/>
  <c r="R960" i="9"/>
  <c r="N961" i="9"/>
  <c r="O961" i="9"/>
  <c r="P961" i="9"/>
  <c r="Q961" i="9"/>
  <c r="R961" i="9"/>
  <c r="N962" i="9"/>
  <c r="O962" i="9"/>
  <c r="P962" i="9"/>
  <c r="Q962" i="9"/>
  <c r="R962" i="9"/>
  <c r="N963" i="9"/>
  <c r="O963" i="9"/>
  <c r="P963" i="9"/>
  <c r="Q963" i="9"/>
  <c r="R963" i="9"/>
  <c r="N964" i="9"/>
  <c r="O964" i="9"/>
  <c r="P964" i="9"/>
  <c r="Q964" i="9"/>
  <c r="R964" i="9"/>
  <c r="N965" i="9"/>
  <c r="O965" i="9"/>
  <c r="P965" i="9"/>
  <c r="Q965" i="9"/>
  <c r="R965" i="9"/>
  <c r="N966" i="9"/>
  <c r="O966" i="9"/>
  <c r="P966" i="9"/>
  <c r="Q966" i="9"/>
  <c r="R966" i="9"/>
  <c r="N967" i="9"/>
  <c r="O967" i="9"/>
  <c r="P967" i="9"/>
  <c r="Q967" i="9"/>
  <c r="R967" i="9"/>
  <c r="N968" i="9"/>
  <c r="O968" i="9"/>
  <c r="P968" i="9"/>
  <c r="Q968" i="9"/>
  <c r="R968" i="9"/>
  <c r="N969" i="9"/>
  <c r="O969" i="9"/>
  <c r="P969" i="9"/>
  <c r="Q969" i="9"/>
  <c r="R969" i="9"/>
  <c r="N970" i="9"/>
  <c r="O970" i="9"/>
  <c r="P970" i="9"/>
  <c r="Q970" i="9"/>
  <c r="R970" i="9"/>
  <c r="N971" i="9"/>
  <c r="O971" i="9"/>
  <c r="P971" i="9"/>
  <c r="Q971" i="9"/>
  <c r="R971" i="9"/>
  <c r="N972" i="9"/>
  <c r="O972" i="9"/>
  <c r="P972" i="9"/>
  <c r="Q972" i="9"/>
  <c r="R972" i="9"/>
  <c r="N973" i="9"/>
  <c r="O973" i="9"/>
  <c r="P973" i="9"/>
  <c r="Q973" i="9"/>
  <c r="R973" i="9"/>
  <c r="N974" i="9"/>
  <c r="O974" i="9"/>
  <c r="P974" i="9"/>
  <c r="Q974" i="9"/>
  <c r="R974" i="9"/>
  <c r="N975" i="9"/>
  <c r="O975" i="9"/>
  <c r="P975" i="9"/>
  <c r="Q975" i="9"/>
  <c r="R975" i="9"/>
  <c r="N976" i="9"/>
  <c r="O976" i="9"/>
  <c r="P976" i="9"/>
  <c r="Q976" i="9"/>
  <c r="R976" i="9"/>
  <c r="N977" i="9"/>
  <c r="O977" i="9"/>
  <c r="P977" i="9"/>
  <c r="Q977" i="9"/>
  <c r="R977" i="9"/>
  <c r="N978" i="9"/>
  <c r="O978" i="9"/>
  <c r="P978" i="9"/>
  <c r="Q978" i="9"/>
  <c r="R978" i="9"/>
  <c r="N979" i="9"/>
  <c r="O979" i="9"/>
  <c r="P979" i="9"/>
  <c r="Q979" i="9"/>
  <c r="R979" i="9"/>
  <c r="N980" i="9"/>
  <c r="O980" i="9"/>
  <c r="P980" i="9"/>
  <c r="Q980" i="9"/>
  <c r="R980" i="9"/>
  <c r="N981" i="9"/>
  <c r="O981" i="9"/>
  <c r="P981" i="9"/>
  <c r="Q981" i="9"/>
  <c r="R981" i="9"/>
  <c r="N982" i="9"/>
  <c r="O982" i="9"/>
  <c r="P982" i="9"/>
  <c r="Q982" i="9"/>
  <c r="R982" i="9"/>
  <c r="N983" i="9"/>
  <c r="O983" i="9"/>
  <c r="P983" i="9"/>
  <c r="Q983" i="9"/>
  <c r="R983" i="9"/>
  <c r="N984" i="9"/>
  <c r="O984" i="9"/>
  <c r="P984" i="9"/>
  <c r="Q984" i="9"/>
  <c r="R984" i="9"/>
  <c r="N985" i="9"/>
  <c r="O985" i="9"/>
  <c r="P985" i="9"/>
  <c r="Q985" i="9"/>
  <c r="R985" i="9"/>
  <c r="N986" i="9"/>
  <c r="O986" i="9"/>
  <c r="P986" i="9"/>
  <c r="Q986" i="9"/>
  <c r="R986" i="9"/>
  <c r="N987" i="9"/>
  <c r="O987" i="9"/>
  <c r="P987" i="9"/>
  <c r="Q987" i="9"/>
  <c r="R987" i="9"/>
  <c r="N988" i="9"/>
  <c r="O988" i="9"/>
  <c r="P988" i="9"/>
  <c r="Q988" i="9"/>
  <c r="R988" i="9"/>
  <c r="N989" i="9"/>
  <c r="O989" i="9"/>
  <c r="P989" i="9"/>
  <c r="Q989" i="9"/>
  <c r="R989" i="9"/>
  <c r="N990" i="9"/>
  <c r="O990" i="9"/>
  <c r="P990" i="9"/>
  <c r="Q990" i="9"/>
  <c r="R990" i="9"/>
  <c r="N991" i="9"/>
  <c r="O991" i="9"/>
  <c r="P991" i="9"/>
  <c r="Q991" i="9"/>
  <c r="R991" i="9"/>
  <c r="N992" i="9"/>
  <c r="O992" i="9"/>
  <c r="P992" i="9"/>
  <c r="Q992" i="9"/>
  <c r="R992" i="9"/>
  <c r="N993" i="9"/>
  <c r="O993" i="9"/>
  <c r="P993" i="9"/>
  <c r="Q993" i="9"/>
  <c r="R993" i="9"/>
  <c r="N994" i="9"/>
  <c r="O994" i="9"/>
  <c r="P994" i="9"/>
  <c r="Q994" i="9"/>
  <c r="R994" i="9"/>
  <c r="N995" i="9"/>
  <c r="O995" i="9"/>
  <c r="P995" i="9"/>
  <c r="Q995" i="9"/>
  <c r="R995" i="9"/>
  <c r="N996" i="9"/>
  <c r="O996" i="9"/>
  <c r="P996" i="9"/>
  <c r="Q996" i="9"/>
  <c r="R996" i="9"/>
  <c r="N997" i="9"/>
  <c r="O997" i="9"/>
  <c r="P997" i="9"/>
  <c r="Q997" i="9"/>
  <c r="R997" i="9"/>
  <c r="N998" i="9"/>
  <c r="O998" i="9"/>
  <c r="P998" i="9"/>
  <c r="Q998" i="9"/>
  <c r="R998" i="9"/>
  <c r="N999" i="9"/>
  <c r="O999" i="9"/>
  <c r="P999" i="9"/>
  <c r="Q999" i="9"/>
  <c r="R999" i="9"/>
  <c r="N1000" i="9"/>
  <c r="O1000" i="9"/>
  <c r="P1000" i="9"/>
  <c r="Q1000" i="9"/>
  <c r="R1000" i="9"/>
  <c r="N1001" i="9"/>
  <c r="O1001" i="9"/>
  <c r="P1001" i="9"/>
  <c r="Q1001" i="9"/>
  <c r="R1001" i="9"/>
  <c r="N1002" i="9"/>
  <c r="O1002" i="9"/>
  <c r="P1002" i="9"/>
  <c r="Q1002" i="9"/>
  <c r="R1002" i="9"/>
  <c r="N1003" i="9"/>
  <c r="O1003" i="9"/>
  <c r="P1003" i="9"/>
  <c r="Q1003" i="9"/>
  <c r="R1003" i="9"/>
  <c r="N1004" i="9"/>
  <c r="O1004" i="9"/>
  <c r="P1004" i="9"/>
  <c r="Q1004" i="9"/>
  <c r="R1004" i="9"/>
  <c r="N1005" i="9"/>
  <c r="O1005" i="9"/>
  <c r="P1005" i="9"/>
  <c r="Q1005" i="9"/>
  <c r="R1005" i="9"/>
  <c r="N1006" i="9"/>
  <c r="O1006" i="9"/>
  <c r="P1006" i="9"/>
  <c r="Q1006" i="9"/>
  <c r="R1006" i="9"/>
  <c r="N1007" i="9"/>
  <c r="O1007" i="9"/>
  <c r="P1007" i="9"/>
  <c r="Q1007" i="9"/>
  <c r="R1007" i="9"/>
  <c r="N1008" i="9"/>
  <c r="O1008" i="9"/>
  <c r="P1008" i="9"/>
  <c r="Q1008" i="9"/>
  <c r="R1008" i="9"/>
  <c r="N1009" i="9"/>
  <c r="O1009" i="9"/>
  <c r="P1009" i="9"/>
  <c r="Q1009" i="9"/>
  <c r="R1009" i="9"/>
  <c r="N1010" i="9"/>
  <c r="O1010" i="9"/>
  <c r="P1010" i="9"/>
  <c r="Q1010" i="9"/>
  <c r="R1010" i="9"/>
  <c r="N1011" i="9"/>
  <c r="O1011" i="9"/>
  <c r="P1011" i="9"/>
  <c r="Q1011" i="9"/>
  <c r="R1011" i="9"/>
  <c r="N1012" i="9"/>
  <c r="O1012" i="9"/>
  <c r="P1012" i="9"/>
  <c r="Q1012" i="9"/>
  <c r="R1012" i="9"/>
  <c r="N1013" i="9"/>
  <c r="O1013" i="9"/>
  <c r="P1013" i="9"/>
  <c r="Q1013" i="9"/>
  <c r="R1013" i="9"/>
  <c r="N1014" i="9"/>
  <c r="O1014" i="9"/>
  <c r="P1014" i="9"/>
  <c r="Q1014" i="9"/>
  <c r="R1014" i="9"/>
  <c r="N1015" i="9"/>
  <c r="O1015" i="9"/>
  <c r="P1015" i="9"/>
  <c r="Q1015" i="9"/>
  <c r="R1015" i="9"/>
  <c r="N1016" i="9"/>
  <c r="O1016" i="9"/>
  <c r="P1016" i="9"/>
  <c r="Q1016" i="9"/>
  <c r="R1016" i="9"/>
  <c r="N1017" i="9"/>
  <c r="O1017" i="9"/>
  <c r="P1017" i="9"/>
  <c r="Q1017" i="9"/>
  <c r="R1017" i="9"/>
  <c r="N1018" i="9"/>
  <c r="O1018" i="9"/>
  <c r="P1018" i="9"/>
  <c r="Q1018" i="9"/>
  <c r="R1018" i="9"/>
  <c r="N1019" i="9"/>
  <c r="O1019" i="9"/>
  <c r="P1019" i="9"/>
  <c r="Q1019" i="9"/>
  <c r="R1019" i="9"/>
  <c r="N1020" i="9"/>
  <c r="O1020" i="9"/>
  <c r="P1020" i="9"/>
  <c r="Q1020" i="9"/>
  <c r="R1020" i="9"/>
  <c r="N1021" i="9"/>
  <c r="O1021" i="9"/>
  <c r="P1021" i="9"/>
  <c r="Q1021" i="9"/>
  <c r="R1021" i="9"/>
  <c r="N1022" i="9"/>
  <c r="O1022" i="9"/>
  <c r="P1022" i="9"/>
  <c r="Q1022" i="9"/>
  <c r="R1022" i="9"/>
  <c r="N1023" i="9"/>
  <c r="O1023" i="9"/>
  <c r="P1023" i="9"/>
  <c r="Q1023" i="9"/>
  <c r="R1023" i="9"/>
  <c r="N1024" i="9"/>
  <c r="O1024" i="9"/>
  <c r="P1024" i="9"/>
  <c r="Q1024" i="9"/>
  <c r="R1024" i="9"/>
  <c r="N1025" i="9"/>
  <c r="O1025" i="9"/>
  <c r="P1025" i="9"/>
  <c r="Q1025" i="9"/>
  <c r="R1025" i="9"/>
  <c r="N1026" i="9"/>
  <c r="O1026" i="9"/>
  <c r="P1026" i="9"/>
  <c r="Q1026" i="9"/>
  <c r="R1026" i="9"/>
  <c r="N1027" i="9"/>
  <c r="O1027" i="9"/>
  <c r="P1027" i="9"/>
  <c r="Q1027" i="9"/>
  <c r="R1027" i="9"/>
  <c r="N1028" i="9"/>
  <c r="O1028" i="9"/>
  <c r="P1028" i="9"/>
  <c r="Q1028" i="9"/>
  <c r="R1028" i="9"/>
  <c r="N1029" i="9"/>
  <c r="O1029" i="9"/>
  <c r="P1029" i="9"/>
  <c r="Q1029" i="9"/>
  <c r="R1029" i="9"/>
  <c r="N1030" i="9"/>
  <c r="O1030" i="9"/>
  <c r="P1030" i="9"/>
  <c r="Q1030" i="9"/>
  <c r="R1030" i="9"/>
  <c r="N1031" i="9"/>
  <c r="O1031" i="9"/>
  <c r="P1031" i="9"/>
  <c r="Q1031" i="9"/>
  <c r="R1031" i="9"/>
  <c r="N1032" i="9"/>
  <c r="O1032" i="9"/>
  <c r="P1032" i="9"/>
  <c r="Q1032" i="9"/>
  <c r="R1032" i="9"/>
  <c r="N1033" i="9"/>
  <c r="O1033" i="9"/>
  <c r="P1033" i="9"/>
  <c r="Q1033" i="9"/>
  <c r="R1033" i="9"/>
  <c r="N1034" i="9"/>
  <c r="O1034" i="9"/>
  <c r="P1034" i="9"/>
  <c r="Q1034" i="9"/>
  <c r="R1034" i="9"/>
  <c r="N1035" i="9"/>
  <c r="O1035" i="9"/>
  <c r="P1035" i="9"/>
  <c r="Q1035" i="9"/>
  <c r="R1035" i="9"/>
  <c r="N1036" i="9"/>
  <c r="O1036" i="9"/>
  <c r="P1036" i="9"/>
  <c r="Q1036" i="9"/>
  <c r="R1036" i="9"/>
  <c r="N1037" i="9"/>
  <c r="O1037" i="9"/>
  <c r="P1037" i="9"/>
  <c r="Q1037" i="9"/>
  <c r="R1037" i="9"/>
  <c r="N1038" i="9"/>
  <c r="O1038" i="9"/>
  <c r="P1038" i="9"/>
  <c r="Q1038" i="9"/>
  <c r="R1038" i="9"/>
  <c r="N1039" i="9"/>
  <c r="O1039" i="9"/>
  <c r="P1039" i="9"/>
  <c r="Q1039" i="9"/>
  <c r="R1039" i="9"/>
  <c r="N1040" i="9"/>
  <c r="O1040" i="9"/>
  <c r="P1040" i="9"/>
  <c r="Q1040" i="9"/>
  <c r="R1040" i="9"/>
  <c r="N1041" i="9"/>
  <c r="O1041" i="9"/>
  <c r="P1041" i="9"/>
  <c r="Q1041" i="9"/>
  <c r="R1041" i="9"/>
  <c r="N1042" i="9"/>
  <c r="O1042" i="9"/>
  <c r="P1042" i="9"/>
  <c r="Q1042" i="9"/>
  <c r="R1042" i="9"/>
  <c r="N1043" i="9"/>
  <c r="O1043" i="9"/>
  <c r="P1043" i="9"/>
  <c r="Q1043" i="9"/>
  <c r="R1043" i="9"/>
  <c r="N1044" i="9"/>
  <c r="O1044" i="9"/>
  <c r="P1044" i="9"/>
  <c r="Q1044" i="9"/>
  <c r="R1044" i="9"/>
  <c r="N1045" i="9"/>
  <c r="O1045" i="9"/>
  <c r="P1045" i="9"/>
  <c r="Q1045" i="9"/>
  <c r="R1045" i="9"/>
  <c r="N1046" i="9"/>
  <c r="O1046" i="9"/>
  <c r="P1046" i="9"/>
  <c r="Q1046" i="9"/>
  <c r="R1046" i="9"/>
  <c r="N1047" i="9"/>
  <c r="O1047" i="9"/>
  <c r="P1047" i="9"/>
  <c r="Q1047" i="9"/>
  <c r="R1047" i="9"/>
  <c r="N1048" i="9"/>
  <c r="O1048" i="9"/>
  <c r="P1048" i="9"/>
  <c r="Q1048" i="9"/>
  <c r="R1048" i="9"/>
  <c r="N1049" i="9"/>
  <c r="O1049" i="9"/>
  <c r="P1049" i="9"/>
  <c r="Q1049" i="9"/>
  <c r="R1049" i="9"/>
  <c r="N1050" i="9"/>
  <c r="O1050" i="9"/>
  <c r="P1050" i="9"/>
  <c r="Q1050" i="9"/>
  <c r="R1050" i="9"/>
  <c r="N1051" i="9"/>
  <c r="O1051" i="9"/>
  <c r="P1051" i="9"/>
  <c r="Q1051" i="9"/>
  <c r="R1051" i="9"/>
  <c r="N1052" i="9"/>
  <c r="O1052" i="9"/>
  <c r="P1052" i="9"/>
  <c r="Q1052" i="9"/>
  <c r="R1052" i="9"/>
  <c r="N1053" i="9"/>
  <c r="O1053" i="9"/>
  <c r="P1053" i="9"/>
  <c r="Q1053" i="9"/>
  <c r="R1053" i="9"/>
  <c r="N1054" i="9"/>
  <c r="O1054" i="9"/>
  <c r="P1054" i="9"/>
  <c r="Q1054" i="9"/>
  <c r="R1054" i="9"/>
  <c r="N1055" i="9"/>
  <c r="O1055" i="9"/>
  <c r="P1055" i="9"/>
  <c r="Q1055" i="9"/>
  <c r="R1055" i="9"/>
  <c r="N1056" i="9"/>
  <c r="O1056" i="9"/>
  <c r="P1056" i="9"/>
  <c r="Q1056" i="9"/>
  <c r="R1056" i="9"/>
  <c r="N1057" i="9"/>
  <c r="O1057" i="9"/>
  <c r="P1057" i="9"/>
  <c r="Q1057" i="9"/>
  <c r="R1057" i="9"/>
  <c r="N1058" i="9"/>
  <c r="O1058" i="9"/>
  <c r="P1058" i="9"/>
  <c r="Q1058" i="9"/>
  <c r="R1058" i="9"/>
  <c r="N1059" i="9"/>
  <c r="O1059" i="9"/>
  <c r="P1059" i="9"/>
  <c r="Q1059" i="9"/>
  <c r="R1059" i="9"/>
  <c r="N1060" i="9"/>
  <c r="O1060" i="9"/>
  <c r="P1060" i="9"/>
  <c r="Q1060" i="9"/>
  <c r="R1060" i="9"/>
  <c r="N1061" i="9"/>
  <c r="O1061" i="9"/>
  <c r="P1061" i="9"/>
  <c r="Q1061" i="9"/>
  <c r="R1061" i="9"/>
  <c r="N1062" i="9"/>
  <c r="O1062" i="9"/>
  <c r="P1062" i="9"/>
  <c r="Q1062" i="9"/>
  <c r="R1062" i="9"/>
  <c r="N1063" i="9"/>
  <c r="O1063" i="9"/>
  <c r="P1063" i="9"/>
  <c r="Q1063" i="9"/>
  <c r="R1063" i="9"/>
  <c r="N1064" i="9"/>
  <c r="O1064" i="9"/>
  <c r="P1064" i="9"/>
  <c r="Q1064" i="9"/>
  <c r="R1064" i="9"/>
  <c r="N1065" i="9"/>
  <c r="O1065" i="9"/>
  <c r="P1065" i="9"/>
  <c r="Q1065" i="9"/>
  <c r="R1065" i="9"/>
  <c r="N1066" i="9"/>
  <c r="O1066" i="9"/>
  <c r="P1066" i="9"/>
  <c r="Q1066" i="9"/>
  <c r="R1066" i="9"/>
  <c r="N1067" i="9"/>
  <c r="O1067" i="9"/>
  <c r="P1067" i="9"/>
  <c r="Q1067" i="9"/>
  <c r="R1067" i="9"/>
  <c r="N1068" i="9"/>
  <c r="O1068" i="9"/>
  <c r="P1068" i="9"/>
  <c r="Q1068" i="9"/>
  <c r="R1068" i="9"/>
  <c r="N1069" i="9"/>
  <c r="O1069" i="9"/>
  <c r="P1069" i="9"/>
  <c r="Q1069" i="9"/>
  <c r="R1069" i="9"/>
  <c r="N1070" i="9"/>
  <c r="O1070" i="9"/>
  <c r="P1070" i="9"/>
  <c r="Q1070" i="9"/>
  <c r="R1070" i="9"/>
  <c r="N1071" i="9"/>
  <c r="O1071" i="9"/>
  <c r="P1071" i="9"/>
  <c r="Q1071" i="9"/>
  <c r="R1071" i="9"/>
  <c r="N1072" i="9"/>
  <c r="O1072" i="9"/>
  <c r="P1072" i="9"/>
  <c r="Q1072" i="9"/>
  <c r="R1072" i="9"/>
  <c r="N1073" i="9"/>
  <c r="O1073" i="9"/>
  <c r="P1073" i="9"/>
  <c r="Q1073" i="9"/>
  <c r="R1073" i="9"/>
  <c r="N1074" i="9"/>
  <c r="O1074" i="9"/>
  <c r="P1074" i="9"/>
  <c r="Q1074" i="9"/>
  <c r="R1074" i="9"/>
  <c r="N1075" i="9"/>
  <c r="O1075" i="9"/>
  <c r="P1075" i="9"/>
  <c r="Q1075" i="9"/>
  <c r="R1075" i="9"/>
  <c r="N1076" i="9"/>
  <c r="O1076" i="9"/>
  <c r="P1076" i="9"/>
  <c r="Q1076" i="9"/>
  <c r="R1076" i="9"/>
  <c r="N1077" i="9"/>
  <c r="O1077" i="9"/>
  <c r="P1077" i="9"/>
  <c r="Q1077" i="9"/>
  <c r="R1077" i="9"/>
  <c r="N1078" i="9"/>
  <c r="O1078" i="9"/>
  <c r="P1078" i="9"/>
  <c r="Q1078" i="9"/>
  <c r="R1078" i="9"/>
  <c r="N1079" i="9"/>
  <c r="O1079" i="9"/>
  <c r="P1079" i="9"/>
  <c r="Q1079" i="9"/>
  <c r="R1079" i="9"/>
  <c r="N1080" i="9"/>
  <c r="O1080" i="9"/>
  <c r="P1080" i="9"/>
  <c r="Q1080" i="9"/>
  <c r="R1080" i="9"/>
  <c r="N1081" i="9"/>
  <c r="O1081" i="9"/>
  <c r="P1081" i="9"/>
  <c r="Q1081" i="9"/>
  <c r="R1081" i="9"/>
  <c r="N1082" i="9"/>
  <c r="O1082" i="9"/>
  <c r="P1082" i="9"/>
  <c r="Q1082" i="9"/>
  <c r="R1082" i="9"/>
  <c r="N1083" i="9"/>
  <c r="O1083" i="9"/>
  <c r="P1083" i="9"/>
  <c r="Q1083" i="9"/>
  <c r="R1083" i="9"/>
  <c r="N1084" i="9"/>
  <c r="O1084" i="9"/>
  <c r="P1084" i="9"/>
  <c r="Q1084" i="9"/>
  <c r="R1084" i="9"/>
  <c r="N1085" i="9"/>
  <c r="O1085" i="9"/>
  <c r="P1085" i="9"/>
  <c r="Q1085" i="9"/>
  <c r="R1085" i="9"/>
  <c r="N1086" i="9"/>
  <c r="O1086" i="9"/>
  <c r="P1086" i="9"/>
  <c r="Q1086" i="9"/>
  <c r="R1086" i="9"/>
  <c r="N1087" i="9"/>
  <c r="O1087" i="9"/>
  <c r="P1087" i="9"/>
  <c r="Q1087" i="9"/>
  <c r="R1087" i="9"/>
  <c r="N1088" i="9"/>
  <c r="O1088" i="9"/>
  <c r="P1088" i="9"/>
  <c r="Q1088" i="9"/>
  <c r="R1088" i="9"/>
  <c r="N1089" i="9"/>
  <c r="O1089" i="9"/>
  <c r="P1089" i="9"/>
  <c r="Q1089" i="9"/>
  <c r="R1089" i="9"/>
  <c r="N1090" i="9"/>
  <c r="O1090" i="9"/>
  <c r="P1090" i="9"/>
  <c r="Q1090" i="9"/>
  <c r="R1090" i="9"/>
  <c r="N1091" i="9"/>
  <c r="O1091" i="9"/>
  <c r="P1091" i="9"/>
  <c r="Q1091" i="9"/>
  <c r="R1091" i="9"/>
  <c r="N1092" i="9"/>
  <c r="O1092" i="9"/>
  <c r="P1092" i="9"/>
  <c r="Q1092" i="9"/>
  <c r="R1092" i="9"/>
  <c r="N1093" i="9"/>
  <c r="O1093" i="9"/>
  <c r="P1093" i="9"/>
  <c r="Q1093" i="9"/>
  <c r="R1093" i="9"/>
  <c r="N1094" i="9"/>
  <c r="O1094" i="9"/>
  <c r="P1094" i="9"/>
  <c r="Q1094" i="9"/>
  <c r="R1094" i="9"/>
  <c r="N1095" i="9"/>
  <c r="O1095" i="9"/>
  <c r="P1095" i="9"/>
  <c r="Q1095" i="9"/>
  <c r="R1095" i="9"/>
  <c r="N1096" i="9"/>
  <c r="O1096" i="9"/>
  <c r="P1096" i="9"/>
  <c r="Q1096" i="9"/>
  <c r="R1096" i="9"/>
  <c r="N1097" i="9"/>
  <c r="O1097" i="9"/>
  <c r="P1097" i="9"/>
  <c r="Q1097" i="9"/>
  <c r="R1097" i="9"/>
  <c r="N1098" i="9"/>
  <c r="O1098" i="9"/>
  <c r="P1098" i="9"/>
  <c r="Q1098" i="9"/>
  <c r="R1098" i="9"/>
  <c r="N1099" i="9"/>
  <c r="O1099" i="9"/>
  <c r="P1099" i="9"/>
  <c r="Q1099" i="9"/>
  <c r="R1099" i="9"/>
  <c r="N1100" i="9"/>
  <c r="O1100" i="9"/>
  <c r="P1100" i="9"/>
  <c r="Q1100" i="9"/>
  <c r="R1100" i="9"/>
  <c r="N1101" i="9"/>
  <c r="O1101" i="9"/>
  <c r="P1101" i="9"/>
  <c r="Q1101" i="9"/>
  <c r="R1101" i="9"/>
  <c r="N1102" i="9"/>
  <c r="O1102" i="9"/>
  <c r="P1102" i="9"/>
  <c r="Q1102" i="9"/>
  <c r="R1102" i="9"/>
  <c r="N1103" i="9"/>
  <c r="O1103" i="9"/>
  <c r="P1103" i="9"/>
  <c r="Q1103" i="9"/>
  <c r="R1103" i="9"/>
  <c r="N1104" i="9"/>
  <c r="O1104" i="9"/>
  <c r="P1104" i="9"/>
  <c r="Q1104" i="9"/>
  <c r="R1104" i="9"/>
  <c r="N1105" i="9"/>
  <c r="O1105" i="9"/>
  <c r="P1105" i="9"/>
  <c r="Q1105" i="9"/>
  <c r="R1105" i="9"/>
  <c r="N1106" i="9"/>
  <c r="O1106" i="9"/>
  <c r="P1106" i="9"/>
  <c r="Q1106" i="9"/>
  <c r="R1106" i="9"/>
  <c r="N1107" i="9"/>
  <c r="O1107" i="9"/>
  <c r="P1107" i="9"/>
  <c r="Q1107" i="9"/>
  <c r="R1107" i="9"/>
  <c r="N1108" i="9"/>
  <c r="O1108" i="9"/>
  <c r="P1108" i="9"/>
  <c r="Q1108" i="9"/>
  <c r="R1108" i="9"/>
  <c r="N1109" i="9"/>
  <c r="O1109" i="9"/>
  <c r="P1109" i="9"/>
  <c r="Q1109" i="9"/>
  <c r="R1109" i="9"/>
  <c r="N1110" i="9"/>
  <c r="O1110" i="9"/>
  <c r="P1110" i="9"/>
  <c r="Q1110" i="9"/>
  <c r="R1110" i="9"/>
  <c r="N1111" i="9"/>
  <c r="O1111" i="9"/>
  <c r="P1111" i="9"/>
  <c r="Q1111" i="9"/>
  <c r="R1111" i="9"/>
  <c r="N1112" i="9"/>
  <c r="O1112" i="9"/>
  <c r="P1112" i="9"/>
  <c r="Q1112" i="9"/>
  <c r="R1112" i="9"/>
  <c r="N1113" i="9"/>
  <c r="O1113" i="9"/>
  <c r="P1113" i="9"/>
  <c r="Q1113" i="9"/>
  <c r="R1113" i="9"/>
  <c r="N1114" i="9"/>
  <c r="O1114" i="9"/>
  <c r="P1114" i="9"/>
  <c r="Q1114" i="9"/>
  <c r="R1114" i="9"/>
  <c r="N1115" i="9"/>
  <c r="O1115" i="9"/>
  <c r="P1115" i="9"/>
  <c r="Q1115" i="9"/>
  <c r="R1115" i="9"/>
  <c r="N1116" i="9"/>
  <c r="O1116" i="9"/>
  <c r="P1116" i="9"/>
  <c r="Q1116" i="9"/>
  <c r="R1116" i="9"/>
  <c r="N1117" i="9"/>
  <c r="O1117" i="9"/>
  <c r="P1117" i="9"/>
  <c r="Q1117" i="9"/>
  <c r="R1117" i="9"/>
  <c r="N1118" i="9"/>
  <c r="O1118" i="9"/>
  <c r="P1118" i="9"/>
  <c r="Q1118" i="9"/>
  <c r="R1118" i="9"/>
  <c r="N1119" i="9"/>
  <c r="O1119" i="9"/>
  <c r="P1119" i="9"/>
  <c r="Q1119" i="9"/>
  <c r="R1119" i="9"/>
  <c r="N1120" i="9"/>
  <c r="O1120" i="9"/>
  <c r="P1120" i="9"/>
  <c r="Q1120" i="9"/>
  <c r="R1120" i="9"/>
  <c r="N1121" i="9"/>
  <c r="O1121" i="9"/>
  <c r="P1121" i="9"/>
  <c r="Q1121" i="9"/>
  <c r="R1121" i="9"/>
  <c r="N1122" i="9"/>
  <c r="O1122" i="9"/>
  <c r="P1122" i="9"/>
  <c r="Q1122" i="9"/>
  <c r="R1122" i="9"/>
  <c r="N1123" i="9"/>
  <c r="O1123" i="9"/>
  <c r="P1123" i="9"/>
  <c r="Q1123" i="9"/>
  <c r="R1123" i="9"/>
  <c r="N1124" i="9"/>
  <c r="O1124" i="9"/>
  <c r="P1124" i="9"/>
  <c r="Q1124" i="9"/>
  <c r="R1124" i="9"/>
  <c r="N1125" i="9"/>
  <c r="O1125" i="9"/>
  <c r="P1125" i="9"/>
  <c r="Q1125" i="9"/>
  <c r="R1125" i="9"/>
  <c r="N1126" i="9"/>
  <c r="O1126" i="9"/>
  <c r="P1126" i="9"/>
  <c r="Q1126" i="9"/>
  <c r="R1126" i="9"/>
  <c r="N1127" i="9"/>
  <c r="O1127" i="9"/>
  <c r="P1127" i="9"/>
  <c r="Q1127" i="9"/>
  <c r="R1127" i="9"/>
  <c r="N1128" i="9"/>
  <c r="O1128" i="9"/>
  <c r="P1128" i="9"/>
  <c r="Q1128" i="9"/>
  <c r="R1128" i="9"/>
  <c r="N1129" i="9"/>
  <c r="O1129" i="9"/>
  <c r="P1129" i="9"/>
  <c r="Q1129" i="9"/>
  <c r="R1129" i="9"/>
  <c r="N1130" i="9"/>
  <c r="O1130" i="9"/>
  <c r="P1130" i="9"/>
  <c r="Q1130" i="9"/>
  <c r="R1130" i="9"/>
  <c r="N1131" i="9"/>
  <c r="O1131" i="9"/>
  <c r="P1131" i="9"/>
  <c r="Q1131" i="9"/>
  <c r="R1131" i="9"/>
  <c r="N1132" i="9"/>
  <c r="O1132" i="9"/>
  <c r="P1132" i="9"/>
  <c r="Q1132" i="9"/>
  <c r="R1132" i="9"/>
  <c r="N1133" i="9"/>
  <c r="O1133" i="9"/>
  <c r="P1133" i="9"/>
  <c r="Q1133" i="9"/>
  <c r="R1133" i="9"/>
  <c r="N1134" i="9"/>
  <c r="O1134" i="9"/>
  <c r="P1134" i="9"/>
  <c r="Q1134" i="9"/>
  <c r="R1134" i="9"/>
  <c r="N1135" i="9"/>
  <c r="O1135" i="9"/>
  <c r="P1135" i="9"/>
  <c r="Q1135" i="9"/>
  <c r="R1135" i="9"/>
  <c r="N1136" i="9"/>
  <c r="O1136" i="9"/>
  <c r="P1136" i="9"/>
  <c r="Q1136" i="9"/>
  <c r="R1136" i="9"/>
  <c r="N1137" i="9"/>
  <c r="O1137" i="9"/>
  <c r="P1137" i="9"/>
  <c r="Q1137" i="9"/>
  <c r="R1137" i="9"/>
  <c r="N1138" i="9"/>
  <c r="O1138" i="9"/>
  <c r="P1138" i="9"/>
  <c r="Q1138" i="9"/>
  <c r="R1138" i="9"/>
  <c r="N1139" i="9"/>
  <c r="O1139" i="9"/>
  <c r="P1139" i="9"/>
  <c r="Q1139" i="9"/>
  <c r="R1139" i="9"/>
  <c r="N1140" i="9"/>
  <c r="O1140" i="9"/>
  <c r="P1140" i="9"/>
  <c r="Q1140" i="9"/>
  <c r="R1140" i="9"/>
  <c r="N1141" i="9"/>
  <c r="O1141" i="9"/>
  <c r="P1141" i="9"/>
  <c r="Q1141" i="9"/>
  <c r="R1141" i="9"/>
  <c r="N1142" i="9"/>
  <c r="O1142" i="9"/>
  <c r="P1142" i="9"/>
  <c r="Q1142" i="9"/>
  <c r="R1142" i="9"/>
  <c r="N1143" i="9"/>
  <c r="O1143" i="9"/>
  <c r="P1143" i="9"/>
  <c r="Q1143" i="9"/>
  <c r="R1143" i="9"/>
  <c r="N1144" i="9"/>
  <c r="O1144" i="9"/>
  <c r="P1144" i="9"/>
  <c r="Q1144" i="9"/>
  <c r="R1144" i="9"/>
  <c r="N1145" i="9"/>
  <c r="O1145" i="9"/>
  <c r="P1145" i="9"/>
  <c r="Q1145" i="9"/>
  <c r="R1145" i="9"/>
  <c r="N1146" i="9"/>
  <c r="O1146" i="9"/>
  <c r="P1146" i="9"/>
  <c r="Q1146" i="9"/>
  <c r="R1146" i="9"/>
  <c r="N1147" i="9"/>
  <c r="O1147" i="9"/>
  <c r="P1147" i="9"/>
  <c r="Q1147" i="9"/>
  <c r="R1147" i="9"/>
  <c r="N1148" i="9"/>
  <c r="O1148" i="9"/>
  <c r="P1148" i="9"/>
  <c r="Q1148" i="9"/>
  <c r="R1148" i="9"/>
  <c r="N1149" i="9"/>
  <c r="O1149" i="9"/>
  <c r="P1149" i="9"/>
  <c r="Q1149" i="9"/>
  <c r="R1149" i="9"/>
  <c r="N1150" i="9"/>
  <c r="O1150" i="9"/>
  <c r="P1150" i="9"/>
  <c r="Q1150" i="9"/>
  <c r="R1150" i="9"/>
  <c r="N1151" i="9"/>
  <c r="O1151" i="9"/>
  <c r="P1151" i="9"/>
  <c r="Q1151" i="9"/>
  <c r="R1151" i="9"/>
  <c r="N1152" i="9"/>
  <c r="O1152" i="9"/>
  <c r="P1152" i="9"/>
  <c r="Q1152" i="9"/>
  <c r="R1152" i="9"/>
  <c r="N1153" i="9"/>
  <c r="O1153" i="9"/>
  <c r="P1153" i="9"/>
  <c r="Q1153" i="9"/>
  <c r="R1153" i="9"/>
  <c r="N1154" i="9"/>
  <c r="O1154" i="9"/>
  <c r="P1154" i="9"/>
  <c r="Q1154" i="9"/>
  <c r="R1154" i="9"/>
  <c r="N1155" i="9"/>
  <c r="O1155" i="9"/>
  <c r="P1155" i="9"/>
  <c r="Q1155" i="9"/>
  <c r="R1155" i="9"/>
  <c r="N1156" i="9"/>
  <c r="O1156" i="9"/>
  <c r="P1156" i="9"/>
  <c r="Q1156" i="9"/>
  <c r="R1156" i="9"/>
  <c r="N1157" i="9"/>
  <c r="O1157" i="9"/>
  <c r="P1157" i="9"/>
  <c r="Q1157" i="9"/>
  <c r="R1157" i="9"/>
  <c r="N1158" i="9"/>
  <c r="O1158" i="9"/>
  <c r="P1158" i="9"/>
  <c r="Q1158" i="9"/>
  <c r="R1158" i="9"/>
  <c r="N1159" i="9"/>
  <c r="O1159" i="9"/>
  <c r="P1159" i="9"/>
  <c r="Q1159" i="9"/>
  <c r="R1159" i="9"/>
  <c r="N1160" i="9"/>
  <c r="O1160" i="9"/>
  <c r="P1160" i="9"/>
  <c r="Q1160" i="9"/>
  <c r="R1160" i="9"/>
  <c r="N1161" i="9"/>
  <c r="O1161" i="9"/>
  <c r="P1161" i="9"/>
  <c r="Q1161" i="9"/>
  <c r="R1161" i="9"/>
  <c r="N1162" i="9"/>
  <c r="O1162" i="9"/>
  <c r="P1162" i="9"/>
  <c r="Q1162" i="9"/>
  <c r="R1162" i="9"/>
  <c r="N1163" i="9"/>
  <c r="O1163" i="9"/>
  <c r="P1163" i="9"/>
  <c r="Q1163" i="9"/>
  <c r="R1163" i="9"/>
  <c r="N1164" i="9"/>
  <c r="O1164" i="9"/>
  <c r="P1164" i="9"/>
  <c r="Q1164" i="9"/>
  <c r="R1164" i="9"/>
  <c r="N1165" i="9"/>
  <c r="O1165" i="9"/>
  <c r="P1165" i="9"/>
  <c r="Q1165" i="9"/>
  <c r="R1165" i="9"/>
  <c r="N1166" i="9"/>
  <c r="O1166" i="9"/>
  <c r="P1166" i="9"/>
  <c r="Q1166" i="9"/>
  <c r="R1166" i="9"/>
  <c r="N1167" i="9"/>
  <c r="O1167" i="9"/>
  <c r="P1167" i="9"/>
  <c r="Q1167" i="9"/>
  <c r="R1167" i="9"/>
  <c r="N1168" i="9"/>
  <c r="O1168" i="9"/>
  <c r="P1168" i="9"/>
  <c r="Q1168" i="9"/>
  <c r="R1168" i="9"/>
  <c r="N1169" i="9"/>
  <c r="O1169" i="9"/>
  <c r="P1169" i="9"/>
  <c r="Q1169" i="9"/>
  <c r="R1169" i="9"/>
  <c r="N1170" i="9"/>
  <c r="O1170" i="9"/>
  <c r="P1170" i="9"/>
  <c r="Q1170" i="9"/>
  <c r="R1170" i="9"/>
  <c r="N1171" i="9"/>
  <c r="O1171" i="9"/>
  <c r="P1171" i="9"/>
  <c r="Q1171" i="9"/>
  <c r="R1171" i="9"/>
  <c r="N1172" i="9"/>
  <c r="O1172" i="9"/>
  <c r="P1172" i="9"/>
  <c r="Q1172" i="9"/>
  <c r="R1172" i="9"/>
  <c r="N1173" i="9"/>
  <c r="O1173" i="9"/>
  <c r="P1173" i="9"/>
  <c r="Q1173" i="9"/>
  <c r="R1173" i="9"/>
  <c r="N1174" i="9"/>
  <c r="O1174" i="9"/>
  <c r="P1174" i="9"/>
  <c r="Q1174" i="9"/>
  <c r="R1174" i="9"/>
  <c r="N1175" i="9"/>
  <c r="O1175" i="9"/>
  <c r="P1175" i="9"/>
  <c r="Q1175" i="9"/>
  <c r="R1175" i="9"/>
  <c r="N1176" i="9"/>
  <c r="O1176" i="9"/>
  <c r="P1176" i="9"/>
  <c r="Q1176" i="9"/>
  <c r="R1176" i="9"/>
  <c r="N1177" i="9"/>
  <c r="O1177" i="9"/>
  <c r="P1177" i="9"/>
  <c r="Q1177" i="9"/>
  <c r="R1177" i="9"/>
  <c r="N1178" i="9"/>
  <c r="O1178" i="9"/>
  <c r="P1178" i="9"/>
  <c r="Q1178" i="9"/>
  <c r="R1178" i="9"/>
  <c r="N1179" i="9"/>
  <c r="O1179" i="9"/>
  <c r="P1179" i="9"/>
  <c r="Q1179" i="9"/>
  <c r="R1179" i="9"/>
  <c r="N1180" i="9"/>
  <c r="O1180" i="9"/>
  <c r="P1180" i="9"/>
  <c r="Q1180" i="9"/>
  <c r="R1180" i="9"/>
  <c r="N1181" i="9"/>
  <c r="O1181" i="9"/>
  <c r="P1181" i="9"/>
  <c r="Q1181" i="9"/>
  <c r="R1181" i="9"/>
  <c r="N1182" i="9"/>
  <c r="O1182" i="9"/>
  <c r="P1182" i="9"/>
  <c r="Q1182" i="9"/>
  <c r="R1182" i="9"/>
  <c r="N1183" i="9"/>
  <c r="O1183" i="9"/>
  <c r="P1183" i="9"/>
  <c r="Q1183" i="9"/>
  <c r="R1183" i="9"/>
  <c r="N1184" i="9"/>
  <c r="O1184" i="9"/>
  <c r="P1184" i="9"/>
  <c r="Q1184" i="9"/>
  <c r="R1184" i="9"/>
  <c r="N1185" i="9"/>
  <c r="O1185" i="9"/>
  <c r="P1185" i="9"/>
  <c r="Q1185" i="9"/>
  <c r="R1185" i="9"/>
  <c r="N1186" i="9"/>
  <c r="O1186" i="9"/>
  <c r="P1186" i="9"/>
  <c r="Q1186" i="9"/>
  <c r="R1186" i="9"/>
  <c r="N1187" i="9"/>
  <c r="O1187" i="9"/>
  <c r="P1187" i="9"/>
  <c r="Q1187" i="9"/>
  <c r="R1187" i="9"/>
  <c r="N1188" i="9"/>
  <c r="O1188" i="9"/>
  <c r="P1188" i="9"/>
  <c r="Q1188" i="9"/>
  <c r="R1188" i="9"/>
  <c r="N1189" i="9"/>
  <c r="O1189" i="9"/>
  <c r="P1189" i="9"/>
  <c r="Q1189" i="9"/>
  <c r="R1189" i="9"/>
  <c r="N1190" i="9"/>
  <c r="O1190" i="9"/>
  <c r="P1190" i="9"/>
  <c r="Q1190" i="9"/>
  <c r="R1190" i="9"/>
  <c r="N1191" i="9"/>
  <c r="O1191" i="9"/>
  <c r="P1191" i="9"/>
  <c r="Q1191" i="9"/>
  <c r="R1191" i="9"/>
  <c r="N1192" i="9"/>
  <c r="O1192" i="9"/>
  <c r="P1192" i="9"/>
  <c r="Q1192" i="9"/>
  <c r="R1192" i="9"/>
  <c r="N1193" i="9"/>
  <c r="O1193" i="9"/>
  <c r="P1193" i="9"/>
  <c r="Q1193" i="9"/>
  <c r="R1193" i="9"/>
  <c r="N1194" i="9"/>
  <c r="O1194" i="9"/>
  <c r="P1194" i="9"/>
  <c r="Q1194" i="9"/>
  <c r="R1194" i="9"/>
  <c r="N1195" i="9"/>
  <c r="O1195" i="9"/>
  <c r="P1195" i="9"/>
  <c r="Q1195" i="9"/>
  <c r="R1195" i="9"/>
  <c r="N1196" i="9"/>
  <c r="O1196" i="9"/>
  <c r="P1196" i="9"/>
  <c r="Q1196" i="9"/>
  <c r="R1196" i="9"/>
  <c r="N1197" i="9"/>
  <c r="O1197" i="9"/>
  <c r="P1197" i="9"/>
  <c r="Q1197" i="9"/>
  <c r="R1197" i="9"/>
  <c r="N1198" i="9"/>
  <c r="O1198" i="9"/>
  <c r="P1198" i="9"/>
  <c r="Q1198" i="9"/>
  <c r="R1198" i="9"/>
  <c r="N1199" i="9"/>
  <c r="O1199" i="9"/>
  <c r="P1199" i="9"/>
  <c r="Q1199" i="9"/>
  <c r="R1199" i="9"/>
  <c r="N1200" i="9"/>
  <c r="O1200" i="9"/>
  <c r="P1200" i="9"/>
  <c r="Q1200" i="9"/>
  <c r="R1200" i="9"/>
  <c r="N1201" i="9"/>
  <c r="O1201" i="9"/>
  <c r="P1201" i="9"/>
  <c r="Q1201" i="9"/>
  <c r="R1201" i="9"/>
  <c r="N1202" i="9"/>
  <c r="O1202" i="9"/>
  <c r="P1202" i="9"/>
  <c r="Q1202" i="9"/>
  <c r="R1202" i="9"/>
  <c r="N1203" i="9"/>
  <c r="O1203" i="9"/>
  <c r="P1203" i="9"/>
  <c r="Q1203" i="9"/>
  <c r="R1203" i="9"/>
  <c r="N1204" i="9"/>
  <c r="O1204" i="9"/>
  <c r="P1204" i="9"/>
  <c r="Q1204" i="9"/>
  <c r="R1204" i="9"/>
  <c r="N1205" i="9"/>
  <c r="O1205" i="9"/>
  <c r="P1205" i="9"/>
  <c r="Q1205" i="9"/>
  <c r="R1205" i="9"/>
  <c r="N1206" i="9"/>
  <c r="O1206" i="9"/>
  <c r="P1206" i="9"/>
  <c r="Q1206" i="9"/>
  <c r="R1206" i="9"/>
  <c r="N1207" i="9"/>
  <c r="O1207" i="9"/>
  <c r="P1207" i="9"/>
  <c r="Q1207" i="9"/>
  <c r="R1207" i="9"/>
  <c r="N1208" i="9"/>
  <c r="O1208" i="9"/>
  <c r="P1208" i="9"/>
  <c r="Q1208" i="9"/>
  <c r="R1208" i="9"/>
  <c r="N1209" i="9"/>
  <c r="O1209" i="9"/>
  <c r="P1209" i="9"/>
  <c r="Q1209" i="9"/>
  <c r="R1209" i="9"/>
  <c r="N1210" i="9"/>
  <c r="O1210" i="9"/>
  <c r="P1210" i="9"/>
  <c r="Q1210" i="9"/>
  <c r="R1210" i="9"/>
  <c r="N1211" i="9"/>
  <c r="O1211" i="9"/>
  <c r="P1211" i="9"/>
  <c r="Q1211" i="9"/>
  <c r="R1211" i="9"/>
  <c r="N1212" i="9"/>
  <c r="O1212" i="9"/>
  <c r="P1212" i="9"/>
  <c r="Q1212" i="9"/>
  <c r="R1212" i="9"/>
  <c r="N1213" i="9"/>
  <c r="O1213" i="9"/>
  <c r="P1213" i="9"/>
  <c r="Q1213" i="9"/>
  <c r="R1213" i="9"/>
  <c r="N1214" i="9"/>
  <c r="O1214" i="9"/>
  <c r="P1214" i="9"/>
  <c r="Q1214" i="9"/>
  <c r="R1214" i="9"/>
  <c r="N1215" i="9"/>
  <c r="O1215" i="9"/>
  <c r="P1215" i="9"/>
  <c r="Q1215" i="9"/>
  <c r="R1215" i="9"/>
  <c r="N1216" i="9"/>
  <c r="O1216" i="9"/>
  <c r="P1216" i="9"/>
  <c r="Q1216" i="9"/>
  <c r="R1216" i="9"/>
  <c r="N1217" i="9"/>
  <c r="O1217" i="9"/>
  <c r="P1217" i="9"/>
  <c r="Q1217" i="9"/>
  <c r="R1217" i="9"/>
  <c r="N1218" i="9"/>
  <c r="O1218" i="9"/>
  <c r="P1218" i="9"/>
  <c r="Q1218" i="9"/>
  <c r="R1218" i="9"/>
  <c r="N1219" i="9"/>
  <c r="O1219" i="9"/>
  <c r="P1219" i="9"/>
  <c r="Q1219" i="9"/>
  <c r="R1219" i="9"/>
  <c r="N1220" i="9"/>
  <c r="O1220" i="9"/>
  <c r="P1220" i="9"/>
  <c r="Q1220" i="9"/>
  <c r="R1220" i="9"/>
  <c r="N1221" i="9"/>
  <c r="O1221" i="9"/>
  <c r="P1221" i="9"/>
  <c r="Q1221" i="9"/>
  <c r="R1221" i="9"/>
  <c r="N1222" i="9"/>
  <c r="O1222" i="9"/>
  <c r="P1222" i="9"/>
  <c r="Q1222" i="9"/>
  <c r="R1222" i="9"/>
  <c r="N1223" i="9"/>
  <c r="O1223" i="9"/>
  <c r="P1223" i="9"/>
  <c r="Q1223" i="9"/>
  <c r="R1223" i="9"/>
  <c r="N1224" i="9"/>
  <c r="O1224" i="9"/>
  <c r="P1224" i="9"/>
  <c r="Q1224" i="9"/>
  <c r="R1224" i="9"/>
  <c r="N1225" i="9"/>
  <c r="O1225" i="9"/>
  <c r="P1225" i="9"/>
  <c r="Q1225" i="9"/>
  <c r="R1225" i="9"/>
  <c r="N1226" i="9"/>
  <c r="O1226" i="9"/>
  <c r="P1226" i="9"/>
  <c r="Q1226" i="9"/>
  <c r="R1226" i="9"/>
  <c r="N1227" i="9"/>
  <c r="O1227" i="9"/>
  <c r="P1227" i="9"/>
  <c r="Q1227" i="9"/>
  <c r="R1227" i="9"/>
  <c r="N1228" i="9"/>
  <c r="O1228" i="9"/>
  <c r="P1228" i="9"/>
  <c r="Q1228" i="9"/>
  <c r="R1228" i="9"/>
  <c r="N1229" i="9"/>
  <c r="O1229" i="9"/>
  <c r="P1229" i="9"/>
  <c r="Q1229" i="9"/>
  <c r="R1229" i="9"/>
  <c r="N1230" i="9"/>
  <c r="O1230" i="9"/>
  <c r="P1230" i="9"/>
  <c r="Q1230" i="9"/>
  <c r="R1230" i="9"/>
  <c r="N1231" i="9"/>
  <c r="O1231" i="9"/>
  <c r="P1231" i="9"/>
  <c r="Q1231" i="9"/>
  <c r="R1231" i="9"/>
  <c r="N1232" i="9"/>
  <c r="O1232" i="9"/>
  <c r="P1232" i="9"/>
  <c r="Q1232" i="9"/>
  <c r="R1232" i="9"/>
  <c r="N1233" i="9"/>
  <c r="O1233" i="9"/>
  <c r="P1233" i="9"/>
  <c r="Q1233" i="9"/>
  <c r="R1233" i="9"/>
  <c r="N1234" i="9"/>
  <c r="O1234" i="9"/>
  <c r="P1234" i="9"/>
  <c r="Q1234" i="9"/>
  <c r="R1234" i="9"/>
  <c r="N1235" i="9"/>
  <c r="O1235" i="9"/>
  <c r="P1235" i="9"/>
  <c r="Q1235" i="9"/>
  <c r="R1235" i="9"/>
  <c r="N1236" i="9"/>
  <c r="O1236" i="9"/>
  <c r="P1236" i="9"/>
  <c r="Q1236" i="9"/>
  <c r="R1236" i="9"/>
  <c r="N1237" i="9"/>
  <c r="O1237" i="9"/>
  <c r="P1237" i="9"/>
  <c r="Q1237" i="9"/>
  <c r="R1237" i="9"/>
  <c r="N1238" i="9"/>
  <c r="O1238" i="9"/>
  <c r="P1238" i="9"/>
  <c r="Q1238" i="9"/>
  <c r="R1238" i="9"/>
  <c r="N1239" i="9"/>
  <c r="O1239" i="9"/>
  <c r="P1239" i="9"/>
  <c r="Q1239" i="9"/>
  <c r="R1239" i="9"/>
  <c r="N1240" i="9"/>
  <c r="O1240" i="9"/>
  <c r="P1240" i="9"/>
  <c r="Q1240" i="9"/>
  <c r="R1240" i="9"/>
  <c r="N1241" i="9"/>
  <c r="O1241" i="9"/>
  <c r="P1241" i="9"/>
  <c r="Q1241" i="9"/>
  <c r="R1241" i="9"/>
  <c r="N1242" i="9"/>
  <c r="O1242" i="9"/>
  <c r="P1242" i="9"/>
  <c r="Q1242" i="9"/>
  <c r="R1242" i="9"/>
  <c r="N1243" i="9"/>
  <c r="O1243" i="9"/>
  <c r="P1243" i="9"/>
  <c r="Q1243" i="9"/>
  <c r="R1243" i="9"/>
  <c r="N1244" i="9"/>
  <c r="O1244" i="9"/>
  <c r="P1244" i="9"/>
  <c r="Q1244" i="9"/>
  <c r="R1244" i="9"/>
  <c r="N1245" i="9"/>
  <c r="O1245" i="9"/>
  <c r="P1245" i="9"/>
  <c r="Q1245" i="9"/>
  <c r="R1245" i="9"/>
  <c r="N1246" i="9"/>
  <c r="O1246" i="9"/>
  <c r="P1246" i="9"/>
  <c r="Q1246" i="9"/>
  <c r="R1246" i="9"/>
  <c r="N1247" i="9"/>
  <c r="O1247" i="9"/>
  <c r="P1247" i="9"/>
  <c r="Q1247" i="9"/>
  <c r="R1247" i="9"/>
  <c r="N1248" i="9"/>
  <c r="O1248" i="9"/>
  <c r="P1248" i="9"/>
  <c r="Q1248" i="9"/>
  <c r="R1248" i="9"/>
  <c r="N1249" i="9"/>
  <c r="O1249" i="9"/>
  <c r="P1249" i="9"/>
  <c r="Q1249" i="9"/>
  <c r="R1249" i="9"/>
  <c r="N1250" i="9"/>
  <c r="O1250" i="9"/>
  <c r="P1250" i="9"/>
  <c r="Q1250" i="9"/>
  <c r="R1250" i="9"/>
  <c r="N1251" i="9"/>
  <c r="O1251" i="9"/>
  <c r="P1251" i="9"/>
  <c r="Q1251" i="9"/>
  <c r="R1251" i="9"/>
  <c r="N1252" i="9"/>
  <c r="O1252" i="9"/>
  <c r="P1252" i="9"/>
  <c r="Q1252" i="9"/>
  <c r="R1252" i="9"/>
  <c r="N1253" i="9"/>
  <c r="O1253" i="9"/>
  <c r="P1253" i="9"/>
  <c r="Q1253" i="9"/>
  <c r="R1253" i="9"/>
  <c r="N1254" i="9"/>
  <c r="O1254" i="9"/>
  <c r="P1254" i="9"/>
  <c r="Q1254" i="9"/>
  <c r="R1254" i="9"/>
  <c r="N1255" i="9"/>
  <c r="O1255" i="9"/>
  <c r="P1255" i="9"/>
  <c r="Q1255" i="9"/>
  <c r="R1255" i="9"/>
  <c r="N1256" i="9"/>
  <c r="O1256" i="9"/>
  <c r="P1256" i="9"/>
  <c r="Q1256" i="9"/>
  <c r="R1256" i="9"/>
  <c r="N1257" i="9"/>
  <c r="O1257" i="9"/>
  <c r="P1257" i="9"/>
  <c r="Q1257" i="9"/>
  <c r="R1257" i="9"/>
  <c r="N1258" i="9"/>
  <c r="O1258" i="9"/>
  <c r="P1258" i="9"/>
  <c r="Q1258" i="9"/>
  <c r="R1258" i="9"/>
  <c r="N1259" i="9"/>
  <c r="O1259" i="9"/>
  <c r="P1259" i="9"/>
  <c r="Q1259" i="9"/>
  <c r="R1259" i="9"/>
  <c r="N1260" i="9"/>
  <c r="O1260" i="9"/>
  <c r="P1260" i="9"/>
  <c r="Q1260" i="9"/>
  <c r="R1260" i="9"/>
  <c r="N1261" i="9"/>
  <c r="O1261" i="9"/>
  <c r="P1261" i="9"/>
  <c r="Q1261" i="9"/>
  <c r="R1261" i="9"/>
  <c r="N1262" i="9"/>
  <c r="O1262" i="9"/>
  <c r="P1262" i="9"/>
  <c r="Q1262" i="9"/>
  <c r="R1262" i="9"/>
  <c r="N1263" i="9"/>
  <c r="O1263" i="9"/>
  <c r="P1263" i="9"/>
  <c r="Q1263" i="9"/>
  <c r="R1263" i="9"/>
  <c r="N1264" i="9"/>
  <c r="O1264" i="9"/>
  <c r="P1264" i="9"/>
  <c r="Q1264" i="9"/>
  <c r="R1264" i="9"/>
  <c r="N1265" i="9"/>
  <c r="O1265" i="9"/>
  <c r="P1265" i="9"/>
  <c r="Q1265" i="9"/>
  <c r="R1265" i="9"/>
  <c r="N1266" i="9"/>
  <c r="O1266" i="9"/>
  <c r="P1266" i="9"/>
  <c r="Q1266" i="9"/>
  <c r="R1266" i="9"/>
  <c r="N1267" i="9"/>
  <c r="O1267" i="9"/>
  <c r="P1267" i="9"/>
  <c r="Q1267" i="9"/>
  <c r="R1267" i="9"/>
  <c r="N1268" i="9"/>
  <c r="O1268" i="9"/>
  <c r="P1268" i="9"/>
  <c r="Q1268" i="9"/>
  <c r="R1268" i="9"/>
  <c r="N1269" i="9"/>
  <c r="O1269" i="9"/>
  <c r="P1269" i="9"/>
  <c r="Q1269" i="9"/>
  <c r="R1269" i="9"/>
  <c r="N1270" i="9"/>
  <c r="O1270" i="9"/>
  <c r="P1270" i="9"/>
  <c r="Q1270" i="9"/>
  <c r="R1270" i="9"/>
  <c r="N1271" i="9"/>
  <c r="O1271" i="9"/>
  <c r="P1271" i="9"/>
  <c r="Q1271" i="9"/>
  <c r="R1271" i="9"/>
  <c r="N1272" i="9"/>
  <c r="O1272" i="9"/>
  <c r="P1272" i="9"/>
  <c r="Q1272" i="9"/>
  <c r="R1272" i="9"/>
  <c r="N1273" i="9"/>
  <c r="O1273" i="9"/>
  <c r="P1273" i="9"/>
  <c r="Q1273" i="9"/>
  <c r="R1273" i="9"/>
  <c r="N1274" i="9"/>
  <c r="O1274" i="9"/>
  <c r="P1274" i="9"/>
  <c r="Q1274" i="9"/>
  <c r="R1274" i="9"/>
  <c r="N1275" i="9"/>
  <c r="O1275" i="9"/>
  <c r="P1275" i="9"/>
  <c r="Q1275" i="9"/>
  <c r="R1275" i="9"/>
  <c r="N1276" i="9"/>
  <c r="O1276" i="9"/>
  <c r="P1276" i="9"/>
  <c r="Q1276" i="9"/>
  <c r="R1276" i="9"/>
  <c r="N1277" i="9"/>
  <c r="O1277" i="9"/>
  <c r="P1277" i="9"/>
  <c r="Q1277" i="9"/>
  <c r="R1277" i="9"/>
  <c r="N1278" i="9"/>
  <c r="O1278" i="9"/>
  <c r="P1278" i="9"/>
  <c r="Q1278" i="9"/>
  <c r="R1278" i="9"/>
  <c r="N1279" i="9"/>
  <c r="O1279" i="9"/>
  <c r="P1279" i="9"/>
  <c r="Q1279" i="9"/>
  <c r="R1279" i="9"/>
  <c r="N1280" i="9"/>
  <c r="O1280" i="9"/>
  <c r="P1280" i="9"/>
  <c r="Q1280" i="9"/>
  <c r="R1280" i="9"/>
  <c r="N1281" i="9"/>
  <c r="O1281" i="9"/>
  <c r="P1281" i="9"/>
  <c r="Q1281" i="9"/>
  <c r="R1281" i="9"/>
  <c r="N1282" i="9"/>
  <c r="O1282" i="9"/>
  <c r="P1282" i="9"/>
  <c r="Q1282" i="9"/>
  <c r="R1282" i="9"/>
  <c r="N1283" i="9"/>
  <c r="O1283" i="9"/>
  <c r="P1283" i="9"/>
  <c r="Q1283" i="9"/>
  <c r="R1283" i="9"/>
  <c r="N1284" i="9"/>
  <c r="O1284" i="9"/>
  <c r="P1284" i="9"/>
  <c r="Q1284" i="9"/>
  <c r="R1284" i="9"/>
  <c r="N1285" i="9"/>
  <c r="O1285" i="9"/>
  <c r="P1285" i="9"/>
  <c r="Q1285" i="9"/>
  <c r="R1285" i="9"/>
  <c r="N1286" i="9"/>
  <c r="O1286" i="9"/>
  <c r="P1286" i="9"/>
  <c r="Q1286" i="9"/>
  <c r="R1286" i="9"/>
  <c r="N1287" i="9"/>
  <c r="O1287" i="9"/>
  <c r="P1287" i="9"/>
  <c r="Q1287" i="9"/>
  <c r="R1287" i="9"/>
  <c r="N1288" i="9"/>
  <c r="O1288" i="9"/>
  <c r="P1288" i="9"/>
  <c r="Q1288" i="9"/>
  <c r="R1288" i="9"/>
  <c r="N1289" i="9"/>
  <c r="O1289" i="9"/>
  <c r="P1289" i="9"/>
  <c r="Q1289" i="9"/>
  <c r="R1289" i="9"/>
  <c r="N1290" i="9"/>
  <c r="O1290" i="9"/>
  <c r="P1290" i="9"/>
  <c r="Q1290" i="9"/>
  <c r="R1290" i="9"/>
  <c r="N1291" i="9"/>
  <c r="O1291" i="9"/>
  <c r="P1291" i="9"/>
  <c r="Q1291" i="9"/>
  <c r="R1291" i="9"/>
  <c r="N1292" i="9"/>
  <c r="O1292" i="9"/>
  <c r="P1292" i="9"/>
  <c r="Q1292" i="9"/>
  <c r="R1292" i="9"/>
  <c r="N1293" i="9"/>
  <c r="O1293" i="9"/>
  <c r="P1293" i="9"/>
  <c r="Q1293" i="9"/>
  <c r="R1293" i="9"/>
  <c r="N1294" i="9"/>
  <c r="O1294" i="9"/>
  <c r="P1294" i="9"/>
  <c r="Q1294" i="9"/>
  <c r="R1294" i="9"/>
  <c r="N1295" i="9"/>
  <c r="O1295" i="9"/>
  <c r="P1295" i="9"/>
  <c r="Q1295" i="9"/>
  <c r="R1295" i="9"/>
  <c r="N1296" i="9"/>
  <c r="O1296" i="9"/>
  <c r="P1296" i="9"/>
  <c r="Q1296" i="9"/>
  <c r="R1296" i="9"/>
  <c r="N1297" i="9"/>
  <c r="O1297" i="9"/>
  <c r="P1297" i="9"/>
  <c r="Q1297" i="9"/>
  <c r="R1297" i="9"/>
  <c r="N1298" i="9"/>
  <c r="O1298" i="9"/>
  <c r="P1298" i="9"/>
  <c r="Q1298" i="9"/>
  <c r="R1298" i="9"/>
  <c r="N1299" i="9"/>
  <c r="O1299" i="9"/>
  <c r="P1299" i="9"/>
  <c r="Q1299" i="9"/>
  <c r="R1299" i="9"/>
  <c r="N1300" i="9"/>
  <c r="O1300" i="9"/>
  <c r="P1300" i="9"/>
  <c r="Q1300" i="9"/>
  <c r="R1300" i="9"/>
  <c r="N1301" i="9"/>
  <c r="O1301" i="9"/>
  <c r="P1301" i="9"/>
  <c r="Q1301" i="9"/>
  <c r="R1301" i="9"/>
  <c r="N1302" i="9"/>
  <c r="O1302" i="9"/>
  <c r="P1302" i="9"/>
  <c r="Q1302" i="9"/>
  <c r="R1302" i="9"/>
  <c r="N1303" i="9"/>
  <c r="O1303" i="9"/>
  <c r="P1303" i="9"/>
  <c r="Q1303" i="9"/>
  <c r="R1303" i="9"/>
  <c r="N1304" i="9"/>
  <c r="O1304" i="9"/>
  <c r="P1304" i="9"/>
  <c r="Q1304" i="9"/>
  <c r="R1304" i="9"/>
  <c r="N1305" i="9"/>
  <c r="O1305" i="9"/>
  <c r="P1305" i="9"/>
  <c r="Q1305" i="9"/>
  <c r="R1305" i="9"/>
  <c r="N1306" i="9"/>
  <c r="O1306" i="9"/>
  <c r="P1306" i="9"/>
  <c r="Q1306" i="9"/>
  <c r="R1306" i="9"/>
  <c r="N1307" i="9"/>
  <c r="O1307" i="9"/>
  <c r="P1307" i="9"/>
  <c r="Q1307" i="9"/>
  <c r="R1307" i="9"/>
  <c r="N1308" i="9"/>
  <c r="O1308" i="9"/>
  <c r="P1308" i="9"/>
  <c r="Q1308" i="9"/>
  <c r="R1308" i="9"/>
  <c r="N1309" i="9"/>
  <c r="O1309" i="9"/>
  <c r="P1309" i="9"/>
  <c r="Q1309" i="9"/>
  <c r="R1309" i="9"/>
  <c r="N1310" i="9"/>
  <c r="O1310" i="9"/>
  <c r="P1310" i="9"/>
  <c r="Q1310" i="9"/>
  <c r="R1310" i="9"/>
  <c r="N1311" i="9"/>
  <c r="O1311" i="9"/>
  <c r="P1311" i="9"/>
  <c r="Q1311" i="9"/>
  <c r="R1311" i="9"/>
  <c r="N1312" i="9"/>
  <c r="O1312" i="9"/>
  <c r="P1312" i="9"/>
  <c r="Q1312" i="9"/>
  <c r="R1312" i="9"/>
  <c r="N1313" i="9"/>
  <c r="O1313" i="9"/>
  <c r="P1313" i="9"/>
  <c r="Q1313" i="9"/>
  <c r="R1313" i="9"/>
  <c r="N1314" i="9"/>
  <c r="O1314" i="9"/>
  <c r="P1314" i="9"/>
  <c r="Q1314" i="9"/>
  <c r="R1314" i="9"/>
  <c r="N1315" i="9"/>
  <c r="O1315" i="9"/>
  <c r="P1315" i="9"/>
  <c r="Q1315" i="9"/>
  <c r="R1315" i="9"/>
  <c r="N1316" i="9"/>
  <c r="O1316" i="9"/>
  <c r="P1316" i="9"/>
  <c r="Q1316" i="9"/>
  <c r="R1316" i="9"/>
  <c r="N1317" i="9"/>
  <c r="O1317" i="9"/>
  <c r="P1317" i="9"/>
  <c r="Q1317" i="9"/>
  <c r="R1317" i="9"/>
  <c r="N1318" i="9"/>
  <c r="O1318" i="9"/>
  <c r="P1318" i="9"/>
  <c r="Q1318" i="9"/>
  <c r="R1318" i="9"/>
  <c r="N1319" i="9"/>
  <c r="O1319" i="9"/>
  <c r="P1319" i="9"/>
  <c r="Q1319" i="9"/>
  <c r="R1319" i="9"/>
  <c r="N1320" i="9"/>
  <c r="O1320" i="9"/>
  <c r="P1320" i="9"/>
  <c r="Q1320" i="9"/>
  <c r="R1320" i="9"/>
  <c r="N1321" i="9"/>
  <c r="O1321" i="9"/>
  <c r="P1321" i="9"/>
  <c r="Q1321" i="9"/>
  <c r="R1321" i="9"/>
  <c r="N1322" i="9"/>
  <c r="O1322" i="9"/>
  <c r="P1322" i="9"/>
  <c r="Q1322" i="9"/>
  <c r="R1322" i="9"/>
  <c r="N1323" i="9"/>
  <c r="O1323" i="9"/>
  <c r="P1323" i="9"/>
  <c r="Q1323" i="9"/>
  <c r="R1323" i="9"/>
  <c r="N1324" i="9"/>
  <c r="O1324" i="9"/>
  <c r="P1324" i="9"/>
  <c r="Q1324" i="9"/>
  <c r="R1324" i="9"/>
  <c r="N1325" i="9"/>
  <c r="O1325" i="9"/>
  <c r="P1325" i="9"/>
  <c r="Q1325" i="9"/>
  <c r="R1325" i="9"/>
  <c r="N1326" i="9"/>
  <c r="O1326" i="9"/>
  <c r="P1326" i="9"/>
  <c r="Q1326" i="9"/>
  <c r="R1326" i="9"/>
  <c r="N1327" i="9"/>
  <c r="O1327" i="9"/>
  <c r="P1327" i="9"/>
  <c r="Q1327" i="9"/>
  <c r="R1327" i="9"/>
  <c r="N1328" i="9"/>
  <c r="O1328" i="9"/>
  <c r="P1328" i="9"/>
  <c r="Q1328" i="9"/>
  <c r="R1328" i="9"/>
  <c r="N1329" i="9"/>
  <c r="O1329" i="9"/>
  <c r="P1329" i="9"/>
  <c r="Q1329" i="9"/>
  <c r="R1329" i="9"/>
  <c r="N1330" i="9"/>
  <c r="O1330" i="9"/>
  <c r="P1330" i="9"/>
  <c r="Q1330" i="9"/>
  <c r="R1330" i="9"/>
  <c r="N1331" i="9"/>
  <c r="O1331" i="9"/>
  <c r="P1331" i="9"/>
  <c r="Q1331" i="9"/>
  <c r="R1331" i="9"/>
  <c r="N1332" i="9"/>
  <c r="O1332" i="9"/>
  <c r="P1332" i="9"/>
  <c r="Q1332" i="9"/>
  <c r="R1332" i="9"/>
  <c r="N1333" i="9"/>
  <c r="O1333" i="9"/>
  <c r="P1333" i="9"/>
  <c r="Q1333" i="9"/>
  <c r="R1333" i="9"/>
  <c r="N1334" i="9"/>
  <c r="O1334" i="9"/>
  <c r="P1334" i="9"/>
  <c r="Q1334" i="9"/>
  <c r="R1334" i="9"/>
  <c r="N1335" i="9"/>
  <c r="O1335" i="9"/>
  <c r="P1335" i="9"/>
  <c r="Q1335" i="9"/>
  <c r="R1335" i="9"/>
  <c r="N1336" i="9"/>
  <c r="O1336" i="9"/>
  <c r="P1336" i="9"/>
  <c r="Q1336" i="9"/>
  <c r="R1336" i="9"/>
  <c r="N1337" i="9"/>
  <c r="O1337" i="9"/>
  <c r="P1337" i="9"/>
  <c r="Q1337" i="9"/>
  <c r="R1337" i="9"/>
  <c r="N1338" i="9"/>
  <c r="O1338" i="9"/>
  <c r="P1338" i="9"/>
  <c r="Q1338" i="9"/>
  <c r="R1338" i="9"/>
  <c r="N1339" i="9"/>
  <c r="O1339" i="9"/>
  <c r="P1339" i="9"/>
  <c r="Q1339" i="9"/>
  <c r="R1339" i="9"/>
  <c r="N1340" i="9"/>
  <c r="O1340" i="9"/>
  <c r="P1340" i="9"/>
  <c r="Q1340" i="9"/>
  <c r="R1340" i="9"/>
  <c r="N1341" i="9"/>
  <c r="O1341" i="9"/>
  <c r="P1341" i="9"/>
  <c r="Q1341" i="9"/>
  <c r="R1341" i="9"/>
  <c r="N1342" i="9"/>
  <c r="O1342" i="9"/>
  <c r="P1342" i="9"/>
  <c r="Q1342" i="9"/>
  <c r="R1342" i="9"/>
  <c r="N1343" i="9"/>
  <c r="O1343" i="9"/>
  <c r="P1343" i="9"/>
  <c r="Q1343" i="9"/>
  <c r="R1343" i="9"/>
  <c r="N1344" i="9"/>
  <c r="O1344" i="9"/>
  <c r="P1344" i="9"/>
  <c r="Q1344" i="9"/>
  <c r="R1344" i="9"/>
  <c r="N1345" i="9"/>
  <c r="O1345" i="9"/>
  <c r="P1345" i="9"/>
  <c r="Q1345" i="9"/>
  <c r="R1345" i="9"/>
  <c r="N1346" i="9"/>
  <c r="O1346" i="9"/>
  <c r="P1346" i="9"/>
  <c r="Q1346" i="9"/>
  <c r="R1346" i="9"/>
  <c r="N1347" i="9"/>
  <c r="O1347" i="9"/>
  <c r="P1347" i="9"/>
  <c r="Q1347" i="9"/>
  <c r="R1347" i="9"/>
  <c r="N1348" i="9"/>
  <c r="O1348" i="9"/>
  <c r="P1348" i="9"/>
  <c r="Q1348" i="9"/>
  <c r="R1348" i="9"/>
  <c r="N1349" i="9"/>
  <c r="O1349" i="9"/>
  <c r="P1349" i="9"/>
  <c r="Q1349" i="9"/>
  <c r="R1349" i="9"/>
  <c r="N1350" i="9"/>
  <c r="O1350" i="9"/>
  <c r="P1350" i="9"/>
  <c r="Q1350" i="9"/>
  <c r="R1350" i="9"/>
  <c r="N1351" i="9"/>
  <c r="O1351" i="9"/>
  <c r="P1351" i="9"/>
  <c r="Q1351" i="9"/>
  <c r="R1351" i="9"/>
  <c r="N1352" i="9"/>
  <c r="O1352" i="9"/>
  <c r="P1352" i="9"/>
  <c r="Q1352" i="9"/>
  <c r="R1352" i="9"/>
  <c r="N1353" i="9"/>
  <c r="O1353" i="9"/>
  <c r="P1353" i="9"/>
  <c r="Q1353" i="9"/>
  <c r="R1353" i="9"/>
  <c r="N1354" i="9"/>
  <c r="O1354" i="9"/>
  <c r="P1354" i="9"/>
  <c r="Q1354" i="9"/>
  <c r="R1354" i="9"/>
  <c r="N1355" i="9"/>
  <c r="O1355" i="9"/>
  <c r="P1355" i="9"/>
  <c r="Q1355" i="9"/>
  <c r="R1355" i="9"/>
  <c r="N1356" i="9"/>
  <c r="O1356" i="9"/>
  <c r="P1356" i="9"/>
  <c r="Q1356" i="9"/>
  <c r="R1356" i="9"/>
  <c r="N1357" i="9"/>
  <c r="O1357" i="9"/>
  <c r="P1357" i="9"/>
  <c r="Q1357" i="9"/>
  <c r="R1357" i="9"/>
  <c r="N1358" i="9"/>
  <c r="O1358" i="9"/>
  <c r="P1358" i="9"/>
  <c r="Q1358" i="9"/>
  <c r="R1358" i="9"/>
  <c r="N1359" i="9"/>
  <c r="O1359" i="9"/>
  <c r="P1359" i="9"/>
  <c r="Q1359" i="9"/>
  <c r="R1359" i="9"/>
  <c r="N1360" i="9"/>
  <c r="O1360" i="9"/>
  <c r="P1360" i="9"/>
  <c r="Q1360" i="9"/>
  <c r="R1360" i="9"/>
  <c r="N1361" i="9"/>
  <c r="O1361" i="9"/>
  <c r="P1361" i="9"/>
  <c r="Q1361" i="9"/>
  <c r="R1361" i="9"/>
  <c r="N1362" i="9"/>
  <c r="O1362" i="9"/>
  <c r="P1362" i="9"/>
  <c r="Q1362" i="9"/>
  <c r="R1362" i="9"/>
  <c r="N1363" i="9"/>
  <c r="O1363" i="9"/>
  <c r="P1363" i="9"/>
  <c r="Q1363" i="9"/>
  <c r="R1363" i="9"/>
  <c r="N1364" i="9"/>
  <c r="O1364" i="9"/>
  <c r="P1364" i="9"/>
  <c r="Q1364" i="9"/>
  <c r="R1364" i="9"/>
  <c r="N1365" i="9"/>
  <c r="O1365" i="9"/>
  <c r="P1365" i="9"/>
  <c r="Q1365" i="9"/>
  <c r="R1365" i="9"/>
  <c r="N1366" i="9"/>
  <c r="O1366" i="9"/>
  <c r="P1366" i="9"/>
  <c r="Q1366" i="9"/>
  <c r="R1366" i="9"/>
  <c r="N1367" i="9"/>
  <c r="O1367" i="9"/>
  <c r="P1367" i="9"/>
  <c r="Q1367" i="9"/>
  <c r="R1367" i="9"/>
  <c r="N1368" i="9"/>
  <c r="O1368" i="9"/>
  <c r="P1368" i="9"/>
  <c r="Q1368" i="9"/>
  <c r="R1368" i="9"/>
  <c r="N1369" i="9"/>
  <c r="O1369" i="9"/>
  <c r="P1369" i="9"/>
  <c r="Q1369" i="9"/>
  <c r="R1369" i="9"/>
  <c r="N1370" i="9"/>
  <c r="O1370" i="9"/>
  <c r="P1370" i="9"/>
  <c r="Q1370" i="9"/>
  <c r="R1370" i="9"/>
  <c r="N1371" i="9"/>
  <c r="O1371" i="9"/>
  <c r="P1371" i="9"/>
  <c r="Q1371" i="9"/>
  <c r="R1371" i="9"/>
  <c r="N1372" i="9"/>
  <c r="O1372" i="9"/>
  <c r="P1372" i="9"/>
  <c r="Q1372" i="9"/>
  <c r="R1372" i="9"/>
  <c r="N1373" i="9"/>
  <c r="O1373" i="9"/>
  <c r="P1373" i="9"/>
  <c r="Q1373" i="9"/>
  <c r="R1373" i="9"/>
  <c r="N1374" i="9"/>
  <c r="O1374" i="9"/>
  <c r="P1374" i="9"/>
  <c r="Q1374" i="9"/>
  <c r="R1374" i="9"/>
  <c r="N1375" i="9"/>
  <c r="O1375" i="9"/>
  <c r="P1375" i="9"/>
  <c r="Q1375" i="9"/>
  <c r="R1375" i="9"/>
  <c r="N1376" i="9"/>
  <c r="O1376" i="9"/>
  <c r="P1376" i="9"/>
  <c r="Q1376" i="9"/>
  <c r="R1376" i="9"/>
  <c r="N1377" i="9"/>
  <c r="O1377" i="9"/>
  <c r="P1377" i="9"/>
  <c r="Q1377" i="9"/>
  <c r="R1377" i="9"/>
  <c r="N1378" i="9"/>
  <c r="O1378" i="9"/>
  <c r="P1378" i="9"/>
  <c r="Q1378" i="9"/>
  <c r="R1378" i="9"/>
  <c r="N1379" i="9"/>
  <c r="O1379" i="9"/>
  <c r="P1379" i="9"/>
  <c r="Q1379" i="9"/>
  <c r="R1379" i="9"/>
  <c r="N1380" i="9"/>
  <c r="O1380" i="9"/>
  <c r="P1380" i="9"/>
  <c r="Q1380" i="9"/>
  <c r="R1380" i="9"/>
  <c r="N1381" i="9"/>
  <c r="O1381" i="9"/>
  <c r="P1381" i="9"/>
  <c r="Q1381" i="9"/>
  <c r="R1381" i="9"/>
  <c r="N1382" i="9"/>
  <c r="O1382" i="9"/>
  <c r="P1382" i="9"/>
  <c r="Q1382" i="9"/>
  <c r="R1382" i="9"/>
  <c r="N1383" i="9"/>
  <c r="O1383" i="9"/>
  <c r="P1383" i="9"/>
  <c r="Q1383" i="9"/>
  <c r="R1383" i="9"/>
  <c r="N1384" i="9"/>
  <c r="O1384" i="9"/>
  <c r="P1384" i="9"/>
  <c r="Q1384" i="9"/>
  <c r="R1384" i="9"/>
  <c r="N1385" i="9"/>
  <c r="O1385" i="9"/>
  <c r="P1385" i="9"/>
  <c r="Q1385" i="9"/>
  <c r="R1385" i="9"/>
  <c r="N1386" i="9"/>
  <c r="O1386" i="9"/>
  <c r="P1386" i="9"/>
  <c r="Q1386" i="9"/>
  <c r="R1386" i="9"/>
  <c r="N1387" i="9"/>
  <c r="O1387" i="9"/>
  <c r="P1387" i="9"/>
  <c r="Q1387" i="9"/>
  <c r="R1387" i="9"/>
  <c r="N1388" i="9"/>
  <c r="O1388" i="9"/>
  <c r="P1388" i="9"/>
  <c r="Q1388" i="9"/>
  <c r="R1388" i="9"/>
  <c r="N1389" i="9"/>
  <c r="O1389" i="9"/>
  <c r="P1389" i="9"/>
  <c r="Q1389" i="9"/>
  <c r="R1389" i="9"/>
  <c r="N1390" i="9"/>
  <c r="O1390" i="9"/>
  <c r="P1390" i="9"/>
  <c r="Q1390" i="9"/>
  <c r="R1390" i="9"/>
  <c r="N1391" i="9"/>
  <c r="O1391" i="9"/>
  <c r="P1391" i="9"/>
  <c r="Q1391" i="9"/>
  <c r="R1391" i="9"/>
  <c r="N1392" i="9"/>
  <c r="O1392" i="9"/>
  <c r="P1392" i="9"/>
  <c r="Q1392" i="9"/>
  <c r="R1392" i="9"/>
  <c r="N1393" i="9"/>
  <c r="O1393" i="9"/>
  <c r="P1393" i="9"/>
  <c r="Q1393" i="9"/>
  <c r="R1393" i="9"/>
  <c r="N1394" i="9"/>
  <c r="O1394" i="9"/>
  <c r="P1394" i="9"/>
  <c r="Q1394" i="9"/>
  <c r="R1394" i="9"/>
  <c r="N1395" i="9"/>
  <c r="O1395" i="9"/>
  <c r="P1395" i="9"/>
  <c r="Q1395" i="9"/>
  <c r="R1395" i="9"/>
  <c r="N1396" i="9"/>
  <c r="O1396" i="9"/>
  <c r="P1396" i="9"/>
  <c r="Q1396" i="9"/>
  <c r="R1396" i="9"/>
  <c r="N1397" i="9"/>
  <c r="O1397" i="9"/>
  <c r="P1397" i="9"/>
  <c r="Q1397" i="9"/>
  <c r="R1397" i="9"/>
  <c r="N1398" i="9"/>
  <c r="O1398" i="9"/>
  <c r="P1398" i="9"/>
  <c r="Q1398" i="9"/>
  <c r="R1398" i="9"/>
  <c r="N1399" i="9"/>
  <c r="O1399" i="9"/>
  <c r="P1399" i="9"/>
  <c r="Q1399" i="9"/>
  <c r="R1399" i="9"/>
  <c r="N1400" i="9"/>
  <c r="O1400" i="9"/>
  <c r="P1400" i="9"/>
  <c r="Q1400" i="9"/>
  <c r="R1400" i="9"/>
  <c r="N1401" i="9"/>
  <c r="O1401" i="9"/>
  <c r="P1401" i="9"/>
  <c r="Q1401" i="9"/>
  <c r="R1401" i="9"/>
  <c r="N1402" i="9"/>
  <c r="O1402" i="9"/>
  <c r="P1402" i="9"/>
  <c r="Q1402" i="9"/>
  <c r="R1402" i="9"/>
  <c r="N1403" i="9"/>
  <c r="O1403" i="9"/>
  <c r="P1403" i="9"/>
  <c r="Q1403" i="9"/>
  <c r="R1403" i="9"/>
  <c r="N1404" i="9"/>
  <c r="O1404" i="9"/>
  <c r="P1404" i="9"/>
  <c r="Q1404" i="9"/>
  <c r="R1404" i="9"/>
  <c r="N1405" i="9"/>
  <c r="O1405" i="9"/>
  <c r="P1405" i="9"/>
  <c r="Q1405" i="9"/>
  <c r="R1405" i="9"/>
  <c r="N1406" i="9"/>
  <c r="O1406" i="9"/>
  <c r="P1406" i="9"/>
  <c r="Q1406" i="9"/>
  <c r="R1406" i="9"/>
  <c r="N1407" i="9"/>
  <c r="O1407" i="9"/>
  <c r="P1407" i="9"/>
  <c r="Q1407" i="9"/>
  <c r="R1407" i="9"/>
  <c r="N1408" i="9"/>
  <c r="O1408" i="9"/>
  <c r="P1408" i="9"/>
  <c r="Q1408" i="9"/>
  <c r="R1408" i="9"/>
  <c r="N1409" i="9"/>
  <c r="O1409" i="9"/>
  <c r="P1409" i="9"/>
  <c r="Q1409" i="9"/>
  <c r="R1409" i="9"/>
  <c r="N1410" i="9"/>
  <c r="O1410" i="9"/>
  <c r="P1410" i="9"/>
  <c r="Q1410" i="9"/>
  <c r="R1410" i="9"/>
  <c r="N1411" i="9"/>
  <c r="O1411" i="9"/>
  <c r="P1411" i="9"/>
  <c r="Q1411" i="9"/>
  <c r="R1411" i="9"/>
  <c r="N1412" i="9"/>
  <c r="O1412" i="9"/>
  <c r="P1412" i="9"/>
  <c r="Q1412" i="9"/>
  <c r="R1412" i="9"/>
  <c r="N1413" i="9"/>
  <c r="O1413" i="9"/>
  <c r="P1413" i="9"/>
  <c r="Q1413" i="9"/>
  <c r="R1413" i="9"/>
  <c r="N1414" i="9"/>
  <c r="O1414" i="9"/>
  <c r="P1414" i="9"/>
  <c r="Q1414" i="9"/>
  <c r="R1414" i="9"/>
  <c r="N1415" i="9"/>
  <c r="O1415" i="9"/>
  <c r="P1415" i="9"/>
  <c r="Q1415" i="9"/>
  <c r="R1415" i="9"/>
  <c r="N1416" i="9"/>
  <c r="O1416" i="9"/>
  <c r="P1416" i="9"/>
  <c r="Q1416" i="9"/>
  <c r="R1416" i="9"/>
  <c r="N1417" i="9"/>
  <c r="O1417" i="9"/>
  <c r="P1417" i="9"/>
  <c r="Q1417" i="9"/>
  <c r="R1417" i="9"/>
  <c r="N1418" i="9"/>
  <c r="O1418" i="9"/>
  <c r="P1418" i="9"/>
  <c r="Q1418" i="9"/>
  <c r="R1418" i="9"/>
  <c r="N1419" i="9"/>
  <c r="O1419" i="9"/>
  <c r="P1419" i="9"/>
  <c r="Q1419" i="9"/>
  <c r="R1419" i="9"/>
  <c r="N1420" i="9"/>
  <c r="O1420" i="9"/>
  <c r="P1420" i="9"/>
  <c r="Q1420" i="9"/>
  <c r="R1420" i="9"/>
  <c r="N1421" i="9"/>
  <c r="O1421" i="9"/>
  <c r="P1421" i="9"/>
  <c r="Q1421" i="9"/>
  <c r="R1421" i="9"/>
  <c r="N1422" i="9"/>
  <c r="O1422" i="9"/>
  <c r="P1422" i="9"/>
  <c r="Q1422" i="9"/>
  <c r="R1422" i="9"/>
  <c r="N1423" i="9"/>
  <c r="O1423" i="9"/>
  <c r="P1423" i="9"/>
  <c r="Q1423" i="9"/>
  <c r="R1423" i="9"/>
  <c r="N1424" i="9"/>
  <c r="O1424" i="9"/>
  <c r="P1424" i="9"/>
  <c r="Q1424" i="9"/>
  <c r="R1424" i="9"/>
  <c r="N1425" i="9"/>
  <c r="O1425" i="9"/>
  <c r="P1425" i="9"/>
  <c r="Q1425" i="9"/>
  <c r="R1425" i="9"/>
  <c r="N1426" i="9"/>
  <c r="O1426" i="9"/>
  <c r="P1426" i="9"/>
  <c r="Q1426" i="9"/>
  <c r="R1426" i="9"/>
  <c r="N1427" i="9"/>
  <c r="O1427" i="9"/>
  <c r="P1427" i="9"/>
  <c r="Q1427" i="9"/>
  <c r="R1427" i="9"/>
  <c r="N1428" i="9"/>
  <c r="O1428" i="9"/>
  <c r="P1428" i="9"/>
  <c r="Q1428" i="9"/>
  <c r="R1428" i="9"/>
  <c r="N1429" i="9"/>
  <c r="O1429" i="9"/>
  <c r="P1429" i="9"/>
  <c r="Q1429" i="9"/>
  <c r="R1429" i="9"/>
  <c r="N1430" i="9"/>
  <c r="O1430" i="9"/>
  <c r="P1430" i="9"/>
  <c r="Q1430" i="9"/>
  <c r="R1430" i="9"/>
  <c r="N1431" i="9"/>
  <c r="O1431" i="9"/>
  <c r="P1431" i="9"/>
  <c r="Q1431" i="9"/>
  <c r="R1431" i="9"/>
  <c r="N1432" i="9"/>
  <c r="O1432" i="9"/>
  <c r="P1432" i="9"/>
  <c r="Q1432" i="9"/>
  <c r="R1432" i="9"/>
  <c r="N1433" i="9"/>
  <c r="O1433" i="9"/>
  <c r="P1433" i="9"/>
  <c r="Q1433" i="9"/>
  <c r="R1433" i="9"/>
  <c r="N1434" i="9"/>
  <c r="O1434" i="9"/>
  <c r="P1434" i="9"/>
  <c r="Q1434" i="9"/>
  <c r="R1434" i="9"/>
  <c r="N1435" i="9"/>
  <c r="O1435" i="9"/>
  <c r="P1435" i="9"/>
  <c r="Q1435" i="9"/>
  <c r="R1435" i="9"/>
  <c r="N1436" i="9"/>
  <c r="O1436" i="9"/>
  <c r="P1436" i="9"/>
  <c r="Q1436" i="9"/>
  <c r="R1436" i="9"/>
  <c r="N1437" i="9"/>
  <c r="O1437" i="9"/>
  <c r="P1437" i="9"/>
  <c r="Q1437" i="9"/>
  <c r="R1437" i="9"/>
  <c r="N1438" i="9"/>
  <c r="O1438" i="9"/>
  <c r="P1438" i="9"/>
  <c r="Q1438" i="9"/>
  <c r="R1438" i="9"/>
  <c r="N1439" i="9"/>
  <c r="O1439" i="9"/>
  <c r="P1439" i="9"/>
  <c r="Q1439" i="9"/>
  <c r="R1439" i="9"/>
  <c r="N1440" i="9"/>
  <c r="O1440" i="9"/>
  <c r="P1440" i="9"/>
  <c r="Q1440" i="9"/>
  <c r="R1440" i="9"/>
  <c r="N1441" i="9"/>
  <c r="O1441" i="9"/>
  <c r="P1441" i="9"/>
  <c r="Q1441" i="9"/>
  <c r="R1441" i="9"/>
  <c r="N1442" i="9"/>
  <c r="O1442" i="9"/>
  <c r="P1442" i="9"/>
  <c r="Q1442" i="9"/>
  <c r="R1442" i="9"/>
  <c r="N1443" i="9"/>
  <c r="O1443" i="9"/>
  <c r="P1443" i="9"/>
  <c r="Q1443" i="9"/>
  <c r="R1443" i="9"/>
  <c r="N1444" i="9"/>
  <c r="O1444" i="9"/>
  <c r="P1444" i="9"/>
  <c r="Q1444" i="9"/>
  <c r="R1444" i="9"/>
  <c r="N1445" i="9"/>
  <c r="O1445" i="9"/>
  <c r="P1445" i="9"/>
  <c r="Q1445" i="9"/>
  <c r="R1445" i="9"/>
  <c r="N1446" i="9"/>
  <c r="O1446" i="9"/>
  <c r="P1446" i="9"/>
  <c r="Q1446" i="9"/>
  <c r="R1446" i="9"/>
  <c r="N1447" i="9"/>
  <c r="O1447" i="9"/>
  <c r="P1447" i="9"/>
  <c r="Q1447" i="9"/>
  <c r="R1447" i="9"/>
  <c r="N1448" i="9"/>
  <c r="O1448" i="9"/>
  <c r="P1448" i="9"/>
  <c r="Q1448" i="9"/>
  <c r="R1448" i="9"/>
  <c r="N1449" i="9"/>
  <c r="O1449" i="9"/>
  <c r="P1449" i="9"/>
  <c r="Q1449" i="9"/>
  <c r="R1449" i="9"/>
  <c r="N1450" i="9"/>
  <c r="O1450" i="9"/>
  <c r="P1450" i="9"/>
  <c r="Q1450" i="9"/>
  <c r="R1450" i="9"/>
  <c r="N1451" i="9"/>
  <c r="O1451" i="9"/>
  <c r="P1451" i="9"/>
  <c r="Q1451" i="9"/>
  <c r="R1451" i="9"/>
  <c r="N1452" i="9"/>
  <c r="O1452" i="9"/>
  <c r="P1452" i="9"/>
  <c r="Q1452" i="9"/>
  <c r="R1452" i="9"/>
  <c r="N1453" i="9"/>
  <c r="O1453" i="9"/>
  <c r="P1453" i="9"/>
  <c r="Q1453" i="9"/>
  <c r="R1453" i="9"/>
  <c r="N1454" i="9"/>
  <c r="O1454" i="9"/>
  <c r="P1454" i="9"/>
  <c r="Q1454" i="9"/>
  <c r="R1454" i="9"/>
  <c r="N1455" i="9"/>
  <c r="O1455" i="9"/>
  <c r="P1455" i="9"/>
  <c r="Q1455" i="9"/>
  <c r="R1455" i="9"/>
  <c r="N1456" i="9"/>
  <c r="O1456" i="9"/>
  <c r="P1456" i="9"/>
  <c r="Q1456" i="9"/>
  <c r="R1456" i="9"/>
  <c r="N1457" i="9"/>
  <c r="O1457" i="9"/>
  <c r="P1457" i="9"/>
  <c r="Q1457" i="9"/>
  <c r="R1457" i="9"/>
  <c r="N1458" i="9"/>
  <c r="O1458" i="9"/>
  <c r="P1458" i="9"/>
  <c r="Q1458" i="9"/>
  <c r="R1458" i="9"/>
  <c r="N1459" i="9"/>
  <c r="O1459" i="9"/>
  <c r="P1459" i="9"/>
  <c r="Q1459" i="9"/>
  <c r="R1459" i="9"/>
  <c r="N1460" i="9"/>
  <c r="O1460" i="9"/>
  <c r="P1460" i="9"/>
  <c r="Q1460" i="9"/>
  <c r="R1460" i="9"/>
  <c r="N1461" i="9"/>
  <c r="O1461" i="9"/>
  <c r="P1461" i="9"/>
  <c r="Q1461" i="9"/>
  <c r="R1461" i="9"/>
  <c r="N1462" i="9"/>
  <c r="O1462" i="9"/>
  <c r="P1462" i="9"/>
  <c r="Q1462" i="9"/>
  <c r="R1462" i="9"/>
  <c r="N1463" i="9"/>
  <c r="O1463" i="9"/>
  <c r="P1463" i="9"/>
  <c r="Q1463" i="9"/>
  <c r="R1463" i="9"/>
  <c r="N1464" i="9"/>
  <c r="O1464" i="9"/>
  <c r="P1464" i="9"/>
  <c r="Q1464" i="9"/>
  <c r="R1464" i="9"/>
  <c r="N1465" i="9"/>
  <c r="O1465" i="9"/>
  <c r="P1465" i="9"/>
  <c r="Q1465" i="9"/>
  <c r="R1465" i="9"/>
  <c r="N1466" i="9"/>
  <c r="O1466" i="9"/>
  <c r="P1466" i="9"/>
  <c r="Q1466" i="9"/>
  <c r="R1466" i="9"/>
  <c r="N1467" i="9"/>
  <c r="O1467" i="9"/>
  <c r="P1467" i="9"/>
  <c r="Q1467" i="9"/>
  <c r="R1467" i="9"/>
  <c r="N1468" i="9"/>
  <c r="O1468" i="9"/>
  <c r="P1468" i="9"/>
  <c r="Q1468" i="9"/>
  <c r="R1468" i="9"/>
  <c r="N1469" i="9"/>
  <c r="O1469" i="9"/>
  <c r="P1469" i="9"/>
  <c r="Q1469" i="9"/>
  <c r="R1469" i="9"/>
  <c r="N1470" i="9"/>
  <c r="O1470" i="9"/>
  <c r="P1470" i="9"/>
  <c r="Q1470" i="9"/>
  <c r="R1470" i="9"/>
  <c r="N1471" i="9"/>
  <c r="O1471" i="9"/>
  <c r="P1471" i="9"/>
  <c r="Q1471" i="9"/>
  <c r="R1471" i="9"/>
  <c r="N1472" i="9"/>
  <c r="O1472" i="9"/>
  <c r="P1472" i="9"/>
  <c r="Q1472" i="9"/>
  <c r="R1472" i="9"/>
  <c r="N1473" i="9"/>
  <c r="O1473" i="9"/>
  <c r="P1473" i="9"/>
  <c r="Q1473" i="9"/>
  <c r="R1473" i="9"/>
  <c r="N1474" i="9"/>
  <c r="O1474" i="9"/>
  <c r="P1474" i="9"/>
  <c r="Q1474" i="9"/>
  <c r="R1474" i="9"/>
  <c r="N1475" i="9"/>
  <c r="O1475" i="9"/>
  <c r="P1475" i="9"/>
  <c r="Q1475" i="9"/>
  <c r="R1475" i="9"/>
  <c r="N1476" i="9"/>
  <c r="O1476" i="9"/>
  <c r="P1476" i="9"/>
  <c r="Q1476" i="9"/>
  <c r="R1476" i="9"/>
  <c r="N1477" i="9"/>
  <c r="O1477" i="9"/>
  <c r="P1477" i="9"/>
  <c r="Q1477" i="9"/>
  <c r="R1477" i="9"/>
  <c r="N1478" i="9"/>
  <c r="O1478" i="9"/>
  <c r="P1478" i="9"/>
  <c r="Q1478" i="9"/>
  <c r="R1478" i="9"/>
  <c r="N1479" i="9"/>
  <c r="O1479" i="9"/>
  <c r="P1479" i="9"/>
  <c r="Q1479" i="9"/>
  <c r="R1479" i="9"/>
  <c r="N1480" i="9"/>
  <c r="O1480" i="9"/>
  <c r="P1480" i="9"/>
  <c r="Q1480" i="9"/>
  <c r="R1480" i="9"/>
  <c r="N1481" i="9"/>
  <c r="O1481" i="9"/>
  <c r="P1481" i="9"/>
  <c r="Q1481" i="9"/>
  <c r="R1481" i="9"/>
  <c r="N1482" i="9"/>
  <c r="O1482" i="9"/>
  <c r="P1482" i="9"/>
  <c r="Q1482" i="9"/>
  <c r="R1482" i="9"/>
  <c r="N1483" i="9"/>
  <c r="O1483" i="9"/>
  <c r="P1483" i="9"/>
  <c r="Q1483" i="9"/>
  <c r="R1483" i="9"/>
  <c r="N1484" i="9"/>
  <c r="O1484" i="9"/>
  <c r="P1484" i="9"/>
  <c r="Q1484" i="9"/>
  <c r="R1484" i="9"/>
  <c r="N1485" i="9"/>
  <c r="O1485" i="9"/>
  <c r="P1485" i="9"/>
  <c r="Q1485" i="9"/>
  <c r="R1485" i="9"/>
  <c r="N1486" i="9"/>
  <c r="O1486" i="9"/>
  <c r="P1486" i="9"/>
  <c r="Q1486" i="9"/>
  <c r="R1486" i="9"/>
  <c r="N1487" i="9"/>
  <c r="O1487" i="9"/>
  <c r="P1487" i="9"/>
  <c r="Q1487" i="9"/>
  <c r="R1487" i="9"/>
  <c r="N1488" i="9"/>
  <c r="O1488" i="9"/>
  <c r="P1488" i="9"/>
  <c r="Q1488" i="9"/>
  <c r="R1488" i="9"/>
  <c r="N1489" i="9"/>
  <c r="O1489" i="9"/>
  <c r="P1489" i="9"/>
  <c r="Q1489" i="9"/>
  <c r="R1489" i="9"/>
  <c r="N1490" i="9"/>
  <c r="O1490" i="9"/>
  <c r="P1490" i="9"/>
  <c r="Q1490" i="9"/>
  <c r="R1490" i="9"/>
  <c r="N1491" i="9"/>
  <c r="O1491" i="9"/>
  <c r="P1491" i="9"/>
  <c r="Q1491" i="9"/>
  <c r="R1491" i="9"/>
  <c r="N1492" i="9"/>
  <c r="O1492" i="9"/>
  <c r="P1492" i="9"/>
  <c r="Q1492" i="9"/>
  <c r="R1492" i="9"/>
  <c r="N1493" i="9"/>
  <c r="O1493" i="9"/>
  <c r="P1493" i="9"/>
  <c r="Q1493" i="9"/>
  <c r="R1493" i="9"/>
  <c r="N1494" i="9"/>
  <c r="O1494" i="9"/>
  <c r="P1494" i="9"/>
  <c r="Q1494" i="9"/>
  <c r="R1494" i="9"/>
  <c r="N1495" i="9"/>
  <c r="O1495" i="9"/>
  <c r="P1495" i="9"/>
  <c r="Q1495" i="9"/>
  <c r="R1495" i="9"/>
  <c r="N1496" i="9"/>
  <c r="O1496" i="9"/>
  <c r="P1496" i="9"/>
  <c r="Q1496" i="9"/>
  <c r="R1496" i="9"/>
  <c r="N1497" i="9"/>
  <c r="O1497" i="9"/>
  <c r="P1497" i="9"/>
  <c r="Q1497" i="9"/>
  <c r="R1497" i="9"/>
  <c r="N1498" i="9"/>
  <c r="O1498" i="9"/>
  <c r="P1498" i="9"/>
  <c r="Q1498" i="9"/>
  <c r="R1498" i="9"/>
  <c r="N1499" i="9"/>
  <c r="O1499" i="9"/>
  <c r="P1499" i="9"/>
  <c r="Q1499" i="9"/>
  <c r="R1499" i="9"/>
  <c r="N1500" i="9"/>
  <c r="O1500" i="9"/>
  <c r="P1500" i="9"/>
  <c r="Q1500" i="9"/>
  <c r="R1500" i="9"/>
  <c r="N1501" i="9"/>
  <c r="O1501" i="9"/>
  <c r="P1501" i="9"/>
  <c r="Q1501" i="9"/>
  <c r="R1501" i="9"/>
  <c r="N1502" i="9"/>
  <c r="O1502" i="9"/>
  <c r="P1502" i="9"/>
  <c r="Q1502" i="9"/>
  <c r="R1502" i="9"/>
  <c r="N1503" i="9"/>
  <c r="O1503" i="9"/>
  <c r="P1503" i="9"/>
  <c r="Q1503" i="9"/>
  <c r="R1503" i="9"/>
  <c r="N1504" i="9"/>
  <c r="O1504" i="9"/>
  <c r="P1504" i="9"/>
  <c r="Q1504" i="9"/>
  <c r="R1504" i="9"/>
  <c r="N1505" i="9"/>
  <c r="O1505" i="9"/>
  <c r="P1505" i="9"/>
  <c r="Q1505" i="9"/>
  <c r="R1505" i="9"/>
  <c r="N1506" i="9"/>
  <c r="O1506" i="9"/>
  <c r="P1506" i="9"/>
  <c r="Q1506" i="9"/>
  <c r="R1506" i="9"/>
  <c r="N1507" i="9"/>
  <c r="O1507" i="9"/>
  <c r="P1507" i="9"/>
  <c r="Q1507" i="9"/>
  <c r="R1507" i="9"/>
  <c r="N1508" i="9"/>
  <c r="O1508" i="9"/>
  <c r="P1508" i="9"/>
  <c r="Q1508" i="9"/>
  <c r="R1508" i="9"/>
  <c r="N1509" i="9"/>
  <c r="O1509" i="9"/>
  <c r="P1509" i="9"/>
  <c r="Q1509" i="9"/>
  <c r="R1509" i="9"/>
  <c r="N1510" i="9"/>
  <c r="O1510" i="9"/>
  <c r="P1510" i="9"/>
  <c r="Q1510" i="9"/>
  <c r="R1510" i="9"/>
  <c r="N1511" i="9"/>
  <c r="O1511" i="9"/>
  <c r="P1511" i="9"/>
  <c r="Q1511" i="9"/>
  <c r="R1511" i="9"/>
  <c r="N1512" i="9"/>
  <c r="O1512" i="9"/>
  <c r="P1512" i="9"/>
  <c r="Q1512" i="9"/>
  <c r="R1512" i="9"/>
  <c r="N1513" i="9"/>
  <c r="O1513" i="9"/>
  <c r="P1513" i="9"/>
  <c r="Q1513" i="9"/>
  <c r="R1513" i="9"/>
  <c r="N1514" i="9"/>
  <c r="O1514" i="9"/>
  <c r="P1514" i="9"/>
  <c r="Q1514" i="9"/>
  <c r="R1514" i="9"/>
  <c r="N1515" i="9"/>
  <c r="O1515" i="9"/>
  <c r="P1515" i="9"/>
  <c r="Q1515" i="9"/>
  <c r="R1515" i="9"/>
  <c r="N1516" i="9"/>
  <c r="O1516" i="9"/>
  <c r="P1516" i="9"/>
  <c r="Q1516" i="9"/>
  <c r="R1516" i="9"/>
  <c r="N1517" i="9"/>
  <c r="O1517" i="9"/>
  <c r="P1517" i="9"/>
  <c r="Q1517" i="9"/>
  <c r="R1517" i="9"/>
  <c r="N1518" i="9"/>
  <c r="O1518" i="9"/>
  <c r="P1518" i="9"/>
  <c r="Q1518" i="9"/>
  <c r="R1518" i="9"/>
  <c r="N1519" i="9"/>
  <c r="O1519" i="9"/>
  <c r="P1519" i="9"/>
  <c r="Q1519" i="9"/>
  <c r="R1519" i="9"/>
  <c r="N1520" i="9"/>
  <c r="O1520" i="9"/>
  <c r="P1520" i="9"/>
  <c r="Q1520" i="9"/>
  <c r="R1520" i="9"/>
  <c r="N1521" i="9"/>
  <c r="O1521" i="9"/>
  <c r="P1521" i="9"/>
  <c r="Q1521" i="9"/>
  <c r="R1521" i="9"/>
  <c r="N1522" i="9"/>
  <c r="O1522" i="9"/>
  <c r="P1522" i="9"/>
  <c r="Q1522" i="9"/>
  <c r="R1522" i="9"/>
  <c r="N1523" i="9"/>
  <c r="O1523" i="9"/>
  <c r="P1523" i="9"/>
  <c r="Q1523" i="9"/>
  <c r="R1523" i="9"/>
  <c r="N1524" i="9"/>
  <c r="O1524" i="9"/>
  <c r="P1524" i="9"/>
  <c r="Q1524" i="9"/>
  <c r="R1524" i="9"/>
  <c r="N1525" i="9"/>
  <c r="O1525" i="9"/>
  <c r="P1525" i="9"/>
  <c r="Q1525" i="9"/>
  <c r="R1525" i="9"/>
  <c r="N1526" i="9"/>
  <c r="O1526" i="9"/>
  <c r="P1526" i="9"/>
  <c r="Q1526" i="9"/>
  <c r="R1526" i="9"/>
  <c r="N1527" i="9"/>
  <c r="O1527" i="9"/>
  <c r="P1527" i="9"/>
  <c r="Q1527" i="9"/>
  <c r="R1527" i="9"/>
  <c r="N1528" i="9"/>
  <c r="O1528" i="9"/>
  <c r="P1528" i="9"/>
  <c r="Q1528" i="9"/>
  <c r="R1528" i="9"/>
  <c r="N1529" i="9"/>
  <c r="O1529" i="9"/>
  <c r="P1529" i="9"/>
  <c r="Q1529" i="9"/>
  <c r="R1529" i="9"/>
  <c r="N1530" i="9"/>
  <c r="O1530" i="9"/>
  <c r="P1530" i="9"/>
  <c r="Q1530" i="9"/>
  <c r="R1530" i="9"/>
  <c r="N1531" i="9"/>
  <c r="O1531" i="9"/>
  <c r="P1531" i="9"/>
  <c r="Q1531" i="9"/>
  <c r="R1531" i="9"/>
  <c r="N1532" i="9"/>
  <c r="O1532" i="9"/>
  <c r="P1532" i="9"/>
  <c r="Q1532" i="9"/>
  <c r="R1532" i="9"/>
  <c r="N1533" i="9"/>
  <c r="O1533" i="9"/>
  <c r="P1533" i="9"/>
  <c r="Q1533" i="9"/>
  <c r="R1533" i="9"/>
  <c r="N1534" i="9"/>
  <c r="O1534" i="9"/>
  <c r="P1534" i="9"/>
  <c r="Q1534" i="9"/>
  <c r="R1534" i="9"/>
  <c r="N1535" i="9"/>
  <c r="O1535" i="9"/>
  <c r="P1535" i="9"/>
  <c r="Q1535" i="9"/>
  <c r="R1535" i="9"/>
  <c r="N1536" i="9"/>
  <c r="O1536" i="9"/>
  <c r="P1536" i="9"/>
  <c r="Q1536" i="9"/>
  <c r="R1536" i="9"/>
  <c r="N1537" i="9"/>
  <c r="O1537" i="9"/>
  <c r="P1537" i="9"/>
  <c r="Q1537" i="9"/>
  <c r="R1537" i="9"/>
  <c r="N1538" i="9"/>
  <c r="O1538" i="9"/>
  <c r="P1538" i="9"/>
  <c r="Q1538" i="9"/>
  <c r="R1538" i="9"/>
  <c r="N1539" i="9"/>
  <c r="O1539" i="9"/>
  <c r="P1539" i="9"/>
  <c r="Q1539" i="9"/>
  <c r="R1539" i="9"/>
  <c r="N1540" i="9"/>
  <c r="O1540" i="9"/>
  <c r="P1540" i="9"/>
  <c r="Q1540" i="9"/>
  <c r="R1540" i="9"/>
  <c r="N1541" i="9"/>
  <c r="O1541" i="9"/>
  <c r="P1541" i="9"/>
  <c r="Q1541" i="9"/>
  <c r="R1541" i="9"/>
  <c r="N1542" i="9"/>
  <c r="O1542" i="9"/>
  <c r="P1542" i="9"/>
  <c r="Q1542" i="9"/>
  <c r="R1542" i="9"/>
  <c r="N1543" i="9"/>
  <c r="O1543" i="9"/>
  <c r="P1543" i="9"/>
  <c r="Q1543" i="9"/>
  <c r="R1543" i="9"/>
  <c r="N1544" i="9"/>
  <c r="O1544" i="9"/>
  <c r="P1544" i="9"/>
  <c r="Q1544" i="9"/>
  <c r="R1544" i="9"/>
  <c r="N1545" i="9"/>
  <c r="O1545" i="9"/>
  <c r="P1545" i="9"/>
  <c r="Q1545" i="9"/>
  <c r="R1545" i="9"/>
  <c r="N1546" i="9"/>
  <c r="O1546" i="9"/>
  <c r="P1546" i="9"/>
  <c r="Q1546" i="9"/>
  <c r="R1546" i="9"/>
  <c r="N1547" i="9"/>
  <c r="O1547" i="9"/>
  <c r="P1547" i="9"/>
  <c r="Q1547" i="9"/>
  <c r="R1547" i="9"/>
  <c r="N1548" i="9"/>
  <c r="O1548" i="9"/>
  <c r="P1548" i="9"/>
  <c r="Q1548" i="9"/>
  <c r="R1548" i="9"/>
  <c r="N1549" i="9"/>
  <c r="O1549" i="9"/>
  <c r="P1549" i="9"/>
  <c r="Q1549" i="9"/>
  <c r="R1549" i="9"/>
  <c r="N1550" i="9"/>
  <c r="O1550" i="9"/>
  <c r="P1550" i="9"/>
  <c r="Q1550" i="9"/>
  <c r="R1550" i="9"/>
  <c r="N1551" i="9"/>
  <c r="O1551" i="9"/>
  <c r="P1551" i="9"/>
  <c r="Q1551" i="9"/>
  <c r="R1551" i="9"/>
  <c r="N1552" i="9"/>
  <c r="O1552" i="9"/>
  <c r="P1552" i="9"/>
  <c r="Q1552" i="9"/>
  <c r="R1552" i="9"/>
  <c r="N1553" i="9"/>
  <c r="O1553" i="9"/>
  <c r="P1553" i="9"/>
  <c r="Q1553" i="9"/>
  <c r="R1553" i="9"/>
  <c r="N1554" i="9"/>
  <c r="O1554" i="9"/>
  <c r="P1554" i="9"/>
  <c r="Q1554" i="9"/>
  <c r="R1554" i="9"/>
  <c r="N1555" i="9"/>
  <c r="O1555" i="9"/>
  <c r="P1555" i="9"/>
  <c r="Q1555" i="9"/>
  <c r="R1555" i="9"/>
  <c r="N1556" i="9"/>
  <c r="O1556" i="9"/>
  <c r="P1556" i="9"/>
  <c r="Q1556" i="9"/>
  <c r="R1556" i="9"/>
  <c r="N1557" i="9"/>
  <c r="O1557" i="9"/>
  <c r="P1557" i="9"/>
  <c r="Q1557" i="9"/>
  <c r="R1557" i="9"/>
  <c r="N1558" i="9"/>
  <c r="O1558" i="9"/>
  <c r="P1558" i="9"/>
  <c r="Q1558" i="9"/>
  <c r="R1558" i="9"/>
  <c r="N1559" i="9"/>
  <c r="O1559" i="9"/>
  <c r="P1559" i="9"/>
  <c r="Q1559" i="9"/>
  <c r="R1559" i="9"/>
  <c r="N1560" i="9"/>
  <c r="O1560" i="9"/>
  <c r="P1560" i="9"/>
  <c r="Q1560" i="9"/>
  <c r="R1560" i="9"/>
  <c r="N1561" i="9"/>
  <c r="O1561" i="9"/>
  <c r="P1561" i="9"/>
  <c r="Q1561" i="9"/>
  <c r="R1561" i="9"/>
  <c r="N1562" i="9"/>
  <c r="O1562" i="9"/>
  <c r="P1562" i="9"/>
  <c r="Q1562" i="9"/>
  <c r="R1562" i="9"/>
  <c r="N1563" i="9"/>
  <c r="O1563" i="9"/>
  <c r="P1563" i="9"/>
  <c r="Q1563" i="9"/>
  <c r="R1563" i="9"/>
  <c r="N1564" i="9"/>
  <c r="O1564" i="9"/>
  <c r="P1564" i="9"/>
  <c r="Q1564" i="9"/>
  <c r="R1564" i="9"/>
  <c r="N1565" i="9"/>
  <c r="O1565" i="9"/>
  <c r="P1565" i="9"/>
  <c r="Q1565" i="9"/>
  <c r="R1565" i="9"/>
  <c r="N1566" i="9"/>
  <c r="O1566" i="9"/>
  <c r="P1566" i="9"/>
  <c r="Q1566" i="9"/>
  <c r="R1566" i="9"/>
  <c r="N1567" i="9"/>
  <c r="O1567" i="9"/>
  <c r="P1567" i="9"/>
  <c r="Q1567" i="9"/>
  <c r="R1567" i="9"/>
  <c r="N1568" i="9"/>
  <c r="O1568" i="9"/>
  <c r="P1568" i="9"/>
  <c r="Q1568" i="9"/>
  <c r="R1568" i="9"/>
  <c r="N1569" i="9"/>
  <c r="O1569" i="9"/>
  <c r="P1569" i="9"/>
  <c r="Q1569" i="9"/>
  <c r="R1569" i="9"/>
  <c r="N1570" i="9"/>
  <c r="O1570" i="9"/>
  <c r="P1570" i="9"/>
  <c r="Q1570" i="9"/>
  <c r="R1570" i="9"/>
  <c r="N1571" i="9"/>
  <c r="O1571" i="9"/>
  <c r="P1571" i="9"/>
  <c r="Q1571" i="9"/>
  <c r="R1571" i="9"/>
  <c r="N1572" i="9"/>
  <c r="O1572" i="9"/>
  <c r="P1572" i="9"/>
  <c r="Q1572" i="9"/>
  <c r="R1572" i="9"/>
  <c r="N1573" i="9"/>
  <c r="O1573" i="9"/>
  <c r="P1573" i="9"/>
  <c r="Q1573" i="9"/>
  <c r="R1573" i="9"/>
  <c r="N1574" i="9"/>
  <c r="O1574" i="9"/>
  <c r="P1574" i="9"/>
  <c r="Q1574" i="9"/>
  <c r="R1574" i="9"/>
  <c r="N1575" i="9"/>
  <c r="O1575" i="9"/>
  <c r="P1575" i="9"/>
  <c r="Q1575" i="9"/>
  <c r="R1575" i="9"/>
  <c r="N1576" i="9"/>
  <c r="O1576" i="9"/>
  <c r="P1576" i="9"/>
  <c r="Q1576" i="9"/>
  <c r="R1576" i="9"/>
  <c r="N1577" i="9"/>
  <c r="O1577" i="9"/>
  <c r="P1577" i="9"/>
  <c r="Q1577" i="9"/>
  <c r="R1577" i="9"/>
  <c r="N1578" i="9"/>
  <c r="O1578" i="9"/>
  <c r="P1578" i="9"/>
  <c r="Q1578" i="9"/>
  <c r="R1578" i="9"/>
  <c r="N1579" i="9"/>
  <c r="O1579" i="9"/>
  <c r="P1579" i="9"/>
  <c r="Q1579" i="9"/>
  <c r="R1579" i="9"/>
  <c r="N1580" i="9"/>
  <c r="O1580" i="9"/>
  <c r="P1580" i="9"/>
  <c r="Q1580" i="9"/>
  <c r="R1580" i="9"/>
  <c r="N1581" i="9"/>
  <c r="O1581" i="9"/>
  <c r="P1581" i="9"/>
  <c r="Q1581" i="9"/>
  <c r="R1581" i="9"/>
  <c r="N1582" i="9"/>
  <c r="O1582" i="9"/>
  <c r="P1582" i="9"/>
  <c r="Q1582" i="9"/>
  <c r="R1582" i="9"/>
  <c r="N1583" i="9"/>
  <c r="O1583" i="9"/>
  <c r="P1583" i="9"/>
  <c r="Q1583" i="9"/>
  <c r="R1583" i="9"/>
  <c r="N1584" i="9"/>
  <c r="O1584" i="9"/>
  <c r="P1584" i="9"/>
  <c r="Q1584" i="9"/>
  <c r="R1584" i="9"/>
  <c r="N1585" i="9"/>
  <c r="O1585" i="9"/>
  <c r="P1585" i="9"/>
  <c r="Q1585" i="9"/>
  <c r="R1585" i="9"/>
  <c r="N1586" i="9"/>
  <c r="O1586" i="9"/>
  <c r="P1586" i="9"/>
  <c r="Q1586" i="9"/>
  <c r="R1586" i="9"/>
  <c r="N1587" i="9"/>
  <c r="O1587" i="9"/>
  <c r="P1587" i="9"/>
  <c r="Q1587" i="9"/>
  <c r="R1587" i="9"/>
  <c r="N1588" i="9"/>
  <c r="O1588" i="9"/>
  <c r="P1588" i="9"/>
  <c r="Q1588" i="9"/>
  <c r="R1588" i="9"/>
  <c r="N1589" i="9"/>
  <c r="O1589" i="9"/>
  <c r="P1589" i="9"/>
  <c r="Q1589" i="9"/>
  <c r="R1589" i="9"/>
  <c r="N1590" i="9"/>
  <c r="O1590" i="9"/>
  <c r="P1590" i="9"/>
  <c r="Q1590" i="9"/>
  <c r="R1590" i="9"/>
  <c r="N1591" i="9"/>
  <c r="O1591" i="9"/>
  <c r="P1591" i="9"/>
  <c r="Q1591" i="9"/>
  <c r="R1591" i="9"/>
  <c r="N1592" i="9"/>
  <c r="O1592" i="9"/>
  <c r="P1592" i="9"/>
  <c r="Q1592" i="9"/>
  <c r="R1592" i="9"/>
  <c r="N1593" i="9"/>
  <c r="O1593" i="9"/>
  <c r="P1593" i="9"/>
  <c r="Q1593" i="9"/>
  <c r="R1593" i="9"/>
  <c r="N1594" i="9"/>
  <c r="O1594" i="9"/>
  <c r="P1594" i="9"/>
  <c r="Q1594" i="9"/>
  <c r="R1594" i="9"/>
  <c r="N1595" i="9"/>
  <c r="O1595" i="9"/>
  <c r="P1595" i="9"/>
  <c r="Q1595" i="9"/>
  <c r="R1595" i="9"/>
  <c r="N1596" i="9"/>
  <c r="O1596" i="9"/>
  <c r="P1596" i="9"/>
  <c r="Q1596" i="9"/>
  <c r="R1596" i="9"/>
  <c r="N1597" i="9"/>
  <c r="O1597" i="9"/>
  <c r="P1597" i="9"/>
  <c r="Q1597" i="9"/>
  <c r="R1597" i="9"/>
  <c r="N1598" i="9"/>
  <c r="O1598" i="9"/>
  <c r="P1598" i="9"/>
  <c r="Q1598" i="9"/>
  <c r="R1598" i="9"/>
  <c r="N1599" i="9"/>
  <c r="O1599" i="9"/>
  <c r="P1599" i="9"/>
  <c r="Q1599" i="9"/>
  <c r="R1599" i="9"/>
  <c r="N1600" i="9"/>
  <c r="O1600" i="9"/>
  <c r="P1600" i="9"/>
  <c r="Q1600" i="9"/>
  <c r="R1600" i="9"/>
  <c r="N1601" i="9"/>
  <c r="O1601" i="9"/>
  <c r="P1601" i="9"/>
  <c r="Q1601" i="9"/>
  <c r="R1601" i="9"/>
  <c r="N1602" i="9"/>
  <c r="O1602" i="9"/>
  <c r="P1602" i="9"/>
  <c r="Q1602" i="9"/>
  <c r="R1602" i="9"/>
  <c r="N1603" i="9"/>
  <c r="O1603" i="9"/>
  <c r="P1603" i="9"/>
  <c r="Q1603" i="9"/>
  <c r="R1603" i="9"/>
  <c r="N1604" i="9"/>
  <c r="O1604" i="9"/>
  <c r="P1604" i="9"/>
  <c r="Q1604" i="9"/>
  <c r="R1604" i="9"/>
  <c r="N1605" i="9"/>
  <c r="O1605" i="9"/>
  <c r="P1605" i="9"/>
  <c r="Q1605" i="9"/>
  <c r="R1605" i="9"/>
  <c r="N1606" i="9"/>
  <c r="O1606" i="9"/>
  <c r="P1606" i="9"/>
  <c r="Q1606" i="9"/>
  <c r="R1606" i="9"/>
  <c r="N1607" i="9"/>
  <c r="O1607" i="9"/>
  <c r="P1607" i="9"/>
  <c r="Q1607" i="9"/>
  <c r="R1607" i="9"/>
  <c r="N1608" i="9"/>
  <c r="O1608" i="9"/>
  <c r="P1608" i="9"/>
  <c r="Q1608" i="9"/>
  <c r="R1608" i="9"/>
  <c r="N1609" i="9"/>
  <c r="O1609" i="9"/>
  <c r="P1609" i="9"/>
  <c r="Q1609" i="9"/>
  <c r="R1609" i="9"/>
  <c r="N1610" i="9"/>
  <c r="O1610" i="9"/>
  <c r="P1610" i="9"/>
  <c r="Q1610" i="9"/>
  <c r="R1610" i="9"/>
  <c r="N1611" i="9"/>
  <c r="O1611" i="9"/>
  <c r="P1611" i="9"/>
  <c r="Q1611" i="9"/>
  <c r="R1611" i="9"/>
  <c r="N1612" i="9"/>
  <c r="O1612" i="9"/>
  <c r="P1612" i="9"/>
  <c r="Q1612" i="9"/>
  <c r="R1612" i="9"/>
  <c r="N1613" i="9"/>
  <c r="O1613" i="9"/>
  <c r="P1613" i="9"/>
  <c r="Q1613" i="9"/>
  <c r="R1613" i="9"/>
  <c r="N1614" i="9"/>
  <c r="O1614" i="9"/>
  <c r="P1614" i="9"/>
  <c r="Q1614" i="9"/>
  <c r="R1614" i="9"/>
  <c r="N1615" i="9"/>
  <c r="O1615" i="9"/>
  <c r="P1615" i="9"/>
  <c r="Q1615" i="9"/>
  <c r="R1615" i="9"/>
  <c r="N1616" i="9"/>
  <c r="O1616" i="9"/>
  <c r="P1616" i="9"/>
  <c r="Q1616" i="9"/>
  <c r="R1616" i="9"/>
  <c r="N1617" i="9"/>
  <c r="O1617" i="9"/>
  <c r="P1617" i="9"/>
  <c r="Q1617" i="9"/>
  <c r="R1617" i="9"/>
  <c r="N1618" i="9"/>
  <c r="O1618" i="9"/>
  <c r="P1618" i="9"/>
  <c r="Q1618" i="9"/>
  <c r="R1618" i="9"/>
  <c r="N1619" i="9"/>
  <c r="O1619" i="9"/>
  <c r="P1619" i="9"/>
  <c r="Q1619" i="9"/>
  <c r="R1619" i="9"/>
  <c r="N1620" i="9"/>
  <c r="O1620" i="9"/>
  <c r="P1620" i="9"/>
  <c r="Q1620" i="9"/>
  <c r="R1620" i="9"/>
  <c r="N1621" i="9"/>
  <c r="O1621" i="9"/>
  <c r="P1621" i="9"/>
  <c r="Q1621" i="9"/>
  <c r="R1621" i="9"/>
  <c r="N1622" i="9"/>
  <c r="O1622" i="9"/>
  <c r="P1622" i="9"/>
  <c r="Q1622" i="9"/>
  <c r="R1622" i="9"/>
  <c r="N1623" i="9"/>
  <c r="O1623" i="9"/>
  <c r="P1623" i="9"/>
  <c r="Q1623" i="9"/>
  <c r="R1623" i="9"/>
  <c r="N1624" i="9"/>
  <c r="O1624" i="9"/>
  <c r="P1624" i="9"/>
  <c r="Q1624" i="9"/>
  <c r="R1624" i="9"/>
  <c r="N1625" i="9"/>
  <c r="O1625" i="9"/>
  <c r="P1625" i="9"/>
  <c r="Q1625" i="9"/>
  <c r="R1625" i="9"/>
  <c r="N1626" i="9"/>
  <c r="O1626" i="9"/>
  <c r="P1626" i="9"/>
  <c r="Q1626" i="9"/>
  <c r="R1626" i="9"/>
  <c r="N1627" i="9"/>
  <c r="O1627" i="9"/>
  <c r="P1627" i="9"/>
  <c r="Q1627" i="9"/>
  <c r="R1627" i="9"/>
  <c r="N1628" i="9"/>
  <c r="O1628" i="9"/>
  <c r="P1628" i="9"/>
  <c r="Q1628" i="9"/>
  <c r="R1628" i="9"/>
  <c r="N1629" i="9"/>
  <c r="O1629" i="9"/>
  <c r="P1629" i="9"/>
  <c r="Q1629" i="9"/>
  <c r="R1629" i="9"/>
  <c r="N1630" i="9"/>
  <c r="O1630" i="9"/>
  <c r="P1630" i="9"/>
  <c r="Q1630" i="9"/>
  <c r="R1630" i="9"/>
  <c r="N1631" i="9"/>
  <c r="O1631" i="9"/>
  <c r="P1631" i="9"/>
  <c r="Q1631" i="9"/>
  <c r="R1631" i="9"/>
  <c r="N1632" i="9"/>
  <c r="O1632" i="9"/>
  <c r="P1632" i="9"/>
  <c r="Q1632" i="9"/>
  <c r="R1632" i="9"/>
  <c r="N1633" i="9"/>
  <c r="O1633" i="9"/>
  <c r="P1633" i="9"/>
  <c r="Q1633" i="9"/>
  <c r="R1633" i="9"/>
  <c r="N1634" i="9"/>
  <c r="O1634" i="9"/>
  <c r="P1634" i="9"/>
  <c r="Q1634" i="9"/>
  <c r="R1634" i="9"/>
  <c r="N1635" i="9"/>
  <c r="O1635" i="9"/>
  <c r="P1635" i="9"/>
  <c r="Q1635" i="9"/>
  <c r="R1635" i="9"/>
  <c r="N1636" i="9"/>
  <c r="O1636" i="9"/>
  <c r="P1636" i="9"/>
  <c r="Q1636" i="9"/>
  <c r="R1636" i="9"/>
  <c r="N1637" i="9"/>
  <c r="O1637" i="9"/>
  <c r="P1637" i="9"/>
  <c r="Q1637" i="9"/>
  <c r="R1637" i="9"/>
  <c r="N1638" i="9"/>
  <c r="O1638" i="9"/>
  <c r="P1638" i="9"/>
  <c r="Q1638" i="9"/>
  <c r="R1638" i="9"/>
  <c r="N1639" i="9"/>
  <c r="O1639" i="9"/>
  <c r="P1639" i="9"/>
  <c r="Q1639" i="9"/>
  <c r="R1639" i="9"/>
  <c r="N1640" i="9"/>
  <c r="O1640" i="9"/>
  <c r="P1640" i="9"/>
  <c r="Q1640" i="9"/>
  <c r="R1640" i="9"/>
  <c r="N1641" i="9"/>
  <c r="O1641" i="9"/>
  <c r="P1641" i="9"/>
  <c r="Q1641" i="9"/>
  <c r="R1641" i="9"/>
  <c r="N1642" i="9"/>
  <c r="O1642" i="9"/>
  <c r="P1642" i="9"/>
  <c r="Q1642" i="9"/>
  <c r="R1642" i="9"/>
  <c r="N1643" i="9"/>
  <c r="O1643" i="9"/>
  <c r="P1643" i="9"/>
  <c r="Q1643" i="9"/>
  <c r="R1643" i="9"/>
  <c r="N1644" i="9"/>
  <c r="O1644" i="9"/>
  <c r="P1644" i="9"/>
  <c r="Q1644" i="9"/>
  <c r="R1644" i="9"/>
  <c r="N1645" i="9"/>
  <c r="O1645" i="9"/>
  <c r="P1645" i="9"/>
  <c r="Q1645" i="9"/>
  <c r="R1645" i="9"/>
  <c r="N1646" i="9"/>
  <c r="O1646" i="9"/>
  <c r="P1646" i="9"/>
  <c r="Q1646" i="9"/>
  <c r="R1646" i="9"/>
  <c r="N1647" i="9"/>
  <c r="O1647" i="9"/>
  <c r="P1647" i="9"/>
  <c r="Q1647" i="9"/>
  <c r="R1647" i="9"/>
  <c r="N1648" i="9"/>
  <c r="O1648" i="9"/>
  <c r="P1648" i="9"/>
  <c r="Q1648" i="9"/>
  <c r="R1648" i="9"/>
  <c r="N1649" i="9"/>
  <c r="O1649" i="9"/>
  <c r="P1649" i="9"/>
  <c r="Q1649" i="9"/>
  <c r="R1649" i="9"/>
  <c r="N1650" i="9"/>
  <c r="O1650" i="9"/>
  <c r="P1650" i="9"/>
  <c r="Q1650" i="9"/>
  <c r="R1650" i="9"/>
  <c r="N1651" i="9"/>
  <c r="O1651" i="9"/>
  <c r="P1651" i="9"/>
  <c r="Q1651" i="9"/>
  <c r="R1651" i="9"/>
  <c r="N1652" i="9"/>
  <c r="O1652" i="9"/>
  <c r="P1652" i="9"/>
  <c r="Q1652" i="9"/>
  <c r="R1652" i="9"/>
  <c r="N1653" i="9"/>
  <c r="O1653" i="9"/>
  <c r="P1653" i="9"/>
  <c r="Q1653" i="9"/>
  <c r="R1653" i="9"/>
  <c r="N1654" i="9"/>
  <c r="O1654" i="9"/>
  <c r="P1654" i="9"/>
  <c r="Q1654" i="9"/>
  <c r="R1654" i="9"/>
  <c r="N1655" i="9"/>
  <c r="O1655" i="9"/>
  <c r="P1655" i="9"/>
  <c r="Q1655" i="9"/>
  <c r="R1655" i="9"/>
  <c r="N1656" i="9"/>
  <c r="O1656" i="9"/>
  <c r="P1656" i="9"/>
  <c r="Q1656" i="9"/>
  <c r="R1656" i="9"/>
  <c r="N1657" i="9"/>
  <c r="O1657" i="9"/>
  <c r="P1657" i="9"/>
  <c r="Q1657" i="9"/>
  <c r="R1657" i="9"/>
  <c r="N1658" i="9"/>
  <c r="O1658" i="9"/>
  <c r="P1658" i="9"/>
  <c r="Q1658" i="9"/>
  <c r="R1658" i="9"/>
  <c r="N1659" i="9"/>
  <c r="O1659" i="9"/>
  <c r="P1659" i="9"/>
  <c r="Q1659" i="9"/>
  <c r="R1659" i="9"/>
  <c r="N1660" i="9"/>
  <c r="O1660" i="9"/>
  <c r="P1660" i="9"/>
  <c r="Q1660" i="9"/>
  <c r="R1660" i="9"/>
  <c r="N1661" i="9"/>
  <c r="O1661" i="9"/>
  <c r="P1661" i="9"/>
  <c r="Q1661" i="9"/>
  <c r="R1661" i="9"/>
  <c r="N1662" i="9"/>
  <c r="O1662" i="9"/>
  <c r="P1662" i="9"/>
  <c r="Q1662" i="9"/>
  <c r="R1662" i="9"/>
  <c r="N1663" i="9"/>
  <c r="O1663" i="9"/>
  <c r="P1663" i="9"/>
  <c r="Q1663" i="9"/>
  <c r="R1663" i="9"/>
  <c r="N1664" i="9"/>
  <c r="O1664" i="9"/>
  <c r="P1664" i="9"/>
  <c r="Q1664" i="9"/>
  <c r="R1664" i="9"/>
  <c r="N1665" i="9"/>
  <c r="O1665" i="9"/>
  <c r="P1665" i="9"/>
  <c r="Q1665" i="9"/>
  <c r="R1665" i="9"/>
  <c r="N1666" i="9"/>
  <c r="O1666" i="9"/>
  <c r="P1666" i="9"/>
  <c r="Q1666" i="9"/>
  <c r="R1666" i="9"/>
  <c r="N1667" i="9"/>
  <c r="O1667" i="9"/>
  <c r="P1667" i="9"/>
  <c r="Q1667" i="9"/>
  <c r="R1667" i="9"/>
  <c r="N1668" i="9"/>
  <c r="O1668" i="9"/>
  <c r="P1668" i="9"/>
  <c r="Q1668" i="9"/>
  <c r="R1668" i="9"/>
  <c r="N1669" i="9"/>
  <c r="O1669" i="9"/>
  <c r="P1669" i="9"/>
  <c r="Q1669" i="9"/>
  <c r="R1669" i="9"/>
  <c r="N1670" i="9"/>
  <c r="O1670" i="9"/>
  <c r="P1670" i="9"/>
  <c r="Q1670" i="9"/>
  <c r="R1670" i="9"/>
  <c r="N1671" i="9"/>
  <c r="O1671" i="9"/>
  <c r="P1671" i="9"/>
  <c r="Q1671" i="9"/>
  <c r="R1671" i="9"/>
  <c r="N1672" i="9"/>
  <c r="O1672" i="9"/>
  <c r="P1672" i="9"/>
  <c r="Q1672" i="9"/>
  <c r="R1672" i="9"/>
  <c r="N1673" i="9"/>
  <c r="O1673" i="9"/>
  <c r="P1673" i="9"/>
  <c r="Q1673" i="9"/>
  <c r="R1673" i="9"/>
  <c r="N1674" i="9"/>
  <c r="O1674" i="9"/>
  <c r="P1674" i="9"/>
  <c r="Q1674" i="9"/>
  <c r="R1674" i="9"/>
  <c r="N1675" i="9"/>
  <c r="O1675" i="9"/>
  <c r="P1675" i="9"/>
  <c r="Q1675" i="9"/>
  <c r="R1675" i="9"/>
  <c r="N1676" i="9"/>
  <c r="O1676" i="9"/>
  <c r="P1676" i="9"/>
  <c r="Q1676" i="9"/>
  <c r="R1676" i="9"/>
  <c r="N1677" i="9"/>
  <c r="O1677" i="9"/>
  <c r="P1677" i="9"/>
  <c r="Q1677" i="9"/>
  <c r="R1677" i="9"/>
  <c r="N1678" i="9"/>
  <c r="O1678" i="9"/>
  <c r="P1678" i="9"/>
  <c r="Q1678" i="9"/>
  <c r="R1678" i="9"/>
  <c r="N1679" i="9"/>
  <c r="O1679" i="9"/>
  <c r="P1679" i="9"/>
  <c r="Q1679" i="9"/>
  <c r="R1679" i="9"/>
  <c r="N1680" i="9"/>
  <c r="O1680" i="9"/>
  <c r="P1680" i="9"/>
  <c r="Q1680" i="9"/>
  <c r="R1680" i="9"/>
  <c r="N1681" i="9"/>
  <c r="O1681" i="9"/>
  <c r="P1681" i="9"/>
  <c r="Q1681" i="9"/>
  <c r="R1681" i="9"/>
  <c r="N1682" i="9"/>
  <c r="O1682" i="9"/>
  <c r="P1682" i="9"/>
  <c r="Q1682" i="9"/>
  <c r="R1682" i="9"/>
  <c r="N1683" i="9"/>
  <c r="O1683" i="9"/>
  <c r="P1683" i="9"/>
  <c r="Q1683" i="9"/>
  <c r="R1683" i="9"/>
  <c r="N1684" i="9"/>
  <c r="O1684" i="9"/>
  <c r="P1684" i="9"/>
  <c r="Q1684" i="9"/>
  <c r="R1684" i="9"/>
  <c r="N1685" i="9"/>
  <c r="O1685" i="9"/>
  <c r="P1685" i="9"/>
  <c r="Q1685" i="9"/>
  <c r="R1685" i="9"/>
  <c r="N1686" i="9"/>
  <c r="O1686" i="9"/>
  <c r="P1686" i="9"/>
  <c r="Q1686" i="9"/>
  <c r="R1686" i="9"/>
  <c r="N1687" i="9"/>
  <c r="O1687" i="9"/>
  <c r="P1687" i="9"/>
  <c r="Q1687" i="9"/>
  <c r="R1687" i="9"/>
  <c r="N1688" i="9"/>
  <c r="O1688" i="9"/>
  <c r="P1688" i="9"/>
  <c r="Q1688" i="9"/>
  <c r="R1688" i="9"/>
  <c r="N1689" i="9"/>
  <c r="O1689" i="9"/>
  <c r="P1689" i="9"/>
  <c r="Q1689" i="9"/>
  <c r="R1689" i="9"/>
  <c r="N1690" i="9"/>
  <c r="O1690" i="9"/>
  <c r="P1690" i="9"/>
  <c r="Q1690" i="9"/>
  <c r="R1690" i="9"/>
  <c r="N1691" i="9"/>
  <c r="O1691" i="9"/>
  <c r="P1691" i="9"/>
  <c r="Q1691" i="9"/>
  <c r="R1691" i="9"/>
  <c r="N1692" i="9"/>
  <c r="O1692" i="9"/>
  <c r="P1692" i="9"/>
  <c r="Q1692" i="9"/>
  <c r="R1692" i="9"/>
  <c r="N1693" i="9"/>
  <c r="O1693" i="9"/>
  <c r="P1693" i="9"/>
  <c r="Q1693" i="9"/>
  <c r="R1693" i="9"/>
  <c r="N1694" i="9"/>
  <c r="O1694" i="9"/>
  <c r="P1694" i="9"/>
  <c r="Q1694" i="9"/>
  <c r="R1694" i="9"/>
  <c r="N1695" i="9"/>
  <c r="O1695" i="9"/>
  <c r="P1695" i="9"/>
  <c r="Q1695" i="9"/>
  <c r="R1695" i="9"/>
  <c r="N1696" i="9"/>
  <c r="O1696" i="9"/>
  <c r="P1696" i="9"/>
  <c r="Q1696" i="9"/>
  <c r="R1696" i="9"/>
  <c r="N1697" i="9"/>
  <c r="O1697" i="9"/>
  <c r="P1697" i="9"/>
  <c r="Q1697" i="9"/>
  <c r="R1697" i="9"/>
  <c r="N1698" i="9"/>
  <c r="O1698" i="9"/>
  <c r="P1698" i="9"/>
  <c r="Q1698" i="9"/>
  <c r="R1698" i="9"/>
  <c r="N1699" i="9"/>
  <c r="O1699" i="9"/>
  <c r="P1699" i="9"/>
  <c r="Q1699" i="9"/>
  <c r="R1699" i="9"/>
  <c r="N1700" i="9"/>
  <c r="O1700" i="9"/>
  <c r="P1700" i="9"/>
  <c r="Q1700" i="9"/>
  <c r="R1700" i="9"/>
  <c r="N1701" i="9"/>
  <c r="O1701" i="9"/>
  <c r="P1701" i="9"/>
  <c r="Q1701" i="9"/>
  <c r="R1701" i="9"/>
  <c r="N1702" i="9"/>
  <c r="O1702" i="9"/>
  <c r="P1702" i="9"/>
  <c r="Q1702" i="9"/>
  <c r="R1702" i="9"/>
  <c r="N1703" i="9"/>
  <c r="O1703" i="9"/>
  <c r="P1703" i="9"/>
  <c r="Q1703" i="9"/>
  <c r="R1703" i="9"/>
  <c r="N1704" i="9"/>
  <c r="O1704" i="9"/>
  <c r="P1704" i="9"/>
  <c r="Q1704" i="9"/>
  <c r="R1704" i="9"/>
  <c r="N1705" i="9"/>
  <c r="O1705" i="9"/>
  <c r="P1705" i="9"/>
  <c r="Q1705" i="9"/>
  <c r="R1705" i="9"/>
  <c r="N1706" i="9"/>
  <c r="O1706" i="9"/>
  <c r="P1706" i="9"/>
  <c r="Q1706" i="9"/>
  <c r="R1706" i="9"/>
  <c r="N1707" i="9"/>
  <c r="O1707" i="9"/>
  <c r="P1707" i="9"/>
  <c r="Q1707" i="9"/>
  <c r="R1707" i="9"/>
  <c r="N1708" i="9"/>
  <c r="O1708" i="9"/>
  <c r="P1708" i="9"/>
  <c r="Q1708" i="9"/>
  <c r="R1708" i="9"/>
  <c r="N1709" i="9"/>
  <c r="O1709" i="9"/>
  <c r="P1709" i="9"/>
  <c r="Q1709" i="9"/>
  <c r="R1709" i="9"/>
  <c r="N1710" i="9"/>
  <c r="O1710" i="9"/>
  <c r="P1710" i="9"/>
  <c r="Q1710" i="9"/>
  <c r="R1710" i="9"/>
  <c r="N1711" i="9"/>
  <c r="O1711" i="9"/>
  <c r="P1711" i="9"/>
  <c r="Q1711" i="9"/>
  <c r="R1711" i="9"/>
  <c r="N1712" i="9"/>
  <c r="O1712" i="9"/>
  <c r="P1712" i="9"/>
  <c r="Q1712" i="9"/>
  <c r="R1712" i="9"/>
  <c r="N1713" i="9"/>
  <c r="O1713" i="9"/>
  <c r="P1713" i="9"/>
  <c r="Q1713" i="9"/>
  <c r="R1713" i="9"/>
  <c r="N1714" i="9"/>
  <c r="O1714" i="9"/>
  <c r="P1714" i="9"/>
  <c r="Q1714" i="9"/>
  <c r="R1714" i="9"/>
  <c r="N1715" i="9"/>
  <c r="O1715" i="9"/>
  <c r="P1715" i="9"/>
  <c r="Q1715" i="9"/>
  <c r="R1715" i="9"/>
  <c r="N1716" i="9"/>
  <c r="O1716" i="9"/>
  <c r="P1716" i="9"/>
  <c r="Q1716" i="9"/>
  <c r="R1716" i="9"/>
  <c r="N1717" i="9"/>
  <c r="O1717" i="9"/>
  <c r="P1717" i="9"/>
  <c r="Q1717" i="9"/>
  <c r="R1717" i="9"/>
  <c r="N1718" i="9"/>
  <c r="O1718" i="9"/>
  <c r="P1718" i="9"/>
  <c r="Q1718" i="9"/>
  <c r="R1718" i="9"/>
  <c r="N1719" i="9"/>
  <c r="O1719" i="9"/>
  <c r="P1719" i="9"/>
  <c r="Q1719" i="9"/>
  <c r="R1719" i="9"/>
  <c r="N1720" i="9"/>
  <c r="O1720" i="9"/>
  <c r="P1720" i="9"/>
  <c r="Q1720" i="9"/>
  <c r="R1720" i="9"/>
  <c r="N1721" i="9"/>
  <c r="O1721" i="9"/>
  <c r="P1721" i="9"/>
  <c r="Q1721" i="9"/>
  <c r="R1721" i="9"/>
  <c r="N1722" i="9"/>
  <c r="O1722" i="9"/>
  <c r="P1722" i="9"/>
  <c r="Q1722" i="9"/>
  <c r="R1722" i="9"/>
  <c r="N1723" i="9"/>
  <c r="O1723" i="9"/>
  <c r="P1723" i="9"/>
  <c r="Q1723" i="9"/>
  <c r="R1723" i="9"/>
  <c r="N1724" i="9"/>
  <c r="O1724" i="9"/>
  <c r="P1724" i="9"/>
  <c r="Q1724" i="9"/>
  <c r="R1724" i="9"/>
  <c r="N1725" i="9"/>
  <c r="O1725" i="9"/>
  <c r="P1725" i="9"/>
  <c r="Q1725" i="9"/>
  <c r="R1725" i="9"/>
  <c r="N1726" i="9"/>
  <c r="O1726" i="9"/>
  <c r="P1726" i="9"/>
  <c r="Q1726" i="9"/>
  <c r="R1726" i="9"/>
  <c r="N1727" i="9"/>
  <c r="O1727" i="9"/>
  <c r="P1727" i="9"/>
  <c r="Q1727" i="9"/>
  <c r="R1727" i="9"/>
  <c r="N1728" i="9"/>
  <c r="O1728" i="9"/>
  <c r="P1728" i="9"/>
  <c r="Q1728" i="9"/>
  <c r="R1728" i="9"/>
  <c r="N1729" i="9"/>
  <c r="O1729" i="9"/>
  <c r="P1729" i="9"/>
  <c r="Q1729" i="9"/>
  <c r="R1729" i="9"/>
  <c r="N1730" i="9"/>
  <c r="O1730" i="9"/>
  <c r="P1730" i="9"/>
  <c r="Q1730" i="9"/>
  <c r="R1730" i="9"/>
  <c r="N1731" i="9"/>
  <c r="O1731" i="9"/>
  <c r="P1731" i="9"/>
  <c r="Q1731" i="9"/>
  <c r="R1731" i="9"/>
  <c r="N1732" i="9"/>
  <c r="O1732" i="9"/>
  <c r="P1732" i="9"/>
  <c r="Q1732" i="9"/>
  <c r="R1732" i="9"/>
  <c r="N1733" i="9"/>
  <c r="O1733" i="9"/>
  <c r="P1733" i="9"/>
  <c r="Q1733" i="9"/>
  <c r="R1733" i="9"/>
  <c r="N1734" i="9"/>
  <c r="O1734" i="9"/>
  <c r="P1734" i="9"/>
  <c r="Q1734" i="9"/>
  <c r="R1734" i="9"/>
  <c r="N1735" i="9"/>
  <c r="O1735" i="9"/>
  <c r="P1735" i="9"/>
  <c r="Q1735" i="9"/>
  <c r="R1735" i="9"/>
  <c r="N1736" i="9"/>
  <c r="O1736" i="9"/>
  <c r="P1736" i="9"/>
  <c r="Q1736" i="9"/>
  <c r="R1736" i="9"/>
  <c r="N1737" i="9"/>
  <c r="O1737" i="9"/>
  <c r="P1737" i="9"/>
  <c r="Q1737" i="9"/>
  <c r="R1737" i="9"/>
  <c r="N1738" i="9"/>
  <c r="O1738" i="9"/>
  <c r="P1738" i="9"/>
  <c r="Q1738" i="9"/>
  <c r="R1738" i="9"/>
  <c r="N1739" i="9"/>
  <c r="O1739" i="9"/>
  <c r="P1739" i="9"/>
  <c r="Q1739" i="9"/>
  <c r="R1739" i="9"/>
  <c r="N1740" i="9"/>
  <c r="O1740" i="9"/>
  <c r="P1740" i="9"/>
  <c r="Q1740" i="9"/>
  <c r="R1740" i="9"/>
  <c r="N1741" i="9"/>
  <c r="O1741" i="9"/>
  <c r="P1741" i="9"/>
  <c r="Q1741" i="9"/>
  <c r="R1741" i="9"/>
  <c r="N1742" i="9"/>
  <c r="O1742" i="9"/>
  <c r="P1742" i="9"/>
  <c r="Q1742" i="9"/>
  <c r="R1742" i="9"/>
  <c r="N1743" i="9"/>
  <c r="O1743" i="9"/>
  <c r="P1743" i="9"/>
  <c r="Q1743" i="9"/>
  <c r="R1743" i="9"/>
  <c r="N1744" i="9"/>
  <c r="O1744" i="9"/>
  <c r="P1744" i="9"/>
  <c r="Q1744" i="9"/>
  <c r="R1744" i="9"/>
  <c r="N1745" i="9"/>
  <c r="O1745" i="9"/>
  <c r="P1745" i="9"/>
  <c r="Q1745" i="9"/>
  <c r="R1745" i="9"/>
  <c r="N1746" i="9"/>
  <c r="O1746" i="9"/>
  <c r="P1746" i="9"/>
  <c r="Q1746" i="9"/>
  <c r="R1746" i="9"/>
  <c r="N1747" i="9"/>
  <c r="O1747" i="9"/>
  <c r="P1747" i="9"/>
  <c r="Q1747" i="9"/>
  <c r="R1747" i="9"/>
  <c r="N1748" i="9"/>
  <c r="O1748" i="9"/>
  <c r="P1748" i="9"/>
  <c r="Q1748" i="9"/>
  <c r="R1748" i="9"/>
  <c r="N1749" i="9"/>
  <c r="O1749" i="9"/>
  <c r="P1749" i="9"/>
  <c r="Q1749" i="9"/>
  <c r="R1749" i="9"/>
  <c r="N1750" i="9"/>
  <c r="O1750" i="9"/>
  <c r="P1750" i="9"/>
  <c r="Q1750" i="9"/>
  <c r="R1750" i="9"/>
  <c r="N1751" i="9"/>
  <c r="O1751" i="9"/>
  <c r="P1751" i="9"/>
  <c r="Q1751" i="9"/>
  <c r="R1751" i="9"/>
  <c r="N1752" i="9"/>
  <c r="O1752" i="9"/>
  <c r="P1752" i="9"/>
  <c r="Q1752" i="9"/>
  <c r="R1752" i="9"/>
  <c r="N1753" i="9"/>
  <c r="O1753" i="9"/>
  <c r="P1753" i="9"/>
  <c r="Q1753" i="9"/>
  <c r="R1753" i="9"/>
  <c r="N1754" i="9"/>
  <c r="O1754" i="9"/>
  <c r="P1754" i="9"/>
  <c r="Q1754" i="9"/>
  <c r="R1754" i="9"/>
  <c r="N1755" i="9"/>
  <c r="O1755" i="9"/>
  <c r="P1755" i="9"/>
  <c r="Q1755" i="9"/>
  <c r="R1755" i="9"/>
  <c r="N1756" i="9"/>
  <c r="O1756" i="9"/>
  <c r="P1756" i="9"/>
  <c r="Q1756" i="9"/>
  <c r="R1756" i="9"/>
  <c r="N1757" i="9"/>
  <c r="O1757" i="9"/>
  <c r="P1757" i="9"/>
  <c r="Q1757" i="9"/>
  <c r="R1757" i="9"/>
  <c r="N1758" i="9"/>
  <c r="O1758" i="9"/>
  <c r="P1758" i="9"/>
  <c r="Q1758" i="9"/>
  <c r="R1758" i="9"/>
  <c r="N1759" i="9"/>
  <c r="O1759" i="9"/>
  <c r="P1759" i="9"/>
  <c r="Q1759" i="9"/>
  <c r="R1759" i="9"/>
  <c r="N1760" i="9"/>
  <c r="O1760" i="9"/>
  <c r="P1760" i="9"/>
  <c r="Q1760" i="9"/>
  <c r="R1760" i="9"/>
  <c r="N1761" i="9"/>
  <c r="O1761" i="9"/>
  <c r="P1761" i="9"/>
  <c r="Q1761" i="9"/>
  <c r="R1761" i="9"/>
  <c r="N1762" i="9"/>
  <c r="O1762" i="9"/>
  <c r="P1762" i="9"/>
  <c r="Q1762" i="9"/>
  <c r="R1762" i="9"/>
  <c r="N1763" i="9"/>
  <c r="O1763" i="9"/>
  <c r="P1763" i="9"/>
  <c r="Q1763" i="9"/>
  <c r="R1763" i="9"/>
  <c r="N1764" i="9"/>
  <c r="O1764" i="9"/>
  <c r="P1764" i="9"/>
  <c r="Q1764" i="9"/>
  <c r="R1764" i="9"/>
  <c r="N1765" i="9"/>
  <c r="O1765" i="9"/>
  <c r="P1765" i="9"/>
  <c r="Q1765" i="9"/>
  <c r="R1765" i="9"/>
  <c r="N1766" i="9"/>
  <c r="O1766" i="9"/>
  <c r="P1766" i="9"/>
  <c r="Q1766" i="9"/>
  <c r="R1766" i="9"/>
  <c r="N1767" i="9"/>
  <c r="O1767" i="9"/>
  <c r="P1767" i="9"/>
  <c r="Q1767" i="9"/>
  <c r="R1767" i="9"/>
  <c r="N1768" i="9"/>
  <c r="O1768" i="9"/>
  <c r="P1768" i="9"/>
  <c r="Q1768" i="9"/>
  <c r="R1768" i="9"/>
  <c r="N1769" i="9"/>
  <c r="O1769" i="9"/>
  <c r="P1769" i="9"/>
  <c r="Q1769" i="9"/>
  <c r="R1769" i="9"/>
  <c r="N1770" i="9"/>
  <c r="O1770" i="9"/>
  <c r="P1770" i="9"/>
  <c r="Q1770" i="9"/>
  <c r="R1770" i="9"/>
  <c r="N1771" i="9"/>
  <c r="O1771" i="9"/>
  <c r="P1771" i="9"/>
  <c r="Q1771" i="9"/>
  <c r="R1771" i="9"/>
  <c r="N1772" i="9"/>
  <c r="O1772" i="9"/>
  <c r="P1772" i="9"/>
  <c r="Q1772" i="9"/>
  <c r="R1772" i="9"/>
  <c r="N1773" i="9"/>
  <c r="O1773" i="9"/>
  <c r="P1773" i="9"/>
  <c r="Q1773" i="9"/>
  <c r="R1773" i="9"/>
  <c r="N1774" i="9"/>
  <c r="O1774" i="9"/>
  <c r="P1774" i="9"/>
  <c r="Q1774" i="9"/>
  <c r="R1774" i="9"/>
  <c r="N1775" i="9"/>
  <c r="O1775" i="9"/>
  <c r="P1775" i="9"/>
  <c r="Q1775" i="9"/>
  <c r="R1775" i="9"/>
  <c r="N1776" i="9"/>
  <c r="O1776" i="9"/>
  <c r="P1776" i="9"/>
  <c r="Q1776" i="9"/>
  <c r="R1776" i="9"/>
  <c r="N1777" i="9"/>
  <c r="O1777" i="9"/>
  <c r="P1777" i="9"/>
  <c r="Q1777" i="9"/>
  <c r="R1777" i="9"/>
  <c r="N1778" i="9"/>
  <c r="O1778" i="9"/>
  <c r="P1778" i="9"/>
  <c r="Q1778" i="9"/>
  <c r="R1778" i="9"/>
  <c r="N1779" i="9"/>
  <c r="O1779" i="9"/>
  <c r="P1779" i="9"/>
  <c r="Q1779" i="9"/>
  <c r="R1779" i="9"/>
  <c r="N1780" i="9"/>
  <c r="O1780" i="9"/>
  <c r="P1780" i="9"/>
  <c r="Q1780" i="9"/>
  <c r="R1780" i="9"/>
  <c r="N1781" i="9"/>
  <c r="O1781" i="9"/>
  <c r="P1781" i="9"/>
  <c r="Q1781" i="9"/>
  <c r="R1781" i="9"/>
  <c r="N1782" i="9"/>
  <c r="O1782" i="9"/>
  <c r="P1782" i="9"/>
  <c r="Q1782" i="9"/>
  <c r="R1782" i="9"/>
  <c r="N1783" i="9"/>
  <c r="O1783" i="9"/>
  <c r="P1783" i="9"/>
  <c r="Q1783" i="9"/>
  <c r="R1783" i="9"/>
  <c r="N1784" i="9"/>
  <c r="O1784" i="9"/>
  <c r="P1784" i="9"/>
  <c r="Q1784" i="9"/>
  <c r="R1784" i="9"/>
  <c r="N1785" i="9"/>
  <c r="O1785" i="9"/>
  <c r="P1785" i="9"/>
  <c r="Q1785" i="9"/>
  <c r="R1785" i="9"/>
  <c r="N1786" i="9"/>
  <c r="O1786" i="9"/>
  <c r="P1786" i="9"/>
  <c r="Q1786" i="9"/>
  <c r="R1786" i="9"/>
  <c r="N1787" i="9"/>
  <c r="O1787" i="9"/>
  <c r="P1787" i="9"/>
  <c r="Q1787" i="9"/>
  <c r="R1787" i="9"/>
  <c r="N1788" i="9"/>
  <c r="O1788" i="9"/>
  <c r="P1788" i="9"/>
  <c r="Q1788" i="9"/>
  <c r="R1788" i="9"/>
  <c r="N1789" i="9"/>
  <c r="O1789" i="9"/>
  <c r="P1789" i="9"/>
  <c r="Q1789" i="9"/>
  <c r="R1789" i="9"/>
  <c r="N1790" i="9"/>
  <c r="O1790" i="9"/>
  <c r="P1790" i="9"/>
  <c r="Q1790" i="9"/>
  <c r="R1790" i="9"/>
  <c r="N1791" i="9"/>
  <c r="O1791" i="9"/>
  <c r="P1791" i="9"/>
  <c r="Q1791" i="9"/>
  <c r="R1791" i="9"/>
  <c r="N1792" i="9"/>
  <c r="O1792" i="9"/>
  <c r="P1792" i="9"/>
  <c r="Q1792" i="9"/>
  <c r="R1792" i="9"/>
  <c r="N1793" i="9"/>
  <c r="O1793" i="9"/>
  <c r="P1793" i="9"/>
  <c r="Q1793" i="9"/>
  <c r="R1793" i="9"/>
  <c r="N1794" i="9"/>
  <c r="O1794" i="9"/>
  <c r="P1794" i="9"/>
  <c r="Q1794" i="9"/>
  <c r="R1794" i="9"/>
  <c r="N1795" i="9"/>
  <c r="O1795" i="9"/>
  <c r="P1795" i="9"/>
  <c r="Q1795" i="9"/>
  <c r="R1795" i="9"/>
  <c r="N1796" i="9"/>
  <c r="O1796" i="9"/>
  <c r="P1796" i="9"/>
  <c r="Q1796" i="9"/>
  <c r="R1796" i="9"/>
  <c r="N1797" i="9"/>
  <c r="O1797" i="9"/>
  <c r="P1797" i="9"/>
  <c r="Q1797" i="9"/>
  <c r="R1797" i="9"/>
  <c r="N1798" i="9"/>
  <c r="O1798" i="9"/>
  <c r="P1798" i="9"/>
  <c r="Q1798" i="9"/>
  <c r="R1798" i="9"/>
  <c r="N1799" i="9"/>
  <c r="O1799" i="9"/>
  <c r="P1799" i="9"/>
  <c r="Q1799" i="9"/>
  <c r="R1799" i="9"/>
  <c r="N1800" i="9"/>
  <c r="O1800" i="9"/>
  <c r="P1800" i="9"/>
  <c r="Q1800" i="9"/>
  <c r="R1800" i="9"/>
  <c r="N1801" i="9"/>
  <c r="O1801" i="9"/>
  <c r="P1801" i="9"/>
  <c r="Q1801" i="9"/>
  <c r="R1801" i="9"/>
  <c r="N1802" i="9"/>
  <c r="O1802" i="9"/>
  <c r="P1802" i="9"/>
  <c r="Q1802" i="9"/>
  <c r="R1802" i="9"/>
  <c r="N1803" i="9"/>
  <c r="O1803" i="9"/>
  <c r="P1803" i="9"/>
  <c r="Q1803" i="9"/>
  <c r="R1803" i="9"/>
  <c r="N1804" i="9"/>
  <c r="O1804" i="9"/>
  <c r="P1804" i="9"/>
  <c r="Q1804" i="9"/>
  <c r="R1804" i="9"/>
  <c r="N1805" i="9"/>
  <c r="O1805" i="9"/>
  <c r="P1805" i="9"/>
  <c r="Q1805" i="9"/>
  <c r="R1805" i="9"/>
  <c r="N1806" i="9"/>
  <c r="O1806" i="9"/>
  <c r="P1806" i="9"/>
  <c r="Q1806" i="9"/>
  <c r="R1806" i="9"/>
  <c r="N1807" i="9"/>
  <c r="O1807" i="9"/>
  <c r="P1807" i="9"/>
  <c r="Q1807" i="9"/>
  <c r="R1807" i="9"/>
  <c r="N1808" i="9"/>
  <c r="O1808" i="9"/>
  <c r="P1808" i="9"/>
  <c r="Q1808" i="9"/>
  <c r="R1808" i="9"/>
  <c r="N1809" i="9"/>
  <c r="O1809" i="9"/>
  <c r="P1809" i="9"/>
  <c r="Q1809" i="9"/>
  <c r="R1809" i="9"/>
  <c r="N1810" i="9"/>
  <c r="O1810" i="9"/>
  <c r="P1810" i="9"/>
  <c r="Q1810" i="9"/>
  <c r="R1810" i="9"/>
  <c r="N1811" i="9"/>
  <c r="O1811" i="9"/>
  <c r="P1811" i="9"/>
  <c r="Q1811" i="9"/>
  <c r="R1811" i="9"/>
  <c r="N1812" i="9"/>
  <c r="O1812" i="9"/>
  <c r="P1812" i="9"/>
  <c r="Q1812" i="9"/>
  <c r="R1812" i="9"/>
  <c r="N1813" i="9"/>
  <c r="O1813" i="9"/>
  <c r="P1813" i="9"/>
  <c r="Q1813" i="9"/>
  <c r="R1813" i="9"/>
  <c r="N1814" i="9"/>
  <c r="O1814" i="9"/>
  <c r="P1814" i="9"/>
  <c r="Q1814" i="9"/>
  <c r="R1814" i="9"/>
  <c r="N1815" i="9"/>
  <c r="O1815" i="9"/>
  <c r="P1815" i="9"/>
  <c r="Q1815" i="9"/>
  <c r="R1815" i="9"/>
  <c r="N1816" i="9"/>
  <c r="O1816" i="9"/>
  <c r="P1816" i="9"/>
  <c r="Q1816" i="9"/>
  <c r="R1816" i="9"/>
  <c r="N1817" i="9"/>
  <c r="O1817" i="9"/>
  <c r="P1817" i="9"/>
  <c r="Q1817" i="9"/>
  <c r="R1817" i="9"/>
  <c r="N1818" i="9"/>
  <c r="O1818" i="9"/>
  <c r="P1818" i="9"/>
  <c r="Q1818" i="9"/>
  <c r="R1818" i="9"/>
  <c r="N1819" i="9"/>
  <c r="O1819" i="9"/>
  <c r="P1819" i="9"/>
  <c r="Q1819" i="9"/>
  <c r="R1819" i="9"/>
  <c r="N1820" i="9"/>
  <c r="O1820" i="9"/>
  <c r="P1820" i="9"/>
  <c r="Q1820" i="9"/>
  <c r="R1820" i="9"/>
  <c r="N1821" i="9"/>
  <c r="O1821" i="9"/>
  <c r="P1821" i="9"/>
  <c r="Q1821" i="9"/>
  <c r="R1821" i="9"/>
  <c r="N1822" i="9"/>
  <c r="O1822" i="9"/>
  <c r="P1822" i="9"/>
  <c r="Q1822" i="9"/>
  <c r="R1822" i="9"/>
  <c r="N1823" i="9"/>
  <c r="O1823" i="9"/>
  <c r="P1823" i="9"/>
  <c r="Q1823" i="9"/>
  <c r="R1823" i="9"/>
  <c r="N1824" i="9"/>
  <c r="O1824" i="9"/>
  <c r="P1824" i="9"/>
  <c r="Q1824" i="9"/>
  <c r="R1824" i="9"/>
  <c r="N1825" i="9"/>
  <c r="O1825" i="9"/>
  <c r="P1825" i="9"/>
  <c r="Q1825" i="9"/>
  <c r="R1825" i="9"/>
  <c r="N1826" i="9"/>
  <c r="O1826" i="9"/>
  <c r="P1826" i="9"/>
  <c r="Q1826" i="9"/>
  <c r="R1826" i="9"/>
  <c r="N1827" i="9"/>
  <c r="O1827" i="9"/>
  <c r="P1827" i="9"/>
  <c r="Q1827" i="9"/>
  <c r="R1827" i="9"/>
  <c r="N1828" i="9"/>
  <c r="O1828" i="9"/>
  <c r="P1828" i="9"/>
  <c r="Q1828" i="9"/>
  <c r="R1828" i="9"/>
  <c r="N1829" i="9"/>
  <c r="O1829" i="9"/>
  <c r="P1829" i="9"/>
  <c r="Q1829" i="9"/>
  <c r="R1829" i="9"/>
  <c r="N1830" i="9"/>
  <c r="O1830" i="9"/>
  <c r="P1830" i="9"/>
  <c r="Q1830" i="9"/>
  <c r="R1830" i="9"/>
  <c r="N1831" i="9"/>
  <c r="O1831" i="9"/>
  <c r="P1831" i="9"/>
  <c r="Q1831" i="9"/>
  <c r="R1831" i="9"/>
  <c r="N1832" i="9"/>
  <c r="O1832" i="9"/>
  <c r="P1832" i="9"/>
  <c r="Q1832" i="9"/>
  <c r="R1832" i="9"/>
  <c r="N1833" i="9"/>
  <c r="O1833" i="9"/>
  <c r="P1833" i="9"/>
  <c r="Q1833" i="9"/>
  <c r="R1833" i="9"/>
  <c r="N1834" i="9"/>
  <c r="O1834" i="9"/>
  <c r="P1834" i="9"/>
  <c r="Q1834" i="9"/>
  <c r="R1834" i="9"/>
  <c r="N1835" i="9"/>
  <c r="O1835" i="9"/>
  <c r="P1835" i="9"/>
  <c r="Q1835" i="9"/>
  <c r="R1835" i="9"/>
  <c r="N1836" i="9"/>
  <c r="O1836" i="9"/>
  <c r="P1836" i="9"/>
  <c r="Q1836" i="9"/>
  <c r="R1836" i="9"/>
  <c r="N1837" i="9"/>
  <c r="O1837" i="9"/>
  <c r="P1837" i="9"/>
  <c r="Q1837" i="9"/>
  <c r="R1837" i="9"/>
  <c r="N1838" i="9"/>
  <c r="O1838" i="9"/>
  <c r="P1838" i="9"/>
  <c r="Q1838" i="9"/>
  <c r="R1838" i="9"/>
  <c r="N1839" i="9"/>
  <c r="O1839" i="9"/>
  <c r="P1839" i="9"/>
  <c r="Q1839" i="9"/>
  <c r="R1839" i="9"/>
  <c r="N1840" i="9"/>
  <c r="O1840" i="9"/>
  <c r="P1840" i="9"/>
  <c r="Q1840" i="9"/>
  <c r="R1840" i="9"/>
  <c r="N1841" i="9"/>
  <c r="O1841" i="9"/>
  <c r="P1841" i="9"/>
  <c r="Q1841" i="9"/>
  <c r="R1841" i="9"/>
  <c r="N1842" i="9"/>
  <c r="O1842" i="9"/>
  <c r="P1842" i="9"/>
  <c r="Q1842" i="9"/>
  <c r="R1842" i="9"/>
  <c r="N1843" i="9"/>
  <c r="O1843" i="9"/>
  <c r="P1843" i="9"/>
  <c r="Q1843" i="9"/>
  <c r="R1843" i="9"/>
  <c r="N1844" i="9"/>
  <c r="O1844" i="9"/>
  <c r="P1844" i="9"/>
  <c r="Q1844" i="9"/>
  <c r="R1844" i="9"/>
  <c r="N1845" i="9"/>
  <c r="O1845" i="9"/>
  <c r="P1845" i="9"/>
  <c r="Q1845" i="9"/>
  <c r="R1845" i="9"/>
  <c r="N1846" i="9"/>
  <c r="O1846" i="9"/>
  <c r="P1846" i="9"/>
  <c r="Q1846" i="9"/>
  <c r="R1846" i="9"/>
  <c r="N1847" i="9"/>
  <c r="O1847" i="9"/>
  <c r="P1847" i="9"/>
  <c r="Q1847" i="9"/>
  <c r="R1847" i="9"/>
  <c r="N1848" i="9"/>
  <c r="O1848" i="9"/>
  <c r="P1848" i="9"/>
  <c r="Q1848" i="9"/>
  <c r="R1848" i="9"/>
  <c r="N1849" i="9"/>
  <c r="O1849" i="9"/>
  <c r="P1849" i="9"/>
  <c r="Q1849" i="9"/>
  <c r="R1849" i="9"/>
  <c r="N1850" i="9"/>
  <c r="O1850" i="9"/>
  <c r="P1850" i="9"/>
  <c r="Q1850" i="9"/>
  <c r="R1850" i="9"/>
  <c r="N1851" i="9"/>
  <c r="O1851" i="9"/>
  <c r="P1851" i="9"/>
  <c r="Q1851" i="9"/>
  <c r="R1851" i="9"/>
  <c r="N1852" i="9"/>
  <c r="O1852" i="9"/>
  <c r="P1852" i="9"/>
  <c r="Q1852" i="9"/>
  <c r="R1852" i="9"/>
  <c r="N1853" i="9"/>
  <c r="O1853" i="9"/>
  <c r="P1853" i="9"/>
  <c r="Q1853" i="9"/>
  <c r="R1853" i="9"/>
  <c r="N1854" i="9"/>
  <c r="O1854" i="9"/>
  <c r="P1854" i="9"/>
  <c r="Q1854" i="9"/>
  <c r="R1854" i="9"/>
  <c r="N1855" i="9"/>
  <c r="O1855" i="9"/>
  <c r="P1855" i="9"/>
  <c r="Q1855" i="9"/>
  <c r="R1855" i="9"/>
  <c r="N1856" i="9"/>
  <c r="O1856" i="9"/>
  <c r="P1856" i="9"/>
  <c r="Q1856" i="9"/>
  <c r="R1856" i="9"/>
  <c r="N1857" i="9"/>
  <c r="O1857" i="9"/>
  <c r="P1857" i="9"/>
  <c r="Q1857" i="9"/>
  <c r="R1857" i="9"/>
  <c r="N1858" i="9"/>
  <c r="O1858" i="9"/>
  <c r="P1858" i="9"/>
  <c r="Q1858" i="9"/>
  <c r="R1858" i="9"/>
  <c r="N1859" i="9"/>
  <c r="O1859" i="9"/>
  <c r="P1859" i="9"/>
  <c r="Q1859" i="9"/>
  <c r="R1859" i="9"/>
  <c r="N1860" i="9"/>
  <c r="O1860" i="9"/>
  <c r="P1860" i="9"/>
  <c r="Q1860" i="9"/>
  <c r="R1860" i="9"/>
  <c r="N1861" i="9"/>
  <c r="O1861" i="9"/>
  <c r="P1861" i="9"/>
  <c r="Q1861" i="9"/>
  <c r="R1861" i="9"/>
  <c r="N1862" i="9"/>
  <c r="O1862" i="9"/>
  <c r="P1862" i="9"/>
  <c r="Q1862" i="9"/>
  <c r="R1862" i="9"/>
  <c r="N1863" i="9"/>
  <c r="O1863" i="9"/>
  <c r="P1863" i="9"/>
  <c r="Q1863" i="9"/>
  <c r="R1863" i="9"/>
  <c r="N1864" i="9"/>
  <c r="O1864" i="9"/>
  <c r="P1864" i="9"/>
  <c r="Q1864" i="9"/>
  <c r="R1864" i="9"/>
  <c r="N1865" i="9"/>
  <c r="O1865" i="9"/>
  <c r="P1865" i="9"/>
  <c r="Q1865" i="9"/>
  <c r="R1865" i="9"/>
  <c r="N1866" i="9"/>
  <c r="O1866" i="9"/>
  <c r="P1866" i="9"/>
  <c r="Q1866" i="9"/>
  <c r="R1866" i="9"/>
  <c r="N1867" i="9"/>
  <c r="O1867" i="9"/>
  <c r="P1867" i="9"/>
  <c r="Q1867" i="9"/>
  <c r="R1867" i="9"/>
  <c r="N1868" i="9"/>
  <c r="O1868" i="9"/>
  <c r="P1868" i="9"/>
  <c r="Q1868" i="9"/>
  <c r="R1868" i="9"/>
  <c r="N1869" i="9"/>
  <c r="O1869" i="9"/>
  <c r="P1869" i="9"/>
  <c r="Q1869" i="9"/>
  <c r="R1869" i="9"/>
  <c r="N1870" i="9"/>
  <c r="O1870" i="9"/>
  <c r="P1870" i="9"/>
  <c r="Q1870" i="9"/>
  <c r="R1870" i="9"/>
  <c r="N1871" i="9"/>
  <c r="O1871" i="9"/>
  <c r="P1871" i="9"/>
  <c r="Q1871" i="9"/>
  <c r="R1871" i="9"/>
  <c r="N1872" i="9"/>
  <c r="O1872" i="9"/>
  <c r="P1872" i="9"/>
  <c r="Q1872" i="9"/>
  <c r="R1872" i="9"/>
  <c r="N1873" i="9"/>
  <c r="O1873" i="9"/>
  <c r="P1873" i="9"/>
  <c r="Q1873" i="9"/>
  <c r="R1873" i="9"/>
  <c r="N1874" i="9"/>
  <c r="O1874" i="9"/>
  <c r="P1874" i="9"/>
  <c r="Q1874" i="9"/>
  <c r="R1874" i="9"/>
  <c r="N1875" i="9"/>
  <c r="O1875" i="9"/>
  <c r="P1875" i="9"/>
  <c r="Q1875" i="9"/>
  <c r="R1875" i="9"/>
  <c r="N1876" i="9"/>
  <c r="O1876" i="9"/>
  <c r="P1876" i="9"/>
  <c r="Q1876" i="9"/>
  <c r="R1876" i="9"/>
  <c r="N1877" i="9"/>
  <c r="O1877" i="9"/>
  <c r="P1877" i="9"/>
  <c r="Q1877" i="9"/>
  <c r="R1877" i="9"/>
  <c r="N1878" i="9"/>
  <c r="O1878" i="9"/>
  <c r="P1878" i="9"/>
  <c r="Q1878" i="9"/>
  <c r="R1878" i="9"/>
  <c r="N1879" i="9"/>
  <c r="O1879" i="9"/>
  <c r="P1879" i="9"/>
  <c r="Q1879" i="9"/>
  <c r="R1879" i="9"/>
  <c r="N1880" i="9"/>
  <c r="O1880" i="9"/>
  <c r="P1880" i="9"/>
  <c r="Q1880" i="9"/>
  <c r="R1880" i="9"/>
  <c r="N1881" i="9"/>
  <c r="O1881" i="9"/>
  <c r="P1881" i="9"/>
  <c r="Q1881" i="9"/>
  <c r="R1881" i="9"/>
  <c r="N1882" i="9"/>
  <c r="O1882" i="9"/>
  <c r="P1882" i="9"/>
  <c r="Q1882" i="9"/>
  <c r="R1882" i="9"/>
  <c r="N1883" i="9"/>
  <c r="O1883" i="9"/>
  <c r="P1883" i="9"/>
  <c r="Q1883" i="9"/>
  <c r="R1883" i="9"/>
  <c r="N1884" i="9"/>
  <c r="O1884" i="9"/>
  <c r="P1884" i="9"/>
  <c r="Q1884" i="9"/>
  <c r="R1884" i="9"/>
  <c r="N1885" i="9"/>
  <c r="O1885" i="9"/>
  <c r="P1885" i="9"/>
  <c r="Q1885" i="9"/>
  <c r="R1885" i="9"/>
  <c r="N1886" i="9"/>
  <c r="O1886" i="9"/>
  <c r="P1886" i="9"/>
  <c r="Q1886" i="9"/>
  <c r="R1886" i="9"/>
  <c r="N1887" i="9"/>
  <c r="O1887" i="9"/>
  <c r="P1887" i="9"/>
  <c r="Q1887" i="9"/>
  <c r="R1887" i="9"/>
  <c r="N1888" i="9"/>
  <c r="O1888" i="9"/>
  <c r="P1888" i="9"/>
  <c r="Q1888" i="9"/>
  <c r="R1888" i="9"/>
  <c r="N1889" i="9"/>
  <c r="O1889" i="9"/>
  <c r="P1889" i="9"/>
  <c r="Q1889" i="9"/>
  <c r="R1889" i="9"/>
  <c r="N1890" i="9"/>
  <c r="O1890" i="9"/>
  <c r="P1890" i="9"/>
  <c r="Q1890" i="9"/>
  <c r="R1890" i="9"/>
  <c r="N1891" i="9"/>
  <c r="O1891" i="9"/>
  <c r="P1891" i="9"/>
  <c r="Q1891" i="9"/>
  <c r="R1891" i="9"/>
  <c r="N1892" i="9"/>
  <c r="O1892" i="9"/>
  <c r="P1892" i="9"/>
  <c r="Q1892" i="9"/>
  <c r="R1892" i="9"/>
  <c r="N1893" i="9"/>
  <c r="O1893" i="9"/>
  <c r="P1893" i="9"/>
  <c r="Q1893" i="9"/>
  <c r="R1893" i="9"/>
  <c r="N1894" i="9"/>
  <c r="O1894" i="9"/>
  <c r="P1894" i="9"/>
  <c r="Q1894" i="9"/>
  <c r="R1894" i="9"/>
  <c r="N1895" i="9"/>
  <c r="O1895" i="9"/>
  <c r="P1895" i="9"/>
  <c r="Q1895" i="9"/>
  <c r="R1895" i="9"/>
  <c r="N1896" i="9"/>
  <c r="O1896" i="9"/>
  <c r="P1896" i="9"/>
  <c r="Q1896" i="9"/>
  <c r="R1896" i="9"/>
  <c r="N1897" i="9"/>
  <c r="O1897" i="9"/>
  <c r="P1897" i="9"/>
  <c r="Q1897" i="9"/>
  <c r="R1897" i="9"/>
  <c r="N1898" i="9"/>
  <c r="O1898" i="9"/>
  <c r="P1898" i="9"/>
  <c r="Q1898" i="9"/>
  <c r="R1898" i="9"/>
  <c r="N1899" i="9"/>
  <c r="O1899" i="9"/>
  <c r="P1899" i="9"/>
  <c r="Q1899" i="9"/>
  <c r="R1899" i="9"/>
  <c r="N1900" i="9"/>
  <c r="O1900" i="9"/>
  <c r="P1900" i="9"/>
  <c r="Q1900" i="9"/>
  <c r="R1900" i="9"/>
  <c r="N1901" i="9"/>
  <c r="O1901" i="9"/>
  <c r="P1901" i="9"/>
  <c r="Q1901" i="9"/>
  <c r="R1901" i="9"/>
  <c r="N1902" i="9"/>
  <c r="O1902" i="9"/>
  <c r="P1902" i="9"/>
  <c r="Q1902" i="9"/>
  <c r="R1902" i="9"/>
  <c r="N1903" i="9"/>
  <c r="O1903" i="9"/>
  <c r="P1903" i="9"/>
  <c r="Q1903" i="9"/>
  <c r="R1903" i="9"/>
  <c r="N1904" i="9"/>
  <c r="O1904" i="9"/>
  <c r="P1904" i="9"/>
  <c r="Q1904" i="9"/>
  <c r="R1904" i="9"/>
  <c r="N1905" i="9"/>
  <c r="O1905" i="9"/>
  <c r="P1905" i="9"/>
  <c r="Q1905" i="9"/>
  <c r="R1905" i="9"/>
  <c r="N1906" i="9"/>
  <c r="O1906" i="9"/>
  <c r="P1906" i="9"/>
  <c r="Q1906" i="9"/>
  <c r="R1906" i="9"/>
  <c r="N1907" i="9"/>
  <c r="O1907" i="9"/>
  <c r="P1907" i="9"/>
  <c r="Q1907" i="9"/>
  <c r="R1907" i="9"/>
  <c r="N1908" i="9"/>
  <c r="O1908" i="9"/>
  <c r="P1908" i="9"/>
  <c r="Q1908" i="9"/>
  <c r="R1908" i="9"/>
  <c r="N1909" i="9"/>
  <c r="O1909" i="9"/>
  <c r="P1909" i="9"/>
  <c r="Q1909" i="9"/>
  <c r="R1909" i="9"/>
  <c r="N1910" i="9"/>
  <c r="O1910" i="9"/>
  <c r="P1910" i="9"/>
  <c r="Q1910" i="9"/>
  <c r="R1910" i="9"/>
  <c r="N1911" i="9"/>
  <c r="O1911" i="9"/>
  <c r="P1911" i="9"/>
  <c r="Q1911" i="9"/>
  <c r="R1911" i="9"/>
  <c r="N1912" i="9"/>
  <c r="O1912" i="9"/>
  <c r="P1912" i="9"/>
  <c r="Q1912" i="9"/>
  <c r="R1912" i="9"/>
  <c r="N1913" i="9"/>
  <c r="O1913" i="9"/>
  <c r="P1913" i="9"/>
  <c r="Q1913" i="9"/>
  <c r="R1913" i="9"/>
  <c r="N1914" i="9"/>
  <c r="O1914" i="9"/>
  <c r="P1914" i="9"/>
  <c r="Q1914" i="9"/>
  <c r="R1914" i="9"/>
  <c r="N1915" i="9"/>
  <c r="O1915" i="9"/>
  <c r="P1915" i="9"/>
  <c r="Q1915" i="9"/>
  <c r="R1915" i="9"/>
  <c r="N1916" i="9"/>
  <c r="O1916" i="9"/>
  <c r="P1916" i="9"/>
  <c r="Q1916" i="9"/>
  <c r="R1916" i="9"/>
  <c r="N1917" i="9"/>
  <c r="O1917" i="9"/>
  <c r="P1917" i="9"/>
  <c r="Q1917" i="9"/>
  <c r="R1917" i="9"/>
  <c r="N1918" i="9"/>
  <c r="O1918" i="9"/>
  <c r="P1918" i="9"/>
  <c r="Q1918" i="9"/>
  <c r="R1918" i="9"/>
  <c r="N1919" i="9"/>
  <c r="O1919" i="9"/>
  <c r="P1919" i="9"/>
  <c r="Q1919" i="9"/>
  <c r="R1919" i="9"/>
  <c r="N1920" i="9"/>
  <c r="O1920" i="9"/>
  <c r="P1920" i="9"/>
  <c r="Q1920" i="9"/>
  <c r="R1920" i="9"/>
  <c r="N1921" i="9"/>
  <c r="O1921" i="9"/>
  <c r="P1921" i="9"/>
  <c r="Q1921" i="9"/>
  <c r="R1921" i="9"/>
  <c r="N1922" i="9"/>
  <c r="O1922" i="9"/>
  <c r="P1922" i="9"/>
  <c r="Q1922" i="9"/>
  <c r="R1922" i="9"/>
  <c r="N1923" i="9"/>
  <c r="O1923" i="9"/>
  <c r="P1923" i="9"/>
  <c r="Q1923" i="9"/>
  <c r="R1923" i="9"/>
  <c r="N1924" i="9"/>
  <c r="O1924" i="9"/>
  <c r="P1924" i="9"/>
  <c r="Q1924" i="9"/>
  <c r="R1924" i="9"/>
  <c r="N1925" i="9"/>
  <c r="O1925" i="9"/>
  <c r="P1925" i="9"/>
  <c r="Q1925" i="9"/>
  <c r="R1925" i="9"/>
  <c r="N1926" i="9"/>
  <c r="O1926" i="9"/>
  <c r="P1926" i="9"/>
  <c r="Q1926" i="9"/>
  <c r="R1926" i="9"/>
  <c r="N1927" i="9"/>
  <c r="O1927" i="9"/>
  <c r="P1927" i="9"/>
  <c r="Q1927" i="9"/>
  <c r="R1927" i="9"/>
  <c r="N1928" i="9"/>
  <c r="O1928" i="9"/>
  <c r="P1928" i="9"/>
  <c r="Q1928" i="9"/>
  <c r="R1928" i="9"/>
  <c r="N1929" i="9"/>
  <c r="O1929" i="9"/>
  <c r="P1929" i="9"/>
  <c r="Q1929" i="9"/>
  <c r="R1929" i="9"/>
  <c r="N1930" i="9"/>
  <c r="O1930" i="9"/>
  <c r="P1930" i="9"/>
  <c r="Q1930" i="9"/>
  <c r="R1930" i="9"/>
  <c r="N1931" i="9"/>
  <c r="O1931" i="9"/>
  <c r="P1931" i="9"/>
  <c r="Q1931" i="9"/>
  <c r="R1931" i="9"/>
  <c r="N1932" i="9"/>
  <c r="O1932" i="9"/>
  <c r="P1932" i="9"/>
  <c r="Q1932" i="9"/>
  <c r="R1932" i="9"/>
  <c r="N1933" i="9"/>
  <c r="O1933" i="9"/>
  <c r="P1933" i="9"/>
  <c r="Q1933" i="9"/>
  <c r="R1933" i="9"/>
  <c r="N1934" i="9"/>
  <c r="O1934" i="9"/>
  <c r="P1934" i="9"/>
  <c r="Q1934" i="9"/>
  <c r="R1934" i="9"/>
  <c r="N1935" i="9"/>
  <c r="O1935" i="9"/>
  <c r="P1935" i="9"/>
  <c r="Q1935" i="9"/>
  <c r="R1935" i="9"/>
  <c r="N1936" i="9"/>
  <c r="O1936" i="9"/>
  <c r="P1936" i="9"/>
  <c r="Q1936" i="9"/>
  <c r="R1936" i="9"/>
  <c r="N1937" i="9"/>
  <c r="O1937" i="9"/>
  <c r="P1937" i="9"/>
  <c r="Q1937" i="9"/>
  <c r="R1937" i="9"/>
  <c r="N1938" i="9"/>
  <c r="O1938" i="9"/>
  <c r="P1938" i="9"/>
  <c r="Q1938" i="9"/>
  <c r="R1938" i="9"/>
  <c r="N1939" i="9"/>
  <c r="O1939" i="9"/>
  <c r="P1939" i="9"/>
  <c r="Q1939" i="9"/>
  <c r="R1939" i="9"/>
  <c r="N1940" i="9"/>
  <c r="O1940" i="9"/>
  <c r="P1940" i="9"/>
  <c r="Q1940" i="9"/>
  <c r="R1940" i="9"/>
  <c r="N1941" i="9"/>
  <c r="O1941" i="9"/>
  <c r="P1941" i="9"/>
  <c r="Q1941" i="9"/>
  <c r="R1941" i="9"/>
  <c r="N1942" i="9"/>
  <c r="O1942" i="9"/>
  <c r="P1942" i="9"/>
  <c r="Q1942" i="9"/>
  <c r="R1942" i="9"/>
  <c r="N1943" i="9"/>
  <c r="O1943" i="9"/>
  <c r="P1943" i="9"/>
  <c r="Q1943" i="9"/>
  <c r="R1943" i="9"/>
  <c r="N1944" i="9"/>
  <c r="O1944" i="9"/>
  <c r="P1944" i="9"/>
  <c r="Q1944" i="9"/>
  <c r="R1944" i="9"/>
  <c r="N1945" i="9"/>
  <c r="O1945" i="9"/>
  <c r="P1945" i="9"/>
  <c r="Q1945" i="9"/>
  <c r="R1945" i="9"/>
  <c r="N1946" i="9"/>
  <c r="O1946" i="9"/>
  <c r="P1946" i="9"/>
  <c r="Q1946" i="9"/>
  <c r="R1946" i="9"/>
  <c r="N1947" i="9"/>
  <c r="O1947" i="9"/>
  <c r="P1947" i="9"/>
  <c r="Q1947" i="9"/>
  <c r="R1947" i="9"/>
  <c r="N1948" i="9"/>
  <c r="O1948" i="9"/>
  <c r="P1948" i="9"/>
  <c r="Q1948" i="9"/>
  <c r="R1948" i="9"/>
  <c r="N1949" i="9"/>
  <c r="O1949" i="9"/>
  <c r="P1949" i="9"/>
  <c r="Q1949" i="9"/>
  <c r="R1949" i="9"/>
  <c r="N1950" i="9"/>
  <c r="O1950" i="9"/>
  <c r="P1950" i="9"/>
  <c r="Q1950" i="9"/>
  <c r="R1950" i="9"/>
  <c r="N1951" i="9"/>
  <c r="O1951" i="9"/>
  <c r="P1951" i="9"/>
  <c r="Q1951" i="9"/>
  <c r="R1951" i="9"/>
  <c r="N1952" i="9"/>
  <c r="O1952" i="9"/>
  <c r="P1952" i="9"/>
  <c r="Q1952" i="9"/>
  <c r="R1952" i="9"/>
  <c r="N1953" i="9"/>
  <c r="O1953" i="9"/>
  <c r="P1953" i="9"/>
  <c r="Q1953" i="9"/>
  <c r="R1953" i="9"/>
  <c r="N1954" i="9"/>
  <c r="O1954" i="9"/>
  <c r="P1954" i="9"/>
  <c r="Q1954" i="9"/>
  <c r="R1954" i="9"/>
  <c r="N1955" i="9"/>
  <c r="O1955" i="9"/>
  <c r="P1955" i="9"/>
  <c r="Q1955" i="9"/>
  <c r="R1955" i="9"/>
  <c r="N1956" i="9"/>
  <c r="O1956" i="9"/>
  <c r="P1956" i="9"/>
  <c r="Q1956" i="9"/>
  <c r="R1956" i="9"/>
  <c r="N1957" i="9"/>
  <c r="O1957" i="9"/>
  <c r="P1957" i="9"/>
  <c r="Q1957" i="9"/>
  <c r="R1957" i="9"/>
  <c r="N1958" i="9"/>
  <c r="O1958" i="9"/>
  <c r="P1958" i="9"/>
  <c r="Q1958" i="9"/>
  <c r="R1958" i="9"/>
  <c r="N1959" i="9"/>
  <c r="O1959" i="9"/>
  <c r="P1959" i="9"/>
  <c r="Q1959" i="9"/>
  <c r="R1959" i="9"/>
  <c r="N1960" i="9"/>
  <c r="O1960" i="9"/>
  <c r="P1960" i="9"/>
  <c r="Q1960" i="9"/>
  <c r="R1960" i="9"/>
  <c r="N1961" i="9"/>
  <c r="O1961" i="9"/>
  <c r="P1961" i="9"/>
  <c r="Q1961" i="9"/>
  <c r="R1961" i="9"/>
  <c r="N1962" i="9"/>
  <c r="O1962" i="9"/>
  <c r="P1962" i="9"/>
  <c r="Q1962" i="9"/>
  <c r="R1962" i="9"/>
  <c r="N1963" i="9"/>
  <c r="O1963" i="9"/>
  <c r="P1963" i="9"/>
  <c r="Q1963" i="9"/>
  <c r="R1963" i="9"/>
  <c r="N1964" i="9"/>
  <c r="O1964" i="9"/>
  <c r="P1964" i="9"/>
  <c r="Q1964" i="9"/>
  <c r="R1964" i="9"/>
  <c r="N1965" i="9"/>
  <c r="O1965" i="9"/>
  <c r="P1965" i="9"/>
  <c r="Q1965" i="9"/>
  <c r="R1965" i="9"/>
  <c r="N1966" i="9"/>
  <c r="O1966" i="9"/>
  <c r="P1966" i="9"/>
  <c r="Q1966" i="9"/>
  <c r="R1966" i="9"/>
  <c r="N1967" i="9"/>
  <c r="O1967" i="9"/>
  <c r="P1967" i="9"/>
  <c r="Q1967" i="9"/>
  <c r="R1967" i="9"/>
  <c r="N1968" i="9"/>
  <c r="O1968" i="9"/>
  <c r="P1968" i="9"/>
  <c r="Q1968" i="9"/>
  <c r="R1968" i="9"/>
  <c r="N1969" i="9"/>
  <c r="O1969" i="9"/>
  <c r="P1969" i="9"/>
  <c r="Q1969" i="9"/>
  <c r="R1969" i="9"/>
  <c r="N1970" i="9"/>
  <c r="O1970" i="9"/>
  <c r="P1970" i="9"/>
  <c r="Q1970" i="9"/>
  <c r="R1970" i="9"/>
  <c r="N1971" i="9"/>
  <c r="O1971" i="9"/>
  <c r="P1971" i="9"/>
  <c r="Q1971" i="9"/>
  <c r="R1971" i="9"/>
  <c r="N1972" i="9"/>
  <c r="O1972" i="9"/>
  <c r="P1972" i="9"/>
  <c r="Q1972" i="9"/>
  <c r="R1972" i="9"/>
  <c r="N1973" i="9"/>
  <c r="O1973" i="9"/>
  <c r="P1973" i="9"/>
  <c r="Q1973" i="9"/>
  <c r="R1973" i="9"/>
  <c r="N1974" i="9"/>
  <c r="O1974" i="9"/>
  <c r="P1974" i="9"/>
  <c r="Q1974" i="9"/>
  <c r="R1974" i="9"/>
  <c r="N1975" i="9"/>
  <c r="O1975" i="9"/>
  <c r="P1975" i="9"/>
  <c r="Q1975" i="9"/>
  <c r="R1975" i="9"/>
  <c r="N1976" i="9"/>
  <c r="O1976" i="9"/>
  <c r="P1976" i="9"/>
  <c r="Q1976" i="9"/>
  <c r="R1976" i="9"/>
  <c r="N1977" i="9"/>
  <c r="O1977" i="9"/>
  <c r="P1977" i="9"/>
  <c r="Q1977" i="9"/>
  <c r="R1977" i="9"/>
  <c r="N1978" i="9"/>
  <c r="O1978" i="9"/>
  <c r="P1978" i="9"/>
  <c r="Q1978" i="9"/>
  <c r="R1978" i="9"/>
  <c r="N1979" i="9"/>
  <c r="O1979" i="9"/>
  <c r="P1979" i="9"/>
  <c r="Q1979" i="9"/>
  <c r="R1979" i="9"/>
  <c r="N1980" i="9"/>
  <c r="O1980" i="9"/>
  <c r="P1980" i="9"/>
  <c r="Q1980" i="9"/>
  <c r="R1980" i="9"/>
  <c r="N1981" i="9"/>
  <c r="O1981" i="9"/>
  <c r="P1981" i="9"/>
  <c r="Q1981" i="9"/>
  <c r="R1981" i="9"/>
  <c r="N1982" i="9"/>
  <c r="O1982" i="9"/>
  <c r="P1982" i="9"/>
  <c r="Q1982" i="9"/>
  <c r="R1982" i="9"/>
  <c r="N1983" i="9"/>
  <c r="O1983" i="9"/>
  <c r="P1983" i="9"/>
  <c r="Q1983" i="9"/>
  <c r="R1983" i="9"/>
  <c r="N1984" i="9"/>
  <c r="O1984" i="9"/>
  <c r="P1984" i="9"/>
  <c r="Q1984" i="9"/>
  <c r="R1984" i="9"/>
  <c r="N1985" i="9"/>
  <c r="O1985" i="9"/>
  <c r="P1985" i="9"/>
  <c r="Q1985" i="9"/>
  <c r="R1985" i="9"/>
  <c r="N1986" i="9"/>
  <c r="O1986" i="9"/>
  <c r="P1986" i="9"/>
  <c r="Q1986" i="9"/>
  <c r="R1986" i="9"/>
  <c r="N1987" i="9"/>
  <c r="O1987" i="9"/>
  <c r="P1987" i="9"/>
  <c r="Q1987" i="9"/>
  <c r="R1987" i="9"/>
  <c r="N1988" i="9"/>
  <c r="O1988" i="9"/>
  <c r="P1988" i="9"/>
  <c r="Q1988" i="9"/>
  <c r="R1988" i="9"/>
  <c r="N1989" i="9"/>
  <c r="O1989" i="9"/>
  <c r="P1989" i="9"/>
  <c r="Q1989" i="9"/>
  <c r="R1989" i="9"/>
  <c r="N1990" i="9"/>
  <c r="O1990" i="9"/>
  <c r="P1990" i="9"/>
  <c r="Q1990" i="9"/>
  <c r="R1990" i="9"/>
  <c r="N1991" i="9"/>
  <c r="O1991" i="9"/>
  <c r="P1991" i="9"/>
  <c r="Q1991" i="9"/>
  <c r="R1991" i="9"/>
  <c r="N1992" i="9"/>
  <c r="O1992" i="9"/>
  <c r="P1992" i="9"/>
  <c r="Q1992" i="9"/>
  <c r="R1992" i="9"/>
  <c r="N1993" i="9"/>
  <c r="O1993" i="9"/>
  <c r="P1993" i="9"/>
  <c r="Q1993" i="9"/>
  <c r="R1993" i="9"/>
  <c r="N1994" i="9"/>
  <c r="O1994" i="9"/>
  <c r="P1994" i="9"/>
  <c r="Q1994" i="9"/>
  <c r="R1994" i="9"/>
  <c r="N1995" i="9"/>
  <c r="O1995" i="9"/>
  <c r="P1995" i="9"/>
  <c r="Q1995" i="9"/>
  <c r="R1995" i="9"/>
  <c r="N1996" i="9"/>
  <c r="O1996" i="9"/>
  <c r="P1996" i="9"/>
  <c r="Q1996" i="9"/>
  <c r="R1996" i="9"/>
  <c r="N1997" i="9"/>
  <c r="O1997" i="9"/>
  <c r="P1997" i="9"/>
  <c r="Q1997" i="9"/>
  <c r="R1997" i="9"/>
  <c r="N1998" i="9"/>
  <c r="O1998" i="9"/>
  <c r="P1998" i="9"/>
  <c r="Q1998" i="9"/>
  <c r="R1998" i="9"/>
  <c r="N1999" i="9"/>
  <c r="O1999" i="9"/>
  <c r="P1999" i="9"/>
  <c r="Q1999" i="9"/>
  <c r="R1999" i="9"/>
  <c r="N2000" i="9"/>
  <c r="O2000" i="9"/>
  <c r="P2000" i="9"/>
  <c r="Q2000" i="9"/>
  <c r="R2000" i="9"/>
  <c r="N2001" i="9"/>
  <c r="O2001" i="9"/>
  <c r="P2001" i="9"/>
  <c r="Q2001" i="9"/>
  <c r="R2001" i="9"/>
  <c r="N2002" i="9"/>
  <c r="O2002" i="9"/>
  <c r="P2002" i="9"/>
  <c r="Q2002" i="9"/>
  <c r="R2002" i="9"/>
  <c r="N2003" i="9"/>
  <c r="O2003" i="9"/>
  <c r="P2003" i="9"/>
  <c r="Q2003" i="9"/>
  <c r="R2003" i="9"/>
  <c r="N2004" i="9"/>
  <c r="O2004" i="9"/>
  <c r="P2004" i="9"/>
  <c r="Q2004" i="9"/>
  <c r="R2004" i="9"/>
  <c r="N2005" i="9"/>
  <c r="O2005" i="9"/>
  <c r="P2005" i="9"/>
  <c r="Q2005" i="9"/>
  <c r="R2005" i="9"/>
  <c r="N2006" i="9"/>
  <c r="O2006" i="9"/>
  <c r="P2006" i="9"/>
  <c r="Q2006" i="9"/>
  <c r="R2006" i="9"/>
  <c r="N2007" i="9"/>
  <c r="O2007" i="9"/>
  <c r="P2007" i="9"/>
  <c r="Q2007" i="9"/>
  <c r="R2007" i="9"/>
  <c r="N2008" i="9"/>
  <c r="O2008" i="9"/>
  <c r="P2008" i="9"/>
  <c r="Q2008" i="9"/>
  <c r="R2008" i="9"/>
  <c r="N2009" i="9"/>
  <c r="O2009" i="9"/>
  <c r="P2009" i="9"/>
  <c r="Q2009" i="9"/>
  <c r="R2009" i="9"/>
  <c r="N2010" i="9"/>
  <c r="O2010" i="9"/>
  <c r="P2010" i="9"/>
  <c r="Q2010" i="9"/>
  <c r="R2010" i="9"/>
  <c r="N2011" i="9"/>
  <c r="O2011" i="9"/>
  <c r="P2011" i="9"/>
  <c r="Q2011" i="9"/>
  <c r="R2011" i="9"/>
  <c r="N2012" i="9"/>
  <c r="O2012" i="9"/>
  <c r="P2012" i="9"/>
  <c r="Q2012" i="9"/>
  <c r="R2012" i="9"/>
  <c r="N2013" i="9"/>
  <c r="O2013" i="9"/>
  <c r="P2013" i="9"/>
  <c r="Q2013" i="9"/>
  <c r="R2013" i="9"/>
  <c r="N2014" i="9"/>
  <c r="O2014" i="9"/>
  <c r="P2014" i="9"/>
  <c r="Q2014" i="9"/>
  <c r="R2014" i="9"/>
  <c r="N2015" i="9"/>
  <c r="O2015" i="9"/>
  <c r="P2015" i="9"/>
  <c r="Q2015" i="9"/>
  <c r="R2015" i="9"/>
  <c r="N2016" i="9"/>
  <c r="O2016" i="9"/>
  <c r="P2016" i="9"/>
  <c r="Q2016" i="9"/>
  <c r="R2016" i="9"/>
  <c r="N2017" i="9"/>
  <c r="O2017" i="9"/>
  <c r="P2017" i="9"/>
  <c r="Q2017" i="9"/>
  <c r="R2017" i="9"/>
  <c r="N2018" i="9"/>
  <c r="O2018" i="9"/>
  <c r="P2018" i="9"/>
  <c r="Q2018" i="9"/>
  <c r="R2018" i="9"/>
  <c r="N2019" i="9"/>
  <c r="O2019" i="9"/>
  <c r="P2019" i="9"/>
  <c r="Q2019" i="9"/>
  <c r="R2019" i="9"/>
  <c r="N2020" i="9"/>
  <c r="O2020" i="9"/>
  <c r="P2020" i="9"/>
  <c r="Q2020" i="9"/>
  <c r="R2020" i="9"/>
  <c r="N2021" i="9"/>
  <c r="O2021" i="9"/>
  <c r="P2021" i="9"/>
  <c r="Q2021" i="9"/>
  <c r="R2021" i="9"/>
  <c r="N2022" i="9"/>
  <c r="O2022" i="9"/>
  <c r="P2022" i="9"/>
  <c r="Q2022" i="9"/>
  <c r="R2022" i="9"/>
  <c r="N2023" i="9"/>
  <c r="O2023" i="9"/>
  <c r="P2023" i="9"/>
  <c r="Q2023" i="9"/>
  <c r="R2023" i="9"/>
  <c r="N2024" i="9"/>
  <c r="O2024" i="9"/>
  <c r="P2024" i="9"/>
  <c r="Q2024" i="9"/>
  <c r="R2024" i="9"/>
  <c r="N2025" i="9"/>
  <c r="O2025" i="9"/>
  <c r="P2025" i="9"/>
  <c r="Q2025" i="9"/>
  <c r="R2025" i="9"/>
  <c r="N2026" i="9"/>
  <c r="O2026" i="9"/>
  <c r="P2026" i="9"/>
  <c r="Q2026" i="9"/>
  <c r="R2026" i="9"/>
  <c r="N2027" i="9"/>
  <c r="O2027" i="9"/>
  <c r="P2027" i="9"/>
  <c r="Q2027" i="9"/>
  <c r="R2027" i="9"/>
  <c r="N2028" i="9"/>
  <c r="O2028" i="9"/>
  <c r="P2028" i="9"/>
  <c r="Q2028" i="9"/>
  <c r="R2028" i="9"/>
  <c r="N2029" i="9"/>
  <c r="O2029" i="9"/>
  <c r="P2029" i="9"/>
  <c r="Q2029" i="9"/>
  <c r="R2029" i="9"/>
  <c r="N2030" i="9"/>
  <c r="O2030" i="9"/>
  <c r="P2030" i="9"/>
  <c r="Q2030" i="9"/>
  <c r="R2030" i="9"/>
  <c r="N2031" i="9"/>
  <c r="O2031" i="9"/>
  <c r="P2031" i="9"/>
  <c r="Q2031" i="9"/>
  <c r="R2031" i="9"/>
  <c r="N2032" i="9"/>
  <c r="O2032" i="9"/>
  <c r="P2032" i="9"/>
  <c r="Q2032" i="9"/>
  <c r="R2032" i="9"/>
  <c r="N2033" i="9"/>
  <c r="O2033" i="9"/>
  <c r="P2033" i="9"/>
  <c r="Q2033" i="9"/>
  <c r="R2033" i="9"/>
  <c r="N2034" i="9"/>
  <c r="O2034" i="9"/>
  <c r="P2034" i="9"/>
  <c r="Q2034" i="9"/>
  <c r="R2034" i="9"/>
  <c r="N2035" i="9"/>
  <c r="O2035" i="9"/>
  <c r="P2035" i="9"/>
  <c r="Q2035" i="9"/>
  <c r="R2035" i="9"/>
  <c r="N2036" i="9"/>
  <c r="O2036" i="9"/>
  <c r="P2036" i="9"/>
  <c r="Q2036" i="9"/>
  <c r="R2036" i="9"/>
  <c r="N2037" i="9"/>
  <c r="O2037" i="9"/>
  <c r="P2037" i="9"/>
  <c r="Q2037" i="9"/>
  <c r="R2037" i="9"/>
  <c r="N2038" i="9"/>
  <c r="O2038" i="9"/>
  <c r="P2038" i="9"/>
  <c r="Q2038" i="9"/>
  <c r="R2038" i="9"/>
  <c r="N2039" i="9"/>
  <c r="O2039" i="9"/>
  <c r="P2039" i="9"/>
  <c r="Q2039" i="9"/>
  <c r="R2039" i="9"/>
  <c r="N2040" i="9"/>
  <c r="O2040" i="9"/>
  <c r="P2040" i="9"/>
  <c r="Q2040" i="9"/>
  <c r="R2040" i="9"/>
  <c r="N2041" i="9"/>
  <c r="O2041" i="9"/>
  <c r="P2041" i="9"/>
  <c r="Q2041" i="9"/>
  <c r="R2041" i="9"/>
  <c r="N2042" i="9"/>
  <c r="O2042" i="9"/>
  <c r="P2042" i="9"/>
  <c r="Q2042" i="9"/>
  <c r="R2042" i="9"/>
  <c r="N2043" i="9"/>
  <c r="O2043" i="9"/>
  <c r="P2043" i="9"/>
  <c r="Q2043" i="9"/>
  <c r="R2043" i="9"/>
  <c r="N2044" i="9"/>
  <c r="O2044" i="9"/>
  <c r="P2044" i="9"/>
  <c r="Q2044" i="9"/>
  <c r="R2044" i="9"/>
  <c r="N2045" i="9"/>
  <c r="O2045" i="9"/>
  <c r="P2045" i="9"/>
  <c r="Q2045" i="9"/>
  <c r="R2045" i="9"/>
  <c r="N2046" i="9"/>
  <c r="O2046" i="9"/>
  <c r="P2046" i="9"/>
  <c r="Q2046" i="9"/>
  <c r="R2046" i="9"/>
  <c r="N2047" i="9"/>
  <c r="O2047" i="9"/>
  <c r="P2047" i="9"/>
  <c r="Q2047" i="9"/>
  <c r="R2047" i="9"/>
  <c r="N2048" i="9"/>
  <c r="O2048" i="9"/>
  <c r="P2048" i="9"/>
  <c r="Q2048" i="9"/>
  <c r="R2048" i="9"/>
  <c r="N2049" i="9"/>
  <c r="O2049" i="9"/>
  <c r="P2049" i="9"/>
  <c r="Q2049" i="9"/>
  <c r="R2049" i="9"/>
  <c r="N2050" i="9"/>
  <c r="O2050" i="9"/>
  <c r="P2050" i="9"/>
  <c r="Q2050" i="9"/>
  <c r="R2050" i="9"/>
  <c r="N2051" i="9"/>
  <c r="O2051" i="9"/>
  <c r="P2051" i="9"/>
  <c r="Q2051" i="9"/>
  <c r="R2051" i="9"/>
  <c r="N2052" i="9"/>
  <c r="O2052" i="9"/>
  <c r="P2052" i="9"/>
  <c r="Q2052" i="9"/>
  <c r="R2052" i="9"/>
  <c r="N2053" i="9"/>
  <c r="O2053" i="9"/>
  <c r="P2053" i="9"/>
  <c r="Q2053" i="9"/>
  <c r="R2053" i="9"/>
  <c r="N2054" i="9"/>
  <c r="O2054" i="9"/>
  <c r="P2054" i="9"/>
  <c r="Q2054" i="9"/>
  <c r="R2054" i="9"/>
  <c r="N2055" i="9"/>
  <c r="O2055" i="9"/>
  <c r="P2055" i="9"/>
  <c r="Q2055" i="9"/>
  <c r="R2055" i="9"/>
  <c r="N2056" i="9"/>
  <c r="O2056" i="9"/>
  <c r="P2056" i="9"/>
  <c r="Q2056" i="9"/>
  <c r="R2056" i="9"/>
  <c r="N2057" i="9"/>
  <c r="O2057" i="9"/>
  <c r="P2057" i="9"/>
  <c r="Q2057" i="9"/>
  <c r="R2057" i="9"/>
  <c r="N2058" i="9"/>
  <c r="O2058" i="9"/>
  <c r="P2058" i="9"/>
  <c r="Q2058" i="9"/>
  <c r="R2058" i="9"/>
  <c r="N2059" i="9"/>
  <c r="O2059" i="9"/>
  <c r="P2059" i="9"/>
  <c r="Q2059" i="9"/>
  <c r="R2059" i="9"/>
  <c r="N2060" i="9"/>
  <c r="O2060" i="9"/>
  <c r="P2060" i="9"/>
  <c r="Q2060" i="9"/>
  <c r="R2060" i="9"/>
  <c r="N2061" i="9"/>
  <c r="O2061" i="9"/>
  <c r="P2061" i="9"/>
  <c r="Q2061" i="9"/>
  <c r="R2061" i="9"/>
  <c r="N2062" i="9"/>
  <c r="O2062" i="9"/>
  <c r="P2062" i="9"/>
  <c r="Q2062" i="9"/>
  <c r="R2062" i="9"/>
  <c r="N2063" i="9"/>
  <c r="O2063" i="9"/>
  <c r="P2063" i="9"/>
  <c r="Q2063" i="9"/>
  <c r="R2063" i="9"/>
  <c r="N2064" i="9"/>
  <c r="O2064" i="9"/>
  <c r="P2064" i="9"/>
  <c r="Q2064" i="9"/>
  <c r="R2064" i="9"/>
  <c r="N2065" i="9"/>
  <c r="O2065" i="9"/>
  <c r="P2065" i="9"/>
  <c r="Q2065" i="9"/>
  <c r="R2065" i="9"/>
  <c r="N2066" i="9"/>
  <c r="O2066" i="9"/>
  <c r="P2066" i="9"/>
  <c r="Q2066" i="9"/>
  <c r="R2066" i="9"/>
  <c r="N2067" i="9"/>
  <c r="O2067" i="9"/>
  <c r="P2067" i="9"/>
  <c r="Q2067" i="9"/>
  <c r="R2067" i="9"/>
  <c r="N2068" i="9"/>
  <c r="O2068" i="9"/>
  <c r="P2068" i="9"/>
  <c r="Q2068" i="9"/>
  <c r="R2068" i="9"/>
  <c r="N2069" i="9"/>
  <c r="O2069" i="9"/>
  <c r="P2069" i="9"/>
  <c r="Q2069" i="9"/>
  <c r="R2069" i="9"/>
  <c r="N2070" i="9"/>
  <c r="O2070" i="9"/>
  <c r="P2070" i="9"/>
  <c r="Q2070" i="9"/>
  <c r="R2070" i="9"/>
  <c r="N2071" i="9"/>
  <c r="O2071" i="9"/>
  <c r="P2071" i="9"/>
  <c r="Q2071" i="9"/>
  <c r="R2071" i="9"/>
  <c r="N2072" i="9"/>
  <c r="O2072" i="9"/>
  <c r="P2072" i="9"/>
  <c r="Q2072" i="9"/>
  <c r="R2072" i="9"/>
  <c r="N2073" i="9"/>
  <c r="O2073" i="9"/>
  <c r="P2073" i="9"/>
  <c r="Q2073" i="9"/>
  <c r="R2073" i="9"/>
  <c r="N2074" i="9"/>
  <c r="O2074" i="9"/>
  <c r="P2074" i="9"/>
  <c r="Q2074" i="9"/>
  <c r="R2074" i="9"/>
  <c r="N2075" i="9"/>
  <c r="O2075" i="9"/>
  <c r="P2075" i="9"/>
  <c r="Q2075" i="9"/>
  <c r="R2075" i="9"/>
  <c r="N2076" i="9"/>
  <c r="O2076" i="9"/>
  <c r="P2076" i="9"/>
  <c r="Q2076" i="9"/>
  <c r="R2076" i="9"/>
  <c r="N2077" i="9"/>
  <c r="O2077" i="9"/>
  <c r="P2077" i="9"/>
  <c r="Q2077" i="9"/>
  <c r="R2077" i="9"/>
  <c r="N2078" i="9"/>
  <c r="O2078" i="9"/>
  <c r="P2078" i="9"/>
  <c r="Q2078" i="9"/>
  <c r="R2078" i="9"/>
  <c r="N2079" i="9"/>
  <c r="O2079" i="9"/>
  <c r="P2079" i="9"/>
  <c r="Q2079" i="9"/>
  <c r="R2079" i="9"/>
  <c r="N2080" i="9"/>
  <c r="O2080" i="9"/>
  <c r="P2080" i="9"/>
  <c r="Q2080" i="9"/>
  <c r="R2080" i="9"/>
  <c r="N2081" i="9"/>
  <c r="O2081" i="9"/>
  <c r="P2081" i="9"/>
  <c r="Q2081" i="9"/>
  <c r="R2081" i="9"/>
  <c r="N2082" i="9"/>
  <c r="O2082" i="9"/>
  <c r="P2082" i="9"/>
  <c r="Q2082" i="9"/>
  <c r="R2082" i="9"/>
  <c r="N2083" i="9"/>
  <c r="O2083" i="9"/>
  <c r="P2083" i="9"/>
  <c r="Q2083" i="9"/>
  <c r="R2083" i="9"/>
  <c r="N2084" i="9"/>
  <c r="O2084" i="9"/>
  <c r="P2084" i="9"/>
  <c r="Q2084" i="9"/>
  <c r="R2084" i="9"/>
  <c r="N2085" i="9"/>
  <c r="O2085" i="9"/>
  <c r="P2085" i="9"/>
  <c r="Q2085" i="9"/>
  <c r="R2085" i="9"/>
  <c r="N2086" i="9"/>
  <c r="O2086" i="9"/>
  <c r="P2086" i="9"/>
  <c r="Q2086" i="9"/>
  <c r="R2086" i="9"/>
  <c r="N2087" i="9"/>
  <c r="O2087" i="9"/>
  <c r="P2087" i="9"/>
  <c r="Q2087" i="9"/>
  <c r="R2087" i="9"/>
  <c r="N2088" i="9"/>
  <c r="O2088" i="9"/>
  <c r="P2088" i="9"/>
  <c r="Q2088" i="9"/>
  <c r="R2088" i="9"/>
  <c r="N2089" i="9"/>
  <c r="O2089" i="9"/>
  <c r="P2089" i="9"/>
  <c r="Q2089" i="9"/>
  <c r="R2089" i="9"/>
  <c r="N2090" i="9"/>
  <c r="O2090" i="9"/>
  <c r="P2090" i="9"/>
  <c r="Q2090" i="9"/>
  <c r="R2090" i="9"/>
  <c r="N2091" i="9"/>
  <c r="O2091" i="9"/>
  <c r="P2091" i="9"/>
  <c r="Q2091" i="9"/>
  <c r="R2091" i="9"/>
  <c r="N2092" i="9"/>
  <c r="O2092" i="9"/>
  <c r="P2092" i="9"/>
  <c r="Q2092" i="9"/>
  <c r="R2092" i="9"/>
  <c r="N2093" i="9"/>
  <c r="O2093" i="9"/>
  <c r="P2093" i="9"/>
  <c r="Q2093" i="9"/>
  <c r="R2093" i="9"/>
  <c r="N2094" i="9"/>
  <c r="O2094" i="9"/>
  <c r="P2094" i="9"/>
  <c r="Q2094" i="9"/>
  <c r="R2094" i="9"/>
  <c r="N2095" i="9"/>
  <c r="O2095" i="9"/>
  <c r="P2095" i="9"/>
  <c r="Q2095" i="9"/>
  <c r="R2095" i="9"/>
  <c r="N2096" i="9"/>
  <c r="O2096" i="9"/>
  <c r="P2096" i="9"/>
  <c r="Q2096" i="9"/>
  <c r="R2096" i="9"/>
  <c r="N2097" i="9"/>
  <c r="O2097" i="9"/>
  <c r="P2097" i="9"/>
  <c r="Q2097" i="9"/>
  <c r="R2097" i="9"/>
  <c r="N2098" i="9"/>
  <c r="O2098" i="9"/>
  <c r="P2098" i="9"/>
  <c r="Q2098" i="9"/>
  <c r="R2098" i="9"/>
  <c r="N2099" i="9"/>
  <c r="O2099" i="9"/>
  <c r="P2099" i="9"/>
  <c r="Q2099" i="9"/>
  <c r="R2099" i="9"/>
  <c r="N2100" i="9"/>
  <c r="O2100" i="9"/>
  <c r="P2100" i="9"/>
  <c r="Q2100" i="9"/>
  <c r="R2100" i="9"/>
  <c r="N2101" i="9"/>
  <c r="O2101" i="9"/>
  <c r="P2101" i="9"/>
  <c r="Q2101" i="9"/>
  <c r="R2101" i="9"/>
  <c r="N2102" i="9"/>
  <c r="O2102" i="9"/>
  <c r="P2102" i="9"/>
  <c r="Q2102" i="9"/>
  <c r="R2102" i="9"/>
  <c r="N2103" i="9"/>
  <c r="O2103" i="9"/>
  <c r="P2103" i="9"/>
  <c r="Q2103" i="9"/>
  <c r="R2103" i="9"/>
  <c r="N2104" i="9"/>
  <c r="O2104" i="9"/>
  <c r="P2104" i="9"/>
  <c r="Q2104" i="9"/>
  <c r="R2104" i="9"/>
  <c r="N2105" i="9"/>
  <c r="O2105" i="9"/>
  <c r="P2105" i="9"/>
  <c r="Q2105" i="9"/>
  <c r="R2105" i="9"/>
  <c r="N2106" i="9"/>
  <c r="O2106" i="9"/>
  <c r="P2106" i="9"/>
  <c r="Q2106" i="9"/>
  <c r="R2106" i="9"/>
  <c r="N2107" i="9"/>
  <c r="O2107" i="9"/>
  <c r="P2107" i="9"/>
  <c r="Q2107" i="9"/>
  <c r="R2107" i="9"/>
  <c r="N2108" i="9"/>
  <c r="O2108" i="9"/>
  <c r="P2108" i="9"/>
  <c r="Q2108" i="9"/>
  <c r="R2108" i="9"/>
  <c r="N2109" i="9"/>
  <c r="O2109" i="9"/>
  <c r="P2109" i="9"/>
  <c r="Q2109" i="9"/>
  <c r="R2109" i="9"/>
  <c r="N2110" i="9"/>
  <c r="O2110" i="9"/>
  <c r="P2110" i="9"/>
  <c r="Q2110" i="9"/>
  <c r="R2110" i="9"/>
  <c r="N2111" i="9"/>
  <c r="O2111" i="9"/>
  <c r="P2111" i="9"/>
  <c r="Q2111" i="9"/>
  <c r="R2111" i="9"/>
  <c r="N2112" i="9"/>
  <c r="O2112" i="9"/>
  <c r="P2112" i="9"/>
  <c r="Q2112" i="9"/>
  <c r="R2112" i="9"/>
  <c r="N2113" i="9"/>
  <c r="O2113" i="9"/>
  <c r="P2113" i="9"/>
  <c r="Q2113" i="9"/>
  <c r="R2113" i="9"/>
  <c r="N2114" i="9"/>
  <c r="O2114" i="9"/>
  <c r="P2114" i="9"/>
  <c r="Q2114" i="9"/>
  <c r="R2114" i="9"/>
  <c r="N2115" i="9"/>
  <c r="O2115" i="9"/>
  <c r="P2115" i="9"/>
  <c r="Q2115" i="9"/>
  <c r="R2115" i="9"/>
  <c r="N2116" i="9"/>
  <c r="O2116" i="9"/>
  <c r="P2116" i="9"/>
  <c r="Q2116" i="9"/>
  <c r="R2116" i="9"/>
  <c r="N2117" i="9"/>
  <c r="O2117" i="9"/>
  <c r="P2117" i="9"/>
  <c r="Q2117" i="9"/>
  <c r="R2117" i="9"/>
  <c r="N2118" i="9"/>
  <c r="O2118" i="9"/>
  <c r="P2118" i="9"/>
  <c r="Q2118" i="9"/>
  <c r="R2118" i="9"/>
  <c r="N2119" i="9"/>
  <c r="O2119" i="9"/>
  <c r="P2119" i="9"/>
  <c r="Q2119" i="9"/>
  <c r="R2119" i="9"/>
  <c r="N2120" i="9"/>
  <c r="O2120" i="9"/>
  <c r="P2120" i="9"/>
  <c r="Q2120" i="9"/>
  <c r="R2120" i="9"/>
  <c r="N2121" i="9"/>
  <c r="O2121" i="9"/>
  <c r="P2121" i="9"/>
  <c r="Q2121" i="9"/>
  <c r="R2121" i="9"/>
  <c r="N2122" i="9"/>
  <c r="O2122" i="9"/>
  <c r="P2122" i="9"/>
  <c r="Q2122" i="9"/>
  <c r="R2122" i="9"/>
  <c r="N2123" i="9"/>
  <c r="O2123" i="9"/>
  <c r="P2123" i="9"/>
  <c r="Q2123" i="9"/>
  <c r="R2123" i="9"/>
  <c r="N2124" i="9"/>
  <c r="O2124" i="9"/>
  <c r="P2124" i="9"/>
  <c r="Q2124" i="9"/>
  <c r="R2124" i="9"/>
  <c r="N2125" i="9"/>
  <c r="O2125" i="9"/>
  <c r="P2125" i="9"/>
  <c r="Q2125" i="9"/>
  <c r="R2125" i="9"/>
  <c r="N2126" i="9"/>
  <c r="O2126" i="9"/>
  <c r="P2126" i="9"/>
  <c r="Q2126" i="9"/>
  <c r="R2126" i="9"/>
  <c r="N2127" i="9"/>
  <c r="O2127" i="9"/>
  <c r="P2127" i="9"/>
  <c r="Q2127" i="9"/>
  <c r="R2127" i="9"/>
  <c r="N2128" i="9"/>
  <c r="O2128" i="9"/>
  <c r="P2128" i="9"/>
  <c r="Q2128" i="9"/>
  <c r="R2128" i="9"/>
  <c r="N2129" i="9"/>
  <c r="O2129" i="9"/>
  <c r="P2129" i="9"/>
  <c r="Q2129" i="9"/>
  <c r="R2129" i="9"/>
  <c r="N2130" i="9"/>
  <c r="O2130" i="9"/>
  <c r="P2130" i="9"/>
  <c r="Q2130" i="9"/>
  <c r="R2130" i="9"/>
  <c r="N2131" i="9"/>
  <c r="O2131" i="9"/>
  <c r="P2131" i="9"/>
  <c r="Q2131" i="9"/>
  <c r="R2131" i="9"/>
  <c r="N2132" i="9"/>
  <c r="O2132" i="9"/>
  <c r="P2132" i="9"/>
  <c r="Q2132" i="9"/>
  <c r="R2132" i="9"/>
  <c r="N2133" i="9"/>
  <c r="O2133" i="9"/>
  <c r="P2133" i="9"/>
  <c r="Q2133" i="9"/>
  <c r="R2133" i="9"/>
  <c r="N2134" i="9"/>
  <c r="O2134" i="9"/>
  <c r="P2134" i="9"/>
  <c r="Q2134" i="9"/>
  <c r="R2134" i="9"/>
  <c r="N2135" i="9"/>
  <c r="O2135" i="9"/>
  <c r="P2135" i="9"/>
  <c r="Q2135" i="9"/>
  <c r="R2135" i="9"/>
  <c r="N2136" i="9"/>
  <c r="O2136" i="9"/>
  <c r="P2136" i="9"/>
  <c r="Q2136" i="9"/>
  <c r="R2136" i="9"/>
  <c r="N2137" i="9"/>
  <c r="O2137" i="9"/>
  <c r="P2137" i="9"/>
  <c r="Q2137" i="9"/>
  <c r="R2137" i="9"/>
  <c r="N2138" i="9"/>
  <c r="O2138" i="9"/>
  <c r="P2138" i="9"/>
  <c r="Q2138" i="9"/>
  <c r="R2138" i="9"/>
  <c r="N2139" i="9"/>
  <c r="O2139" i="9"/>
  <c r="P2139" i="9"/>
  <c r="Q2139" i="9"/>
  <c r="R2139" i="9"/>
  <c r="N2140" i="9"/>
  <c r="O2140" i="9"/>
  <c r="P2140" i="9"/>
  <c r="Q2140" i="9"/>
  <c r="R2140" i="9"/>
  <c r="N2141" i="9"/>
  <c r="O2141" i="9"/>
  <c r="P2141" i="9"/>
  <c r="Q2141" i="9"/>
  <c r="R2141" i="9"/>
  <c r="N2142" i="9"/>
  <c r="O2142" i="9"/>
  <c r="P2142" i="9"/>
  <c r="Q2142" i="9"/>
  <c r="R2142" i="9"/>
  <c r="N2143" i="9"/>
  <c r="O2143" i="9"/>
  <c r="P2143" i="9"/>
  <c r="Q2143" i="9"/>
  <c r="R2143" i="9"/>
  <c r="N2144" i="9"/>
  <c r="O2144" i="9"/>
  <c r="P2144" i="9"/>
  <c r="Q2144" i="9"/>
  <c r="R2144" i="9"/>
  <c r="N2145" i="9"/>
  <c r="O2145" i="9"/>
  <c r="P2145" i="9"/>
  <c r="Q2145" i="9"/>
  <c r="R2145" i="9"/>
  <c r="N2146" i="9"/>
  <c r="O2146" i="9"/>
  <c r="P2146" i="9"/>
  <c r="Q2146" i="9"/>
  <c r="R2146" i="9"/>
  <c r="N2147" i="9"/>
  <c r="O2147" i="9"/>
  <c r="P2147" i="9"/>
  <c r="Q2147" i="9"/>
  <c r="R2147" i="9"/>
  <c r="N2148" i="9"/>
  <c r="O2148" i="9"/>
  <c r="P2148" i="9"/>
  <c r="Q2148" i="9"/>
  <c r="R2148" i="9"/>
  <c r="N2149" i="9"/>
  <c r="O2149" i="9"/>
  <c r="P2149" i="9"/>
  <c r="Q2149" i="9"/>
  <c r="R2149" i="9"/>
  <c r="N2150" i="9"/>
  <c r="O2150" i="9"/>
  <c r="P2150" i="9"/>
  <c r="Q2150" i="9"/>
  <c r="R2150" i="9"/>
  <c r="N2151" i="9"/>
  <c r="O2151" i="9"/>
  <c r="P2151" i="9"/>
  <c r="Q2151" i="9"/>
  <c r="R2151" i="9"/>
  <c r="N2152" i="9"/>
  <c r="O2152" i="9"/>
  <c r="P2152" i="9"/>
  <c r="Q2152" i="9"/>
  <c r="R2152" i="9"/>
  <c r="N2153" i="9"/>
  <c r="O2153" i="9"/>
  <c r="P2153" i="9"/>
  <c r="Q2153" i="9"/>
  <c r="R2153" i="9"/>
  <c r="N2154" i="9"/>
  <c r="O2154" i="9"/>
  <c r="P2154" i="9"/>
  <c r="Q2154" i="9"/>
  <c r="R2154" i="9"/>
  <c r="N2155" i="9"/>
  <c r="O2155" i="9"/>
  <c r="P2155" i="9"/>
  <c r="Q2155" i="9"/>
  <c r="R2155" i="9"/>
  <c r="N2156" i="9"/>
  <c r="O2156" i="9"/>
  <c r="P2156" i="9"/>
  <c r="Q2156" i="9"/>
  <c r="R2156" i="9"/>
  <c r="N2157" i="9"/>
  <c r="O2157" i="9"/>
  <c r="P2157" i="9"/>
  <c r="Q2157" i="9"/>
  <c r="R2157" i="9"/>
  <c r="N2158" i="9"/>
  <c r="O2158" i="9"/>
  <c r="P2158" i="9"/>
  <c r="Q2158" i="9"/>
  <c r="R2158" i="9"/>
  <c r="N2159" i="9"/>
  <c r="O2159" i="9"/>
  <c r="P2159" i="9"/>
  <c r="Q2159" i="9"/>
  <c r="R2159" i="9"/>
  <c r="N2160" i="9"/>
  <c r="O2160" i="9"/>
  <c r="P2160" i="9"/>
  <c r="Q2160" i="9"/>
  <c r="R2160" i="9"/>
  <c r="N2161" i="9"/>
  <c r="O2161" i="9"/>
  <c r="P2161" i="9"/>
  <c r="Q2161" i="9"/>
  <c r="R2161" i="9"/>
  <c r="N2162" i="9"/>
  <c r="O2162" i="9"/>
  <c r="P2162" i="9"/>
  <c r="Q2162" i="9"/>
  <c r="R2162" i="9"/>
  <c r="N2163" i="9"/>
  <c r="O2163" i="9"/>
  <c r="P2163" i="9"/>
  <c r="Q2163" i="9"/>
  <c r="R2163" i="9"/>
  <c r="N2164" i="9"/>
  <c r="O2164" i="9"/>
  <c r="P2164" i="9"/>
  <c r="Q2164" i="9"/>
  <c r="R2164" i="9"/>
  <c r="N2165" i="9"/>
  <c r="O2165" i="9"/>
  <c r="P2165" i="9"/>
  <c r="Q2165" i="9"/>
  <c r="R2165" i="9"/>
  <c r="N2166" i="9"/>
  <c r="O2166" i="9"/>
  <c r="P2166" i="9"/>
  <c r="Q2166" i="9"/>
  <c r="R2166" i="9"/>
  <c r="N2167" i="9"/>
  <c r="O2167" i="9"/>
  <c r="P2167" i="9"/>
  <c r="Q2167" i="9"/>
  <c r="R2167" i="9"/>
  <c r="N2168" i="9"/>
  <c r="O2168" i="9"/>
  <c r="P2168" i="9"/>
  <c r="Q2168" i="9"/>
  <c r="R2168" i="9"/>
  <c r="N2169" i="9"/>
  <c r="O2169" i="9"/>
  <c r="P2169" i="9"/>
  <c r="Q2169" i="9"/>
  <c r="R2169" i="9"/>
  <c r="N2170" i="9"/>
  <c r="O2170" i="9"/>
  <c r="P2170" i="9"/>
  <c r="Q2170" i="9"/>
  <c r="R2170" i="9"/>
  <c r="N2171" i="9"/>
  <c r="O2171" i="9"/>
  <c r="P2171" i="9"/>
  <c r="Q2171" i="9"/>
  <c r="R2171" i="9"/>
  <c r="N2172" i="9"/>
  <c r="O2172" i="9"/>
  <c r="P2172" i="9"/>
  <c r="Q2172" i="9"/>
  <c r="R2172" i="9"/>
  <c r="N2173" i="9"/>
  <c r="O2173" i="9"/>
  <c r="P2173" i="9"/>
  <c r="Q2173" i="9"/>
  <c r="R2173" i="9"/>
  <c r="N2174" i="9"/>
  <c r="O2174" i="9"/>
  <c r="P2174" i="9"/>
  <c r="Q2174" i="9"/>
  <c r="R2174" i="9"/>
  <c r="N2175" i="9"/>
  <c r="O2175" i="9"/>
  <c r="P2175" i="9"/>
  <c r="Q2175" i="9"/>
  <c r="R2175" i="9"/>
  <c r="N2176" i="9"/>
  <c r="O2176" i="9"/>
  <c r="P2176" i="9"/>
  <c r="Q2176" i="9"/>
  <c r="R2176" i="9"/>
  <c r="N2177" i="9"/>
  <c r="O2177" i="9"/>
  <c r="P2177" i="9"/>
  <c r="Q2177" i="9"/>
  <c r="R2177" i="9"/>
  <c r="N2178" i="9"/>
  <c r="O2178" i="9"/>
  <c r="P2178" i="9"/>
  <c r="Q2178" i="9"/>
  <c r="R2178" i="9"/>
  <c r="N2179" i="9"/>
  <c r="O2179" i="9"/>
  <c r="P2179" i="9"/>
  <c r="Q2179" i="9"/>
  <c r="R2179" i="9"/>
  <c r="N2180" i="9"/>
  <c r="O2180" i="9"/>
  <c r="P2180" i="9"/>
  <c r="Q2180" i="9"/>
  <c r="R2180" i="9"/>
  <c r="N2181" i="9"/>
  <c r="O2181" i="9"/>
  <c r="P2181" i="9"/>
  <c r="Q2181" i="9"/>
  <c r="R2181" i="9"/>
  <c r="N2182" i="9"/>
  <c r="O2182" i="9"/>
  <c r="P2182" i="9"/>
  <c r="Q2182" i="9"/>
  <c r="R2182" i="9"/>
  <c r="N2183" i="9"/>
  <c r="O2183" i="9"/>
  <c r="P2183" i="9"/>
  <c r="Q2183" i="9"/>
  <c r="R2183" i="9"/>
  <c r="N2184" i="9"/>
  <c r="O2184" i="9"/>
  <c r="P2184" i="9"/>
  <c r="Q2184" i="9"/>
  <c r="R2184" i="9"/>
  <c r="N2185" i="9"/>
  <c r="O2185" i="9"/>
  <c r="P2185" i="9"/>
  <c r="Q2185" i="9"/>
  <c r="R2185" i="9"/>
  <c r="N2186" i="9"/>
  <c r="O2186" i="9"/>
  <c r="P2186" i="9"/>
  <c r="Q2186" i="9"/>
  <c r="R2186" i="9"/>
  <c r="N2187" i="9"/>
  <c r="O2187" i="9"/>
  <c r="P2187" i="9"/>
  <c r="Q2187" i="9"/>
  <c r="R2187" i="9"/>
  <c r="N2188" i="9"/>
  <c r="O2188" i="9"/>
  <c r="P2188" i="9"/>
  <c r="Q2188" i="9"/>
  <c r="R2188" i="9"/>
  <c r="N2189" i="9"/>
  <c r="O2189" i="9"/>
  <c r="P2189" i="9"/>
  <c r="Q2189" i="9"/>
  <c r="R2189" i="9"/>
  <c r="N2190" i="9"/>
  <c r="O2190" i="9"/>
  <c r="P2190" i="9"/>
  <c r="Q2190" i="9"/>
  <c r="R2190" i="9"/>
  <c r="N2191" i="9"/>
  <c r="O2191" i="9"/>
  <c r="P2191" i="9"/>
  <c r="Q2191" i="9"/>
  <c r="R2191" i="9"/>
  <c r="N2192" i="9"/>
  <c r="O2192" i="9"/>
  <c r="P2192" i="9"/>
  <c r="Q2192" i="9"/>
  <c r="R2192" i="9"/>
  <c r="N2193" i="9"/>
  <c r="O2193" i="9"/>
  <c r="P2193" i="9"/>
  <c r="Q2193" i="9"/>
  <c r="R2193" i="9"/>
  <c r="N2194" i="9"/>
  <c r="O2194" i="9"/>
  <c r="P2194" i="9"/>
  <c r="Q2194" i="9"/>
  <c r="R2194" i="9"/>
  <c r="N2195" i="9"/>
  <c r="O2195" i="9"/>
  <c r="P2195" i="9"/>
  <c r="Q2195" i="9"/>
  <c r="R2195" i="9"/>
  <c r="N2196" i="9"/>
  <c r="O2196" i="9"/>
  <c r="P2196" i="9"/>
  <c r="Q2196" i="9"/>
  <c r="R2196" i="9"/>
  <c r="N2197" i="9"/>
  <c r="O2197" i="9"/>
  <c r="P2197" i="9"/>
  <c r="Q2197" i="9"/>
  <c r="R2197" i="9"/>
  <c r="N2198" i="9"/>
  <c r="O2198" i="9"/>
  <c r="P2198" i="9"/>
  <c r="Q2198" i="9"/>
  <c r="R2198" i="9"/>
  <c r="N2199" i="9"/>
  <c r="O2199" i="9"/>
  <c r="P2199" i="9"/>
  <c r="Q2199" i="9"/>
  <c r="R2199" i="9"/>
  <c r="N2200" i="9"/>
  <c r="O2200" i="9"/>
  <c r="P2200" i="9"/>
  <c r="Q2200" i="9"/>
  <c r="R2200" i="9"/>
  <c r="N2201" i="9"/>
  <c r="O2201" i="9"/>
  <c r="P2201" i="9"/>
  <c r="Q2201" i="9"/>
  <c r="R2201" i="9"/>
  <c r="N2202" i="9"/>
  <c r="O2202" i="9"/>
  <c r="P2202" i="9"/>
  <c r="Q2202" i="9"/>
  <c r="R2202" i="9"/>
  <c r="N2203" i="9"/>
  <c r="O2203" i="9"/>
  <c r="P2203" i="9"/>
  <c r="Q2203" i="9"/>
  <c r="R2203" i="9"/>
  <c r="N2204" i="9"/>
  <c r="O2204" i="9"/>
  <c r="P2204" i="9"/>
  <c r="Q2204" i="9"/>
  <c r="R2204" i="9"/>
  <c r="N2205" i="9"/>
  <c r="O2205" i="9"/>
  <c r="P2205" i="9"/>
  <c r="Q2205" i="9"/>
  <c r="R2205" i="9"/>
  <c r="N2206" i="9"/>
  <c r="O2206" i="9"/>
  <c r="P2206" i="9"/>
  <c r="Q2206" i="9"/>
  <c r="R2206" i="9"/>
  <c r="N2207" i="9"/>
  <c r="O2207" i="9"/>
  <c r="P2207" i="9"/>
  <c r="Q2207" i="9"/>
  <c r="R2207" i="9"/>
  <c r="N2208" i="9"/>
  <c r="O2208" i="9"/>
  <c r="P2208" i="9"/>
  <c r="Q2208" i="9"/>
  <c r="R2208" i="9"/>
  <c r="N2209" i="9"/>
  <c r="O2209" i="9"/>
  <c r="P2209" i="9"/>
  <c r="Q2209" i="9"/>
  <c r="R2209" i="9"/>
  <c r="N2210" i="9"/>
  <c r="O2210" i="9"/>
  <c r="P2210" i="9"/>
  <c r="Q2210" i="9"/>
  <c r="R2210" i="9"/>
  <c r="N2211" i="9"/>
  <c r="O2211" i="9"/>
  <c r="P2211" i="9"/>
  <c r="Q2211" i="9"/>
  <c r="R2211" i="9"/>
  <c r="N2212" i="9"/>
  <c r="O2212" i="9"/>
  <c r="P2212" i="9"/>
  <c r="Q2212" i="9"/>
  <c r="R2212" i="9"/>
  <c r="N2213" i="9"/>
  <c r="O2213" i="9"/>
  <c r="P2213" i="9"/>
  <c r="Q2213" i="9"/>
  <c r="R2213" i="9"/>
  <c r="N2214" i="9"/>
  <c r="O2214" i="9"/>
  <c r="P2214" i="9"/>
  <c r="Q2214" i="9"/>
  <c r="R2214" i="9"/>
  <c r="N2215" i="9"/>
  <c r="O2215" i="9"/>
  <c r="P2215" i="9"/>
  <c r="Q2215" i="9"/>
  <c r="R2215" i="9"/>
  <c r="N2216" i="9"/>
  <c r="O2216" i="9"/>
  <c r="P2216" i="9"/>
  <c r="Q2216" i="9"/>
  <c r="R2216" i="9"/>
  <c r="N2217" i="9"/>
  <c r="O2217" i="9"/>
  <c r="P2217" i="9"/>
  <c r="Q2217" i="9"/>
  <c r="R2217" i="9"/>
  <c r="N2218" i="9"/>
  <c r="O2218" i="9"/>
  <c r="P2218" i="9"/>
  <c r="Q2218" i="9"/>
  <c r="R2218" i="9"/>
  <c r="N2219" i="9"/>
  <c r="O2219" i="9"/>
  <c r="P2219" i="9"/>
  <c r="Q2219" i="9"/>
  <c r="R2219" i="9"/>
  <c r="N2220" i="9"/>
  <c r="O2220" i="9"/>
  <c r="P2220" i="9"/>
  <c r="Q2220" i="9"/>
  <c r="R2220" i="9"/>
  <c r="N2221" i="9"/>
  <c r="O2221" i="9"/>
  <c r="P2221" i="9"/>
  <c r="Q2221" i="9"/>
  <c r="R2221" i="9"/>
  <c r="N2222" i="9"/>
  <c r="O2222" i="9"/>
  <c r="P2222" i="9"/>
  <c r="Q2222" i="9"/>
  <c r="R2222" i="9"/>
  <c r="N2223" i="9"/>
  <c r="O2223" i="9"/>
  <c r="P2223" i="9"/>
  <c r="Q2223" i="9"/>
  <c r="R2223" i="9"/>
  <c r="N2224" i="9"/>
  <c r="O2224" i="9"/>
  <c r="P2224" i="9"/>
  <c r="Q2224" i="9"/>
  <c r="R2224" i="9"/>
  <c r="N2225" i="9"/>
  <c r="O2225" i="9"/>
  <c r="P2225" i="9"/>
  <c r="Q2225" i="9"/>
  <c r="R2225" i="9"/>
  <c r="N2226" i="9"/>
  <c r="O2226" i="9"/>
  <c r="P2226" i="9"/>
  <c r="Q2226" i="9"/>
  <c r="R2226" i="9"/>
  <c r="N2227" i="9"/>
  <c r="O2227" i="9"/>
  <c r="P2227" i="9"/>
  <c r="Q2227" i="9"/>
  <c r="R2227" i="9"/>
  <c r="N2228" i="9"/>
  <c r="O2228" i="9"/>
  <c r="P2228" i="9"/>
  <c r="Q2228" i="9"/>
  <c r="R2228" i="9"/>
  <c r="N2229" i="9"/>
  <c r="O2229" i="9"/>
  <c r="P2229" i="9"/>
  <c r="Q2229" i="9"/>
  <c r="R2229" i="9"/>
  <c r="N2230" i="9"/>
  <c r="O2230" i="9"/>
  <c r="P2230" i="9"/>
  <c r="Q2230" i="9"/>
  <c r="R2230" i="9"/>
  <c r="N2231" i="9"/>
  <c r="O2231" i="9"/>
  <c r="P2231" i="9"/>
  <c r="Q2231" i="9"/>
  <c r="R2231" i="9"/>
  <c r="N2232" i="9"/>
  <c r="O2232" i="9"/>
  <c r="P2232" i="9"/>
  <c r="Q2232" i="9"/>
  <c r="R2232" i="9"/>
  <c r="N2233" i="9"/>
  <c r="O2233" i="9"/>
  <c r="P2233" i="9"/>
  <c r="Q2233" i="9"/>
  <c r="R2233" i="9"/>
  <c r="N2234" i="9"/>
  <c r="O2234" i="9"/>
  <c r="P2234" i="9"/>
  <c r="Q2234" i="9"/>
  <c r="R2234" i="9"/>
  <c r="N2235" i="9"/>
  <c r="O2235" i="9"/>
  <c r="P2235" i="9"/>
  <c r="Q2235" i="9"/>
  <c r="R2235" i="9"/>
  <c r="N2236" i="9"/>
  <c r="O2236" i="9"/>
  <c r="P2236" i="9"/>
  <c r="Q2236" i="9"/>
  <c r="R2236" i="9"/>
  <c r="N2237" i="9"/>
  <c r="O2237" i="9"/>
  <c r="P2237" i="9"/>
  <c r="Q2237" i="9"/>
  <c r="R2237" i="9"/>
  <c r="N2238" i="9"/>
  <c r="O2238" i="9"/>
  <c r="P2238" i="9"/>
  <c r="Q2238" i="9"/>
  <c r="R2238" i="9"/>
  <c r="N2239" i="9"/>
  <c r="O2239" i="9"/>
  <c r="P2239" i="9"/>
  <c r="Q2239" i="9"/>
  <c r="R2239" i="9"/>
  <c r="N2240" i="9"/>
  <c r="O2240" i="9"/>
  <c r="P2240" i="9"/>
  <c r="Q2240" i="9"/>
  <c r="R2240" i="9"/>
  <c r="N2241" i="9"/>
  <c r="O2241" i="9"/>
  <c r="P2241" i="9"/>
  <c r="Q2241" i="9"/>
  <c r="R2241" i="9"/>
  <c r="N2242" i="9"/>
  <c r="O2242" i="9"/>
  <c r="P2242" i="9"/>
  <c r="Q2242" i="9"/>
  <c r="R2242" i="9"/>
  <c r="N2243" i="9"/>
  <c r="O2243" i="9"/>
  <c r="P2243" i="9"/>
  <c r="Q2243" i="9"/>
  <c r="R2243" i="9"/>
  <c r="N2244" i="9"/>
  <c r="O2244" i="9"/>
  <c r="P2244" i="9"/>
  <c r="Q2244" i="9"/>
  <c r="R2244" i="9"/>
  <c r="N2245" i="9"/>
  <c r="O2245" i="9"/>
  <c r="P2245" i="9"/>
  <c r="Q2245" i="9"/>
  <c r="R2245" i="9"/>
  <c r="N2246" i="9"/>
  <c r="O2246" i="9"/>
  <c r="P2246" i="9"/>
  <c r="Q2246" i="9"/>
  <c r="R2246" i="9"/>
  <c r="N2247" i="9"/>
  <c r="O2247" i="9"/>
  <c r="P2247" i="9"/>
  <c r="Q2247" i="9"/>
  <c r="R2247" i="9"/>
  <c r="N2248" i="9"/>
  <c r="O2248" i="9"/>
  <c r="P2248" i="9"/>
  <c r="Q2248" i="9"/>
  <c r="R2248" i="9"/>
  <c r="N2249" i="9"/>
  <c r="O2249" i="9"/>
  <c r="P2249" i="9"/>
  <c r="Q2249" i="9"/>
  <c r="R2249" i="9"/>
  <c r="N2250" i="9"/>
  <c r="O2250" i="9"/>
  <c r="P2250" i="9"/>
  <c r="Q2250" i="9"/>
  <c r="R2250" i="9"/>
  <c r="N2251" i="9"/>
  <c r="O2251" i="9"/>
  <c r="P2251" i="9"/>
  <c r="Q2251" i="9"/>
  <c r="R2251" i="9"/>
  <c r="N2252" i="9"/>
  <c r="O2252" i="9"/>
  <c r="P2252" i="9"/>
  <c r="Q2252" i="9"/>
  <c r="R2252" i="9"/>
  <c r="N2253" i="9"/>
  <c r="O2253" i="9"/>
  <c r="P2253" i="9"/>
  <c r="Q2253" i="9"/>
  <c r="R2253" i="9"/>
  <c r="N2254" i="9"/>
  <c r="O2254" i="9"/>
  <c r="P2254" i="9"/>
  <c r="Q2254" i="9"/>
  <c r="R2254" i="9"/>
  <c r="N2255" i="9"/>
  <c r="O2255" i="9"/>
  <c r="P2255" i="9"/>
  <c r="Q2255" i="9"/>
  <c r="R2255" i="9"/>
  <c r="N2256" i="9"/>
  <c r="O2256" i="9"/>
  <c r="P2256" i="9"/>
  <c r="Q2256" i="9"/>
  <c r="R2256" i="9"/>
  <c r="N2257" i="9"/>
  <c r="O2257" i="9"/>
  <c r="P2257" i="9"/>
  <c r="Q2257" i="9"/>
  <c r="R2257" i="9"/>
  <c r="N2258" i="9"/>
  <c r="O2258" i="9"/>
  <c r="P2258" i="9"/>
  <c r="Q2258" i="9"/>
  <c r="R2258" i="9"/>
  <c r="N2259" i="9"/>
  <c r="O2259" i="9"/>
  <c r="P2259" i="9"/>
  <c r="Q2259" i="9"/>
  <c r="R2259" i="9"/>
  <c r="N2260" i="9"/>
  <c r="O2260" i="9"/>
  <c r="P2260" i="9"/>
  <c r="Q2260" i="9"/>
  <c r="R2260" i="9"/>
  <c r="N2261" i="9"/>
  <c r="O2261" i="9"/>
  <c r="P2261" i="9"/>
  <c r="Q2261" i="9"/>
  <c r="R2261" i="9"/>
  <c r="N2262" i="9"/>
  <c r="O2262" i="9"/>
  <c r="P2262" i="9"/>
  <c r="Q2262" i="9"/>
  <c r="R2262" i="9"/>
  <c r="N2263" i="9"/>
  <c r="O2263" i="9"/>
  <c r="P2263" i="9"/>
  <c r="Q2263" i="9"/>
  <c r="R2263" i="9"/>
  <c r="N2264" i="9"/>
  <c r="O2264" i="9"/>
  <c r="P2264" i="9"/>
  <c r="Q2264" i="9"/>
  <c r="R2264" i="9"/>
  <c r="N2265" i="9"/>
  <c r="O2265" i="9"/>
  <c r="P2265" i="9"/>
  <c r="Q2265" i="9"/>
  <c r="R2265" i="9"/>
  <c r="N2266" i="9"/>
  <c r="O2266" i="9"/>
  <c r="P2266" i="9"/>
  <c r="Q2266" i="9"/>
  <c r="R2266" i="9"/>
  <c r="N2267" i="9"/>
  <c r="O2267" i="9"/>
  <c r="P2267" i="9"/>
  <c r="Q2267" i="9"/>
  <c r="R2267" i="9"/>
  <c r="N2268" i="9"/>
  <c r="O2268" i="9"/>
  <c r="P2268" i="9"/>
  <c r="Q2268" i="9"/>
  <c r="R2268" i="9"/>
  <c r="N2269" i="9"/>
  <c r="O2269" i="9"/>
  <c r="P2269" i="9"/>
  <c r="Q2269" i="9"/>
  <c r="R2269" i="9"/>
  <c r="N2270" i="9"/>
  <c r="O2270" i="9"/>
  <c r="P2270" i="9"/>
  <c r="Q2270" i="9"/>
  <c r="R2270" i="9"/>
  <c r="N2271" i="9"/>
  <c r="O2271" i="9"/>
  <c r="P2271" i="9"/>
  <c r="Q2271" i="9"/>
  <c r="R2271" i="9"/>
  <c r="N2272" i="9"/>
  <c r="O2272" i="9"/>
  <c r="P2272" i="9"/>
  <c r="Q2272" i="9"/>
  <c r="R2272" i="9"/>
  <c r="N2273" i="9"/>
  <c r="O2273" i="9"/>
  <c r="P2273" i="9"/>
  <c r="Q2273" i="9"/>
  <c r="R2273" i="9"/>
  <c r="N2274" i="9"/>
  <c r="O2274" i="9"/>
  <c r="P2274" i="9"/>
  <c r="Q2274" i="9"/>
  <c r="R2274" i="9"/>
  <c r="N2275" i="9"/>
  <c r="O2275" i="9"/>
  <c r="P2275" i="9"/>
  <c r="Q2275" i="9"/>
  <c r="R2275" i="9"/>
  <c r="N2276" i="9"/>
  <c r="O2276" i="9"/>
  <c r="P2276" i="9"/>
  <c r="Q2276" i="9"/>
  <c r="R2276" i="9"/>
  <c r="N2277" i="9"/>
  <c r="O2277" i="9"/>
  <c r="P2277" i="9"/>
  <c r="Q2277" i="9"/>
  <c r="R2277" i="9"/>
  <c r="N2278" i="9"/>
  <c r="O2278" i="9"/>
  <c r="P2278" i="9"/>
  <c r="Q2278" i="9"/>
  <c r="R2278" i="9"/>
  <c r="N2279" i="9"/>
  <c r="O2279" i="9"/>
  <c r="P2279" i="9"/>
  <c r="Q2279" i="9"/>
  <c r="R2279" i="9"/>
  <c r="N2280" i="9"/>
  <c r="O2280" i="9"/>
  <c r="P2280" i="9"/>
  <c r="Q2280" i="9"/>
  <c r="R2280" i="9"/>
  <c r="N2281" i="9"/>
  <c r="O2281" i="9"/>
  <c r="P2281" i="9"/>
  <c r="Q2281" i="9"/>
  <c r="R2281" i="9"/>
  <c r="N2282" i="9"/>
  <c r="O2282" i="9"/>
  <c r="P2282" i="9"/>
  <c r="Q2282" i="9"/>
  <c r="R2282" i="9"/>
  <c r="N2283" i="9"/>
  <c r="O2283" i="9"/>
  <c r="P2283" i="9"/>
  <c r="Q2283" i="9"/>
  <c r="R2283" i="9"/>
  <c r="N2284" i="9"/>
  <c r="O2284" i="9"/>
  <c r="P2284" i="9"/>
  <c r="Q2284" i="9"/>
  <c r="R2284" i="9"/>
  <c r="N2285" i="9"/>
  <c r="O2285" i="9"/>
  <c r="P2285" i="9"/>
  <c r="Q2285" i="9"/>
  <c r="R2285" i="9"/>
  <c r="N2286" i="9"/>
  <c r="O2286" i="9"/>
  <c r="P2286" i="9"/>
  <c r="Q2286" i="9"/>
  <c r="R2286" i="9"/>
  <c r="N2287" i="9"/>
  <c r="O2287" i="9"/>
  <c r="P2287" i="9"/>
  <c r="Q2287" i="9"/>
  <c r="R2287" i="9"/>
  <c r="N2288" i="9"/>
  <c r="O2288" i="9"/>
  <c r="P2288" i="9"/>
  <c r="Q2288" i="9"/>
  <c r="R2288" i="9"/>
  <c r="N2289" i="9"/>
  <c r="O2289" i="9"/>
  <c r="P2289" i="9"/>
  <c r="Q2289" i="9"/>
  <c r="R2289" i="9"/>
  <c r="N2290" i="9"/>
  <c r="O2290" i="9"/>
  <c r="P2290" i="9"/>
  <c r="Q2290" i="9"/>
  <c r="R2290" i="9"/>
  <c r="N2291" i="9"/>
  <c r="O2291" i="9"/>
  <c r="P2291" i="9"/>
  <c r="Q2291" i="9"/>
  <c r="R2291" i="9"/>
  <c r="N2292" i="9"/>
  <c r="O2292" i="9"/>
  <c r="P2292" i="9"/>
  <c r="Q2292" i="9"/>
  <c r="R2292" i="9"/>
  <c r="N2293" i="9"/>
  <c r="O2293" i="9"/>
  <c r="P2293" i="9"/>
  <c r="Q2293" i="9"/>
  <c r="R2293" i="9"/>
  <c r="N2294" i="9"/>
  <c r="O2294" i="9"/>
  <c r="P2294" i="9"/>
  <c r="Q2294" i="9"/>
  <c r="R2294" i="9"/>
  <c r="N2295" i="9"/>
  <c r="O2295" i="9"/>
  <c r="P2295" i="9"/>
  <c r="Q2295" i="9"/>
  <c r="R2295" i="9"/>
  <c r="N2296" i="9"/>
  <c r="O2296" i="9"/>
  <c r="P2296" i="9"/>
  <c r="Q2296" i="9"/>
  <c r="R2296" i="9"/>
  <c r="N2297" i="9"/>
  <c r="O2297" i="9"/>
  <c r="P2297" i="9"/>
  <c r="Q2297" i="9"/>
  <c r="R2297" i="9"/>
  <c r="N2298" i="9"/>
  <c r="O2298" i="9"/>
  <c r="P2298" i="9"/>
  <c r="Q2298" i="9"/>
  <c r="R2298" i="9"/>
  <c r="N2299" i="9"/>
  <c r="O2299" i="9"/>
  <c r="P2299" i="9"/>
  <c r="Q2299" i="9"/>
  <c r="R2299" i="9"/>
  <c r="N2300" i="9"/>
  <c r="O2300" i="9"/>
  <c r="P2300" i="9"/>
  <c r="Q2300" i="9"/>
  <c r="R2300" i="9"/>
  <c r="N2301" i="9"/>
  <c r="O2301" i="9"/>
  <c r="P2301" i="9"/>
  <c r="Q2301" i="9"/>
  <c r="R2301" i="9"/>
  <c r="N2302" i="9"/>
  <c r="O2302" i="9"/>
  <c r="P2302" i="9"/>
  <c r="Q2302" i="9"/>
  <c r="R2302" i="9"/>
  <c r="N2303" i="9"/>
  <c r="O2303" i="9"/>
  <c r="P2303" i="9"/>
  <c r="Q2303" i="9"/>
  <c r="R2303" i="9"/>
  <c r="N2304" i="9"/>
  <c r="O2304" i="9"/>
  <c r="P2304" i="9"/>
  <c r="Q2304" i="9"/>
  <c r="R2304" i="9"/>
  <c r="N2305" i="9"/>
  <c r="O2305" i="9"/>
  <c r="P2305" i="9"/>
  <c r="Q2305" i="9"/>
  <c r="R2305" i="9"/>
  <c r="N2306" i="9"/>
  <c r="O2306" i="9"/>
  <c r="P2306" i="9"/>
  <c r="Q2306" i="9"/>
  <c r="R2306" i="9"/>
  <c r="N2307" i="9"/>
  <c r="O2307" i="9"/>
  <c r="P2307" i="9"/>
  <c r="Q2307" i="9"/>
  <c r="R2307" i="9"/>
  <c r="N2308" i="9"/>
  <c r="O2308" i="9"/>
  <c r="P2308" i="9"/>
  <c r="Q2308" i="9"/>
  <c r="R2308" i="9"/>
  <c r="N2309" i="9"/>
  <c r="O2309" i="9"/>
  <c r="P2309" i="9"/>
  <c r="Q2309" i="9"/>
  <c r="R2309" i="9"/>
  <c r="N2310" i="9"/>
  <c r="O2310" i="9"/>
  <c r="P2310" i="9"/>
  <c r="Q2310" i="9"/>
  <c r="R2310" i="9"/>
  <c r="N2311" i="9"/>
  <c r="O2311" i="9"/>
  <c r="P2311" i="9"/>
  <c r="Q2311" i="9"/>
  <c r="R2311" i="9"/>
  <c r="N2312" i="9"/>
  <c r="O2312" i="9"/>
  <c r="P2312" i="9"/>
  <c r="Q2312" i="9"/>
  <c r="R2312" i="9"/>
  <c r="N2313" i="9"/>
  <c r="O2313" i="9"/>
  <c r="P2313" i="9"/>
  <c r="Q2313" i="9"/>
  <c r="R2313" i="9"/>
  <c r="N2314" i="9"/>
  <c r="O2314" i="9"/>
  <c r="P2314" i="9"/>
  <c r="Q2314" i="9"/>
  <c r="R2314" i="9"/>
  <c r="N2315" i="9"/>
  <c r="O2315" i="9"/>
  <c r="P2315" i="9"/>
  <c r="Q2315" i="9"/>
  <c r="R2315" i="9"/>
  <c r="N2316" i="9"/>
  <c r="O2316" i="9"/>
  <c r="P2316" i="9"/>
  <c r="Q2316" i="9"/>
  <c r="R2316" i="9"/>
  <c r="N2317" i="9"/>
  <c r="O2317" i="9"/>
  <c r="P2317" i="9"/>
  <c r="Q2317" i="9"/>
  <c r="R2317" i="9"/>
  <c r="N2318" i="9"/>
  <c r="O2318" i="9"/>
  <c r="P2318" i="9"/>
  <c r="Q2318" i="9"/>
  <c r="R2318" i="9"/>
  <c r="N2319" i="9"/>
  <c r="O2319" i="9"/>
  <c r="P2319" i="9"/>
  <c r="Q2319" i="9"/>
  <c r="R2319" i="9"/>
  <c r="N2320" i="9"/>
  <c r="O2320" i="9"/>
  <c r="P2320" i="9"/>
  <c r="Q2320" i="9"/>
  <c r="R2320" i="9"/>
  <c r="N2321" i="9"/>
  <c r="O2321" i="9"/>
  <c r="P2321" i="9"/>
  <c r="Q2321" i="9"/>
  <c r="R2321" i="9"/>
  <c r="N2322" i="9"/>
  <c r="O2322" i="9"/>
  <c r="P2322" i="9"/>
  <c r="Q2322" i="9"/>
  <c r="R2322" i="9"/>
  <c r="N2323" i="9"/>
  <c r="O2323" i="9"/>
  <c r="P2323" i="9"/>
  <c r="Q2323" i="9"/>
  <c r="R2323" i="9"/>
  <c r="N2324" i="9"/>
  <c r="O2324" i="9"/>
  <c r="P2324" i="9"/>
  <c r="Q2324" i="9"/>
  <c r="R2324" i="9"/>
  <c r="N2325" i="9"/>
  <c r="O2325" i="9"/>
  <c r="P2325" i="9"/>
  <c r="Q2325" i="9"/>
  <c r="R2325" i="9"/>
  <c r="N2326" i="9"/>
  <c r="O2326" i="9"/>
  <c r="P2326" i="9"/>
  <c r="Q2326" i="9"/>
  <c r="R2326" i="9"/>
  <c r="N2327" i="9"/>
  <c r="O2327" i="9"/>
  <c r="P2327" i="9"/>
  <c r="Q2327" i="9"/>
  <c r="R2327" i="9"/>
  <c r="N2328" i="9"/>
  <c r="O2328" i="9"/>
  <c r="P2328" i="9"/>
  <c r="Q2328" i="9"/>
  <c r="R2328" i="9"/>
  <c r="N2329" i="9"/>
  <c r="O2329" i="9"/>
  <c r="P2329" i="9"/>
  <c r="Q2329" i="9"/>
  <c r="R2329" i="9"/>
  <c r="N2330" i="9"/>
  <c r="O2330" i="9"/>
  <c r="P2330" i="9"/>
  <c r="Q2330" i="9"/>
  <c r="R2330" i="9"/>
  <c r="N2331" i="9"/>
  <c r="O2331" i="9"/>
  <c r="P2331" i="9"/>
  <c r="Q2331" i="9"/>
  <c r="R2331" i="9"/>
  <c r="N2332" i="9"/>
  <c r="O2332" i="9"/>
  <c r="P2332" i="9"/>
  <c r="Q2332" i="9"/>
  <c r="R2332" i="9"/>
  <c r="N2333" i="9"/>
  <c r="O2333" i="9"/>
  <c r="P2333" i="9"/>
  <c r="Q2333" i="9"/>
  <c r="R2333" i="9"/>
  <c r="N2334" i="9"/>
  <c r="O2334" i="9"/>
  <c r="P2334" i="9"/>
  <c r="Q2334" i="9"/>
  <c r="R2334" i="9"/>
  <c r="N2335" i="9"/>
  <c r="O2335" i="9"/>
  <c r="P2335" i="9"/>
  <c r="Q2335" i="9"/>
  <c r="R2335" i="9"/>
  <c r="N2336" i="9"/>
  <c r="O2336" i="9"/>
  <c r="P2336" i="9"/>
  <c r="Q2336" i="9"/>
  <c r="R2336" i="9"/>
  <c r="H2" i="7"/>
  <c r="S2" i="9" s="1"/>
  <c r="H3" i="7"/>
  <c r="S11" i="9" s="1"/>
  <c r="H4" i="7"/>
  <c r="S101" i="9" s="1"/>
  <c r="H5" i="7"/>
  <c r="S1001" i="9" s="1"/>
  <c r="H6" i="7"/>
  <c r="S1002" i="9" s="1"/>
  <c r="H7" i="7"/>
  <c r="S1003" i="9" s="1"/>
  <c r="H8" i="7"/>
  <c r="S1004" i="9" s="1"/>
  <c r="H9" i="7"/>
  <c r="S1005" i="9" s="1"/>
  <c r="H10" i="7"/>
  <c r="S1006" i="9" s="1"/>
  <c r="H11" i="7"/>
  <c r="S1007" i="9" s="1"/>
  <c r="H12" i="7"/>
  <c r="S1008" i="9" s="1"/>
  <c r="H13" i="7"/>
  <c r="S1009" i="9" s="1"/>
  <c r="H14" i="7"/>
  <c r="S1010" i="9" s="1"/>
  <c r="H15" i="7"/>
  <c r="S102" i="9" s="1"/>
  <c r="H16" i="7"/>
  <c r="S1011" i="9" s="1"/>
  <c r="H17" i="7"/>
  <c r="S1012" i="9" s="1"/>
  <c r="H18" i="7"/>
  <c r="S1013" i="9" s="1"/>
  <c r="H19" i="7"/>
  <c r="S1014" i="9" s="1"/>
  <c r="H20" i="7"/>
  <c r="S1015" i="9" s="1"/>
  <c r="H21" i="7"/>
  <c r="S1016" i="9" s="1"/>
  <c r="H22" i="7"/>
  <c r="S1017" i="9" s="1"/>
  <c r="H23" i="7"/>
  <c r="S1018" i="9" s="1"/>
  <c r="H24" i="7"/>
  <c r="S1019" i="9" s="1"/>
  <c r="H25" i="7"/>
  <c r="S1020" i="9" s="1"/>
  <c r="H26" i="7"/>
  <c r="S103" i="9" s="1"/>
  <c r="H27" i="7"/>
  <c r="S1021" i="9" s="1"/>
  <c r="H28" i="7"/>
  <c r="S1022" i="9" s="1"/>
  <c r="H29" i="7"/>
  <c r="S1023" i="9" s="1"/>
  <c r="H30" i="7"/>
  <c r="S1024" i="9" s="1"/>
  <c r="H31" i="7"/>
  <c r="S1025" i="9" s="1"/>
  <c r="H32" i="7"/>
  <c r="S1026" i="9" s="1"/>
  <c r="H33" i="7"/>
  <c r="S1027" i="9" s="1"/>
  <c r="H34" i="7"/>
  <c r="S1028" i="9" s="1"/>
  <c r="H35" i="7"/>
  <c r="S1029" i="9" s="1"/>
  <c r="H36" i="7"/>
  <c r="S1030" i="9" s="1"/>
  <c r="H37" i="7"/>
  <c r="S104" i="9" s="1"/>
  <c r="H38" i="7"/>
  <c r="S1031" i="9" s="1"/>
  <c r="H39" i="7"/>
  <c r="S1032" i="9" s="1"/>
  <c r="H40" i="7"/>
  <c r="S1033" i="9" s="1"/>
  <c r="H41" i="7"/>
  <c r="S1034" i="9" s="1"/>
  <c r="H42" i="7"/>
  <c r="S1035" i="9" s="1"/>
  <c r="H43" i="7"/>
  <c r="S1036" i="9" s="1"/>
  <c r="H44" i="7"/>
  <c r="S1037" i="9" s="1"/>
  <c r="H45" i="7"/>
  <c r="S1038" i="9" s="1"/>
  <c r="H46" i="7"/>
  <c r="S1039" i="9" s="1"/>
  <c r="H47" i="7"/>
  <c r="S1040" i="9" s="1"/>
  <c r="H48" i="7"/>
  <c r="S105" i="9" s="1"/>
  <c r="H49" i="7"/>
  <c r="S1041" i="9" s="1"/>
  <c r="H50" i="7"/>
  <c r="S1042" i="9" s="1"/>
  <c r="H51" i="7"/>
  <c r="S1043" i="9" s="1"/>
  <c r="H52" i="7"/>
  <c r="S1044" i="9" s="1"/>
  <c r="H53" i="7"/>
  <c r="S1045" i="9" s="1"/>
  <c r="H54" i="7"/>
  <c r="S1046" i="9" s="1"/>
  <c r="H55" i="7"/>
  <c r="S1047" i="9" s="1"/>
  <c r="H56" i="7"/>
  <c r="S1048" i="9" s="1"/>
  <c r="H57" i="7"/>
  <c r="S1049" i="9" s="1"/>
  <c r="H58" i="7"/>
  <c r="S1050" i="9" s="1"/>
  <c r="H59" i="7"/>
  <c r="S106" i="9" s="1"/>
  <c r="H60" i="7"/>
  <c r="S1051" i="9" s="1"/>
  <c r="H61" i="7"/>
  <c r="S1052" i="9" s="1"/>
  <c r="H62" i="7"/>
  <c r="S1053" i="9" s="1"/>
  <c r="H63" i="7"/>
  <c r="S1054" i="9" s="1"/>
  <c r="H64" i="7"/>
  <c r="S1055" i="9" s="1"/>
  <c r="H65" i="7"/>
  <c r="S1056" i="9" s="1"/>
  <c r="H66" i="7"/>
  <c r="S1057" i="9" s="1"/>
  <c r="H67" i="7"/>
  <c r="S1058" i="9" s="1"/>
  <c r="H68" i="7"/>
  <c r="S1059" i="9" s="1"/>
  <c r="H69" i="7"/>
  <c r="S1060" i="9" s="1"/>
  <c r="H70" i="7"/>
  <c r="S107" i="9" s="1"/>
  <c r="H71" i="7"/>
  <c r="S1061" i="9" s="1"/>
  <c r="H72" i="7"/>
  <c r="S1062" i="9" s="1"/>
  <c r="H73" i="7"/>
  <c r="S1063" i="9" s="1"/>
  <c r="H74" i="7"/>
  <c r="S1064" i="9" s="1"/>
  <c r="H75" i="7"/>
  <c r="S1065" i="9" s="1"/>
  <c r="H76" i="7"/>
  <c r="S1066" i="9" s="1"/>
  <c r="H77" i="7"/>
  <c r="S1067" i="9" s="1"/>
  <c r="H78" i="7"/>
  <c r="S1068" i="9" s="1"/>
  <c r="H79" i="7"/>
  <c r="S1069" i="9" s="1"/>
  <c r="H80" i="7"/>
  <c r="S1070" i="9" s="1"/>
  <c r="H81" i="7"/>
  <c r="S108" i="9" s="1"/>
  <c r="H82" i="7"/>
  <c r="S1071" i="9" s="1"/>
  <c r="H83" i="7"/>
  <c r="S1072" i="9" s="1"/>
  <c r="H84" i="7"/>
  <c r="S1073" i="9" s="1"/>
  <c r="H85" i="7"/>
  <c r="S1074" i="9" s="1"/>
  <c r="H86" i="7"/>
  <c r="S1075" i="9" s="1"/>
  <c r="H87" i="7"/>
  <c r="S1076" i="9" s="1"/>
  <c r="H88" i="7"/>
  <c r="S1077" i="9" s="1"/>
  <c r="H89" i="7"/>
  <c r="S1078" i="9" s="1"/>
  <c r="H90" i="7"/>
  <c r="S1079" i="9" s="1"/>
  <c r="H91" i="7"/>
  <c r="S1080" i="9" s="1"/>
  <c r="H92" i="7"/>
  <c r="S109" i="9" s="1"/>
  <c r="H93" i="7"/>
  <c r="S1081" i="9" s="1"/>
  <c r="H94" i="7"/>
  <c r="S1082" i="9" s="1"/>
  <c r="H95" i="7"/>
  <c r="S1083" i="9" s="1"/>
  <c r="H96" i="7"/>
  <c r="S1084" i="9" s="1"/>
  <c r="H97" i="7"/>
  <c r="S1085" i="9" s="1"/>
  <c r="H98" i="7"/>
  <c r="S1086" i="9" s="1"/>
  <c r="H99" i="7"/>
  <c r="S1087" i="9" s="1"/>
  <c r="H100" i="7"/>
  <c r="S1088" i="9" s="1"/>
  <c r="H101" i="7"/>
  <c r="S1089" i="9" s="1"/>
  <c r="H102" i="7"/>
  <c r="S1090" i="9" s="1"/>
  <c r="H103" i="7"/>
  <c r="S110" i="9" s="1"/>
  <c r="H104" i="7"/>
  <c r="S1091" i="9" s="1"/>
  <c r="H105" i="7"/>
  <c r="S1092" i="9" s="1"/>
  <c r="H106" i="7"/>
  <c r="S1093" i="9" s="1"/>
  <c r="H107" i="7"/>
  <c r="S1094" i="9" s="1"/>
  <c r="H108" i="7"/>
  <c r="S1095" i="9" s="1"/>
  <c r="H109" i="7"/>
  <c r="S1096" i="9" s="1"/>
  <c r="H110" i="7"/>
  <c r="S1097" i="9" s="1"/>
  <c r="H111" i="7"/>
  <c r="S1098" i="9" s="1"/>
  <c r="H112" i="7"/>
  <c r="S1099" i="9" s="1"/>
  <c r="H113" i="7"/>
  <c r="S1100" i="9" s="1"/>
  <c r="H114" i="7"/>
  <c r="S12" i="9" s="1"/>
  <c r="H115" i="7"/>
  <c r="S111" i="9" s="1"/>
  <c r="H116" i="7"/>
  <c r="S1101" i="9" s="1"/>
  <c r="H117" i="7"/>
  <c r="S1102" i="9" s="1"/>
  <c r="H118" i="7"/>
  <c r="S1103" i="9" s="1"/>
  <c r="H119" i="7"/>
  <c r="S1104" i="9" s="1"/>
  <c r="H120" i="7"/>
  <c r="S1105" i="9" s="1"/>
  <c r="H121" i="7"/>
  <c r="S1106" i="9" s="1"/>
  <c r="H122" i="7"/>
  <c r="S1107" i="9" s="1"/>
  <c r="H123" i="7"/>
  <c r="S1108" i="9" s="1"/>
  <c r="H124" i="7"/>
  <c r="S1109" i="9" s="1"/>
  <c r="H125" i="7"/>
  <c r="S1110" i="9" s="1"/>
  <c r="H126" i="7"/>
  <c r="S112" i="9" s="1"/>
  <c r="H127" i="7"/>
  <c r="S1111" i="9" s="1"/>
  <c r="H128" i="7"/>
  <c r="S1112" i="9" s="1"/>
  <c r="H129" i="7"/>
  <c r="S1113" i="9" s="1"/>
  <c r="H130" i="7"/>
  <c r="S1114" i="9" s="1"/>
  <c r="H131" i="7"/>
  <c r="S1115" i="9" s="1"/>
  <c r="H132" i="7"/>
  <c r="S1116" i="9" s="1"/>
  <c r="H133" i="7"/>
  <c r="S1117" i="9" s="1"/>
  <c r="H134" i="7"/>
  <c r="S1118" i="9" s="1"/>
  <c r="H135" i="7"/>
  <c r="S1119" i="9" s="1"/>
  <c r="H136" i="7"/>
  <c r="S1120" i="9" s="1"/>
  <c r="H137" i="7"/>
  <c r="S113" i="9" s="1"/>
  <c r="H138" i="7"/>
  <c r="S1121" i="9" s="1"/>
  <c r="H139" i="7"/>
  <c r="S1122" i="9" s="1"/>
  <c r="H140" i="7"/>
  <c r="S1123" i="9" s="1"/>
  <c r="H141" i="7"/>
  <c r="S1124" i="9" s="1"/>
  <c r="H142" i="7"/>
  <c r="S1125" i="9" s="1"/>
  <c r="H143" i="7"/>
  <c r="S1126" i="9" s="1"/>
  <c r="H144" i="7"/>
  <c r="S1127" i="9" s="1"/>
  <c r="H145" i="7"/>
  <c r="S1128" i="9" s="1"/>
  <c r="H146" i="7"/>
  <c r="S1129" i="9" s="1"/>
  <c r="H147" i="7"/>
  <c r="S1130" i="9" s="1"/>
  <c r="H148" i="7"/>
  <c r="S114" i="9" s="1"/>
  <c r="H149" i="7"/>
  <c r="S1131" i="9" s="1"/>
  <c r="H150" i="7"/>
  <c r="S1132" i="9" s="1"/>
  <c r="H151" i="7"/>
  <c r="S1133" i="9" s="1"/>
  <c r="H152" i="7"/>
  <c r="S1134" i="9" s="1"/>
  <c r="H153" i="7"/>
  <c r="S1135" i="9" s="1"/>
  <c r="H154" i="7"/>
  <c r="S1136" i="9" s="1"/>
  <c r="H155" i="7"/>
  <c r="S1137" i="9" s="1"/>
  <c r="H156" i="7"/>
  <c r="S1138" i="9" s="1"/>
  <c r="H157" i="7"/>
  <c r="S1139" i="9" s="1"/>
  <c r="H158" i="7"/>
  <c r="S1140" i="9" s="1"/>
  <c r="H159" i="7"/>
  <c r="S115" i="9" s="1"/>
  <c r="H160" i="7"/>
  <c r="S1141" i="9" s="1"/>
  <c r="H161" i="7"/>
  <c r="S1142" i="9" s="1"/>
  <c r="H162" i="7"/>
  <c r="S1143" i="9" s="1"/>
  <c r="H163" i="7"/>
  <c r="S1144" i="9" s="1"/>
  <c r="H164" i="7"/>
  <c r="S1145" i="9" s="1"/>
  <c r="H165" i="7"/>
  <c r="S1146" i="9" s="1"/>
  <c r="H166" i="7"/>
  <c r="S1147" i="9" s="1"/>
  <c r="H167" i="7"/>
  <c r="S1148" i="9" s="1"/>
  <c r="H168" i="7"/>
  <c r="S1149" i="9" s="1"/>
  <c r="H169" i="7"/>
  <c r="S1150" i="9" s="1"/>
  <c r="H170" i="7"/>
  <c r="S116" i="9" s="1"/>
  <c r="H171" i="7"/>
  <c r="S1151" i="9" s="1"/>
  <c r="H172" i="7"/>
  <c r="S1152" i="9" s="1"/>
  <c r="H173" i="7"/>
  <c r="S1153" i="9" s="1"/>
  <c r="H174" i="7"/>
  <c r="S1154" i="9" s="1"/>
  <c r="H175" i="7"/>
  <c r="S1155" i="9" s="1"/>
  <c r="H176" i="7"/>
  <c r="S1156" i="9" s="1"/>
  <c r="H177" i="7"/>
  <c r="S1157" i="9" s="1"/>
  <c r="H178" i="7"/>
  <c r="S1158" i="9" s="1"/>
  <c r="H179" i="7"/>
  <c r="S1159" i="9" s="1"/>
  <c r="H180" i="7"/>
  <c r="S1160" i="9" s="1"/>
  <c r="H181" i="7"/>
  <c r="S117" i="9" s="1"/>
  <c r="H182" i="7"/>
  <c r="S1161" i="9" s="1"/>
  <c r="H183" i="7"/>
  <c r="S1162" i="9" s="1"/>
  <c r="H184" i="7"/>
  <c r="S1163" i="9" s="1"/>
  <c r="H185" i="7"/>
  <c r="S1164" i="9" s="1"/>
  <c r="H186" i="7"/>
  <c r="S1165" i="9" s="1"/>
  <c r="H187" i="7"/>
  <c r="S1166" i="9" s="1"/>
  <c r="H188" i="7"/>
  <c r="S1167" i="9" s="1"/>
  <c r="H189" i="7"/>
  <c r="S1168" i="9" s="1"/>
  <c r="H190" i="7"/>
  <c r="S1169" i="9" s="1"/>
  <c r="H191" i="7"/>
  <c r="S1170" i="9" s="1"/>
  <c r="H192" i="7"/>
  <c r="S118" i="9" s="1"/>
  <c r="H193" i="7"/>
  <c r="S1171" i="9" s="1"/>
  <c r="H194" i="7"/>
  <c r="S1172" i="9" s="1"/>
  <c r="H195" i="7"/>
  <c r="S1173" i="9" s="1"/>
  <c r="H196" i="7"/>
  <c r="S1174" i="9" s="1"/>
  <c r="H197" i="7"/>
  <c r="S1175" i="9" s="1"/>
  <c r="H198" i="7"/>
  <c r="S1176" i="9" s="1"/>
  <c r="H199" i="7"/>
  <c r="S1177" i="9" s="1"/>
  <c r="H200" i="7"/>
  <c r="S1178" i="9" s="1"/>
  <c r="H201" i="7"/>
  <c r="S1179" i="9" s="1"/>
  <c r="H202" i="7"/>
  <c r="S1180" i="9" s="1"/>
  <c r="H203" i="7"/>
  <c r="S119" i="9" s="1"/>
  <c r="H204" i="7"/>
  <c r="S1181" i="9" s="1"/>
  <c r="H205" i="7"/>
  <c r="S1182" i="9" s="1"/>
  <c r="H206" i="7"/>
  <c r="S1183" i="9" s="1"/>
  <c r="H207" i="7"/>
  <c r="S1184" i="9" s="1"/>
  <c r="H208" i="7"/>
  <c r="S1185" i="9" s="1"/>
  <c r="H209" i="7"/>
  <c r="S1186" i="9" s="1"/>
  <c r="H210" i="7"/>
  <c r="S1187" i="9" s="1"/>
  <c r="H211" i="7"/>
  <c r="S1188" i="9" s="1"/>
  <c r="H212" i="7"/>
  <c r="S1189" i="9" s="1"/>
  <c r="H213" i="7"/>
  <c r="S1190" i="9" s="1"/>
  <c r="H214" i="7"/>
  <c r="S120" i="9" s="1"/>
  <c r="H215" i="7"/>
  <c r="S1191" i="9" s="1"/>
  <c r="H216" i="7"/>
  <c r="S1192" i="9" s="1"/>
  <c r="H217" i="7"/>
  <c r="S1193" i="9" s="1"/>
  <c r="H218" i="7"/>
  <c r="S1194" i="9" s="1"/>
  <c r="H219" i="7"/>
  <c r="S1195" i="9" s="1"/>
  <c r="H220" i="7"/>
  <c r="S1196" i="9" s="1"/>
  <c r="H221" i="7"/>
  <c r="S1197" i="9" s="1"/>
  <c r="H222" i="7"/>
  <c r="S1198" i="9" s="1"/>
  <c r="H223" i="7"/>
  <c r="S1199" i="9" s="1"/>
  <c r="H224" i="7"/>
  <c r="S1200" i="9" s="1"/>
  <c r="H225" i="7"/>
  <c r="S13" i="9" s="1"/>
  <c r="H226" i="7"/>
  <c r="S121" i="9" s="1"/>
  <c r="H227" i="7"/>
  <c r="S1201" i="9" s="1"/>
  <c r="H228" i="7"/>
  <c r="S1202" i="9" s="1"/>
  <c r="H229" i="7"/>
  <c r="S1203" i="9" s="1"/>
  <c r="H230" i="7"/>
  <c r="S1204" i="9" s="1"/>
  <c r="H231" i="7"/>
  <c r="S1205" i="9" s="1"/>
  <c r="H232" i="7"/>
  <c r="S1206" i="9" s="1"/>
  <c r="H233" i="7"/>
  <c r="S1207" i="9" s="1"/>
  <c r="H234" i="7"/>
  <c r="S1208" i="9" s="1"/>
  <c r="H235" i="7"/>
  <c r="S1209" i="9" s="1"/>
  <c r="H236" i="7"/>
  <c r="S1210" i="9" s="1"/>
  <c r="H237" i="7"/>
  <c r="S122" i="9" s="1"/>
  <c r="H238" i="7"/>
  <c r="S1211" i="9" s="1"/>
  <c r="H239" i="7"/>
  <c r="S1212" i="9" s="1"/>
  <c r="H240" i="7"/>
  <c r="S1213" i="9" s="1"/>
  <c r="H241" i="7"/>
  <c r="S1214" i="9" s="1"/>
  <c r="H242" i="7"/>
  <c r="S1215" i="9" s="1"/>
  <c r="H243" i="7"/>
  <c r="S1216" i="9" s="1"/>
  <c r="H244" i="7"/>
  <c r="S1217" i="9" s="1"/>
  <c r="H245" i="7"/>
  <c r="S1218" i="9" s="1"/>
  <c r="H246" i="7"/>
  <c r="S1219" i="9" s="1"/>
  <c r="H247" i="7"/>
  <c r="S1220" i="9" s="1"/>
  <c r="H248" i="7"/>
  <c r="S123" i="9" s="1"/>
  <c r="H249" i="7"/>
  <c r="S1221" i="9" s="1"/>
  <c r="H250" i="7"/>
  <c r="S1222" i="9" s="1"/>
  <c r="H251" i="7"/>
  <c r="S1223" i="9" s="1"/>
  <c r="H252" i="7"/>
  <c r="S1224" i="9" s="1"/>
  <c r="H253" i="7"/>
  <c r="S1225" i="9" s="1"/>
  <c r="H254" i="7"/>
  <c r="S1226" i="9" s="1"/>
  <c r="H255" i="7"/>
  <c r="S1227" i="9" s="1"/>
  <c r="H256" i="7"/>
  <c r="S1228" i="9" s="1"/>
  <c r="H257" i="7"/>
  <c r="S1229" i="9" s="1"/>
  <c r="H258" i="7"/>
  <c r="S1230" i="9" s="1"/>
  <c r="H259" i="7"/>
  <c r="S124" i="9" s="1"/>
  <c r="H260" i="7"/>
  <c r="S1231" i="9" s="1"/>
  <c r="H261" i="7"/>
  <c r="S1232" i="9" s="1"/>
  <c r="H262" i="7"/>
  <c r="S1233" i="9" s="1"/>
  <c r="H263" i="7"/>
  <c r="S1234" i="9" s="1"/>
  <c r="H264" i="7"/>
  <c r="S1235" i="9" s="1"/>
  <c r="H265" i="7"/>
  <c r="S1236" i="9" s="1"/>
  <c r="H266" i="7"/>
  <c r="S1237" i="9" s="1"/>
  <c r="H267" i="7"/>
  <c r="S1238" i="9" s="1"/>
  <c r="H268" i="7"/>
  <c r="S1239" i="9" s="1"/>
  <c r="H269" i="7"/>
  <c r="S1240" i="9" s="1"/>
  <c r="H270" i="7"/>
  <c r="S125" i="9" s="1"/>
  <c r="H271" i="7"/>
  <c r="S1241" i="9" s="1"/>
  <c r="H272" i="7"/>
  <c r="S1242" i="9" s="1"/>
  <c r="H273" i="7"/>
  <c r="S1243" i="9" s="1"/>
  <c r="H274" i="7"/>
  <c r="S1244" i="9" s="1"/>
  <c r="H275" i="7"/>
  <c r="S1245" i="9" s="1"/>
  <c r="H276" i="7"/>
  <c r="S1246" i="9" s="1"/>
  <c r="H277" i="7"/>
  <c r="S1247" i="9" s="1"/>
  <c r="H278" i="7"/>
  <c r="S1248" i="9" s="1"/>
  <c r="H279" i="7"/>
  <c r="S1249" i="9" s="1"/>
  <c r="H280" i="7"/>
  <c r="S1250" i="9" s="1"/>
  <c r="H281" i="7"/>
  <c r="S126" i="9" s="1"/>
  <c r="H282" i="7"/>
  <c r="S1251" i="9" s="1"/>
  <c r="H283" i="7"/>
  <c r="S1252" i="9" s="1"/>
  <c r="H284" i="7"/>
  <c r="S1253" i="9" s="1"/>
  <c r="H285" i="7"/>
  <c r="S1254" i="9" s="1"/>
  <c r="H286" i="7"/>
  <c r="S1255" i="9" s="1"/>
  <c r="H287" i="7"/>
  <c r="S1256" i="9" s="1"/>
  <c r="H288" i="7"/>
  <c r="S1257" i="9" s="1"/>
  <c r="H289" i="7"/>
  <c r="S1258" i="9" s="1"/>
  <c r="H290" i="7"/>
  <c r="S1259" i="9" s="1"/>
  <c r="H291" i="7"/>
  <c r="S1260" i="9" s="1"/>
  <c r="H292" i="7"/>
  <c r="S127" i="9" s="1"/>
  <c r="H293" i="7"/>
  <c r="S1261" i="9" s="1"/>
  <c r="H294" i="7"/>
  <c r="S1262" i="9" s="1"/>
  <c r="H295" i="7"/>
  <c r="S1263" i="9" s="1"/>
  <c r="H296" i="7"/>
  <c r="S1264" i="9" s="1"/>
  <c r="H297" i="7"/>
  <c r="S1265" i="9" s="1"/>
  <c r="H298" i="7"/>
  <c r="S1266" i="9" s="1"/>
  <c r="H299" i="7"/>
  <c r="S1267" i="9" s="1"/>
  <c r="H300" i="7"/>
  <c r="S1268" i="9" s="1"/>
  <c r="H301" i="7"/>
  <c r="S1269" i="9" s="1"/>
  <c r="H302" i="7"/>
  <c r="S1270" i="9" s="1"/>
  <c r="H303" i="7"/>
  <c r="S128" i="9" s="1"/>
  <c r="H304" i="7"/>
  <c r="S1271" i="9" s="1"/>
  <c r="H305" i="7"/>
  <c r="S1272" i="9" s="1"/>
  <c r="H306" i="7"/>
  <c r="S1273" i="9" s="1"/>
  <c r="H307" i="7"/>
  <c r="S1274" i="9" s="1"/>
  <c r="H308" i="7"/>
  <c r="S1275" i="9" s="1"/>
  <c r="H309" i="7"/>
  <c r="S1276" i="9" s="1"/>
  <c r="H310" i="7"/>
  <c r="S1277" i="9" s="1"/>
  <c r="H311" i="7"/>
  <c r="S1278" i="9" s="1"/>
  <c r="H312" i="7"/>
  <c r="S1279" i="9" s="1"/>
  <c r="H313" i="7"/>
  <c r="S1280" i="9" s="1"/>
  <c r="H314" i="7"/>
  <c r="S129" i="9" s="1"/>
  <c r="H315" i="7"/>
  <c r="S1281" i="9" s="1"/>
  <c r="H316" i="7"/>
  <c r="S1282" i="9" s="1"/>
  <c r="H317" i="7"/>
  <c r="S1283" i="9" s="1"/>
  <c r="H318" i="7"/>
  <c r="S1284" i="9" s="1"/>
  <c r="H319" i="7"/>
  <c r="S1285" i="9" s="1"/>
  <c r="H320" i="7"/>
  <c r="S1286" i="9" s="1"/>
  <c r="H321" i="7"/>
  <c r="S1287" i="9" s="1"/>
  <c r="H322" i="7"/>
  <c r="S1288" i="9" s="1"/>
  <c r="H323" i="7"/>
  <c r="S1289" i="9" s="1"/>
  <c r="H324" i="7"/>
  <c r="S1290" i="9" s="1"/>
  <c r="H325" i="7"/>
  <c r="S130" i="9" s="1"/>
  <c r="H326" i="7"/>
  <c r="S1291" i="9" s="1"/>
  <c r="H327" i="7"/>
  <c r="S1292" i="9" s="1"/>
  <c r="H328" i="7"/>
  <c r="S1293" i="9" s="1"/>
  <c r="H329" i="7"/>
  <c r="S1294" i="9" s="1"/>
  <c r="H330" i="7"/>
  <c r="S1295" i="9" s="1"/>
  <c r="H331" i="7"/>
  <c r="S1296" i="9" s="1"/>
  <c r="H332" i="7"/>
  <c r="S1297" i="9" s="1"/>
  <c r="H333" i="7"/>
  <c r="S1298" i="9" s="1"/>
  <c r="H334" i="7"/>
  <c r="S1299" i="9" s="1"/>
  <c r="H335" i="7"/>
  <c r="S1300" i="9" s="1"/>
  <c r="H336" i="7"/>
  <c r="S14" i="9" s="1"/>
  <c r="H337" i="7"/>
  <c r="S131" i="9" s="1"/>
  <c r="H338" i="7"/>
  <c r="S1301" i="9" s="1"/>
  <c r="H339" i="7"/>
  <c r="S1302" i="9" s="1"/>
  <c r="H340" i="7"/>
  <c r="S1303" i="9" s="1"/>
  <c r="H341" i="7"/>
  <c r="S1304" i="9" s="1"/>
  <c r="H342" i="7"/>
  <c r="S1305" i="9" s="1"/>
  <c r="H343" i="7"/>
  <c r="S1306" i="9" s="1"/>
  <c r="H344" i="7"/>
  <c r="S1307" i="9" s="1"/>
  <c r="H345" i="7"/>
  <c r="S1308" i="9" s="1"/>
  <c r="H346" i="7"/>
  <c r="S1309" i="9" s="1"/>
  <c r="H347" i="7"/>
  <c r="S1310" i="9" s="1"/>
  <c r="H348" i="7"/>
  <c r="S132" i="9" s="1"/>
  <c r="H349" i="7"/>
  <c r="S1311" i="9" s="1"/>
  <c r="H350" i="7"/>
  <c r="S1312" i="9" s="1"/>
  <c r="H351" i="7"/>
  <c r="S1313" i="9" s="1"/>
  <c r="H352" i="7"/>
  <c r="S1314" i="9" s="1"/>
  <c r="H353" i="7"/>
  <c r="S1315" i="9" s="1"/>
  <c r="H354" i="7"/>
  <c r="S1316" i="9" s="1"/>
  <c r="H355" i="7"/>
  <c r="S1317" i="9" s="1"/>
  <c r="H356" i="7"/>
  <c r="S1318" i="9" s="1"/>
  <c r="H357" i="7"/>
  <c r="S1319" i="9" s="1"/>
  <c r="H358" i="7"/>
  <c r="S1320" i="9" s="1"/>
  <c r="H359" i="7"/>
  <c r="S133" i="9" s="1"/>
  <c r="H360" i="7"/>
  <c r="S1321" i="9" s="1"/>
  <c r="H361" i="7"/>
  <c r="S1322" i="9" s="1"/>
  <c r="H362" i="7"/>
  <c r="S1323" i="9" s="1"/>
  <c r="H363" i="7"/>
  <c r="S1324" i="9" s="1"/>
  <c r="H364" i="7"/>
  <c r="S1325" i="9" s="1"/>
  <c r="H365" i="7"/>
  <c r="S1326" i="9" s="1"/>
  <c r="H366" i="7"/>
  <c r="S1327" i="9" s="1"/>
  <c r="H367" i="7"/>
  <c r="S1328" i="9" s="1"/>
  <c r="H368" i="7"/>
  <c r="S1329" i="9" s="1"/>
  <c r="H369" i="7"/>
  <c r="S1330" i="9" s="1"/>
  <c r="H370" i="7"/>
  <c r="S134" i="9" s="1"/>
  <c r="H371" i="7"/>
  <c r="S1331" i="9" s="1"/>
  <c r="H372" i="7"/>
  <c r="S1332" i="9" s="1"/>
  <c r="H373" i="7"/>
  <c r="S1333" i="9" s="1"/>
  <c r="H374" i="7"/>
  <c r="S1334" i="9" s="1"/>
  <c r="H375" i="7"/>
  <c r="S1335" i="9" s="1"/>
  <c r="H376" i="7"/>
  <c r="S1336" i="9" s="1"/>
  <c r="H377" i="7"/>
  <c r="S1337" i="9" s="1"/>
  <c r="H378" i="7"/>
  <c r="S1338" i="9" s="1"/>
  <c r="H379" i="7"/>
  <c r="S1339" i="9" s="1"/>
  <c r="H380" i="7"/>
  <c r="S1340" i="9" s="1"/>
  <c r="H381" i="7"/>
  <c r="S135" i="9" s="1"/>
  <c r="H382" i="7"/>
  <c r="S1341" i="9" s="1"/>
  <c r="H383" i="7"/>
  <c r="S1342" i="9" s="1"/>
  <c r="H384" i="7"/>
  <c r="S1343" i="9" s="1"/>
  <c r="H385" i="7"/>
  <c r="S1344" i="9" s="1"/>
  <c r="H386" i="7"/>
  <c r="S1345" i="9" s="1"/>
  <c r="H387" i="7"/>
  <c r="S1346" i="9" s="1"/>
  <c r="H388" i="7"/>
  <c r="S1347" i="9" s="1"/>
  <c r="H389" i="7"/>
  <c r="S1348" i="9" s="1"/>
  <c r="H390" i="7"/>
  <c r="S1349" i="9" s="1"/>
  <c r="H391" i="7"/>
  <c r="S1350" i="9" s="1"/>
  <c r="H392" i="7"/>
  <c r="S136" i="9" s="1"/>
  <c r="H393" i="7"/>
  <c r="S1351" i="9" s="1"/>
  <c r="H394" i="7"/>
  <c r="S1352" i="9" s="1"/>
  <c r="H395" i="7"/>
  <c r="S1353" i="9" s="1"/>
  <c r="H396" i="7"/>
  <c r="S1354" i="9" s="1"/>
  <c r="H397" i="7"/>
  <c r="S1355" i="9" s="1"/>
  <c r="H398" i="7"/>
  <c r="S1356" i="9" s="1"/>
  <c r="H399" i="7"/>
  <c r="S1357" i="9" s="1"/>
  <c r="H400" i="7"/>
  <c r="S1358" i="9" s="1"/>
  <c r="H401" i="7"/>
  <c r="S1359" i="9" s="1"/>
  <c r="H402" i="7"/>
  <c r="S1360" i="9" s="1"/>
  <c r="H403" i="7"/>
  <c r="S137" i="9" s="1"/>
  <c r="H404" i="7"/>
  <c r="S1361" i="9" s="1"/>
  <c r="H405" i="7"/>
  <c r="S1362" i="9" s="1"/>
  <c r="H406" i="7"/>
  <c r="S1363" i="9" s="1"/>
  <c r="H407" i="7"/>
  <c r="S1364" i="9" s="1"/>
  <c r="H408" i="7"/>
  <c r="S1365" i="9" s="1"/>
  <c r="H409" i="7"/>
  <c r="S1366" i="9" s="1"/>
  <c r="H410" i="7"/>
  <c r="S1367" i="9" s="1"/>
  <c r="H411" i="7"/>
  <c r="S1368" i="9" s="1"/>
  <c r="H412" i="7"/>
  <c r="S1369" i="9" s="1"/>
  <c r="H413" i="7"/>
  <c r="S1370" i="9" s="1"/>
  <c r="H414" i="7"/>
  <c r="S138" i="9" s="1"/>
  <c r="H415" i="7"/>
  <c r="S1371" i="9" s="1"/>
  <c r="H416" i="7"/>
  <c r="S1372" i="9" s="1"/>
  <c r="H417" i="7"/>
  <c r="S1373" i="9" s="1"/>
  <c r="H418" i="7"/>
  <c r="S1374" i="9" s="1"/>
  <c r="H419" i="7"/>
  <c r="S1375" i="9" s="1"/>
  <c r="H420" i="7"/>
  <c r="S1376" i="9" s="1"/>
  <c r="H421" i="7"/>
  <c r="S1377" i="9" s="1"/>
  <c r="H422" i="7"/>
  <c r="S1378" i="9" s="1"/>
  <c r="H423" i="7"/>
  <c r="S1379" i="9" s="1"/>
  <c r="H424" i="7"/>
  <c r="S1380" i="9" s="1"/>
  <c r="H425" i="7"/>
  <c r="S139" i="9" s="1"/>
  <c r="H426" i="7"/>
  <c r="S1381" i="9" s="1"/>
  <c r="H427" i="7"/>
  <c r="S1382" i="9" s="1"/>
  <c r="H428" i="7"/>
  <c r="S1383" i="9" s="1"/>
  <c r="H429" i="7"/>
  <c r="S1384" i="9" s="1"/>
  <c r="H430" i="7"/>
  <c r="S1385" i="9" s="1"/>
  <c r="H431" i="7"/>
  <c r="S1386" i="9" s="1"/>
  <c r="H432" i="7"/>
  <c r="S1387" i="9" s="1"/>
  <c r="H433" i="7"/>
  <c r="S1388" i="9" s="1"/>
  <c r="H434" i="7"/>
  <c r="S1389" i="9" s="1"/>
  <c r="H435" i="7"/>
  <c r="S1390" i="9" s="1"/>
  <c r="H436" i="7"/>
  <c r="S140" i="9" s="1"/>
  <c r="H437" i="7"/>
  <c r="S1391" i="9" s="1"/>
  <c r="H438" i="7"/>
  <c r="S1392" i="9" s="1"/>
  <c r="H439" i="7"/>
  <c r="S1393" i="9" s="1"/>
  <c r="H440" i="7"/>
  <c r="S1394" i="9" s="1"/>
  <c r="H441" i="7"/>
  <c r="S1395" i="9" s="1"/>
  <c r="H442" i="7"/>
  <c r="S1396" i="9" s="1"/>
  <c r="H443" i="7"/>
  <c r="S1397" i="9" s="1"/>
  <c r="H444" i="7"/>
  <c r="S1398" i="9" s="1"/>
  <c r="H445" i="7"/>
  <c r="S1399" i="9" s="1"/>
  <c r="H446" i="7"/>
  <c r="S1400" i="9" s="1"/>
  <c r="H447" i="7"/>
  <c r="S15" i="9" s="1"/>
  <c r="H448" i="7"/>
  <c r="S141" i="9" s="1"/>
  <c r="H449" i="7"/>
  <c r="S1401" i="9" s="1"/>
  <c r="H450" i="7"/>
  <c r="S1402" i="9" s="1"/>
  <c r="H451" i="7"/>
  <c r="S1403" i="9" s="1"/>
  <c r="H452" i="7"/>
  <c r="S1404" i="9" s="1"/>
  <c r="H453" i="7"/>
  <c r="S1405" i="9" s="1"/>
  <c r="H454" i="7"/>
  <c r="S1406" i="9" s="1"/>
  <c r="H455" i="7"/>
  <c r="S1407" i="9" s="1"/>
  <c r="H456" i="7"/>
  <c r="S1408" i="9" s="1"/>
  <c r="H457" i="7"/>
  <c r="S1409" i="9" s="1"/>
  <c r="H458" i="7"/>
  <c r="S1410" i="9" s="1"/>
  <c r="H459" i="7"/>
  <c r="S142" i="9" s="1"/>
  <c r="H460" i="7"/>
  <c r="S1411" i="9" s="1"/>
  <c r="H461" i="7"/>
  <c r="S1412" i="9" s="1"/>
  <c r="H462" i="7"/>
  <c r="S1413" i="9" s="1"/>
  <c r="H463" i="7"/>
  <c r="S1414" i="9" s="1"/>
  <c r="H464" i="7"/>
  <c r="S1415" i="9" s="1"/>
  <c r="H465" i="7"/>
  <c r="S1416" i="9" s="1"/>
  <c r="H466" i="7"/>
  <c r="S1417" i="9" s="1"/>
  <c r="H467" i="7"/>
  <c r="S1418" i="9" s="1"/>
  <c r="H468" i="7"/>
  <c r="S1419" i="9" s="1"/>
  <c r="H469" i="7"/>
  <c r="S1420" i="9" s="1"/>
  <c r="H470" i="7"/>
  <c r="S143" i="9" s="1"/>
  <c r="H471" i="7"/>
  <c r="S1421" i="9" s="1"/>
  <c r="H472" i="7"/>
  <c r="S1422" i="9" s="1"/>
  <c r="H473" i="7"/>
  <c r="S1423" i="9" s="1"/>
  <c r="H474" i="7"/>
  <c r="S1424" i="9" s="1"/>
  <c r="H475" i="7"/>
  <c r="S1425" i="9" s="1"/>
  <c r="H476" i="7"/>
  <c r="S1426" i="9" s="1"/>
  <c r="H477" i="7"/>
  <c r="S1427" i="9" s="1"/>
  <c r="H478" i="7"/>
  <c r="S1428" i="9" s="1"/>
  <c r="H479" i="7"/>
  <c r="S1429" i="9" s="1"/>
  <c r="H480" i="7"/>
  <c r="S1430" i="9" s="1"/>
  <c r="H481" i="7"/>
  <c r="S144" i="9" s="1"/>
  <c r="H482" i="7"/>
  <c r="S1431" i="9" s="1"/>
  <c r="H483" i="7"/>
  <c r="S1432" i="9" s="1"/>
  <c r="H484" i="7"/>
  <c r="S1433" i="9" s="1"/>
  <c r="H485" i="7"/>
  <c r="S1434" i="9" s="1"/>
  <c r="H486" i="7"/>
  <c r="S1435" i="9" s="1"/>
  <c r="H487" i="7"/>
  <c r="S1436" i="9" s="1"/>
  <c r="H488" i="7"/>
  <c r="S1437" i="9" s="1"/>
  <c r="H489" i="7"/>
  <c r="S1438" i="9" s="1"/>
  <c r="H490" i="7"/>
  <c r="S1439" i="9" s="1"/>
  <c r="H491" i="7"/>
  <c r="S1440" i="9" s="1"/>
  <c r="H492" i="7"/>
  <c r="S145" i="9" s="1"/>
  <c r="H493" i="7"/>
  <c r="S1441" i="9" s="1"/>
  <c r="H494" i="7"/>
  <c r="S1442" i="9" s="1"/>
  <c r="H495" i="7"/>
  <c r="S1443" i="9" s="1"/>
  <c r="H496" i="7"/>
  <c r="S1444" i="9" s="1"/>
  <c r="H497" i="7"/>
  <c r="S1445" i="9" s="1"/>
  <c r="H498" i="7"/>
  <c r="S1446" i="9" s="1"/>
  <c r="H499" i="7"/>
  <c r="S1447" i="9" s="1"/>
  <c r="H500" i="7"/>
  <c r="S1448" i="9" s="1"/>
  <c r="H501" i="7"/>
  <c r="S1449" i="9" s="1"/>
  <c r="H502" i="7"/>
  <c r="S1450" i="9" s="1"/>
  <c r="H503" i="7"/>
  <c r="S146" i="9" s="1"/>
  <c r="H504" i="7"/>
  <c r="S1451" i="9" s="1"/>
  <c r="H505" i="7"/>
  <c r="S1452" i="9" s="1"/>
  <c r="H506" i="7"/>
  <c r="S1453" i="9" s="1"/>
  <c r="H507" i="7"/>
  <c r="S1454" i="9" s="1"/>
  <c r="H508" i="7"/>
  <c r="S1455" i="9" s="1"/>
  <c r="H509" i="7"/>
  <c r="S1456" i="9" s="1"/>
  <c r="H510" i="7"/>
  <c r="S1457" i="9" s="1"/>
  <c r="H511" i="7"/>
  <c r="S1458" i="9" s="1"/>
  <c r="H512" i="7"/>
  <c r="S1459" i="9" s="1"/>
  <c r="H513" i="7"/>
  <c r="S1460" i="9" s="1"/>
  <c r="H514" i="7"/>
  <c r="S147" i="9" s="1"/>
  <c r="H515" i="7"/>
  <c r="S1461" i="9" s="1"/>
  <c r="H516" i="7"/>
  <c r="S1462" i="9" s="1"/>
  <c r="H517" i="7"/>
  <c r="S1463" i="9" s="1"/>
  <c r="H518" i="7"/>
  <c r="S1464" i="9" s="1"/>
  <c r="H519" i="7"/>
  <c r="S1465" i="9" s="1"/>
  <c r="H520" i="7"/>
  <c r="S1466" i="9" s="1"/>
  <c r="H521" i="7"/>
  <c r="S1467" i="9" s="1"/>
  <c r="H522" i="7"/>
  <c r="S1468" i="9" s="1"/>
  <c r="H523" i="7"/>
  <c r="S1469" i="9" s="1"/>
  <c r="H524" i="7"/>
  <c r="S1470" i="9" s="1"/>
  <c r="H525" i="7"/>
  <c r="S148" i="9" s="1"/>
  <c r="H526" i="7"/>
  <c r="S1471" i="9" s="1"/>
  <c r="H527" i="7"/>
  <c r="S1472" i="9" s="1"/>
  <c r="H528" i="7"/>
  <c r="S1473" i="9" s="1"/>
  <c r="H529" i="7"/>
  <c r="S1474" i="9" s="1"/>
  <c r="H530" i="7"/>
  <c r="S1475" i="9" s="1"/>
  <c r="H531" i="7"/>
  <c r="S1476" i="9" s="1"/>
  <c r="H532" i="7"/>
  <c r="S1477" i="9" s="1"/>
  <c r="H533" i="7"/>
  <c r="S1478" i="9" s="1"/>
  <c r="H534" i="7"/>
  <c r="S1479" i="9" s="1"/>
  <c r="H535" i="7"/>
  <c r="S1480" i="9" s="1"/>
  <c r="H536" i="7"/>
  <c r="S149" i="9" s="1"/>
  <c r="H537" i="7"/>
  <c r="S1481" i="9" s="1"/>
  <c r="H538" i="7"/>
  <c r="S1482" i="9" s="1"/>
  <c r="H539" i="7"/>
  <c r="S1483" i="9" s="1"/>
  <c r="H540" i="7"/>
  <c r="S1484" i="9" s="1"/>
  <c r="H541" i="7"/>
  <c r="S1485" i="9" s="1"/>
  <c r="H542" i="7"/>
  <c r="S1486" i="9" s="1"/>
  <c r="H543" i="7"/>
  <c r="S1487" i="9" s="1"/>
  <c r="H544" i="7"/>
  <c r="S1488" i="9" s="1"/>
  <c r="H545" i="7"/>
  <c r="S1489" i="9" s="1"/>
  <c r="H546" i="7"/>
  <c r="S1490" i="9" s="1"/>
  <c r="H547" i="7"/>
  <c r="S150" i="9" s="1"/>
  <c r="H548" i="7"/>
  <c r="S1491" i="9" s="1"/>
  <c r="H549" i="7"/>
  <c r="S1492" i="9" s="1"/>
  <c r="H550" i="7"/>
  <c r="S1493" i="9" s="1"/>
  <c r="H551" i="7"/>
  <c r="S1494" i="9" s="1"/>
  <c r="H552" i="7"/>
  <c r="S1495" i="9" s="1"/>
  <c r="H553" i="7"/>
  <c r="S1496" i="9" s="1"/>
  <c r="H554" i="7"/>
  <c r="S1497" i="9" s="1"/>
  <c r="H555" i="7"/>
  <c r="S1498" i="9" s="1"/>
  <c r="H556" i="7"/>
  <c r="S1499" i="9" s="1"/>
  <c r="H557" i="7"/>
  <c r="S1500" i="9" s="1"/>
  <c r="H558" i="7"/>
  <c r="S16" i="9" s="1"/>
  <c r="H559" i="7"/>
  <c r="S151" i="9" s="1"/>
  <c r="H560" i="7"/>
  <c r="S1501" i="9" s="1"/>
  <c r="H561" i="7"/>
  <c r="S1502" i="9" s="1"/>
  <c r="H562" i="7"/>
  <c r="S1503" i="9" s="1"/>
  <c r="H563" i="7"/>
  <c r="S1504" i="9" s="1"/>
  <c r="H564" i="7"/>
  <c r="S1505" i="9" s="1"/>
  <c r="H565" i="7"/>
  <c r="S1506" i="9" s="1"/>
  <c r="H566" i="7"/>
  <c r="S1507" i="9" s="1"/>
  <c r="H567" i="7"/>
  <c r="S1508" i="9" s="1"/>
  <c r="H568" i="7"/>
  <c r="S1509" i="9" s="1"/>
  <c r="H569" i="7"/>
  <c r="S1510" i="9" s="1"/>
  <c r="H570" i="7"/>
  <c r="S152" i="9" s="1"/>
  <c r="H571" i="7"/>
  <c r="S1511" i="9" s="1"/>
  <c r="H572" i="7"/>
  <c r="S1512" i="9" s="1"/>
  <c r="H573" i="7"/>
  <c r="S1513" i="9" s="1"/>
  <c r="H574" i="7"/>
  <c r="S1514" i="9" s="1"/>
  <c r="H575" i="7"/>
  <c r="S1515" i="9" s="1"/>
  <c r="H576" i="7"/>
  <c r="S1516" i="9" s="1"/>
  <c r="H577" i="7"/>
  <c r="S1517" i="9" s="1"/>
  <c r="H578" i="7"/>
  <c r="S1518" i="9" s="1"/>
  <c r="H579" i="7"/>
  <c r="S1519" i="9" s="1"/>
  <c r="H580" i="7"/>
  <c r="S1520" i="9" s="1"/>
  <c r="H581" i="7"/>
  <c r="S153" i="9" s="1"/>
  <c r="H582" i="7"/>
  <c r="S1521" i="9" s="1"/>
  <c r="H583" i="7"/>
  <c r="S1522" i="9" s="1"/>
  <c r="H584" i="7"/>
  <c r="S1523" i="9" s="1"/>
  <c r="H585" i="7"/>
  <c r="S1524" i="9" s="1"/>
  <c r="H586" i="7"/>
  <c r="S1525" i="9" s="1"/>
  <c r="H587" i="7"/>
  <c r="S1526" i="9" s="1"/>
  <c r="H588" i="7"/>
  <c r="S1527" i="9" s="1"/>
  <c r="H589" i="7"/>
  <c r="S1528" i="9" s="1"/>
  <c r="H590" i="7"/>
  <c r="S1529" i="9" s="1"/>
  <c r="H591" i="7"/>
  <c r="S1530" i="9" s="1"/>
  <c r="H592" i="7"/>
  <c r="S154" i="9" s="1"/>
  <c r="H593" i="7"/>
  <c r="S1531" i="9" s="1"/>
  <c r="H594" i="7"/>
  <c r="S1532" i="9" s="1"/>
  <c r="H595" i="7"/>
  <c r="S1533" i="9" s="1"/>
  <c r="H596" i="7"/>
  <c r="S1534" i="9" s="1"/>
  <c r="H597" i="7"/>
  <c r="S1535" i="9" s="1"/>
  <c r="H598" i="7"/>
  <c r="S1536" i="9" s="1"/>
  <c r="H599" i="7"/>
  <c r="S1537" i="9" s="1"/>
  <c r="H600" i="7"/>
  <c r="S1538" i="9" s="1"/>
  <c r="H601" i="7"/>
  <c r="S1539" i="9" s="1"/>
  <c r="H602" i="7"/>
  <c r="S1540" i="9" s="1"/>
  <c r="H603" i="7"/>
  <c r="S155" i="9" s="1"/>
  <c r="H604" i="7"/>
  <c r="S1541" i="9" s="1"/>
  <c r="H605" i="7"/>
  <c r="S1542" i="9" s="1"/>
  <c r="H606" i="7"/>
  <c r="S1543" i="9" s="1"/>
  <c r="H607" i="7"/>
  <c r="S1544" i="9" s="1"/>
  <c r="H608" i="7"/>
  <c r="S1545" i="9" s="1"/>
  <c r="H609" i="7"/>
  <c r="S1546" i="9" s="1"/>
  <c r="H610" i="7"/>
  <c r="S1547" i="9" s="1"/>
  <c r="H611" i="7"/>
  <c r="S1548" i="9" s="1"/>
  <c r="H612" i="7"/>
  <c r="S1549" i="9" s="1"/>
  <c r="H613" i="7"/>
  <c r="S1550" i="9" s="1"/>
  <c r="H614" i="7"/>
  <c r="S156" i="9" s="1"/>
  <c r="H615" i="7"/>
  <c r="S1551" i="9" s="1"/>
  <c r="H616" i="7"/>
  <c r="S1552" i="9" s="1"/>
  <c r="H617" i="7"/>
  <c r="S1553" i="9" s="1"/>
  <c r="H618" i="7"/>
  <c r="S1554" i="9" s="1"/>
  <c r="H619" i="7"/>
  <c r="S1555" i="9" s="1"/>
  <c r="H620" i="7"/>
  <c r="S1556" i="9" s="1"/>
  <c r="H621" i="7"/>
  <c r="S1557" i="9" s="1"/>
  <c r="H622" i="7"/>
  <c r="S1558" i="9" s="1"/>
  <c r="H623" i="7"/>
  <c r="S1559" i="9" s="1"/>
  <c r="H624" i="7"/>
  <c r="S1560" i="9" s="1"/>
  <c r="H625" i="7"/>
  <c r="S157" i="9" s="1"/>
  <c r="H626" i="7"/>
  <c r="S1561" i="9" s="1"/>
  <c r="H627" i="7"/>
  <c r="S1562" i="9" s="1"/>
  <c r="H628" i="7"/>
  <c r="S1563" i="9" s="1"/>
  <c r="H629" i="7"/>
  <c r="S1564" i="9" s="1"/>
  <c r="H630" i="7"/>
  <c r="S1565" i="9" s="1"/>
  <c r="H631" i="7"/>
  <c r="S1566" i="9" s="1"/>
  <c r="H632" i="7"/>
  <c r="S1567" i="9" s="1"/>
  <c r="H633" i="7"/>
  <c r="S1568" i="9" s="1"/>
  <c r="H634" i="7"/>
  <c r="S1569" i="9" s="1"/>
  <c r="H635" i="7"/>
  <c r="S1570" i="9" s="1"/>
  <c r="H636" i="7"/>
  <c r="S158" i="9" s="1"/>
  <c r="H637" i="7"/>
  <c r="S1571" i="9" s="1"/>
  <c r="H638" i="7"/>
  <c r="S1572" i="9" s="1"/>
  <c r="H639" i="7"/>
  <c r="S1573" i="9" s="1"/>
  <c r="H640" i="7"/>
  <c r="S1574" i="9" s="1"/>
  <c r="H641" i="7"/>
  <c r="S1575" i="9" s="1"/>
  <c r="H642" i="7"/>
  <c r="S1576" i="9" s="1"/>
  <c r="H643" i="7"/>
  <c r="S1577" i="9" s="1"/>
  <c r="H644" i="7"/>
  <c r="S1578" i="9" s="1"/>
  <c r="H645" i="7"/>
  <c r="S1579" i="9" s="1"/>
  <c r="H646" i="7"/>
  <c r="S1580" i="9" s="1"/>
  <c r="H647" i="7"/>
  <c r="S159" i="9" s="1"/>
  <c r="H648" i="7"/>
  <c r="S1581" i="9" s="1"/>
  <c r="H649" i="7"/>
  <c r="S1582" i="9" s="1"/>
  <c r="H650" i="7"/>
  <c r="S1583" i="9" s="1"/>
  <c r="H651" i="7"/>
  <c r="S1584" i="9" s="1"/>
  <c r="H652" i="7"/>
  <c r="S1585" i="9" s="1"/>
  <c r="H653" i="7"/>
  <c r="S1586" i="9" s="1"/>
  <c r="H654" i="7"/>
  <c r="S1587" i="9" s="1"/>
  <c r="H655" i="7"/>
  <c r="S1588" i="9" s="1"/>
  <c r="H656" i="7"/>
  <c r="S1589" i="9" s="1"/>
  <c r="H657" i="7"/>
  <c r="S1590" i="9" s="1"/>
  <c r="H658" i="7"/>
  <c r="S160" i="9" s="1"/>
  <c r="H659" i="7"/>
  <c r="S1591" i="9" s="1"/>
  <c r="H660" i="7"/>
  <c r="S1592" i="9" s="1"/>
  <c r="H661" i="7"/>
  <c r="S1593" i="9" s="1"/>
  <c r="H662" i="7"/>
  <c r="S1594" i="9" s="1"/>
  <c r="H663" i="7"/>
  <c r="S1595" i="9" s="1"/>
  <c r="H664" i="7"/>
  <c r="S1596" i="9" s="1"/>
  <c r="H665" i="7"/>
  <c r="S1597" i="9" s="1"/>
  <c r="H666" i="7"/>
  <c r="S1598" i="9" s="1"/>
  <c r="H667" i="7"/>
  <c r="S1599" i="9" s="1"/>
  <c r="H668" i="7"/>
  <c r="S1600" i="9" s="1"/>
  <c r="H669" i="7"/>
  <c r="S17" i="9" s="1"/>
  <c r="H670" i="7"/>
  <c r="S161" i="9" s="1"/>
  <c r="H671" i="7"/>
  <c r="S1601" i="9" s="1"/>
  <c r="H672" i="7"/>
  <c r="S1602" i="9" s="1"/>
  <c r="H673" i="7"/>
  <c r="S1603" i="9" s="1"/>
  <c r="H674" i="7"/>
  <c r="S1604" i="9" s="1"/>
  <c r="H675" i="7"/>
  <c r="S1605" i="9" s="1"/>
  <c r="H676" i="7"/>
  <c r="S1606" i="9" s="1"/>
  <c r="H677" i="7"/>
  <c r="S1607" i="9" s="1"/>
  <c r="H678" i="7"/>
  <c r="S1608" i="9" s="1"/>
  <c r="H679" i="7"/>
  <c r="S1609" i="9" s="1"/>
  <c r="H680" i="7"/>
  <c r="S1610" i="9" s="1"/>
  <c r="H681" i="7"/>
  <c r="S162" i="9" s="1"/>
  <c r="H682" i="7"/>
  <c r="S1611" i="9" s="1"/>
  <c r="H683" i="7"/>
  <c r="S1612" i="9" s="1"/>
  <c r="H684" i="7"/>
  <c r="S1613" i="9" s="1"/>
  <c r="H685" i="7"/>
  <c r="S1614" i="9" s="1"/>
  <c r="H686" i="7"/>
  <c r="S1615" i="9" s="1"/>
  <c r="H687" i="7"/>
  <c r="S1616" i="9" s="1"/>
  <c r="H688" i="7"/>
  <c r="S1617" i="9" s="1"/>
  <c r="H689" i="7"/>
  <c r="S1618" i="9" s="1"/>
  <c r="H690" i="7"/>
  <c r="S1619" i="9" s="1"/>
  <c r="H691" i="7"/>
  <c r="S1620" i="9" s="1"/>
  <c r="H692" i="7"/>
  <c r="S163" i="9" s="1"/>
  <c r="H693" i="7"/>
  <c r="S1621" i="9" s="1"/>
  <c r="H694" i="7"/>
  <c r="S1622" i="9" s="1"/>
  <c r="H695" i="7"/>
  <c r="S1623" i="9" s="1"/>
  <c r="H696" i="7"/>
  <c r="S1624" i="9" s="1"/>
  <c r="H697" i="7"/>
  <c r="S1625" i="9" s="1"/>
  <c r="H698" i="7"/>
  <c r="S1626" i="9" s="1"/>
  <c r="H699" i="7"/>
  <c r="S1627" i="9" s="1"/>
  <c r="H700" i="7"/>
  <c r="S1628" i="9" s="1"/>
  <c r="H701" i="7"/>
  <c r="S1629" i="9" s="1"/>
  <c r="H702" i="7"/>
  <c r="S1630" i="9" s="1"/>
  <c r="H703" i="7"/>
  <c r="S164" i="9" s="1"/>
  <c r="H704" i="7"/>
  <c r="S1631" i="9" s="1"/>
  <c r="H705" i="7"/>
  <c r="S1632" i="9" s="1"/>
  <c r="H706" i="7"/>
  <c r="S1633" i="9" s="1"/>
  <c r="H707" i="7"/>
  <c r="S1634" i="9" s="1"/>
  <c r="H708" i="7"/>
  <c r="S1635" i="9" s="1"/>
  <c r="H709" i="7"/>
  <c r="S1636" i="9" s="1"/>
  <c r="H710" i="7"/>
  <c r="S1637" i="9" s="1"/>
  <c r="H711" i="7"/>
  <c r="S1638" i="9" s="1"/>
  <c r="H712" i="7"/>
  <c r="S1639" i="9" s="1"/>
  <c r="H713" i="7"/>
  <c r="S1640" i="9" s="1"/>
  <c r="H714" i="7"/>
  <c r="S165" i="9" s="1"/>
  <c r="H715" i="7"/>
  <c r="S1641" i="9" s="1"/>
  <c r="H716" i="7"/>
  <c r="S1642" i="9" s="1"/>
  <c r="H717" i="7"/>
  <c r="S1643" i="9" s="1"/>
  <c r="H718" i="7"/>
  <c r="S1644" i="9" s="1"/>
  <c r="H719" i="7"/>
  <c r="S1645" i="9" s="1"/>
  <c r="H720" i="7"/>
  <c r="S1646" i="9" s="1"/>
  <c r="H721" i="7"/>
  <c r="S1647" i="9" s="1"/>
  <c r="H722" i="7"/>
  <c r="S1648" i="9" s="1"/>
  <c r="H723" i="7"/>
  <c r="S1649" i="9" s="1"/>
  <c r="H724" i="7"/>
  <c r="S1650" i="9" s="1"/>
  <c r="H725" i="7"/>
  <c r="S166" i="9" s="1"/>
  <c r="H726" i="7"/>
  <c r="S1651" i="9" s="1"/>
  <c r="H727" i="7"/>
  <c r="S1652" i="9" s="1"/>
  <c r="H728" i="7"/>
  <c r="S1653" i="9" s="1"/>
  <c r="H729" i="7"/>
  <c r="S1654" i="9" s="1"/>
  <c r="H730" i="7"/>
  <c r="S1655" i="9" s="1"/>
  <c r="H731" i="7"/>
  <c r="S1656" i="9" s="1"/>
  <c r="H732" i="7"/>
  <c r="S1657" i="9" s="1"/>
  <c r="H733" i="7"/>
  <c r="S1658" i="9" s="1"/>
  <c r="H734" i="7"/>
  <c r="S1659" i="9" s="1"/>
  <c r="H735" i="7"/>
  <c r="S1660" i="9" s="1"/>
  <c r="H736" i="7"/>
  <c r="S167" i="9" s="1"/>
  <c r="H737" i="7"/>
  <c r="S1661" i="9" s="1"/>
  <c r="H738" i="7"/>
  <c r="S1662" i="9" s="1"/>
  <c r="H739" i="7"/>
  <c r="S1663" i="9" s="1"/>
  <c r="H740" i="7"/>
  <c r="S1664" i="9" s="1"/>
  <c r="H741" i="7"/>
  <c r="S1665" i="9" s="1"/>
  <c r="H742" i="7"/>
  <c r="S1666" i="9" s="1"/>
  <c r="H743" i="7"/>
  <c r="S1667" i="9" s="1"/>
  <c r="H744" i="7"/>
  <c r="S1668" i="9" s="1"/>
  <c r="H745" i="7"/>
  <c r="S1669" i="9" s="1"/>
  <c r="H746" i="7"/>
  <c r="S1670" i="9" s="1"/>
  <c r="H747" i="7"/>
  <c r="S168" i="9" s="1"/>
  <c r="H748" i="7"/>
  <c r="S1671" i="9" s="1"/>
  <c r="H749" i="7"/>
  <c r="S1672" i="9" s="1"/>
  <c r="H750" i="7"/>
  <c r="S1673" i="9" s="1"/>
  <c r="H751" i="7"/>
  <c r="S1674" i="9" s="1"/>
  <c r="H752" i="7"/>
  <c r="S1675" i="9" s="1"/>
  <c r="H753" i="7"/>
  <c r="S1676" i="9" s="1"/>
  <c r="H754" i="7"/>
  <c r="S1677" i="9" s="1"/>
  <c r="H755" i="7"/>
  <c r="S1678" i="9" s="1"/>
  <c r="H756" i="7"/>
  <c r="S1679" i="9" s="1"/>
  <c r="H757" i="7"/>
  <c r="S1680" i="9" s="1"/>
  <c r="H758" i="7"/>
  <c r="S169" i="9" s="1"/>
  <c r="H759" i="7"/>
  <c r="S1681" i="9" s="1"/>
  <c r="H760" i="7"/>
  <c r="S1682" i="9" s="1"/>
  <c r="H761" i="7"/>
  <c r="S1683" i="9" s="1"/>
  <c r="H762" i="7"/>
  <c r="S1684" i="9" s="1"/>
  <c r="H763" i="7"/>
  <c r="S1685" i="9" s="1"/>
  <c r="H764" i="7"/>
  <c r="S1686" i="9" s="1"/>
  <c r="H765" i="7"/>
  <c r="S1687" i="9" s="1"/>
  <c r="H766" i="7"/>
  <c r="S1688" i="9" s="1"/>
  <c r="H767" i="7"/>
  <c r="S1689" i="9" s="1"/>
  <c r="H768" i="7"/>
  <c r="S1690" i="9" s="1"/>
  <c r="H769" i="7"/>
  <c r="S170" i="9" s="1"/>
  <c r="H770" i="7"/>
  <c r="S1691" i="9" s="1"/>
  <c r="H771" i="7"/>
  <c r="S1692" i="9" s="1"/>
  <c r="H772" i="7"/>
  <c r="S1693" i="9" s="1"/>
  <c r="H773" i="7"/>
  <c r="S1694" i="9" s="1"/>
  <c r="H774" i="7"/>
  <c r="S1695" i="9" s="1"/>
  <c r="H775" i="7"/>
  <c r="S1696" i="9" s="1"/>
  <c r="H776" i="7"/>
  <c r="S1697" i="9" s="1"/>
  <c r="H777" i="7"/>
  <c r="S1698" i="9" s="1"/>
  <c r="H778" i="7"/>
  <c r="S1699" i="9" s="1"/>
  <c r="H779" i="7"/>
  <c r="S1700" i="9" s="1"/>
  <c r="H780" i="7"/>
  <c r="S18" i="9" s="1"/>
  <c r="H781" i="7"/>
  <c r="S171" i="9" s="1"/>
  <c r="H782" i="7"/>
  <c r="S1701" i="9" s="1"/>
  <c r="H783" i="7"/>
  <c r="S1702" i="9" s="1"/>
  <c r="H784" i="7"/>
  <c r="S1703" i="9" s="1"/>
  <c r="H785" i="7"/>
  <c r="S1704" i="9" s="1"/>
  <c r="H786" i="7"/>
  <c r="S1705" i="9" s="1"/>
  <c r="H787" i="7"/>
  <c r="S1706" i="9" s="1"/>
  <c r="H788" i="7"/>
  <c r="S1707" i="9" s="1"/>
  <c r="H789" i="7"/>
  <c r="S1708" i="9" s="1"/>
  <c r="H790" i="7"/>
  <c r="S1709" i="9" s="1"/>
  <c r="H791" i="7"/>
  <c r="S1710" i="9" s="1"/>
  <c r="H792" i="7"/>
  <c r="S172" i="9" s="1"/>
  <c r="H793" i="7"/>
  <c r="S1711" i="9" s="1"/>
  <c r="H794" i="7"/>
  <c r="S1712" i="9" s="1"/>
  <c r="H795" i="7"/>
  <c r="S1713" i="9" s="1"/>
  <c r="H796" i="7"/>
  <c r="S1714" i="9" s="1"/>
  <c r="H797" i="7"/>
  <c r="S1715" i="9" s="1"/>
  <c r="H798" i="7"/>
  <c r="S1716" i="9" s="1"/>
  <c r="H799" i="7"/>
  <c r="S1717" i="9" s="1"/>
  <c r="H800" i="7"/>
  <c r="S1718" i="9" s="1"/>
  <c r="H801" i="7"/>
  <c r="S1719" i="9" s="1"/>
  <c r="H802" i="7"/>
  <c r="S1720" i="9" s="1"/>
  <c r="H803" i="7"/>
  <c r="S173" i="9" s="1"/>
  <c r="H804" i="7"/>
  <c r="S1721" i="9" s="1"/>
  <c r="H805" i="7"/>
  <c r="S1722" i="9" s="1"/>
  <c r="H806" i="7"/>
  <c r="S1723" i="9" s="1"/>
  <c r="H807" i="7"/>
  <c r="S1724" i="9" s="1"/>
  <c r="H808" i="7"/>
  <c r="S1725" i="9" s="1"/>
  <c r="H809" i="7"/>
  <c r="S1726" i="9" s="1"/>
  <c r="H810" i="7"/>
  <c r="S1727" i="9" s="1"/>
  <c r="H811" i="7"/>
  <c r="S1728" i="9" s="1"/>
  <c r="H812" i="7"/>
  <c r="S1729" i="9" s="1"/>
  <c r="H813" i="7"/>
  <c r="S1730" i="9" s="1"/>
  <c r="H814" i="7"/>
  <c r="S174" i="9" s="1"/>
  <c r="H815" i="7"/>
  <c r="S1731" i="9" s="1"/>
  <c r="H816" i="7"/>
  <c r="S1732" i="9" s="1"/>
  <c r="H817" i="7"/>
  <c r="S1733" i="9" s="1"/>
  <c r="H818" i="7"/>
  <c r="S1734" i="9" s="1"/>
  <c r="H819" i="7"/>
  <c r="S1735" i="9" s="1"/>
  <c r="H820" i="7"/>
  <c r="S1736" i="9" s="1"/>
  <c r="H821" i="7"/>
  <c r="S1737" i="9" s="1"/>
  <c r="H822" i="7"/>
  <c r="S1738" i="9" s="1"/>
  <c r="H823" i="7"/>
  <c r="S1739" i="9" s="1"/>
  <c r="H824" i="7"/>
  <c r="S1740" i="9" s="1"/>
  <c r="H825" i="7"/>
  <c r="S175" i="9" s="1"/>
  <c r="H826" i="7"/>
  <c r="S1741" i="9" s="1"/>
  <c r="H827" i="7"/>
  <c r="S1742" i="9" s="1"/>
  <c r="H828" i="7"/>
  <c r="S1743" i="9" s="1"/>
  <c r="H829" i="7"/>
  <c r="S1744" i="9" s="1"/>
  <c r="H830" i="7"/>
  <c r="S1745" i="9" s="1"/>
  <c r="H831" i="7"/>
  <c r="S1746" i="9" s="1"/>
  <c r="H832" i="7"/>
  <c r="S1747" i="9" s="1"/>
  <c r="H833" i="7"/>
  <c r="S1748" i="9" s="1"/>
  <c r="H834" i="7"/>
  <c r="S1749" i="9" s="1"/>
  <c r="H835" i="7"/>
  <c r="S1750" i="9" s="1"/>
  <c r="H836" i="7"/>
  <c r="S176" i="9" s="1"/>
  <c r="H837" i="7"/>
  <c r="S1751" i="9" s="1"/>
  <c r="H838" i="7"/>
  <c r="S1752" i="9" s="1"/>
  <c r="H839" i="7"/>
  <c r="S1753" i="9" s="1"/>
  <c r="H840" i="7"/>
  <c r="S1754" i="9" s="1"/>
  <c r="H841" i="7"/>
  <c r="S1755" i="9" s="1"/>
  <c r="H842" i="7"/>
  <c r="S1756" i="9" s="1"/>
  <c r="H843" i="7"/>
  <c r="S1757" i="9" s="1"/>
  <c r="H844" i="7"/>
  <c r="S1758" i="9" s="1"/>
  <c r="H845" i="7"/>
  <c r="S1759" i="9" s="1"/>
  <c r="H846" i="7"/>
  <c r="S1760" i="9" s="1"/>
  <c r="H847" i="7"/>
  <c r="S177" i="9" s="1"/>
  <c r="H848" i="7"/>
  <c r="S1761" i="9" s="1"/>
  <c r="H849" i="7"/>
  <c r="S1762" i="9" s="1"/>
  <c r="H850" i="7"/>
  <c r="S1763" i="9" s="1"/>
  <c r="H851" i="7"/>
  <c r="S1764" i="9" s="1"/>
  <c r="H852" i="7"/>
  <c r="S1765" i="9" s="1"/>
  <c r="H853" i="7"/>
  <c r="S1766" i="9" s="1"/>
  <c r="H854" i="7"/>
  <c r="S1767" i="9" s="1"/>
  <c r="H855" i="7"/>
  <c r="S1768" i="9" s="1"/>
  <c r="H856" i="7"/>
  <c r="S1769" i="9" s="1"/>
  <c r="H857" i="7"/>
  <c r="S1770" i="9" s="1"/>
  <c r="H858" i="7"/>
  <c r="S178" i="9" s="1"/>
  <c r="H859" i="7"/>
  <c r="S1771" i="9" s="1"/>
  <c r="H860" i="7"/>
  <c r="S1772" i="9" s="1"/>
  <c r="H861" i="7"/>
  <c r="S1773" i="9" s="1"/>
  <c r="H862" i="7"/>
  <c r="S1774" i="9" s="1"/>
  <c r="H863" i="7"/>
  <c r="S1775" i="9" s="1"/>
  <c r="H864" i="7"/>
  <c r="S1776" i="9" s="1"/>
  <c r="H865" i="7"/>
  <c r="S1777" i="9" s="1"/>
  <c r="H866" i="7"/>
  <c r="S1778" i="9" s="1"/>
  <c r="H867" i="7"/>
  <c r="S1779" i="9" s="1"/>
  <c r="H868" i="7"/>
  <c r="S1780" i="9" s="1"/>
  <c r="H869" i="7"/>
  <c r="S179" i="9" s="1"/>
  <c r="H870" i="7"/>
  <c r="S1781" i="9" s="1"/>
  <c r="H871" i="7"/>
  <c r="S1782" i="9" s="1"/>
  <c r="H872" i="7"/>
  <c r="S1783" i="9" s="1"/>
  <c r="H873" i="7"/>
  <c r="S1784" i="9" s="1"/>
  <c r="H874" i="7"/>
  <c r="S1785" i="9" s="1"/>
  <c r="H875" i="7"/>
  <c r="S1786" i="9" s="1"/>
  <c r="H876" i="7"/>
  <c r="S1787" i="9" s="1"/>
  <c r="H877" i="7"/>
  <c r="S1788" i="9" s="1"/>
  <c r="H878" i="7"/>
  <c r="S1789" i="9" s="1"/>
  <c r="H879" i="7"/>
  <c r="S1790" i="9" s="1"/>
  <c r="H880" i="7"/>
  <c r="S180" i="9" s="1"/>
  <c r="H881" i="7"/>
  <c r="S1791" i="9" s="1"/>
  <c r="H882" i="7"/>
  <c r="S1792" i="9" s="1"/>
  <c r="H883" i="7"/>
  <c r="S1793" i="9" s="1"/>
  <c r="H884" i="7"/>
  <c r="S1794" i="9" s="1"/>
  <c r="H885" i="7"/>
  <c r="S1795" i="9" s="1"/>
  <c r="H886" i="7"/>
  <c r="S1796" i="9" s="1"/>
  <c r="H887" i="7"/>
  <c r="S1797" i="9" s="1"/>
  <c r="H888" i="7"/>
  <c r="S1798" i="9" s="1"/>
  <c r="H889" i="7"/>
  <c r="S1799" i="9" s="1"/>
  <c r="H890" i="7"/>
  <c r="S1800" i="9" s="1"/>
  <c r="H891" i="7"/>
  <c r="S19" i="9" s="1"/>
  <c r="H892" i="7"/>
  <c r="S181" i="9" s="1"/>
  <c r="H893" i="7"/>
  <c r="S1801" i="9" s="1"/>
  <c r="H894" i="7"/>
  <c r="S1802" i="9" s="1"/>
  <c r="H895" i="7"/>
  <c r="S1803" i="9" s="1"/>
  <c r="H896" i="7"/>
  <c r="S1804" i="9" s="1"/>
  <c r="H897" i="7"/>
  <c r="S1805" i="9" s="1"/>
  <c r="H898" i="7"/>
  <c r="S1806" i="9" s="1"/>
  <c r="H899" i="7"/>
  <c r="S1807" i="9" s="1"/>
  <c r="H900" i="7"/>
  <c r="S1808" i="9" s="1"/>
  <c r="H901" i="7"/>
  <c r="S1809" i="9" s="1"/>
  <c r="H902" i="7"/>
  <c r="S1810" i="9" s="1"/>
  <c r="H903" i="7"/>
  <c r="S182" i="9" s="1"/>
  <c r="H904" i="7"/>
  <c r="S1811" i="9" s="1"/>
  <c r="H905" i="7"/>
  <c r="S1812" i="9" s="1"/>
  <c r="H906" i="7"/>
  <c r="S1813" i="9" s="1"/>
  <c r="H907" i="7"/>
  <c r="S1814" i="9" s="1"/>
  <c r="H908" i="7"/>
  <c r="S1815" i="9" s="1"/>
  <c r="H909" i="7"/>
  <c r="S1816" i="9" s="1"/>
  <c r="H910" i="7"/>
  <c r="S1817" i="9" s="1"/>
  <c r="H911" i="7"/>
  <c r="S1818" i="9" s="1"/>
  <c r="H912" i="7"/>
  <c r="S1819" i="9" s="1"/>
  <c r="H913" i="7"/>
  <c r="S1820" i="9" s="1"/>
  <c r="H914" i="7"/>
  <c r="S183" i="9" s="1"/>
  <c r="H915" i="7"/>
  <c r="S1821" i="9" s="1"/>
  <c r="H916" i="7"/>
  <c r="S1822" i="9" s="1"/>
  <c r="H917" i="7"/>
  <c r="S1823" i="9" s="1"/>
  <c r="H918" i="7"/>
  <c r="S1824" i="9" s="1"/>
  <c r="H919" i="7"/>
  <c r="S1825" i="9" s="1"/>
  <c r="H920" i="7"/>
  <c r="S1826" i="9" s="1"/>
  <c r="H921" i="7"/>
  <c r="S1827" i="9" s="1"/>
  <c r="H922" i="7"/>
  <c r="S1828" i="9" s="1"/>
  <c r="H923" i="7"/>
  <c r="S1829" i="9" s="1"/>
  <c r="H924" i="7"/>
  <c r="S1830" i="9" s="1"/>
  <c r="H925" i="7"/>
  <c r="S184" i="9" s="1"/>
  <c r="H926" i="7"/>
  <c r="S1831" i="9" s="1"/>
  <c r="H927" i="7"/>
  <c r="S1832" i="9" s="1"/>
  <c r="H928" i="7"/>
  <c r="S1833" i="9" s="1"/>
  <c r="H929" i="7"/>
  <c r="S1834" i="9" s="1"/>
  <c r="H930" i="7"/>
  <c r="S1835" i="9" s="1"/>
  <c r="H931" i="7"/>
  <c r="S1836" i="9" s="1"/>
  <c r="H932" i="7"/>
  <c r="S1837" i="9" s="1"/>
  <c r="H933" i="7"/>
  <c r="S1838" i="9" s="1"/>
  <c r="H934" i="7"/>
  <c r="S1839" i="9" s="1"/>
  <c r="H935" i="7"/>
  <c r="S1840" i="9" s="1"/>
  <c r="H936" i="7"/>
  <c r="S185" i="9" s="1"/>
  <c r="H937" i="7"/>
  <c r="S1841" i="9" s="1"/>
  <c r="H938" i="7"/>
  <c r="S1842" i="9" s="1"/>
  <c r="H939" i="7"/>
  <c r="S1843" i="9" s="1"/>
  <c r="H940" i="7"/>
  <c r="S1844" i="9" s="1"/>
  <c r="H941" i="7"/>
  <c r="S1845" i="9" s="1"/>
  <c r="H942" i="7"/>
  <c r="S1846" i="9" s="1"/>
  <c r="H943" i="7"/>
  <c r="S1847" i="9" s="1"/>
  <c r="H944" i="7"/>
  <c r="S1848" i="9" s="1"/>
  <c r="H945" i="7"/>
  <c r="S1849" i="9" s="1"/>
  <c r="H946" i="7"/>
  <c r="S1850" i="9" s="1"/>
  <c r="H947" i="7"/>
  <c r="S186" i="9" s="1"/>
  <c r="H948" i="7"/>
  <c r="S1851" i="9" s="1"/>
  <c r="H949" i="7"/>
  <c r="S1852" i="9" s="1"/>
  <c r="H950" i="7"/>
  <c r="S1853" i="9" s="1"/>
  <c r="H951" i="7"/>
  <c r="S1854" i="9" s="1"/>
  <c r="H952" i="7"/>
  <c r="S1855" i="9" s="1"/>
  <c r="H953" i="7"/>
  <c r="S1856" i="9" s="1"/>
  <c r="H954" i="7"/>
  <c r="S1857" i="9" s="1"/>
  <c r="H955" i="7"/>
  <c r="S1858" i="9" s="1"/>
  <c r="H956" i="7"/>
  <c r="S1859" i="9" s="1"/>
  <c r="H957" i="7"/>
  <c r="S1860" i="9" s="1"/>
  <c r="H958" i="7"/>
  <c r="S187" i="9" s="1"/>
  <c r="H959" i="7"/>
  <c r="S1861" i="9" s="1"/>
  <c r="H960" i="7"/>
  <c r="S1862" i="9" s="1"/>
  <c r="H961" i="7"/>
  <c r="S1863" i="9" s="1"/>
  <c r="H962" i="7"/>
  <c r="S1864" i="9" s="1"/>
  <c r="H963" i="7"/>
  <c r="S1865" i="9" s="1"/>
  <c r="H964" i="7"/>
  <c r="S1866" i="9" s="1"/>
  <c r="H965" i="7"/>
  <c r="S1867" i="9" s="1"/>
  <c r="H966" i="7"/>
  <c r="S1868" i="9" s="1"/>
  <c r="H967" i="7"/>
  <c r="S1869" i="9" s="1"/>
  <c r="H968" i="7"/>
  <c r="S1870" i="9" s="1"/>
  <c r="H969" i="7"/>
  <c r="S188" i="9" s="1"/>
  <c r="H970" i="7"/>
  <c r="S1871" i="9" s="1"/>
  <c r="H971" i="7"/>
  <c r="S1872" i="9" s="1"/>
  <c r="H972" i="7"/>
  <c r="S1873" i="9" s="1"/>
  <c r="H973" i="7"/>
  <c r="S1874" i="9" s="1"/>
  <c r="H974" i="7"/>
  <c r="S1875" i="9" s="1"/>
  <c r="H975" i="7"/>
  <c r="S1876" i="9" s="1"/>
  <c r="H976" i="7"/>
  <c r="S1877" i="9" s="1"/>
  <c r="H977" i="7"/>
  <c r="S1878" i="9" s="1"/>
  <c r="H978" i="7"/>
  <c r="S1879" i="9" s="1"/>
  <c r="H979" i="7"/>
  <c r="S1880" i="9" s="1"/>
  <c r="H980" i="7"/>
  <c r="S189" i="9" s="1"/>
  <c r="H981" i="7"/>
  <c r="S1881" i="9" s="1"/>
  <c r="H982" i="7"/>
  <c r="S1882" i="9" s="1"/>
  <c r="H983" i="7"/>
  <c r="S1883" i="9" s="1"/>
  <c r="H984" i="7"/>
  <c r="S1884" i="9" s="1"/>
  <c r="H985" i="7"/>
  <c r="S1885" i="9" s="1"/>
  <c r="H986" i="7"/>
  <c r="S1886" i="9" s="1"/>
  <c r="H987" i="7"/>
  <c r="S1887" i="9" s="1"/>
  <c r="H988" i="7"/>
  <c r="S1888" i="9" s="1"/>
  <c r="H989" i="7"/>
  <c r="S1889" i="9" s="1"/>
  <c r="H990" i="7"/>
  <c r="S1890" i="9" s="1"/>
  <c r="H991" i="7"/>
  <c r="S190" i="9" s="1"/>
  <c r="H992" i="7"/>
  <c r="S1891" i="9" s="1"/>
  <c r="H993" i="7"/>
  <c r="S1892" i="9" s="1"/>
  <c r="H994" i="7"/>
  <c r="S1893" i="9" s="1"/>
  <c r="H995" i="7"/>
  <c r="S1894" i="9" s="1"/>
  <c r="H996" i="7"/>
  <c r="S1895" i="9" s="1"/>
  <c r="H997" i="7"/>
  <c r="S1896" i="9" s="1"/>
  <c r="H998" i="7"/>
  <c r="S1897" i="9" s="1"/>
  <c r="H999" i="7"/>
  <c r="S1898" i="9" s="1"/>
  <c r="H1000" i="7"/>
  <c r="S1899" i="9" s="1"/>
  <c r="H1001" i="7"/>
  <c r="S1900" i="9" s="1"/>
  <c r="H1002" i="7"/>
  <c r="S20" i="9" s="1"/>
  <c r="H1003" i="7"/>
  <c r="S191" i="9" s="1"/>
  <c r="H1004" i="7"/>
  <c r="S1901" i="9" s="1"/>
  <c r="H1005" i="7"/>
  <c r="S1902" i="9" s="1"/>
  <c r="H1006" i="7"/>
  <c r="S1903" i="9" s="1"/>
  <c r="H1007" i="7"/>
  <c r="S1904" i="9" s="1"/>
  <c r="H1008" i="7"/>
  <c r="S1905" i="9" s="1"/>
  <c r="H1009" i="7"/>
  <c r="S1906" i="9" s="1"/>
  <c r="H1010" i="7"/>
  <c r="S1907" i="9" s="1"/>
  <c r="H1011" i="7"/>
  <c r="S1908" i="9" s="1"/>
  <c r="H1012" i="7"/>
  <c r="S1909" i="9" s="1"/>
  <c r="H1013" i="7"/>
  <c r="S1910" i="9" s="1"/>
  <c r="H1014" i="7"/>
  <c r="S192" i="9" s="1"/>
  <c r="H1015" i="7"/>
  <c r="S1911" i="9" s="1"/>
  <c r="H1016" i="7"/>
  <c r="S1912" i="9" s="1"/>
  <c r="H1017" i="7"/>
  <c r="S1913" i="9" s="1"/>
  <c r="H1018" i="7"/>
  <c r="S1914" i="9" s="1"/>
  <c r="H1019" i="7"/>
  <c r="S1915" i="9" s="1"/>
  <c r="H1020" i="7"/>
  <c r="S1916" i="9" s="1"/>
  <c r="H1021" i="7"/>
  <c r="S1917" i="9" s="1"/>
  <c r="H1022" i="7"/>
  <c r="S1918" i="9" s="1"/>
  <c r="H1023" i="7"/>
  <c r="S1919" i="9" s="1"/>
  <c r="H1024" i="7"/>
  <c r="S1920" i="9" s="1"/>
  <c r="H1025" i="7"/>
  <c r="S193" i="9" s="1"/>
  <c r="H1026" i="7"/>
  <c r="S1921" i="9" s="1"/>
  <c r="H1027" i="7"/>
  <c r="S1922" i="9" s="1"/>
  <c r="H1028" i="7"/>
  <c r="S1923" i="9" s="1"/>
  <c r="H1029" i="7"/>
  <c r="S1924" i="9" s="1"/>
  <c r="H1030" i="7"/>
  <c r="S1925" i="9" s="1"/>
  <c r="H1031" i="7"/>
  <c r="S1926" i="9" s="1"/>
  <c r="H1032" i="7"/>
  <c r="S1927" i="9" s="1"/>
  <c r="H1033" i="7"/>
  <c r="S1928" i="9" s="1"/>
  <c r="H1034" i="7"/>
  <c r="S1929" i="9" s="1"/>
  <c r="H1035" i="7"/>
  <c r="S1930" i="9" s="1"/>
  <c r="H1036" i="7"/>
  <c r="S194" i="9" s="1"/>
  <c r="H1037" i="7"/>
  <c r="S1931" i="9" s="1"/>
  <c r="H1038" i="7"/>
  <c r="S1932" i="9" s="1"/>
  <c r="H1039" i="7"/>
  <c r="S1933" i="9" s="1"/>
  <c r="H1040" i="7"/>
  <c r="S1934" i="9" s="1"/>
  <c r="H1041" i="7"/>
  <c r="S1935" i="9" s="1"/>
  <c r="H1042" i="7"/>
  <c r="S1936" i="9" s="1"/>
  <c r="H1043" i="7"/>
  <c r="S1937" i="9" s="1"/>
  <c r="H1044" i="7"/>
  <c r="S1938" i="9" s="1"/>
  <c r="H1045" i="7"/>
  <c r="S1939" i="9" s="1"/>
  <c r="H1046" i="7"/>
  <c r="S1940" i="9" s="1"/>
  <c r="H1047" i="7"/>
  <c r="S195" i="9" s="1"/>
  <c r="H1048" i="7"/>
  <c r="S1941" i="9" s="1"/>
  <c r="H1049" i="7"/>
  <c r="S1942" i="9" s="1"/>
  <c r="H1050" i="7"/>
  <c r="S1943" i="9" s="1"/>
  <c r="H1051" i="7"/>
  <c r="S1944" i="9" s="1"/>
  <c r="H1052" i="7"/>
  <c r="S1945" i="9" s="1"/>
  <c r="H1053" i="7"/>
  <c r="S1946" i="9" s="1"/>
  <c r="H1054" i="7"/>
  <c r="S1947" i="9" s="1"/>
  <c r="H1055" i="7"/>
  <c r="S1948" i="9" s="1"/>
  <c r="H1056" i="7"/>
  <c r="S1949" i="9" s="1"/>
  <c r="H1057" i="7"/>
  <c r="S1950" i="9" s="1"/>
  <c r="H1058" i="7"/>
  <c r="S196" i="9" s="1"/>
  <c r="H1059" i="7"/>
  <c r="S1951" i="9" s="1"/>
  <c r="H1060" i="7"/>
  <c r="S1952" i="9" s="1"/>
  <c r="H1061" i="7"/>
  <c r="S1953" i="9" s="1"/>
  <c r="H1062" i="7"/>
  <c r="S1954" i="9" s="1"/>
  <c r="H1063" i="7"/>
  <c r="S1955" i="9" s="1"/>
  <c r="H1064" i="7"/>
  <c r="S1956" i="9" s="1"/>
  <c r="H1065" i="7"/>
  <c r="S1957" i="9" s="1"/>
  <c r="H1066" i="7"/>
  <c r="S1958" i="9" s="1"/>
  <c r="H1067" i="7"/>
  <c r="S1959" i="9" s="1"/>
  <c r="H1068" i="7"/>
  <c r="S1960" i="9" s="1"/>
  <c r="H1069" i="7"/>
  <c r="S197" i="9" s="1"/>
  <c r="H1070" i="7"/>
  <c r="S1961" i="9" s="1"/>
  <c r="H1071" i="7"/>
  <c r="S1962" i="9" s="1"/>
  <c r="H1072" i="7"/>
  <c r="S1963" i="9" s="1"/>
  <c r="H1073" i="7"/>
  <c r="S1964" i="9" s="1"/>
  <c r="H1074" i="7"/>
  <c r="S1965" i="9" s="1"/>
  <c r="H1075" i="7"/>
  <c r="S1966" i="9" s="1"/>
  <c r="H1076" i="7"/>
  <c r="S1967" i="9" s="1"/>
  <c r="H1077" i="7"/>
  <c r="S1968" i="9" s="1"/>
  <c r="H1078" i="7"/>
  <c r="S1969" i="9" s="1"/>
  <c r="H1079" i="7"/>
  <c r="S1970" i="9" s="1"/>
  <c r="H1080" i="7"/>
  <c r="S198" i="9" s="1"/>
  <c r="H1081" i="7"/>
  <c r="S1971" i="9" s="1"/>
  <c r="H1082" i="7"/>
  <c r="S1972" i="9" s="1"/>
  <c r="H1083" i="7"/>
  <c r="S1973" i="9" s="1"/>
  <c r="H1084" i="7"/>
  <c r="S1974" i="9" s="1"/>
  <c r="H1085" i="7"/>
  <c r="S1975" i="9" s="1"/>
  <c r="H1086" i="7"/>
  <c r="S1976" i="9" s="1"/>
  <c r="H1087" i="7"/>
  <c r="S1977" i="9" s="1"/>
  <c r="H1088" i="7"/>
  <c r="S1978" i="9" s="1"/>
  <c r="H1089" i="7"/>
  <c r="S1979" i="9" s="1"/>
  <c r="H1090" i="7"/>
  <c r="S1980" i="9" s="1"/>
  <c r="H1091" i="7"/>
  <c r="S199" i="9" s="1"/>
  <c r="H1092" i="7"/>
  <c r="S1981" i="9" s="1"/>
  <c r="H1093" i="7"/>
  <c r="S1982" i="9" s="1"/>
  <c r="H1094" i="7"/>
  <c r="S1983" i="9" s="1"/>
  <c r="H1095" i="7"/>
  <c r="S1984" i="9" s="1"/>
  <c r="H1096" i="7"/>
  <c r="S1985" i="9" s="1"/>
  <c r="H1097" i="7"/>
  <c r="S1986" i="9" s="1"/>
  <c r="H1098" i="7"/>
  <c r="S1987" i="9" s="1"/>
  <c r="H1099" i="7"/>
  <c r="S1988" i="9" s="1"/>
  <c r="H1100" i="7"/>
  <c r="S1989" i="9" s="1"/>
  <c r="H1101" i="7"/>
  <c r="S1990" i="9" s="1"/>
  <c r="H1102" i="7"/>
  <c r="S200" i="9" s="1"/>
  <c r="H1103" i="7"/>
  <c r="S1991" i="9" s="1"/>
  <c r="H1104" i="7"/>
  <c r="S1992" i="9" s="1"/>
  <c r="H1105" i="7"/>
  <c r="S1993" i="9" s="1"/>
  <c r="H1106" i="7"/>
  <c r="S1994" i="9" s="1"/>
  <c r="H1107" i="7"/>
  <c r="S1995" i="9" s="1"/>
  <c r="H1108" i="7"/>
  <c r="S1996" i="9" s="1"/>
  <c r="H1109" i="7"/>
  <c r="S1997" i="9" s="1"/>
  <c r="H1110" i="7"/>
  <c r="S1998" i="9" s="1"/>
  <c r="H1111" i="7"/>
  <c r="S1999" i="9" s="1"/>
  <c r="H1112" i="7"/>
  <c r="S2000" i="9" s="1"/>
  <c r="H1113" i="7"/>
  <c r="S3" i="9" s="1"/>
  <c r="H1114" i="7"/>
  <c r="S21" i="9" s="1"/>
  <c r="H1115" i="7"/>
  <c r="S201" i="9" s="1"/>
  <c r="H1116" i="7"/>
  <c r="S2001" i="9" s="1"/>
  <c r="H1117" i="7"/>
  <c r="S2002" i="9" s="1"/>
  <c r="H1118" i="7"/>
  <c r="S2003" i="9" s="1"/>
  <c r="H1119" i="7"/>
  <c r="S2004" i="9" s="1"/>
  <c r="H1120" i="7"/>
  <c r="S2005" i="9" s="1"/>
  <c r="H1121" i="7"/>
  <c r="S2006" i="9" s="1"/>
  <c r="H1122" i="7"/>
  <c r="S2007" i="9" s="1"/>
  <c r="H1123" i="7"/>
  <c r="S2008" i="9" s="1"/>
  <c r="H1124" i="7"/>
  <c r="S2009" i="9" s="1"/>
  <c r="H1125" i="7"/>
  <c r="S2010" i="9" s="1"/>
  <c r="H1126" i="7"/>
  <c r="S202" i="9" s="1"/>
  <c r="H1127" i="7"/>
  <c r="S2011" i="9" s="1"/>
  <c r="H1128" i="7"/>
  <c r="S2012" i="9" s="1"/>
  <c r="H1129" i="7"/>
  <c r="S2013" i="9" s="1"/>
  <c r="H1130" i="7"/>
  <c r="S2014" i="9" s="1"/>
  <c r="H1131" i="7"/>
  <c r="S2015" i="9" s="1"/>
  <c r="H1132" i="7"/>
  <c r="S2016" i="9" s="1"/>
  <c r="H1133" i="7"/>
  <c r="S2017" i="9" s="1"/>
  <c r="H1134" i="7"/>
  <c r="S2018" i="9" s="1"/>
  <c r="H1135" i="7"/>
  <c r="S2019" i="9" s="1"/>
  <c r="H1136" i="7"/>
  <c r="S2020" i="9" s="1"/>
  <c r="H1137" i="7"/>
  <c r="S203" i="9" s="1"/>
  <c r="H1138" i="7"/>
  <c r="S2021" i="9" s="1"/>
  <c r="H1139" i="7"/>
  <c r="S2022" i="9" s="1"/>
  <c r="H1140" i="7"/>
  <c r="S2023" i="9" s="1"/>
  <c r="H1141" i="7"/>
  <c r="S2024" i="9" s="1"/>
  <c r="H1142" i="7"/>
  <c r="S2025" i="9" s="1"/>
  <c r="H1143" i="7"/>
  <c r="S2026" i="9" s="1"/>
  <c r="H1144" i="7"/>
  <c r="S2027" i="9" s="1"/>
  <c r="H1145" i="7"/>
  <c r="S2028" i="9" s="1"/>
  <c r="H1146" i="7"/>
  <c r="S2029" i="9" s="1"/>
  <c r="H1147" i="7"/>
  <c r="S2030" i="9" s="1"/>
  <c r="H1148" i="7"/>
  <c r="S204" i="9" s="1"/>
  <c r="H1149" i="7"/>
  <c r="S2031" i="9" s="1"/>
  <c r="H1150" i="7"/>
  <c r="S2032" i="9" s="1"/>
  <c r="H1151" i="7"/>
  <c r="S2033" i="9" s="1"/>
  <c r="H1152" i="7"/>
  <c r="S2034" i="9" s="1"/>
  <c r="H1153" i="7"/>
  <c r="S2035" i="9" s="1"/>
  <c r="H1154" i="7"/>
  <c r="S2036" i="9" s="1"/>
  <c r="H1155" i="7"/>
  <c r="S2037" i="9" s="1"/>
  <c r="H1156" i="7"/>
  <c r="S2038" i="9" s="1"/>
  <c r="H1157" i="7"/>
  <c r="S2039" i="9" s="1"/>
  <c r="H1158" i="7"/>
  <c r="S2040" i="9" s="1"/>
  <c r="H1159" i="7"/>
  <c r="S205" i="9" s="1"/>
  <c r="H1160" i="7"/>
  <c r="S2041" i="9" s="1"/>
  <c r="H1161" i="7"/>
  <c r="S2042" i="9" s="1"/>
  <c r="H1162" i="7"/>
  <c r="S2043" i="9" s="1"/>
  <c r="H1163" i="7"/>
  <c r="S2044" i="9" s="1"/>
  <c r="H1164" i="7"/>
  <c r="S2045" i="9" s="1"/>
  <c r="H1165" i="7"/>
  <c r="S2046" i="9" s="1"/>
  <c r="H1166" i="7"/>
  <c r="S2047" i="9" s="1"/>
  <c r="H1167" i="7"/>
  <c r="S2048" i="9" s="1"/>
  <c r="H1168" i="7"/>
  <c r="S2049" i="9" s="1"/>
  <c r="H1169" i="7"/>
  <c r="S2050" i="9" s="1"/>
  <c r="H1170" i="7"/>
  <c r="S206" i="9" s="1"/>
  <c r="H1171" i="7"/>
  <c r="S2051" i="9" s="1"/>
  <c r="H1172" i="7"/>
  <c r="S2052" i="9" s="1"/>
  <c r="H1173" i="7"/>
  <c r="S2053" i="9" s="1"/>
  <c r="H1174" i="7"/>
  <c r="S2054" i="9" s="1"/>
  <c r="H1175" i="7"/>
  <c r="S2055" i="9" s="1"/>
  <c r="H1176" i="7"/>
  <c r="S2056" i="9" s="1"/>
  <c r="H1177" i="7"/>
  <c r="S2057" i="9" s="1"/>
  <c r="H1178" i="7"/>
  <c r="S2058" i="9" s="1"/>
  <c r="H1179" i="7"/>
  <c r="S2059" i="9" s="1"/>
  <c r="H1180" i="7"/>
  <c r="S2060" i="9" s="1"/>
  <c r="H1181" i="7"/>
  <c r="S207" i="9" s="1"/>
  <c r="H1182" i="7"/>
  <c r="S2061" i="9" s="1"/>
  <c r="H1183" i="7"/>
  <c r="S2062" i="9" s="1"/>
  <c r="H1184" i="7"/>
  <c r="S2063" i="9" s="1"/>
  <c r="H1185" i="7"/>
  <c r="S2064" i="9" s="1"/>
  <c r="H1186" i="7"/>
  <c r="S2065" i="9" s="1"/>
  <c r="H1187" i="7"/>
  <c r="S2066" i="9" s="1"/>
  <c r="H1188" i="7"/>
  <c r="S2067" i="9" s="1"/>
  <c r="H1189" i="7"/>
  <c r="S2068" i="9" s="1"/>
  <c r="H1190" i="7"/>
  <c r="S2069" i="9" s="1"/>
  <c r="H1191" i="7"/>
  <c r="S2070" i="9" s="1"/>
  <c r="H1192" i="7"/>
  <c r="S208" i="9" s="1"/>
  <c r="H1193" i="7"/>
  <c r="S2071" i="9" s="1"/>
  <c r="H1194" i="7"/>
  <c r="S2072" i="9" s="1"/>
  <c r="H1195" i="7"/>
  <c r="S2073" i="9" s="1"/>
  <c r="H1196" i="7"/>
  <c r="S2074" i="9" s="1"/>
  <c r="H1197" i="7"/>
  <c r="S2075" i="9" s="1"/>
  <c r="H1198" i="7"/>
  <c r="S2076" i="9" s="1"/>
  <c r="H1199" i="7"/>
  <c r="S2077" i="9" s="1"/>
  <c r="H1200" i="7"/>
  <c r="S2078" i="9" s="1"/>
  <c r="H1201" i="7"/>
  <c r="S2079" i="9" s="1"/>
  <c r="H1202" i="7"/>
  <c r="S2080" i="9" s="1"/>
  <c r="H1203" i="7"/>
  <c r="S209" i="9" s="1"/>
  <c r="H1204" i="7"/>
  <c r="S2081" i="9" s="1"/>
  <c r="H1205" i="7"/>
  <c r="S2082" i="9" s="1"/>
  <c r="H1206" i="7"/>
  <c r="S2083" i="9" s="1"/>
  <c r="H1207" i="7"/>
  <c r="S2084" i="9" s="1"/>
  <c r="H1208" i="7"/>
  <c r="S2085" i="9" s="1"/>
  <c r="H1209" i="7"/>
  <c r="S2086" i="9" s="1"/>
  <c r="H1210" i="7"/>
  <c r="S2087" i="9" s="1"/>
  <c r="H1211" i="7"/>
  <c r="S2088" i="9" s="1"/>
  <c r="H1212" i="7"/>
  <c r="S2089" i="9" s="1"/>
  <c r="H1213" i="7"/>
  <c r="S2090" i="9" s="1"/>
  <c r="H1214" i="7"/>
  <c r="S210" i="9" s="1"/>
  <c r="H1215" i="7"/>
  <c r="S2091" i="9" s="1"/>
  <c r="H1216" i="7"/>
  <c r="S2092" i="9" s="1"/>
  <c r="H1217" i="7"/>
  <c r="S2093" i="9" s="1"/>
  <c r="H1218" i="7"/>
  <c r="S2094" i="9" s="1"/>
  <c r="H1219" i="7"/>
  <c r="S2095" i="9" s="1"/>
  <c r="H1220" i="7"/>
  <c r="S2096" i="9" s="1"/>
  <c r="H1221" i="7"/>
  <c r="S2097" i="9" s="1"/>
  <c r="H1222" i="7"/>
  <c r="S2098" i="9" s="1"/>
  <c r="H1223" i="7"/>
  <c r="S2099" i="9" s="1"/>
  <c r="H1224" i="7"/>
  <c r="S2100" i="9" s="1"/>
  <c r="H1225" i="7"/>
  <c r="S22" i="9" s="1"/>
  <c r="H1226" i="7"/>
  <c r="S211" i="9" s="1"/>
  <c r="H1227" i="7"/>
  <c r="S2101" i="9" s="1"/>
  <c r="H1228" i="7"/>
  <c r="S2102" i="9" s="1"/>
  <c r="H1229" i="7"/>
  <c r="S2103" i="9" s="1"/>
  <c r="H1230" i="7"/>
  <c r="S2104" i="9" s="1"/>
  <c r="H1231" i="7"/>
  <c r="S2105" i="9" s="1"/>
  <c r="H1232" i="7"/>
  <c r="S2106" i="9" s="1"/>
  <c r="H1233" i="7"/>
  <c r="S2107" i="9" s="1"/>
  <c r="H1234" i="7"/>
  <c r="S2108" i="9" s="1"/>
  <c r="H1235" i="7"/>
  <c r="S2109" i="9" s="1"/>
  <c r="H1236" i="7"/>
  <c r="S2110" i="9" s="1"/>
  <c r="H1237" i="7"/>
  <c r="S212" i="9" s="1"/>
  <c r="H1238" i="7"/>
  <c r="S2111" i="9" s="1"/>
  <c r="H1239" i="7"/>
  <c r="S2112" i="9" s="1"/>
  <c r="H1240" i="7"/>
  <c r="S2113" i="9" s="1"/>
  <c r="H1241" i="7"/>
  <c r="S2114" i="9" s="1"/>
  <c r="H1242" i="7"/>
  <c r="S2115" i="9" s="1"/>
  <c r="H1243" i="7"/>
  <c r="S2116" i="9" s="1"/>
  <c r="H1244" i="7"/>
  <c r="S2117" i="9" s="1"/>
  <c r="H1245" i="7"/>
  <c r="S2118" i="9" s="1"/>
  <c r="H1246" i="7"/>
  <c r="S2119" i="9" s="1"/>
  <c r="H1247" i="7"/>
  <c r="S2120" i="9" s="1"/>
  <c r="H1248" i="7"/>
  <c r="S213" i="9" s="1"/>
  <c r="H1249" i="7"/>
  <c r="S2121" i="9" s="1"/>
  <c r="H1250" i="7"/>
  <c r="S2122" i="9" s="1"/>
  <c r="H1251" i="7"/>
  <c r="S2123" i="9" s="1"/>
  <c r="H1252" i="7"/>
  <c r="S2124" i="9" s="1"/>
  <c r="H1253" i="7"/>
  <c r="S2125" i="9" s="1"/>
  <c r="H1254" i="7"/>
  <c r="S2126" i="9" s="1"/>
  <c r="H1255" i="7"/>
  <c r="S2127" i="9" s="1"/>
  <c r="H1256" i="7"/>
  <c r="S2128" i="9" s="1"/>
  <c r="H1257" i="7"/>
  <c r="S2129" i="9" s="1"/>
  <c r="H1258" i="7"/>
  <c r="S2130" i="9" s="1"/>
  <c r="H1259" i="7"/>
  <c r="S214" i="9" s="1"/>
  <c r="H1260" i="7"/>
  <c r="S2131" i="9" s="1"/>
  <c r="H1261" i="7"/>
  <c r="S2132" i="9" s="1"/>
  <c r="H1262" i="7"/>
  <c r="S2133" i="9" s="1"/>
  <c r="H1263" i="7"/>
  <c r="S2134" i="9" s="1"/>
  <c r="H1264" i="7"/>
  <c r="S2135" i="9" s="1"/>
  <c r="H1265" i="7"/>
  <c r="S2136" i="9" s="1"/>
  <c r="H1266" i="7"/>
  <c r="S2137" i="9" s="1"/>
  <c r="H1267" i="7"/>
  <c r="S2138" i="9" s="1"/>
  <c r="H1268" i="7"/>
  <c r="S2139" i="9" s="1"/>
  <c r="H1269" i="7"/>
  <c r="S2140" i="9" s="1"/>
  <c r="H1270" i="7"/>
  <c r="S215" i="9" s="1"/>
  <c r="H1271" i="7"/>
  <c r="S2141" i="9" s="1"/>
  <c r="H1272" i="7"/>
  <c r="S2142" i="9" s="1"/>
  <c r="H1273" i="7"/>
  <c r="S2143" i="9" s="1"/>
  <c r="H1274" i="7"/>
  <c r="S2144" i="9" s="1"/>
  <c r="H1275" i="7"/>
  <c r="S2145" i="9" s="1"/>
  <c r="H1276" i="7"/>
  <c r="S2146" i="9" s="1"/>
  <c r="H1277" i="7"/>
  <c r="S2147" i="9" s="1"/>
  <c r="H1278" i="7"/>
  <c r="S2148" i="9" s="1"/>
  <c r="H1279" i="7"/>
  <c r="S2149" i="9" s="1"/>
  <c r="H1280" i="7"/>
  <c r="S2150" i="9" s="1"/>
  <c r="H1281" i="7"/>
  <c r="S216" i="9" s="1"/>
  <c r="H1282" i="7"/>
  <c r="S2151" i="9" s="1"/>
  <c r="H1283" i="7"/>
  <c r="S2152" i="9" s="1"/>
  <c r="H1284" i="7"/>
  <c r="S2153" i="9" s="1"/>
  <c r="H1285" i="7"/>
  <c r="S2154" i="9" s="1"/>
  <c r="H1286" i="7"/>
  <c r="S2155" i="9" s="1"/>
  <c r="H1287" i="7"/>
  <c r="S2156" i="9" s="1"/>
  <c r="H1288" i="7"/>
  <c r="S2157" i="9" s="1"/>
  <c r="H1289" i="7"/>
  <c r="S2158" i="9" s="1"/>
  <c r="H1290" i="7"/>
  <c r="S2159" i="9" s="1"/>
  <c r="H1291" i="7"/>
  <c r="S2160" i="9" s="1"/>
  <c r="H1292" i="7"/>
  <c r="S217" i="9" s="1"/>
  <c r="H1293" i="7"/>
  <c r="S2161" i="9" s="1"/>
  <c r="H1294" i="7"/>
  <c r="S2162" i="9" s="1"/>
  <c r="H1295" i="7"/>
  <c r="S2163" i="9" s="1"/>
  <c r="H1296" i="7"/>
  <c r="S2164" i="9" s="1"/>
  <c r="H1297" i="7"/>
  <c r="S2165" i="9" s="1"/>
  <c r="H1298" i="7"/>
  <c r="S2166" i="9" s="1"/>
  <c r="H1299" i="7"/>
  <c r="S2167" i="9" s="1"/>
  <c r="H1300" i="7"/>
  <c r="S2168" i="9" s="1"/>
  <c r="H1301" i="7"/>
  <c r="S2169" i="9" s="1"/>
  <c r="H1302" i="7"/>
  <c r="S2170" i="9" s="1"/>
  <c r="H1303" i="7"/>
  <c r="S218" i="9" s="1"/>
  <c r="H1304" i="7"/>
  <c r="S2171" i="9" s="1"/>
  <c r="H1305" i="7"/>
  <c r="S2172" i="9" s="1"/>
  <c r="H1306" i="7"/>
  <c r="S2173" i="9" s="1"/>
  <c r="H1307" i="7"/>
  <c r="S2174" i="9" s="1"/>
  <c r="H1308" i="7"/>
  <c r="S2175" i="9" s="1"/>
  <c r="H1309" i="7"/>
  <c r="S2176" i="9" s="1"/>
  <c r="H1310" i="7"/>
  <c r="S2177" i="9" s="1"/>
  <c r="H1311" i="7"/>
  <c r="S2178" i="9" s="1"/>
  <c r="H1312" i="7"/>
  <c r="S2179" i="9" s="1"/>
  <c r="H1313" i="7"/>
  <c r="S2180" i="9" s="1"/>
  <c r="H1314" i="7"/>
  <c r="S219" i="9" s="1"/>
  <c r="H1315" i="7"/>
  <c r="S2181" i="9" s="1"/>
  <c r="H1316" i="7"/>
  <c r="S2182" i="9" s="1"/>
  <c r="H1317" i="7"/>
  <c r="S2183" i="9" s="1"/>
  <c r="H1318" i="7"/>
  <c r="S2184" i="9" s="1"/>
  <c r="H1319" i="7"/>
  <c r="S2185" i="9" s="1"/>
  <c r="H1320" i="7"/>
  <c r="S2186" i="9" s="1"/>
  <c r="H1321" i="7"/>
  <c r="S2187" i="9" s="1"/>
  <c r="H1322" i="7"/>
  <c r="S2188" i="9" s="1"/>
  <c r="H1323" i="7"/>
  <c r="S2189" i="9" s="1"/>
  <c r="H1324" i="7"/>
  <c r="S2190" i="9" s="1"/>
  <c r="H1325" i="7"/>
  <c r="S220" i="9" s="1"/>
  <c r="H1326" i="7"/>
  <c r="S2191" i="9" s="1"/>
  <c r="H1327" i="7"/>
  <c r="S2192" i="9" s="1"/>
  <c r="H1328" i="7"/>
  <c r="S2193" i="9" s="1"/>
  <c r="H1329" i="7"/>
  <c r="S2194" i="9" s="1"/>
  <c r="H1330" i="7"/>
  <c r="S2195" i="9" s="1"/>
  <c r="H1331" i="7"/>
  <c r="S2196" i="9" s="1"/>
  <c r="H1332" i="7"/>
  <c r="S2197" i="9" s="1"/>
  <c r="H1333" i="7"/>
  <c r="S2198" i="9" s="1"/>
  <c r="H1334" i="7"/>
  <c r="S2199" i="9" s="1"/>
  <c r="H1335" i="7"/>
  <c r="S2200" i="9" s="1"/>
  <c r="H1336" i="7"/>
  <c r="S23" i="9" s="1"/>
  <c r="H1337" i="7"/>
  <c r="S221" i="9" s="1"/>
  <c r="H1338" i="7"/>
  <c r="S2201" i="9" s="1"/>
  <c r="H1339" i="7"/>
  <c r="S2202" i="9" s="1"/>
  <c r="H1340" i="7"/>
  <c r="S2203" i="9" s="1"/>
  <c r="H1341" i="7"/>
  <c r="S2204" i="9" s="1"/>
  <c r="H1342" i="7"/>
  <c r="S2205" i="9" s="1"/>
  <c r="H1343" i="7"/>
  <c r="S2206" i="9" s="1"/>
  <c r="H1344" i="7"/>
  <c r="S2207" i="9" s="1"/>
  <c r="H1345" i="7"/>
  <c r="S2208" i="9" s="1"/>
  <c r="H1346" i="7"/>
  <c r="S2209" i="9" s="1"/>
  <c r="H1347" i="7"/>
  <c r="S2210" i="9" s="1"/>
  <c r="H1348" i="7"/>
  <c r="S222" i="9" s="1"/>
  <c r="H1349" i="7"/>
  <c r="S2211" i="9" s="1"/>
  <c r="H1350" i="7"/>
  <c r="S2212" i="9" s="1"/>
  <c r="H1351" i="7"/>
  <c r="S2213" i="9" s="1"/>
  <c r="H1352" i="7"/>
  <c r="S2214" i="9" s="1"/>
  <c r="H1353" i="7"/>
  <c r="S2215" i="9" s="1"/>
  <c r="H1354" i="7"/>
  <c r="S2216" i="9" s="1"/>
  <c r="H1355" i="7"/>
  <c r="S2217" i="9" s="1"/>
  <c r="H1356" i="7"/>
  <c r="S2218" i="9" s="1"/>
  <c r="H1357" i="7"/>
  <c r="S2219" i="9" s="1"/>
  <c r="H1358" i="7"/>
  <c r="S2220" i="9" s="1"/>
  <c r="H1359" i="7"/>
  <c r="S223" i="9" s="1"/>
  <c r="H1360" i="7"/>
  <c r="S2221" i="9" s="1"/>
  <c r="H1361" i="7"/>
  <c r="S2222" i="9" s="1"/>
  <c r="H1362" i="7"/>
  <c r="S2223" i="9" s="1"/>
  <c r="H1363" i="7"/>
  <c r="S2224" i="9" s="1"/>
  <c r="H1364" i="7"/>
  <c r="S2225" i="9" s="1"/>
  <c r="H1365" i="7"/>
  <c r="S2226" i="9" s="1"/>
  <c r="H1366" i="7"/>
  <c r="S2227" i="9" s="1"/>
  <c r="H1367" i="7"/>
  <c r="S2228" i="9" s="1"/>
  <c r="H1368" i="7"/>
  <c r="S2229" i="9" s="1"/>
  <c r="H1369" i="7"/>
  <c r="S2230" i="9" s="1"/>
  <c r="H1370" i="7"/>
  <c r="S224" i="9" s="1"/>
  <c r="H1371" i="7"/>
  <c r="S2231" i="9" s="1"/>
  <c r="H1372" i="7"/>
  <c r="S2232" i="9" s="1"/>
  <c r="H1373" i="7"/>
  <c r="S2233" i="9" s="1"/>
  <c r="H1374" i="7"/>
  <c r="S2234" i="9" s="1"/>
  <c r="H1375" i="7"/>
  <c r="S2235" i="9" s="1"/>
  <c r="H1376" i="7"/>
  <c r="S2236" i="9" s="1"/>
  <c r="H1377" i="7"/>
  <c r="S2237" i="9" s="1"/>
  <c r="H1378" i="7"/>
  <c r="S2238" i="9" s="1"/>
  <c r="H1379" i="7"/>
  <c r="S2239" i="9" s="1"/>
  <c r="H1380" i="7"/>
  <c r="S2240" i="9" s="1"/>
  <c r="H1381" i="7"/>
  <c r="S225" i="9" s="1"/>
  <c r="H1382" i="7"/>
  <c r="S2241" i="9" s="1"/>
  <c r="H1383" i="7"/>
  <c r="S2242" i="9" s="1"/>
  <c r="H1384" i="7"/>
  <c r="S2243" i="9" s="1"/>
  <c r="H1385" i="7"/>
  <c r="S2244" i="9" s="1"/>
  <c r="H1386" i="7"/>
  <c r="S2245" i="9" s="1"/>
  <c r="H1387" i="7"/>
  <c r="S2246" i="9" s="1"/>
  <c r="H1388" i="7"/>
  <c r="S2247" i="9" s="1"/>
  <c r="H1389" i="7"/>
  <c r="S2248" i="9" s="1"/>
  <c r="H1390" i="7"/>
  <c r="S2249" i="9" s="1"/>
  <c r="H1391" i="7"/>
  <c r="S2250" i="9" s="1"/>
  <c r="H1392" i="7"/>
  <c r="S226" i="9" s="1"/>
  <c r="H1393" i="7"/>
  <c r="S2251" i="9" s="1"/>
  <c r="H1394" i="7"/>
  <c r="S2252" i="9" s="1"/>
  <c r="H1395" i="7"/>
  <c r="S2253" i="9" s="1"/>
  <c r="H1396" i="7"/>
  <c r="S2254" i="9" s="1"/>
  <c r="H1397" i="7"/>
  <c r="S2255" i="9" s="1"/>
  <c r="H1398" i="7"/>
  <c r="S2256" i="9" s="1"/>
  <c r="H1399" i="7"/>
  <c r="S2257" i="9" s="1"/>
  <c r="H1400" i="7"/>
  <c r="S2258" i="9" s="1"/>
  <c r="H1401" i="7"/>
  <c r="S2259" i="9" s="1"/>
  <c r="H1402" i="7"/>
  <c r="S2260" i="9" s="1"/>
  <c r="H1403" i="7"/>
  <c r="S227" i="9" s="1"/>
  <c r="H1404" i="7"/>
  <c r="S2261" i="9" s="1"/>
  <c r="H1405" i="7"/>
  <c r="S2262" i="9" s="1"/>
  <c r="H1406" i="7"/>
  <c r="S2263" i="9" s="1"/>
  <c r="H1407" i="7"/>
  <c r="S2264" i="9" s="1"/>
  <c r="H1408" i="7"/>
  <c r="S2265" i="9" s="1"/>
  <c r="H1409" i="7"/>
  <c r="S2266" i="9" s="1"/>
  <c r="H1410" i="7"/>
  <c r="S2267" i="9" s="1"/>
  <c r="H1411" i="7"/>
  <c r="S2268" i="9" s="1"/>
  <c r="H1412" i="7"/>
  <c r="S2269" i="9" s="1"/>
  <c r="H1413" i="7"/>
  <c r="S2270" i="9" s="1"/>
  <c r="H1414" i="7"/>
  <c r="S228" i="9" s="1"/>
  <c r="H1415" i="7"/>
  <c r="S2271" i="9" s="1"/>
  <c r="H1416" i="7"/>
  <c r="S2272" i="9" s="1"/>
  <c r="H1417" i="7"/>
  <c r="S2273" i="9" s="1"/>
  <c r="H1418" i="7"/>
  <c r="S2274" i="9" s="1"/>
  <c r="H1419" i="7"/>
  <c r="S2275" i="9" s="1"/>
  <c r="H1420" i="7"/>
  <c r="S2276" i="9" s="1"/>
  <c r="H1421" i="7"/>
  <c r="S2277" i="9" s="1"/>
  <c r="H1422" i="7"/>
  <c r="S2278" i="9" s="1"/>
  <c r="H1423" i="7"/>
  <c r="S2279" i="9" s="1"/>
  <c r="H1424" i="7"/>
  <c r="S2280" i="9" s="1"/>
  <c r="H1425" i="7"/>
  <c r="S229" i="9" s="1"/>
  <c r="H1426" i="7"/>
  <c r="S2281" i="9" s="1"/>
  <c r="H1427" i="7"/>
  <c r="S2282" i="9" s="1"/>
  <c r="H1428" i="7"/>
  <c r="S2283" i="9" s="1"/>
  <c r="H1429" i="7"/>
  <c r="S2284" i="9" s="1"/>
  <c r="H1430" i="7"/>
  <c r="S2285" i="9" s="1"/>
  <c r="H1431" i="7"/>
  <c r="S2286" i="9" s="1"/>
  <c r="H1432" i="7"/>
  <c r="S2287" i="9" s="1"/>
  <c r="H1433" i="7"/>
  <c r="S2288" i="9" s="1"/>
  <c r="H1434" i="7"/>
  <c r="S2289" i="9" s="1"/>
  <c r="H1435" i="7"/>
  <c r="S2290" i="9" s="1"/>
  <c r="H1436" i="7"/>
  <c r="S230" i="9" s="1"/>
  <c r="H1437" i="7"/>
  <c r="S2291" i="9" s="1"/>
  <c r="H1438" i="7"/>
  <c r="S2292" i="9" s="1"/>
  <c r="H1439" i="7"/>
  <c r="S2293" i="9" s="1"/>
  <c r="H1440" i="7"/>
  <c r="S2294" i="9" s="1"/>
  <c r="H1441" i="7"/>
  <c r="S2295" i="9" s="1"/>
  <c r="H1442" i="7"/>
  <c r="S2296" i="9" s="1"/>
  <c r="H1443" i="7"/>
  <c r="S2297" i="9" s="1"/>
  <c r="H1444" i="7"/>
  <c r="S2298" i="9" s="1"/>
  <c r="H1445" i="7"/>
  <c r="S2299" i="9" s="1"/>
  <c r="H1446" i="7"/>
  <c r="S2300" i="9" s="1"/>
  <c r="H1447" i="7"/>
  <c r="S24" i="9" s="1"/>
  <c r="H1448" i="7"/>
  <c r="S231" i="9" s="1"/>
  <c r="H1449" i="7"/>
  <c r="S2301" i="9" s="1"/>
  <c r="H1450" i="7"/>
  <c r="S2302" i="9" s="1"/>
  <c r="H1451" i="7"/>
  <c r="S2303" i="9" s="1"/>
  <c r="H1452" i="7"/>
  <c r="S2304" i="9" s="1"/>
  <c r="H1453" i="7"/>
  <c r="S2305" i="9" s="1"/>
  <c r="H1454" i="7"/>
  <c r="S2306" i="9" s="1"/>
  <c r="H1455" i="7"/>
  <c r="S2307" i="9" s="1"/>
  <c r="H1456" i="7"/>
  <c r="S2308" i="9" s="1"/>
  <c r="H1457" i="7"/>
  <c r="S2309" i="9" s="1"/>
  <c r="H1458" i="7"/>
  <c r="S2310" i="9" s="1"/>
  <c r="H1459" i="7"/>
  <c r="S232" i="9" s="1"/>
  <c r="H1460" i="7"/>
  <c r="S2311" i="9" s="1"/>
  <c r="H1461" i="7"/>
  <c r="S2312" i="9" s="1"/>
  <c r="H1462" i="7"/>
  <c r="S2313" i="9" s="1"/>
  <c r="H1463" i="7"/>
  <c r="S2314" i="9" s="1"/>
  <c r="H1464" i="7"/>
  <c r="S2315" i="9" s="1"/>
  <c r="H1465" i="7"/>
  <c r="S2316" i="9" s="1"/>
  <c r="H1466" i="7"/>
  <c r="S2317" i="9" s="1"/>
  <c r="H1467" i="7"/>
  <c r="S2318" i="9" s="1"/>
  <c r="H1468" i="7"/>
  <c r="S2319" i="9" s="1"/>
  <c r="H1469" i="7"/>
  <c r="S2320" i="9" s="1"/>
  <c r="H1470" i="7"/>
  <c r="S233" i="9" s="1"/>
  <c r="H1471" i="7"/>
  <c r="S2321" i="9" s="1"/>
  <c r="H1472" i="7"/>
  <c r="S2322" i="9" s="1"/>
  <c r="H1473" i="7"/>
  <c r="S2323" i="9" s="1"/>
  <c r="H1474" i="7"/>
  <c r="S2324" i="9" s="1"/>
  <c r="H1475" i="7"/>
  <c r="S2325" i="9" s="1"/>
  <c r="H1476" i="7"/>
  <c r="S2326" i="9" s="1"/>
  <c r="H1477" i="7"/>
  <c r="S2327" i="9" s="1"/>
  <c r="H1478" i="7"/>
  <c r="S2328" i="9" s="1"/>
  <c r="H1479" i="7"/>
  <c r="S2329" i="9" s="1"/>
  <c r="H1480" i="7"/>
  <c r="S2330" i="9" s="1"/>
  <c r="H1481" i="7"/>
  <c r="S234" i="9" s="1"/>
  <c r="H1482" i="7"/>
  <c r="S2331" i="9" s="1"/>
  <c r="H1483" i="7"/>
  <c r="S2332" i="9" s="1"/>
  <c r="H1484" i="7"/>
  <c r="S2333" i="9" s="1"/>
  <c r="H1485" i="7"/>
  <c r="S2334" i="9" s="1"/>
  <c r="H1486" i="7"/>
  <c r="S2335" i="9" s="1"/>
  <c r="H1487" i="7"/>
  <c r="S2336" i="9" s="1"/>
  <c r="H1488" i="7"/>
  <c r="S235" i="9" s="1"/>
  <c r="H1489" i="7"/>
  <c r="S236" i="9" s="1"/>
  <c r="H1490" i="7"/>
  <c r="S237" i="9" s="1"/>
  <c r="H1491" i="7"/>
  <c r="S238" i="9" s="1"/>
  <c r="H1492" i="7"/>
  <c r="S239" i="9" s="1"/>
  <c r="H1493" i="7"/>
  <c r="S240" i="9" s="1"/>
  <c r="H1494" i="7"/>
  <c r="S25" i="9" s="1"/>
  <c r="H1495" i="7"/>
  <c r="S241" i="9" s="1"/>
  <c r="H1496" i="7"/>
  <c r="S242" i="9" s="1"/>
  <c r="H1497" i="7"/>
  <c r="S243" i="9" s="1"/>
  <c r="H1498" i="7"/>
  <c r="S244" i="9" s="1"/>
  <c r="H1499" i="7"/>
  <c r="S245" i="9" s="1"/>
  <c r="H1500" i="7"/>
  <c r="H1501" i="7"/>
  <c r="S246" i="9" s="1"/>
  <c r="H1502" i="7"/>
  <c r="S247" i="9" s="1"/>
  <c r="H1503" i="7"/>
  <c r="S248" i="9" s="1"/>
  <c r="H1504" i="7"/>
  <c r="S249" i="9" s="1"/>
  <c r="H1505" i="7"/>
  <c r="S250" i="9" s="1"/>
  <c r="H1506" i="7"/>
  <c r="S26" i="9" s="1"/>
  <c r="H1507" i="7"/>
  <c r="S251" i="9" s="1"/>
  <c r="H1508" i="7"/>
  <c r="S252" i="9" s="1"/>
  <c r="H1509" i="7"/>
  <c r="S253" i="9" s="1"/>
  <c r="H1510" i="7"/>
  <c r="S254" i="9" s="1"/>
  <c r="H1511" i="7"/>
  <c r="S255" i="9" s="1"/>
  <c r="H1512" i="7"/>
  <c r="S256" i="9" s="1"/>
  <c r="H1513" i="7"/>
  <c r="S257" i="9" s="1"/>
  <c r="H1514" i="7"/>
  <c r="S258" i="9" s="1"/>
  <c r="H1515" i="7"/>
  <c r="S259" i="9" s="1"/>
  <c r="H1516" i="7"/>
  <c r="S260" i="9" s="1"/>
  <c r="H1517" i="7"/>
  <c r="S27" i="9" s="1"/>
  <c r="H1518" i="7"/>
  <c r="S261" i="9" s="1"/>
  <c r="H1519" i="7"/>
  <c r="S262" i="9" s="1"/>
  <c r="H1520" i="7"/>
  <c r="S263" i="9" s="1"/>
  <c r="H1521" i="7"/>
  <c r="S264" i="9" s="1"/>
  <c r="H1522" i="7"/>
  <c r="S265" i="9" s="1"/>
  <c r="H1523" i="7"/>
  <c r="S266" i="9" s="1"/>
  <c r="H1524" i="7"/>
  <c r="S267" i="9" s="1"/>
  <c r="H1525" i="7"/>
  <c r="S268" i="9" s="1"/>
  <c r="H1526" i="7"/>
  <c r="S269" i="9" s="1"/>
  <c r="H1527" i="7"/>
  <c r="S270" i="9" s="1"/>
  <c r="H1528" i="7"/>
  <c r="S28" i="9" s="1"/>
  <c r="H1529" i="7"/>
  <c r="S271" i="9" s="1"/>
  <c r="H1530" i="7"/>
  <c r="S272" i="9" s="1"/>
  <c r="H1531" i="7"/>
  <c r="S273" i="9" s="1"/>
  <c r="H1532" i="7"/>
  <c r="S274" i="9" s="1"/>
  <c r="H1533" i="7"/>
  <c r="S275" i="9" s="1"/>
  <c r="H1534" i="7"/>
  <c r="S276" i="9" s="1"/>
  <c r="H1535" i="7"/>
  <c r="S277" i="9" s="1"/>
  <c r="H1536" i="7"/>
  <c r="S278" i="9" s="1"/>
  <c r="H1537" i="7"/>
  <c r="S279" i="9" s="1"/>
  <c r="H1538" i="7"/>
  <c r="S280" i="9" s="1"/>
  <c r="H1539" i="7"/>
  <c r="S29" i="9" s="1"/>
  <c r="H1540" i="7"/>
  <c r="S281" i="9" s="1"/>
  <c r="H1541" i="7"/>
  <c r="S282" i="9" s="1"/>
  <c r="H1542" i="7"/>
  <c r="S283" i="9" s="1"/>
  <c r="H1543" i="7"/>
  <c r="S284" i="9" s="1"/>
  <c r="H1544" i="7"/>
  <c r="S285" i="9" s="1"/>
  <c r="H1545" i="7"/>
  <c r="S286" i="9" s="1"/>
  <c r="H1546" i="7"/>
  <c r="S287" i="9" s="1"/>
  <c r="H1547" i="7"/>
  <c r="S288" i="9" s="1"/>
  <c r="H1548" i="7"/>
  <c r="S289" i="9" s="1"/>
  <c r="H1549" i="7"/>
  <c r="S290" i="9" s="1"/>
  <c r="H1550" i="7"/>
  <c r="S30" i="9" s="1"/>
  <c r="H1551" i="7"/>
  <c r="S291" i="9" s="1"/>
  <c r="H1552" i="7"/>
  <c r="S292" i="9" s="1"/>
  <c r="H1553" i="7"/>
  <c r="S293" i="9" s="1"/>
  <c r="H1554" i="7"/>
  <c r="S294" i="9" s="1"/>
  <c r="H1555" i="7"/>
  <c r="S295" i="9" s="1"/>
  <c r="H1556" i="7"/>
  <c r="S296" i="9" s="1"/>
  <c r="H1557" i="7"/>
  <c r="S297" i="9" s="1"/>
  <c r="H1558" i="7"/>
  <c r="S298" i="9" s="1"/>
  <c r="H1559" i="7"/>
  <c r="S299" i="9" s="1"/>
  <c r="H1560" i="7"/>
  <c r="S300" i="9" s="1"/>
  <c r="H1561" i="7"/>
  <c r="S4" i="9" s="1"/>
  <c r="H1562" i="7"/>
  <c r="S31" i="9" s="1"/>
  <c r="H1563" i="7"/>
  <c r="S301" i="9" s="1"/>
  <c r="H1564" i="7"/>
  <c r="S302" i="9" s="1"/>
  <c r="H1565" i="7"/>
  <c r="S303" i="9" s="1"/>
  <c r="H1566" i="7"/>
  <c r="S304" i="9" s="1"/>
  <c r="H1567" i="7"/>
  <c r="S305" i="9" s="1"/>
  <c r="H1568" i="7"/>
  <c r="S306" i="9" s="1"/>
  <c r="H1569" i="7"/>
  <c r="S307" i="9" s="1"/>
  <c r="H1570" i="7"/>
  <c r="S308" i="9" s="1"/>
  <c r="H1571" i="7"/>
  <c r="S309" i="9" s="1"/>
  <c r="H1572" i="7"/>
  <c r="S310" i="9" s="1"/>
  <c r="H1573" i="7"/>
  <c r="S32" i="9" s="1"/>
  <c r="H1574" i="7"/>
  <c r="S311" i="9" s="1"/>
  <c r="H1575" i="7"/>
  <c r="S312" i="9" s="1"/>
  <c r="H1576" i="7"/>
  <c r="S313" i="9" s="1"/>
  <c r="H1577" i="7"/>
  <c r="S314" i="9" s="1"/>
  <c r="H1578" i="7"/>
  <c r="S315" i="9" s="1"/>
  <c r="H1579" i="7"/>
  <c r="S316" i="9" s="1"/>
  <c r="H1580" i="7"/>
  <c r="S317" i="9" s="1"/>
  <c r="H1581" i="7"/>
  <c r="S318" i="9" s="1"/>
  <c r="H1582" i="7"/>
  <c r="S319" i="9" s="1"/>
  <c r="H1583" i="7"/>
  <c r="S320" i="9" s="1"/>
  <c r="H1584" i="7"/>
  <c r="S33" i="9" s="1"/>
  <c r="H1585" i="7"/>
  <c r="S321" i="9" s="1"/>
  <c r="H1586" i="7"/>
  <c r="S322" i="9" s="1"/>
  <c r="H1587" i="7"/>
  <c r="S323" i="9" s="1"/>
  <c r="H1588" i="7"/>
  <c r="S324" i="9" s="1"/>
  <c r="H1589" i="7"/>
  <c r="S325" i="9" s="1"/>
  <c r="H1590" i="7"/>
  <c r="S326" i="9" s="1"/>
  <c r="H1591" i="7"/>
  <c r="S327" i="9" s="1"/>
  <c r="H1592" i="7"/>
  <c r="S328" i="9" s="1"/>
  <c r="H1593" i="7"/>
  <c r="S329" i="9" s="1"/>
  <c r="H1594" i="7"/>
  <c r="S330" i="9" s="1"/>
  <c r="H1595" i="7"/>
  <c r="S34" i="9" s="1"/>
  <c r="H1596" i="7"/>
  <c r="S331" i="9" s="1"/>
  <c r="H1597" i="7"/>
  <c r="S332" i="9" s="1"/>
  <c r="H1598" i="7"/>
  <c r="S333" i="9" s="1"/>
  <c r="H1599" i="7"/>
  <c r="S334" i="9" s="1"/>
  <c r="H1600" i="7"/>
  <c r="S335" i="9" s="1"/>
  <c r="H1601" i="7"/>
  <c r="S336" i="9" s="1"/>
  <c r="H1602" i="7"/>
  <c r="S337" i="9" s="1"/>
  <c r="H1603" i="7"/>
  <c r="S338" i="9" s="1"/>
  <c r="H1604" i="7"/>
  <c r="S339" i="9" s="1"/>
  <c r="H1605" i="7"/>
  <c r="S340" i="9" s="1"/>
  <c r="H1606" i="7"/>
  <c r="S35" i="9" s="1"/>
  <c r="H1607" i="7"/>
  <c r="S341" i="9" s="1"/>
  <c r="H1608" i="7"/>
  <c r="S342" i="9" s="1"/>
  <c r="H1609" i="7"/>
  <c r="S343" i="9" s="1"/>
  <c r="H1610" i="7"/>
  <c r="S344" i="9" s="1"/>
  <c r="H1611" i="7"/>
  <c r="S345" i="9" s="1"/>
  <c r="H1612" i="7"/>
  <c r="H1613" i="7"/>
  <c r="S346" i="9" s="1"/>
  <c r="H1614" i="7"/>
  <c r="S347" i="9" s="1"/>
  <c r="H1615" i="7"/>
  <c r="S348" i="9" s="1"/>
  <c r="H1616" i="7"/>
  <c r="S349" i="9" s="1"/>
  <c r="H1617" i="7"/>
  <c r="S350" i="9" s="1"/>
  <c r="H1618" i="7"/>
  <c r="S36" i="9" s="1"/>
  <c r="H1619" i="7"/>
  <c r="S351" i="9" s="1"/>
  <c r="H1620" i="7"/>
  <c r="S352" i="9" s="1"/>
  <c r="H1621" i="7"/>
  <c r="S353" i="9" s="1"/>
  <c r="H1622" i="7"/>
  <c r="S354" i="9" s="1"/>
  <c r="H1623" i="7"/>
  <c r="S355" i="9" s="1"/>
  <c r="H1624" i="7"/>
  <c r="S356" i="9" s="1"/>
  <c r="H1625" i="7"/>
  <c r="S357" i="9" s="1"/>
  <c r="H1626" i="7"/>
  <c r="S358" i="9" s="1"/>
  <c r="H1627" i="7"/>
  <c r="S359" i="9" s="1"/>
  <c r="H1628" i="7"/>
  <c r="S360" i="9" s="1"/>
  <c r="H1629" i="7"/>
  <c r="S37" i="9" s="1"/>
  <c r="H1630" i="7"/>
  <c r="S361" i="9" s="1"/>
  <c r="H1631" i="7"/>
  <c r="S362" i="9" s="1"/>
  <c r="H1632" i="7"/>
  <c r="S363" i="9" s="1"/>
  <c r="H1633" i="7"/>
  <c r="S364" i="9" s="1"/>
  <c r="H1634" i="7"/>
  <c r="S365" i="9" s="1"/>
  <c r="H1635" i="7"/>
  <c r="S366" i="9" s="1"/>
  <c r="H1636" i="7"/>
  <c r="S367" i="9" s="1"/>
  <c r="H1637" i="7"/>
  <c r="S368" i="9" s="1"/>
  <c r="H1638" i="7"/>
  <c r="S369" i="9" s="1"/>
  <c r="H1639" i="7"/>
  <c r="S370" i="9" s="1"/>
  <c r="H1640" i="7"/>
  <c r="S38" i="9" s="1"/>
  <c r="H1641" i="7"/>
  <c r="S371" i="9" s="1"/>
  <c r="H1642" i="7"/>
  <c r="S372" i="9" s="1"/>
  <c r="H1643" i="7"/>
  <c r="S373" i="9" s="1"/>
  <c r="H1644" i="7"/>
  <c r="S374" i="9" s="1"/>
  <c r="H1645" i="7"/>
  <c r="S375" i="9" s="1"/>
  <c r="H1646" i="7"/>
  <c r="S376" i="9" s="1"/>
  <c r="H1647" i="7"/>
  <c r="S377" i="9" s="1"/>
  <c r="H1648" i="7"/>
  <c r="S378" i="9" s="1"/>
  <c r="H1649" i="7"/>
  <c r="S379" i="9" s="1"/>
  <c r="H1650" i="7"/>
  <c r="S380" i="9" s="1"/>
  <c r="H1651" i="7"/>
  <c r="S39" i="9" s="1"/>
  <c r="H1652" i="7"/>
  <c r="S381" i="9" s="1"/>
  <c r="H1653" i="7"/>
  <c r="S382" i="9" s="1"/>
  <c r="H1654" i="7"/>
  <c r="S383" i="9" s="1"/>
  <c r="H1655" i="7"/>
  <c r="S384" i="9" s="1"/>
  <c r="H1656" i="7"/>
  <c r="S385" i="9" s="1"/>
  <c r="H1657" i="7"/>
  <c r="S386" i="9" s="1"/>
  <c r="H1658" i="7"/>
  <c r="S387" i="9" s="1"/>
  <c r="H1659" i="7"/>
  <c r="S388" i="9" s="1"/>
  <c r="H1660" i="7"/>
  <c r="S389" i="9" s="1"/>
  <c r="H1661" i="7"/>
  <c r="S390" i="9" s="1"/>
  <c r="H1662" i="7"/>
  <c r="S40" i="9" s="1"/>
  <c r="H1663" i="7"/>
  <c r="S391" i="9" s="1"/>
  <c r="H1664" i="7"/>
  <c r="S392" i="9" s="1"/>
  <c r="H1665" i="7"/>
  <c r="S393" i="9" s="1"/>
  <c r="H1666" i="7"/>
  <c r="S394" i="9" s="1"/>
  <c r="H1667" i="7"/>
  <c r="S395" i="9" s="1"/>
  <c r="H1668" i="7"/>
  <c r="S396" i="9" s="1"/>
  <c r="H1669" i="7"/>
  <c r="S397" i="9" s="1"/>
  <c r="H1670" i="7"/>
  <c r="S398" i="9" s="1"/>
  <c r="H1671" i="7"/>
  <c r="S399" i="9" s="1"/>
  <c r="H1672" i="7"/>
  <c r="S400" i="9" s="1"/>
  <c r="H1673" i="7"/>
  <c r="S5" i="9" s="1"/>
  <c r="H1674" i="7"/>
  <c r="S41" i="9" s="1"/>
  <c r="H1675" i="7"/>
  <c r="S401" i="9" s="1"/>
  <c r="H1676" i="7"/>
  <c r="S402" i="9" s="1"/>
  <c r="H1677" i="7"/>
  <c r="S403" i="9" s="1"/>
  <c r="H1678" i="7"/>
  <c r="S404" i="9" s="1"/>
  <c r="H1679" i="7"/>
  <c r="S405" i="9" s="1"/>
  <c r="H1680" i="7"/>
  <c r="S406" i="9" s="1"/>
  <c r="H1681" i="7"/>
  <c r="S407" i="9" s="1"/>
  <c r="H1682" i="7"/>
  <c r="S408" i="9" s="1"/>
  <c r="H1683" i="7"/>
  <c r="S409" i="9" s="1"/>
  <c r="H1684" i="7"/>
  <c r="S410" i="9" s="1"/>
  <c r="H1685" i="7"/>
  <c r="S42" i="9" s="1"/>
  <c r="H1686" i="7"/>
  <c r="S411" i="9" s="1"/>
  <c r="H1687" i="7"/>
  <c r="S412" i="9" s="1"/>
  <c r="H1688" i="7"/>
  <c r="S413" i="9" s="1"/>
  <c r="H1689" i="7"/>
  <c r="S414" i="9" s="1"/>
  <c r="H1690" i="7"/>
  <c r="S415" i="9" s="1"/>
  <c r="H1691" i="7"/>
  <c r="S416" i="9" s="1"/>
  <c r="H1692" i="7"/>
  <c r="S417" i="9" s="1"/>
  <c r="H1693" i="7"/>
  <c r="S418" i="9" s="1"/>
  <c r="H1694" i="7"/>
  <c r="S419" i="9" s="1"/>
  <c r="H1695" i="7"/>
  <c r="S420" i="9" s="1"/>
  <c r="H1696" i="7"/>
  <c r="S43" i="9" s="1"/>
  <c r="H1697" i="7"/>
  <c r="S421" i="9" s="1"/>
  <c r="H1698" i="7"/>
  <c r="S422" i="9" s="1"/>
  <c r="H1699" i="7"/>
  <c r="S423" i="9" s="1"/>
  <c r="H1700" i="7"/>
  <c r="S424" i="9" s="1"/>
  <c r="H1701" i="7"/>
  <c r="S425" i="9" s="1"/>
  <c r="H1702" i="7"/>
  <c r="S426" i="9" s="1"/>
  <c r="H1703" i="7"/>
  <c r="S427" i="9" s="1"/>
  <c r="H1704" i="7"/>
  <c r="S428" i="9" s="1"/>
  <c r="H1705" i="7"/>
  <c r="S429" i="9" s="1"/>
  <c r="H1706" i="7"/>
  <c r="S430" i="9" s="1"/>
  <c r="H1707" i="7"/>
  <c r="S44" i="9" s="1"/>
  <c r="H1708" i="7"/>
  <c r="S431" i="9" s="1"/>
  <c r="H1709" i="7"/>
  <c r="S432" i="9" s="1"/>
  <c r="H1710" i="7"/>
  <c r="S433" i="9" s="1"/>
  <c r="H1711" i="7"/>
  <c r="S434" i="9" s="1"/>
  <c r="H1712" i="7"/>
  <c r="S435" i="9" s="1"/>
  <c r="H1713" i="7"/>
  <c r="S436" i="9" s="1"/>
  <c r="H1714" i="7"/>
  <c r="S437" i="9" s="1"/>
  <c r="H1715" i="7"/>
  <c r="S438" i="9" s="1"/>
  <c r="H1716" i="7"/>
  <c r="S439" i="9" s="1"/>
  <c r="H1717" i="7"/>
  <c r="S440" i="9" s="1"/>
  <c r="H1718" i="7"/>
  <c r="S45" i="9" s="1"/>
  <c r="H1719" i="7"/>
  <c r="S441" i="9" s="1"/>
  <c r="H1720" i="7"/>
  <c r="S442" i="9" s="1"/>
  <c r="H1721" i="7"/>
  <c r="S443" i="9" s="1"/>
  <c r="H1722" i="7"/>
  <c r="S444" i="9" s="1"/>
  <c r="H1723" i="7"/>
  <c r="S445" i="9" s="1"/>
  <c r="H1724" i="7"/>
  <c r="S446" i="9" s="1"/>
  <c r="H1725" i="7"/>
  <c r="S447" i="9" s="1"/>
  <c r="H1726" i="7"/>
  <c r="S448" i="9" s="1"/>
  <c r="H1727" i="7"/>
  <c r="S449" i="9" s="1"/>
  <c r="H1728" i="7"/>
  <c r="S450" i="9" s="1"/>
  <c r="H1729" i="7"/>
  <c r="S46" i="9" s="1"/>
  <c r="H1730" i="7"/>
  <c r="S451" i="9" s="1"/>
  <c r="H1731" i="7"/>
  <c r="S452" i="9" s="1"/>
  <c r="H1732" i="7"/>
  <c r="S453" i="9" s="1"/>
  <c r="H1733" i="7"/>
  <c r="S454" i="9" s="1"/>
  <c r="H1734" i="7"/>
  <c r="S455" i="9" s="1"/>
  <c r="H1735" i="7"/>
  <c r="S456" i="9" s="1"/>
  <c r="H1736" i="7"/>
  <c r="S457" i="9" s="1"/>
  <c r="H1737" i="7"/>
  <c r="S458" i="9" s="1"/>
  <c r="H1738" i="7"/>
  <c r="S459" i="9" s="1"/>
  <c r="H1739" i="7"/>
  <c r="S460" i="9" s="1"/>
  <c r="H1740" i="7"/>
  <c r="S47" i="9" s="1"/>
  <c r="H1741" i="7"/>
  <c r="S461" i="9" s="1"/>
  <c r="H1742" i="7"/>
  <c r="S462" i="9" s="1"/>
  <c r="H1743" i="7"/>
  <c r="S463" i="9" s="1"/>
  <c r="H1744" i="7"/>
  <c r="S464" i="9" s="1"/>
  <c r="H1745" i="7"/>
  <c r="S465" i="9" s="1"/>
  <c r="H1746" i="7"/>
  <c r="S466" i="9" s="1"/>
  <c r="H1747" i="7"/>
  <c r="S467" i="9" s="1"/>
  <c r="H1748" i="7"/>
  <c r="S468" i="9" s="1"/>
  <c r="H1749" i="7"/>
  <c r="S469" i="9" s="1"/>
  <c r="H1750" i="7"/>
  <c r="S470" i="9" s="1"/>
  <c r="H1751" i="7"/>
  <c r="S48" i="9" s="1"/>
  <c r="H1752" i="7"/>
  <c r="S471" i="9" s="1"/>
  <c r="H1753" i="7"/>
  <c r="S472" i="9" s="1"/>
  <c r="H1754" i="7"/>
  <c r="S473" i="9" s="1"/>
  <c r="H1755" i="7"/>
  <c r="S474" i="9" s="1"/>
  <c r="H1756" i="7"/>
  <c r="S475" i="9" s="1"/>
  <c r="H1757" i="7"/>
  <c r="S476" i="9" s="1"/>
  <c r="H1758" i="7"/>
  <c r="S477" i="9" s="1"/>
  <c r="H1759" i="7"/>
  <c r="S478" i="9" s="1"/>
  <c r="H1760" i="7"/>
  <c r="S479" i="9" s="1"/>
  <c r="H1761" i="7"/>
  <c r="S480" i="9" s="1"/>
  <c r="H1762" i="7"/>
  <c r="S49" i="9" s="1"/>
  <c r="H1763" i="7"/>
  <c r="S481" i="9" s="1"/>
  <c r="H1764" i="7"/>
  <c r="S482" i="9" s="1"/>
  <c r="H1765" i="7"/>
  <c r="S483" i="9" s="1"/>
  <c r="H1766" i="7"/>
  <c r="S484" i="9" s="1"/>
  <c r="H1767" i="7"/>
  <c r="S485" i="9" s="1"/>
  <c r="H1768" i="7"/>
  <c r="S486" i="9" s="1"/>
  <c r="H1769" i="7"/>
  <c r="S487" i="9" s="1"/>
  <c r="H1770" i="7"/>
  <c r="S488" i="9" s="1"/>
  <c r="H1771" i="7"/>
  <c r="S489" i="9" s="1"/>
  <c r="H1772" i="7"/>
  <c r="S490" i="9" s="1"/>
  <c r="H1773" i="7"/>
  <c r="S50" i="9" s="1"/>
  <c r="H1774" i="7"/>
  <c r="S491" i="9" s="1"/>
  <c r="H1775" i="7"/>
  <c r="S492" i="9" s="1"/>
  <c r="H1776" i="7"/>
  <c r="S493" i="9" s="1"/>
  <c r="H1777" i="7"/>
  <c r="S494" i="9" s="1"/>
  <c r="H1778" i="7"/>
  <c r="S495" i="9" s="1"/>
  <c r="H1779" i="7"/>
  <c r="S496" i="9" s="1"/>
  <c r="H1780" i="7"/>
  <c r="S497" i="9" s="1"/>
  <c r="H1781" i="7"/>
  <c r="S498" i="9" s="1"/>
  <c r="H1782" i="7"/>
  <c r="S499" i="9" s="1"/>
  <c r="H1783" i="7"/>
  <c r="S500" i="9" s="1"/>
  <c r="H1784" i="7"/>
  <c r="S6" i="9" s="1"/>
  <c r="H1785" i="7"/>
  <c r="S51" i="9" s="1"/>
  <c r="H1786" i="7"/>
  <c r="S501" i="9" s="1"/>
  <c r="H1787" i="7"/>
  <c r="S502" i="9" s="1"/>
  <c r="H1788" i="7"/>
  <c r="S503" i="9" s="1"/>
  <c r="H1789" i="7"/>
  <c r="S504" i="9" s="1"/>
  <c r="H1790" i="7"/>
  <c r="S505" i="9" s="1"/>
  <c r="H1791" i="7"/>
  <c r="S506" i="9" s="1"/>
  <c r="H1792" i="7"/>
  <c r="S507" i="9" s="1"/>
  <c r="H1793" i="7"/>
  <c r="S508" i="9" s="1"/>
  <c r="H1794" i="7"/>
  <c r="S509" i="9" s="1"/>
  <c r="H1795" i="7"/>
  <c r="S510" i="9" s="1"/>
  <c r="H1796" i="7"/>
  <c r="S52" i="9" s="1"/>
  <c r="H1797" i="7"/>
  <c r="S511" i="9" s="1"/>
  <c r="H1798" i="7"/>
  <c r="S512" i="9" s="1"/>
  <c r="H1799" i="7"/>
  <c r="S513" i="9" s="1"/>
  <c r="H1800" i="7"/>
  <c r="S514" i="9" s="1"/>
  <c r="H1801" i="7"/>
  <c r="S515" i="9" s="1"/>
  <c r="H1802" i="7"/>
  <c r="S516" i="9" s="1"/>
  <c r="H1803" i="7"/>
  <c r="S517" i="9" s="1"/>
  <c r="H1804" i="7"/>
  <c r="S518" i="9" s="1"/>
  <c r="H1805" i="7"/>
  <c r="S519" i="9" s="1"/>
  <c r="H1806" i="7"/>
  <c r="S520" i="9" s="1"/>
  <c r="H1807" i="7"/>
  <c r="S53" i="9" s="1"/>
  <c r="H1808" i="7"/>
  <c r="S521" i="9" s="1"/>
  <c r="H1809" i="7"/>
  <c r="S522" i="9" s="1"/>
  <c r="H1810" i="7"/>
  <c r="S523" i="9" s="1"/>
  <c r="H1811" i="7"/>
  <c r="S524" i="9" s="1"/>
  <c r="H1812" i="7"/>
  <c r="S525" i="9" s="1"/>
  <c r="H1813" i="7"/>
  <c r="S526" i="9" s="1"/>
  <c r="H1814" i="7"/>
  <c r="S527" i="9" s="1"/>
  <c r="H1815" i="7"/>
  <c r="S528" i="9" s="1"/>
  <c r="H1816" i="7"/>
  <c r="S529" i="9" s="1"/>
  <c r="H1817" i="7"/>
  <c r="S530" i="9" s="1"/>
  <c r="H1818" i="7"/>
  <c r="S54" i="9" s="1"/>
  <c r="H1819" i="7"/>
  <c r="S531" i="9" s="1"/>
  <c r="H1820" i="7"/>
  <c r="S532" i="9" s="1"/>
  <c r="H1821" i="7"/>
  <c r="S533" i="9" s="1"/>
  <c r="H1822" i="7"/>
  <c r="S534" i="9" s="1"/>
  <c r="H1823" i="7"/>
  <c r="S535" i="9" s="1"/>
  <c r="H1824" i="7"/>
  <c r="S536" i="9" s="1"/>
  <c r="H1825" i="7"/>
  <c r="S537" i="9" s="1"/>
  <c r="H1826" i="7"/>
  <c r="S538" i="9" s="1"/>
  <c r="H1827" i="7"/>
  <c r="S539" i="9" s="1"/>
  <c r="H1828" i="7"/>
  <c r="S540" i="9" s="1"/>
  <c r="H1829" i="7"/>
  <c r="S55" i="9" s="1"/>
  <c r="H1830" i="7"/>
  <c r="S541" i="9" s="1"/>
  <c r="H1831" i="7"/>
  <c r="S542" i="9" s="1"/>
  <c r="H1832" i="7"/>
  <c r="S543" i="9" s="1"/>
  <c r="H1833" i="7"/>
  <c r="S544" i="9" s="1"/>
  <c r="H1834" i="7"/>
  <c r="S545" i="9" s="1"/>
  <c r="H1835" i="7"/>
  <c r="S546" i="9" s="1"/>
  <c r="H1836" i="7"/>
  <c r="S547" i="9" s="1"/>
  <c r="H1837" i="7"/>
  <c r="S548" i="9" s="1"/>
  <c r="H1838" i="7"/>
  <c r="S549" i="9" s="1"/>
  <c r="H1839" i="7"/>
  <c r="S550" i="9" s="1"/>
  <c r="H1840" i="7"/>
  <c r="S56" i="9" s="1"/>
  <c r="H1841" i="7"/>
  <c r="S551" i="9" s="1"/>
  <c r="H1842" i="7"/>
  <c r="S552" i="9" s="1"/>
  <c r="H1843" i="7"/>
  <c r="S553" i="9" s="1"/>
  <c r="H1844" i="7"/>
  <c r="S554" i="9" s="1"/>
  <c r="H1845" i="7"/>
  <c r="S555" i="9" s="1"/>
  <c r="H1846" i="7"/>
  <c r="S556" i="9" s="1"/>
  <c r="H1847" i="7"/>
  <c r="S557" i="9" s="1"/>
  <c r="H1848" i="7"/>
  <c r="S558" i="9" s="1"/>
  <c r="H1849" i="7"/>
  <c r="S559" i="9" s="1"/>
  <c r="H1850" i="7"/>
  <c r="S560" i="9" s="1"/>
  <c r="H1851" i="7"/>
  <c r="S57" i="9" s="1"/>
  <c r="H1852" i="7"/>
  <c r="S561" i="9" s="1"/>
  <c r="H1853" i="7"/>
  <c r="S562" i="9" s="1"/>
  <c r="H1854" i="7"/>
  <c r="S563" i="9" s="1"/>
  <c r="H1855" i="7"/>
  <c r="S564" i="9" s="1"/>
  <c r="H1856" i="7"/>
  <c r="S565" i="9" s="1"/>
  <c r="H1857" i="7"/>
  <c r="S566" i="9" s="1"/>
  <c r="H1858" i="7"/>
  <c r="S567" i="9" s="1"/>
  <c r="H1859" i="7"/>
  <c r="S568" i="9" s="1"/>
  <c r="H1860" i="7"/>
  <c r="S569" i="9" s="1"/>
  <c r="H1861" i="7"/>
  <c r="S570" i="9" s="1"/>
  <c r="H1862" i="7"/>
  <c r="S58" i="9" s="1"/>
  <c r="H1863" i="7"/>
  <c r="S571" i="9" s="1"/>
  <c r="H1864" i="7"/>
  <c r="S572" i="9" s="1"/>
  <c r="H1865" i="7"/>
  <c r="S573" i="9" s="1"/>
  <c r="H1866" i="7"/>
  <c r="S574" i="9" s="1"/>
  <c r="H1867" i="7"/>
  <c r="S575" i="9" s="1"/>
  <c r="H1868" i="7"/>
  <c r="S576" i="9" s="1"/>
  <c r="H1869" i="7"/>
  <c r="S577" i="9" s="1"/>
  <c r="H1870" i="7"/>
  <c r="S578" i="9" s="1"/>
  <c r="H1871" i="7"/>
  <c r="S579" i="9" s="1"/>
  <c r="H1872" i="7"/>
  <c r="S580" i="9" s="1"/>
  <c r="H1873" i="7"/>
  <c r="S59" i="9" s="1"/>
  <c r="H1874" i="7"/>
  <c r="S581" i="9" s="1"/>
  <c r="H1875" i="7"/>
  <c r="S582" i="9" s="1"/>
  <c r="H1876" i="7"/>
  <c r="S583" i="9" s="1"/>
  <c r="H1877" i="7"/>
  <c r="S584" i="9" s="1"/>
  <c r="H1878" i="7"/>
  <c r="S585" i="9" s="1"/>
  <c r="H1879" i="7"/>
  <c r="S586" i="9" s="1"/>
  <c r="H1880" i="7"/>
  <c r="S587" i="9" s="1"/>
  <c r="H1881" i="7"/>
  <c r="S588" i="9" s="1"/>
  <c r="H1882" i="7"/>
  <c r="S589" i="9" s="1"/>
  <c r="H1883" i="7"/>
  <c r="S590" i="9" s="1"/>
  <c r="H1884" i="7"/>
  <c r="S60" i="9" s="1"/>
  <c r="H1885" i="7"/>
  <c r="S591" i="9" s="1"/>
  <c r="H1886" i="7"/>
  <c r="S592" i="9" s="1"/>
  <c r="H1887" i="7"/>
  <c r="S593" i="9" s="1"/>
  <c r="H1888" i="7"/>
  <c r="S594" i="9" s="1"/>
  <c r="H1889" i="7"/>
  <c r="S595" i="9" s="1"/>
  <c r="H1890" i="7"/>
  <c r="S596" i="9" s="1"/>
  <c r="H1891" i="7"/>
  <c r="S597" i="9" s="1"/>
  <c r="H1892" i="7"/>
  <c r="S598" i="9" s="1"/>
  <c r="H1893" i="7"/>
  <c r="S599" i="9" s="1"/>
  <c r="H1894" i="7"/>
  <c r="S600" i="9" s="1"/>
  <c r="H1895" i="7"/>
  <c r="S7" i="9" s="1"/>
  <c r="H1896" i="7"/>
  <c r="S61" i="9" s="1"/>
  <c r="H1897" i="7"/>
  <c r="S601" i="9" s="1"/>
  <c r="H1898" i="7"/>
  <c r="S602" i="9" s="1"/>
  <c r="H1899" i="7"/>
  <c r="S603" i="9" s="1"/>
  <c r="H1900" i="7"/>
  <c r="S604" i="9" s="1"/>
  <c r="H1901" i="7"/>
  <c r="S605" i="9" s="1"/>
  <c r="H1902" i="7"/>
  <c r="S606" i="9" s="1"/>
  <c r="H1903" i="7"/>
  <c r="S607" i="9" s="1"/>
  <c r="H1904" i="7"/>
  <c r="S608" i="9" s="1"/>
  <c r="H1905" i="7"/>
  <c r="S609" i="9" s="1"/>
  <c r="H1906" i="7"/>
  <c r="S610" i="9" s="1"/>
  <c r="H1907" i="7"/>
  <c r="S62" i="9" s="1"/>
  <c r="H1908" i="7"/>
  <c r="S611" i="9" s="1"/>
  <c r="H1909" i="7"/>
  <c r="S612" i="9" s="1"/>
  <c r="H1910" i="7"/>
  <c r="S613" i="9" s="1"/>
  <c r="H1911" i="7"/>
  <c r="S614" i="9" s="1"/>
  <c r="H1912" i="7"/>
  <c r="S615" i="9" s="1"/>
  <c r="H1913" i="7"/>
  <c r="S616" i="9" s="1"/>
  <c r="H1914" i="7"/>
  <c r="S617" i="9" s="1"/>
  <c r="H1915" i="7"/>
  <c r="S618" i="9" s="1"/>
  <c r="H1916" i="7"/>
  <c r="S619" i="9" s="1"/>
  <c r="H1917" i="7"/>
  <c r="S620" i="9" s="1"/>
  <c r="H1918" i="7"/>
  <c r="S63" i="9" s="1"/>
  <c r="H1919" i="7"/>
  <c r="S621" i="9" s="1"/>
  <c r="H1920" i="7"/>
  <c r="S622" i="9" s="1"/>
  <c r="H1921" i="7"/>
  <c r="S623" i="9" s="1"/>
  <c r="H1922" i="7"/>
  <c r="S624" i="9" s="1"/>
  <c r="H1923" i="7"/>
  <c r="S625" i="9" s="1"/>
  <c r="H1924" i="7"/>
  <c r="S626" i="9" s="1"/>
  <c r="H1925" i="7"/>
  <c r="S627" i="9" s="1"/>
  <c r="H1926" i="7"/>
  <c r="S628" i="9" s="1"/>
  <c r="H1927" i="7"/>
  <c r="S629" i="9" s="1"/>
  <c r="H1928" i="7"/>
  <c r="S630" i="9" s="1"/>
  <c r="H1929" i="7"/>
  <c r="S64" i="9" s="1"/>
  <c r="H1930" i="7"/>
  <c r="S631" i="9" s="1"/>
  <c r="H1931" i="7"/>
  <c r="S632" i="9" s="1"/>
  <c r="H1932" i="7"/>
  <c r="S633" i="9" s="1"/>
  <c r="H1933" i="7"/>
  <c r="S634" i="9" s="1"/>
  <c r="H1934" i="7"/>
  <c r="S635" i="9" s="1"/>
  <c r="H1935" i="7"/>
  <c r="S636" i="9" s="1"/>
  <c r="H1936" i="7"/>
  <c r="S637" i="9" s="1"/>
  <c r="H1937" i="7"/>
  <c r="S638" i="9" s="1"/>
  <c r="H1938" i="7"/>
  <c r="S639" i="9" s="1"/>
  <c r="H1939" i="7"/>
  <c r="S640" i="9" s="1"/>
  <c r="H1940" i="7"/>
  <c r="S65" i="9" s="1"/>
  <c r="H1941" i="7"/>
  <c r="S641" i="9" s="1"/>
  <c r="H1942" i="7"/>
  <c r="S642" i="9" s="1"/>
  <c r="H1943" i="7"/>
  <c r="S643" i="9" s="1"/>
  <c r="H1944" i="7"/>
  <c r="S644" i="9" s="1"/>
  <c r="H1945" i="7"/>
  <c r="S645" i="9" s="1"/>
  <c r="H1946" i="7"/>
  <c r="S646" i="9" s="1"/>
  <c r="H1947" i="7"/>
  <c r="S647" i="9" s="1"/>
  <c r="H1948" i="7"/>
  <c r="S648" i="9" s="1"/>
  <c r="H1949" i="7"/>
  <c r="S649" i="9" s="1"/>
  <c r="H1950" i="7"/>
  <c r="S650" i="9" s="1"/>
  <c r="H1951" i="7"/>
  <c r="S66" i="9" s="1"/>
  <c r="H1952" i="7"/>
  <c r="S651" i="9" s="1"/>
  <c r="H1953" i="7"/>
  <c r="S652" i="9" s="1"/>
  <c r="H1954" i="7"/>
  <c r="S653" i="9" s="1"/>
  <c r="H1955" i="7"/>
  <c r="S654" i="9" s="1"/>
  <c r="H1956" i="7"/>
  <c r="S655" i="9" s="1"/>
  <c r="H1957" i="7"/>
  <c r="S656" i="9" s="1"/>
  <c r="H1958" i="7"/>
  <c r="S657" i="9" s="1"/>
  <c r="H1959" i="7"/>
  <c r="S658" i="9" s="1"/>
  <c r="H1960" i="7"/>
  <c r="S659" i="9" s="1"/>
  <c r="H1961" i="7"/>
  <c r="S660" i="9" s="1"/>
  <c r="H1962" i="7"/>
  <c r="S67" i="9" s="1"/>
  <c r="H1963" i="7"/>
  <c r="S661" i="9" s="1"/>
  <c r="H1964" i="7"/>
  <c r="S662" i="9" s="1"/>
  <c r="H1965" i="7"/>
  <c r="S663" i="9" s="1"/>
  <c r="H1966" i="7"/>
  <c r="S664" i="9" s="1"/>
  <c r="H1967" i="7"/>
  <c r="S665" i="9" s="1"/>
  <c r="H1968" i="7"/>
  <c r="S666" i="9" s="1"/>
  <c r="H1969" i="7"/>
  <c r="S667" i="9" s="1"/>
  <c r="H1970" i="7"/>
  <c r="S668" i="9" s="1"/>
  <c r="H1971" i="7"/>
  <c r="S669" i="9" s="1"/>
  <c r="H1972" i="7"/>
  <c r="S670" i="9" s="1"/>
  <c r="H1973" i="7"/>
  <c r="S68" i="9" s="1"/>
  <c r="H1974" i="7"/>
  <c r="S671" i="9" s="1"/>
  <c r="H1975" i="7"/>
  <c r="S672" i="9" s="1"/>
  <c r="H1976" i="7"/>
  <c r="S673" i="9" s="1"/>
  <c r="H1977" i="7"/>
  <c r="S674" i="9" s="1"/>
  <c r="H1978" i="7"/>
  <c r="S675" i="9" s="1"/>
  <c r="H1979" i="7"/>
  <c r="S676" i="9" s="1"/>
  <c r="H1980" i="7"/>
  <c r="S677" i="9" s="1"/>
  <c r="H1981" i="7"/>
  <c r="S678" i="9" s="1"/>
  <c r="H1982" i="7"/>
  <c r="S679" i="9" s="1"/>
  <c r="H1983" i="7"/>
  <c r="S680" i="9" s="1"/>
  <c r="H1984" i="7"/>
  <c r="S69" i="9" s="1"/>
  <c r="H1985" i="7"/>
  <c r="S681" i="9" s="1"/>
  <c r="H1986" i="7"/>
  <c r="S682" i="9" s="1"/>
  <c r="H1987" i="7"/>
  <c r="S683" i="9" s="1"/>
  <c r="H1988" i="7"/>
  <c r="S684" i="9" s="1"/>
  <c r="H1989" i="7"/>
  <c r="S685" i="9" s="1"/>
  <c r="H1990" i="7"/>
  <c r="S686" i="9" s="1"/>
  <c r="H1991" i="7"/>
  <c r="S687" i="9" s="1"/>
  <c r="H1992" i="7"/>
  <c r="S688" i="9" s="1"/>
  <c r="H1993" i="7"/>
  <c r="S689" i="9" s="1"/>
  <c r="H1994" i="7"/>
  <c r="S690" i="9" s="1"/>
  <c r="H1995" i="7"/>
  <c r="S70" i="9" s="1"/>
  <c r="H1996" i="7"/>
  <c r="S691" i="9" s="1"/>
  <c r="H1997" i="7"/>
  <c r="S692" i="9" s="1"/>
  <c r="H1998" i="7"/>
  <c r="S693" i="9" s="1"/>
  <c r="H1999" i="7"/>
  <c r="S694" i="9" s="1"/>
  <c r="H2000" i="7"/>
  <c r="S695" i="9" s="1"/>
  <c r="H2001" i="7"/>
  <c r="S696" i="9" s="1"/>
  <c r="H2002" i="7"/>
  <c r="S697" i="9" s="1"/>
  <c r="H2003" i="7"/>
  <c r="S698" i="9" s="1"/>
  <c r="H2004" i="7"/>
  <c r="S699" i="9" s="1"/>
  <c r="H2005" i="7"/>
  <c r="S700" i="9" s="1"/>
  <c r="H2006" i="7"/>
  <c r="S8" i="9" s="1"/>
  <c r="H2007" i="7"/>
  <c r="S71" i="9" s="1"/>
  <c r="H2008" i="7"/>
  <c r="S701" i="9" s="1"/>
  <c r="H2009" i="7"/>
  <c r="S702" i="9" s="1"/>
  <c r="H2010" i="7"/>
  <c r="S703" i="9" s="1"/>
  <c r="H2011" i="7"/>
  <c r="S704" i="9" s="1"/>
  <c r="H2012" i="7"/>
  <c r="S705" i="9" s="1"/>
  <c r="H2013" i="7"/>
  <c r="S706" i="9" s="1"/>
  <c r="H2014" i="7"/>
  <c r="S707" i="9" s="1"/>
  <c r="H2015" i="7"/>
  <c r="S708" i="9" s="1"/>
  <c r="H2016" i="7"/>
  <c r="S709" i="9" s="1"/>
  <c r="H2017" i="7"/>
  <c r="S710" i="9" s="1"/>
  <c r="H2018" i="7"/>
  <c r="S72" i="9" s="1"/>
  <c r="H2019" i="7"/>
  <c r="S711" i="9" s="1"/>
  <c r="H2020" i="7"/>
  <c r="S712" i="9" s="1"/>
  <c r="H2021" i="7"/>
  <c r="S713" i="9" s="1"/>
  <c r="H2022" i="7"/>
  <c r="S714" i="9" s="1"/>
  <c r="H2023" i="7"/>
  <c r="S715" i="9" s="1"/>
  <c r="H2024" i="7"/>
  <c r="S716" i="9" s="1"/>
  <c r="H2025" i="7"/>
  <c r="S717" i="9" s="1"/>
  <c r="H2026" i="7"/>
  <c r="S718" i="9" s="1"/>
  <c r="H2027" i="7"/>
  <c r="S719" i="9" s="1"/>
  <c r="H2028" i="7"/>
  <c r="S720" i="9" s="1"/>
  <c r="H2029" i="7"/>
  <c r="S73" i="9" s="1"/>
  <c r="H2030" i="7"/>
  <c r="S721" i="9" s="1"/>
  <c r="H2031" i="7"/>
  <c r="S722" i="9" s="1"/>
  <c r="H2032" i="7"/>
  <c r="S723" i="9" s="1"/>
  <c r="H2033" i="7"/>
  <c r="S724" i="9" s="1"/>
  <c r="H2034" i="7"/>
  <c r="S725" i="9" s="1"/>
  <c r="H2035" i="7"/>
  <c r="S726" i="9" s="1"/>
  <c r="H2036" i="7"/>
  <c r="S727" i="9" s="1"/>
  <c r="H2037" i="7"/>
  <c r="S728" i="9" s="1"/>
  <c r="H2038" i="7"/>
  <c r="S729" i="9" s="1"/>
  <c r="H2039" i="7"/>
  <c r="S730" i="9" s="1"/>
  <c r="H2040" i="7"/>
  <c r="S74" i="9" s="1"/>
  <c r="H2041" i="7"/>
  <c r="S731" i="9" s="1"/>
  <c r="H2042" i="7"/>
  <c r="S732" i="9" s="1"/>
  <c r="H2043" i="7"/>
  <c r="S733" i="9" s="1"/>
  <c r="H2044" i="7"/>
  <c r="S734" i="9" s="1"/>
  <c r="H2045" i="7"/>
  <c r="S735" i="9" s="1"/>
  <c r="H2046" i="7"/>
  <c r="S736" i="9" s="1"/>
  <c r="H2047" i="7"/>
  <c r="S737" i="9" s="1"/>
  <c r="H2048" i="7"/>
  <c r="S738" i="9" s="1"/>
  <c r="H2049" i="7"/>
  <c r="S739" i="9" s="1"/>
  <c r="H2050" i="7"/>
  <c r="S740" i="9" s="1"/>
  <c r="H2051" i="7"/>
  <c r="S75" i="9" s="1"/>
  <c r="H2052" i="7"/>
  <c r="S741" i="9" s="1"/>
  <c r="H2053" i="7"/>
  <c r="S742" i="9" s="1"/>
  <c r="H2054" i="7"/>
  <c r="S743" i="9" s="1"/>
  <c r="H2055" i="7"/>
  <c r="S744" i="9" s="1"/>
  <c r="H2056" i="7"/>
  <c r="S745" i="9" s="1"/>
  <c r="H2057" i="7"/>
  <c r="S746" i="9" s="1"/>
  <c r="H2058" i="7"/>
  <c r="S747" i="9" s="1"/>
  <c r="H2059" i="7"/>
  <c r="S748" i="9" s="1"/>
  <c r="H2060" i="7"/>
  <c r="S749" i="9" s="1"/>
  <c r="H2061" i="7"/>
  <c r="S750" i="9" s="1"/>
  <c r="H2062" i="7"/>
  <c r="S76" i="9" s="1"/>
  <c r="H2063" i="7"/>
  <c r="S751" i="9" s="1"/>
  <c r="H2064" i="7"/>
  <c r="S752" i="9" s="1"/>
  <c r="H2065" i="7"/>
  <c r="S753" i="9" s="1"/>
  <c r="H2066" i="7"/>
  <c r="S754" i="9" s="1"/>
  <c r="H2067" i="7"/>
  <c r="S755" i="9" s="1"/>
  <c r="H2068" i="7"/>
  <c r="S756" i="9" s="1"/>
  <c r="H2069" i="7"/>
  <c r="S757" i="9" s="1"/>
  <c r="H2070" i="7"/>
  <c r="S758" i="9" s="1"/>
  <c r="H2071" i="7"/>
  <c r="S759" i="9" s="1"/>
  <c r="H2072" i="7"/>
  <c r="S760" i="9" s="1"/>
  <c r="H2073" i="7"/>
  <c r="S77" i="9" s="1"/>
  <c r="H2074" i="7"/>
  <c r="S761" i="9" s="1"/>
  <c r="H2075" i="7"/>
  <c r="S762" i="9" s="1"/>
  <c r="H2076" i="7"/>
  <c r="S763" i="9" s="1"/>
  <c r="H2077" i="7"/>
  <c r="S764" i="9" s="1"/>
  <c r="H2078" i="7"/>
  <c r="S765" i="9" s="1"/>
  <c r="H2079" i="7"/>
  <c r="S766" i="9" s="1"/>
  <c r="H2080" i="7"/>
  <c r="S767" i="9" s="1"/>
  <c r="H2081" i="7"/>
  <c r="S768" i="9" s="1"/>
  <c r="H2082" i="7"/>
  <c r="S769" i="9" s="1"/>
  <c r="H2083" i="7"/>
  <c r="S770" i="9" s="1"/>
  <c r="H2084" i="7"/>
  <c r="S78" i="9" s="1"/>
  <c r="H2085" i="7"/>
  <c r="S771" i="9" s="1"/>
  <c r="H2086" i="7"/>
  <c r="S772" i="9" s="1"/>
  <c r="H2087" i="7"/>
  <c r="S773" i="9" s="1"/>
  <c r="H2088" i="7"/>
  <c r="S774" i="9" s="1"/>
  <c r="H2089" i="7"/>
  <c r="S775" i="9" s="1"/>
  <c r="H2090" i="7"/>
  <c r="S776" i="9" s="1"/>
  <c r="H2091" i="7"/>
  <c r="S777" i="9" s="1"/>
  <c r="H2092" i="7"/>
  <c r="S778" i="9" s="1"/>
  <c r="H2093" i="7"/>
  <c r="S779" i="9" s="1"/>
  <c r="H2094" i="7"/>
  <c r="S780" i="9" s="1"/>
  <c r="H2095" i="7"/>
  <c r="S79" i="9" s="1"/>
  <c r="H2096" i="7"/>
  <c r="S781" i="9" s="1"/>
  <c r="H2097" i="7"/>
  <c r="S782" i="9" s="1"/>
  <c r="H2098" i="7"/>
  <c r="S783" i="9" s="1"/>
  <c r="H2099" i="7"/>
  <c r="S784" i="9" s="1"/>
  <c r="H2100" i="7"/>
  <c r="S785" i="9" s="1"/>
  <c r="H2101" i="7"/>
  <c r="S786" i="9" s="1"/>
  <c r="H2102" i="7"/>
  <c r="S787" i="9" s="1"/>
  <c r="H2103" i="7"/>
  <c r="S788" i="9" s="1"/>
  <c r="H2104" i="7"/>
  <c r="S789" i="9" s="1"/>
  <c r="H2105" i="7"/>
  <c r="S790" i="9" s="1"/>
  <c r="H2106" i="7"/>
  <c r="S80" i="9" s="1"/>
  <c r="H2107" i="7"/>
  <c r="S791" i="9" s="1"/>
  <c r="H2108" i="7"/>
  <c r="S792" i="9" s="1"/>
  <c r="H2109" i="7"/>
  <c r="S793" i="9" s="1"/>
  <c r="H2110" i="7"/>
  <c r="S794" i="9" s="1"/>
  <c r="H2111" i="7"/>
  <c r="S795" i="9" s="1"/>
  <c r="H2112" i="7"/>
  <c r="S796" i="9" s="1"/>
  <c r="H2113" i="7"/>
  <c r="S797" i="9" s="1"/>
  <c r="H2114" i="7"/>
  <c r="S798" i="9" s="1"/>
  <c r="H2115" i="7"/>
  <c r="S799" i="9" s="1"/>
  <c r="H2116" i="7"/>
  <c r="S800" i="9" s="1"/>
  <c r="H2117" i="7"/>
  <c r="S9" i="9" s="1"/>
  <c r="H2118" i="7"/>
  <c r="S81" i="9" s="1"/>
  <c r="H2119" i="7"/>
  <c r="S801" i="9" s="1"/>
  <c r="H2120" i="7"/>
  <c r="S802" i="9" s="1"/>
  <c r="H2121" i="7"/>
  <c r="S803" i="9" s="1"/>
  <c r="H2122" i="7"/>
  <c r="S804" i="9" s="1"/>
  <c r="H2123" i="7"/>
  <c r="S805" i="9" s="1"/>
  <c r="H2124" i="7"/>
  <c r="S806" i="9" s="1"/>
  <c r="H2125" i="7"/>
  <c r="S807" i="9" s="1"/>
  <c r="H2126" i="7"/>
  <c r="S808" i="9" s="1"/>
  <c r="H2127" i="7"/>
  <c r="S809" i="9" s="1"/>
  <c r="H2128" i="7"/>
  <c r="S810" i="9" s="1"/>
  <c r="H2129" i="7"/>
  <c r="S82" i="9" s="1"/>
  <c r="H2130" i="7"/>
  <c r="S811" i="9" s="1"/>
  <c r="H2131" i="7"/>
  <c r="S812" i="9" s="1"/>
  <c r="H2132" i="7"/>
  <c r="S813" i="9" s="1"/>
  <c r="H2133" i="7"/>
  <c r="S814" i="9" s="1"/>
  <c r="H2134" i="7"/>
  <c r="S815" i="9" s="1"/>
  <c r="H2135" i="7"/>
  <c r="S816" i="9" s="1"/>
  <c r="H2136" i="7"/>
  <c r="S817" i="9" s="1"/>
  <c r="H2137" i="7"/>
  <c r="S818" i="9" s="1"/>
  <c r="H2138" i="7"/>
  <c r="S819" i="9" s="1"/>
  <c r="H2139" i="7"/>
  <c r="S820" i="9" s="1"/>
  <c r="H2140" i="7"/>
  <c r="S83" i="9" s="1"/>
  <c r="H2141" i="7"/>
  <c r="S821" i="9" s="1"/>
  <c r="H2142" i="7"/>
  <c r="S822" i="9" s="1"/>
  <c r="H2143" i="7"/>
  <c r="S823" i="9" s="1"/>
  <c r="H2144" i="7"/>
  <c r="S824" i="9" s="1"/>
  <c r="H2145" i="7"/>
  <c r="S825" i="9" s="1"/>
  <c r="H2146" i="7"/>
  <c r="S826" i="9" s="1"/>
  <c r="H2147" i="7"/>
  <c r="S827" i="9" s="1"/>
  <c r="H2148" i="7"/>
  <c r="S828" i="9" s="1"/>
  <c r="H2149" i="7"/>
  <c r="S829" i="9" s="1"/>
  <c r="H2150" i="7"/>
  <c r="S830" i="9" s="1"/>
  <c r="H2151" i="7"/>
  <c r="S84" i="9" s="1"/>
  <c r="H2152" i="7"/>
  <c r="S831" i="9" s="1"/>
  <c r="H2153" i="7"/>
  <c r="S832" i="9" s="1"/>
  <c r="H2154" i="7"/>
  <c r="S833" i="9" s="1"/>
  <c r="H2155" i="7"/>
  <c r="S834" i="9" s="1"/>
  <c r="H2156" i="7"/>
  <c r="S835" i="9" s="1"/>
  <c r="H2157" i="7"/>
  <c r="S836" i="9" s="1"/>
  <c r="H2158" i="7"/>
  <c r="S837" i="9" s="1"/>
  <c r="H2159" i="7"/>
  <c r="S838" i="9" s="1"/>
  <c r="H2160" i="7"/>
  <c r="S839" i="9" s="1"/>
  <c r="H2161" i="7"/>
  <c r="S840" i="9" s="1"/>
  <c r="H2162" i="7"/>
  <c r="S85" i="9" s="1"/>
  <c r="H2163" i="7"/>
  <c r="S841" i="9" s="1"/>
  <c r="H2164" i="7"/>
  <c r="S842" i="9" s="1"/>
  <c r="H2165" i="7"/>
  <c r="S843" i="9" s="1"/>
  <c r="H2166" i="7"/>
  <c r="S844" i="9" s="1"/>
  <c r="H2167" i="7"/>
  <c r="S845" i="9" s="1"/>
  <c r="H2168" i="7"/>
  <c r="S846" i="9" s="1"/>
  <c r="H2169" i="7"/>
  <c r="S847" i="9" s="1"/>
  <c r="H2170" i="7"/>
  <c r="S848" i="9" s="1"/>
  <c r="H2171" i="7"/>
  <c r="S849" i="9" s="1"/>
  <c r="H2172" i="7"/>
  <c r="S850" i="9" s="1"/>
  <c r="H2173" i="7"/>
  <c r="S86" i="9" s="1"/>
  <c r="H2174" i="7"/>
  <c r="S851" i="9" s="1"/>
  <c r="H2175" i="7"/>
  <c r="S852" i="9" s="1"/>
  <c r="H2176" i="7"/>
  <c r="S853" i="9" s="1"/>
  <c r="H2177" i="7"/>
  <c r="S854" i="9" s="1"/>
  <c r="H2178" i="7"/>
  <c r="S855" i="9" s="1"/>
  <c r="H2179" i="7"/>
  <c r="S856" i="9" s="1"/>
  <c r="H2180" i="7"/>
  <c r="S857" i="9" s="1"/>
  <c r="H2181" i="7"/>
  <c r="S858" i="9" s="1"/>
  <c r="H2182" i="7"/>
  <c r="S859" i="9" s="1"/>
  <c r="H2183" i="7"/>
  <c r="S860" i="9" s="1"/>
  <c r="H2184" i="7"/>
  <c r="S87" i="9" s="1"/>
  <c r="H2185" i="7"/>
  <c r="S861" i="9" s="1"/>
  <c r="H2186" i="7"/>
  <c r="S862" i="9" s="1"/>
  <c r="H2187" i="7"/>
  <c r="S863" i="9" s="1"/>
  <c r="H2188" i="7"/>
  <c r="S864" i="9" s="1"/>
  <c r="H2189" i="7"/>
  <c r="S865" i="9" s="1"/>
  <c r="H2190" i="7"/>
  <c r="S866" i="9" s="1"/>
  <c r="H2191" i="7"/>
  <c r="S867" i="9" s="1"/>
  <c r="H2192" i="7"/>
  <c r="S868" i="9" s="1"/>
  <c r="H2193" i="7"/>
  <c r="S869" i="9" s="1"/>
  <c r="H2194" i="7"/>
  <c r="S870" i="9" s="1"/>
  <c r="H2195" i="7"/>
  <c r="S88" i="9" s="1"/>
  <c r="H2196" i="7"/>
  <c r="S871" i="9" s="1"/>
  <c r="H2197" i="7"/>
  <c r="S872" i="9" s="1"/>
  <c r="H2198" i="7"/>
  <c r="S873" i="9" s="1"/>
  <c r="H2199" i="7"/>
  <c r="S874" i="9" s="1"/>
  <c r="H2200" i="7"/>
  <c r="S875" i="9" s="1"/>
  <c r="H2201" i="7"/>
  <c r="S876" i="9" s="1"/>
  <c r="H2202" i="7"/>
  <c r="S877" i="9" s="1"/>
  <c r="H2203" i="7"/>
  <c r="S878" i="9" s="1"/>
  <c r="H2204" i="7"/>
  <c r="S879" i="9" s="1"/>
  <c r="H2205" i="7"/>
  <c r="S880" i="9" s="1"/>
  <c r="H2206" i="7"/>
  <c r="S89" i="9" s="1"/>
  <c r="H2207" i="7"/>
  <c r="S881" i="9" s="1"/>
  <c r="H2208" i="7"/>
  <c r="S882" i="9" s="1"/>
  <c r="H2209" i="7"/>
  <c r="S883" i="9" s="1"/>
  <c r="H2210" i="7"/>
  <c r="S884" i="9" s="1"/>
  <c r="H2211" i="7"/>
  <c r="S885" i="9" s="1"/>
  <c r="H2212" i="7"/>
  <c r="S886" i="9" s="1"/>
  <c r="H2213" i="7"/>
  <c r="S887" i="9" s="1"/>
  <c r="H2214" i="7"/>
  <c r="S888" i="9" s="1"/>
  <c r="H2215" i="7"/>
  <c r="S889" i="9" s="1"/>
  <c r="H2216" i="7"/>
  <c r="S890" i="9" s="1"/>
  <c r="H2217" i="7"/>
  <c r="S90" i="9" s="1"/>
  <c r="H2218" i="7"/>
  <c r="S891" i="9" s="1"/>
  <c r="H2219" i="7"/>
  <c r="S892" i="9" s="1"/>
  <c r="H2220" i="7"/>
  <c r="S893" i="9" s="1"/>
  <c r="H2221" i="7"/>
  <c r="S894" i="9" s="1"/>
  <c r="H2222" i="7"/>
  <c r="S895" i="9" s="1"/>
  <c r="H2223" i="7"/>
  <c r="S896" i="9" s="1"/>
  <c r="H2224" i="7"/>
  <c r="S897" i="9" s="1"/>
  <c r="H2225" i="7"/>
  <c r="S898" i="9" s="1"/>
  <c r="H2226" i="7"/>
  <c r="S899" i="9" s="1"/>
  <c r="H2227" i="7"/>
  <c r="S900" i="9" s="1"/>
  <c r="H2228" i="7"/>
  <c r="S10" i="9" s="1"/>
  <c r="H2229" i="7"/>
  <c r="S91" i="9" s="1"/>
  <c r="H2230" i="7"/>
  <c r="S901" i="9" s="1"/>
  <c r="H2231" i="7"/>
  <c r="S902" i="9" s="1"/>
  <c r="H2232" i="7"/>
  <c r="S903" i="9" s="1"/>
  <c r="H2233" i="7"/>
  <c r="S904" i="9" s="1"/>
  <c r="H2234" i="7"/>
  <c r="S905" i="9" s="1"/>
  <c r="H2235" i="7"/>
  <c r="S906" i="9" s="1"/>
  <c r="H2236" i="7"/>
  <c r="S907" i="9" s="1"/>
  <c r="H2237" i="7"/>
  <c r="S908" i="9" s="1"/>
  <c r="H2238" i="7"/>
  <c r="S909" i="9" s="1"/>
  <c r="H2239" i="7"/>
  <c r="S910" i="9" s="1"/>
  <c r="H2240" i="7"/>
  <c r="S92" i="9" s="1"/>
  <c r="H2241" i="7"/>
  <c r="S911" i="9" s="1"/>
  <c r="H2242" i="7"/>
  <c r="S912" i="9" s="1"/>
  <c r="H2243" i="7"/>
  <c r="S913" i="9" s="1"/>
  <c r="H2244" i="7"/>
  <c r="S914" i="9" s="1"/>
  <c r="H2245" i="7"/>
  <c r="S915" i="9" s="1"/>
  <c r="H2246" i="7"/>
  <c r="S916" i="9" s="1"/>
  <c r="H2247" i="7"/>
  <c r="S917" i="9" s="1"/>
  <c r="H2248" i="7"/>
  <c r="S918" i="9" s="1"/>
  <c r="H2249" i="7"/>
  <c r="S919" i="9" s="1"/>
  <c r="H2250" i="7"/>
  <c r="S920" i="9" s="1"/>
  <c r="H2251" i="7"/>
  <c r="S93" i="9" s="1"/>
  <c r="H2252" i="7"/>
  <c r="S921" i="9" s="1"/>
  <c r="H2253" i="7"/>
  <c r="S922" i="9" s="1"/>
  <c r="H2254" i="7"/>
  <c r="S923" i="9" s="1"/>
  <c r="H2255" i="7"/>
  <c r="S924" i="9" s="1"/>
  <c r="H2256" i="7"/>
  <c r="S925" i="9" s="1"/>
  <c r="H2257" i="7"/>
  <c r="S926" i="9" s="1"/>
  <c r="H2258" i="7"/>
  <c r="S927" i="9" s="1"/>
  <c r="H2259" i="7"/>
  <c r="S928" i="9" s="1"/>
  <c r="H2260" i="7"/>
  <c r="S929" i="9" s="1"/>
  <c r="H2261" i="7"/>
  <c r="S930" i="9" s="1"/>
  <c r="H2262" i="7"/>
  <c r="S94" i="9" s="1"/>
  <c r="H2263" i="7"/>
  <c r="S931" i="9" s="1"/>
  <c r="H2264" i="7"/>
  <c r="S932" i="9" s="1"/>
  <c r="H2265" i="7"/>
  <c r="S933" i="9" s="1"/>
  <c r="H2266" i="7"/>
  <c r="S934" i="9" s="1"/>
  <c r="H2267" i="7"/>
  <c r="S935" i="9" s="1"/>
  <c r="H2268" i="7"/>
  <c r="S936" i="9" s="1"/>
  <c r="H2269" i="7"/>
  <c r="S937" i="9" s="1"/>
  <c r="H2270" i="7"/>
  <c r="S938" i="9" s="1"/>
  <c r="H2271" i="7"/>
  <c r="S939" i="9" s="1"/>
  <c r="H2272" i="7"/>
  <c r="S940" i="9" s="1"/>
  <c r="H2273" i="7"/>
  <c r="S95" i="9" s="1"/>
  <c r="H2274" i="7"/>
  <c r="S941" i="9" s="1"/>
  <c r="H2275" i="7"/>
  <c r="S942" i="9" s="1"/>
  <c r="H2276" i="7"/>
  <c r="S943" i="9" s="1"/>
  <c r="H2277" i="7"/>
  <c r="S944" i="9" s="1"/>
  <c r="H2278" i="7"/>
  <c r="S945" i="9" s="1"/>
  <c r="H2279" i="7"/>
  <c r="S946" i="9" s="1"/>
  <c r="H2280" i="7"/>
  <c r="S947" i="9" s="1"/>
  <c r="H2281" i="7"/>
  <c r="S948" i="9" s="1"/>
  <c r="H2282" i="7"/>
  <c r="S949" i="9" s="1"/>
  <c r="H2283" i="7"/>
  <c r="S950" i="9" s="1"/>
  <c r="H2284" i="7"/>
  <c r="S96" i="9" s="1"/>
  <c r="H2285" i="7"/>
  <c r="S951" i="9" s="1"/>
  <c r="H2286" i="7"/>
  <c r="S952" i="9" s="1"/>
  <c r="H2287" i="7"/>
  <c r="S953" i="9" s="1"/>
  <c r="H2288" i="7"/>
  <c r="S954" i="9" s="1"/>
  <c r="H2289" i="7"/>
  <c r="S955" i="9" s="1"/>
  <c r="H2290" i="7"/>
  <c r="S956" i="9" s="1"/>
  <c r="H2291" i="7"/>
  <c r="S957" i="9" s="1"/>
  <c r="H2292" i="7"/>
  <c r="S958" i="9" s="1"/>
  <c r="H2293" i="7"/>
  <c r="S959" i="9" s="1"/>
  <c r="H2294" i="7"/>
  <c r="S960" i="9" s="1"/>
  <c r="H2295" i="7"/>
  <c r="S97" i="9" s="1"/>
  <c r="H2296" i="7"/>
  <c r="S961" i="9" s="1"/>
  <c r="H2297" i="7"/>
  <c r="S962" i="9" s="1"/>
  <c r="H2298" i="7"/>
  <c r="S963" i="9" s="1"/>
  <c r="H2299" i="7"/>
  <c r="S964" i="9" s="1"/>
  <c r="H2300" i="7"/>
  <c r="S965" i="9" s="1"/>
  <c r="H2301" i="7"/>
  <c r="S966" i="9" s="1"/>
  <c r="H2302" i="7"/>
  <c r="S967" i="9" s="1"/>
  <c r="H2303" i="7"/>
  <c r="S968" i="9" s="1"/>
  <c r="H2304" i="7"/>
  <c r="S969" i="9" s="1"/>
  <c r="H2305" i="7"/>
  <c r="S970" i="9" s="1"/>
  <c r="H2306" i="7"/>
  <c r="S98" i="9" s="1"/>
  <c r="H2307" i="7"/>
  <c r="S971" i="9" s="1"/>
  <c r="H2308" i="7"/>
  <c r="S972" i="9" s="1"/>
  <c r="H2309" i="7"/>
  <c r="S973" i="9" s="1"/>
  <c r="H2310" i="7"/>
  <c r="S974" i="9" s="1"/>
  <c r="H2311" i="7"/>
  <c r="S975" i="9" s="1"/>
  <c r="H2312" i="7"/>
  <c r="S976" i="9" s="1"/>
  <c r="H2313" i="7"/>
  <c r="S977" i="9" s="1"/>
  <c r="H2314" i="7"/>
  <c r="S978" i="9" s="1"/>
  <c r="H2315" i="7"/>
  <c r="S979" i="9" s="1"/>
  <c r="H2316" i="7"/>
  <c r="S980" i="9" s="1"/>
  <c r="H2317" i="7"/>
  <c r="S99" i="9" s="1"/>
  <c r="H2318" i="7"/>
  <c r="S981" i="9" s="1"/>
  <c r="H2319" i="7"/>
  <c r="S982" i="9" s="1"/>
  <c r="H2320" i="7"/>
  <c r="S983" i="9" s="1"/>
  <c r="H2321" i="7"/>
  <c r="S984" i="9" s="1"/>
  <c r="H2322" i="7"/>
  <c r="S985" i="9" s="1"/>
  <c r="H2323" i="7"/>
  <c r="S986" i="9" s="1"/>
  <c r="H2324" i="7"/>
  <c r="S987" i="9" s="1"/>
  <c r="H2325" i="7"/>
  <c r="S988" i="9" s="1"/>
  <c r="H2326" i="7"/>
  <c r="S989" i="9" s="1"/>
  <c r="H2327" i="7"/>
  <c r="S990" i="9" s="1"/>
  <c r="H2328" i="7"/>
  <c r="S100" i="9" s="1"/>
  <c r="H2329" i="7"/>
  <c r="S991" i="9" s="1"/>
  <c r="H2330" i="7"/>
  <c r="S992" i="9" s="1"/>
  <c r="H2331" i="7"/>
  <c r="S993" i="9" s="1"/>
  <c r="H2332" i="7"/>
  <c r="S994" i="9" s="1"/>
  <c r="H2333" i="7"/>
  <c r="S995" i="9" s="1"/>
  <c r="H2334" i="7"/>
  <c r="S996" i="9" s="1"/>
  <c r="H2335" i="7"/>
  <c r="S997" i="9" s="1"/>
  <c r="H2336" i="7"/>
  <c r="S998" i="9" s="1"/>
  <c r="H2337" i="7"/>
  <c r="S999" i="9" s="1"/>
  <c r="H2338" i="7"/>
  <c r="S1000" i="9" s="1"/>
  <c r="H2339" i="7"/>
  <c r="H2340" i="7"/>
  <c r="H2341" i="7"/>
  <c r="H2342" i="7"/>
  <c r="H2343" i="7"/>
  <c r="H2344" i="7"/>
  <c r="B6" i="40" l="1"/>
  <c r="G20" i="40"/>
  <c r="G11" i="40"/>
  <c r="B7" i="40"/>
  <c r="B8" i="40"/>
  <c r="G17" i="40"/>
  <c r="G23" i="40"/>
  <c r="G14" i="40"/>
  <c r="B9" i="40"/>
  <c r="F23" i="40"/>
  <c r="F20" i="40"/>
  <c r="F17" i="40"/>
  <c r="F14" i="40"/>
  <c r="F11" i="40"/>
  <c r="O2337" i="9"/>
  <c r="G24" i="40"/>
  <c r="G22" i="40"/>
  <c r="G19" i="40"/>
  <c r="G16" i="40"/>
  <c r="G13" i="40"/>
  <c r="G10" i="40"/>
  <c r="F24" i="40"/>
  <c r="F22" i="40"/>
  <c r="F19" i="40"/>
  <c r="F16" i="40"/>
  <c r="F13" i="40"/>
  <c r="F10" i="40"/>
  <c r="J2337" i="9"/>
  <c r="F2337" i="9"/>
  <c r="E233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7E1454-0D47-4FC0-917C-F5732CD7FAD9}" keepAlive="1" name="Query - Table1_1" description="Connection to the 'Table1_1' query in the workbook." type="5" refreshedVersion="0" background="1">
    <dbPr connection="Provider=Microsoft.Mashup.OleDb.1;Data Source=$Workbook$;Location=Table1_1;Extended Properties=&quot;&quot;" command="SELECT * FROM [Table1_1]"/>
  </connection>
  <connection id="2" xr16:uid="{95824F5E-D4AD-4DA3-A2CE-C7BE6FE54E63}" keepAlive="1" name="Query - Table14_2" description="Connection to the 'Table14_2' query in the workbook." type="5" refreshedVersion="8" background="1" saveData="1">
    <dbPr connection="Provider=Microsoft.Mashup.OleDb.1;Data Source=$Workbook$;Location=Table14_2;Extended Properties=&quot;&quot;" command="SELECT * FROM [Table14_2]"/>
  </connection>
  <connection id="3" xr16:uid="{634927CE-3B15-44FB-A16F-5F57D97A721E}" keepAlive="1" name="Query - Table3" description="Connection to the 'Table3' query in the workbook." type="5" refreshedVersion="0" background="1" saveData="1">
    <dbPr connection="Provider=Microsoft.Mashup.OleDb.1;Data Source=$Workbook$;Location=Table3;Extended Properties=&quot;&quot;" command="SELECT * FROM [Table3]"/>
  </connection>
  <connection id="4" xr16:uid="{738C8682-64CD-4173-A59F-75C2F33405E0}" keepAlive="1" name="Query - Table3 (2)" description="Connection to the 'Table3 (2)' query in the workbook." type="5" refreshedVersion="8" background="1" saveData="1">
    <dbPr connection="Provider=Microsoft.Mashup.OleDb.1;Data Source=$Workbook$;Location=&quot;Table3 (2)&quot;;Extended Properties=&quot;&quot;" command="SELECT * FROM [Table3 (2)]"/>
  </connection>
  <connection id="5" xr16:uid="{62B651A0-4B95-4018-8C63-CC58C6D02229}" keepAlive="1" name="Query - Table3 (3)" description="Connection to the 'Table3 (3)' query in the workbook." type="5" refreshedVersion="0" background="1">
    <dbPr connection="Provider=Microsoft.Mashup.OleDb.1;Data Source=$Workbook$;Location=&quot;Table3 (3)&quot;;Extended Properties=&quot;&quot;" command="SELECT * FROM [Table3 (3)]"/>
  </connection>
  <connection id="6" xr16:uid="{203DA47F-BFC4-496F-B374-F081AB8CA4FD}" keepAlive="1" name="Query - Table3 (4)" description="Connection to the 'Table3 (4)' query in the workbook." type="5" refreshedVersion="8" background="1" saveData="1">
    <dbPr connection="Provider=Microsoft.Mashup.OleDb.1;Data Source=$Workbook$;Location=&quot;Table3 (4)&quot;;Extended Properties=&quot;&quot;" command="SELECT * FROM [Table3 (4)]"/>
  </connection>
  <connection id="7" xr16:uid="{5D77CEB4-75A8-4CD9-B3FE-43E5A7623635}" keepAlive="1" name="Query - Table3 (5)" description="Connection to the 'Table3 (5)' query in the workbook." type="5" refreshedVersion="0" background="1">
    <dbPr connection="Provider=Microsoft.Mashup.OleDb.1;Data Source=$Workbook$;Location=&quot;Table3 (5)&quot;;Extended Properties=&quot;&quot;" command="SELECT * FROM [Table3 (5)]"/>
  </connection>
  <connection id="8" xr16:uid="{2B5C3E2A-14A8-49EA-A990-5BD229EC0C01}" keepAlive="1" name="Query - Table4_2" description="Connection to the 'Table4_2' query in the workbook." type="5" refreshedVersion="8" background="1" saveData="1">
    <dbPr connection="Provider=Microsoft.Mashup.OleDb.1;Data Source=$Workbook$;Location=Table4_2;Extended Properties=&quot;&quot;" command="SELECT * FROM [Table4_2]"/>
  </connection>
  <connection id="9" xr16:uid="{995C9224-BA6E-4CAD-9E5A-BC552AA1BE69}" keepAlive="1" name="Query - Table9" description="Connection to the 'Table9' query in the workbook." type="5" refreshedVersion="0" background="1">
    <dbPr connection="Provider=Microsoft.Mashup.OleDb.1;Data Source=$Workbook$;Location=Table9;Extended Properties=&quot;&quot;" command="SELECT * FROM [Table9]"/>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<sst xmlns="http://schemas.openxmlformats.org/spreadsheetml/2006/main" count="32817" uniqueCount="5984">
  <si>
    <t>BMI</t>
  </si>
  <si>
    <t>Any Transplants</t>
  </si>
  <si>
    <t>No</t>
  </si>
  <si>
    <t>yes</t>
  </si>
  <si>
    <t>Yes</t>
  </si>
  <si>
    <t>Customer 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</si>
  <si>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</si>
  <si>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</si>
  <si>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</si>
  <si>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</si>
  <si>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</si>
  <si>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</si>
  <si>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</si>
  <si>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</si>
  <si>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</si>
  <si>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</si>
  <si>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</si>
  <si>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</si>
  <si>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</si>
  <si>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</si>
  <si>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</si>
  <si>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</si>
  <si>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</si>
  <si>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</si>
  <si>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</si>
  <si>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</si>
  <si>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</si>
  <si>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</si>
  <si>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</si>
  <si>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</si>
  <si>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</si>
  <si>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</si>
  <si>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</si>
  <si>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</si>
  <si>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</si>
  <si>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</si>
  <si>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</si>
  <si>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</si>
  <si>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</si>
  <si>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</si>
  <si>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</si>
  <si>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</si>
  <si>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</si>
  <si>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</si>
  <si>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</si>
  <si>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</si>
  <si>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</si>
  <si>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</si>
  <si>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</si>
  <si>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</si>
  <si>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</si>
  <si>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</si>
  <si>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</si>
  <si>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</si>
  <si>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</si>
  <si>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</si>
  <si>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</si>
  <si>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</si>
  <si>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</si>
  <si>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</si>
  <si>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</si>
  <si>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</si>
  <si>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</si>
  <si>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</si>
  <si>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</si>
  <si>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</si>
  <si>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</si>
  <si>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</si>
  <si>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</si>
  <si>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</si>
  <si>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</si>
  <si>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</si>
  <si>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</si>
  <si>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</si>
  <si>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</si>
  <si>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</si>
  <si>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</si>
  <si>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</si>
  <si>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</si>
  <si>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</si>
  <si>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</si>
  <si>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</si>
  <si>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</si>
  <si>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</si>
  <si>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</si>
  <si>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</si>
  <si>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</si>
  <si>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</si>
  <si>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</si>
  <si>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</si>
  <si>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</si>
  <si>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</si>
  <si>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</si>
  <si>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</si>
  <si>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</si>
  <si>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</si>
  <si>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</si>
  <si>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</si>
  <si>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</si>
  <si>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</si>
  <si>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</si>
  <si>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</si>
  <si>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</si>
  <si>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</si>
  <si>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</si>
  <si>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</si>
  <si>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</si>
  <si>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</si>
  <si>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</si>
  <si>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</si>
  <si>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</si>
  <si>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</si>
  <si>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</si>
  <si>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</si>
  <si>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</si>
  <si>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</si>
  <si>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</si>
  <si>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</si>
  <si>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</si>
  <si>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</si>
  <si>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</si>
  <si>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</si>
  <si>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</si>
  <si>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</si>
  <si>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</si>
  <si>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</si>
  <si>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</si>
  <si>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</si>
  <si>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</si>
  <si>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</si>
  <si>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</si>
  <si>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</si>
  <si>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</si>
  <si>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</si>
  <si>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</si>
  <si>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</si>
  <si>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</si>
  <si>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</si>
  <si>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</si>
  <si>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</si>
  <si>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</si>
  <si>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</si>
  <si>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</si>
  <si>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</si>
  <si>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</si>
  <si>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</si>
  <si>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</si>
  <si>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</si>
  <si>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</si>
  <si>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</si>
  <si>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</si>
  <si>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</si>
  <si>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</si>
  <si>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</si>
  <si>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</si>
  <si>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</si>
  <si>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</si>
  <si>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</si>
  <si>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</si>
  <si>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</si>
  <si>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</si>
  <si>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</si>
  <si>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</si>
  <si>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</si>
  <si>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</si>
  <si>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</si>
  <si>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</si>
  <si>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</si>
  <si>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</si>
  <si>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</si>
  <si>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</si>
  <si>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</si>
  <si>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</si>
  <si>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</si>
  <si>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</si>
  <si>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</si>
  <si>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</si>
  <si>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</si>
  <si>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</si>
  <si>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</si>
  <si>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</si>
  <si>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</si>
  <si>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</si>
  <si>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</si>
  <si>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</si>
  <si>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</si>
  <si>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</si>
  <si>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</si>
  <si>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</si>
  <si>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</si>
  <si>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</si>
  <si>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</si>
  <si>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</si>
  <si>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</si>
  <si>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</si>
  <si>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</si>
  <si>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</si>
  <si>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</si>
  <si>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</si>
  <si>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</si>
  <si>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</si>
  <si>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</si>
  <si>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</si>
  <si>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</si>
  <si>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</si>
  <si>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</si>
  <si>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</si>
  <si>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</si>
  <si>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</si>
  <si>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</si>
  <si>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</si>
  <si>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</si>
  <si>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</si>
  <si>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</si>
  <si>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</si>
  <si>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</si>
  <si>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</si>
  <si>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</si>
  <si>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</si>
  <si>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</si>
  <si>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</si>
  <si>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</si>
  <si>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</si>
  <si>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</si>
  <si>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</si>
  <si>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</si>
  <si>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</si>
  <si>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</si>
  <si>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</si>
  <si>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</si>
  <si>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</si>
  <si>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</si>
  <si>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</si>
  <si>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</si>
  <si>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</si>
  <si>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</si>
  <si>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</si>
  <si>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</si>
  <si>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</si>
  <si>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</si>
  <si>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</si>
  <si>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</si>
  <si>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</si>
  <si>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</si>
  <si>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</si>
  <si>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</si>
  <si>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</si>
  <si>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</si>
  <si>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</si>
  <si>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</si>
  <si>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</si>
  <si>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</si>
  <si>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</si>
  <si>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</si>
  <si>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</si>
  <si>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</si>
  <si>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</si>
  <si>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</si>
  <si>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</si>
  <si>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</si>
  <si>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</si>
  <si>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</si>
  <si>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</si>
  <si>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</si>
  <si>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</si>
  <si>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</si>
  <si>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</si>
  <si>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</si>
  <si>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</si>
  <si>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</si>
  <si>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</si>
  <si>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</si>
  <si>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</si>
  <si>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</si>
  <si>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</si>
  <si>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</si>
  <si>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</si>
  <si>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</si>
  <si>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</si>
  <si>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</si>
  <si>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</si>
  <si>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</si>
  <si>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</si>
  <si>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</si>
  <si>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</si>
  <si>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</si>
  <si>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</si>
  <si>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</si>
  <si>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</si>
  <si>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</si>
  <si>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</si>
  <si>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</si>
  <si>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</si>
  <si>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</si>
  <si>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</si>
  <si>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</si>
  <si>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</si>
  <si>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</si>
  <si>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</si>
  <si>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</si>
  <si>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</si>
  <si>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</si>
  <si>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</si>
  <si>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</si>
  <si>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</si>
  <si>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</si>
  <si>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</si>
  <si>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</si>
  <si>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</si>
  <si>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</si>
  <si>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</si>
  <si>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</si>
  <si>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</si>
  <si>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</si>
  <si>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</si>
  <si>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</si>
  <si>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</si>
  <si>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</si>
  <si>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</si>
  <si>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</si>
  <si>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</si>
  <si>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</si>
  <si>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</si>
  <si>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</si>
  <si>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</si>
  <si>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</si>
  <si>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</si>
  <si>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</si>
  <si>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</si>
  <si>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</si>
  <si>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</si>
  <si>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</si>
  <si>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</si>
  <si>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</si>
  <si>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</si>
  <si>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</si>
  <si>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</si>
  <si>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</si>
  <si>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</si>
  <si>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</si>
  <si>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</si>
  <si>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</si>
  <si>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</si>
  <si>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</si>
  <si>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</si>
  <si>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</si>
  <si>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</si>
  <si>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</si>
  <si>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</si>
  <si>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</si>
  <si>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</si>
  <si>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</si>
  <si>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</si>
  <si>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</si>
  <si>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</si>
  <si>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</si>
  <si>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</si>
  <si>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</si>
  <si>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</si>
  <si>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</si>
  <si>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</si>
  <si>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</si>
  <si>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</si>
  <si>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</si>
  <si>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</si>
  <si>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</si>
  <si>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</si>
  <si>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</si>
  <si>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</si>
  <si>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</si>
  <si>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</si>
  <si>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</si>
  <si>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</si>
  <si>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</si>
  <si>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</si>
  <si>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</si>
  <si>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</si>
  <si>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</si>
  <si>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</si>
  <si>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</si>
  <si>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</si>
  <si>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</si>
  <si>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</si>
  <si>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</si>
  <si>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</si>
  <si>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</si>
  <si>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</si>
  <si>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</si>
  <si>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</si>
  <si>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</si>
  <si>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</si>
  <si>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</si>
  <si>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</si>
  <si>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</si>
  <si>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</si>
  <si>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</si>
  <si>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</si>
  <si>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</si>
  <si>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</si>
  <si>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</si>
  <si>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</si>
  <si>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</si>
  <si>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</si>
  <si>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</si>
  <si>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</si>
  <si>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</si>
  <si>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</si>
  <si>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</si>
  <si>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</si>
  <si>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</si>
  <si>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</si>
  <si>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</si>
  <si>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</si>
  <si>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</si>
  <si>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</si>
  <si>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</si>
  <si>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</si>
  <si>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</si>
  <si>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</si>
  <si>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</si>
  <si>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</si>
  <si>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</si>
  <si>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</si>
  <si>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</si>
  <si>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</si>
  <si>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</si>
  <si>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</si>
  <si>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</si>
  <si>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</si>
  <si>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</si>
  <si>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</si>
  <si>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</si>
  <si>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</si>
  <si>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</si>
  <si>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</si>
  <si>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</si>
  <si>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</si>
  <si>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</si>
  <si>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</si>
  <si>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</si>
  <si>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</si>
  <si>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</si>
  <si>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</si>
  <si>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</si>
  <si>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</si>
  <si>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</si>
  <si>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</si>
  <si>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</si>
  <si>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</si>
  <si>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</si>
  <si>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</si>
  <si>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</si>
  <si>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</si>
  <si>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</si>
  <si>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</si>
  <si>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</si>
  <si>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</si>
  <si>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</si>
  <si>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</si>
  <si>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</si>
  <si>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</si>
  <si>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</si>
  <si>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</si>
  <si>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</si>
  <si>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</si>
  <si>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</si>
  <si>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</si>
  <si>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</si>
  <si>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</si>
  <si>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</si>
  <si>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</si>
  <si>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</si>
  <si>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</si>
  <si>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</si>
  <si>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</si>
  <si>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</si>
  <si>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</si>
  <si>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</si>
  <si>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</si>
  <si>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</si>
  <si>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</si>
  <si>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</si>
  <si>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</si>
  <si>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</si>
  <si>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</si>
  <si>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</si>
  <si>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</si>
  <si>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</si>
  <si>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</si>
  <si>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</si>
  <si>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</si>
  <si>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</si>
  <si>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</si>
  <si>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</si>
  <si>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</si>
  <si>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</si>
  <si>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</si>
  <si>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</si>
  <si>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</si>
  <si>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</si>
  <si>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</si>
  <si>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</si>
  <si>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</si>
  <si>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</si>
  <si>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</si>
  <si>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</si>
  <si>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</si>
  <si>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</si>
  <si>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</si>
  <si>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</si>
  <si>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</si>
  <si>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</si>
  <si>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</si>
  <si>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</si>
  <si>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</si>
  <si>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</si>
  <si>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</si>
  <si>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</si>
  <si>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</si>
  <si>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</si>
  <si>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</si>
  <si>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</si>
  <si>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</si>
  <si>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</si>
  <si>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</si>
  <si>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</si>
  <si>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</si>
  <si>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</si>
  <si>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</si>
  <si>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</si>
  <si>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</si>
  <si>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</si>
  <si>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</si>
  <si>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</si>
  <si>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</si>
  <si>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</si>
  <si>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</si>
  <si>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</si>
  <si>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</si>
  <si>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</si>
  <si>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</si>
  <si>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</si>
  <si>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</si>
  <si>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</si>
  <si>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</si>
  <si>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</si>
  <si>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</si>
  <si>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</si>
  <si>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</si>
  <si>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</si>
  <si>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</si>
  <si>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</si>
  <si>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</si>
  <si>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</si>
  <si>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</si>
  <si>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</si>
  <si>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</si>
  <si>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</si>
  <si>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</si>
  <si>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</si>
  <si>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</si>
  <si>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</si>
  <si>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</si>
  <si>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</si>
  <si>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</si>
  <si>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</si>
  <si>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</si>
  <si>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</si>
  <si>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</si>
  <si>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</si>
  <si>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</si>
  <si>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</si>
  <si>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</si>
  <si>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</si>
  <si>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</si>
  <si>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</si>
  <si>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</si>
  <si>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</si>
  <si>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</si>
  <si>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</si>
  <si>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</si>
  <si>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</si>
  <si>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</si>
  <si>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</si>
  <si>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</si>
  <si>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</si>
  <si>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</si>
  <si>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</si>
  <si>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</si>
  <si>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</si>
  <si>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</si>
  <si>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</si>
  <si>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</si>
  <si>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</si>
  <si>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</si>
  <si>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</si>
  <si>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</si>
  <si>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</si>
  <si>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</si>
  <si>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</si>
  <si>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</si>
  <si>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</si>
  <si>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</si>
  <si>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</si>
  <si>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</si>
  <si>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</si>
  <si>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</si>
  <si>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</si>
  <si>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</si>
  <si>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</si>
  <si>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</si>
  <si>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</si>
  <si>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</si>
  <si>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</si>
  <si>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</si>
  <si>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</si>
  <si>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</si>
  <si>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</si>
  <si>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</si>
  <si>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</si>
  <si>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</si>
  <si>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</si>
  <si>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</si>
  <si>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</si>
  <si>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</si>
  <si>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</si>
  <si>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</si>
  <si>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</si>
  <si>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</si>
  <si>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</si>
  <si>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</si>
  <si>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</si>
  <si>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</si>
  <si>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</si>
  <si>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</si>
  <si>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</si>
  <si>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</si>
  <si>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</si>
  <si>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</si>
  <si>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</si>
  <si>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</si>
  <si>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</si>
  <si>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</si>
  <si>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</si>
  <si>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</si>
  <si>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</si>
  <si>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</si>
  <si>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</si>
  <si>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</si>
  <si>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</si>
  <si>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</si>
  <si>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</si>
  <si>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</si>
  <si>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</si>
  <si>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</si>
  <si>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</si>
  <si>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</si>
  <si>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</si>
  <si>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</si>
  <si>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</si>
  <si>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</si>
  <si>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</si>
  <si>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</si>
  <si>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</si>
  <si>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</si>
  <si>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</si>
  <si>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</si>
  <si>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</si>
  <si>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</si>
  <si>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</si>
  <si>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</si>
  <si>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</si>
  <si>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</si>
  <si>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</si>
  <si>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</si>
  <si>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</si>
  <si>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</si>
  <si>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</si>
  <si>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</si>
  <si>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</si>
  <si>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</si>
  <si>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</si>
  <si>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</si>
  <si>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</si>
  <si>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</si>
  <si>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</si>
  <si>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</si>
  <si>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</si>
  <si>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</si>
  <si>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</si>
  <si>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</si>
  <si>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</si>
  <si>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</si>
  <si>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</si>
  <si>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</si>
  <si>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</si>
  <si>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</si>
  <si>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</si>
  <si>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</si>
  <si>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</si>
  <si>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</si>
  <si>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</si>
  <si>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</si>
  <si>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</si>
  <si>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</si>
  <si>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</si>
  <si>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</si>
  <si>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</si>
  <si>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</si>
  <si>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</si>
  <si>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</si>
  <si>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</si>
  <si>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</si>
  <si>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</si>
  <si>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</si>
  <si>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</si>
  <si>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</si>
  <si>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</si>
  <si>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</si>
  <si>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</si>
  <si>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</si>
  <si>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</si>
  <si>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</si>
  <si>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</si>
  <si>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</si>
  <si>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</si>
  <si>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</si>
  <si>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</si>
  <si>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</si>
  <si>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</si>
  <si>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</si>
  <si>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</si>
  <si>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</si>
  <si>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</si>
  <si>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</si>
  <si>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</si>
  <si>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</si>
  <si>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</si>
  <si>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</si>
  <si>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</si>
  <si>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</si>
  <si>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</si>
  <si>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</si>
  <si>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</si>
  <si>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</si>
  <si>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</si>
  <si>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</si>
  <si>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</si>
  <si>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</si>
  <si>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</si>
  <si>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</si>
  <si>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</si>
  <si>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</si>
  <si>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</si>
  <si>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</si>
  <si>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</si>
  <si>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</si>
  <si>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</si>
  <si>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</si>
  <si>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</si>
  <si>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</si>
  <si>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</si>
  <si>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</si>
  <si>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</si>
  <si>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</si>
  <si>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</si>
  <si>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</si>
  <si>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</si>
  <si>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</si>
  <si>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</si>
  <si>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</si>
  <si>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</si>
  <si>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</si>
  <si>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</si>
  <si>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</si>
  <si>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</si>
  <si>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</si>
  <si>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</si>
  <si>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</si>
  <si>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</si>
  <si>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</si>
  <si>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</si>
  <si>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</si>
  <si>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</si>
  <si>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</si>
  <si>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</si>
  <si>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</si>
  <si>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</si>
  <si>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</si>
  <si>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</si>
  <si>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</si>
  <si>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</si>
  <si>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</si>
  <si>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</si>
  <si>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</si>
  <si>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</si>
  <si>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</si>
  <si>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</si>
  <si>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</si>
  <si>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</si>
  <si>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</si>
  <si>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</si>
  <si>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</si>
  <si>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</si>
  <si>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</si>
  <si>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</si>
  <si>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</si>
  <si>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</si>
  <si>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</si>
  <si>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</si>
  <si>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</si>
  <si>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</si>
  <si>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</si>
  <si>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</si>
  <si>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</si>
  <si>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</si>
  <si>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</si>
  <si>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</si>
  <si>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</si>
  <si>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</si>
  <si>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</si>
  <si>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</si>
  <si>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</si>
  <si>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</si>
  <si>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</si>
  <si>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</si>
  <si>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</si>
  <si>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</si>
  <si>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</si>
  <si>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</si>
  <si>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</si>
  <si>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</si>
  <si>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</si>
  <si>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</si>
  <si>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</si>
  <si>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</si>
  <si>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</si>
  <si>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</si>
  <si>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</si>
  <si>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</si>
  <si>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</si>
  <si>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</si>
  <si>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</si>
  <si>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</si>
  <si>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</si>
  <si>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</si>
  <si>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</si>
  <si>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</si>
  <si>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</si>
  <si>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</si>
  <si>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</si>
  <si>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</si>
  <si>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</si>
  <si>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</si>
  <si>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</si>
  <si>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</si>
  <si>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</si>
  <si>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</si>
  <si>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</si>
  <si>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</si>
  <si>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</si>
  <si>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</si>
  <si>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</si>
  <si>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</si>
  <si>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</si>
  <si>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</si>
  <si>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</si>
  <si>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</si>
  <si>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</si>
  <si>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</si>
  <si>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</si>
  <si>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</si>
  <si>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</si>
  <si>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</si>
  <si>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</si>
  <si>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</si>
  <si>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</si>
  <si>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</si>
  <si>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</si>
  <si>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</si>
  <si>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</si>
  <si>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</si>
  <si>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</si>
  <si>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</si>
  <si>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</si>
  <si>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</si>
  <si>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</si>
  <si>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</si>
  <si>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</si>
  <si>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</si>
  <si>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</si>
  <si>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</si>
  <si>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</si>
  <si>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</si>
  <si>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</si>
  <si>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</si>
  <si>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</si>
  <si>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</si>
  <si>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</si>
  <si>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</si>
  <si>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</si>
  <si>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</si>
  <si>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</si>
  <si>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</si>
  <si>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</si>
  <si>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</si>
  <si>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</si>
  <si>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</si>
  <si>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</si>
  <si>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</si>
  <si>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</si>
  <si>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</si>
  <si>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</si>
  <si>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</si>
  <si>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</si>
  <si>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</si>
  <si>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</si>
  <si>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</si>
  <si>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</si>
  <si>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</si>
  <si>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</si>
  <si>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</si>
  <si>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</si>
  <si>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</si>
  <si>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</si>
  <si>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</si>
  <si>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</si>
  <si>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</si>
  <si>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</si>
  <si>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</si>
  <si>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</si>
  <si>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</si>
  <si>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</si>
  <si>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</si>
  <si>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</si>
  <si>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</si>
  <si>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</si>
  <si>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</si>
  <si>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</si>
  <si>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</si>
  <si>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</si>
  <si>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</si>
  <si>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</si>
  <si>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</si>
  <si>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</si>
  <si>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</si>
  <si>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</si>
  <si>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</si>
  <si>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</si>
  <si>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</si>
  <si>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</si>
  <si>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</si>
  <si>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</si>
  <si>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</si>
  <si>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</si>
  <si>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</si>
  <si>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</si>
  <si>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</si>
  <si>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</si>
  <si>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</si>
  <si>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</si>
  <si>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</si>
  <si>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</si>
  <si>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</si>
  <si>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</si>
  <si>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</si>
  <si>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</si>
  <si>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</si>
  <si>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</si>
  <si>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</si>
  <si>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</si>
  <si>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</si>
  <si>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</si>
  <si>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</si>
  <si>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</si>
  <si>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</si>
  <si>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</si>
  <si>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</si>
  <si>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</si>
  <si>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</si>
  <si>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</si>
  <si>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</si>
  <si>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</si>
  <si>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</si>
  <si>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</si>
  <si>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</si>
  <si>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</si>
  <si>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</si>
  <si>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</si>
  <si>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</si>
  <si>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</si>
  <si>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</si>
  <si>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</si>
  <si>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</si>
  <si>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</si>
  <si>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</si>
  <si>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</si>
  <si>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</si>
  <si>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</si>
  <si>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</si>
  <si>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</si>
  <si>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</si>
  <si>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</si>
  <si>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</si>
  <si>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</si>
  <si>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</si>
  <si>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</si>
  <si>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</si>
  <si>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</si>
  <si>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</si>
  <si>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</si>
  <si>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</si>
  <si>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</si>
  <si>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</si>
  <si>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</si>
  <si>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</si>
  <si>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</si>
  <si>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</si>
  <si>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</si>
  <si>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</si>
  <si>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</si>
  <si>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</si>
  <si>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</si>
  <si>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</si>
  <si>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</si>
  <si>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</si>
  <si>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</si>
  <si>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</si>
  <si>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</si>
  <si>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</si>
  <si>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</si>
  <si>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</si>
  <si>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</si>
  <si>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</si>
  <si>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</si>
  <si>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</si>
  <si>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</si>
  <si>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</si>
  <si>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</si>
  <si>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</si>
  <si>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</si>
  <si>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</si>
  <si>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</si>
  <si>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</si>
  <si>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</si>
  <si>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</si>
  <si>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</si>
  <si>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</si>
  <si>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</si>
  <si>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</si>
  <si>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</si>
  <si>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</si>
  <si>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</si>
  <si>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</si>
  <si>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</si>
  <si>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</si>
  <si>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</si>
  <si>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</si>
  <si>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</si>
  <si>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</si>
  <si>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</si>
  <si>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</si>
  <si>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</si>
  <si>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</si>
  <si>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</si>
  <si>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</si>
  <si>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</si>
  <si>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</si>
  <si>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</si>
  <si>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</si>
  <si>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</si>
  <si>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</si>
  <si>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</si>
  <si>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</si>
  <si>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</si>
  <si>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</si>
  <si>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</si>
  <si>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</si>
  <si>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</si>
  <si>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</si>
  <si>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</si>
  <si>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</si>
  <si>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</si>
  <si>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</si>
  <si>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</si>
  <si>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</si>
  <si>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</si>
  <si>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</si>
  <si>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</si>
  <si>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</si>
  <si>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</si>
  <si>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</si>
  <si>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</si>
  <si>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</si>
  <si>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</si>
  <si>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</si>
  <si>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</si>
  <si>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</si>
  <si>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</si>
  <si>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</si>
  <si>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</si>
  <si>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</si>
  <si>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</si>
  <si>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</si>
  <si>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</si>
  <si>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</si>
  <si>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</si>
  <si>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</si>
  <si>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</si>
  <si>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</si>
  <si>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</si>
  <si>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</si>
  <si>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</si>
  <si>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</si>
  <si>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</si>
  <si>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</si>
  <si>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</si>
  <si>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</si>
  <si>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</si>
  <si>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</si>
  <si>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</si>
  <si>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</si>
  <si>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</si>
  <si>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</si>
  <si>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</si>
  <si>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</si>
  <si>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</si>
  <si>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</si>
  <si>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</si>
  <si>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</si>
  <si>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</si>
  <si>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</si>
  <si>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</si>
  <si>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</si>
  <si>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</si>
  <si>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</si>
  <si>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</si>
  <si>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</si>
  <si>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</si>
  <si>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</si>
  <si>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</si>
  <si>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</si>
  <si>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</si>
  <si>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</si>
  <si>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</si>
  <si>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</si>
  <si>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</si>
  <si>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</si>
  <si>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</si>
  <si>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</si>
  <si>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</si>
  <si>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</si>
  <si>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</si>
  <si>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</si>
  <si>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</si>
  <si>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</si>
  <si>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</si>
  <si>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</si>
  <si>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</si>
  <si>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</si>
  <si>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</si>
  <si>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</si>
  <si>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</si>
  <si>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</si>
  <si>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</si>
  <si>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</si>
  <si>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</si>
  <si>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</si>
  <si>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</si>
  <si>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</si>
  <si>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</si>
  <si>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</si>
  <si>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</si>
  <si>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</si>
  <si>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</si>
  <si>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</si>
  <si>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</si>
  <si>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</si>
  <si>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</si>
  <si>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</si>
  <si>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</si>
  <si>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</si>
  <si>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</si>
  <si>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</si>
  <si>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</si>
  <si>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</si>
  <si>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</si>
  <si>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</si>
  <si>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</si>
  <si>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</si>
  <si>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</si>
  <si>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</si>
  <si>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</si>
  <si>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</si>
  <si>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</si>
  <si>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</si>
  <si>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</si>
  <si>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</si>
  <si>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</si>
  <si>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</si>
  <si>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</si>
  <si>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</si>
  <si>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</si>
  <si>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</si>
  <si>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</si>
  <si>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</si>
  <si>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</si>
  <si>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</si>
  <si>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</si>
  <si>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</si>
  <si>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</si>
  <si>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</si>
  <si>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</si>
  <si>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</si>
  <si>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</si>
  <si>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</si>
  <si>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</si>
  <si>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</si>
  <si>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</si>
  <si>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</si>
  <si>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</si>
  <si>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</si>
  <si>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</si>
  <si>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</si>
  <si>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</si>
  <si>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</si>
  <si>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</si>
  <si>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</si>
  <si>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</si>
  <si>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</si>
  <si>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</si>
  <si>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</si>
  <si>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</si>
  <si>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</si>
  <si>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</si>
  <si>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</si>
  <si>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</si>
  <si>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</si>
  <si>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</si>
  <si>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</si>
  <si>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</si>
  <si>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</si>
  <si>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</si>
  <si>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</si>
  <si>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</si>
  <si>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</si>
  <si>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</si>
  <si>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</si>
  <si>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</si>
  <si>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</si>
  <si>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</si>
  <si>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</si>
  <si>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</si>
  <si>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</si>
  <si>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</si>
  <si>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</si>
  <si>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</si>
  <si>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</si>
  <si>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</si>
  <si>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</si>
  <si>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</si>
  <si>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</si>
  <si>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</si>
  <si>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</si>
  <si>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</si>
  <si>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</si>
  <si>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</si>
  <si>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</si>
  <si>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</si>
  <si>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</si>
  <si>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</si>
  <si>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</si>
  <si>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</si>
  <si>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</si>
  <si>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</si>
  <si>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</si>
  <si>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</si>
  <si>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</si>
  <si>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</si>
  <si>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</si>
  <si>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</si>
  <si>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</si>
  <si>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</si>
  <si>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</si>
  <si>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</si>
  <si>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</si>
  <si>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</si>
  <si>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</si>
  <si>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</si>
  <si>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</si>
  <si>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</si>
  <si>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</si>
  <si>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</si>
  <si>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</si>
  <si>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</si>
  <si>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</si>
  <si>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</si>
  <si>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</si>
  <si>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</si>
  <si>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</si>
  <si>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</si>
  <si>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</si>
  <si>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</si>
  <si>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</si>
  <si>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</si>
  <si>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</si>
  <si>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</si>
  <si>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</si>
  <si>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</si>
  <si>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</si>
  <si>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</si>
  <si>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</si>
  <si>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</si>
  <si>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</si>
  <si>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</si>
  <si>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</si>
  <si>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</si>
  <si>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</si>
  <si>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</si>
  <si>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</si>
  <si>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</si>
  <si>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</si>
  <si>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</si>
  <si>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</si>
  <si>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</si>
  <si>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</si>
  <si>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</si>
  <si>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</si>
  <si>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</si>
  <si>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</si>
  <si>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</si>
  <si>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</si>
  <si>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</si>
  <si>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</si>
  <si>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</si>
  <si>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</si>
  <si>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</si>
  <si>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</si>
  <si>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</si>
  <si>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</si>
  <si>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</si>
  <si>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</si>
  <si>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</si>
  <si>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</si>
  <si>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</si>
  <si>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</si>
  <si>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</si>
  <si>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</si>
  <si>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</si>
  <si>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</si>
  <si>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</si>
  <si>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</si>
  <si>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</si>
  <si>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</si>
  <si>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</si>
  <si>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</si>
  <si>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</si>
  <si>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</si>
  <si>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</si>
  <si>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</si>
  <si>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</si>
  <si>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</si>
  <si>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</si>
  <si>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</si>
  <si>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</si>
  <si>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</si>
  <si>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</si>
  <si>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</si>
  <si>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</si>
  <si>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</si>
  <si>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</si>
  <si>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</si>
  <si>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</si>
  <si>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</si>
  <si>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</si>
  <si>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</si>
  <si>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</si>
  <si>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</si>
  <si>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</si>
  <si>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</si>
  <si>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</si>
  <si>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</si>
  <si>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</si>
  <si>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</si>
  <si>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</si>
  <si>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</si>
  <si>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</si>
  <si>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</si>
  <si>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</si>
  <si>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</si>
  <si>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</si>
  <si>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</si>
  <si>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</si>
  <si>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</si>
  <si>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</si>
  <si>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</si>
  <si>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</si>
  <si>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</si>
  <si>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</si>
  <si>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</si>
  <si>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</si>
  <si>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</si>
  <si>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</si>
  <si>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</si>
  <si>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</si>
  <si>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</si>
  <si>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</si>
  <si>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</si>
  <si>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</si>
  <si>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</si>
  <si>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</si>
  <si>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</si>
  <si>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</si>
  <si>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</si>
  <si>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</si>
  <si>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</si>
  <si>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</si>
  <si>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</si>
  <si>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</si>
  <si>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</si>
  <si>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</si>
  <si>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</si>
  <si>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</si>
  <si>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</si>
  <si>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</si>
  <si>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</si>
  <si>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</si>
  <si>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</si>
  <si>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</si>
  <si>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</si>
  <si>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</si>
  <si>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</si>
  <si>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</si>
  <si>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</si>
  <si>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</si>
  <si>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</si>
  <si>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</si>
  <si>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</si>
  <si>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</si>
  <si>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</si>
  <si>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</si>
  <si>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</si>
  <si>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</si>
  <si>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</si>
  <si>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</si>
  <si>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</si>
  <si>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</si>
  <si>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</si>
  <si>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</si>
  <si>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</si>
  <si>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</si>
  <si>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</si>
  <si>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</si>
  <si>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</si>
  <si>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</si>
  <si>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</si>
  <si>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</si>
  <si>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</si>
  <si>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</si>
  <si>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</si>
  <si>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</si>
  <si>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</si>
  <si>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</si>
  <si>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</si>
  <si>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</si>
  <si>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</si>
  <si>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</si>
  <si>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</si>
  <si>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</si>
  <si>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</si>
  <si>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</si>
  <si>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</si>
  <si>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</si>
  <si>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</si>
  <si>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</si>
  <si>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</si>
  <si>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</si>
  <si>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</si>
  <si>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</si>
  <si>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</si>
  <si>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</si>
  <si>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</si>
  <si>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</si>
  <si>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</si>
  <si>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</si>
  <si>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</si>
  <si>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</si>
  <si>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</si>
  <si>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</si>
  <si>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</si>
  <si>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</si>
  <si>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</si>
  <si>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</si>
  <si>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</si>
  <si>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</si>
  <si>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</si>
  <si>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</si>
  <si>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</si>
  <si>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</si>
  <si>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</si>
  <si>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</si>
  <si>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</si>
  <si>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</si>
  <si>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</si>
  <si>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</si>
  <si>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</si>
  <si>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</si>
  <si>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</si>
  <si>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</si>
  <si>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</si>
  <si>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</si>
  <si>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</si>
  <si>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</si>
  <si>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</si>
  <si>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</si>
  <si>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</si>
  <si>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</si>
  <si>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</si>
  <si>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</si>
  <si>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</si>
  <si>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</si>
  <si>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</si>
  <si>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</si>
  <si>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</si>
  <si>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</si>
  <si>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</si>
  <si>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</si>
  <si>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</si>
  <si>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</si>
  <si>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</si>
  <si>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</si>
  <si>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</si>
  <si>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</si>
  <si>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</si>
  <si>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</si>
  <si>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</si>
  <si>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</si>
  <si>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</si>
  <si>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</si>
  <si>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</si>
  <si>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</si>
  <si>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</si>
  <si>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</si>
  <si>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</si>
  <si>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</si>
  <si>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</si>
  <si>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</si>
  <si>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</si>
  <si>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</si>
  <si>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</si>
  <si>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</si>
  <si>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</si>
  <si>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</si>
  <si>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</si>
  <si>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</si>
  <si>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</si>
  <si>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</si>
  <si>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</si>
  <si>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</si>
  <si>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</si>
  <si>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</si>
  <si>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</si>
  <si>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</si>
  <si>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</si>
  <si>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</si>
  <si>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</si>
  <si>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</si>
  <si>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</si>
  <si>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</si>
  <si>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</si>
  <si>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</si>
  <si>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</si>
  <si>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</si>
  <si>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</si>
  <si>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</si>
  <si>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</si>
  <si>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</si>
  <si>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</si>
  <si>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</si>
  <si>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</si>
  <si>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</si>
  <si>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</si>
  <si>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</si>
  <si>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</si>
  <si>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</si>
  <si>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</si>
  <si>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</si>
  <si>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</si>
  <si>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</si>
  <si>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</si>
  <si>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</si>
  <si>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</si>
  <si>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</si>
  <si>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</si>
  <si>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</si>
  <si>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</si>
  <si>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</si>
  <si>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</si>
  <si>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</si>
  <si>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</si>
  <si>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</si>
  <si>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</si>
  <si>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</si>
  <si>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</si>
  <si>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</si>
  <si>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</si>
  <si>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</si>
  <si>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</si>
  <si>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</si>
  <si>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</si>
  <si>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</si>
  <si>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</si>
  <si>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</si>
  <si>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</si>
  <si>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</si>
  <si>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</si>
  <si>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</si>
  <si>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</si>
  <si>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</si>
  <si>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</si>
  <si>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</si>
  <si>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</si>
  <si>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</si>
  <si>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</si>
  <si>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</si>
  <si>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</si>
  <si>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</si>
  <si>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</si>
  <si>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</si>
  <si>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</si>
  <si>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</si>
  <si>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</si>
  <si>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</si>
  <si>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</si>
  <si>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</si>
  <si>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</si>
  <si>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</si>
  <si>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</si>
  <si>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</si>
  <si>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</si>
  <si>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</si>
  <si>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</si>
  <si>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</si>
  <si>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</si>
  <si>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</si>
  <si>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</si>
  <si>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</si>
  <si>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</si>
  <si>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</si>
  <si>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</si>
  <si>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</si>
  <si>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</si>
  <si>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</si>
  <si>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</si>
  <si>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</si>
  <si>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</si>
  <si>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</si>
  <si>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</si>
  <si>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</si>
  <si>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</si>
  <si>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</si>
  <si>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</si>
  <si>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</si>
  <si>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</si>
  <si>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</si>
  <si>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</si>
  <si>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</si>
  <si>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</si>
  <si>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</si>
  <si>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</si>
  <si>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</si>
  <si>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</si>
  <si>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</si>
  <si>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</si>
  <si>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</si>
  <si>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</si>
  <si>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</si>
  <si>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</si>
  <si>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</si>
  <si>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</si>
  <si>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</si>
  <si>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</si>
  <si>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</si>
  <si>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</si>
  <si>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</si>
  <si>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</si>
  <si>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</si>
  <si>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</si>
  <si>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</si>
  <si>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</si>
  <si>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</si>
  <si>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</si>
  <si>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</si>
  <si>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</si>
  <si>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</si>
  <si>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</si>
  <si>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</si>
  <si>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</si>
  <si>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</si>
  <si>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</si>
  <si>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</si>
  <si>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</si>
  <si>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</si>
  <si>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</si>
  <si>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</si>
  <si>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</si>
  <si>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</si>
  <si>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</si>
  <si>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</si>
  <si>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</si>
  <si>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</si>
  <si>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</si>
  <si>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</si>
  <si>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</si>
  <si>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</si>
  <si>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</si>
  <si>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</si>
  <si>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</si>
  <si>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</si>
  <si>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</si>
  <si>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</si>
  <si>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</si>
  <si>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</si>
  <si>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</si>
  <si>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</si>
  <si>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</si>
  <si>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</si>
  <si>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</si>
  <si>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</si>
  <si>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</si>
  <si>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</si>
  <si>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</si>
  <si>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</si>
  <si>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</si>
  <si>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</si>
  <si>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</si>
  <si>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</si>
  <si>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</si>
  <si>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</si>
  <si>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</si>
  <si>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</si>
  <si>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</si>
  <si>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</si>
  <si>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</si>
  <si>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</si>
  <si>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</si>
  <si>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</si>
  <si>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</si>
  <si>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</si>
  <si>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</si>
  <si>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</si>
  <si>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</si>
  <si>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</si>
  <si>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</si>
  <si>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</si>
  <si>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</si>
  <si>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</si>
  <si>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</si>
  <si>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</si>
  <si>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</si>
  <si>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</si>
  <si>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</si>
  <si>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</si>
  <si>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</si>
  <si>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</si>
  <si>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</si>
  <si>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</si>
  <si>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</si>
  <si>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</si>
  <si>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</si>
  <si>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</si>
  <si>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</si>
  <si>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</si>
  <si>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</si>
  <si>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</si>
  <si>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</si>
  <si>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</si>
  <si>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</si>
  <si>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</si>
  <si>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</si>
  <si>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</si>
  <si>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</si>
  <si>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</si>
  <si>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</si>
  <si>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</si>
  <si>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</si>
  <si>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</si>
  <si>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</si>
  <si>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</si>
  <si>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</si>
  <si>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</si>
  <si>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</si>
  <si>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</si>
  <si>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</si>
  <si>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</si>
  <si>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</si>
  <si>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</si>
  <si>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</si>
  <si>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</si>
  <si>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</si>
  <si>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</si>
  <si>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</si>
  <si>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</si>
  <si>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</si>
  <si>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</si>
  <si>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</si>
  <si>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</si>
  <si>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</si>
  <si>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</si>
  <si>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</si>
  <si>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</si>
  <si>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</si>
  <si>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</si>
  <si>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</si>
  <si>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</si>
  <si>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</si>
  <si>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</si>
  <si>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</si>
  <si>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</si>
  <si>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</si>
  <si>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</si>
  <si>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</si>
  <si>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</si>
  <si>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</si>
  <si>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</si>
  <si>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</si>
  <si>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</si>
  <si>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</si>
  <si>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</si>
  <si>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</si>
  <si>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</si>
  <si>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</si>
  <si>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</si>
  <si>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</si>
  <si>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</si>
  <si>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</si>
  <si>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</si>
  <si>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</si>
  <si>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</si>
  <si>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</si>
  <si>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</si>
  <si>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</si>
  <si>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</si>
  <si>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</si>
  <si>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</si>
  <si>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</si>
  <si>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</si>
  <si>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</si>
  <si>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</si>
  <si>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</si>
  <si>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</si>
  <si>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</si>
  <si>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</si>
  <si>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</si>
  <si>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</si>
  <si>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</si>
  <si>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</si>
  <si>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</si>
  <si>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</si>
  <si>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</si>
  <si>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</si>
  <si>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</si>
  <si>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</si>
  <si>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</si>
  <si>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</si>
  <si>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</si>
  <si>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</si>
  <si>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</si>
  <si>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</si>
  <si>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</si>
  <si>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</si>
  <si>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</si>
  <si>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</si>
  <si>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</si>
  <si>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</si>
  <si>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</si>
  <si>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</si>
  <si>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</si>
  <si>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</si>
  <si>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</si>
  <si>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</si>
  <si>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</si>
  <si>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</si>
  <si>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</si>
  <si>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</si>
  <si>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</si>
  <si>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</si>
  <si>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</si>
  <si>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</si>
  <si>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</si>
  <si>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</si>
  <si>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</si>
  <si>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</si>
  <si>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</si>
  <si>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</si>
  <si>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</si>
  <si>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</si>
  <si>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</si>
  <si>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</si>
  <si>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</si>
  <si>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</si>
  <si>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</si>
  <si>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</si>
  <si>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</si>
  <si>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</si>
  <si>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</si>
  <si>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</si>
  <si>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</si>
  <si>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</si>
  <si>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</si>
  <si>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</si>
  <si>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</si>
  <si>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</si>
  <si>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</si>
  <si>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</si>
  <si>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</si>
  <si>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</si>
  <si>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</si>
  <si>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</si>
  <si>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</si>
  <si>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</si>
  <si>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</si>
  <si>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</si>
  <si>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</si>
  <si>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</si>
  <si>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</si>
  <si>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</si>
  <si>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</si>
  <si>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</si>
  <si>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</si>
  <si>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</si>
  <si>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</si>
  <si>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</si>
  <si>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</si>
  <si>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</si>
  <si>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</si>
  <si>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</si>
  <si>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</si>
  <si>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</si>
  <si>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</si>
  <si>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</si>
  <si>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</si>
  <si>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</si>
  <si>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</si>
  <si>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</si>
  <si>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</si>
  <si>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</si>
  <si>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</si>
  <si>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</si>
  <si>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</si>
  <si>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</si>
  <si>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</si>
  <si>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</si>
  <si>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</si>
  <si>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</si>
  <si>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</si>
  <si>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</si>
  <si>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</si>
  <si>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</si>
  <si>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</si>
  <si>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</si>
  <si>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</si>
  <si>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</si>
  <si>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</si>
  <si>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</si>
  <si>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</si>
  <si>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</si>
  <si>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</si>
  <si>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</si>
  <si>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</si>
  <si>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</si>
  <si>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</si>
  <si>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</si>
  <si>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</si>
  <si>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</si>
  <si>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</si>
  <si>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</si>
  <si>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</si>
  <si>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</si>
  <si>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</si>
  <si>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</si>
  <si>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</si>
  <si>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</si>
  <si>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</si>
  <si>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</si>
  <si>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</si>
  <si>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</si>
  <si>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</si>
  <si>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</si>
  <si>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</si>
  <si>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</si>
  <si>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</si>
  <si>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</si>
  <si>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</si>
  <si>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</si>
  <si>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</si>
  <si>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</si>
  <si>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</si>
  <si>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</si>
  <si>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</si>
  <si>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</si>
  <si>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</si>
  <si>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</si>
  <si>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</si>
  <si>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</si>
  <si>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</si>
  <si>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</si>
  <si>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</si>
  <si>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</si>
  <si>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</si>
  <si>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</si>
  <si>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</si>
  <si>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</si>
  <si>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</si>
  <si>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</si>
  <si>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</si>
  <si>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</si>
  <si>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</si>
  <si>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</si>
  <si>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</si>
  <si>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</si>
  <si>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</si>
  <si>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</si>
  <si>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</si>
  <si>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</si>
  <si>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</si>
  <si>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</si>
  <si>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</si>
  <si>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</si>
  <si>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</si>
  <si>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</si>
  <si>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</si>
  <si>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</si>
  <si>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</si>
  <si>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</si>
  <si>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</si>
  <si>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</si>
  <si>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</si>
  <si>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</si>
  <si>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</si>
  <si>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</si>
  <si>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</si>
  <si>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</si>
  <si>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</si>
  <si>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</si>
  <si>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</si>
  <si>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</si>
  <si>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</si>
  <si>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</si>
  <si>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</si>
  <si>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</si>
  <si>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</si>
  <si>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</si>
  <si>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</si>
  <si>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</si>
  <si>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</si>
  <si>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</si>
  <si>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</si>
  <si>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</si>
  <si>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</si>
  <si>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</si>
  <si>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</si>
  <si>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</si>
  <si>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</si>
  <si>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</si>
  <si>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</si>
  <si>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</si>
  <si>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</si>
  <si>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</si>
  <si>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</si>
  <si>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</si>
  <si>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</si>
  <si>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</si>
  <si>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</si>
  <si>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</si>
  <si>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</si>
  <si>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</si>
  <si>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</si>
  <si>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</si>
  <si>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</si>
  <si>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</si>
  <si>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</si>
  <si>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</si>
  <si>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</si>
  <si>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</si>
  <si>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</si>
  <si>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</si>
  <si>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</si>
  <si>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</si>
  <si>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</si>
  <si>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</si>
  <si>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</si>
  <si>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</si>
  <si>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</si>
  <si>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</si>
  <si>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</si>
  <si>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</si>
  <si>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</si>
  <si>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</si>
  <si>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</si>
  <si>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</si>
  <si>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</si>
  <si>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</si>
  <si>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</si>
  <si>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</si>
  <si>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</si>
  <si>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</si>
  <si>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</si>
  <si>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</si>
  <si>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</si>
  <si>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</si>
  <si>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</si>
  <si>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</si>
  <si>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</si>
  <si>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</si>
  <si>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</si>
  <si>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</si>
  <si>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</si>
  <si>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</si>
  <si>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</si>
  <si>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</si>
  <si>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</si>
  <si>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</si>
  <si>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</si>
  <si>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</si>
  <si>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</si>
  <si>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</si>
  <si>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</si>
  <si>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</si>
  <si>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</si>
  <si>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</si>
  <si>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</si>
  <si>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</si>
  <si>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</si>
  <si>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</si>
  <si>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</si>
  <si>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</si>
  <si>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</si>
  <si>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</si>
  <si>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</si>
  <si>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</si>
  <si>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</si>
  <si>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</si>
  <si>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</si>
  <si>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</si>
  <si>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</si>
  <si>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</si>
  <si>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</si>
  <si>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</si>
  <si>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</si>
  <si>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</si>
  <si>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</si>
  <si>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</si>
  <si>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</si>
  <si>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</si>
  <si>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</si>
  <si>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</si>
  <si>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</si>
  <si>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</si>
  <si>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</si>
  <si>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</si>
  <si>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</si>
  <si>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</si>
  <si>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</si>
  <si>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</si>
  <si>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</si>
  <si>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</si>
  <si>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</si>
  <si>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</si>
  <si>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</si>
  <si>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</si>
  <si>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</si>
  <si>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</si>
  <si>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</si>
  <si>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</si>
  <si>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</si>
  <si>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</si>
  <si>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</si>
  <si>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</si>
  <si>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</si>
  <si>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</si>
  <si>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</si>
  <si>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</si>
  <si>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</si>
  <si>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</si>
  <si>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</si>
  <si>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</si>
  <si>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</si>
  <si>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</si>
  <si>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</si>
  <si>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</si>
  <si>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</si>
  <si>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</si>
  <si>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</si>
  <si>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</si>
  <si>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</si>
  <si>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</si>
  <si>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</si>
  <si>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</si>
  <si>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</si>
  <si>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</si>
  <si>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</si>
  <si>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</si>
  <si>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</si>
  <si>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</si>
  <si>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</si>
  <si>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</si>
  <si>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</si>
  <si>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</si>
  <si>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</si>
  <si>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</si>
  <si>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</si>
  <si>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</si>
  <si>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</si>
  <si>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</si>
  <si>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</si>
  <si>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</si>
  <si>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</si>
  <si>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</si>
  <si>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</si>
  <si>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</si>
  <si>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</si>
  <si>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</si>
  <si>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</si>
  <si>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</si>
  <si>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</si>
  <si>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</si>
  <si>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</si>
  <si>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</si>
  <si>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</si>
  <si>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</si>
  <si>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</si>
  <si>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</si>
  <si>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</si>
  <si>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</si>
  <si>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</si>
  <si>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</si>
  <si>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</si>
  <si>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</si>
  <si>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</si>
  <si>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</si>
  <si>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</si>
  <si>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</si>
  <si>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</si>
  <si>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</si>
  <si>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</si>
  <si>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</si>
  <si>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</si>
  <si>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</si>
  <si>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</si>
  <si>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</si>
  <si>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</si>
  <si>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</si>
  <si>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</si>
  <si>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</si>
  <si>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</si>
  <si>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</si>
  <si>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</si>
  <si>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</si>
  <si>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</si>
  <si>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</si>
  <si>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</si>
  <si>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</si>
  <si>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</si>
  <si>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</si>
  <si>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</si>
  <si>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</si>
  <si>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</si>
  <si>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</si>
  <si>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</si>
  <si>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</si>
  <si>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</si>
  <si>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</si>
  <si>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</si>
  <si>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</si>
  <si>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</si>
  <si>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</si>
  <si>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</si>
  <si>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</si>
  <si>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</si>
  <si>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</si>
  <si>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</si>
  <si>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</si>
  <si>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</si>
  <si>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</si>
  <si>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</si>
  <si>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</si>
  <si>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</si>
  <si>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</si>
  <si>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</si>
  <si>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</si>
  <si>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</si>
  <si>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</si>
  <si>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</si>
  <si>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</si>
  <si>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</si>
  <si>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</si>
  <si>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</si>
  <si>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</si>
  <si>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</si>
  <si>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</si>
  <si>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</si>
  <si>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</si>
  <si>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</si>
  <si>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</si>
  <si>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</si>
  <si>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</si>
  <si>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</si>
  <si>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</si>
  <si>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</si>
  <si>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</si>
  <si>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</si>
  <si>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</si>
  <si>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</si>
  <si>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</si>
  <si>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</si>
  <si>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</si>
  <si>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</si>
  <si>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</si>
  <si>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</si>
  <si>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</si>
  <si>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</si>
  <si>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</si>
  <si>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</si>
  <si>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</si>
  <si>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</si>
  <si>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</si>
  <si>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</si>
  <si>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</si>
  <si>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</si>
  <si>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</si>
  <si>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</si>
  <si>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</si>
  <si>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</si>
  <si>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</si>
  <si>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</si>
  <si>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</si>
  <si>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</si>
  <si>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</si>
  <si>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</si>
  <si>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</si>
  <si>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Hospital tier</t>
  </si>
  <si>
    <t>City tier</t>
  </si>
  <si>
    <t>State ID</t>
  </si>
  <si>
    <t>tier - 2</t>
  </si>
  <si>
    <t>tier - 3</t>
  </si>
  <si>
    <t>R1013</t>
  </si>
  <si>
    <t>tier - 1</t>
  </si>
  <si>
    <t>R1012</t>
  </si>
  <si>
    <t>R1011</t>
  </si>
  <si>
    <t>R1015</t>
  </si>
  <si>
    <t>R1019</t>
  </si>
  <si>
    <t>R1016</t>
  </si>
  <si>
    <t>R1018</t>
  </si>
  <si>
    <t>R1025</t>
  </si>
  <si>
    <t>R1024</t>
  </si>
  <si>
    <t>R1023</t>
  </si>
  <si>
    <t>R1014</t>
  </si>
  <si>
    <t>R1021</t>
  </si>
  <si>
    <t>R1017</t>
  </si>
  <si>
    <t>R1020</t>
  </si>
  <si>
    <t>R1026</t>
  </si>
  <si>
    <t>R1022</t>
  </si>
  <si>
    <t>id2444</t>
  </si>
  <si>
    <t>id3444</t>
  </si>
  <si>
    <t>Date of Birth</t>
  </si>
  <si>
    <t>Age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</si>
  <si>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</si>
  <si>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</si>
  <si>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</si>
  <si>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</si>
  <si>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</si>
  <si>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</si>
  <si>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</si>
  <si>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</si>
  <si>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</si>
  <si>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</si>
  <si>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</si>
  <si>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</si>
  <si>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</si>
  <si>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</si>
  <si>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</si>
  <si>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</si>
  <si>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</si>
  <si>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</si>
  <si>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</si>
  <si>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</si>
  <si>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</si>
  <si>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</si>
  <si>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</si>
  <si>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</si>
  <si>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</si>
  <si>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</si>
  <si>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</si>
  <si>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</si>
  <si>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</si>
  <si>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</si>
  <si>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</si>
  <si>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</si>
  <si>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</si>
  <si>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</si>
  <si>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</si>
  <si>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</si>
  <si>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</si>
  <si>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</si>
  <si>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</si>
  <si>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</si>
  <si>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</si>
  <si>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</si>
  <si>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</si>
  <si>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</si>
  <si>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</si>
  <si>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</si>
  <si>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</si>
  <si>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</si>
  <si>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</si>
  <si>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</si>
  <si>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</si>
  <si>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</si>
  <si>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</si>
  <si>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</si>
  <si>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</si>
  <si>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</si>
  <si>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</si>
  <si>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</si>
  <si>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</si>
  <si>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</si>
  <si>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</si>
  <si>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</si>
  <si>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</si>
  <si>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</si>
  <si>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</si>
  <si>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</si>
  <si>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</si>
  <si>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</si>
  <si>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</si>
  <si>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</si>
  <si>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</si>
  <si>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</si>
  <si>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</si>
  <si>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</si>
  <si>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</si>
  <si>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</si>
  <si>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</si>
  <si>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</si>
  <si>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</si>
  <si>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</si>
  <si>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</si>
  <si>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</si>
  <si>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</si>
  <si>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</si>
  <si>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</si>
  <si>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</si>
  <si>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</si>
  <si>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</si>
  <si>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</si>
  <si>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</si>
  <si>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</si>
  <si>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</si>
  <si>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</si>
  <si>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</si>
  <si>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</si>
  <si>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</si>
  <si>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</si>
  <si>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</si>
  <si>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</si>
  <si>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</si>
  <si>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</si>
  <si>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</si>
  <si>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</si>
  <si>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</si>
  <si>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</si>
  <si>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</si>
  <si>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</si>
  <si>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</si>
  <si>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</si>
  <si>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</si>
  <si>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</si>
  <si>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</si>
  <si>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</si>
  <si>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</si>
  <si>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</si>
  <si>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</si>
  <si>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</si>
  <si>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</si>
  <si>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</si>
  <si>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</si>
  <si>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</si>
  <si>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</si>
  <si>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</si>
  <si>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</si>
  <si>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</si>
  <si>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</si>
  <si>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</si>
  <si>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</si>
  <si>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</si>
  <si>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</si>
  <si>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</si>
  <si>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</si>
  <si>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</si>
  <si>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</si>
  <si>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</si>
  <si>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</si>
  <si>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</si>
  <si>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</si>
  <si>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</si>
  <si>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</si>
  <si>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</si>
  <si>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</si>
  <si>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</si>
  <si>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</si>
  <si>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</si>
  <si>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</si>
  <si>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</si>
  <si>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</si>
  <si>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</si>
  <si>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</si>
  <si>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</si>
  <si>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</si>
  <si>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</si>
  <si>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</si>
  <si>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</si>
  <si>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</si>
  <si>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</si>
  <si>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</si>
  <si>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</si>
  <si>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</si>
  <si>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</si>
  <si>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</si>
  <si>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</si>
  <si>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</si>
  <si>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</si>
  <si>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</si>
  <si>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</si>
  <si>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</si>
  <si>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</si>
  <si>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</si>
  <si>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</si>
  <si>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</si>
  <si>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</si>
  <si>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</si>
  <si>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</si>
  <si>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</si>
  <si>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</si>
  <si>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</si>
  <si>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</si>
  <si>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</si>
  <si>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</si>
  <si>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</si>
  <si>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</si>
  <si>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</si>
  <si>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</si>
  <si>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</si>
  <si>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</si>
  <si>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</si>
  <si>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</si>
  <si>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</si>
  <si>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</si>
  <si>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</si>
  <si>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</si>
  <si>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</si>
  <si>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</si>
  <si>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</si>
  <si>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</si>
  <si>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</si>
  <si>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</si>
  <si>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</si>
  <si>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</si>
  <si>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</si>
  <si>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</si>
  <si>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</si>
  <si>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</si>
  <si>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</si>
  <si>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</si>
  <si>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</si>
  <si>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</si>
  <si>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</si>
  <si>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</si>
  <si>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</si>
  <si>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</si>
  <si>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</si>
  <si>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</si>
  <si>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</si>
  <si>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</si>
  <si>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</si>
  <si>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</si>
  <si>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</si>
  <si>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</si>
  <si>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</si>
  <si>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</si>
  <si>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</si>
  <si>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</si>
  <si>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</si>
  <si>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</si>
  <si>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</si>
  <si>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</si>
  <si>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</si>
  <si>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</si>
  <si>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</si>
  <si>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</si>
  <si>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</si>
  <si>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</si>
  <si>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</si>
  <si>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</si>
  <si>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</si>
  <si>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</si>
  <si>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</si>
  <si>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</si>
  <si>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</si>
  <si>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</si>
  <si>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</si>
  <si>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</si>
  <si>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</si>
  <si>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</si>
  <si>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</si>
  <si>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</si>
  <si>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</si>
  <si>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</si>
  <si>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</si>
  <si>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</si>
  <si>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</si>
  <si>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</si>
  <si>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</si>
  <si>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</si>
  <si>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</si>
  <si>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</si>
  <si>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</si>
  <si>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</si>
  <si>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</si>
  <si>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</si>
  <si>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</si>
  <si>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</si>
  <si>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</si>
  <si>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</si>
  <si>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</si>
  <si>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</si>
  <si>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</si>
  <si>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</si>
  <si>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</si>
  <si>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</si>
  <si>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</si>
  <si>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</si>
  <si>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</si>
  <si>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</si>
  <si>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</si>
  <si>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</si>
  <si>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</si>
  <si>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</si>
  <si>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</si>
  <si>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</si>
  <si>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</si>
  <si>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</si>
  <si>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</si>
  <si>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</si>
  <si>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</si>
  <si>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</si>
  <si>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</si>
  <si>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</si>
  <si>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</si>
  <si>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</si>
  <si>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</si>
  <si>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</si>
  <si>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</si>
  <si>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</si>
  <si>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</si>
  <si>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</si>
  <si>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</si>
  <si>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</si>
  <si>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</si>
  <si>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</si>
  <si>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</si>
  <si>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</si>
  <si>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</si>
  <si>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</si>
  <si>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</si>
  <si>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</si>
  <si>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</si>
  <si>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</si>
  <si>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</si>
  <si>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</si>
  <si>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</si>
  <si>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</si>
  <si>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</si>
  <si>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</si>
  <si>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</si>
  <si>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</si>
  <si>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</si>
  <si>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</si>
  <si>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</si>
  <si>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</si>
  <si>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</si>
  <si>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</si>
  <si>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</si>
  <si>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</si>
  <si>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</si>
  <si>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</si>
  <si>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</si>
  <si>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</si>
  <si>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</si>
  <si>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</si>
  <si>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</si>
  <si>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</si>
  <si>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</si>
  <si>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</si>
  <si>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</si>
  <si>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</si>
  <si>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</si>
  <si>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</si>
  <si>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</si>
  <si>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</si>
  <si>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</si>
  <si>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</si>
  <si>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</si>
  <si>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</si>
  <si>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</si>
  <si>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</si>
  <si>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</si>
  <si>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</si>
  <si>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</si>
  <si>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</si>
  <si>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</si>
  <si>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</si>
  <si>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</si>
  <si>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</si>
  <si>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</si>
  <si>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</si>
  <si>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</si>
  <si>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</si>
  <si>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</si>
  <si>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</si>
  <si>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</si>
  <si>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</si>
  <si>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</si>
  <si>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</si>
  <si>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</si>
  <si>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</si>
  <si>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</si>
  <si>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</si>
  <si>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</si>
  <si>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</si>
  <si>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</si>
  <si>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</si>
  <si>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</si>
  <si>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</si>
  <si>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</si>
  <si>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</si>
  <si>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</si>
  <si>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</si>
  <si>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</si>
  <si>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</si>
  <si>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</si>
  <si>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</si>
  <si>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</si>
  <si>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</si>
  <si>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</si>
  <si>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</si>
  <si>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</si>
  <si>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</si>
  <si>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</si>
  <si>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</si>
  <si>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</si>
  <si>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</si>
  <si>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</si>
  <si>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</si>
  <si>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</si>
  <si>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</si>
  <si>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</si>
  <si>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</si>
  <si>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</si>
  <si>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</si>
  <si>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</si>
  <si>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</si>
  <si>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</si>
  <si>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</si>
  <si>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</si>
  <si>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</si>
  <si>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</si>
  <si>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</si>
  <si>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</si>
  <si>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</si>
  <si>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</si>
  <si>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</si>
  <si>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</si>
  <si>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</si>
  <si>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</si>
  <si>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</si>
  <si>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</si>
  <si>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</si>
  <si>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</si>
  <si>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</si>
  <si>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</si>
  <si>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</si>
  <si>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</si>
  <si>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</si>
  <si>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</si>
  <si>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</si>
  <si>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</si>
  <si>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</si>
  <si>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</si>
  <si>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</si>
  <si>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</si>
  <si>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</si>
  <si>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</si>
  <si>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</si>
  <si>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</si>
  <si>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</si>
  <si>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</si>
  <si>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</si>
  <si>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</si>
  <si>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</si>
  <si>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</si>
  <si>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</si>
  <si>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</si>
  <si>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</si>
  <si>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</si>
  <si>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</si>
  <si>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</si>
  <si>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</si>
  <si>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</si>
  <si>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</si>
  <si>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</si>
  <si>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</si>
  <si>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</si>
  <si>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</si>
  <si>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</si>
  <si>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</si>
  <si>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</si>
  <si>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</si>
  <si>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</si>
  <si>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</si>
  <si>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</si>
  <si>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</si>
  <si>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</si>
  <si>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</si>
  <si>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</si>
  <si>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</si>
  <si>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</si>
  <si>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</si>
  <si>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</si>
  <si>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</si>
  <si>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</si>
  <si>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</si>
  <si>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</si>
  <si>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</si>
  <si>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</si>
  <si>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</si>
  <si>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</si>
  <si>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</si>
  <si>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</si>
  <si>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</si>
  <si>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</si>
  <si>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</si>
  <si>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</si>
  <si>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</si>
  <si>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</si>
  <si>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</si>
  <si>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</si>
  <si>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</si>
  <si>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</si>
  <si>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</si>
  <si>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</si>
  <si>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</si>
  <si>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</si>
  <si>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</si>
  <si>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</si>
  <si>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</si>
  <si>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</si>
  <si>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</si>
  <si>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</si>
  <si>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</si>
  <si>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</si>
  <si>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</si>
  <si>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</si>
  <si>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</si>
  <si>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</si>
  <si>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</si>
  <si>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</si>
  <si>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</si>
  <si>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</si>
  <si>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</si>
  <si>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</si>
  <si>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</si>
  <si>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</si>
  <si>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</si>
  <si>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</si>
  <si>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</si>
  <si>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</si>
  <si>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</si>
  <si>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</si>
  <si>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</si>
  <si>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</si>
  <si>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</si>
  <si>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</si>
  <si>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</si>
  <si>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</si>
  <si>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</si>
  <si>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</si>
  <si>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</si>
  <si>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</si>
  <si>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</si>
  <si>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</si>
  <si>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</si>
  <si>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</si>
  <si>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</si>
  <si>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</si>
  <si>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</si>
  <si>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</si>
  <si>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</si>
  <si>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</si>
  <si>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</si>
  <si>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</si>
  <si>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</si>
  <si>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</si>
  <si>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</si>
  <si>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</si>
  <si>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</si>
  <si>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</si>
  <si>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</si>
  <si>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</si>
  <si>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</si>
  <si>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</si>
  <si>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</si>
  <si>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</si>
  <si>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</si>
  <si>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</si>
  <si>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</si>
  <si>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</si>
  <si>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</si>
  <si>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</si>
  <si>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</si>
  <si>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</si>
  <si>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</si>
  <si>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</si>
  <si>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</si>
  <si>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</si>
  <si>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</si>
  <si>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</si>
  <si>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</si>
  <si>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</si>
  <si>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</si>
  <si>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</si>
  <si>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</si>
  <si>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</si>
  <si>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</si>
  <si>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</si>
  <si>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</si>
  <si>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</si>
  <si>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</si>
  <si>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</si>
  <si>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</si>
  <si>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</si>
  <si>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</si>
  <si>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</si>
  <si>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</si>
  <si>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</si>
  <si>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</si>
  <si>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</si>
  <si>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</si>
  <si>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</si>
  <si>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</si>
  <si>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</si>
  <si>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</si>
  <si>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</si>
  <si>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</si>
  <si>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</si>
  <si>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</si>
  <si>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</si>
  <si>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</si>
  <si>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</si>
  <si>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</si>
  <si>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</si>
  <si>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</si>
  <si>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</si>
  <si>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</si>
  <si>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</si>
  <si>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</si>
  <si>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</si>
  <si>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</si>
  <si>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</si>
  <si>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</si>
  <si>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</si>
  <si>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</si>
  <si>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</si>
  <si>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</si>
  <si>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</si>
  <si>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</si>
  <si>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</si>
  <si>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</si>
  <si>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</si>
  <si>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</si>
  <si>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</si>
  <si>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</si>
  <si>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</si>
  <si>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</si>
  <si>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</si>
  <si>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</si>
  <si>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</si>
  <si>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</si>
  <si>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</si>
  <si>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</si>
  <si>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</si>
  <si>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</si>
  <si>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</si>
  <si>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</si>
  <si>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</si>
  <si>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</si>
  <si>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</si>
  <si>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</si>
  <si>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</si>
  <si>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</si>
  <si>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</si>
  <si>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</si>
  <si>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</si>
  <si>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</si>
  <si>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</si>
  <si>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</si>
  <si>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</si>
  <si>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</si>
  <si>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</si>
  <si>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</si>
  <si>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</si>
  <si>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</si>
  <si>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</si>
  <si>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</si>
  <si>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</si>
  <si>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</si>
  <si>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</si>
  <si>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</si>
  <si>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</si>
  <si>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</si>
  <si>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</si>
  <si>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</si>
  <si>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</si>
  <si>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</si>
  <si>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</si>
  <si>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</si>
  <si>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</si>
  <si>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</si>
  <si>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</si>
  <si>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</si>
  <si>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</si>
  <si>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</si>
  <si>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</si>
  <si>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</si>
  <si>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</si>
  <si>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</si>
  <si>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</si>
  <si>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</si>
  <si>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</si>
  <si>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</si>
  <si>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</si>
  <si>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</si>
  <si>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</si>
  <si>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</si>
  <si>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</si>
  <si>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</si>
  <si>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</si>
  <si>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</si>
  <si>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</si>
  <si>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</si>
  <si>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</si>
  <si>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</si>
  <si>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</si>
  <si>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</si>
  <si>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</si>
  <si>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</si>
  <si>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</si>
  <si>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</si>
  <si>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</si>
  <si>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</si>
  <si>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</si>
  <si>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</si>
  <si>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</si>
  <si>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</si>
  <si>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</si>
  <si>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</si>
  <si>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</si>
  <si>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</si>
  <si>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</si>
  <si>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</si>
  <si>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</si>
  <si>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</si>
  <si>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</si>
  <si>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</si>
  <si>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</si>
  <si>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</si>
  <si>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</si>
  <si>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</si>
  <si>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</si>
  <si>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</si>
  <si>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</si>
  <si>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</si>
  <si>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</si>
  <si>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</si>
  <si>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</si>
  <si>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</si>
  <si>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</si>
  <si>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</si>
  <si>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</si>
  <si>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</si>
  <si>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</si>
  <si>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</si>
  <si>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</si>
  <si>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</si>
  <si>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</si>
  <si>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</si>
  <si>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</si>
  <si>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</si>
  <si>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</si>
  <si>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</si>
  <si>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</si>
  <si>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</si>
  <si>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</si>
  <si>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</si>
  <si>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</si>
  <si>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</si>
  <si>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</si>
  <si>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</si>
  <si>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</si>
  <si>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</si>
  <si>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</si>
  <si>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</si>
  <si>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</si>
  <si>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</si>
  <si>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</si>
  <si>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</si>
  <si>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</si>
  <si>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</si>
  <si>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</si>
  <si>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</si>
  <si>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</si>
  <si>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</si>
  <si>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</si>
  <si>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</si>
  <si>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</si>
  <si>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</si>
  <si>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</si>
  <si>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</si>
  <si>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</si>
  <si>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</si>
  <si>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</si>
  <si>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</si>
  <si>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</si>
  <si>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</si>
  <si>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</si>
  <si>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</si>
  <si>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</si>
  <si>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</si>
  <si>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</si>
  <si>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</si>
  <si>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</si>
  <si>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</si>
  <si>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</si>
  <si>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</si>
  <si>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</si>
  <si>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</si>
  <si>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</si>
  <si>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</si>
  <si>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</si>
  <si>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</si>
  <si>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</si>
  <si>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</si>
  <si>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</si>
  <si>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</si>
  <si>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</si>
  <si>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</si>
  <si>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</si>
  <si>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</si>
  <si>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</si>
  <si>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</si>
  <si>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</si>
  <si>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</si>
  <si>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</si>
  <si>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</si>
  <si>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</si>
  <si>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</si>
  <si>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</si>
  <si>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</si>
  <si>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</si>
  <si>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</si>
  <si>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</si>
  <si>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</si>
  <si>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</si>
  <si>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</si>
  <si>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</si>
  <si>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</si>
  <si>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</si>
  <si>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</si>
  <si>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</si>
  <si>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</si>
  <si>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</si>
  <si>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</si>
  <si>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</si>
  <si>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</si>
  <si>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</si>
  <si>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</si>
  <si>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</si>
  <si>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</si>
  <si>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</si>
  <si>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</si>
  <si>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</si>
  <si>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</si>
  <si>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</si>
  <si>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</si>
  <si>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</si>
  <si>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</si>
  <si>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</si>
  <si>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</si>
  <si>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</si>
  <si>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</si>
  <si>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</si>
  <si>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</si>
  <si>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</si>
  <si>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</si>
  <si>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</si>
  <si>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</si>
  <si>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</si>
  <si>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</si>
  <si>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</si>
  <si>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</si>
  <si>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</si>
  <si>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</si>
  <si>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</si>
  <si>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</si>
  <si>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</si>
  <si>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</si>
  <si>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</si>
  <si>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</si>
  <si>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</si>
  <si>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</si>
  <si>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</si>
  <si>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</si>
  <si>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</si>
  <si>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</si>
  <si>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</si>
  <si>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</si>
  <si>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</si>
  <si>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</si>
  <si>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</si>
  <si>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</si>
  <si>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</si>
  <si>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</si>
  <si>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</si>
  <si>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</si>
  <si>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</si>
  <si>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</si>
  <si>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</si>
  <si>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</si>
  <si>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</si>
  <si>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</si>
  <si>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</si>
  <si>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</si>
  <si>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</si>
  <si>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</si>
  <si>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</si>
  <si>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</si>
  <si>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</si>
  <si>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</si>
  <si>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</si>
  <si>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</si>
  <si>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</si>
  <si>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</si>
  <si>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</si>
  <si>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</si>
  <si>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</si>
  <si>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</si>
  <si>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</si>
  <si>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</si>
  <si>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</si>
  <si>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</si>
  <si>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</si>
  <si>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</si>
  <si>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</si>
  <si>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</si>
  <si>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</si>
  <si>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</si>
  <si>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</si>
  <si>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</si>
  <si>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</si>
  <si>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</si>
  <si>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</si>
  <si>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</si>
  <si>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</si>
  <si>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</si>
  <si>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</si>
  <si>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</si>
  <si>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</si>
  <si>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</si>
  <si>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</si>
  <si>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</si>
  <si>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</si>
  <si>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</si>
  <si>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</si>
  <si>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</si>
  <si>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</si>
  <si>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</si>
  <si>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</si>
  <si>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</si>
  <si>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</si>
  <si>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</si>
  <si>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</si>
  <si>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</si>
  <si>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</si>
  <si>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</si>
  <si>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</si>
  <si>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</si>
  <si>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</si>
  <si>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</si>
  <si>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</si>
  <si>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</si>
  <si>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</si>
  <si>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</si>
  <si>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</si>
  <si>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</si>
  <si>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</si>
  <si>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</si>
  <si>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</si>
  <si>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</si>
  <si>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</si>
  <si>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</si>
  <si>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</si>
  <si>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</si>
  <si>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</si>
  <si>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</si>
  <si>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</si>
  <si>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</si>
  <si>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</si>
  <si>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</si>
  <si>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</si>
  <si>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</si>
  <si>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</si>
  <si>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</si>
  <si>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</si>
  <si>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</si>
  <si>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</si>
  <si>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</si>
  <si>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</si>
  <si>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</si>
  <si>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</si>
  <si>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</si>
  <si>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</si>
  <si>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</si>
  <si>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</si>
  <si>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</si>
  <si>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</si>
  <si>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</si>
  <si>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</si>
  <si>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</si>
  <si>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</si>
  <si>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</si>
  <si>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</si>
  <si>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</si>
  <si>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</si>
  <si>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</si>
  <si>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</si>
  <si>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</si>
  <si>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</si>
  <si>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</si>
  <si>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</si>
  <si>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</si>
  <si>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</si>
  <si>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</si>
  <si>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</si>
  <si>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</si>
  <si>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</si>
  <si>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</si>
  <si>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</si>
  <si>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</si>
  <si>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</si>
  <si>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</si>
  <si>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</si>
  <si>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</si>
  <si>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</si>
  <si>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</si>
  <si>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</si>
  <si>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</si>
  <si>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</si>
  <si>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</si>
  <si>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</si>
  <si>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</si>
  <si>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</si>
  <si>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</si>
  <si>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</si>
  <si>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</si>
  <si>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</si>
  <si>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</si>
  <si>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</si>
  <si>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</si>
  <si>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</si>
  <si>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</si>
  <si>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</si>
  <si>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</si>
  <si>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</si>
  <si>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</si>
  <si>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</si>
  <si>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</si>
  <si>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</si>
  <si>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</si>
  <si>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</si>
  <si>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</si>
  <si>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</si>
  <si>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</si>
  <si>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</si>
  <si>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</si>
  <si>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</si>
  <si>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</si>
  <si>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</si>
  <si>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</si>
  <si>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</si>
  <si>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</si>
  <si>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</si>
  <si>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</si>
  <si>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</si>
  <si>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</si>
  <si>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</si>
  <si>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</si>
  <si>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</si>
  <si>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</si>
  <si>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</si>
  <si>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</si>
  <si>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</si>
  <si>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</si>
  <si>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</si>
  <si>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</si>
  <si>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</si>
  <si>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</si>
  <si>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</si>
  <si>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</si>
  <si>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</si>
  <si>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</si>
  <si>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</si>
  <si>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</si>
  <si>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</si>
  <si>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</si>
  <si>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</si>
  <si>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</si>
  <si>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</si>
  <si>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</si>
  <si>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</si>
  <si>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</si>
  <si>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</si>
  <si>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</si>
  <si>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</si>
  <si>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</si>
  <si>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</si>
  <si>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</si>
  <si>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</si>
  <si>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</si>
  <si>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</si>
  <si>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</si>
  <si>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</si>
  <si>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</si>
  <si>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</si>
  <si>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</si>
  <si>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</si>
  <si>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</si>
  <si>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</si>
  <si>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</si>
  <si>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</si>
  <si>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</si>
  <si>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</si>
  <si>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</si>
  <si>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</si>
  <si>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</si>
  <si>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</si>
  <si>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</si>
  <si>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</si>
  <si>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</si>
  <si>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</si>
  <si>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</si>
  <si>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</si>
  <si>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</si>
  <si>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</si>
  <si>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</si>
  <si>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</si>
  <si>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</si>
  <si>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</si>
  <si>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</si>
  <si>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</si>
  <si>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</si>
  <si>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</si>
  <si>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</si>
  <si>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</si>
  <si>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</si>
  <si>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</si>
  <si>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</si>
  <si>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</si>
  <si>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</si>
  <si>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</si>
  <si>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</si>
  <si>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</si>
  <si>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</si>
  <si>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</si>
  <si>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</si>
  <si>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</si>
  <si>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</si>
  <si>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</si>
  <si>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</si>
  <si>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</si>
  <si>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</si>
  <si>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</si>
  <si>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</si>
  <si>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</si>
  <si>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</si>
  <si>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</si>
  <si>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</si>
  <si>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</si>
  <si>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</si>
  <si>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</si>
  <si>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</si>
  <si>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</si>
  <si>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</si>
  <si>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</si>
  <si>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</si>
  <si>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</si>
  <si>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</si>
  <si>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</si>
  <si>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</si>
  <si>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</si>
  <si>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</si>
  <si>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</si>
  <si>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</si>
  <si>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</si>
  <si>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</si>
  <si>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</si>
  <si>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</si>
  <si>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</si>
  <si>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</si>
  <si>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</si>
  <si>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</si>
  <si>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</si>
  <si>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</si>
  <si>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</si>
  <si>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</si>
  <si>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</si>
  <si>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</si>
  <si>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</si>
  <si>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</si>
  <si>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</si>
  <si>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</si>
  <si>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</si>
  <si>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</si>
  <si>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</si>
  <si>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</si>
  <si>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</si>
  <si>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</si>
  <si>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</si>
  <si>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</si>
  <si>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</si>
  <si>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</si>
  <si>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</si>
  <si>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</si>
  <si>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</si>
  <si>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</si>
  <si>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</si>
  <si>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</si>
  <si>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</si>
  <si>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</si>
  <si>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</si>
  <si>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</si>
  <si>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</si>
  <si>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</si>
  <si>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</si>
  <si>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</si>
  <si>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</si>
  <si>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</si>
  <si>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</si>
  <si>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</si>
  <si>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</si>
  <si>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</si>
  <si>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</si>
  <si>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</si>
  <si>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</si>
  <si>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</si>
  <si>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</si>
  <si>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</si>
  <si>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</si>
  <si>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</si>
  <si>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</si>
  <si>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</si>
  <si>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</si>
  <si>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</si>
  <si>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</si>
  <si>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</si>
  <si>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</si>
  <si>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</si>
  <si>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</si>
  <si>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</si>
  <si>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</si>
  <si>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</si>
  <si>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</si>
  <si>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</si>
  <si>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</si>
  <si>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</si>
  <si>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</si>
  <si>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</si>
  <si>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</si>
  <si>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</si>
  <si>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</si>
  <si>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</si>
  <si>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</si>
  <si>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</si>
  <si>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</si>
  <si>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</si>
  <si>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</si>
  <si>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</si>
  <si>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</si>
  <si>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</si>
  <si>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</si>
  <si>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</si>
  <si>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</si>
  <si>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</si>
  <si>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</si>
  <si>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</si>
  <si>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</si>
  <si>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</si>
  <si>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</si>
  <si>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</si>
  <si>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</si>
  <si>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</si>
  <si>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</si>
  <si>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</si>
  <si>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</si>
  <si>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</si>
  <si>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</si>
  <si>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</si>
  <si>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</si>
  <si>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</si>
  <si>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</si>
  <si>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</si>
  <si>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</si>
  <si>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</si>
  <si>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</si>
  <si>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</si>
  <si>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</si>
  <si>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</si>
  <si>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</si>
  <si>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</si>
  <si>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</si>
  <si>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</si>
  <si>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</si>
  <si>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</si>
  <si>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</si>
  <si>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</si>
  <si>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</si>
  <si>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</si>
  <si>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</si>
  <si>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</si>
  <si>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</si>
  <si>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</si>
  <si>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</si>
  <si>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</si>
  <si>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</si>
  <si>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</si>
  <si>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</si>
  <si>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</si>
  <si>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</si>
  <si>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</si>
  <si>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</si>
  <si>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</si>
  <si>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</si>
  <si>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</si>
  <si>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</si>
  <si>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</si>
  <si>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</si>
  <si>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</si>
  <si>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</si>
  <si>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</si>
  <si>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</si>
  <si>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</si>
  <si>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</si>
  <si>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</si>
  <si>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</si>
  <si>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</si>
  <si>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</si>
  <si>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</si>
  <si>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</si>
  <si>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</si>
  <si>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</si>
  <si>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</si>
  <si>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</si>
  <si>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</si>
  <si>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</si>
  <si>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</si>
  <si>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</si>
  <si>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</si>
  <si>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</si>
  <si>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</si>
  <si>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</si>
  <si>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</si>
  <si>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</si>
  <si>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</si>
  <si>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</si>
  <si>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</si>
  <si>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</si>
  <si>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</si>
  <si>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</si>
  <si>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</si>
  <si>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</si>
  <si>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</si>
  <si>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</si>
  <si>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</si>
  <si>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</si>
  <si>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</si>
  <si>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</si>
  <si>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</si>
  <si>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</si>
  <si>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</si>
  <si>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</si>
  <si>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</si>
  <si>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</si>
  <si>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</si>
  <si>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</si>
  <si>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</si>
  <si>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</si>
  <si>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</si>
  <si>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</si>
  <si>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</si>
  <si>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</si>
  <si>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</si>
  <si>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</si>
  <si>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</si>
  <si>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</si>
  <si>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</si>
  <si>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</si>
  <si>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</si>
  <si>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</si>
  <si>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</si>
  <si>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</si>
  <si>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</si>
  <si>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</si>
  <si>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</si>
  <si>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</si>
  <si>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</si>
  <si>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</si>
  <si>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</si>
  <si>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</si>
  <si>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</si>
  <si>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</si>
  <si>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</si>
  <si>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</si>
  <si>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</si>
  <si>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</si>
  <si>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</si>
  <si>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</si>
  <si>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</si>
  <si>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</si>
  <si>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</si>
  <si>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</si>
  <si>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</si>
  <si>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</si>
  <si>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</si>
  <si>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</si>
  <si>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</si>
  <si>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</si>
  <si>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</si>
  <si>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</si>
  <si>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</si>
  <si>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</si>
  <si>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</si>
  <si>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</si>
  <si>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</si>
  <si>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</si>
  <si>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</si>
  <si>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</si>
  <si>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</si>
  <si>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</si>
  <si>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</si>
  <si>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</si>
  <si>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</si>
  <si>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</si>
  <si>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</si>
  <si>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</si>
  <si>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</si>
  <si>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</si>
  <si>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</si>
  <si>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</si>
  <si>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</si>
  <si>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</si>
  <si>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</si>
  <si>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</si>
  <si>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</si>
  <si>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</si>
  <si>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</si>
  <si>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</si>
  <si>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</si>
  <si>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</si>
  <si>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</si>
  <si>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</si>
  <si>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</si>
  <si>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</si>
  <si>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</si>
  <si>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</si>
  <si>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</si>
  <si>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</si>
  <si>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</si>
  <si>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</si>
  <si>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</si>
  <si>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</si>
  <si>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</si>
  <si>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</si>
  <si>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</si>
  <si>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</si>
  <si>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</si>
  <si>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</si>
  <si>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</si>
  <si>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</si>
  <si>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</si>
  <si>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</si>
  <si>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</si>
  <si>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</si>
  <si>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</si>
  <si>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</si>
  <si>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</si>
  <si>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</si>
  <si>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</si>
  <si>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</si>
  <si>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</si>
  <si>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</si>
  <si>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</si>
  <si>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</si>
  <si>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</si>
  <si>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</si>
  <si>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</si>
  <si>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</si>
  <si>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</si>
  <si>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</si>
  <si>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</si>
  <si>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</si>
  <si>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</si>
  <si>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</si>
  <si>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</si>
  <si>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</si>
  <si>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</si>
  <si>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</si>
  <si>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</si>
  <si>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</si>
  <si>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</si>
  <si>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</si>
  <si>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</si>
  <si>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</si>
  <si>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</si>
  <si>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</si>
  <si>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</si>
  <si>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</si>
  <si>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</si>
  <si>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</si>
  <si>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</si>
  <si>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</si>
  <si>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</si>
  <si>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</si>
  <si>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</si>
  <si>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</si>
  <si>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</si>
  <si>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</si>
  <si>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</si>
  <si>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</si>
  <si>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</si>
  <si>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</si>
  <si>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</si>
  <si>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</si>
  <si>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</si>
  <si>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</si>
  <si>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</si>
  <si>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</si>
  <si>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</si>
  <si>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</si>
  <si>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</si>
  <si>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</si>
  <si>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</si>
  <si>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</si>
  <si>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</si>
  <si>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</si>
  <si>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</si>
  <si>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</si>
  <si>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</si>
  <si>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</si>
  <si>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</si>
  <si>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</si>
  <si>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</si>
  <si>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</si>
  <si>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</si>
  <si>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</si>
  <si>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</si>
  <si>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</si>
  <si>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</si>
  <si>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</si>
  <si>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</si>
  <si>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</si>
  <si>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</si>
  <si>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</si>
  <si>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</si>
  <si>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</si>
  <si>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</si>
  <si>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</si>
  <si>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</si>
  <si>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</si>
  <si>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</si>
  <si>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</si>
  <si>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</si>
  <si>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</si>
  <si>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</si>
  <si>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</si>
  <si>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</si>
  <si>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</si>
  <si>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</si>
  <si>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</si>
  <si>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</si>
  <si>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</si>
  <si>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</si>
  <si>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</si>
  <si>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</si>
  <si>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</si>
  <si>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</si>
  <si>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</si>
  <si>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</si>
  <si>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</si>
  <si>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</si>
  <si>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</si>
  <si>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</si>
  <si>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</si>
  <si>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</si>
  <si>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</si>
  <si>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</si>
  <si>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</si>
  <si>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</si>
  <si>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</si>
  <si>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</si>
  <si>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</si>
  <si>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</si>
  <si>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</si>
  <si>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</si>
  <si>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</si>
  <si>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</si>
  <si>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</si>
  <si>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</si>
  <si>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</si>
  <si>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</si>
  <si>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</si>
  <si>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</si>
  <si>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</si>
  <si>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</si>
  <si>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</si>
  <si>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</si>
  <si>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</si>
  <si>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</si>
  <si>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</si>
  <si>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</si>
  <si>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</si>
  <si>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</si>
  <si>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</si>
  <si>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</si>
  <si>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</si>
  <si>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</si>
  <si>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</si>
  <si>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</si>
  <si>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</si>
  <si>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</si>
  <si>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</si>
  <si>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</si>
  <si>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</si>
  <si>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</si>
  <si>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</si>
  <si>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</si>
  <si>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</si>
  <si>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</si>
  <si>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</si>
  <si>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</si>
  <si>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</si>
  <si>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</si>
  <si>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</si>
  <si>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</si>
  <si>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</si>
  <si>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</si>
  <si>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</si>
  <si>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</si>
  <si>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</si>
  <si>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</si>
  <si>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</si>
  <si>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</si>
  <si>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</si>
  <si>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</si>
  <si>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</si>
  <si>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</si>
  <si>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</si>
  <si>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</si>
  <si>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</si>
  <si>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</si>
  <si>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</si>
  <si>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</si>
  <si>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</si>
  <si>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</si>
  <si>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</si>
  <si>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</si>
  <si>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</si>
  <si>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</si>
  <si>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</si>
  <si>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</si>
  <si>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</si>
  <si>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</si>
  <si>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</si>
  <si>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</si>
  <si>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</si>
  <si>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</si>
  <si>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</si>
  <si>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</si>
  <si>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</si>
  <si>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</si>
  <si>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</si>
  <si>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</si>
  <si>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</si>
  <si>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</si>
  <si>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</si>
  <si>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</si>
  <si>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</si>
  <si>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</si>
  <si>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</si>
  <si>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</si>
  <si>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</si>
  <si>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</si>
  <si>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</si>
  <si>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</si>
  <si>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</si>
  <si>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</si>
  <si>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</si>
  <si>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</si>
  <si>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</si>
  <si>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</si>
  <si>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</si>
  <si>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</si>
  <si>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</si>
  <si>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</si>
  <si>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</si>
  <si>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</si>
  <si>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</si>
  <si>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</si>
  <si>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</si>
  <si>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</si>
  <si>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</si>
  <si>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</si>
  <si>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</si>
  <si>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</si>
  <si>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</si>
  <si>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</si>
  <si>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</si>
  <si>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</si>
  <si>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</si>
  <si>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</si>
  <si>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</si>
  <si>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</si>
  <si>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</si>
  <si>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</si>
  <si>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</si>
  <si>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</si>
  <si>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</si>
  <si>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</si>
  <si>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</si>
  <si>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</si>
  <si>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</si>
  <si>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</si>
  <si>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</si>
  <si>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</si>
  <si>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</si>
  <si>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</si>
  <si>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</si>
  <si>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</si>
  <si>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</si>
  <si>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</si>
  <si>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</si>
  <si>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</si>
  <si>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</si>
  <si>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</si>
  <si>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</si>
  <si>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</si>
  <si>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</si>
  <si>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</si>
  <si>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</si>
  <si>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</si>
  <si>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</si>
  <si>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</si>
  <si>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</si>
  <si>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</si>
  <si>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</si>
  <si>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</si>
  <si>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</si>
  <si>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</si>
  <si>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</si>
  <si>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</si>
  <si>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</si>
  <si>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</si>
  <si>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</si>
  <si>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</si>
  <si>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</si>
  <si>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</si>
  <si>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</si>
  <si>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</si>
  <si>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</si>
  <si>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</si>
  <si>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</si>
  <si>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</si>
  <si>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</si>
  <si>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</si>
  <si>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</si>
  <si>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</si>
  <si>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</si>
  <si>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</si>
  <si>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</si>
  <si>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</si>
  <si>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</si>
  <si>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</si>
  <si>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</si>
  <si>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</si>
  <si>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</si>
  <si>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</si>
  <si>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</si>
  <si>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</si>
  <si>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</si>
  <si>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</si>
  <si>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</si>
  <si>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</si>
  <si>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</si>
  <si>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</si>
  <si>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</si>
  <si>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</si>
  <si>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</si>
  <si>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</si>
  <si>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</si>
  <si>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</si>
  <si>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</si>
  <si>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</si>
  <si>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</si>
  <si>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</si>
  <si>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</si>
  <si>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</si>
  <si>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</si>
  <si>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</si>
  <si>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</si>
  <si>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</si>
  <si>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</si>
  <si>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</si>
  <si>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</si>
  <si>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</si>
  <si>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</si>
  <si>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</si>
  <si>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</si>
  <si>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</si>
  <si>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</si>
  <si>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</si>
  <si>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</si>
  <si>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</si>
  <si>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</si>
  <si>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</si>
  <si>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</si>
  <si>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</si>
  <si>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</si>
  <si>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</si>
  <si>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</si>
  <si>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</si>
  <si>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</si>
  <si>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</si>
  <si>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</si>
  <si>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</si>
  <si>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</si>
  <si>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</si>
  <si>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</si>
  <si>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</si>
  <si>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</si>
  <si>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</si>
  <si>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</si>
  <si>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</si>
  <si>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</si>
  <si>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</si>
  <si>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</si>
  <si>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</si>
  <si>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</si>
  <si>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</si>
  <si>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</si>
  <si>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</si>
  <si>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</si>
  <si>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</si>
  <si>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</si>
  <si>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</si>
  <si>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</si>
  <si>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</si>
  <si>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</si>
  <si>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</si>
  <si>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</si>
  <si>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</si>
  <si>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</si>
  <si>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</si>
  <si>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</si>
  <si>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</si>
  <si>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</si>
  <si>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</si>
  <si>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</si>
  <si>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</si>
  <si>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</si>
  <si>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</si>
  <si>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</si>
  <si>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</si>
  <si>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</si>
  <si>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</si>
  <si>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</si>
  <si>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</si>
  <si>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</si>
  <si>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</si>
  <si>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</si>
  <si>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</si>
  <si>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</si>
  <si>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</si>
  <si>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</si>
  <si>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</si>
  <si>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</si>
  <si>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</si>
  <si>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</si>
  <si>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</si>
  <si>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</si>
  <si>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</si>
  <si>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</si>
  <si>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</si>
  <si>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</si>
  <si>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</si>
  <si>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</si>
  <si>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</si>
  <si>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</si>
  <si>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</si>
  <si>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</si>
  <si>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</si>
  <si>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</si>
  <si>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</si>
  <si>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</si>
  <si>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</si>
  <si>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</si>
  <si>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</si>
  <si>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</si>
  <si>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</si>
  <si>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</si>
  <si>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</si>
  <si>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</si>
  <si>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</si>
  <si>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</si>
  <si>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</si>
  <si>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</si>
  <si>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</si>
  <si>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</si>
  <si>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</si>
  <si>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</si>
  <si>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</si>
  <si>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</si>
  <si>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</si>
  <si>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</si>
  <si>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</si>
  <si>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</si>
  <si>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</si>
  <si>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</si>
  <si>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</si>
  <si>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</si>
  <si>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</si>
  <si>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</si>
  <si>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</si>
  <si>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</si>
  <si>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</si>
  <si>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</si>
  <si>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</si>
  <si>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</si>
  <si>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</si>
  <si>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</si>
  <si>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</si>
  <si>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</si>
  <si>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</si>
  <si>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</si>
  <si>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</si>
  <si>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</si>
  <si>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</si>
  <si>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</si>
  <si>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</si>
  <si>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</si>
  <si>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</si>
  <si>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</si>
  <si>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</si>
  <si>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</si>
  <si>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</si>
  <si>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</si>
  <si>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</si>
  <si>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</si>
  <si>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</si>
  <si>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</si>
  <si>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</si>
  <si>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</si>
  <si>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</si>
  <si>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</si>
  <si>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</si>
  <si>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</si>
  <si>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</si>
  <si>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</si>
  <si>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</si>
  <si>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</si>
  <si>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</si>
  <si>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</si>
  <si>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</si>
  <si>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</si>
  <si>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</si>
  <si>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</si>
  <si>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</si>
  <si>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</si>
  <si>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</si>
  <si>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</si>
  <si>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</si>
  <si>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</si>
  <si>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</si>
  <si>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</si>
  <si>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</si>
  <si>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</si>
  <si>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</si>
  <si>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</si>
  <si>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</si>
  <si>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</si>
  <si>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</si>
  <si>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</si>
  <si>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</si>
  <si>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</si>
  <si>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</si>
  <si>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</si>
  <si>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</si>
  <si>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</si>
  <si>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</si>
  <si>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</si>
  <si>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</si>
  <si>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</si>
  <si>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</si>
  <si>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</si>
  <si>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</si>
  <si>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</si>
  <si>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</si>
  <si>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</si>
  <si>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</si>
  <si>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</si>
  <si>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</si>
  <si>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</si>
  <si>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</si>
  <si>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</si>
  <si>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</si>
  <si>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</si>
  <si>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</si>
  <si>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</si>
  <si>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</si>
  <si>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</si>
  <si>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</si>
  <si>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</si>
  <si>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</si>
  <si>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</si>
  <si>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</si>
  <si>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</si>
  <si>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</si>
  <si>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</si>
  <si>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</si>
  <si>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</si>
  <si>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</si>
  <si>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</si>
  <si>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</si>
  <si>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</si>
  <si>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</si>
  <si>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</si>
  <si>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</si>
  <si>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</si>
  <si>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</si>
  <si>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</si>
  <si>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</si>
  <si>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</si>
  <si>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</si>
  <si>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HBAIC</t>
  </si>
  <si>
    <t>Heart Disease</t>
  </si>
  <si>
    <t>Cancer History</t>
  </si>
  <si>
    <t>Number of major Surgeries</t>
  </si>
  <si>
    <t>Smoker</t>
  </si>
  <si>
    <t>Weight Status</t>
  </si>
  <si>
    <t>Charges</t>
  </si>
  <si>
    <t>Hospital Tier</t>
  </si>
  <si>
    <t>City Tier</t>
  </si>
  <si>
    <t xml:space="preserve">State ID </t>
  </si>
  <si>
    <t>Diabetic Status</t>
  </si>
  <si>
    <t>Obesity</t>
  </si>
  <si>
    <t>Over Weight</t>
  </si>
  <si>
    <t>Normal Weight</t>
  </si>
  <si>
    <t>Title</t>
  </si>
  <si>
    <t>Phil</t>
  </si>
  <si>
    <t>Kelsey</t>
  </si>
  <si>
    <t>Kristyn</t>
  </si>
  <si>
    <t>Stephen</t>
  </si>
  <si>
    <t>David</t>
  </si>
  <si>
    <t>Wade</t>
  </si>
  <si>
    <t>Franklin</t>
  </si>
  <si>
    <t>Philippe</t>
  </si>
  <si>
    <t>John</t>
  </si>
  <si>
    <t>Myles</t>
  </si>
  <si>
    <t>Nicole</t>
  </si>
  <si>
    <t>Adam</t>
  </si>
  <si>
    <t>Zach</t>
  </si>
  <si>
    <t>Natalie</t>
  </si>
  <si>
    <t>Courtney</t>
  </si>
  <si>
    <t>Julien</t>
  </si>
  <si>
    <t>Samantha</t>
  </si>
  <si>
    <t>Robert</t>
  </si>
  <si>
    <t>Roseann</t>
  </si>
  <si>
    <t>Flavio</t>
  </si>
  <si>
    <t>Alex</t>
  </si>
  <si>
    <t>Inna</t>
  </si>
  <si>
    <t>Ari</t>
  </si>
  <si>
    <t>Kenny</t>
  </si>
  <si>
    <t>Louise</t>
  </si>
  <si>
    <t>Cameron</t>
  </si>
  <si>
    <t>Megan</t>
  </si>
  <si>
    <t>Daniel</t>
  </si>
  <si>
    <t>Jeff</t>
  </si>
  <si>
    <t>Maurya</t>
  </si>
  <si>
    <t>Yves</t>
  </si>
  <si>
    <t>Danielle</t>
  </si>
  <si>
    <t>Joshua</t>
  </si>
  <si>
    <t>Jennifer</t>
  </si>
  <si>
    <t>Kate</t>
  </si>
  <si>
    <t>Kevin</t>
  </si>
  <si>
    <t>Philip</t>
  </si>
  <si>
    <t>Rebecca</t>
  </si>
  <si>
    <t>Hope</t>
  </si>
  <si>
    <t>Nicholas</t>
  </si>
  <si>
    <t>Jessica</t>
  </si>
  <si>
    <t>Sari</t>
  </si>
  <si>
    <t>Ricardo</t>
  </si>
  <si>
    <t>Gedion</t>
  </si>
  <si>
    <t>Mark</t>
  </si>
  <si>
    <t>Amanda</t>
  </si>
  <si>
    <t>Knox</t>
  </si>
  <si>
    <t>Yianna</t>
  </si>
  <si>
    <t>Roberta</t>
  </si>
  <si>
    <t>Ann</t>
  </si>
  <si>
    <t>Charlie</t>
  </si>
  <si>
    <t>Meb</t>
  </si>
  <si>
    <t>Meredith</t>
  </si>
  <si>
    <t>Doug</t>
  </si>
  <si>
    <t>Dane</t>
  </si>
  <si>
    <t>Jonas</t>
  </si>
  <si>
    <t>Nick</t>
  </si>
  <si>
    <t>Timothy</t>
  </si>
  <si>
    <t>William</t>
  </si>
  <si>
    <t>Sage</t>
  </si>
  <si>
    <t>Cole</t>
  </si>
  <si>
    <t>Jesse</t>
  </si>
  <si>
    <t>Eric</t>
  </si>
  <si>
    <t>Rami</t>
  </si>
  <si>
    <t>Denis</t>
  </si>
  <si>
    <t>Bonnie</t>
  </si>
  <si>
    <t>Michael</t>
  </si>
  <si>
    <t>Samuel</t>
  </si>
  <si>
    <t>Matthew</t>
  </si>
  <si>
    <t>Syndy</t>
  </si>
  <si>
    <t>Aleksandra</t>
  </si>
  <si>
    <t>Richard</t>
  </si>
  <si>
    <t>Akira</t>
  </si>
  <si>
    <t>Ben</t>
  </si>
  <si>
    <t>Jana</t>
  </si>
  <si>
    <t>Marie-Helene</t>
  </si>
  <si>
    <t>Bobby</t>
  </si>
  <si>
    <t>Lina</t>
  </si>
  <si>
    <t>Zebulon</t>
  </si>
  <si>
    <t>Greg</t>
  </si>
  <si>
    <t>Manuela</t>
  </si>
  <si>
    <t>Tyler</t>
  </si>
  <si>
    <t>Jeffrey</t>
  </si>
  <si>
    <t>Amy</t>
  </si>
  <si>
    <t>Sarah</t>
  </si>
  <si>
    <t>Lara</t>
  </si>
  <si>
    <t>Sebastien</t>
  </si>
  <si>
    <t>Padraig</t>
  </si>
  <si>
    <t>Heather</t>
  </si>
  <si>
    <t>Jorge</t>
  </si>
  <si>
    <t>Felix</t>
  </si>
  <si>
    <t>Jill</t>
  </si>
  <si>
    <t>Alejandro</t>
  </si>
  <si>
    <t>Matt</t>
  </si>
  <si>
    <t>Grace</t>
  </si>
  <si>
    <t>Jaime</t>
  </si>
  <si>
    <t>Calesse</t>
  </si>
  <si>
    <t>Sergey</t>
  </si>
  <si>
    <t>Lawrence</t>
  </si>
  <si>
    <t>Erik</t>
  </si>
  <si>
    <t>Chris</t>
  </si>
  <si>
    <t>Jeremy</t>
  </si>
  <si>
    <t>Elizabeth</t>
  </si>
  <si>
    <t>Sean</t>
  </si>
  <si>
    <t>Susannah</t>
  </si>
  <si>
    <t>Randy</t>
  </si>
  <si>
    <t>Leslie</t>
  </si>
  <si>
    <t>Dan</t>
  </si>
  <si>
    <t>Stephanie</t>
  </si>
  <si>
    <t>Kylie</t>
  </si>
  <si>
    <t>Carrie</t>
  </si>
  <si>
    <t>Alan</t>
  </si>
  <si>
    <t>Nate</t>
  </si>
  <si>
    <t>Jason</t>
  </si>
  <si>
    <t>Adrienne</t>
  </si>
  <si>
    <t>Yutaka</t>
  </si>
  <si>
    <t>James</t>
  </si>
  <si>
    <t>Nathaniel</t>
  </si>
  <si>
    <t>Joan</t>
  </si>
  <si>
    <t>Bradley</t>
  </si>
  <si>
    <t>Andrea</t>
  </si>
  <si>
    <t>Joey</t>
  </si>
  <si>
    <t>Nicolas</t>
  </si>
  <si>
    <t>Marcel</t>
  </si>
  <si>
    <t>Krisana</t>
  </si>
  <si>
    <t>Stacey</t>
  </si>
  <si>
    <t>Christine</t>
  </si>
  <si>
    <t>Michele</t>
  </si>
  <si>
    <t>Nikki</t>
  </si>
  <si>
    <t>Aliaksandr</t>
  </si>
  <si>
    <t>Janice</t>
  </si>
  <si>
    <t>Marie-France</t>
  </si>
  <si>
    <t>Yu</t>
  </si>
  <si>
    <t>Emma</t>
  </si>
  <si>
    <t>Kathryn</t>
  </si>
  <si>
    <t>Cynthia</t>
  </si>
  <si>
    <t>Allison</t>
  </si>
  <si>
    <t>Gabriela</t>
  </si>
  <si>
    <t>Sharon</t>
  </si>
  <si>
    <t>Colin</t>
  </si>
  <si>
    <t>Rachael</t>
  </si>
  <si>
    <t>Maricela</t>
  </si>
  <si>
    <t>Marie</t>
  </si>
  <si>
    <t>Jeffry</t>
  </si>
  <si>
    <t>Mike</t>
  </si>
  <si>
    <t>Rick</t>
  </si>
  <si>
    <t>Pierre-Michel</t>
  </si>
  <si>
    <t>Caroline</t>
  </si>
  <si>
    <t>Berenice</t>
  </si>
  <si>
    <t>Miguel</t>
  </si>
  <si>
    <t>Zachary</t>
  </si>
  <si>
    <t>Dante</t>
  </si>
  <si>
    <t>Michelle</t>
  </si>
  <si>
    <t>Edward</t>
  </si>
  <si>
    <t>Kacee</t>
  </si>
  <si>
    <t>Dave</t>
  </si>
  <si>
    <t>Maryanna</t>
  </si>
  <si>
    <t>Deanna</t>
  </si>
  <si>
    <t>Peter</t>
  </si>
  <si>
    <t>Gregory</t>
  </si>
  <si>
    <t>Elliot</t>
  </si>
  <si>
    <t>Corey</t>
  </si>
  <si>
    <t>Melissa</t>
  </si>
  <si>
    <t>Raven</t>
  </si>
  <si>
    <t>Christopher</t>
  </si>
  <si>
    <t>Jordan</t>
  </si>
  <si>
    <t>Nils</t>
  </si>
  <si>
    <t>Angela</t>
  </si>
  <si>
    <t>Jenny</t>
  </si>
  <si>
    <t>Emily</t>
  </si>
  <si>
    <t>Fabienne</t>
  </si>
  <si>
    <t>Temima</t>
  </si>
  <si>
    <t>Phoebe</t>
  </si>
  <si>
    <t>Christian</t>
  </si>
  <si>
    <t>Nichole</t>
  </si>
  <si>
    <t>Katherine</t>
  </si>
  <si>
    <t>Lynda</t>
  </si>
  <si>
    <t>Lauren</t>
  </si>
  <si>
    <t>Xiao</t>
  </si>
  <si>
    <t>Shizhong</t>
  </si>
  <si>
    <t>Marie-Claire</t>
  </si>
  <si>
    <t>Carolyn</t>
  </si>
  <si>
    <t>Jim</t>
  </si>
  <si>
    <t>Corina</t>
  </si>
  <si>
    <t>Guannan</t>
  </si>
  <si>
    <t>Don</t>
  </si>
  <si>
    <t>Jatin</t>
  </si>
  <si>
    <t>Damon</t>
  </si>
  <si>
    <t>Helen</t>
  </si>
  <si>
    <t>Kristin</t>
  </si>
  <si>
    <t>Lisa</t>
  </si>
  <si>
    <t>Louis</t>
  </si>
  <si>
    <t>Karen</t>
  </si>
  <si>
    <t>Mathieu</t>
  </si>
  <si>
    <t>Kara</t>
  </si>
  <si>
    <t>Brendan</t>
  </si>
  <si>
    <t>Kameko</t>
  </si>
  <si>
    <t>Sabine</t>
  </si>
  <si>
    <t>Joseph</t>
  </si>
  <si>
    <t>Katie</t>
  </si>
  <si>
    <t>Cathryn</t>
  </si>
  <si>
    <t>Shauna</t>
  </si>
  <si>
    <t>Terence</t>
  </si>
  <si>
    <t>Marisol</t>
  </si>
  <si>
    <t>Teiko</t>
  </si>
  <si>
    <t>Johannah</t>
  </si>
  <si>
    <t>Bryan</t>
  </si>
  <si>
    <t>Lizette</t>
  </si>
  <si>
    <t>Jeb</t>
  </si>
  <si>
    <t>Oz</t>
  </si>
  <si>
    <t>Tara</t>
  </si>
  <si>
    <t>Yoshinori</t>
  </si>
  <si>
    <t>Junyong</t>
  </si>
  <si>
    <t>Jonathan</t>
  </si>
  <si>
    <t>Laurette</t>
  </si>
  <si>
    <t>Mary</t>
  </si>
  <si>
    <t>Brent</t>
  </si>
  <si>
    <t>Kamilla</t>
  </si>
  <si>
    <t>Gianfilippo</t>
  </si>
  <si>
    <t>Hector</t>
  </si>
  <si>
    <t>Aubri</t>
  </si>
  <si>
    <t>Justin</t>
  </si>
  <si>
    <t>Brad</t>
  </si>
  <si>
    <t>Simo</t>
  </si>
  <si>
    <t>Maya</t>
  </si>
  <si>
    <t>Hilda</t>
  </si>
  <si>
    <t>Takuo</t>
  </si>
  <si>
    <t>Benoit</t>
  </si>
  <si>
    <t>Della</t>
  </si>
  <si>
    <t>Victoria</t>
  </si>
  <si>
    <t>Tasos</t>
  </si>
  <si>
    <t>Lukasz</t>
  </si>
  <si>
    <t>Meta</t>
  </si>
  <si>
    <t>Angelica</t>
  </si>
  <si>
    <t>Kathleen</t>
  </si>
  <si>
    <t>Hiruni</t>
  </si>
  <si>
    <t>Kristi</t>
  </si>
  <si>
    <t>Jocelyn</t>
  </si>
  <si>
    <t>Daphne</t>
  </si>
  <si>
    <t>Carolina</t>
  </si>
  <si>
    <t>Marc-Olivier</t>
  </si>
  <si>
    <t>Karine</t>
  </si>
  <si>
    <t>Cheryl</t>
  </si>
  <si>
    <t>Adriana</t>
  </si>
  <si>
    <t>Roberto</t>
  </si>
  <si>
    <t>Tiffany</t>
  </si>
  <si>
    <t>Brianne</t>
  </si>
  <si>
    <t>Hiroki</t>
  </si>
  <si>
    <t>Anders</t>
  </si>
  <si>
    <t>Sally</t>
  </si>
  <si>
    <t>Rina</t>
  </si>
  <si>
    <t>Albert</t>
  </si>
  <si>
    <t>Josh</t>
  </si>
  <si>
    <t>Maxime</t>
  </si>
  <si>
    <t>Armando</t>
  </si>
  <si>
    <t>Dana</t>
  </si>
  <si>
    <t>Benjamin</t>
  </si>
  <si>
    <t>Tanya</t>
  </si>
  <si>
    <t>Tracy</t>
  </si>
  <si>
    <t>Polly</t>
  </si>
  <si>
    <t>Nuta</t>
  </si>
  <si>
    <t>Margie</t>
  </si>
  <si>
    <t>Heidi</t>
  </si>
  <si>
    <t>Filip</t>
  </si>
  <si>
    <t>Madeleine</t>
  </si>
  <si>
    <t>Kimberly</t>
  </si>
  <si>
    <t>Tennille</t>
  </si>
  <si>
    <t>Shalane</t>
  </si>
  <si>
    <t>Melanie</t>
  </si>
  <si>
    <t>Taralyn</t>
  </si>
  <si>
    <t>Ning</t>
  </si>
  <si>
    <t>Joel</t>
  </si>
  <si>
    <t>Brittney</t>
  </si>
  <si>
    <t>Sheila</t>
  </si>
  <si>
    <t>Koji</t>
  </si>
  <si>
    <t>Kulwinder</t>
  </si>
  <si>
    <t>Ilana</t>
  </si>
  <si>
    <t>Karl</t>
  </si>
  <si>
    <t>Will</t>
  </si>
  <si>
    <t>Tom</t>
  </si>
  <si>
    <t>Nobuyori</t>
  </si>
  <si>
    <t>Andy</t>
  </si>
  <si>
    <t>Geoff</t>
  </si>
  <si>
    <t>Kelli</t>
  </si>
  <si>
    <t>Wendy</t>
  </si>
  <si>
    <t>Mayumi</t>
  </si>
  <si>
    <t>Vanessa</t>
  </si>
  <si>
    <t>Beth</t>
  </si>
  <si>
    <t>Erika</t>
  </si>
  <si>
    <t>Chad</t>
  </si>
  <si>
    <t>Orla</t>
  </si>
  <si>
    <t>Megumi</t>
  </si>
  <si>
    <t>Skylar</t>
  </si>
  <si>
    <t>Renee</t>
  </si>
  <si>
    <t>Tamara</t>
  </si>
  <si>
    <t>Suzanne</t>
  </si>
  <si>
    <t>Bronwyn</t>
  </si>
  <si>
    <t>Rhonda</t>
  </si>
  <si>
    <t>Lucille</t>
  </si>
  <si>
    <t>Alyssa</t>
  </si>
  <si>
    <t>Emilie</t>
  </si>
  <si>
    <t>Floris</t>
  </si>
  <si>
    <t>Marc</t>
  </si>
  <si>
    <t>Malcolm</t>
  </si>
  <si>
    <t>Aditi</t>
  </si>
  <si>
    <t>Marianne</t>
  </si>
  <si>
    <t>Carla</t>
  </si>
  <si>
    <t>Oksana</t>
  </si>
  <si>
    <t>Dale</t>
  </si>
  <si>
    <t>Ulrike</t>
  </si>
  <si>
    <t>Natty</t>
  </si>
  <si>
    <t>Cassandra</t>
  </si>
  <si>
    <t>Bettina</t>
  </si>
  <si>
    <t>Holli</t>
  </si>
  <si>
    <t>Garrett</t>
  </si>
  <si>
    <t>Deanne</t>
  </si>
  <si>
    <t>Tracie</t>
  </si>
  <si>
    <t>Peiweng</t>
  </si>
  <si>
    <t>Krista</t>
  </si>
  <si>
    <t>Jenessa</t>
  </si>
  <si>
    <t>Dorian</t>
  </si>
  <si>
    <t>Aberu</t>
  </si>
  <si>
    <t>Tim</t>
  </si>
  <si>
    <t>Gabriel</t>
  </si>
  <si>
    <t>Natasha</t>
  </si>
  <si>
    <t>Mckendree</t>
  </si>
  <si>
    <t>Shure</t>
  </si>
  <si>
    <t>Brenda</t>
  </si>
  <si>
    <t>Kathya</t>
  </si>
  <si>
    <t>Wesley</t>
  </si>
  <si>
    <t>Alexandra</t>
  </si>
  <si>
    <t>Gillian</t>
  </si>
  <si>
    <t>Gal</t>
  </si>
  <si>
    <t>Anton</t>
  </si>
  <si>
    <t>Yazmin</t>
  </si>
  <si>
    <t>Florian</t>
  </si>
  <si>
    <t>Claire</t>
  </si>
  <si>
    <t>Candice</t>
  </si>
  <si>
    <t>Elena</t>
  </si>
  <si>
    <t>Bert</t>
  </si>
  <si>
    <t>Kristine</t>
  </si>
  <si>
    <t>Yoko</t>
  </si>
  <si>
    <t>Laura</t>
  </si>
  <si>
    <t>Paige</t>
  </si>
  <si>
    <t>Maria</t>
  </si>
  <si>
    <t>Mohammad</t>
  </si>
  <si>
    <t>Gisele</t>
  </si>
  <si>
    <t>Kenneth</t>
  </si>
  <si>
    <t>Jamie</t>
  </si>
  <si>
    <t>Ariell</t>
  </si>
  <si>
    <t>Colleen</t>
  </si>
  <si>
    <t>Sara</t>
  </si>
  <si>
    <t>Francesca</t>
  </si>
  <si>
    <t>Toshiyuki</t>
  </si>
  <si>
    <t>Julee</t>
  </si>
  <si>
    <t>Ciaran</t>
  </si>
  <si>
    <t>Makie</t>
  </si>
  <si>
    <t>Cary</t>
  </si>
  <si>
    <t>Steven</t>
  </si>
  <si>
    <t>Tatiana</t>
  </si>
  <si>
    <t>Maxwell</t>
  </si>
  <si>
    <t>Pascale</t>
  </si>
  <si>
    <t>Becca</t>
  </si>
  <si>
    <t>Grant</t>
  </si>
  <si>
    <t>Sophia</t>
  </si>
  <si>
    <t>Christina</t>
  </si>
  <si>
    <t>Ethan</t>
  </si>
  <si>
    <t>Audrey</t>
  </si>
  <si>
    <t>Dara</t>
  </si>
  <si>
    <t>Sylvain</t>
  </si>
  <si>
    <t>Veronica</t>
  </si>
  <si>
    <t>Warren</t>
  </si>
  <si>
    <t>Daniela</t>
  </si>
  <si>
    <t>Mathias</t>
  </si>
  <si>
    <t>Alice</t>
  </si>
  <si>
    <t>Fasil</t>
  </si>
  <si>
    <t>Katharina</t>
  </si>
  <si>
    <t>Carl</t>
  </si>
  <si>
    <t>Braulio</t>
  </si>
  <si>
    <t>Anne-Marie</t>
  </si>
  <si>
    <t>Yuki</t>
  </si>
  <si>
    <t>Rafer</t>
  </si>
  <si>
    <t>Mahesh</t>
  </si>
  <si>
    <t>Stanley</t>
  </si>
  <si>
    <t>Fritz</t>
  </si>
  <si>
    <t>Roxanne</t>
  </si>
  <si>
    <t>Israel</t>
  </si>
  <si>
    <t>Samalya</t>
  </si>
  <si>
    <t>Alicia</t>
  </si>
  <si>
    <t>Guomin</t>
  </si>
  <si>
    <t>Javier</t>
  </si>
  <si>
    <t>Annie</t>
  </si>
  <si>
    <t>B</t>
  </si>
  <si>
    <t>Alison</t>
  </si>
  <si>
    <t>Sandra</t>
  </si>
  <si>
    <t>Rodney</t>
  </si>
  <si>
    <t>Maximilian</t>
  </si>
  <si>
    <t>Eirik</t>
  </si>
  <si>
    <t>Rik</t>
  </si>
  <si>
    <t>Yannick</t>
  </si>
  <si>
    <t>Thibaud</t>
  </si>
  <si>
    <t>Martina</t>
  </si>
  <si>
    <t>Saeger</t>
  </si>
  <si>
    <t>Buzunesh</t>
  </si>
  <si>
    <t>Mirte</t>
  </si>
  <si>
    <t>Gina</t>
  </si>
  <si>
    <t>Dino</t>
  </si>
  <si>
    <t>Jan</t>
  </si>
  <si>
    <t>Krysta</t>
  </si>
  <si>
    <t>Natascia</t>
  </si>
  <si>
    <t>Monica</t>
  </si>
  <si>
    <t>Angie</t>
  </si>
  <si>
    <t>Sabina</t>
  </si>
  <si>
    <t>Kerry</t>
  </si>
  <si>
    <t>Terry</t>
  </si>
  <si>
    <t>Keara</t>
  </si>
  <si>
    <t>Katena</t>
  </si>
  <si>
    <t>Jan-Patrick</t>
  </si>
  <si>
    <t>Travis</t>
  </si>
  <si>
    <t>Ricky</t>
  </si>
  <si>
    <t>Jean-Marc</t>
  </si>
  <si>
    <t>Ulrich</t>
  </si>
  <si>
    <t>Robyn</t>
  </si>
  <si>
    <t>Eoghan</t>
  </si>
  <si>
    <t>Kassie</t>
  </si>
  <si>
    <t>Jenni</t>
  </si>
  <si>
    <t>Brett</t>
  </si>
  <si>
    <t>Shelby</t>
  </si>
  <si>
    <t>Leticia</t>
  </si>
  <si>
    <t>Steve</t>
  </si>
  <si>
    <t>Katharine</t>
  </si>
  <si>
    <t>Desiree</t>
  </si>
  <si>
    <t>Jon</t>
  </si>
  <si>
    <t>Ketil</t>
  </si>
  <si>
    <t>Christi</t>
  </si>
  <si>
    <t>Eve</t>
  </si>
  <si>
    <t>Devin</t>
  </si>
  <si>
    <t>Adrian</t>
  </si>
  <si>
    <t>Mallory</t>
  </si>
  <si>
    <t>Emilee</t>
  </si>
  <si>
    <t>Kieran</t>
  </si>
  <si>
    <t>Chip</t>
  </si>
  <si>
    <t>Meghan</t>
  </si>
  <si>
    <t>Luke</t>
  </si>
  <si>
    <t>Leigh</t>
  </si>
  <si>
    <t>Yosuke</t>
  </si>
  <si>
    <t>Jodi</t>
  </si>
  <si>
    <t>Rachel</t>
  </si>
  <si>
    <t>Susan</t>
  </si>
  <si>
    <t>Jack</t>
  </si>
  <si>
    <t>Yoshie</t>
  </si>
  <si>
    <t>Arturo</t>
  </si>
  <si>
    <t>Jake</t>
  </si>
  <si>
    <t>Ezra</t>
  </si>
  <si>
    <t>Fanny</t>
  </si>
  <si>
    <t>Marina</t>
  </si>
  <si>
    <t>Aoife</t>
  </si>
  <si>
    <t>Maciej</t>
  </si>
  <si>
    <t>Cathi</t>
  </si>
  <si>
    <t>Liang</t>
  </si>
  <si>
    <t>Lexy</t>
  </si>
  <si>
    <t>Rochelle</t>
  </si>
  <si>
    <t>Paula</t>
  </si>
  <si>
    <t>Sachiko</t>
  </si>
  <si>
    <t>Ruben</t>
  </si>
  <si>
    <t>Chatham</t>
  </si>
  <si>
    <t>Derek</t>
  </si>
  <si>
    <t>Lyazid</t>
  </si>
  <si>
    <t>Bo</t>
  </si>
  <si>
    <t>Leah</t>
  </si>
  <si>
    <t>Allie</t>
  </si>
  <si>
    <t>Trasi</t>
  </si>
  <si>
    <t>Fernando</t>
  </si>
  <si>
    <t>Ieva</t>
  </si>
  <si>
    <t>Meaghan</t>
  </si>
  <si>
    <t>Kris</t>
  </si>
  <si>
    <t>Fan</t>
  </si>
  <si>
    <t>Chaiwat</t>
  </si>
  <si>
    <t>Kerri</t>
  </si>
  <si>
    <t>Annika</t>
  </si>
  <si>
    <t>Hannah</t>
  </si>
  <si>
    <t>Guillaume</t>
  </si>
  <si>
    <t>Kaylee</t>
  </si>
  <si>
    <t>Theresa</t>
  </si>
  <si>
    <t>Linda</t>
  </si>
  <si>
    <t>Jacqueline</t>
  </si>
  <si>
    <t>Yefeng</t>
  </si>
  <si>
    <t>Ken</t>
  </si>
  <si>
    <t>Federica</t>
  </si>
  <si>
    <t>Azelie</t>
  </si>
  <si>
    <t>Kim</t>
  </si>
  <si>
    <t>Dariusz</t>
  </si>
  <si>
    <t>Kristen</t>
  </si>
  <si>
    <t>Trent</t>
  </si>
  <si>
    <t>Julie</t>
  </si>
  <si>
    <t>Sawomir</t>
  </si>
  <si>
    <t>Micah</t>
  </si>
  <si>
    <t>Steph</t>
  </si>
  <si>
    <t>Kristina</t>
  </si>
  <si>
    <t>Flo</t>
  </si>
  <si>
    <t>Anabel</t>
  </si>
  <si>
    <t>Ian</t>
  </si>
  <si>
    <t>Cindy</t>
  </si>
  <si>
    <t>Marcia</t>
  </si>
  <si>
    <t>Isabelle</t>
  </si>
  <si>
    <t>Neil</t>
  </si>
  <si>
    <t>Nathan</t>
  </si>
  <si>
    <t>Pilar</t>
  </si>
  <si>
    <t>Christie</t>
  </si>
  <si>
    <t>Masahiro</t>
  </si>
  <si>
    <t>Shalaleh</t>
  </si>
  <si>
    <t>Zuzana</t>
  </si>
  <si>
    <t>Catherine</t>
  </si>
  <si>
    <t>Youngseong</t>
  </si>
  <si>
    <t>Janez</t>
  </si>
  <si>
    <t>Deniz</t>
  </si>
  <si>
    <t>Alfredo</t>
  </si>
  <si>
    <t>Troy</t>
  </si>
  <si>
    <t>Jennefer</t>
  </si>
  <si>
    <t>Esther</t>
  </si>
  <si>
    <t>Jackie</t>
  </si>
  <si>
    <t>Rob</t>
  </si>
  <si>
    <t>Brittany</t>
  </si>
  <si>
    <t>Virginie</t>
  </si>
  <si>
    <t>Caleb</t>
  </si>
  <si>
    <t>Zachariah</t>
  </si>
  <si>
    <t>Breno</t>
  </si>
  <si>
    <t>Takaya</t>
  </si>
  <si>
    <t>Bart</t>
  </si>
  <si>
    <t>Bird</t>
  </si>
  <si>
    <t>Yuri</t>
  </si>
  <si>
    <t>Debbie</t>
  </si>
  <si>
    <t>Janne</t>
  </si>
  <si>
    <t>Callie</t>
  </si>
  <si>
    <t>Roger</t>
  </si>
  <si>
    <t>Pamela</t>
  </si>
  <si>
    <t>Robin</t>
  </si>
  <si>
    <t>Terri</t>
  </si>
  <si>
    <t>Eddie</t>
  </si>
  <si>
    <t>Joyce</t>
  </si>
  <si>
    <t>Dorota</t>
  </si>
  <si>
    <t>Bryant</t>
  </si>
  <si>
    <t>Eduardo</t>
  </si>
  <si>
    <t>Christin</t>
  </si>
  <si>
    <t>Donna</t>
  </si>
  <si>
    <t>Rod</t>
  </si>
  <si>
    <t>Joe</t>
  </si>
  <si>
    <t>Kayleigh</t>
  </si>
  <si>
    <t>Billy</t>
  </si>
  <si>
    <t>Bernard</t>
  </si>
  <si>
    <t>Bryn</t>
  </si>
  <si>
    <t>Jay</t>
  </si>
  <si>
    <t>Shelley</t>
  </si>
  <si>
    <t>Jekaterina</t>
  </si>
  <si>
    <t>Pauline</t>
  </si>
  <si>
    <t>Mare</t>
  </si>
  <si>
    <t>Seth</t>
  </si>
  <si>
    <t>Missy</t>
  </si>
  <si>
    <t>Alfons</t>
  </si>
  <si>
    <t>Amber</t>
  </si>
  <si>
    <t>Lilia</t>
  </si>
  <si>
    <t>Danny</t>
  </si>
  <si>
    <t>Satomi</t>
  </si>
  <si>
    <t>Chloe</t>
  </si>
  <si>
    <t>Cailtlin</t>
  </si>
  <si>
    <t>Chuy</t>
  </si>
  <si>
    <t>Liza</t>
  </si>
  <si>
    <t>Aya</t>
  </si>
  <si>
    <t>Bethany</t>
  </si>
  <si>
    <t>Ping</t>
  </si>
  <si>
    <t>Emmett</t>
  </si>
  <si>
    <t>Chrissy</t>
  </si>
  <si>
    <t>Halle</t>
  </si>
  <si>
    <t>Dina</t>
  </si>
  <si>
    <t>Caitrin</t>
  </si>
  <si>
    <t>Alix</t>
  </si>
  <si>
    <t>Kakushin</t>
  </si>
  <si>
    <t>Valur</t>
  </si>
  <si>
    <t>Lissa</t>
  </si>
  <si>
    <t>Alyson</t>
  </si>
  <si>
    <t>Therese</t>
  </si>
  <si>
    <t>Beau</t>
  </si>
  <si>
    <t>Gretchen</t>
  </si>
  <si>
    <t>Deborah</t>
  </si>
  <si>
    <t>Amany</t>
  </si>
  <si>
    <t>Kipling</t>
  </si>
  <si>
    <t>Danilo</t>
  </si>
  <si>
    <t>Mikko</t>
  </si>
  <si>
    <t>Christy</t>
  </si>
  <si>
    <t>Jingjing</t>
  </si>
  <si>
    <t>Frankline</t>
  </si>
  <si>
    <t>Natalia</t>
  </si>
  <si>
    <t>Brooke</t>
  </si>
  <si>
    <t>Marny</t>
  </si>
  <si>
    <t>Bernat</t>
  </si>
  <si>
    <t>Hicham</t>
  </si>
  <si>
    <t>Elisabetta</t>
  </si>
  <si>
    <t>Nancy</t>
  </si>
  <si>
    <t>Denise</t>
  </si>
  <si>
    <t>Ariel</t>
  </si>
  <si>
    <t>Rosalie</t>
  </si>
  <si>
    <t>Vitaliy</t>
  </si>
  <si>
    <t>Massimiliano</t>
  </si>
  <si>
    <t>Kiyokatsu</t>
  </si>
  <si>
    <t>Rhea</t>
  </si>
  <si>
    <t>Erin</t>
  </si>
  <si>
    <t>Hallie</t>
  </si>
  <si>
    <t>Ji</t>
  </si>
  <si>
    <t>Mona</t>
  </si>
  <si>
    <t>Dominique</t>
  </si>
  <si>
    <t>Lorraine</t>
  </si>
  <si>
    <t>Evan</t>
  </si>
  <si>
    <t>Lavar</t>
  </si>
  <si>
    <t>Arthur</t>
  </si>
  <si>
    <t>Tammy</t>
  </si>
  <si>
    <t>Lena</t>
  </si>
  <si>
    <t>Valentina</t>
  </si>
  <si>
    <t>Dj</t>
  </si>
  <si>
    <t>Tadese</t>
  </si>
  <si>
    <t>Dathan</t>
  </si>
  <si>
    <t>Kiersten</t>
  </si>
  <si>
    <t>Lelisa</t>
  </si>
  <si>
    <t>Elleree</t>
  </si>
  <si>
    <t>Dani</t>
  </si>
  <si>
    <t>Pat</t>
  </si>
  <si>
    <t>Ruth</t>
  </si>
  <si>
    <t>Hillary</t>
  </si>
  <si>
    <t>Maaikel</t>
  </si>
  <si>
    <t>Lyndsy</t>
  </si>
  <si>
    <t>Anna</t>
  </si>
  <si>
    <t>Sonja</t>
  </si>
  <si>
    <t>Cliff</t>
  </si>
  <si>
    <t>Blue</t>
  </si>
  <si>
    <t>Jerome</t>
  </si>
  <si>
    <t>Ali</t>
  </si>
  <si>
    <t>Pierre</t>
  </si>
  <si>
    <t>Lusapho</t>
  </si>
  <si>
    <t>Roman</t>
  </si>
  <si>
    <t>Flannery</t>
  </si>
  <si>
    <t>Lindy</t>
  </si>
  <si>
    <t>Holly</t>
  </si>
  <si>
    <t>Fred</t>
  </si>
  <si>
    <t>Sebastian</t>
  </si>
  <si>
    <t>Katy</t>
  </si>
  <si>
    <t>Grand Total</t>
  </si>
  <si>
    <t>N/A</t>
  </si>
  <si>
    <t>{"hash":"ecbec4b66f6640b7b7eef0746219de145b43946fdf699e2251914f0e38fe2f85","version":1,"value":"[[\"=COUNTIF(A:A, U2)\"]]"}</t>
  </si>
  <si>
    <t>HBA1C</t>
  </si>
  <si>
    <t>Heart Issues</t>
  </si>
  <si>
    <t>Cancer history</t>
  </si>
  <si>
    <t>NumberOfMajorSurgeries</t>
  </si>
  <si>
    <t>smoker</t>
  </si>
  <si>
    <t>Diabetis Status</t>
  </si>
  <si>
    <t>Diabetic</t>
  </si>
  <si>
    <t>Prediabetic</t>
  </si>
  <si>
    <t>Paola Andrea</t>
  </si>
  <si>
    <t>Smokers</t>
  </si>
  <si>
    <t>Non-Smokers</t>
  </si>
  <si>
    <t>Count</t>
  </si>
  <si>
    <t>Smoker And Non-Smoker pivot Table</t>
  </si>
  <si>
    <t>Cancer History - Yes</t>
  </si>
  <si>
    <t>Cancer History - No</t>
  </si>
  <si>
    <t>Heart Disease - Yes</t>
  </si>
  <si>
    <t>Heart Disease - No</t>
  </si>
  <si>
    <t>Metric</t>
  </si>
  <si>
    <t>QUICK ANALYSIS - CUSTOMER METRICS</t>
  </si>
  <si>
    <t>Percentage</t>
  </si>
  <si>
    <t>Total Customers</t>
  </si>
  <si>
    <t>CUSTOMER BREAKDOWN BY KEY METRICS</t>
  </si>
  <si>
    <t>Normal Diabetic Status</t>
  </si>
  <si>
    <t>Matthew D</t>
  </si>
  <si>
    <t>Russell B</t>
  </si>
  <si>
    <t>Patrick R</t>
  </si>
  <si>
    <t>Brooke N</t>
  </si>
  <si>
    <t>Leilani M</t>
  </si>
  <si>
    <t>Jennifer A</t>
  </si>
  <si>
    <t>Christina M</t>
  </si>
  <si>
    <t>Said Sr</t>
  </si>
  <si>
    <t>Madelyn C</t>
  </si>
  <si>
    <t>Eric A</t>
  </si>
  <si>
    <t>Emiliano I</t>
  </si>
  <si>
    <t>Stephanie W</t>
  </si>
  <si>
    <t>Nicole J</t>
  </si>
  <si>
    <t>Jefferson D</t>
  </si>
  <si>
    <t>Brendan D</t>
  </si>
  <si>
    <t>Sydney L</t>
  </si>
  <si>
    <t>Ryan M</t>
  </si>
  <si>
    <t>Anna H</t>
  </si>
  <si>
    <t>James R</t>
  </si>
  <si>
    <t>Eric W</t>
  </si>
  <si>
    <t>Brianna L</t>
  </si>
  <si>
    <t>Thomas J</t>
  </si>
  <si>
    <t>Melissa L</t>
  </si>
  <si>
    <t>Anthony J</t>
  </si>
  <si>
    <t>Andrew B</t>
  </si>
  <si>
    <t>Dara E</t>
  </si>
  <si>
    <t>Katie T</t>
  </si>
  <si>
    <t>Bryson C</t>
  </si>
  <si>
    <t>Steven M</t>
  </si>
  <si>
    <t>Jenna L</t>
  </si>
  <si>
    <t>Elenilton V</t>
  </si>
  <si>
    <t>Samantha C</t>
  </si>
  <si>
    <t>Bethany A</t>
  </si>
  <si>
    <t>Gwen M</t>
  </si>
  <si>
    <t>Stephen II</t>
  </si>
  <si>
    <t>Brett A</t>
  </si>
  <si>
    <t>Abigail K</t>
  </si>
  <si>
    <t>Elyse M</t>
  </si>
  <si>
    <t>Pamela J</t>
  </si>
  <si>
    <t>Ron N</t>
  </si>
  <si>
    <t>Robert M</t>
  </si>
  <si>
    <t>Gamini P</t>
  </si>
  <si>
    <t>Emily J</t>
  </si>
  <si>
    <t>Benjamin P</t>
  </si>
  <si>
    <t>Jamie P</t>
  </si>
  <si>
    <t>Aaqib L</t>
  </si>
  <si>
    <t>Craig A</t>
  </si>
  <si>
    <t>Elizabeth J</t>
  </si>
  <si>
    <t>Matthew P</t>
  </si>
  <si>
    <t>Guillermo Sr</t>
  </si>
  <si>
    <t>Ryan C</t>
  </si>
  <si>
    <t>George E</t>
  </si>
  <si>
    <t>Sara S</t>
  </si>
  <si>
    <t>Becky L</t>
  </si>
  <si>
    <t>Steph K</t>
  </si>
  <si>
    <t>Kristine B</t>
  </si>
  <si>
    <t>Taylor B</t>
  </si>
  <si>
    <t>Tammi J</t>
  </si>
  <si>
    <t>Matthew S</t>
  </si>
  <si>
    <t>Valeria R</t>
  </si>
  <si>
    <t>Michael P</t>
  </si>
  <si>
    <t>Brian E</t>
  </si>
  <si>
    <t>Steeve T Sr</t>
  </si>
  <si>
    <t>Aaron T</t>
  </si>
  <si>
    <t>Jay T</t>
  </si>
  <si>
    <t>Bret R</t>
  </si>
  <si>
    <t>Gardner L</t>
  </si>
  <si>
    <t>Kelsey A</t>
  </si>
  <si>
    <t>Bronwen L</t>
  </si>
  <si>
    <t>Jennifer L</t>
  </si>
  <si>
    <t>Abby W</t>
  </si>
  <si>
    <t>Matthew F</t>
  </si>
  <si>
    <t>Ryan J</t>
  </si>
  <si>
    <t>Andrew P</t>
  </si>
  <si>
    <t>George M</t>
  </si>
  <si>
    <t>Jack R</t>
  </si>
  <si>
    <t>Christopher C</t>
  </si>
  <si>
    <t>Ian E</t>
  </si>
  <si>
    <t>Hector Sr</t>
  </si>
  <si>
    <t>Elizabeth H</t>
  </si>
  <si>
    <t>Kate L</t>
  </si>
  <si>
    <t>Timothy V</t>
  </si>
  <si>
    <t>Andrew S</t>
  </si>
  <si>
    <t>Gavin M</t>
  </si>
  <si>
    <t>Rick E</t>
  </si>
  <si>
    <t>Andrea H</t>
  </si>
  <si>
    <t>Anthony S</t>
  </si>
  <si>
    <t>Kiley D</t>
  </si>
  <si>
    <t>Marian M</t>
  </si>
  <si>
    <t>Allison H</t>
  </si>
  <si>
    <t>Anders J</t>
  </si>
  <si>
    <t>Brian M</t>
  </si>
  <si>
    <t>Brittany L</t>
  </si>
  <si>
    <t>Cassie J</t>
  </si>
  <si>
    <t>Peter W</t>
  </si>
  <si>
    <t>Dan M</t>
  </si>
  <si>
    <t>Eric L</t>
  </si>
  <si>
    <t>Les J</t>
  </si>
  <si>
    <t>Melissa Y</t>
  </si>
  <si>
    <t>Stephanie M</t>
  </si>
  <si>
    <t>Zach S</t>
  </si>
  <si>
    <t>Jesse G</t>
  </si>
  <si>
    <t>Megan A</t>
  </si>
  <si>
    <t>Luke M</t>
  </si>
  <si>
    <t>Jacy D</t>
  </si>
  <si>
    <t>Simon G</t>
  </si>
  <si>
    <t>Ainsley E</t>
  </si>
  <si>
    <t>Erica A</t>
  </si>
  <si>
    <t>Erin C</t>
  </si>
  <si>
    <t>Tyler M</t>
  </si>
  <si>
    <t>Shawn P</t>
  </si>
  <si>
    <t>Kevin D</t>
  </si>
  <si>
    <t>Christopher A</t>
  </si>
  <si>
    <t>Kacy L</t>
  </si>
  <si>
    <t>Benjamin H</t>
  </si>
  <si>
    <t>Xaviour J</t>
  </si>
  <si>
    <t>Michael T</t>
  </si>
  <si>
    <t>Nancy M</t>
  </si>
  <si>
    <t>Erik T</t>
  </si>
  <si>
    <t>Rod W</t>
  </si>
  <si>
    <t>Hillary L</t>
  </si>
  <si>
    <t>Eric J</t>
  </si>
  <si>
    <t>Ashley N</t>
  </si>
  <si>
    <t>Evan D</t>
  </si>
  <si>
    <t>Martin A</t>
  </si>
  <si>
    <t>Sarah C</t>
  </si>
  <si>
    <t>Jason W</t>
  </si>
  <si>
    <t>Philip J</t>
  </si>
  <si>
    <t>Bryan L</t>
  </si>
  <si>
    <t>Timothy F</t>
  </si>
  <si>
    <t>Angielyn M</t>
  </si>
  <si>
    <t>Jeanie M</t>
  </si>
  <si>
    <t>Jason M</t>
  </si>
  <si>
    <t>Sheera K</t>
  </si>
  <si>
    <t>Timothy G</t>
  </si>
  <si>
    <t>Alan R</t>
  </si>
  <si>
    <t>Erik F</t>
  </si>
  <si>
    <t>Caleb N</t>
  </si>
  <si>
    <t>Angela R</t>
  </si>
  <si>
    <t>Keith J</t>
  </si>
  <si>
    <t>Nathan A</t>
  </si>
  <si>
    <t>Cheryl A</t>
  </si>
  <si>
    <t>Kimberly A</t>
  </si>
  <si>
    <t>Jason A</t>
  </si>
  <si>
    <t>Chelsey C</t>
  </si>
  <si>
    <t>Devon A</t>
  </si>
  <si>
    <t>Joni L</t>
  </si>
  <si>
    <t>Brian L</t>
  </si>
  <si>
    <t>Morgan M</t>
  </si>
  <si>
    <t>Drew T</t>
  </si>
  <si>
    <t>Austin W</t>
  </si>
  <si>
    <t>Kenneth A</t>
  </si>
  <si>
    <t>Hadley T</t>
  </si>
  <si>
    <t>Tenielle M</t>
  </si>
  <si>
    <t>Nora P</t>
  </si>
  <si>
    <t>Alyssa K</t>
  </si>
  <si>
    <t>Sara E</t>
  </si>
  <si>
    <t>Andrew D</t>
  </si>
  <si>
    <t>Joel D</t>
  </si>
  <si>
    <t>Michael J</t>
  </si>
  <si>
    <t>Summer B</t>
  </si>
  <si>
    <t>Jessica H</t>
  </si>
  <si>
    <t>Elizabeth M</t>
  </si>
  <si>
    <t>Sarah E</t>
  </si>
  <si>
    <t>Anne Elise</t>
  </si>
  <si>
    <t>Christopher R</t>
  </si>
  <si>
    <t>Christopher D</t>
  </si>
  <si>
    <t>Patrick D</t>
  </si>
  <si>
    <t>Anthony D</t>
  </si>
  <si>
    <t>Kendra A</t>
  </si>
  <si>
    <t>Caitlin O</t>
  </si>
  <si>
    <t>Tracy M</t>
  </si>
  <si>
    <t>Dustin M</t>
  </si>
  <si>
    <t>Taryn L</t>
  </si>
  <si>
    <t>Serena M</t>
  </si>
  <si>
    <t>Victoria M</t>
  </si>
  <si>
    <t>Nicholas D</t>
  </si>
  <si>
    <t>Jonathon S</t>
  </si>
  <si>
    <t>Joshua D</t>
  </si>
  <si>
    <t>Denise M</t>
  </si>
  <si>
    <t>Peter R</t>
  </si>
  <si>
    <t>Johnson K</t>
  </si>
  <si>
    <t>Linnea C</t>
  </si>
  <si>
    <t>Massimiliano A</t>
  </si>
  <si>
    <t>James M</t>
  </si>
  <si>
    <t>Michele V</t>
  </si>
  <si>
    <t>Harper L</t>
  </si>
  <si>
    <t>Todd J</t>
  </si>
  <si>
    <t>Marissa D</t>
  </si>
  <si>
    <t>Jean Luc</t>
  </si>
  <si>
    <t>Matthew T</t>
  </si>
  <si>
    <t>Rachel L</t>
  </si>
  <si>
    <t>Gavin V</t>
  </si>
  <si>
    <t>J P</t>
  </si>
  <si>
    <t>Angela M</t>
  </si>
  <si>
    <t>Blake K</t>
  </si>
  <si>
    <t>Brian T</t>
  </si>
  <si>
    <t>Malcolm J</t>
  </si>
  <si>
    <t>Margaret B</t>
  </si>
  <si>
    <t>Tara R</t>
  </si>
  <si>
    <t>Carly E</t>
  </si>
  <si>
    <t>Brian R</t>
  </si>
  <si>
    <t>Dawn M</t>
  </si>
  <si>
    <t>Kam S</t>
  </si>
  <si>
    <t>Valerie A</t>
  </si>
  <si>
    <t>Freya R</t>
  </si>
  <si>
    <t>Bradley A</t>
  </si>
  <si>
    <t>Amber R</t>
  </si>
  <si>
    <t>Sean K</t>
  </si>
  <si>
    <t>Jeremy A</t>
  </si>
  <si>
    <t>Karolyn A</t>
  </si>
  <si>
    <t>Anita L</t>
  </si>
  <si>
    <t>Laura E</t>
  </si>
  <si>
    <t>Ashley E</t>
  </si>
  <si>
    <t>Dan R</t>
  </si>
  <si>
    <t>Brett W</t>
  </si>
  <si>
    <t>Dylan J</t>
  </si>
  <si>
    <t>Brooke M</t>
  </si>
  <si>
    <t>Ryan A</t>
  </si>
  <si>
    <t>Andres Sr</t>
  </si>
  <si>
    <t>Amy R</t>
  </si>
  <si>
    <t>Mike G</t>
  </si>
  <si>
    <t>Simonezitrone Sr</t>
  </si>
  <si>
    <t>Erin M</t>
  </si>
  <si>
    <t>Bobby E</t>
  </si>
  <si>
    <t>Daniel P</t>
  </si>
  <si>
    <t>Marie E</t>
  </si>
  <si>
    <t>Eric D</t>
  </si>
  <si>
    <t>Haley L</t>
  </si>
  <si>
    <t>Kayla B</t>
  </si>
  <si>
    <t>Mark D</t>
  </si>
  <si>
    <t>Patrick J</t>
  </si>
  <si>
    <t>Beth A</t>
  </si>
  <si>
    <t>Jason R</t>
  </si>
  <si>
    <t>Adrienne G</t>
  </si>
  <si>
    <t>Kristen A</t>
  </si>
  <si>
    <t>Maria I</t>
  </si>
  <si>
    <t>Benjamina C</t>
  </si>
  <si>
    <t>Alison B</t>
  </si>
  <si>
    <t>Alexis N</t>
  </si>
  <si>
    <t>Shanda L</t>
  </si>
  <si>
    <t>Kati A</t>
  </si>
  <si>
    <t>Kelly J</t>
  </si>
  <si>
    <t>Greer D</t>
  </si>
  <si>
    <t>Eugene M</t>
  </si>
  <si>
    <t>Erin D</t>
  </si>
  <si>
    <t>Wayne I</t>
  </si>
  <si>
    <t>Tracy L</t>
  </si>
  <si>
    <t>Megan C</t>
  </si>
  <si>
    <t>Greg D</t>
  </si>
  <si>
    <t>Steven L</t>
  </si>
  <si>
    <t>Mark W</t>
  </si>
  <si>
    <t>Erika M</t>
  </si>
  <si>
    <t>Daniel G</t>
  </si>
  <si>
    <t>Devin C</t>
  </si>
  <si>
    <t>Louise A</t>
  </si>
  <si>
    <t>Jessica L</t>
  </si>
  <si>
    <t>Kristina K</t>
  </si>
  <si>
    <t>Margaret O</t>
  </si>
  <si>
    <t>Craig R</t>
  </si>
  <si>
    <t>Christopher J</t>
  </si>
  <si>
    <t>Mario Sr</t>
  </si>
  <si>
    <t>Meghann R</t>
  </si>
  <si>
    <t>Scott M</t>
  </si>
  <si>
    <t>Caitlin E</t>
  </si>
  <si>
    <t>Samantha A</t>
  </si>
  <si>
    <t>Zachary T</t>
  </si>
  <si>
    <t>Bethany N</t>
  </si>
  <si>
    <t>Sandra H</t>
  </si>
  <si>
    <t>Kelly A</t>
  </si>
  <si>
    <t>Jessica A</t>
  </si>
  <si>
    <t>Monica K</t>
  </si>
  <si>
    <t>Kevin L</t>
  </si>
  <si>
    <t>Matthew A</t>
  </si>
  <si>
    <t>Rachel E</t>
  </si>
  <si>
    <t>Gabriel D</t>
  </si>
  <si>
    <t>Jeff T</t>
  </si>
  <si>
    <t>Neil D</t>
  </si>
  <si>
    <t>Katherine L</t>
  </si>
  <si>
    <t>Ariel E</t>
  </si>
  <si>
    <t>Christopher P</t>
  </si>
  <si>
    <t>Molly K</t>
  </si>
  <si>
    <t>Daniel M</t>
  </si>
  <si>
    <t>Reina H</t>
  </si>
  <si>
    <t>Meredith L</t>
  </si>
  <si>
    <t>Margaret E</t>
  </si>
  <si>
    <t>Mario J</t>
  </si>
  <si>
    <t>Jenny K</t>
  </si>
  <si>
    <t>Kimberly D</t>
  </si>
  <si>
    <t>Russell J</t>
  </si>
  <si>
    <t>Allison M</t>
  </si>
  <si>
    <t>Miranda J</t>
  </si>
  <si>
    <t>Rebecca B</t>
  </si>
  <si>
    <t>Rich M</t>
  </si>
  <si>
    <t>Aaron C</t>
  </si>
  <si>
    <t>Maria M</t>
  </si>
  <si>
    <t>Daven W</t>
  </si>
  <si>
    <t>Candace N</t>
  </si>
  <si>
    <t>Bruno F</t>
  </si>
  <si>
    <t>Meaghan J</t>
  </si>
  <si>
    <t>Kristin P</t>
  </si>
  <si>
    <t>Shannon L</t>
  </si>
  <si>
    <t>Amy B</t>
  </si>
  <si>
    <t>A Danielle</t>
  </si>
  <si>
    <t>Conrad F</t>
  </si>
  <si>
    <t>Laura P</t>
  </si>
  <si>
    <t>William D</t>
  </si>
  <si>
    <t>Adam S</t>
  </si>
  <si>
    <t>Emily S</t>
  </si>
  <si>
    <t>Kelly R</t>
  </si>
  <si>
    <t>Bruce A Jr</t>
  </si>
  <si>
    <t>Cary J</t>
  </si>
  <si>
    <t>Jill M</t>
  </si>
  <si>
    <t>Michael E</t>
  </si>
  <si>
    <t>Kathryn E</t>
  </si>
  <si>
    <t>Mark H</t>
  </si>
  <si>
    <t>Jessie M</t>
  </si>
  <si>
    <t>Caroline S</t>
  </si>
  <si>
    <t>Diego J</t>
  </si>
  <si>
    <t>Enrique M Sr</t>
  </si>
  <si>
    <t>Rosemary E</t>
  </si>
  <si>
    <t>Jennifer R</t>
  </si>
  <si>
    <t>Lauren E</t>
  </si>
  <si>
    <t>Ashley M</t>
  </si>
  <si>
    <t>Alison R</t>
  </si>
  <si>
    <t>Jeremy J</t>
  </si>
  <si>
    <t>Amy L</t>
  </si>
  <si>
    <t>Karen L</t>
  </si>
  <si>
    <t>Justin E</t>
  </si>
  <si>
    <t>Jessica N</t>
  </si>
  <si>
    <t>Ruth Angelica</t>
  </si>
  <si>
    <t>Una M</t>
  </si>
  <si>
    <t>James A</t>
  </si>
  <si>
    <t>Colleen M</t>
  </si>
  <si>
    <t>Deedra G</t>
  </si>
  <si>
    <t>Ann M</t>
  </si>
  <si>
    <t>Apryl J</t>
  </si>
  <si>
    <t>Bradley D</t>
  </si>
  <si>
    <t>Amy M</t>
  </si>
  <si>
    <t>Matthew W</t>
  </si>
  <si>
    <t>Wayne A</t>
  </si>
  <si>
    <t>Marcos S</t>
  </si>
  <si>
    <t>Marcus B</t>
  </si>
  <si>
    <t>Thomas K</t>
  </si>
  <si>
    <t>Chris J</t>
  </si>
  <si>
    <t>Kate A</t>
  </si>
  <si>
    <t>Maggie M</t>
  </si>
  <si>
    <t>Michelle L</t>
  </si>
  <si>
    <t>Ashley K</t>
  </si>
  <si>
    <t>Ryan K</t>
  </si>
  <si>
    <t>Matthew J</t>
  </si>
  <si>
    <t>Antonia G</t>
  </si>
  <si>
    <t>Casondra L</t>
  </si>
  <si>
    <t>Laura F</t>
  </si>
  <si>
    <t>Amelia F</t>
  </si>
  <si>
    <t>Katie J</t>
  </si>
  <si>
    <t>Natali N</t>
  </si>
  <si>
    <t>Andee W</t>
  </si>
  <si>
    <t>C Fred</t>
  </si>
  <si>
    <t>Patrick Sr</t>
  </si>
  <si>
    <t>Kelly M</t>
  </si>
  <si>
    <t>Keila L</t>
  </si>
  <si>
    <t>Zanae E</t>
  </si>
  <si>
    <t>Jason L</t>
  </si>
  <si>
    <t>Benjamin J</t>
  </si>
  <si>
    <t>Matthew R</t>
  </si>
  <si>
    <t>Shaista S</t>
  </si>
  <si>
    <t>Julie A</t>
  </si>
  <si>
    <t>Amanda L</t>
  </si>
  <si>
    <t>Nellie A</t>
  </si>
  <si>
    <t>Aimee J</t>
  </si>
  <si>
    <t>Kristin A</t>
  </si>
  <si>
    <t>Taylor J</t>
  </si>
  <si>
    <t>Kimberly M</t>
  </si>
  <si>
    <t>Joshua E</t>
  </si>
  <si>
    <t>Andrew R</t>
  </si>
  <si>
    <t>Francisco J</t>
  </si>
  <si>
    <t>Miles J</t>
  </si>
  <si>
    <t>Justyna I</t>
  </si>
  <si>
    <t>Jessica E</t>
  </si>
  <si>
    <t>Caitlin B</t>
  </si>
  <si>
    <t>Joseph W</t>
  </si>
  <si>
    <t>Leah L</t>
  </si>
  <si>
    <t>Wayne L</t>
  </si>
  <si>
    <t>Aharon N</t>
  </si>
  <si>
    <t>Lawrence D</t>
  </si>
  <si>
    <t>Anna E</t>
  </si>
  <si>
    <t>Chia J</t>
  </si>
  <si>
    <t>Laura A</t>
  </si>
  <si>
    <t>Leah A</t>
  </si>
  <si>
    <t>Maria A</t>
  </si>
  <si>
    <t>Lisa M</t>
  </si>
  <si>
    <t>Steve Jr</t>
  </si>
  <si>
    <t>Brittany A</t>
  </si>
  <si>
    <t>Robert S</t>
  </si>
  <si>
    <t>Katlyn A</t>
  </si>
  <si>
    <t>Morgan B</t>
  </si>
  <si>
    <t>Silvana M</t>
  </si>
  <si>
    <t>Nicholas T</t>
  </si>
  <si>
    <t>Antony G</t>
  </si>
  <si>
    <t>Rosemary C</t>
  </si>
  <si>
    <t>Carrie A</t>
  </si>
  <si>
    <t>Gerardo Sr</t>
  </si>
  <si>
    <t>Meghan E</t>
  </si>
  <si>
    <t>Lisa B</t>
  </si>
  <si>
    <t>Jane R</t>
  </si>
  <si>
    <t>Jillian A</t>
  </si>
  <si>
    <t>Laura D</t>
  </si>
  <si>
    <t>Megan E</t>
  </si>
  <si>
    <t>Shannon J</t>
  </si>
  <si>
    <t>Rachelle M</t>
  </si>
  <si>
    <t>Brandon F</t>
  </si>
  <si>
    <t>Danielle N</t>
  </si>
  <si>
    <t>Heather C</t>
  </si>
  <si>
    <t>Annabelle M</t>
  </si>
  <si>
    <t>Daniel T</t>
  </si>
  <si>
    <t>Jasmine P</t>
  </si>
  <si>
    <t>Tristan D</t>
  </si>
  <si>
    <t>Theresa M</t>
  </si>
  <si>
    <t>Daniel J</t>
  </si>
  <si>
    <t>Courtney M</t>
  </si>
  <si>
    <t>Jose A</t>
  </si>
  <si>
    <t>Jonathon M</t>
  </si>
  <si>
    <t>Stephanie A</t>
  </si>
  <si>
    <t>Amanda N</t>
  </si>
  <si>
    <t>Teresa P</t>
  </si>
  <si>
    <t>Tania K</t>
  </si>
  <si>
    <t>Valery L</t>
  </si>
  <si>
    <t>Joanna G</t>
  </si>
  <si>
    <t>Stefanie F</t>
  </si>
  <si>
    <t>Liza J</t>
  </si>
  <si>
    <t>Ian M</t>
  </si>
  <si>
    <t>Claudia L</t>
  </si>
  <si>
    <t>Jessica M</t>
  </si>
  <si>
    <t>Billy Jr</t>
  </si>
  <si>
    <t>Emma M</t>
  </si>
  <si>
    <t>Bridget K</t>
  </si>
  <si>
    <t>Abby A</t>
  </si>
  <si>
    <t>Joshua P</t>
  </si>
  <si>
    <t>Joseph M</t>
  </si>
  <si>
    <t>Stephen J</t>
  </si>
  <si>
    <t>Jamie L</t>
  </si>
  <si>
    <t>Rebecca J</t>
  </si>
  <si>
    <t>Austin T</t>
  </si>
  <si>
    <t>Jamie T</t>
  </si>
  <si>
    <t>Brenn E</t>
  </si>
  <si>
    <t>Thomas A</t>
  </si>
  <si>
    <t>Kevin J</t>
  </si>
  <si>
    <t>William H</t>
  </si>
  <si>
    <t>Lynn M</t>
  </si>
  <si>
    <t>Jennifer D</t>
  </si>
  <si>
    <t>Devon R</t>
  </si>
  <si>
    <t>John P</t>
  </si>
  <si>
    <t>Lisa K</t>
  </si>
  <si>
    <t>Paul A</t>
  </si>
  <si>
    <t>Milah B</t>
  </si>
  <si>
    <t>Annette M</t>
  </si>
  <si>
    <t>Tess A</t>
  </si>
  <si>
    <t>William G</t>
  </si>
  <si>
    <t>Stephanie D</t>
  </si>
  <si>
    <t>Sara M</t>
  </si>
  <si>
    <t>Scott A</t>
  </si>
  <si>
    <t>Brian A</t>
  </si>
  <si>
    <t>Kaitlin R</t>
  </si>
  <si>
    <t>Kelli M</t>
  </si>
  <si>
    <t>Sheridan H</t>
  </si>
  <si>
    <t>Sarah M</t>
  </si>
  <si>
    <t>Laura J</t>
  </si>
  <si>
    <t>Myra L</t>
  </si>
  <si>
    <t>Melissa M</t>
  </si>
  <si>
    <t>Eleanor F</t>
  </si>
  <si>
    <t>Robert G</t>
  </si>
  <si>
    <t>Thomas C</t>
  </si>
  <si>
    <t>Mallory D</t>
  </si>
  <si>
    <t>Thomas B</t>
  </si>
  <si>
    <t>Rachelle L</t>
  </si>
  <si>
    <t>Gregory A</t>
  </si>
  <si>
    <t>Lucie J</t>
  </si>
  <si>
    <t>Elizabeth S</t>
  </si>
  <si>
    <t>Carma S</t>
  </si>
  <si>
    <t>Tom L</t>
  </si>
  <si>
    <t>Christopher M</t>
  </si>
  <si>
    <t>Emily E</t>
  </si>
  <si>
    <t>Jose Antonio Sr</t>
  </si>
  <si>
    <t>Dan T</t>
  </si>
  <si>
    <t>Liisa A</t>
  </si>
  <si>
    <t>Nicole R</t>
  </si>
  <si>
    <t>David W</t>
  </si>
  <si>
    <t>Sam L</t>
  </si>
  <si>
    <t>Haley R</t>
  </si>
  <si>
    <t>Andrew W</t>
  </si>
  <si>
    <t>Mark G</t>
  </si>
  <si>
    <t>Kasey E</t>
  </si>
  <si>
    <t>Kristin M</t>
  </si>
  <si>
    <t>Mary-Lynn B</t>
  </si>
  <si>
    <t>Jamie A</t>
  </si>
  <si>
    <t>Jeffrey A</t>
  </si>
  <si>
    <t>Daniel S</t>
  </si>
  <si>
    <t>Marc C</t>
  </si>
  <si>
    <t>Mark S</t>
  </si>
  <si>
    <t>Rachelle R</t>
  </si>
  <si>
    <t>Brenda J</t>
  </si>
  <si>
    <t>Kaitlin M</t>
  </si>
  <si>
    <t>William R</t>
  </si>
  <si>
    <t>Deirdre A</t>
  </si>
  <si>
    <t>Alex F</t>
  </si>
  <si>
    <t>Johannes Fiskerstand</t>
  </si>
  <si>
    <t>Jon M</t>
  </si>
  <si>
    <t>Lisa J</t>
  </si>
  <si>
    <t>Doron P</t>
  </si>
  <si>
    <t>Kelsey J</t>
  </si>
  <si>
    <t>Stephen A</t>
  </si>
  <si>
    <t>Katie C</t>
  </si>
  <si>
    <t>Melissa K</t>
  </si>
  <si>
    <t>Kara H</t>
  </si>
  <si>
    <t>Juan Carlos</t>
  </si>
  <si>
    <t>John III</t>
  </si>
  <si>
    <t>Kristin C</t>
  </si>
  <si>
    <t>Casey M</t>
  </si>
  <si>
    <t>Samuel K</t>
  </si>
  <si>
    <t>Erynn J</t>
  </si>
  <si>
    <t>Rachel M</t>
  </si>
  <si>
    <t>Claire M</t>
  </si>
  <si>
    <t>Maria S</t>
  </si>
  <si>
    <t>Katherine E</t>
  </si>
  <si>
    <t>Sarah K</t>
  </si>
  <si>
    <t>Thomas S</t>
  </si>
  <si>
    <t>Martha Patricia</t>
  </si>
  <si>
    <t>Jennifer V</t>
  </si>
  <si>
    <t>Michael W</t>
  </si>
  <si>
    <t>Eddie C</t>
  </si>
  <si>
    <t>Maxime M</t>
  </si>
  <si>
    <t>Justin M</t>
  </si>
  <si>
    <t>Svetlana V</t>
  </si>
  <si>
    <t>Jana L</t>
  </si>
  <si>
    <t>Torrey C III</t>
  </si>
  <si>
    <t>Lana J</t>
  </si>
  <si>
    <t>Rebecca E</t>
  </si>
  <si>
    <t>Katie M</t>
  </si>
  <si>
    <t>Elizabeth A</t>
  </si>
  <si>
    <t>Annie J</t>
  </si>
  <si>
    <t>Amy T</t>
  </si>
  <si>
    <t>Katarina D</t>
  </si>
  <si>
    <t>Neil K</t>
  </si>
  <si>
    <t>Anne Hunter</t>
  </si>
  <si>
    <t>Carl R</t>
  </si>
  <si>
    <t>Sean R</t>
  </si>
  <si>
    <t>Sara A</t>
  </si>
  <si>
    <t>Gretchen K</t>
  </si>
  <si>
    <t>Dustin J</t>
  </si>
  <si>
    <t>Daniel V</t>
  </si>
  <si>
    <t>Kerry A</t>
  </si>
  <si>
    <t>Jonathan P</t>
  </si>
  <si>
    <t>Jonathan E</t>
  </si>
  <si>
    <t>Mark A</t>
  </si>
  <si>
    <t>Stan J</t>
  </si>
  <si>
    <t>Kelly C</t>
  </si>
  <si>
    <t>James V</t>
  </si>
  <si>
    <t>Amy C</t>
  </si>
  <si>
    <t>Victoria U</t>
  </si>
  <si>
    <t>Amelia B</t>
  </si>
  <si>
    <t>Jackie J</t>
  </si>
  <si>
    <t>Cindy G</t>
  </si>
  <si>
    <t>Bean K</t>
  </si>
  <si>
    <t>Jesse J</t>
  </si>
  <si>
    <t>Lindsey M</t>
  </si>
  <si>
    <t>Marguerite K</t>
  </si>
  <si>
    <t>Colleen L</t>
  </si>
  <si>
    <t>Charlie A</t>
  </si>
  <si>
    <t>Lauren C</t>
  </si>
  <si>
    <t>Erik R</t>
  </si>
  <si>
    <t>Kerry L</t>
  </si>
  <si>
    <t>Justin P</t>
  </si>
  <si>
    <t>Hannah E</t>
  </si>
  <si>
    <t>Joseph P</t>
  </si>
  <si>
    <t>Gina M</t>
  </si>
  <si>
    <t>Shantel C</t>
  </si>
  <si>
    <t>Jessica R</t>
  </si>
  <si>
    <t>Jessica F</t>
  </si>
  <si>
    <t>Brooke E</t>
  </si>
  <si>
    <t>Katelyn E</t>
  </si>
  <si>
    <t>Pamela W</t>
  </si>
  <si>
    <t>Ruben Dario</t>
  </si>
  <si>
    <t>Lindsay M</t>
  </si>
  <si>
    <t>Samuel H</t>
  </si>
  <si>
    <t>Estuardo F</t>
  </si>
  <si>
    <t>Sharon E</t>
  </si>
  <si>
    <t>Jacob W√¶ver</t>
  </si>
  <si>
    <t>Brooke S</t>
  </si>
  <si>
    <t>Kaye A</t>
  </si>
  <si>
    <t>Daniel C</t>
  </si>
  <si>
    <t>Laurie A</t>
  </si>
  <si>
    <t>John S</t>
  </si>
  <si>
    <t>Nelly S</t>
  </si>
  <si>
    <t>Meredith S</t>
  </si>
  <si>
    <t>Katherine A</t>
  </si>
  <si>
    <t>Heather L</t>
  </si>
  <si>
    <t>Peter B</t>
  </si>
  <si>
    <t>Adam C</t>
  </si>
  <si>
    <t>Steven J</t>
  </si>
  <si>
    <t>Jessica P</t>
  </si>
  <si>
    <t>Arturo H</t>
  </si>
  <si>
    <t>Edivaldo B</t>
  </si>
  <si>
    <t>Shaun R</t>
  </si>
  <si>
    <t>Shawn E</t>
  </si>
  <si>
    <t>Johann A</t>
  </si>
  <si>
    <t>Robin M</t>
  </si>
  <si>
    <t>Kyle K</t>
  </si>
  <si>
    <t>Michael A</t>
  </si>
  <si>
    <t>Byron A</t>
  </si>
  <si>
    <t>Carine A</t>
  </si>
  <si>
    <t>Lindsay A</t>
  </si>
  <si>
    <t>Justin R</t>
  </si>
  <si>
    <t>Ayako N</t>
  </si>
  <si>
    <t>Stephen M</t>
  </si>
  <si>
    <t>Annemarie A</t>
  </si>
  <si>
    <t>Ashley R</t>
  </si>
  <si>
    <t>Leslie A</t>
  </si>
  <si>
    <t>Mauricio J</t>
  </si>
  <si>
    <t>Zeke M</t>
  </si>
  <si>
    <t>Miguel Angel Sr</t>
  </si>
  <si>
    <t>Millicent M</t>
  </si>
  <si>
    <t>Kimberly K</t>
  </si>
  <si>
    <t>Justin C</t>
  </si>
  <si>
    <t>Tristan P</t>
  </si>
  <si>
    <t>Traci A</t>
  </si>
  <si>
    <t>Logan M</t>
  </si>
  <si>
    <t>Tiffany A</t>
  </si>
  <si>
    <t>Misti C</t>
  </si>
  <si>
    <t>Angela J</t>
  </si>
  <si>
    <t>Jonathan D</t>
  </si>
  <si>
    <t>Adrian R</t>
  </si>
  <si>
    <t>Cameron M</t>
  </si>
  <si>
    <t>Claudia A</t>
  </si>
  <si>
    <t>Nicole M</t>
  </si>
  <si>
    <t>Jackie K</t>
  </si>
  <si>
    <t>Tyler C</t>
  </si>
  <si>
    <t>Lauren A</t>
  </si>
  <si>
    <t>Mason D</t>
  </si>
  <si>
    <t>Alison L</t>
  </si>
  <si>
    <t>Karen A</t>
  </si>
  <si>
    <t>Thomas R</t>
  </si>
  <si>
    <t>Ari L</t>
  </si>
  <si>
    <t>Catherine A</t>
  </si>
  <si>
    <t>Janel N</t>
  </si>
  <si>
    <t>Yann Kai</t>
  </si>
  <si>
    <t>Zachary R</t>
  </si>
  <si>
    <t>Alejandro Sr</t>
  </si>
  <si>
    <t>Nicholas R</t>
  </si>
  <si>
    <t>Michael D</t>
  </si>
  <si>
    <t>Ross P</t>
  </si>
  <si>
    <t>Barry P</t>
  </si>
  <si>
    <t>Jerry D</t>
  </si>
  <si>
    <t>Alex M</t>
  </si>
  <si>
    <t>Samuel L</t>
  </si>
  <si>
    <t>Spencer A</t>
  </si>
  <si>
    <t>Madeline E</t>
  </si>
  <si>
    <t>Maria Isabel</t>
  </si>
  <si>
    <t>Arthur M</t>
  </si>
  <si>
    <t>Joseph R</t>
  </si>
  <si>
    <t>Kalvin J</t>
  </si>
  <si>
    <t>Barbara G</t>
  </si>
  <si>
    <t>Sunny S</t>
  </si>
  <si>
    <t>Marisa A</t>
  </si>
  <si>
    <t>Jenna M</t>
  </si>
  <si>
    <t>Lindsey A</t>
  </si>
  <si>
    <t>Leif S</t>
  </si>
  <si>
    <t>Kara Lynne</t>
  </si>
  <si>
    <t>Drew L</t>
  </si>
  <si>
    <t>Alexander G</t>
  </si>
  <si>
    <t>Andrea K</t>
  </si>
  <si>
    <t>Alden W</t>
  </si>
  <si>
    <t>Suzanne M</t>
  </si>
  <si>
    <t>Heidi Z</t>
  </si>
  <si>
    <t>Nicholas G</t>
  </si>
  <si>
    <t>Vasilis S</t>
  </si>
  <si>
    <t>Colleen C</t>
  </si>
  <si>
    <t>Nicholas C</t>
  </si>
  <si>
    <t>Kelly K</t>
  </si>
  <si>
    <t>Patricio Sr</t>
  </si>
  <si>
    <t>Robert B</t>
  </si>
  <si>
    <t>Benjamin M</t>
  </si>
  <si>
    <t>Eric R</t>
  </si>
  <si>
    <t>Bob R</t>
  </si>
  <si>
    <t>Stephanie J</t>
  </si>
  <si>
    <t>Travis G</t>
  </si>
  <si>
    <t>Emma L</t>
  </si>
  <si>
    <t>Owen R</t>
  </si>
  <si>
    <t>Annie E</t>
  </si>
  <si>
    <t>Noel K</t>
  </si>
  <si>
    <t>Pamela L</t>
  </si>
  <si>
    <t>Monica M</t>
  </si>
  <si>
    <t>Katarina K</t>
  </si>
  <si>
    <t>Stacey L</t>
  </si>
  <si>
    <t>James C</t>
  </si>
  <si>
    <t>Jose Guadalupe P</t>
  </si>
  <si>
    <t>Holly J</t>
  </si>
  <si>
    <t>Tricity M</t>
  </si>
  <si>
    <t>Sarah A</t>
  </si>
  <si>
    <t>Tracy A</t>
  </si>
  <si>
    <t>Kelly H</t>
  </si>
  <si>
    <t>Austen G</t>
  </si>
  <si>
    <t>Tory J</t>
  </si>
  <si>
    <t>Robert J</t>
  </si>
  <si>
    <t>Sarah P</t>
  </si>
  <si>
    <t>Richard J</t>
  </si>
  <si>
    <t>Jacqueline N</t>
  </si>
  <si>
    <t>Samantha R</t>
  </si>
  <si>
    <t>Kelli N</t>
  </si>
  <si>
    <t>Grant A</t>
  </si>
  <si>
    <t>Jonathan C</t>
  </si>
  <si>
    <t>Rachael M</t>
  </si>
  <si>
    <t>Kyle M</t>
  </si>
  <si>
    <t>David A</t>
  </si>
  <si>
    <t>Logan B</t>
  </si>
  <si>
    <t>Stephanie L</t>
  </si>
  <si>
    <t>Angela H</t>
  </si>
  <si>
    <t>Britt K</t>
  </si>
  <si>
    <t>Joyce R</t>
  </si>
  <si>
    <t>Michaela L</t>
  </si>
  <si>
    <t>Matthew M</t>
  </si>
  <si>
    <t>Nadine A</t>
  </si>
  <si>
    <t>Peter J</t>
  </si>
  <si>
    <t>Douglas W</t>
  </si>
  <si>
    <t>Brandon S</t>
  </si>
  <si>
    <t>Sean P</t>
  </si>
  <si>
    <t>John I</t>
  </si>
  <si>
    <t>Tracey L</t>
  </si>
  <si>
    <t>Timothy P</t>
  </si>
  <si>
    <t>Hugo M</t>
  </si>
  <si>
    <t>Austin D</t>
  </si>
  <si>
    <t>Becky G</t>
  </si>
  <si>
    <t>Allison A</t>
  </si>
  <si>
    <t>Patricia A</t>
  </si>
  <si>
    <t>Thomas IV</t>
  </si>
  <si>
    <t>Bradley E</t>
  </si>
  <si>
    <t>Ruby J</t>
  </si>
  <si>
    <t>Robert A</t>
  </si>
  <si>
    <t>Yemane Adhane</t>
  </si>
  <si>
    <t>Jesse A</t>
  </si>
  <si>
    <t>Patrick M</t>
  </si>
  <si>
    <t>Daniell L</t>
  </si>
  <si>
    <t>Elizabeth L</t>
  </si>
  <si>
    <t>Stephanie C</t>
  </si>
  <si>
    <t>Mary K</t>
  </si>
  <si>
    <t>Samuel M</t>
  </si>
  <si>
    <t>Tom J</t>
  </si>
  <si>
    <t>Dougie J</t>
  </si>
  <si>
    <t>Jeremiah H</t>
  </si>
  <si>
    <t>Ashley J</t>
  </si>
  <si>
    <t>Turner J</t>
  </si>
  <si>
    <t>Katherine H</t>
  </si>
  <si>
    <t>Alison W</t>
  </si>
  <si>
    <t>Tammara C</t>
  </si>
  <si>
    <t>Jose Norberto Sr</t>
  </si>
  <si>
    <t>Laura M</t>
  </si>
  <si>
    <t>Melissa D</t>
  </si>
  <si>
    <t>Dan C</t>
  </si>
  <si>
    <t>Wesley C</t>
  </si>
  <si>
    <t>Margaret P</t>
  </si>
  <si>
    <t>Tiffany K</t>
  </si>
  <si>
    <t>David M</t>
  </si>
  <si>
    <t>Christine E</t>
  </si>
  <si>
    <t>Lorcan A</t>
  </si>
  <si>
    <t>Paul M</t>
  </si>
  <si>
    <t>Brenda M</t>
  </si>
  <si>
    <t>Jeff H</t>
  </si>
  <si>
    <t>Aleah K</t>
  </si>
  <si>
    <t>Amanda R</t>
  </si>
  <si>
    <t>Murray W</t>
  </si>
  <si>
    <t>Meghan P</t>
  </si>
  <si>
    <t>Russell M</t>
  </si>
  <si>
    <t>Brock J</t>
  </si>
  <si>
    <t>Stephen F</t>
  </si>
  <si>
    <t>Lauren M</t>
  </si>
  <si>
    <t>Apolo U</t>
  </si>
  <si>
    <t>Leah C</t>
  </si>
  <si>
    <t>Peter T II</t>
  </si>
  <si>
    <t>Kindsey P</t>
  </si>
  <si>
    <t>Thomas G</t>
  </si>
  <si>
    <t>Kyle S</t>
  </si>
  <si>
    <t>Alexander J</t>
  </si>
  <si>
    <t>Dustin L</t>
  </si>
  <si>
    <t>Laurie B</t>
  </si>
  <si>
    <t>Rachel B</t>
  </si>
  <si>
    <t>Lindsay E</t>
  </si>
  <si>
    <t>Kathleen M</t>
  </si>
  <si>
    <t>Carolyn R</t>
  </si>
  <si>
    <t>Holly A</t>
  </si>
  <si>
    <t>Christopher L</t>
  </si>
  <si>
    <t>Christopher W</t>
  </si>
  <si>
    <t>Norman H</t>
  </si>
  <si>
    <t>Tatyana K</t>
  </si>
  <si>
    <t>Tara D</t>
  </si>
  <si>
    <t>Rasim M</t>
  </si>
  <si>
    <t>Adriana S</t>
  </si>
  <si>
    <t>Kristen M</t>
  </si>
  <si>
    <t>Amanda C</t>
  </si>
  <si>
    <t>Erica J</t>
  </si>
  <si>
    <t>Chance B</t>
  </si>
  <si>
    <t>Kelsey M</t>
  </si>
  <si>
    <t>Nicholas E</t>
  </si>
  <si>
    <t>Chuck W</t>
  </si>
  <si>
    <t>Louis C</t>
  </si>
  <si>
    <t>Ildiko M</t>
  </si>
  <si>
    <t>Melinda E</t>
  </si>
  <si>
    <t>Emily G</t>
  </si>
  <si>
    <t>Paula C</t>
  </si>
  <si>
    <t>Kirsten N</t>
  </si>
  <si>
    <t>Laura T</t>
  </si>
  <si>
    <t>Jeremy M</t>
  </si>
  <si>
    <t>Megan L</t>
  </si>
  <si>
    <t>Benjamin L</t>
  </si>
  <si>
    <t>Rob G</t>
  </si>
  <si>
    <t>Stefanie A</t>
  </si>
  <si>
    <t>Caroline F</t>
  </si>
  <si>
    <t>Julia J</t>
  </si>
  <si>
    <t>Trevor N</t>
  </si>
  <si>
    <t>Allison R</t>
  </si>
  <si>
    <t>Janae N</t>
  </si>
  <si>
    <t>Nicole F</t>
  </si>
  <si>
    <t>Krista L</t>
  </si>
  <si>
    <t>Benjamin W</t>
  </si>
  <si>
    <t>Julia M</t>
  </si>
  <si>
    <t>Shamus M</t>
  </si>
  <si>
    <t>Mary Beth</t>
  </si>
  <si>
    <t>Paige P</t>
  </si>
  <si>
    <t>Carissa A</t>
  </si>
  <si>
    <t>Kristin R</t>
  </si>
  <si>
    <t>Hilary K</t>
  </si>
  <si>
    <t>Carlos I</t>
  </si>
  <si>
    <t>Sarah S</t>
  </si>
  <si>
    <t>Shauna R</t>
  </si>
  <si>
    <t>Lindsay J</t>
  </si>
  <si>
    <t>Danya A</t>
  </si>
  <si>
    <t>Jesus Sr</t>
  </si>
  <si>
    <t>Catherine C</t>
  </si>
  <si>
    <t>Nathan J</t>
  </si>
  <si>
    <t>Charlie T</t>
  </si>
  <si>
    <t>Russell N</t>
  </si>
  <si>
    <t>Scott R</t>
  </si>
  <si>
    <t>Jose Francisco Sr</t>
  </si>
  <si>
    <t>Paul J</t>
  </si>
  <si>
    <t>Edward J</t>
  </si>
  <si>
    <t>Patrick A</t>
  </si>
  <si>
    <t>Geraint H</t>
  </si>
  <si>
    <t>Zachary A</t>
  </si>
  <si>
    <t>Brian W</t>
  </si>
  <si>
    <t>Ellen L</t>
  </si>
  <si>
    <t>Abigail R</t>
  </si>
  <si>
    <t>Grace H</t>
  </si>
  <si>
    <t>Caitie J</t>
  </si>
  <si>
    <t>Ian T</t>
  </si>
  <si>
    <t>Aaron R</t>
  </si>
  <si>
    <t>Caitlin H</t>
  </si>
  <si>
    <t>Harald E</t>
  </si>
  <si>
    <t>Siobhan A</t>
  </si>
  <si>
    <t>Andrea J</t>
  </si>
  <si>
    <t>Rachel A</t>
  </si>
  <si>
    <t>Chris C</t>
  </si>
  <si>
    <t>Erik C</t>
  </si>
  <si>
    <t>Shawn C</t>
  </si>
  <si>
    <t>Vajin L</t>
  </si>
  <si>
    <t>John K</t>
  </si>
  <si>
    <t>Kirby W</t>
  </si>
  <si>
    <t>J A</t>
  </si>
  <si>
    <t>Dustin G</t>
  </si>
  <si>
    <t>Anthony G</t>
  </si>
  <si>
    <t>Eric N</t>
  </si>
  <si>
    <t>Patrick H</t>
  </si>
  <si>
    <t>Deborah L</t>
  </si>
  <si>
    <t>Brandon J</t>
  </si>
  <si>
    <t>Nina Wavik Sr</t>
  </si>
  <si>
    <t>Kathryn M</t>
  </si>
  <si>
    <t>Trent A</t>
  </si>
  <si>
    <t>Jennifer E</t>
  </si>
  <si>
    <t>Rebecca M</t>
  </si>
  <si>
    <t>Gregory S</t>
  </si>
  <si>
    <t>Alexandra S</t>
  </si>
  <si>
    <t>Amy K</t>
  </si>
  <si>
    <t>Christopher S</t>
  </si>
  <si>
    <t>Eric S</t>
  </si>
  <si>
    <t>Martha L</t>
  </si>
  <si>
    <t>Jeffrey M</t>
  </si>
  <si>
    <t>Mohd Syahidan</t>
  </si>
  <si>
    <t>Christi A</t>
  </si>
  <si>
    <t>Sandra K</t>
  </si>
  <si>
    <t>Julia R</t>
  </si>
  <si>
    <t>Sean Henry</t>
  </si>
  <si>
    <t>Abby L</t>
  </si>
  <si>
    <t>Alvaro Sr</t>
  </si>
  <si>
    <t>Mark P</t>
  </si>
  <si>
    <t>Mario Jr</t>
  </si>
  <si>
    <t>Alan F</t>
  </si>
  <si>
    <t>Jacob J</t>
  </si>
  <si>
    <t>Jose Tomas</t>
  </si>
  <si>
    <t>Mary Evan</t>
  </si>
  <si>
    <t>Justin K</t>
  </si>
  <si>
    <t>Evelyn L</t>
  </si>
  <si>
    <t>John T</t>
  </si>
  <si>
    <t>Candice M</t>
  </si>
  <si>
    <t>Theodore A</t>
  </si>
  <si>
    <t>Meghan K</t>
  </si>
  <si>
    <t>Susan E</t>
  </si>
  <si>
    <t>Juan D</t>
  </si>
  <si>
    <t>Evan P</t>
  </si>
  <si>
    <t>Aaron K</t>
  </si>
  <si>
    <t>Children</t>
  </si>
  <si>
    <t>Sum of Charges</t>
  </si>
  <si>
    <t>Count of Customer ID</t>
  </si>
  <si>
    <t>Somker</t>
  </si>
  <si>
    <t>Weight status</t>
  </si>
  <si>
    <r>
      <t xml:space="preserve">Customer </t>
    </r>
    <r>
      <rPr>
        <i/>
        <sz val="11"/>
        <color theme="1"/>
        <rFont val="Calibri"/>
        <family val="2"/>
        <scheme val="minor"/>
      </rPr>
      <t>ID</t>
    </r>
  </si>
  <si>
    <t>No of surgery</t>
  </si>
  <si>
    <t>Total customers count,</t>
  </si>
  <si>
    <t>Average costs and medical metrics</t>
  </si>
  <si>
    <t>Total healthcare costs,</t>
  </si>
  <si>
    <t>Medical metrics (BMI)</t>
  </si>
  <si>
    <t>Medical metrics (HBA1C)</t>
  </si>
  <si>
    <t>2335</t>
  </si>
  <si>
    <t>Charges by Weight Status</t>
  </si>
  <si>
    <t>No of Surgeries in hospital Tier</t>
  </si>
  <si>
    <t>Total hospitalisation count</t>
  </si>
  <si>
    <t>Healthcare Dashboard – AI Analysis</t>
  </si>
  <si>
    <t>Quick Analysis</t>
  </si>
  <si>
    <t>Under Weight</t>
  </si>
  <si>
    <t>Total Surgeries</t>
  </si>
  <si>
    <t>Ms</t>
  </si>
  <si>
    <t>Mr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</si>
</sst>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164" formatCode="&quot;₹&quot;\ #,##0.00"/>
    <numFmt numFmtId="165" formatCode="&quot;₹&quot;\ #,##0;[Red]&quot;₹&quot;\ #,##0"/>
    <numFmt numFmtId="166" formatCode="\₹\ #,##0.00;[Red]\₹\ #,##0.00"/>
  </numFmts>
  <fonts count="17" x14ac:knownFonts="1">
    <font>
      <sz val="11"/>
      <color theme="1"/>
      <name val="Calibri"/>
      <family val="2"/>
      <scheme val="minor"/>
    </font>
    <font>
      <sz val="11"/>
      <color theme="1"/>
      <name val="Calibri"/>
      <scheme val="minor"/>
    </font>
    <font>
      <sz val="8"/>
      <color rgb="FF0A0A0A"/>
      <name val="Arial Unicode MS"/>
      <family val="2"/>
    </font>
    <font>
      <b/>
      <sz val="11"/>
      <color theme="1"/>
      <name val="Calibri"/>
      <family val="2"/>
      <scheme val="minor"/>
    </font>
    <font>
      <sz val="8"/>
      <name val="Calibri"/>
      <family val="2"/>
      <scheme val="minor"/>
    </font>
    <font>
      <sz val="11"/>
      <color theme="0"/>
      <name val="Calibri"/>
      <family val="2"/>
      <scheme val="minor"/>
    </font>
    <font>
      <b/>
      <sz val="18"/>
      <color theme="1"/>
      <name val="Calibri"/>
      <family val="2"/>
      <scheme val="minor"/>
    </font>
    <font>
      <i/>
      <sz val="11"/>
      <color theme="1"/>
      <name val="Calibri"/>
      <family val="2"/>
      <scheme val="minor"/>
    </font>
    <font>
      <b/>
      <sz val="22"/>
      <color theme="1"/>
      <name val="Calibri"/>
      <family val="2"/>
      <scheme val="minor"/>
    </font>
    <font>
      <b/>
      <sz val="20"/>
      <color theme="4" tint="-0.249977111117893"/>
      <name val="Calibri"/>
      <family val="2"/>
      <scheme val="minor"/>
    </font>
    <font>
      <sz val="14"/>
      <color theme="1"/>
      <name val="Calibri"/>
      <family val="2"/>
      <scheme val="minor"/>
    </font>
    <font>
      <b/>
      <sz val="16"/>
      <color rgb="FFFFFFFF"/>
      <name val="Calibri"/>
      <family val="2"/>
      <scheme val="minor"/>
    </font>
    <font>
      <sz val="16"/>
      <color theme="1"/>
      <name val="Calibri"/>
      <family val="2"/>
      <scheme val="minor"/>
    </font>
    <font>
      <b/>
      <sz val="16"/>
      <color theme="1"/>
      <name val="Calibri"/>
      <family val="2"/>
      <scheme val="minor"/>
    </font>
    <font>
      <sz val="11"/>
      <color theme="1" tint="0.14999847407452621"/>
      <name val="Calibri"/>
      <family val="2"/>
      <scheme val="minor"/>
    </font>
    <font>
      <b/>
      <sz val="11"/>
      <color theme="1" tint="0.14999847407452621"/>
      <name val="Calibri"/>
      <family val="2"/>
      <scheme val="minor"/>
    </font>
    <font>
      <b/>
      <sz val="12"/>
      <color theme="1" tint="0.14999847407452621"/>
      <name val="Calibri"/>
      <family val="2"/>
      <scheme val="minor"/>
    </font>
  </fonts>
  <fills count="10">
    <fill>
      <patternFill patternType="none"/>
    </fill>
    <fill>
      <patternFill patternType="gray125"/>
    </fill>
    <fill>
      <patternFill patternType="solid">
        <fgColor theme="7" tint="0.39997558519241921"/>
        <bgColor indexed="64"/>
      </patternFill>
    </fill>
    <fill>
      <patternFill patternType="solid">
        <fgColor theme="9" tint="-0.249977111117893"/>
        <bgColor indexed="64"/>
      </patternFill>
    </fill>
    <fill>
      <patternFill patternType="solid">
        <fgColor rgb="FF1F4E78"/>
        <bgColor indexed="64"/>
      </patternFill>
    </fill>
    <fill>
      <patternFill patternType="solid">
        <fgColor rgb="FFF2F2F2"/>
        <bgColor indexed="64"/>
      </patternFill>
    </fill>
    <fill>
      <patternFill patternType="solid">
        <fgColor theme="9"/>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499984740745262"/>
        <bgColor indexed="64"/>
      </patternFill>
    </fill>
  </fills>
  <borders count="11">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top style="thin">
        <color auto="1"/>
      </top>
      <bottom/>
      <diagonal/>
    </border>
  </borders>
  <cellStyleXfs count="2">
    <xf numFmtId="0" fontId="0" fillId="0" borderId="0"/>
    <xf numFmtId="0" fontId="1" fillId="0" borderId="0"/>
  </cellStyleXfs>
  <cellXfs count="81">
    <xf numFmtId="0" fontId="0" fillId="0" borderId="0" xfId="0"/>
    <xf numFmtId="14" fontId="0" fillId="0" borderId="0" xfId="0" applyNumberFormat="1"/>
    <xf numFmtId="164" fontId="0" fillId="0" borderId="0" xfId="0" applyNumberFormat="1"/>
    <xf numFmtId="0" fontId="0" fillId="0" borderId="0" xfId="0" applyAlignment="1">
      <alignment horizontal="left"/>
    </xf>
    <xf numFmtId="165" fontId="0" fillId="0" borderId="0" xfId="0" applyNumberFormat="1"/>
    <xf numFmtId="0" fontId="2" fillId="0" borderId="0" xfId="0" applyFont="1"/>
    <xf numFmtId="2" fontId="0" fillId="0" borderId="0" xfId="0" applyNumberFormat="1"/>
    <xf numFmtId="0" fontId="0" fillId="0" borderId="0" xfId="0" applyAlignment="1">
      <alignment wrapText="1"/>
    </xf>
    <xf numFmtId="0" fontId="0" fillId="5" borderId="0" xfId="0" applyFill="1"/>
    <xf numFmtId="0" fontId="0" fillId="5" borderId="9" xfId="0" applyFill="1" applyBorder="1"/>
    <xf numFmtId="1" fontId="0" fillId="0" borderId="0" xfId="0" applyNumberFormat="1"/>
    <xf numFmtId="0" fontId="0" fillId="0" borderId="10" xfId="0" applyBorder="1"/>
    <xf numFmtId="0" fontId="0" fillId="0" borderId="10" xfId="0" applyBorder="1" applyAlignment="1">
      <alignment horizontal="left"/>
    </xf>
    <xf numFmtId="0" fontId="0" fillId="0" borderId="10" xfId="0" applyBorder="1" applyAlignment="1">
      <alignment horizontal="center"/>
    </xf>
    <xf numFmtId="0" fontId="5" fillId="3" borderId="0" xfId="0" applyFont="1" applyFill="1"/>
    <xf numFmtId="164" fontId="0" fillId="0" borderId="10" xfId="0" applyNumberFormat="1" applyBorder="1" applyAlignment="1">
      <alignment horizontal="center"/>
    </xf>
    <xf numFmtId="0" fontId="9" fillId="7" borderId="0" xfId="0" applyFont="1" applyFill="1" applyAlignment="1">
      <alignment horizontal="center"/>
    </xf>
    <xf numFmtId="0" fontId="0" fillId="7" borderId="0" xfId="0" applyFill="1"/>
    <xf numFmtId="166" fontId="0" fillId="7" borderId="0" xfId="0" applyNumberFormat="1" applyFill="1"/>
    <xf numFmtId="0" fontId="3" fillId="7" borderId="0" xfId="0" applyFont="1" applyFill="1"/>
    <xf numFmtId="2" fontId="3" fillId="7" borderId="0" xfId="0" applyNumberFormat="1" applyFont="1" applyFill="1"/>
    <xf numFmtId="8" fontId="0" fillId="7" borderId="0" xfId="0" applyNumberFormat="1" applyFill="1"/>
    <xf numFmtId="2" fontId="0" fillId="7" borderId="0" xfId="0" applyNumberFormat="1" applyFill="1"/>
    <xf numFmtId="0" fontId="0" fillId="0" borderId="3" xfId="0" applyBorder="1"/>
    <xf numFmtId="0" fontId="6" fillId="8" borderId="0" xfId="0" applyFont="1" applyFill="1" applyAlignment="1">
      <alignment horizontal="left" vertical="center"/>
    </xf>
    <xf numFmtId="0" fontId="3" fillId="8" borderId="0" xfId="0" applyFont="1" applyFill="1"/>
    <xf numFmtId="0" fontId="0" fillId="8" borderId="0" xfId="0" applyFill="1"/>
    <xf numFmtId="0" fontId="6" fillId="8" borderId="0" xfId="0" applyFont="1" applyFill="1" applyAlignment="1">
      <alignment horizontal="left"/>
    </xf>
    <xf numFmtId="0" fontId="6" fillId="8" borderId="0" xfId="0" applyFont="1" applyFill="1"/>
    <xf numFmtId="164" fontId="0" fillId="8" borderId="0" xfId="0" applyNumberFormat="1" applyFill="1"/>
    <xf numFmtId="0" fontId="10" fillId="5" borderId="0" xfId="0" applyFont="1" applyFill="1"/>
    <xf numFmtId="0" fontId="10" fillId="5" borderId="3" xfId="0" applyFont="1" applyFill="1" applyBorder="1"/>
    <xf numFmtId="0" fontId="10" fillId="5" borderId="3" xfId="0" applyFont="1" applyFill="1" applyBorder="1" applyAlignment="1">
      <alignment horizontal="left"/>
    </xf>
    <xf numFmtId="0" fontId="10" fillId="5" borderId="3" xfId="0" applyFont="1" applyFill="1" applyBorder="1" applyAlignment="1">
      <alignment horizontal="center"/>
    </xf>
    <xf numFmtId="14" fontId="10" fillId="5" borderId="3" xfId="0" applyNumberFormat="1" applyFont="1" applyFill="1" applyBorder="1" applyAlignment="1">
      <alignment horizontal="center"/>
    </xf>
    <xf numFmtId="164" fontId="10" fillId="5" borderId="3" xfId="0" applyNumberFormat="1" applyFont="1" applyFill="1" applyBorder="1" applyAlignment="1">
      <alignment horizontal="center"/>
    </xf>
    <xf numFmtId="0" fontId="10" fillId="5" borderId="4" xfId="0" applyFont="1" applyFill="1" applyBorder="1" applyAlignment="1">
      <alignment horizontal="center"/>
    </xf>
    <xf numFmtId="0" fontId="10" fillId="5" borderId="8" xfId="0" applyFont="1" applyFill="1" applyBorder="1"/>
    <xf numFmtId="0" fontId="10" fillId="5" borderId="9" xfId="0" applyFont="1" applyFill="1" applyBorder="1"/>
    <xf numFmtId="0" fontId="10" fillId="5" borderId="1" xfId="0" applyFont="1" applyFill="1" applyBorder="1"/>
    <xf numFmtId="0" fontId="10" fillId="5" borderId="1" xfId="0" applyFont="1" applyFill="1" applyBorder="1" applyAlignment="1">
      <alignment horizontal="left"/>
    </xf>
    <xf numFmtId="0" fontId="10" fillId="5" borderId="1" xfId="0" applyFont="1" applyFill="1" applyBorder="1" applyAlignment="1">
      <alignment horizontal="center"/>
    </xf>
    <xf numFmtId="14" fontId="10" fillId="5" borderId="1" xfId="0" applyNumberFormat="1" applyFont="1" applyFill="1" applyBorder="1" applyAlignment="1">
      <alignment horizontal="center"/>
    </xf>
    <xf numFmtId="164" fontId="10" fillId="5" borderId="1" xfId="0" applyNumberFormat="1" applyFont="1" applyFill="1" applyBorder="1" applyAlignment="1">
      <alignment horizontal="center"/>
    </xf>
    <xf numFmtId="0" fontId="10" fillId="5" borderId="2" xfId="0" applyFont="1" applyFill="1" applyBorder="1" applyAlignment="1">
      <alignment horizontal="center"/>
    </xf>
    <xf numFmtId="0" fontId="11" fillId="4" borderId="5" xfId="0" applyFont="1" applyFill="1" applyBorder="1"/>
    <xf numFmtId="0" fontId="11" fillId="4" borderId="6" xfId="0" applyFont="1" applyFill="1" applyBorder="1"/>
    <xf numFmtId="0" fontId="11" fillId="4" borderId="6" xfId="0" applyFont="1" applyFill="1" applyBorder="1" applyAlignment="1">
      <alignment horizontal="left"/>
    </xf>
    <xf numFmtId="0" fontId="11" fillId="4" borderId="6" xfId="0" applyFont="1" applyFill="1" applyBorder="1" applyAlignment="1">
      <alignment horizontal="center"/>
    </xf>
    <xf numFmtId="165" fontId="11" fillId="4" borderId="6" xfId="0" applyNumberFormat="1" applyFont="1" applyFill="1" applyBorder="1" applyAlignment="1">
      <alignment horizontal="center"/>
    </xf>
    <xf numFmtId="0" fontId="11" fillId="4" borderId="7" xfId="0" applyFont="1" applyFill="1" applyBorder="1" applyAlignment="1">
      <alignment horizontal="center"/>
    </xf>
    <xf numFmtId="0" fontId="11" fillId="4" borderId="0" xfId="0" applyFont="1" applyFill="1" applyAlignment="1">
      <alignment horizontal="center"/>
    </xf>
    <xf numFmtId="0" fontId="12" fillId="0" borderId="0" xfId="0" applyFont="1"/>
    <xf numFmtId="0" fontId="13" fillId="2" borderId="0" xfId="0" applyFont="1" applyFill="1" applyAlignment="1">
      <alignment horizontal="center"/>
    </xf>
    <xf numFmtId="0" fontId="0" fillId="0" borderId="0" xfId="0" applyAlignment="1">
      <alignment horizontal="center"/>
    </xf>
    <xf numFmtId="0" fontId="0" fillId="6" borderId="3" xfId="0" applyFill="1" applyBorder="1"/>
    <xf numFmtId="0" fontId="0" fillId="8" borderId="3" xfId="0" applyFill="1" applyBorder="1"/>
    <xf numFmtId="0" fontId="0" fillId="8" borderId="3" xfId="0" applyFill="1" applyBorder="1" applyAlignment="1">
      <alignment horizontal="left"/>
    </xf>
    <xf numFmtId="165" fontId="0" fillId="8" borderId="3" xfId="0" applyNumberFormat="1" applyFill="1" applyBorder="1"/>
    <xf numFmtId="164" fontId="0" fillId="8" borderId="3" xfId="0" applyNumberFormat="1" applyFill="1" applyBorder="1"/>
    <xf numFmtId="0" fontId="8" fillId="7" borderId="0" xfId="0" applyFont="1" applyFill="1"/>
    <xf numFmtId="0" fontId="3" fillId="7" borderId="8" xfId="0" applyFont="1" applyFill="1" applyBorder="1" applyAlignment="1">
      <alignment horizontal="left"/>
    </xf>
    <xf numFmtId="0" fontId="3" fillId="7" borderId="4" xfId="0" applyFont="1" applyFill="1" applyBorder="1" applyAlignment="1">
      <alignment horizontal="right"/>
    </xf>
    <xf numFmtId="0" fontId="0" fillId="7" borderId="3" xfId="0" applyFill="1" applyBorder="1"/>
    <xf numFmtId="0" fontId="3" fillId="7" borderId="3" xfId="0" applyFont="1" applyFill="1" applyBorder="1"/>
    <xf numFmtId="164" fontId="3" fillId="7" borderId="4" xfId="0" applyNumberFormat="1" applyFont="1" applyFill="1" applyBorder="1" applyAlignment="1">
      <alignment horizontal="right"/>
    </xf>
    <xf numFmtId="1" fontId="0" fillId="7" borderId="3" xfId="0" applyNumberFormat="1" applyFill="1" applyBorder="1"/>
    <xf numFmtId="10" fontId="0" fillId="7" borderId="3" xfId="0" applyNumberFormat="1" applyFill="1" applyBorder="1"/>
    <xf numFmtId="2" fontId="3" fillId="7" borderId="4" xfId="0" applyNumberFormat="1" applyFont="1" applyFill="1" applyBorder="1" applyAlignment="1">
      <alignment horizontal="right"/>
    </xf>
    <xf numFmtId="0" fontId="3" fillId="7" borderId="9" xfId="0" applyFont="1" applyFill="1" applyBorder="1" applyAlignment="1">
      <alignment horizontal="left"/>
    </xf>
    <xf numFmtId="164" fontId="3" fillId="7" borderId="2" xfId="0" applyNumberFormat="1" applyFont="1" applyFill="1" applyBorder="1" applyAlignment="1">
      <alignment horizontal="right"/>
    </xf>
    <xf numFmtId="164" fontId="0" fillId="7" borderId="0" xfId="0" applyNumberFormat="1" applyFill="1"/>
    <xf numFmtId="1" fontId="0" fillId="7" borderId="0" xfId="0" applyNumberFormat="1" applyFill="1"/>
    <xf numFmtId="0" fontId="14" fillId="7" borderId="5" xfId="0" applyFont="1" applyFill="1" applyBorder="1" applyAlignment="1">
      <alignment horizontal="left"/>
    </xf>
    <xf numFmtId="0" fontId="16" fillId="7" borderId="3" xfId="0" applyFont="1" applyFill="1" applyBorder="1"/>
    <xf numFmtId="0" fontId="15" fillId="7" borderId="3" xfId="0" applyFont="1" applyFill="1" applyBorder="1"/>
    <xf numFmtId="0" fontId="14" fillId="7" borderId="7" xfId="0" applyFont="1" applyFill="1" applyBorder="1" applyAlignment="1">
      <alignment horizontal="right"/>
    </xf>
    <xf numFmtId="14" fontId="0" fillId="0" borderId="0" xfId="0" applyNumberFormat="1" applyAlignment="1">
      <alignment horizontal="center"/>
    </xf>
    <xf numFmtId="0" fontId="11" fillId="9" borderId="6" xfId="0" applyFont="1" applyFill="1" applyBorder="1"/>
    <xf numFmtId="0" fontId="0" fillId="8" borderId="4" xfId="0" applyFill="1" applyBorder="1"/>
    <xf numFmtId="0" fontId="0" fillId="8" borderId="3" xfId="0" applyNumberFormat="1" applyFill="1" applyBorder="1"/>
  </cellXfs>
  <cellStyles count="2">
    <cellStyle name="Normal" xfId="0" builtinId="0"/>
    <cellStyle name="Normal 2" xfId="1" xr:uid="{E7111743-30C9-4D22-B93C-65A4A9ADE3ED}"/>
  </cellStyles>
  <dxfs count="347">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indexed="64"/>
          <bgColor theme="5" tint="0.79998168889431442"/>
        </patternFill>
      </fill>
    </dxf>
    <dxf>
      <font>
        <b/>
        <i val="0"/>
        <strike val="0"/>
        <condense val="0"/>
        <extend val="0"/>
        <outline val="0"/>
        <shadow val="0"/>
        <u val="none"/>
        <vertAlign val="baseline"/>
        <sz val="11"/>
        <color theme="1"/>
        <name val="Calibri"/>
        <family val="2"/>
        <scheme val="minor"/>
      </font>
      <fill>
        <patternFill>
          <fgColor indexed="64"/>
          <bgColor theme="5" tint="0.79998168889431442"/>
        </patternFill>
      </fill>
      <alignment horizontal="left" vertical="bottom"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fgColor indexed="64"/>
          <bgColor theme="5" tint="0.79998168889431442"/>
        </patternFill>
      </fill>
    </dxf>
    <dxf>
      <border outline="0">
        <bottom style="thin">
          <color auto="1"/>
        </bottom>
      </border>
    </dxf>
    <dxf>
      <font>
        <b val="0"/>
        <strike val="0"/>
        <outline val="0"/>
        <shadow val="0"/>
        <u val="none"/>
        <vertAlign val="baseline"/>
        <sz val="11"/>
        <color theme="1"/>
        <name val="Calibri"/>
        <family val="2"/>
        <scheme val="minor"/>
      </font>
      <fill>
        <patternFill>
          <fgColor indexed="64"/>
          <bgColor theme="5"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top style="thin">
          <color indexed="64"/>
        </top>
      </border>
    </dxf>
    <dxf>
      <border>
        <top style="thin">
          <color indexed="64"/>
        </top>
      </border>
    </dxf>
    <dxf>
      <border>
        <left/>
        <right/>
        <top/>
        <bottom/>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quot;₹&quot;\ #,##0.00"/>
    </dxf>
    <dxf>
      <numFmt numFmtId="2" formatCode="0.00"/>
    </dxf>
    <dxf>
      <numFmt numFmtId="2" formatCode="0.00"/>
    </dxf>
    <dxf>
      <numFmt numFmtId="2" formatCode="0.00"/>
    </dxf>
    <dxf>
      <alignment horizontal="center"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fill>
        <patternFill patternType="solid">
          <fgColor indexed="64"/>
          <bgColor rgb="FFF2F2F2"/>
        </patternFill>
      </fill>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alignment horizontal="center"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fill>
        <patternFill patternType="solid">
          <fgColor indexed="64"/>
          <bgColor rgb="FFF2F2F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fill>
        <patternFill patternType="solid">
          <fgColor indexed="64"/>
          <bgColor rgb="FFF2F2F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fill>
        <patternFill patternType="solid">
          <fgColor indexed="64"/>
          <bgColor rgb="FFF2F2F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64" formatCode="&quot;₹&quot;\ #,##0.00"/>
      <alignment horizontal="center"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numFmt numFmtId="164" formatCode="&quot;₹&quot;\ #,##0.00"/>
      <fill>
        <patternFill patternType="solid">
          <fgColor indexed="64"/>
          <bgColor rgb="FFF2F2F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numFmt numFmtId="19" formatCode="dd/mm/yyyy"/>
      <fill>
        <patternFill patternType="solid">
          <fgColor indexed="64"/>
          <bgColor rgb="FFF2F2F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border diagonalUp="0" diagonalDown="0" outline="0">
        <left/>
        <right/>
        <top style="thin">
          <color auto="1"/>
        </top>
        <bottom/>
      </border>
    </dxf>
    <dxf>
      <font>
        <strike val="0"/>
        <outline val="0"/>
        <shadow val="0"/>
        <u val="none"/>
        <vertAlign val="baseline"/>
        <sz val="14"/>
        <color theme="1"/>
        <name val="Calibri"/>
        <family val="2"/>
        <scheme val="minor"/>
      </font>
      <numFmt numFmtId="0" formatCode="General"/>
      <fill>
        <patternFill patternType="solid">
          <fgColor indexed="64"/>
          <bgColor rgb="FFF2F2F2"/>
        </patternFill>
      </fill>
      <alignment horizontal="general"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numFmt numFmtId="0" formatCode="General"/>
      <fill>
        <patternFill patternType="solid">
          <fgColor indexed="64"/>
          <bgColor rgb="FFF2F2F2"/>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numFmt numFmtId="0" formatCode="General"/>
      <fill>
        <patternFill patternType="solid">
          <fgColor indexed="64"/>
          <bgColor rgb="FFF2F2F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numFmt numFmtId="0" formatCode="General"/>
      <fill>
        <patternFill patternType="solid">
          <fgColor indexed="64"/>
          <bgColor rgb="FFF2F2F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numFmt numFmtId="0" formatCode="General"/>
      <fill>
        <patternFill patternType="solid">
          <fgColor indexed="64"/>
          <bgColor rgb="FFF2F2F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numFmt numFmtId="0" formatCode="General"/>
      <fill>
        <patternFill patternType="solid">
          <fgColor indexed="64"/>
          <bgColor rgb="FFF2F2F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numFmt numFmtId="0" formatCode="General"/>
      <fill>
        <patternFill patternType="solid">
          <fgColor indexed="64"/>
          <bgColor rgb="FFF2F2F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left"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numFmt numFmtId="0" formatCode="General"/>
      <fill>
        <patternFill patternType="solid">
          <fgColor indexed="64"/>
          <bgColor rgb="FFF2F2F2"/>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left"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numFmt numFmtId="0" formatCode="General"/>
      <fill>
        <patternFill patternType="solid">
          <fgColor indexed="64"/>
          <bgColor rgb="FFF2F2F2"/>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left"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numFmt numFmtId="0" formatCode="General"/>
      <fill>
        <patternFill patternType="solid">
          <fgColor indexed="64"/>
          <bgColor rgb="FFF2F2F2"/>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left" vertical="bottom" textRotation="0" wrapText="0" indent="0" justifyLastLine="0" shrinkToFit="0" readingOrder="0"/>
      <border diagonalUp="0" diagonalDown="0" outline="0">
        <left/>
        <right/>
        <top style="thin">
          <color auto="1"/>
        </top>
        <bottom/>
      </border>
    </dxf>
    <dxf>
      <font>
        <strike val="0"/>
        <outline val="0"/>
        <shadow val="0"/>
        <u val="none"/>
        <vertAlign val="baseline"/>
        <sz val="14"/>
        <color theme="1"/>
        <name val="Calibri"/>
        <family val="2"/>
        <scheme val="minor"/>
      </font>
      <numFmt numFmtId="0" formatCode="General"/>
      <fill>
        <patternFill patternType="solid">
          <fgColor indexed="64"/>
          <bgColor rgb="FFF2F2F2"/>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border diagonalUp="0" diagonalDown="0" outline="0">
        <left/>
        <right/>
        <top style="thin">
          <color auto="1"/>
        </top>
        <bottom/>
      </border>
    </dxf>
    <dxf>
      <font>
        <strike val="0"/>
        <outline val="0"/>
        <shadow val="0"/>
        <u val="none"/>
        <vertAlign val="baseline"/>
        <sz val="14"/>
        <color theme="1"/>
        <name val="Calibri"/>
        <family val="2"/>
        <scheme val="minor"/>
      </font>
      <numFmt numFmtId="0" formatCode="General"/>
      <fill>
        <patternFill patternType="solid">
          <fgColor indexed="64"/>
          <bgColor rgb="FFF2F2F2"/>
        </patternFill>
      </fill>
      <border diagonalUp="0" diagonalDown="0" outline="0">
        <left style="thin">
          <color auto="1"/>
        </left>
        <right style="thin">
          <color auto="1"/>
        </right>
        <top style="thin">
          <color auto="1"/>
        </top>
        <bottom style="thin">
          <color auto="1"/>
        </bottom>
      </border>
    </dxf>
    <dxf>
      <fill>
        <patternFill patternType="solid">
          <fgColor indexed="64"/>
          <bgColor rgb="FFF2F2F2"/>
        </patternFill>
      </fill>
      <border diagonalUp="0" diagonalDown="0" outline="0">
        <left/>
        <right style="thin">
          <color auto="1"/>
        </right>
        <top style="thin">
          <color auto="1"/>
        </top>
        <bottom/>
      </border>
    </dxf>
    <dxf>
      <font>
        <strike val="0"/>
        <outline val="0"/>
        <shadow val="0"/>
        <u val="none"/>
        <vertAlign val="baseline"/>
        <sz val="14"/>
        <color theme="1"/>
        <name val="Calibri"/>
        <family val="2"/>
        <scheme val="minor"/>
      </font>
      <fill>
        <patternFill patternType="solid">
          <fgColor indexed="64"/>
          <bgColor rgb="FFF2F2F2"/>
        </patternFill>
      </fill>
      <border diagonalUp="0" diagonalDown="0" outline="0">
        <left/>
        <right style="thin">
          <color auto="1"/>
        </right>
        <top style="thin">
          <color auto="1"/>
        </top>
        <bottom style="thin">
          <color auto="1"/>
        </bottom>
      </border>
    </dxf>
    <dxf>
      <border>
        <top style="thin">
          <color auto="1"/>
        </top>
      </border>
    </dxf>
    <dxf>
      <border diagonalUp="0" diagonalDown="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fill>
        <patternFill patternType="solid">
          <fgColor indexed="64"/>
          <bgColor rgb="FFF2F2F2"/>
        </patternFill>
      </fill>
      <alignment horizontal="center" vertical="bottom" textRotation="0" wrapText="0" indent="0" justifyLastLine="0" shrinkToFit="0" readingOrder="0"/>
    </dxf>
    <dxf>
      <border>
        <bottom style="thin">
          <color auto="1"/>
        </bottom>
      </border>
    </dxf>
    <dxf>
      <font>
        <b/>
        <i val="0"/>
        <strike val="0"/>
        <condense val="0"/>
        <extend val="0"/>
        <outline val="0"/>
        <shadow val="0"/>
        <u val="none"/>
        <vertAlign val="baseline"/>
        <sz val="16"/>
        <color rgb="FFFFFFFF"/>
        <name val="Calibri"/>
        <family val="2"/>
        <scheme val="minor"/>
      </font>
      <fill>
        <patternFill patternType="solid">
          <fgColor indexed="64"/>
          <bgColor rgb="FF1F4E78"/>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alignment horizontal="center" vertical="bottom" textRotation="0" wrapText="0" indent="0" justifyLastLine="0" shrinkToFit="0" readingOrder="0"/>
    </dxf>
    <dxf>
      <numFmt numFmtId="0" formatCode="General"/>
    </dxf>
    <dxf>
      <numFmt numFmtId="19" formatCode="dd/mm/yyyy"/>
      <alignment horizontal="center" vertical="bottom" textRotation="0" wrapText="0" indent="0" justifyLastLine="0" shrinkToFit="0" readingOrder="0"/>
    </dxf>
    <dxf>
      <numFmt numFmtId="0" formatCode="General"/>
    </dxf>
    <dxf>
      <font>
        <b val="0"/>
        <i val="0"/>
        <strike val="0"/>
        <condense val="0"/>
        <extend val="0"/>
        <outline val="0"/>
        <shadow val="0"/>
        <u val="none"/>
        <vertAlign val="baseline"/>
        <sz val="11"/>
        <color theme="0"/>
        <name val="Calibri"/>
        <family val="2"/>
        <scheme val="minor"/>
      </font>
      <fill>
        <patternFill patternType="solid">
          <fgColor indexed="64"/>
          <bgColor theme="9" tint="-0.249977111117893"/>
        </patternFill>
      </fill>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9"/>
        </patternFill>
      </fil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[Ramya_Project_AI-Powered Healthcare Data.xlsx]Manual Pivot 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smokers vs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pivotFmt>
      <c:pivotFmt>
        <c:idx val="5"/>
      </c:pivotFmt>
    </c:pivotFmts>
    <c:plotArea>
      <c:layout/>
      <c:pieChart>
        <c:varyColors val="1"/>
        <c:ser>
          <c:idx val="0"/>
          <c:order val="0"/>
          <c:tx>
            <c:strRef>
              <c:f>'Manual Pivot Table'!$B$5:$B$6</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3F-43B9-9DE3-C5C7D9D2BB0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3F-43B9-9DE3-C5C7D9D2BB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'Manual Pivot Table'!$A$7:$A$9</c:f>
              <c:strCache>
                <c:ptCount val="2"/>
                <c:pt idx="0">
                  <c:v>No</c:v>
                </c:pt>
                <c:pt idx="1">
                  <c:v>yes</c:v>
                </c:pt>
              </c:strCache>
            </c:strRef>
          </c:cat>
          <c:val>
            <c:numRef>
              <c:f>'Manual Pivot Table'!$B$7:$B$9</c:f>
              <c:numCache>
                <c:formatCode>General</c:formatCode>
                <c:ptCount val="2"/>
                <c:pt idx="0">
                  <c:v>1540</c:v>
                </c:pt>
                <c:pt idx="1">
                  <c:v>404</c:v>
                </c:pt>
              </c:numCache>
            </c:numRef>
          </c:val>
          <c:extLst>
            <c:ext xmlns:c16="http://schemas.microsoft.com/office/drawing/2014/chart" uri="{C3380CC4-5D6E-409C-BE32-E72D297353CC}">
              <c16:uniqueId val="{00000000-FF91-4A40-B95C-3FC24FD8FA6F}"/>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Hospital Tier with surgery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52717713691361"/>
          <c:y val="7.407407407407407E-2"/>
          <c:w val="0.66822278020201031"/>
          <c:h val="0.71293908951036289"/>
        </c:manualLayout>
      </c:layout>
      <c:lineChart>
        <c:grouping val="stacked"/>
        <c:varyColors val="0"/>
        <c:ser>
          <c:idx val="0"/>
          <c:order val="0"/>
          <c:tx>
            <c:v>tier - 1</c:v>
          </c:tx>
          <c:spPr>
            <a:ln w="34925" cap="rnd">
              <a:solidFill>
                <a:schemeClr val="accent1"/>
              </a:solidFill>
              <a:round/>
            </a:ln>
            <a:effectLst>
              <a:outerShdw blurRad="57150" dist="19050" dir="5400000" algn="ctr" rotWithShape="0">
                <a:srgbClr val="000000">
                  <a:alpha val="63000"/>
                </a:srgbClr>
              </a:outerShdw>
            </a:effectLst>
          </c:spPr>
          <c:marker>
            <c:symbol val="none"/>
          </c:marker>
          <c:cat>
            <c:strLit>
              <c:ptCount val="4"/>
              <c:pt idx="0">
                <c:v>0</c:v>
              </c:pt>
              <c:pt idx="1">
                <c:v>1</c:v>
              </c:pt>
              <c:pt idx="2">
                <c:v>2</c:v>
              </c:pt>
              <c:pt idx="3">
                <c:v>3</c:v>
              </c:pt>
            </c:strLit>
          </c:cat>
          <c:val>
            <c:numLit>
              <c:formatCode>General</c:formatCode>
              <c:ptCount val="4"/>
              <c:pt idx="0">
                <c:v>4482139.3499999978</c:v>
              </c:pt>
              <c:pt idx="1">
                <c:v>3419940.9899999993</c:v>
              </c:pt>
              <c:pt idx="2">
                <c:v>1197698.43</c:v>
              </c:pt>
              <c:pt idx="3">
                <c:v>59497.599999999999</c:v>
              </c:pt>
            </c:numLit>
          </c:val>
          <c:smooth val="0"/>
          <c:extLst>
            <c:ext xmlns:c16="http://schemas.microsoft.com/office/drawing/2014/chart" uri="{C3380CC4-5D6E-409C-BE32-E72D297353CC}">
              <c16:uniqueId val="{00000009-04FD-4907-8D09-7675F7D14A6A}"/>
            </c:ext>
          </c:extLst>
        </c:ser>
        <c:ser>
          <c:idx val="1"/>
          <c:order val="1"/>
          <c:tx>
            <c:v>tier - 2</c:v>
          </c:tx>
          <c:spPr>
            <a:ln w="34925" cap="rnd">
              <a:solidFill>
                <a:schemeClr val="accent2"/>
              </a:solidFill>
              <a:round/>
            </a:ln>
            <a:effectLst>
              <a:outerShdw blurRad="57150" dist="19050" dir="5400000" algn="ctr" rotWithShape="0">
                <a:srgbClr val="000000">
                  <a:alpha val="63000"/>
                </a:srgbClr>
              </a:outerShdw>
            </a:effectLst>
          </c:spPr>
          <c:marker>
            <c:symbol val="none"/>
          </c:marker>
          <c:cat>
            <c:strLit>
              <c:ptCount val="4"/>
              <c:pt idx="0">
                <c:v>0</c:v>
              </c:pt>
              <c:pt idx="1">
                <c:v>1</c:v>
              </c:pt>
              <c:pt idx="2">
                <c:v>2</c:v>
              </c:pt>
              <c:pt idx="3">
                <c:v>3</c:v>
              </c:pt>
            </c:strLit>
          </c:cat>
          <c:val>
            <c:numLit>
              <c:formatCode>General</c:formatCode>
              <c:ptCount val="4"/>
              <c:pt idx="0">
                <c:v>7209599.9299999913</c:v>
              </c:pt>
              <c:pt idx="1">
                <c:v>6071425.3599999994</c:v>
              </c:pt>
              <c:pt idx="2">
                <c:v>2169094.1599999997</c:v>
              </c:pt>
              <c:pt idx="3">
                <c:v>424910.16000000003</c:v>
              </c:pt>
            </c:numLit>
          </c:val>
          <c:smooth val="0"/>
          <c:extLst>
            <c:ext xmlns:c16="http://schemas.microsoft.com/office/drawing/2014/chart" uri="{C3380CC4-5D6E-409C-BE32-E72D297353CC}">
              <c16:uniqueId val="{00000011-04FD-4907-8D09-7675F7D14A6A}"/>
            </c:ext>
          </c:extLst>
        </c:ser>
        <c:ser>
          <c:idx val="2"/>
          <c:order val="2"/>
          <c:tx>
            <c:v>tier - 3</c:v>
          </c:tx>
          <c:spPr>
            <a:ln w="34925" cap="rnd">
              <a:solidFill>
                <a:schemeClr val="accent3"/>
              </a:solidFill>
              <a:round/>
            </a:ln>
            <a:effectLst>
              <a:outerShdw blurRad="57150" dist="19050" dir="5400000" algn="ctr" rotWithShape="0">
                <a:srgbClr val="000000">
                  <a:alpha val="63000"/>
                </a:srgbClr>
              </a:outerShdw>
            </a:effectLst>
          </c:spPr>
          <c:marker>
            <c:symbol val="none"/>
          </c:marker>
          <c:cat>
            <c:strLit>
              <c:ptCount val="4"/>
              <c:pt idx="0">
                <c:v>0</c:v>
              </c:pt>
              <c:pt idx="1">
                <c:v>1</c:v>
              </c:pt>
              <c:pt idx="2">
                <c:v>2</c:v>
              </c:pt>
              <c:pt idx="3">
                <c:v>3</c:v>
              </c:pt>
            </c:strLit>
          </c:cat>
          <c:val>
            <c:numLit>
              <c:formatCode>General</c:formatCode>
              <c:ptCount val="4"/>
              <c:pt idx="0">
                <c:v>3005254.83</c:v>
              </c:pt>
              <c:pt idx="1">
                <c:v>2285988.310000001</c:v>
              </c:pt>
              <c:pt idx="2">
                <c:v>1238455.5699999991</c:v>
              </c:pt>
              <c:pt idx="3">
                <c:v>27653.919999999998</c:v>
              </c:pt>
            </c:numLit>
          </c:val>
          <c:smooth val="0"/>
          <c:extLst>
            <c:ext xmlns:c16="http://schemas.microsoft.com/office/drawing/2014/chart" uri="{C3380CC4-5D6E-409C-BE32-E72D297353CC}">
              <c16:uniqueId val="{00000012-04FD-4907-8D09-7675F7D14A6A}"/>
            </c:ext>
          </c:extLst>
        </c:ser>
        <c:dLbls>
          <c:showLegendKey val="0"/>
          <c:showVal val="0"/>
          <c:showCatName val="0"/>
          <c:showSerName val="0"/>
          <c:showPercent val="0"/>
          <c:showBubbleSize val="0"/>
        </c:dLbls>
        <c:smooth val="0"/>
        <c:axId val="473790632"/>
        <c:axId val="473791352"/>
        <c:extLst>
          <c:ext xmlns:c15="http://schemas.microsoft.com/office/drawing/2012/chart" uri="{02D57815-91ED-43cb-92C2-25804820EDAC}">
            <c15:filteredLineSeries>
              <c15:ser>
                <c:idx val="3"/>
                <c:order val="3"/>
                <c:tx>
                  <c:v>tire - 2</c:v>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Lit>
                    <c:ptCount val="4"/>
                    <c:pt idx="0">
                      <c:v>0</c:v>
                    </c:pt>
                    <c:pt idx="1">
                      <c:v>1</c:v>
                    </c:pt>
                    <c:pt idx="2">
                      <c:v>2</c:v>
                    </c:pt>
                    <c:pt idx="3">
                      <c:v>3</c:v>
                    </c:pt>
                  </c:strLit>
                </c:cat>
                <c:val>
                  <c:numLit>
                    <c:formatCode>General</c:formatCode>
                    <c:ptCount val="4"/>
                    <c:pt idx="0">
                      <c:v>700</c:v>
                    </c:pt>
                    <c:pt idx="1">
                      <c:v>0</c:v>
                    </c:pt>
                    <c:pt idx="2">
                      <c:v>0</c:v>
                    </c:pt>
                    <c:pt idx="3">
                      <c:v>0</c:v>
                    </c:pt>
                  </c:numLit>
                </c:val>
                <c:smooth val="0"/>
                <c:extLst>
                  <c:ext xmlns:c16="http://schemas.microsoft.com/office/drawing/2014/chart" uri="{C3380CC4-5D6E-409C-BE32-E72D297353CC}">
                    <c16:uniqueId val="{00000013-04FD-4907-8D09-7675F7D14A6A}"/>
                  </c:ext>
                </c:extLst>
              </c15:ser>
            </c15:filteredLineSeries>
          </c:ext>
        </c:extLst>
      </c:lineChart>
      <c:catAx>
        <c:axId val="4737906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Srgeries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791352"/>
        <c:crosses val="autoZero"/>
        <c:auto val="1"/>
        <c:lblAlgn val="ctr"/>
        <c:lblOffset val="100"/>
        <c:noMultiLvlLbl val="0"/>
      </c:catAx>
      <c:valAx>
        <c:axId val="4737913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Sum of Charges</a:t>
                </a:r>
              </a:p>
            </c:rich>
          </c:tx>
          <c:layout>
            <c:manualLayout>
              <c:xMode val="edge"/>
              <c:yMode val="edge"/>
              <c:x val="4.9058205959549177E-2"/>
              <c:y val="0.2612906145352520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790632"/>
        <c:crosses val="autoZero"/>
        <c:crossBetween val="between"/>
      </c:valAx>
      <c:spPr>
        <a:noFill/>
        <a:ln>
          <a:noFill/>
        </a:ln>
        <a:effectLst/>
      </c:spPr>
    </c:plotArea>
    <c:legend>
      <c:legendPos val="r"/>
      <c:layout>
        <c:manualLayout>
          <c:xMode val="edge"/>
          <c:yMode val="edge"/>
          <c:x val="0.84498143227452605"/>
          <c:y val="0.21472314236582496"/>
          <c:w val="0.13953869156448323"/>
          <c:h val="0.46724300841705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[Ramya_Project_AI-Powered Healthcare Data.xlsx]Manual Pivot Table!PivotTable2</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 By weight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'Manual Pivot Table'!$I$4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'Manual Pivot Table'!$H$5:$H$9</c:f>
              <c:strCache>
                <c:ptCount val="4"/>
                <c:pt idx="0">
                  <c:v>Under Weight</c:v>
                </c:pt>
                <c:pt idx="1">
                  <c:v>Normal Weight</c:v>
                </c:pt>
                <c:pt idx="2">
                  <c:v>Obesity</c:v>
                </c:pt>
                <c:pt idx="3">
                  <c:v>Over Weight</c:v>
                </c:pt>
              </c:strCache>
            </c:strRef>
          </c:cat>
          <c:val>
            <c:numRef>
              <c:f>'Manual Pivot Table'!$I$5:$I$9</c:f>
              <c:numCache>
                <c:formatCode>"₹"\ #,##0;[Red]"₹"\ #,##0</c:formatCode>
                <c:ptCount val="4"/>
                <c:pt idx="0">
                  <c:v>1214279.8800000001</c:v>
                </c:pt>
                <c:pt idx="1">
                  <c:v>4305290.1400000043</c:v>
                </c:pt>
                <c:pt idx="2">
                  <c:v>20343646.820000049</c:v>
                </c:pt>
                <c:pt idx="3">
                  <c:v>5729141.7700000023</c:v>
                </c:pt>
              </c:numCache>
            </c:numRef>
          </c:val>
          <c:extLst>
            <c:ext xmlns:c16="http://schemas.microsoft.com/office/drawing/2014/chart" uri="{C3380CC4-5D6E-409C-BE32-E72D297353CC}">
              <c16:uniqueId val="{00000000-4DCF-4E56-B732-AD5CD52E56DF}"/>
            </c:ext>
          </c:extLst>
        </c:ser>
        <c:dLbls>
          <c:showLegendKey val="0"/>
          <c:showVal val="0"/>
          <c:showCatName val="0"/>
          <c:showSerName val="0"/>
          <c:showPercent val="0"/>
          <c:showBubbleSize val="0"/>
        </c:dLbls>
        <c:gapWidth val="150"/>
        <c:shape val="box"/>
        <c:axId val="561278480"/>
        <c:axId val="541811200"/>
        <c:axId val="0"/>
      </c:bar3DChart>
      <c:catAx>
        <c:axId val="561278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811200"/>
        <c:crosses val="autoZero"/>
        <c:auto val="1"/>
        <c:lblAlgn val="ctr"/>
        <c:lblOffset val="100"/>
        <c:noMultiLvlLbl val="0"/>
      </c:catAx>
      <c:valAx>
        <c:axId val="541811200"/>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127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Quick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2594698321320104E-2"/>
          <c:y val="0.13751131324101729"/>
          <c:w val="0.43361820142572804"/>
          <c:h val="0.82487140616043664"/>
        </c:manualLayout>
      </c:layout>
      <c:pieChart>
        <c:varyColors val="1"/>
        <c:ser>
          <c:idx val="0"/>
          <c:order val="0"/>
          <c:tx>
            <c:strRef>
              <c:f>'Cost &amp; Metrics Analysis'!$B$3</c:f>
              <c:strCache>
                <c:ptCount val="1"/>
                <c:pt idx="0">
                  <c:v>2335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353-49F8-91D2-6E2513FF242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353-49F8-91D2-6E2513FF242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B5A-446B-88EE-4AEDCBD2E47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353-49F8-91D2-6E2513FF242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353-49F8-91D2-6E2513FF24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'Cost &amp; Metrics Analysis'!$A$4:$A$8</c:f>
              <c:strCache>
                <c:ptCount val="5"/>
                <c:pt idx="0">
                  <c:v>Total hospitalisation count</c:v>
                </c:pt>
                <c:pt idx="1">
                  <c:v>Total Surgeries</c:v>
                </c:pt>
                <c:pt idx="2">
                  <c:v>Average costs and medical metrics</c:v>
                </c:pt>
                <c:pt idx="3">
                  <c:v>Medical metrics (BMI)</c:v>
                </c:pt>
                <c:pt idx="4">
                  <c:v>Medical metrics (HBA1C)</c:v>
                </c:pt>
              </c:strCache>
            </c:strRef>
          </c:cat>
          <c:val>
            <c:numRef>
              <c:f>'Cost &amp; Metrics Analysis'!$B$4:$B$8</c:f>
              <c:numCache>
                <c:formatCode>General</c:formatCode>
                <c:ptCount val="5"/>
                <c:pt idx="0">
                  <c:v>2335</c:v>
                </c:pt>
                <c:pt idx="1">
                  <c:v>1579</c:v>
                </c:pt>
                <c:pt idx="2" formatCode="&quot;₹&quot;\ #,##0.00">
                  <c:v>13529.918034261262</c:v>
                </c:pt>
                <c:pt idx="3" formatCode="0.00">
                  <c:v>30.972648822269903</c:v>
                </c:pt>
                <c:pt idx="4" formatCode="0.00">
                  <c:v>6.578997858672385</c:v>
                </c:pt>
              </c:numCache>
            </c:numRef>
          </c:val>
          <c:extLst>
            <c:ext xmlns:c16="http://schemas.microsoft.com/office/drawing/2014/chart" uri="{C3380CC4-5D6E-409C-BE32-E72D297353CC}">
              <c16:uniqueId val="{00000000-3B5A-446B-88EE-4AEDCBD2E475}"/>
            </c:ext>
          </c:extLst>
        </c:ser>
        <c:dLbls>
          <c:dLblPos val="ctr"/>
          <c:showLegendKey val="0"/>
          <c:showVal val="0"/>
          <c:showCatName val="0"/>
          <c:showSerName val="0"/>
          <c:showPercent val="1"/>
          <c:showBubbleSize val="0"/>
          <c:showLeaderLines val="1"/>
        </c:dLbls>
        <c:firstSliceAng val="0"/>
      </c:pieChart>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0546480197438011"/>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5828780553845"/>
          <c:y val="0.17842138398240762"/>
          <c:w val="0.45804702537182856"/>
          <c:h val="0.76341170895304766"/>
        </c:manualLayout>
      </c:layout>
      <c:pie3DChart>
        <c:varyColors val="1"/>
        <c:ser>
          <c:idx val="0"/>
          <c:order val="0"/>
          <c:tx>
            <c:strRef>
              <c:f>'Cost &amp; Metrics Analysis'!$F$3:$F$5</c:f>
              <c:strCache>
                <c:ptCount val="3"/>
                <c:pt idx="0">
                  <c:v>QUICK ANALYSIS - CUSTOMER METRICS</c:v>
                </c:pt>
                <c:pt idx="2">
                  <c:v>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540-4B96-B21C-AE5D1641AE5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540-4B96-B21C-AE5D1641AE5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540-4B96-B21C-AE5D1641AE5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540-4B96-B21C-AE5D1641AE5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540-4B96-B21C-AE5D1641AE5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540-4B96-B21C-AE5D1641AE5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0540-4B96-B21C-AE5D1641AE5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0540-4B96-B21C-AE5D1641AE5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0540-4B96-B21C-AE5D1641AE5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0540-4B96-B21C-AE5D1641AE5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0540-4B96-B21C-AE5D1641AE5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0540-4B96-B21C-AE5D1641AE5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0540-4B96-B21C-AE5D1641AE5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0540-4B96-B21C-AE5D1641AE5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0540-4B96-B21C-AE5D1641AE5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0540-4B96-B21C-AE5D1641AE5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0540-4B96-B21C-AE5D1641AE5D}"/>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0540-4B96-B21C-AE5D1641AE5D}"/>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0540-4B96-B21C-AE5D1641AE5D}"/>
              </c:ext>
            </c:extLst>
          </c:dPt>
          <c:dLbls>
            <c:dLbl>
              <c:idx val="7"/>
              <c:layout>
                <c:manualLayout>
                  <c:x val="5.9622850804215199E-2"/>
                  <c:y val="-0.1069819819819820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540-4B96-B21C-AE5D1641AE5D}"/>
                </c:ext>
              </c:extLst>
            </c:dLbl>
            <c:dLbl>
              <c:idx val="8"/>
              <c:layout>
                <c:manualLayout>
                  <c:x val="7.4268716618409281E-2"/>
                  <c:y val="-6.952853443995175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540-4B96-B21C-AE5D1641AE5D}"/>
                </c:ext>
              </c:extLst>
            </c:dLbl>
            <c:dLbl>
              <c:idx val="10"/>
              <c:layout>
                <c:manualLayout>
                  <c:x val="-8.8303287172298184E-2"/>
                  <c:y val="1.165230190820741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0540-4B96-B21C-AE5D1641AE5D}"/>
                </c:ext>
              </c:extLst>
            </c:dLbl>
            <c:dLbl>
              <c:idx val="14"/>
              <c:layout>
                <c:manualLayout>
                  <c:x val="-1.3865779256794486E-3"/>
                  <c:y val="5.630630630630625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0540-4B96-B21C-AE5D1641AE5D}"/>
                </c:ext>
              </c:extLst>
            </c:dLbl>
            <c:dLbl>
              <c:idx val="16"/>
              <c:layout>
                <c:manualLayout>
                  <c:x val="-9.5673876871880198E-2"/>
                  <c:y val="8.445945945945940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1-0540-4B96-B21C-AE5D1641AE5D}"/>
                </c:ext>
              </c:extLst>
            </c:dLbl>
            <c:dLbl>
              <c:idx val="17"/>
              <c:layout>
                <c:manualLayout>
                  <c:x val="-0.10260676650027732"/>
                  <c:y val="5.067567567567567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3-0540-4B96-B21C-AE5D1641AE5D}"/>
                </c:ext>
              </c:extLst>
            </c:dLbl>
            <c:dLbl>
              <c:idx val="18"/>
              <c:layout>
                <c:manualLayout>
                  <c:x val="-8.4581253466444808E-2"/>
                  <c:y val="5.630630630630630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5-0540-4B96-B21C-AE5D1641AE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'Cost &amp; Metrics Analysis'!$E$6:$E$24</c:f>
              <c:strCache>
                <c:ptCount val="19"/>
                <c:pt idx="0">
                  <c:v>Total Customers</c:v>
                </c:pt>
                <c:pt idx="2">
                  <c:v>CUSTOMER BREAKDOWN BY KEY METRICS</c:v>
                </c:pt>
                <c:pt idx="4">
                  <c:v>Smokers</c:v>
                </c:pt>
                <c:pt idx="5">
                  <c:v>Non-Smokers</c:v>
                </c:pt>
                <c:pt idx="7">
                  <c:v>Obesity</c:v>
                </c:pt>
                <c:pt idx="8">
                  <c:v>Normal Weight</c:v>
                </c:pt>
                <c:pt idx="10">
                  <c:v>Cancer History - Yes</c:v>
                </c:pt>
                <c:pt idx="11">
                  <c:v>Cancer History - No</c:v>
                </c:pt>
                <c:pt idx="13">
                  <c:v>Heart Disease - Yes</c:v>
                </c:pt>
                <c:pt idx="14">
                  <c:v>Heart Disease - No</c:v>
                </c:pt>
                <c:pt idx="16">
                  <c:v>Diabetic</c:v>
                </c:pt>
                <c:pt idx="17">
                  <c:v>Prediabetic</c:v>
                </c:pt>
                <c:pt idx="18">
                  <c:v>Normal Diabetic Status</c:v>
                </c:pt>
              </c:strCache>
            </c:strRef>
          </c:cat>
          <c:val>
            <c:numRef>
              <c:f>'Cost &amp; Metrics Analysis'!$F$6:$F$24</c:f>
              <c:numCache>
                <c:formatCode>General</c:formatCode>
                <c:ptCount val="19"/>
                <c:pt idx="0" formatCode="0">
                  <c:v>2335</c:v>
                </c:pt>
                <c:pt idx="4" formatCode="0">
                  <c:v>488</c:v>
                </c:pt>
                <c:pt idx="5" formatCode="0">
                  <c:v>1847</c:v>
                </c:pt>
                <c:pt idx="7" formatCode="0">
                  <c:v>1221</c:v>
                </c:pt>
                <c:pt idx="8" formatCode="0">
                  <c:v>0</c:v>
                </c:pt>
                <c:pt idx="10" formatCode="0">
                  <c:v>391</c:v>
                </c:pt>
                <c:pt idx="11" formatCode="0">
                  <c:v>1944</c:v>
                </c:pt>
                <c:pt idx="13" formatCode="0">
                  <c:v>926</c:v>
                </c:pt>
                <c:pt idx="14" formatCode="0">
                  <c:v>1409</c:v>
                </c:pt>
                <c:pt idx="16" formatCode="0">
                  <c:v>784</c:v>
                </c:pt>
                <c:pt idx="17" formatCode="0">
                  <c:v>456</c:v>
                </c:pt>
                <c:pt idx="18" formatCode="0">
                  <c:v>1095</c:v>
                </c:pt>
              </c:numCache>
            </c:numRef>
          </c:val>
          <c:extLst>
            <c:ext xmlns:c16="http://schemas.microsoft.com/office/drawing/2014/chart" uri="{C3380CC4-5D6E-409C-BE32-E72D297353CC}">
              <c16:uniqueId val="{00000026-0540-4B96-B21C-AE5D1641AE5D}"/>
            </c:ext>
          </c:extLst>
        </c:ser>
        <c:ser>
          <c:idx val="1"/>
          <c:order val="1"/>
          <c:tx>
            <c:strRef>
              <c:f>'Cost &amp; Metrics Analysis'!$G$3:$G$5</c:f>
              <c:strCache>
                <c:ptCount val="3"/>
                <c:pt idx="0">
                  <c:v>QUICK ANALYSIS - CUSTOMER METRICS</c:v>
                </c:pt>
                <c:pt idx="2">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8-0540-4B96-B21C-AE5D1641AE5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A-0540-4B96-B21C-AE5D1641AE5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C-0540-4B96-B21C-AE5D1641AE5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E-0540-4B96-B21C-AE5D1641AE5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0-0540-4B96-B21C-AE5D1641AE5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2-0540-4B96-B21C-AE5D1641AE5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4-0540-4B96-B21C-AE5D1641AE5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6-0540-4B96-B21C-AE5D1641AE5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8-0540-4B96-B21C-AE5D1641AE5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A-0540-4B96-B21C-AE5D1641AE5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C-0540-4B96-B21C-AE5D1641AE5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E-0540-4B96-B21C-AE5D1641AE5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0-0540-4B96-B21C-AE5D1641AE5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2-0540-4B96-B21C-AE5D1641AE5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4-0540-4B96-B21C-AE5D1641AE5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6-0540-4B96-B21C-AE5D1641AE5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8-0540-4B96-B21C-AE5D1641AE5D}"/>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A-0540-4B96-B21C-AE5D1641AE5D}"/>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C-0540-4B96-B21C-AE5D1641AE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'Cost &amp; Metrics Analysis'!$E$6:$E$24</c:f>
              <c:strCache>
                <c:ptCount val="19"/>
                <c:pt idx="0">
                  <c:v>Total Customers</c:v>
                </c:pt>
                <c:pt idx="2">
                  <c:v>CUSTOMER BREAKDOWN BY KEY METRICS</c:v>
                </c:pt>
                <c:pt idx="4">
                  <c:v>Smokers</c:v>
                </c:pt>
                <c:pt idx="5">
                  <c:v>Non-Smokers</c:v>
                </c:pt>
                <c:pt idx="7">
                  <c:v>Obesity</c:v>
                </c:pt>
                <c:pt idx="8">
                  <c:v>Normal Weight</c:v>
                </c:pt>
                <c:pt idx="10">
                  <c:v>Cancer History - Yes</c:v>
                </c:pt>
                <c:pt idx="11">
                  <c:v>Cancer History - No</c:v>
                </c:pt>
                <c:pt idx="13">
                  <c:v>Heart Disease - Yes</c:v>
                </c:pt>
                <c:pt idx="14">
                  <c:v>Heart Disease - No</c:v>
                </c:pt>
                <c:pt idx="16">
                  <c:v>Diabetic</c:v>
                </c:pt>
                <c:pt idx="17">
                  <c:v>Prediabetic</c:v>
                </c:pt>
                <c:pt idx="18">
                  <c:v>Normal Diabetic Status</c:v>
                </c:pt>
              </c:strCache>
            </c:strRef>
          </c:cat>
          <c:val>
            <c:numRef>
              <c:f>'Cost &amp; Metrics Analysis'!$G$6:$G$24</c:f>
              <c:numCache>
                <c:formatCode>General</c:formatCode>
                <c:ptCount val="19"/>
                <c:pt idx="0" formatCode="0.00%">
                  <c:v>1</c:v>
                </c:pt>
                <c:pt idx="4" formatCode="0.00%">
                  <c:v>0.2089041095890411</c:v>
                </c:pt>
                <c:pt idx="5" formatCode="0.00%">
                  <c:v>0.79066780821917804</c:v>
                </c:pt>
                <c:pt idx="7" formatCode="0.00%">
                  <c:v>0.52268835616438358</c:v>
                </c:pt>
                <c:pt idx="8" formatCode="0.00%">
                  <c:v>0</c:v>
                </c:pt>
                <c:pt idx="10" formatCode="0.00%">
                  <c:v>0.16738013698630136</c:v>
                </c:pt>
                <c:pt idx="11" formatCode="0.00%">
                  <c:v>0.8321917808219178</c:v>
                </c:pt>
                <c:pt idx="13" formatCode="0.00%">
                  <c:v>0.3964041095890411</c:v>
                </c:pt>
                <c:pt idx="14" formatCode="0.00%">
                  <c:v>0.60316780821917804</c:v>
                </c:pt>
                <c:pt idx="16" formatCode="0.00%">
                  <c:v>0.33561643835616439</c:v>
                </c:pt>
                <c:pt idx="17" formatCode="0.00%">
                  <c:v>0.1952054794520548</c:v>
                </c:pt>
                <c:pt idx="18" formatCode="0.00%">
                  <c:v>0.46875</c:v>
                </c:pt>
              </c:numCache>
            </c:numRef>
          </c:val>
          <c:extLst>
            <c:ext xmlns:c16="http://schemas.microsoft.com/office/drawing/2014/chart" uri="{C3380CC4-5D6E-409C-BE32-E72D297353CC}">
              <c16:uniqueId val="{0000004D-0540-4B96-B21C-AE5D1641AE5D}"/>
            </c:ext>
          </c:extLst>
        </c:ser>
        <c:dLbls>
          <c:dLblPos val="outEnd"/>
          <c:showLegendKey val="0"/>
          <c:showVal val="1"/>
          <c:showCatName val="0"/>
          <c:showSerName val="0"/>
          <c:showPercent val="0"/>
          <c:showBubbleSize val="0"/>
          <c:showLeaderLines val="1"/>
        </c:dLbls>
      </c:pie3DChart>
      <c:spPr>
        <a:noFill/>
        <a:ln>
          <a:noFill/>
        </a:ln>
        <a:effectLst/>
      </c:spPr>
    </c:plotArea>
    <c:legend>
      <c:legendPos val="b"/>
      <c:legendEntry>
        <c:idx val="1"/>
        <c:delete val="1"/>
      </c:legendEntry>
      <c:legendEntry>
        <c:idx val="3"/>
        <c:delete val="1"/>
      </c:legendEntry>
      <c:layout>
        <c:manualLayout>
          <c:xMode val="edge"/>
          <c:yMode val="edge"/>
          <c:x val="0.77523874330523501"/>
          <c:y val="0.25745726041001626"/>
          <c:w val="0.1961421488980544"/>
          <c:h val="0.646822018869262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[Ramya_Project_AI-Powered Healthcare Data.xlsx]Manual Pivot Table!PivotTable1</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smokers vs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'Manual Pivot Table'!$B$5:$B$6</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D2-4681-BE16-0B522670124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D2-4681-BE16-0B52267012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'Manual Pivot Table'!$A$7:$A$9</c:f>
              <c:strCache>
                <c:ptCount val="2"/>
                <c:pt idx="0">
                  <c:v>No</c:v>
                </c:pt>
                <c:pt idx="1">
                  <c:v>yes</c:v>
                </c:pt>
              </c:strCache>
            </c:strRef>
          </c:cat>
          <c:val>
            <c:numRef>
              <c:f>'Manual Pivot Table'!$B$7:$B$9</c:f>
              <c:numCache>
                <c:formatCode>General</c:formatCode>
                <c:ptCount val="2"/>
                <c:pt idx="0">
                  <c:v>1540</c:v>
                </c:pt>
                <c:pt idx="1">
                  <c:v>404</c:v>
                </c:pt>
              </c:numCache>
            </c:numRef>
          </c:val>
          <c:extLst>
            <c:ext xmlns:c16="http://schemas.microsoft.com/office/drawing/2014/chart" uri="{C3380CC4-5D6E-409C-BE32-E72D297353CC}">
              <c16:uniqueId val="{00000004-58D2-4681-BE16-0B5226701249}"/>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[Ramya_Project_AI-Powered Healthcare Data.xlsx]Manual Pivot Table!PivotTable2</c:name>
    <c:fmtId val="30"/>
  </c:pivotSource>
  <c:chart>
    <c:title>
      <c:layout>
        <c:manualLayout>
          <c:xMode val="edge"/>
          <c:yMode val="edge"/>
          <c:x val="0.44946547874697479"/>
          <c:y val="3.3227943693739069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'Manual Pivot Table'!$I$4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'Manual Pivot Table'!$H$5:$H$9</c:f>
              <c:strCache>
                <c:ptCount val="4"/>
                <c:pt idx="0">
                  <c:v>Under Weight</c:v>
                </c:pt>
                <c:pt idx="1">
                  <c:v>Normal Weight</c:v>
                </c:pt>
                <c:pt idx="2">
                  <c:v>Obesity</c:v>
                </c:pt>
                <c:pt idx="3">
                  <c:v>Over Weight</c:v>
                </c:pt>
              </c:strCache>
            </c:strRef>
          </c:cat>
          <c:val>
            <c:numRef>
              <c:f>'Manual Pivot Table'!$I$5:$I$9</c:f>
              <c:numCache>
                <c:formatCode>"₹"\ #,##0;[Red]"₹"\ #,##0</c:formatCode>
                <c:ptCount val="4"/>
                <c:pt idx="0">
                  <c:v>1214279.8800000001</c:v>
                </c:pt>
                <c:pt idx="1">
                  <c:v>4305290.1400000043</c:v>
                </c:pt>
                <c:pt idx="2">
                  <c:v>20343646.820000049</c:v>
                </c:pt>
                <c:pt idx="3">
                  <c:v>5729141.7700000023</c:v>
                </c:pt>
              </c:numCache>
            </c:numRef>
          </c:val>
          <c:extLst>
            <c:ext xmlns:c16="http://schemas.microsoft.com/office/drawing/2014/chart" uri="{C3380CC4-5D6E-409C-BE32-E72D297353CC}">
              <c16:uniqueId val="{00000000-1982-46F8-8DEA-6483FD55CB70}"/>
            </c:ext>
          </c:extLst>
        </c:ser>
        <c:dLbls>
          <c:showLegendKey val="0"/>
          <c:showVal val="0"/>
          <c:showCatName val="0"/>
          <c:showSerName val="0"/>
          <c:showPercent val="0"/>
          <c:showBubbleSize val="0"/>
        </c:dLbls>
        <c:gapWidth val="150"/>
        <c:shape val="box"/>
        <c:axId val="561278480"/>
        <c:axId val="541811200"/>
        <c:axId val="0"/>
      </c:bar3DChart>
      <c:catAx>
        <c:axId val="561278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811200"/>
        <c:crosses val="autoZero"/>
        <c:auto val="1"/>
        <c:lblAlgn val="ctr"/>
        <c:lblOffset val="100"/>
        <c:noMultiLvlLbl val="0"/>
      </c:catAx>
      <c:valAx>
        <c:axId val="541811200"/>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127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52820912865768"/>
          <c:y val="2.625492125984252E-2"/>
          <c:w val="0.79722174466182993"/>
          <c:h val="0.8416746864975212"/>
        </c:manualLayout>
      </c:layout>
      <c:lineChart>
        <c:grouping val="stacked"/>
        <c:varyColors val="0"/>
        <c:ser>
          <c:idx val="0"/>
          <c:order val="0"/>
          <c:tx>
            <c:v>tier - 1</c:v>
          </c:tx>
          <c:spPr>
            <a:ln w="34925" cap="rnd">
              <a:solidFill>
                <a:schemeClr val="accent1"/>
              </a:solidFill>
              <a:round/>
            </a:ln>
            <a:effectLst>
              <a:outerShdw blurRad="57150" dist="19050" dir="5400000" algn="ctr" rotWithShape="0">
                <a:srgbClr val="000000">
                  <a:alpha val="63000"/>
                </a:srgbClr>
              </a:outerShdw>
            </a:effectLst>
          </c:spPr>
          <c:marker>
            <c:symbol val="none"/>
          </c:marker>
          <c:cat>
            <c:strLit>
              <c:ptCount val="4"/>
              <c:pt idx="0">
                <c:v>0</c:v>
              </c:pt>
              <c:pt idx="1">
                <c:v>1</c:v>
              </c:pt>
              <c:pt idx="2">
                <c:v>2</c:v>
              </c:pt>
              <c:pt idx="3">
                <c:v>3</c:v>
              </c:pt>
            </c:strLit>
          </c:cat>
          <c:val>
            <c:numLit>
              <c:formatCode>General</c:formatCode>
              <c:ptCount val="4"/>
              <c:pt idx="0">
                <c:v>4482139.3499999978</c:v>
              </c:pt>
              <c:pt idx="1">
                <c:v>3419940.9899999993</c:v>
              </c:pt>
              <c:pt idx="2">
                <c:v>1197698.43</c:v>
              </c:pt>
              <c:pt idx="3">
                <c:v>59497.599999999999</c:v>
              </c:pt>
            </c:numLit>
          </c:val>
          <c:smooth val="0"/>
          <c:extLst>
            <c:ext xmlns:c16="http://schemas.microsoft.com/office/drawing/2014/chart" uri="{C3380CC4-5D6E-409C-BE32-E72D297353CC}">
              <c16:uniqueId val="{00000000-2FAC-4D3F-B258-A70D539E9DC6}"/>
            </c:ext>
          </c:extLst>
        </c:ser>
        <c:ser>
          <c:idx val="1"/>
          <c:order val="1"/>
          <c:tx>
            <c:v>tier - 2</c:v>
          </c:tx>
          <c:spPr>
            <a:ln w="34925" cap="rnd">
              <a:solidFill>
                <a:schemeClr val="accent2"/>
              </a:solidFill>
              <a:round/>
            </a:ln>
            <a:effectLst>
              <a:outerShdw blurRad="57150" dist="19050" dir="5400000" algn="ctr" rotWithShape="0">
                <a:srgbClr val="000000">
                  <a:alpha val="63000"/>
                </a:srgbClr>
              </a:outerShdw>
            </a:effectLst>
          </c:spPr>
          <c:marker>
            <c:symbol val="none"/>
          </c:marker>
          <c:cat>
            <c:strLit>
              <c:ptCount val="4"/>
              <c:pt idx="0">
                <c:v>0</c:v>
              </c:pt>
              <c:pt idx="1">
                <c:v>1</c:v>
              </c:pt>
              <c:pt idx="2">
                <c:v>2</c:v>
              </c:pt>
              <c:pt idx="3">
                <c:v>3</c:v>
              </c:pt>
            </c:strLit>
          </c:cat>
          <c:val>
            <c:numLit>
              <c:formatCode>General</c:formatCode>
              <c:ptCount val="4"/>
              <c:pt idx="0">
                <c:v>7209599.9299999913</c:v>
              </c:pt>
              <c:pt idx="1">
                <c:v>6071425.3599999994</c:v>
              </c:pt>
              <c:pt idx="2">
                <c:v>2169094.1599999997</c:v>
              </c:pt>
              <c:pt idx="3">
                <c:v>424910.16000000003</c:v>
              </c:pt>
            </c:numLit>
          </c:val>
          <c:smooth val="0"/>
          <c:extLst>
            <c:ext xmlns:c16="http://schemas.microsoft.com/office/drawing/2014/chart" uri="{C3380CC4-5D6E-409C-BE32-E72D297353CC}">
              <c16:uniqueId val="{00000001-2FAC-4D3F-B258-A70D539E9DC6}"/>
            </c:ext>
          </c:extLst>
        </c:ser>
        <c:ser>
          <c:idx val="2"/>
          <c:order val="2"/>
          <c:tx>
            <c:v>tier - 3</c:v>
          </c:tx>
          <c:spPr>
            <a:ln w="34925" cap="rnd">
              <a:solidFill>
                <a:schemeClr val="accent3"/>
              </a:solidFill>
              <a:round/>
            </a:ln>
            <a:effectLst>
              <a:outerShdw blurRad="57150" dist="19050" dir="5400000" algn="ctr" rotWithShape="0">
                <a:srgbClr val="000000">
                  <a:alpha val="63000"/>
                </a:srgbClr>
              </a:outerShdw>
            </a:effectLst>
          </c:spPr>
          <c:marker>
            <c:symbol val="none"/>
          </c:marker>
          <c:cat>
            <c:strLit>
              <c:ptCount val="4"/>
              <c:pt idx="0">
                <c:v>0</c:v>
              </c:pt>
              <c:pt idx="1">
                <c:v>1</c:v>
              </c:pt>
              <c:pt idx="2">
                <c:v>2</c:v>
              </c:pt>
              <c:pt idx="3">
                <c:v>3</c:v>
              </c:pt>
            </c:strLit>
          </c:cat>
          <c:val>
            <c:numLit>
              <c:formatCode>General</c:formatCode>
              <c:ptCount val="4"/>
              <c:pt idx="0">
                <c:v>3005254.83</c:v>
              </c:pt>
              <c:pt idx="1">
                <c:v>2285988.310000001</c:v>
              </c:pt>
              <c:pt idx="2">
                <c:v>1238455.5699999991</c:v>
              </c:pt>
              <c:pt idx="3">
                <c:v>27653.919999999998</c:v>
              </c:pt>
            </c:numLit>
          </c:val>
          <c:smooth val="0"/>
          <c:extLst>
            <c:ext xmlns:c16="http://schemas.microsoft.com/office/drawing/2014/chart" uri="{C3380CC4-5D6E-409C-BE32-E72D297353CC}">
              <c16:uniqueId val="{00000002-2FAC-4D3F-B258-A70D539E9DC6}"/>
            </c:ext>
          </c:extLst>
        </c:ser>
        <c:dLbls>
          <c:showLegendKey val="0"/>
          <c:showVal val="0"/>
          <c:showCatName val="0"/>
          <c:showSerName val="0"/>
          <c:showPercent val="0"/>
          <c:showBubbleSize val="0"/>
        </c:dLbls>
        <c:smooth val="0"/>
        <c:axId val="473790632"/>
        <c:axId val="473791352"/>
        <c:extLst>
          <c:ext xmlns:c15="http://schemas.microsoft.com/office/drawing/2012/chart" uri="{02D57815-91ED-43cb-92C2-25804820EDAC}">
            <c15:filteredLineSeries>
              <c15:ser>
                <c:idx val="3"/>
                <c:order val="3"/>
                <c:tx>
                  <c:v>tire - 2</c:v>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Lit>
                    <c:ptCount val="4"/>
                    <c:pt idx="0">
                      <c:v>0</c:v>
                    </c:pt>
                    <c:pt idx="1">
                      <c:v>1</c:v>
                    </c:pt>
                    <c:pt idx="2">
                      <c:v>2</c:v>
                    </c:pt>
                    <c:pt idx="3">
                      <c:v>3</c:v>
                    </c:pt>
                  </c:strLit>
                </c:cat>
                <c:val>
                  <c:numLit>
                    <c:formatCode>General</c:formatCode>
                    <c:ptCount val="4"/>
                    <c:pt idx="0">
                      <c:v>700</c:v>
                    </c:pt>
                    <c:pt idx="1">
                      <c:v>0</c:v>
                    </c:pt>
                    <c:pt idx="2">
                      <c:v>0</c:v>
                    </c:pt>
                    <c:pt idx="3">
                      <c:v>0</c:v>
                    </c:pt>
                  </c:numLit>
                </c:val>
                <c:smooth val="0"/>
                <c:extLst>
                  <c:ext xmlns:c16="http://schemas.microsoft.com/office/drawing/2014/chart" uri="{C3380CC4-5D6E-409C-BE32-E72D297353CC}">
                    <c16:uniqueId val="{00000003-2FAC-4D3F-B258-A70D539E9DC6}"/>
                  </c:ext>
                </c:extLst>
              </c15:ser>
            </c15:filteredLineSeries>
          </c:ext>
        </c:extLst>
      </c:lineChart>
      <c:catAx>
        <c:axId val="4737906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791352"/>
        <c:crosses val="autoZero"/>
        <c:auto val="1"/>
        <c:lblAlgn val="ctr"/>
        <c:lblOffset val="100"/>
        <c:noMultiLvlLbl val="0"/>
      </c:catAx>
      <c:valAx>
        <c:axId val="473791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790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49530</xdr:rowOff>
    </xdr:from>
    <xdr:to>
      <xdr:col>6</xdr:col>
      <xdr:colOff>7620</xdr:colOff>
      <xdr:row>24</xdr:row>
      <xdr:rowOff>49530</xdr:rowOff>
    </xdr:to>
    <xdr:graphicFrame macro="">
      <xdr:nvGraphicFramePr>
        <xdr:cNvPr id="5" name="Chart 4">
          <a:extLst>
            <a:ext uri="{FF2B5EF4-FFF2-40B4-BE49-F238E27FC236}">
              <a16:creationId xmlns:a16="http://schemas.microsoft.com/office/drawing/2014/main" id="{D3ABBDB2-37F5-EDBE-0E51-4C4B99BB5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327660</xdr:colOff>
      <xdr:row>9</xdr:row>
      <xdr:rowOff>34290</xdr:rowOff>
    </xdr:from>
    <xdr:to>
      <xdr:col>16</xdr:col>
      <xdr:colOff>114300</xdr:colOff>
      <xdr:row>24</xdr:row>
      <xdr:rowOff>53340</xdr:rowOff>
    </xdr:to>
    <xdr:graphicFrame macro="">
      <xdr:nvGraphicFramePr>
        <xdr:cNvPr id="8" name="Chart 7">
          <a:extLst>
            <a:ext uri="{FF2B5EF4-FFF2-40B4-BE49-F238E27FC236}">
              <a16:creationId xmlns:a16="http://schemas.microsoft.com/office/drawing/2014/main" id="{92CD2F5B-A7F8-64EE-AD49-68E510389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25</xdr:row>
      <xdr:rowOff>99060</xdr:rowOff>
    </xdr:from>
    <xdr:to>
      <xdr:col>6</xdr:col>
      <xdr:colOff>22860</xdr:colOff>
      <xdr:row>31</xdr:row>
      <xdr:rowOff>53340</xdr:rowOff>
    </xdr:to>
    <xdr:sp macro="" textlink="">
      <xdr:nvSpPr>
        <xdr:cNvPr id="2" name="TextBox 1">
          <a:extLst>
            <a:ext uri="{FF2B5EF4-FFF2-40B4-BE49-F238E27FC236}">
              <a16:creationId xmlns:a16="http://schemas.microsoft.com/office/drawing/2014/main" id="{86720E2B-ED93-0A2C-7F0A-79412EB6A1AB}"/>
            </a:ext>
          </a:extLst>
        </xdr:cNvPr>
        <xdr:cNvSpPr txBox="1"/>
      </xdr:nvSpPr>
      <xdr:spPr>
        <a:xfrm>
          <a:off x="114300" y="4785360"/>
          <a:ext cx="493776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Key insights</a:t>
          </a:r>
          <a:r>
            <a:rPr lang="en-IN" sz="1200" b="1" baseline="0"/>
            <a:t> :</a:t>
          </a:r>
        </a:p>
        <a:p>
          <a:r>
            <a:rPr lang="en-IN" sz="1200" b="1" baseline="0"/>
            <a:t>	1. Smokers have a higher chances for cancer and heart issues.</a:t>
          </a:r>
        </a:p>
        <a:p>
          <a:r>
            <a:rPr lang="en-IN" sz="1200" b="1" baseline="0"/>
            <a:t>	2. Non smokers need preventing screening.</a:t>
          </a:r>
        </a:p>
        <a:p>
          <a:r>
            <a:rPr lang="en-IN" sz="1200" b="1" baseline="0"/>
            <a:t>	</a:t>
          </a:r>
          <a:endParaRPr lang="en-IN" sz="1200" b="1"/>
        </a:p>
      </xdr:txBody>
    </xdr:sp>
    <xdr:clientData/>
  </xdr:twoCellAnchor>
  <xdr:twoCellAnchor>
    <xdr:from>
      <xdr:col>6</xdr:col>
      <xdr:colOff>312420</xdr:colOff>
      <xdr:row>25</xdr:row>
      <xdr:rowOff>152400</xdr:rowOff>
    </xdr:from>
    <xdr:to>
      <xdr:col>11</xdr:col>
      <xdr:colOff>198120</xdr:colOff>
      <xdr:row>32</xdr:row>
      <xdr:rowOff>114300</xdr:rowOff>
    </xdr:to>
    <xdr:sp macro="" textlink="">
      <xdr:nvSpPr>
        <xdr:cNvPr id="3" name="TextBox 2">
          <a:extLst>
            <a:ext uri="{FF2B5EF4-FFF2-40B4-BE49-F238E27FC236}">
              <a16:creationId xmlns:a16="http://schemas.microsoft.com/office/drawing/2014/main" id="{ED7432F4-DD64-A592-17BB-86AFC32CB3D1}"/>
            </a:ext>
          </a:extLst>
        </xdr:cNvPr>
        <xdr:cNvSpPr txBox="1"/>
      </xdr:nvSpPr>
      <xdr:spPr>
        <a:xfrm>
          <a:off x="5341620" y="4838700"/>
          <a:ext cx="3947160" cy="1242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Key insights :</a:t>
          </a:r>
        </a:p>
        <a:p>
          <a:r>
            <a:rPr lang="en-IN" sz="1200" b="1" baseline="0"/>
            <a:t> 	1. Obesity people had chances for many dieseas.</a:t>
          </a:r>
        </a:p>
        <a:p>
          <a:r>
            <a:rPr lang="en-IN" sz="1200" b="1" baseline="0"/>
            <a:t>	2. Most of the people suffered by obesity.</a:t>
          </a:r>
        </a:p>
        <a:p>
          <a:r>
            <a:rPr lang="en-IN" sz="1200" b="1" baseline="0"/>
            <a:t>	3. Heighest BMI range causes many healthy issues</a:t>
          </a:r>
        </a:p>
        <a:p>
          <a:endParaRPr lang="en-IN" sz="1200" b="1" baseline="0"/>
        </a:p>
        <a:p>
          <a:endParaRPr lang="en-IN" sz="1200" b="1" baseline="0"/>
        </a:p>
        <a:p>
          <a:r>
            <a:rPr lang="en-IN" sz="1100" baseline="0"/>
            <a:t>	</a:t>
          </a:r>
          <a:endParaRPr lang="en-IN" sz="1100"/>
        </a:p>
      </xdr:txBody>
    </xdr:sp>
    <xdr:clientData/>
  </xdr:twoCellAnchor>
  <xdr:twoCellAnchor>
    <xdr:from>
      <xdr:col>6</xdr:col>
      <xdr:colOff>15240</xdr:colOff>
      <xdr:row>9</xdr:row>
      <xdr:rowOff>41910</xdr:rowOff>
    </xdr:from>
    <xdr:to>
      <xdr:col>11</xdr:col>
      <xdr:colOff>304800</xdr:colOff>
      <xdr:row>24</xdr:row>
      <xdr:rowOff>41910</xdr:rowOff>
    </xdr:to>
    <xdr:graphicFrame macro="">
      <xdr:nvGraphicFramePr>
        <xdr:cNvPr id="4" name="Chart 3">
          <a:extLst>
            <a:ext uri="{FF2B5EF4-FFF2-40B4-BE49-F238E27FC236}">
              <a16:creationId xmlns:a16="http://schemas.microsoft.com/office/drawing/2014/main" id="{22364EC5-B05F-4DCE-9AEF-ECD70C088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449580</xdr:colOff>
      <xdr:row>25</xdr:row>
      <xdr:rowOff>167640</xdr:rowOff>
    </xdr:from>
    <xdr:to>
      <xdr:col>16</xdr:col>
      <xdr:colOff>99060</xdr:colOff>
      <xdr:row>32</xdr:row>
      <xdr:rowOff>114300</xdr:rowOff>
    </xdr:to>
    <xdr:sp macro="" textlink="">
      <xdr:nvSpPr>
        <xdr:cNvPr id="7" name="TextBox 6">
          <a:extLst>
            <a:ext uri="{FF2B5EF4-FFF2-40B4-BE49-F238E27FC236}">
              <a16:creationId xmlns:a16="http://schemas.microsoft.com/office/drawing/2014/main" id="{FB84B7E1-26E5-E2EC-FE6F-C188ABDD23F4}"/>
            </a:ext>
          </a:extLst>
        </xdr:cNvPr>
        <xdr:cNvSpPr txBox="1"/>
      </xdr:nvSpPr>
      <xdr:spPr>
        <a:xfrm>
          <a:off x="9540240" y="4853940"/>
          <a:ext cx="4785360" cy="1226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Key insights :</a:t>
          </a:r>
        </a:p>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	</a:t>
          </a:r>
          <a:r>
            <a:rPr lang="en-IN" sz="1200" b="1"/>
            <a:t>Higher tiers (especially Tier-3) dominate in total value but also show the steepest decline, while lower tiers contribute less and follow the same downward trend. This pattern may indicate a reduction in usage, revenue, or costs across all segments—but the drop is most impactful at the top tiers.</a:t>
          </a:r>
          <a:endParaRPr lang="en-IN" sz="1200" b="1">
            <a:effectLst/>
          </a:endParaRP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91440</xdr:colOff>
      <xdr:row>2</xdr:row>
      <xdr:rowOff>76200</xdr:rowOff>
    </xdr:from>
    <xdr:to>
      <xdr:col>15</xdr:col>
      <xdr:colOff>563880</xdr:colOff>
      <xdr:row>18</xdr:row>
      <xdr:rowOff>144780</xdr:rowOff>
    </xdr:to>
    <xdr:sp macro="" textlink="">
      <xdr:nvSpPr>
        <xdr:cNvPr id="3" name="TextBox 2">
          <a:extLst>
            <a:ext uri="{FF2B5EF4-FFF2-40B4-BE49-F238E27FC236}">
              <a16:creationId xmlns:a16="http://schemas.microsoft.com/office/drawing/2014/main" id="{062E3BAD-87EA-4A5A-5AA1-2C73B4B12DC1}"/>
            </a:ext>
          </a:extLst>
        </xdr:cNvPr>
        <xdr:cNvSpPr txBox="1"/>
      </xdr:nvSpPr>
      <xdr:spPr>
        <a:xfrm>
          <a:off x="9349740" y="624840"/>
          <a:ext cx="4739640" cy="300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u="sng">
              <a:solidFill>
                <a:schemeClr val="dk1"/>
              </a:solidFill>
              <a:effectLst/>
              <a:latin typeface="+mn-lt"/>
              <a:ea typeface="+mn-ea"/>
              <a:cs typeface="+mn-cs"/>
            </a:rPr>
            <a:t>Key insights</a:t>
          </a:r>
          <a:r>
            <a:rPr lang="en-IN" sz="1400" b="1" u="sng" baseline="0">
              <a:solidFill>
                <a:schemeClr val="dk1"/>
              </a:solidFill>
              <a:effectLst/>
              <a:latin typeface="+mn-lt"/>
              <a:ea typeface="+mn-ea"/>
              <a:cs typeface="+mn-cs"/>
            </a:rPr>
            <a:t> :</a:t>
          </a:r>
          <a:endParaRPr lang="en-IN" sz="1400" b="1" u="sng">
            <a:effectLst/>
          </a:endParaRPr>
        </a:p>
        <a:p>
          <a:r>
            <a:rPr lang="en-IN" sz="1400" b="1"/>
            <a:t>1.Obesity rate is extremely high (52.27%), and 0% are listed as Normal Weight </a:t>
          </a:r>
        </a:p>
        <a:p>
          <a:r>
            <a:rPr lang="en-IN" sz="1400" b="1"/>
            <a:t>2.Heart Disease affects 39.64% of customers — very high compared to population averages.</a:t>
          </a:r>
        </a:p>
        <a:p>
          <a:r>
            <a:rPr lang="en-IN" sz="1400" b="1"/>
            <a:t>3.Diabetes and Prediabetes combined account for 53% of customers.</a:t>
          </a:r>
        </a:p>
        <a:p>
          <a:r>
            <a:rPr lang="en-IN" sz="1400" b="1"/>
            <a:t>4.Diabetes and Prediabetes combined account for 53%</a:t>
          </a:r>
          <a:r>
            <a:rPr lang="en-IN" sz="1400"/>
            <a:t> of </a:t>
          </a:r>
          <a:r>
            <a:rPr lang="en-IN" sz="1400" b="1"/>
            <a:t>customers.</a:t>
          </a:r>
        </a:p>
        <a:p>
          <a:r>
            <a:rPr lang="en-IN" sz="1400" b="1"/>
            <a:t>5.16.74% have a cancer history.</a:t>
          </a:r>
        </a:p>
        <a:p>
          <a:r>
            <a:rPr lang="en-IN" sz="1400" b="1"/>
            <a:t>This is substantial, suggesting the customer group may skew older or medically complex.</a:t>
          </a:r>
        </a:p>
        <a:p>
          <a:r>
            <a:rPr lang="en-IN" sz="1400" b="1"/>
            <a:t>6.Composed of individuals with multiple overlapping risk factors (e.g., obesity + diabetes + heart disease).</a:t>
          </a:r>
        </a:p>
      </xdr:txBody>
    </xdr:sp>
    <xdr:clientData/>
  </xdr:twoCellAnchor>
  <xdr:twoCellAnchor>
    <xdr:from>
      <xdr:col>0</xdr:col>
      <xdr:colOff>0</xdr:colOff>
      <xdr:row>9</xdr:row>
      <xdr:rowOff>121920</xdr:rowOff>
    </xdr:from>
    <xdr:to>
      <xdr:col>3</xdr:col>
      <xdr:colOff>129540</xdr:colOff>
      <xdr:row>24</xdr:row>
      <xdr:rowOff>30480</xdr:rowOff>
    </xdr:to>
    <xdr:graphicFrame macro="">
      <xdr:nvGraphicFramePr>
        <xdr:cNvPr id="4" name="Chart 3">
          <a:extLst>
            <a:ext uri="{FF2B5EF4-FFF2-40B4-BE49-F238E27FC236}">
              <a16:creationId xmlns:a16="http://schemas.microsoft.com/office/drawing/2014/main" id="{CC70F674-32CD-1924-7DA0-44BD81B0D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4937760</xdr:colOff>
      <xdr:row>14</xdr:row>
      <xdr:rowOff>83820</xdr:rowOff>
    </xdr:from>
    <xdr:to>
      <xdr:col>1</xdr:col>
      <xdr:colOff>236220</xdr:colOff>
      <xdr:row>26</xdr:row>
      <xdr:rowOff>144780</xdr:rowOff>
    </xdr:to>
    <xdr:graphicFrame macro="">
      <xdr:nvGraphicFramePr>
        <xdr:cNvPr id="3" name="Chart 2">
          <a:extLst>
            <a:ext uri="{FF2B5EF4-FFF2-40B4-BE49-F238E27FC236}">
              <a16:creationId xmlns:a16="http://schemas.microsoft.com/office/drawing/2014/main" id="{B108D2A8-4362-4F35-A5B7-23B73AC6E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4960620</xdr:colOff>
      <xdr:row>2</xdr:row>
      <xdr:rowOff>15240</xdr:rowOff>
    </xdr:from>
    <xdr:to>
      <xdr:col>0</xdr:col>
      <xdr:colOff>9997440</xdr:colOff>
      <xdr:row>14</xdr:row>
      <xdr:rowOff>76200</xdr:rowOff>
    </xdr:to>
    <xdr:graphicFrame macro="">
      <xdr:nvGraphicFramePr>
        <xdr:cNvPr id="13" name="Chart 12">
          <a:extLst>
            <a:ext uri="{FF2B5EF4-FFF2-40B4-BE49-F238E27FC236}">
              <a16:creationId xmlns:a16="http://schemas.microsoft.com/office/drawing/2014/main" id="{477466E1-CC2C-4BFF-B65D-E259C1F09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2</xdr:row>
      <xdr:rowOff>0</xdr:rowOff>
    </xdr:from>
    <xdr:to>
      <xdr:col>0</xdr:col>
      <xdr:colOff>4930140</xdr:colOff>
      <xdr:row>14</xdr:row>
      <xdr:rowOff>83820</xdr:rowOff>
    </xdr:to>
    <xdr:graphicFrame macro="">
      <xdr:nvGraphicFramePr>
        <xdr:cNvPr id="14" name="Chart 13">
          <a:extLst>
            <a:ext uri="{FF2B5EF4-FFF2-40B4-BE49-F238E27FC236}">
              <a16:creationId xmlns:a16="http://schemas.microsoft.com/office/drawing/2014/main" id="{775B9DAB-2112-4D2B-A9B5-0AA851E23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106680</xdr:rowOff>
    </xdr:from>
    <xdr:to>
      <xdr:col>0</xdr:col>
      <xdr:colOff>4922520</xdr:colOff>
      <xdr:row>26</xdr:row>
      <xdr:rowOff>160020</xdr:rowOff>
    </xdr:to>
    <xdr:graphicFrame macro="">
      <xdr:nvGraphicFramePr>
        <xdr:cNvPr id="2" name="Chart 1">
          <a:extLst>
            <a:ext uri="{FF2B5EF4-FFF2-40B4-BE49-F238E27FC236}">
              <a16:creationId xmlns:a16="http://schemas.microsoft.com/office/drawing/2014/main" id="{7B6D915D-4A0B-4C12-A142-344368500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12915900</xdr:colOff>
      <xdr:row>2</xdr:row>
      <xdr:rowOff>1</xdr:rowOff>
    </xdr:from>
    <xdr:to>
      <xdr:col>1</xdr:col>
      <xdr:colOff>213360</xdr:colOff>
      <xdr:row>14</xdr:row>
      <xdr:rowOff>68581</xdr:rowOff>
    </xdr:to>
    <mc:AlternateContent xmlns:mc="http://schemas.openxmlformats.org/markup-compatibility/2006">
      <mc:Choice xmlns:a14="http://schemas.microsoft.com/office/drawing/2010/main" Requires="a14">
        <xdr:graphicFrame macro="">
          <xdr:nvGraphicFramePr>
            <xdr:cNvPr id="4" name="Smoker 1">
              <a:extLst>
                <a:ext uri="{FF2B5EF4-FFF2-40B4-BE49-F238E27FC236}">
                  <a16:creationId xmlns:a16="http://schemas.microsoft.com/office/drawing/2014/main" id="{308659C9-090E-CA68-3324-29A99A267211}"/>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dr:sp macro="" textlink="">
          <xdr:nvSpPr>
            <xdr:cNvPr id="0" name=""/>
            <xdr:cNvSpPr>
              <a:spLocks noTextEdit="1"/>
            </xdr:cNvSpPr>
          </xdr:nvSpPr>
          <xdr:spPr>
            <a:xfrm>
              <a:off x="12915900" y="510541"/>
              <a:ext cx="1021080" cy="2263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9974580</xdr:colOff>
      <xdr:row>2</xdr:row>
      <xdr:rowOff>7620</xdr:rowOff>
    </xdr:from>
    <xdr:to>
      <xdr:col>0</xdr:col>
      <xdr:colOff>11567160</xdr:colOff>
      <xdr:row>14</xdr:row>
      <xdr:rowOff>83820</xdr:rowOff>
    </xdr:to>
    <mc:AlternateContent xmlns:mc="http://schemas.openxmlformats.org/markup-compatibility/2006">
      <mc:Choice xmlns:a14="http://schemas.microsoft.com/office/drawing/2010/main" Requires="a14">
        <xdr:graphicFrame macro="">
          <xdr:nvGraphicFramePr>
            <xdr:cNvPr id="5" name="Weight Status">
              <a:extLst>
                <a:ext uri="{FF2B5EF4-FFF2-40B4-BE49-F238E27FC236}">
                  <a16:creationId xmlns:a16="http://schemas.microsoft.com/office/drawing/2014/main" id="{2DBEE3E7-8CFD-121A-7F42-9F8CD195BFBB}"/>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9974580" y="518160"/>
              <a:ext cx="1592580" cy="2270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11551920</xdr:colOff>
      <xdr:row>2</xdr:row>
      <xdr:rowOff>15241</xdr:rowOff>
    </xdr:from>
    <xdr:to>
      <xdr:col>0</xdr:col>
      <xdr:colOff>12915900</xdr:colOff>
      <xdr:row>14</xdr:row>
      <xdr:rowOff>68581</xdr:rowOff>
    </xdr:to>
    <mc:AlternateContent xmlns:mc="http://schemas.openxmlformats.org/markup-compatibility/2006">
      <mc:Choice xmlns:a14="http://schemas.microsoft.com/office/drawing/2010/main" Requires="a14">
        <xdr:graphicFrame macro="">
          <xdr:nvGraphicFramePr>
            <xdr:cNvPr id="6" name="Diabetic Status 1">
              <a:extLst>
                <a:ext uri="{FF2B5EF4-FFF2-40B4-BE49-F238E27FC236}">
                  <a16:creationId xmlns:a16="http://schemas.microsoft.com/office/drawing/2014/main" id="{AE5E84D4-E083-E0E4-BEAA-8F4C2450883A}"/>
                </a:ext>
              </a:extLst>
            </xdr:cNvPr>
            <xdr:cNvGraphicFramePr/>
          </xdr:nvGraphicFramePr>
          <xdr:xfrm>
            <a:off x="0" y="0"/>
            <a:ext cx="0" cy="0"/>
          </xdr:xfrm>
          <a:graphic>
            <a:graphicData uri="http://schemas.microsoft.com/office/drawing/2010/slicer">
              <sle:slicer xmlns:sle="http://schemas.microsoft.com/office/drawing/2010/slicer" name="Diabetic Status 1"/>
            </a:graphicData>
          </a:graphic>
        </xdr:graphicFrame>
      </mc:Choice>
      <mc:Fallback>
        <xdr:sp macro="" textlink="">
          <xdr:nvSpPr>
            <xdr:cNvPr id="0" name=""/>
            <xdr:cNvSpPr>
              <a:spLocks noTextEdit="1"/>
            </xdr:cNvSpPr>
          </xdr:nvSpPr>
          <xdr:spPr>
            <a:xfrm>
              <a:off x="11551920" y="525781"/>
              <a:ext cx="136398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7.687476157407" createdVersion="8" refreshedVersion="8" minRefreshableVersion="3" recordCount="2335" xr:uid="{4E87E6BD-C829-4F3B-A24C-452892F3AD52}">
  <cacheSource type="worksheet">
    <worksheetSource name="Table3"/>
  </cacheSource>
  <cacheFields count="19">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Title" numFmtId="0">
      <sharedItems/>
    </cacheField>
    <cacheField name="First Name" numFmtId="0">
      <sharedItems/>
    </cacheField>
    <cacheField name="La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IC" numFmtId="0">
      <sharedItems containsSemiMixedTypes="0" containsString="0" containsNumber="1" minValue="4" maxValue="12"/>
    </cacheField>
    <cacheField name="Heart Disease" numFmtId="0">
      <sharedItems count="2">
        <s v="No"/>
        <s v="yes"/>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desity"/>
        <s v="Over Weight"/>
        <s v="Normal Weight"/>
        <s v="Normal"/>
      </sharedItems>
    </cacheField>
    <cacheField name="Diabetic Status" numFmtId="0">
      <sharedItems count="3">
        <s v="Diabetic"/>
        <s v="Prediabetic"/>
        <s v="Normal"/>
      </sharedItems>
    </cacheField>
    <cacheField name="Date of Birth" numFmtId="14">
      <sharedItems containsSemiMixedTypes="0" containsNonDate="0" containsDate="1" containsString="0" minDate="1958-06-05T00:00:00" maxDate="2004-12-28T00:00:00" count="2071">
        <d v="1968-10-12T00:00:00"/>
        <d v="1977-06-08T00:00:00"/>
        <d v="1970-09-11T00:00:00"/>
        <d v="1991-06-06T00:00:00"/>
        <d v="1989-06-19T00:00:00"/>
        <d v="1962-08-04T00:00:00"/>
        <d v="1994-10-27T00:00:00"/>
        <d v="1958-06-27T00:00:00"/>
        <d v="1963-09-04T00:00:00"/>
        <d v="1978-12-29T00:00:00"/>
        <d v="1959-07-22T00:00:00"/>
        <d v="1965-10-27T00:00:00"/>
        <d v="1962-10-11T00:00:00"/>
        <d v="1968-12-01T00:00:00"/>
        <d v="1961-12-21T00:00:00"/>
        <d v="1962-08-27T00:00:00"/>
        <d v="1958-11-16T00:00:00"/>
        <d v="1963-08-05T00:00:00"/>
        <d v="1964-11-07T00:00:00"/>
        <d v="1971-09-27T00:00:00"/>
        <d v="1961-06-13T00:00:00"/>
        <d v="1959-10-04T00:00:00"/>
        <d v="1958-09-03T00:00:00"/>
        <d v="1970-12-28T00:00:00"/>
        <d v="1959-07-14T00:00:00"/>
        <d v="1958-09-15T00:00:00"/>
        <d v="1960-11-17T00:00:00"/>
        <d v="1969-06-23T00:00:00"/>
        <d v="1961-08-08T00:00:00"/>
        <d v="1971-12-06T00:00:00"/>
        <d v="1978-08-17T00:00:00"/>
        <d v="1976-12-02T00:00:00"/>
        <d v="1962-12-04T00:00:00"/>
        <d v="1985-09-30T00:00:00"/>
        <d v="1979-08-12T00:00:00"/>
        <d v="1960-12-21T00:00:00"/>
        <d v="1974-08-09T00:00:00"/>
        <d v="1962-12-17T00:00:00"/>
        <d v="1971-08-13T00:00:00"/>
        <d v="1993-10-11T00:00:00"/>
        <d v="2000-08-02T00:00:00"/>
        <d v="1967-09-14T00:00:00"/>
        <d v="1971-10-29T00:00:00"/>
        <d v="1968-11-24T00:00:00"/>
        <d v="1975-06-01T00:00:00"/>
        <d v="1988-07-16T00:00:00"/>
        <d v="1966-10-05T00:00:00"/>
        <d v="1980-11-10T00:00:00"/>
        <d v="1966-07-02T00:00:00"/>
        <d v="1966-10-25T00:00:00"/>
        <d v="1986-12-29T00:00:00"/>
        <d v="1965-08-22T00:00:00"/>
        <d v="1969-12-03T00:00:00"/>
        <d v="1965-11-29T00:00:00"/>
        <d v="1978-11-04T00:00:00"/>
        <d v="1975-10-23T00:00:00"/>
        <d v="1972-09-10T00:00:00"/>
        <d v="1965-10-29T00:00:00"/>
        <d v="1977-10-21T00:00:00"/>
        <d v="1971-11-03T00:00:00"/>
        <d v="1979-12-27T00:00:00"/>
        <d v="1967-06-27T00:00:00"/>
        <d v="1968-08-03T00:00:00"/>
        <d v="1967-06-28T00:00:00"/>
        <d v="1975-08-15T00:00:00"/>
        <d v="1973-09-18T00:00:00"/>
        <d v="1979-07-03T00:00:00"/>
        <d v="1997-12-09T00:00:00"/>
        <d v="1976-11-28T00:00:00"/>
        <d v="1968-12-19T00:00:00"/>
        <d v="1984-11-10T00:00:00"/>
        <d v="1972-06-08T00:00:00"/>
        <d v="1966-09-21T00:00:00"/>
        <d v="1962-09-22T00:00:00"/>
        <d v="1975-09-29T00:00:00"/>
        <d v="1975-11-14T00:00:00"/>
        <d v="1976-10-29T00:00:00"/>
        <d v="1974-11-24T00:00:00"/>
        <d v="1967-12-22T00:00:00"/>
        <d v="1971-10-16T00:00:00"/>
        <d v="1964-10-07T00:00:00"/>
        <d v="1977-08-27T00:00:00"/>
        <d v="1964-06-06T00:00:00"/>
        <d v="1969-08-08T00:00:00"/>
        <d v="1972-09-06T00:00:00"/>
        <d v="1972-08-12T00:00:00"/>
        <d v="1979-10-11T00:00:00"/>
        <d v="1974-06-05T00:00:00"/>
        <d v="1983-09-08T00:00:00"/>
        <d v="1979-09-16T00:00:00"/>
        <d v="1992-08-04T00:00:00"/>
        <d v="1999-07-02T00:00:00"/>
        <d v="1972-06-10T00:00:00"/>
        <d v="1976-12-26T00:00:00"/>
        <d v="1970-09-25T00:00:00"/>
        <d v="1975-07-10T00:00:00"/>
        <d v="1985-11-03T00:00:00"/>
        <d v="1966-08-12T00:00:00"/>
        <d v="1962-09-04T00:00:00"/>
        <d v="1977-06-27T00:00:00"/>
        <d v="1981-10-04T00:00:00"/>
        <d v="1981-07-28T00:00:00"/>
        <d v="1979-08-18T00:00:00"/>
        <d v="1985-10-21T00:00:00"/>
        <d v="1983-10-14T00:00:00"/>
        <d v="1978-12-20T00:00:00"/>
        <d v="1982-12-25T00:00:00"/>
        <d v="1987-08-08T00:00:00"/>
        <d v="1975-12-02T00:00:00"/>
        <d v="1985-08-22T00:00:00"/>
        <d v="1983-06-01T00:00:00"/>
        <d v="1985-07-17T00:00:00"/>
        <d v="1987-07-24T00:00:00"/>
        <d v="1973-12-17T00:00:00"/>
        <d v="1977-08-12T00:00:00"/>
        <d v="2003-07-16T00:00:00"/>
        <d v="1968-09-29T00:00:00"/>
        <d v="1977-12-17T00:00:00"/>
        <d v="1995-08-07T00:00:00"/>
        <d v="1981-07-05T00:00:00"/>
        <d v="1978-07-12T00:00:00"/>
        <d v="1966-06-24T00:00:00"/>
        <d v="1978-08-05T00:00:00"/>
        <d v="1982-08-16T00:00:00"/>
        <d v="1992-11-30T00:00:00"/>
        <d v="1962-07-07T00:00:00"/>
        <d v="1982-08-04T00:00:00"/>
        <d v="1985-09-20T00:00:00"/>
        <d v="1978-10-12T00:00:00"/>
        <d v="1980-09-24T00:00:00"/>
        <d v="1976-12-15T00:00:00"/>
        <d v="1987-06-16T00:00:00"/>
        <d v="1967-07-30T00:00:00"/>
        <d v="1979-12-03T00:00:00"/>
        <d v="2004-12-05T00:00:00"/>
        <d v="1991-11-08T00:00:00"/>
        <d v="1976-06-15T00:00:00"/>
        <d v="1991-11-02T00:00:00"/>
        <d v="1986-07-20T00:00:00"/>
        <d v="1990-07-13T00:00:00"/>
        <d v="1999-11-12T00:00:00"/>
        <d v="1986-06-21T00:00:00"/>
        <d v="1971-12-23T00:00:00"/>
        <d v="1970-08-22T00:00:00"/>
        <d v="2002-09-17T00:00:00"/>
        <d v="1980-06-12T00:00:00"/>
        <d v="1989-10-30T00:00:00"/>
        <d v="1980-08-16T00:00:00"/>
        <d v="1964-06-16T00:00:00"/>
        <d v="1989-09-08T00:00:00"/>
        <d v="1972-11-19T00:00:00"/>
        <d v="1998-07-29T00:00:00"/>
        <d v="1979-09-09T00:00:00"/>
        <d v="1983-07-26T00:00:00"/>
        <d v="1986-08-15T00:00:00"/>
        <d v="1976-09-18T00:00:00"/>
        <d v="1988-10-10T00:00:00"/>
        <d v="1970-10-28T00:00:00"/>
        <d v="1982-06-20T00:00:00"/>
        <d v="1990-11-16T00:00:00"/>
        <d v="2000-10-12T00:00:00"/>
        <d v="2002-09-27T00:00:00"/>
        <d v="1979-08-03T00:00:00"/>
        <d v="1969-10-30T00:00:00"/>
        <d v="1975-11-09T00:00:00"/>
        <d v="1985-11-17T00:00:00"/>
        <d v="1990-10-17T00:00:00"/>
        <d v="2000-09-05T00:00:00"/>
        <d v="1995-10-30T00:00:00"/>
        <d v="1989-06-10T00:00:00"/>
        <d v="1988-12-17T00:00:00"/>
        <d v="1991-11-01T00:00:00"/>
        <d v="1992-09-13T00:00:00"/>
        <d v="1992-08-25T00:00:00"/>
        <d v="1977-08-13T00:00:00"/>
        <d v="1968-10-22T00:00:00"/>
        <d v="1991-06-10T00:00:00"/>
        <d v="1963-07-24T00:00:00"/>
        <d v="2003-06-21T00:00:00"/>
        <d v="1972-12-05T00:00:00"/>
        <d v="1992-07-04T00:00:00"/>
        <d v="1965-12-28T00:00:00"/>
        <d v="1970-07-14T00:00:00"/>
        <d v="1961-07-29T00:00:00"/>
        <d v="1992-10-09T00:00:00"/>
        <d v="1973-08-09T00:00:00"/>
        <d v="1962-11-19T00:00:00"/>
        <d v="2003-12-09T00:00:00"/>
        <d v="1975-06-05T00:00:00"/>
        <d v="1967-10-18T00:00:00"/>
        <d v="1992-06-16T00:00:00"/>
        <d v="2004-12-25T00:00:00"/>
        <d v="2003-09-05T00:00:00"/>
        <d v="1993-12-28T00:00:00"/>
        <d v="1999-10-01T00:00:00"/>
        <d v="1974-12-06T00:00:00"/>
        <d v="2004-08-30T00:00:00"/>
        <d v="1997-06-12T00:00:00"/>
        <d v="1979-11-04T00:00:00"/>
        <d v="1996-08-20T00:00:00"/>
        <d v="1963-07-22T00:00:00"/>
        <d v="1999-09-04T00:00:00"/>
        <d v="1981-11-22T00:00:00"/>
        <d v="1992-06-18T00:00:00"/>
        <d v="1976-10-04T00:00:00"/>
        <d v="1974-07-15T00:00:00"/>
        <d v="1978-12-19T00:00:00"/>
        <d v="2000-12-17T00:00:00"/>
        <d v="2000-11-19T00:00:00"/>
        <d v="1971-08-10T00:00:00"/>
        <d v="1964-08-29T00:00:00"/>
        <d v="1973-10-27T00:00:00"/>
        <d v="1973-12-16T00:00:00"/>
        <d v="1988-11-20T00:00:00"/>
        <d v="1971-09-22T00:00:00"/>
        <d v="1988-09-19T00:00:00"/>
        <d v="1997-07-09T00:00:00"/>
        <d v="1967-12-30T00:00:00"/>
        <d v="1998-12-22T00:00:00"/>
        <d v="1977-06-29T00:00:00"/>
        <d v="1975-08-29T00:00:00"/>
        <d v="1982-07-05T00:00:00"/>
        <d v="1997-08-22T00:00:00"/>
        <d v="1998-08-22T00:00:00"/>
        <d v="1967-10-07T00:00:00"/>
        <d v="1983-07-29T00:00:00"/>
        <d v="1995-10-17T00:00:00"/>
        <d v="2003-09-17T00:00:00"/>
        <d v="1995-12-27T00:00:00"/>
        <d v="2003-07-03T00:00:00"/>
        <d v="1994-07-07T00:00:00"/>
        <d v="2004-10-09T00:00:00"/>
        <d v="1976-11-25T00:00:00"/>
        <d v="1998-06-24T00:00:00"/>
        <d v="1990-09-24T00:00:00"/>
        <d v="2003-10-05T00:00:00"/>
        <d v="1984-10-01T00:00:00"/>
        <d v="1983-10-02T00:00:00"/>
        <d v="1986-10-11T00:00:00"/>
        <d v="1998-06-11T00:00:00"/>
        <d v="1962-07-05T00:00:00"/>
        <d v="1975-07-21T00:00:00"/>
        <d v="1971-08-25T00:00:00"/>
        <d v="1999-11-06T00:00:00"/>
        <d v="2002-12-26T00:00:00"/>
        <d v="1972-07-26T00:00:00"/>
        <d v="1994-09-25T00:00:00"/>
        <d v="2000-12-27T00:00:00"/>
        <d v="1997-08-09T00:00:00"/>
        <d v="2000-10-26T00:00:00"/>
        <d v="1962-12-11T00:00:00"/>
        <d v="2003-09-12T00:00:00"/>
        <d v="2004-11-01T00:00:00"/>
        <d v="1993-11-28T00:00:00"/>
        <d v="2003-09-09T00:00:00"/>
        <d v="1984-07-22T00:00:00"/>
        <d v="2002-08-25T00:00:00"/>
        <d v="1970-06-18T00:00:00"/>
        <d v="1985-12-07T00:00:00"/>
        <d v="1972-09-05T00:00:00"/>
        <d v="2003-11-28T00:00:00"/>
        <d v="1990-10-12T00:00:00"/>
        <d v="1985-07-15T00:00:00"/>
        <d v="1962-07-01T00:00:00"/>
        <d v="1994-07-28T00:00:00"/>
        <d v="1967-07-10T00:00:00"/>
        <d v="1995-07-08T00:00:00"/>
        <d v="1971-08-24T00:00:00"/>
        <d v="1981-11-17T00:00:00"/>
        <d v="1995-12-04T00:00:00"/>
        <d v="1980-12-12T00:00:00"/>
        <d v="1972-11-07T00:00:00"/>
        <d v="1990-07-09T00:00:00"/>
        <d v="1990-09-30T00:00:00"/>
        <d v="1968-11-01T00:00:00"/>
        <d v="2003-10-08T00:00:00"/>
        <d v="1976-09-19T00:00:00"/>
        <d v="1981-09-27T00:00:00"/>
        <d v="1976-08-09T00:00:00"/>
        <d v="1972-10-19T00:00:00"/>
        <d v="1986-12-02T00:00:00"/>
        <d v="1975-12-17T00:00:00"/>
        <d v="1994-09-08T00:00:00"/>
        <d v="1969-09-11T00:00:00"/>
        <d v="1978-11-10T00:00:00"/>
        <d v="1993-09-13T00:00:00"/>
        <d v="1972-09-21T00:00:00"/>
        <d v="1975-09-25T00:00:00"/>
        <d v="1984-09-10T00:00:00"/>
        <d v="1977-10-14T00:00:00"/>
        <d v="1960-12-13T00:00:00"/>
        <d v="1975-10-29T00:00:00"/>
        <d v="1974-10-08T00:00:00"/>
        <d v="1995-09-27T00:00:00"/>
        <d v="1968-07-09T00:00:00"/>
        <d v="2000-07-22T00:00:00"/>
        <d v="2004-11-09T00:00:00"/>
        <d v="1961-09-09T00:00:00"/>
        <d v="1988-09-05T00:00:00"/>
        <d v="1983-12-21T00:00:00"/>
        <d v="1999-09-21T00:00:00"/>
        <d v="1970-11-11T00:00:00"/>
        <d v="1986-08-10T00:00:00"/>
        <d v="1983-09-03T00:00:00"/>
        <d v="1998-10-28T00:00:00"/>
        <d v="1976-09-03T00:00:00"/>
        <d v="1969-07-30T00:00:00"/>
        <d v="2004-06-01T00:00:00"/>
        <d v="1972-07-24T00:00:00"/>
        <d v="1962-09-15T00:00:00"/>
        <d v="1963-09-13T00:00:00"/>
        <d v="1958-08-11T00:00:00"/>
        <d v="1971-12-25T00:00:00"/>
        <d v="1979-09-02T00:00:00"/>
        <d v="1967-06-16T00:00:00"/>
        <d v="1981-08-04T00:00:00"/>
        <d v="1991-10-05T00:00:00"/>
        <d v="1976-06-12T00:00:00"/>
        <d v="1988-12-30T00:00:00"/>
        <d v="1975-08-19T00:00:00"/>
        <d v="1989-12-30T00:00:00"/>
        <d v="1982-10-29T00:00:00"/>
        <d v="1981-08-13T00:00:00"/>
        <d v="1998-06-20T00:00:00"/>
        <d v="1973-08-23T00:00:00"/>
        <d v="1993-07-27T00:00:00"/>
        <d v="1975-11-03T00:00:00"/>
        <d v="1959-10-20T00:00:00"/>
        <d v="1987-07-16T00:00:00"/>
        <d v="1985-11-07T00:00:00"/>
        <d v="1958-06-05T00:00:00"/>
        <d v="1978-07-21T00:00:00"/>
        <d v="1969-07-09T00:00:00"/>
        <d v="1976-11-08T00:00:00"/>
        <d v="1961-12-24T00:00:00"/>
        <d v="1978-11-29T00:00:00"/>
        <d v="1980-07-14T00:00:00"/>
        <d v="1992-07-07T00:00:00"/>
        <d v="2003-09-01T00:00:00"/>
        <d v="1959-12-05T00:00:00"/>
        <d v="1962-07-25T00:00:00"/>
        <d v="1961-08-03T00:00:00"/>
        <d v="1990-12-05T00:00:00"/>
        <d v="1985-09-27T00:00:00"/>
        <d v="1982-12-11T00:00:00"/>
        <d v="1974-09-16T00:00:00"/>
        <d v="1977-12-02T00:00:00"/>
        <d v="1990-12-24T00:00:00"/>
        <d v="1963-11-25T00:00:00"/>
        <d v="1999-09-06T00:00:00"/>
        <d v="1960-11-22T00:00:00"/>
        <d v="1985-11-29T00:00:00"/>
        <d v="1999-12-21T00:00:00"/>
        <d v="1961-07-28T00:00:00"/>
        <d v="1991-06-04T00:00:00"/>
        <d v="1989-11-21T00:00:00"/>
        <d v="1985-12-04T00:00:00"/>
        <d v="1960-07-06T00:00:00"/>
        <d v="2002-12-06T00:00:00"/>
        <d v="1992-07-03T00:00:00"/>
        <d v="1997-10-07T00:00:00"/>
        <d v="1997-09-09T00:00:00"/>
        <d v="1992-06-11T00:00:00"/>
        <d v="1985-11-06T00:00:00"/>
        <d v="1965-10-19T00:00:00"/>
        <d v="1981-10-03T00:00:00"/>
        <d v="1985-12-05T00:00:00"/>
        <d v="1988-09-15T00:00:00"/>
        <d v="1969-10-16T00:00:00"/>
        <d v="1968-06-06T00:00:00"/>
        <d v="1999-12-02T00:00:00"/>
        <d v="1965-12-21T00:00:00"/>
        <d v="1970-10-02T00:00:00"/>
        <d v="1990-12-13T00:00:00"/>
        <d v="1994-07-02T00:00:00"/>
        <d v="1958-06-30T00:00:00"/>
        <d v="1960-07-09T00:00:00"/>
        <d v="2000-11-09T00:00:00"/>
        <d v="2002-06-17T00:00:00"/>
        <d v="1958-12-25T00:00:00"/>
        <d v="1991-08-22T00:00:00"/>
        <d v="1988-07-22T00:00:00"/>
        <d v="2004-09-05T00:00:00"/>
        <d v="1970-08-27T00:00:00"/>
        <d v="1974-09-21T00:00:00"/>
        <d v="1975-06-04T00:00:00"/>
        <d v="1973-07-07T00:00:00"/>
        <d v="2002-10-11T00:00:00"/>
        <d v="1966-07-09T00:00:00"/>
        <d v="2000-12-26T00:00:00"/>
        <d v="2001-06-05T00:00:00"/>
        <d v="1970-12-03T00:00:00"/>
        <d v="1963-08-21T00:00:00"/>
        <d v="1972-07-17T00:00:00"/>
        <d v="2001-08-02T00:00:00"/>
        <d v="1968-12-11T00:00:00"/>
        <d v="1968-08-22T00:00:00"/>
        <d v="1972-09-26T00:00:00"/>
        <d v="1975-12-14T00:00:00"/>
        <d v="1998-11-24T00:00:00"/>
        <d v="1998-06-14T00:00:00"/>
        <d v="1987-06-14T00:00:00"/>
        <d v="1969-07-23T00:00:00"/>
        <d v="1970-11-26T00:00:00"/>
        <d v="1995-06-10T00:00:00"/>
        <d v="1994-09-09T00:00:00"/>
        <d v="1992-10-11T00:00:00"/>
        <d v="1996-08-28T00:00:00"/>
        <d v="1970-06-12T00:00:00"/>
        <d v="1976-10-12T00:00:00"/>
        <d v="1975-06-13T00:00:00"/>
        <d v="1972-09-14T00:00:00"/>
        <d v="1961-10-21T00:00:00"/>
        <d v="1968-07-06T00:00:00"/>
        <d v="1970-11-30T00:00:00"/>
        <d v="1999-10-07T00:00:00"/>
        <d v="2004-08-03T00:00:00"/>
        <d v="1964-12-16T00:00:00"/>
        <d v="1974-09-10T00:00:00"/>
        <d v="1973-06-13T00:00:00"/>
        <d v="2003-12-30T00:00:00"/>
        <d v="1971-07-10T00:00:00"/>
        <d v="1970-08-08T00:00:00"/>
        <d v="1973-06-27T00:00:00"/>
        <d v="1974-06-02T00:00:00"/>
        <d v="1983-08-26T00:00:00"/>
        <d v="1975-11-13T00:00:00"/>
        <d v="1973-10-22T00:00:00"/>
        <d v="1994-10-03T00:00:00"/>
        <d v="1969-11-14T00:00:00"/>
        <d v="1997-08-07T00:00:00"/>
        <d v="2003-12-14T00:00:00"/>
        <d v="1975-09-09T00:00:00"/>
        <d v="1970-11-09T00:00:00"/>
        <d v="2003-07-25T00:00:00"/>
        <d v="1979-11-14T00:00:00"/>
        <d v="1966-08-18T00:00:00"/>
        <d v="1999-08-26T00:00:00"/>
        <d v="1982-12-27T00:00:00"/>
        <d v="1971-06-16T00:00:00"/>
        <d v="1965-08-24T00:00:00"/>
        <d v="1980-09-12T00:00:00"/>
        <d v="2001-08-28T00:00:00"/>
        <d v="1989-10-14T00:00:00"/>
        <d v="1975-12-19T00:00:00"/>
        <d v="2003-09-28T00:00:00"/>
        <d v="1979-08-17T00:00:00"/>
        <d v="1963-08-27T00:00:00"/>
        <d v="1979-09-28T00:00:00"/>
        <d v="1979-09-20T00:00:00"/>
        <d v="1976-07-18T00:00:00"/>
        <d v="1962-11-16T00:00:00"/>
        <d v="1983-12-25T00:00:00"/>
        <d v="1999-06-12T00:00:00"/>
        <d v="1990-11-21T00:00:00"/>
        <d v="1980-09-04T00:00:00"/>
        <d v="2004-08-04T00:00:00"/>
        <d v="1980-12-10T00:00:00"/>
        <d v="1974-09-03T00:00:00"/>
        <d v="1974-10-14T00:00:00"/>
        <d v="1969-08-26T00:00:00"/>
        <d v="1977-11-23T00:00:00"/>
        <d v="1983-07-02T00:00:00"/>
        <d v="1964-11-19T00:00:00"/>
        <d v="1975-12-08T00:00:00"/>
        <d v="1967-09-08T00:00:00"/>
        <d v="1986-08-04T00:00:00"/>
        <d v="1992-09-14T00:00:00"/>
        <d v="1965-08-01T00:00:00"/>
        <d v="1967-12-17T00:00:00"/>
        <d v="1969-10-13T00:00:00"/>
        <d v="1962-10-18T00:00:00"/>
        <d v="1985-07-12T00:00:00"/>
        <d v="1962-07-02T00:00:00"/>
        <d v="1985-09-17T00:00:00"/>
        <d v="1993-09-07T00:00:00"/>
        <d v="1966-08-22T00:00:00"/>
        <d v="1987-10-17T00:00:00"/>
        <d v="1994-06-08T00:00:00"/>
        <d v="2002-07-09T00:00:00"/>
        <d v="1983-10-06T00:00:00"/>
        <d v="1988-07-25T00:00:00"/>
        <d v="1966-08-10T00:00:00"/>
        <d v="1980-10-09T00:00:00"/>
        <d v="1997-10-18T00:00:00"/>
        <d v="1979-10-30T00:00:00"/>
        <d v="1972-06-14T00:00:00"/>
        <d v="1990-08-08T00:00:00"/>
        <d v="1994-08-27T00:00:00"/>
        <d v="1978-09-24T00:00:00"/>
        <d v="1963-07-14T00:00:00"/>
        <d v="1992-08-19T00:00:00"/>
        <d v="1980-11-08T00:00:00"/>
        <d v="1987-11-30T00:00:00"/>
        <d v="1982-12-15T00:00:00"/>
        <d v="1993-09-06T00:00:00"/>
        <d v="1987-06-30T00:00:00"/>
        <d v="1991-08-24T00:00:00"/>
        <d v="1966-11-15T00:00:00"/>
        <d v="1967-07-29T00:00:00"/>
        <d v="1985-12-28T00:00:00"/>
        <d v="1991-09-16T00:00:00"/>
        <d v="1979-07-02T00:00:00"/>
        <d v="1993-09-28T00:00:00"/>
        <d v="1989-06-05T00:00:00"/>
        <d v="1983-12-19T00:00:00"/>
        <d v="1988-10-24T00:00:00"/>
        <d v="1998-08-06T00:00:00"/>
        <d v="1963-10-20T00:00:00"/>
        <d v="1969-08-03T00:00:00"/>
        <d v="1963-12-06T00:00:00"/>
        <d v="2003-07-24T00:00:00"/>
        <d v="1962-12-18T00:00:00"/>
        <d v="1979-10-15T00:00:00"/>
        <d v="1995-11-28T00:00:00"/>
        <d v="1979-11-19T00:00:00"/>
        <d v="1992-12-27T00:00:00"/>
        <d v="1967-08-30T00:00:00"/>
        <d v="1970-10-17T00:00:00"/>
        <d v="1998-09-23T00:00:00"/>
        <d v="1986-08-12T00:00:00"/>
        <d v="1964-09-26T00:00:00"/>
        <d v="1999-12-15T00:00:00"/>
        <d v="1995-07-04T00:00:00"/>
        <d v="1992-12-25T00:00:00"/>
        <d v="1995-08-03T00:00:00"/>
        <d v="2004-09-10T00:00:00"/>
        <d v="1997-06-15T00:00:00"/>
        <d v="1963-07-04T00:00:00"/>
        <d v="1993-07-12T00:00:00"/>
        <d v="1999-10-24T00:00:00"/>
        <d v="1965-10-17T00:00:00"/>
        <d v="1975-06-27T00:00:00"/>
        <d v="2001-09-28T00:00:00"/>
        <d v="1977-10-17T00:00:00"/>
        <d v="1989-12-04T00:00:00"/>
        <d v="1979-11-12T00:00:00"/>
        <d v="1997-08-26T00:00:00"/>
        <d v="1976-12-12T00:00:00"/>
        <d v="1963-12-08T00:00:00"/>
        <d v="1979-10-10T00:00:00"/>
        <d v="1966-06-21T00:00:00"/>
        <d v="2003-07-14T00:00:00"/>
        <d v="1994-07-01T00:00:00"/>
        <d v="1990-10-25T00:00:00"/>
        <d v="1970-07-26T00:00:00"/>
        <d v="1963-11-16T00:00:00"/>
        <d v="1968-07-12T00:00:00"/>
        <d v="1965-06-16T00:00:00"/>
        <d v="1990-12-29T00:00:00"/>
        <d v="1971-06-08T00:00:00"/>
        <d v="2003-11-02T00:00:00"/>
        <d v="1992-10-18T00:00:00"/>
        <d v="2003-11-01T00:00:00"/>
        <d v="1963-07-12T00:00:00"/>
        <d v="1975-08-25T00:00:00"/>
        <d v="1982-10-22T00:00:00"/>
        <d v="2004-08-18T00:00:00"/>
        <d v="1964-06-07T00:00:00"/>
        <d v="1965-09-16T00:00:00"/>
        <d v="1998-06-03T00:00:00"/>
        <d v="2002-06-28T00:00:00"/>
        <d v="2003-12-26T00:00:00"/>
        <d v="1996-06-10T00:00:00"/>
        <d v="1971-08-22T00:00:00"/>
        <d v="1980-07-16T00:00:00"/>
        <d v="1977-08-25T00:00:00"/>
        <d v="1968-10-21T00:00:00"/>
        <d v="2003-09-10T00:00:00"/>
        <d v="1974-08-08T00:00:00"/>
        <d v="1995-10-19T00:00:00"/>
        <d v="1962-07-29T00:00:00"/>
        <d v="1989-09-23T00:00:00"/>
        <d v="1974-08-28T00:00:00"/>
        <d v="1993-11-05T00:00:00"/>
        <d v="1977-09-25T00:00:00"/>
        <d v="1975-07-24T00:00:00"/>
        <d v="1970-07-10T00:00:00"/>
        <d v="1963-06-25T00:00:00"/>
        <d v="2001-06-25T00:00:00"/>
        <d v="1995-12-23T00:00:00"/>
        <d v="1958-10-10T00:00:00"/>
        <d v="2003-12-20T00:00:00"/>
        <d v="1995-09-28T00:00:00"/>
        <d v="1965-12-05T00:00:00"/>
        <d v="2003-08-24T00:00:00"/>
        <d v="1972-07-30T00:00:00"/>
        <d v="2002-09-08T00:00:00"/>
        <d v="1988-08-21T00:00:00"/>
        <d v="1988-08-06T00:00:00"/>
        <d v="1974-09-11T00:00:00"/>
        <d v="1982-07-06T00:00:00"/>
        <d v="1993-12-12T00:00:00"/>
        <d v="1987-10-06T00:00:00"/>
        <d v="1993-08-08T00:00:00"/>
        <d v="1985-08-27T00:00:00"/>
        <d v="1958-06-21T00:00:00"/>
        <d v="1958-10-22T00:00:00"/>
        <d v="1978-09-16T00:00:00"/>
        <d v="1988-12-05T00:00:00"/>
        <d v="1980-09-19T00:00:00"/>
        <d v="1982-07-24T00:00:00"/>
        <d v="1980-10-12T00:00:00"/>
        <d v="1962-12-25T00:00:00"/>
        <d v="1982-11-11T00:00:00"/>
        <d v="1984-06-26T00:00:00"/>
        <d v="1997-10-09T00:00:00"/>
        <d v="1974-08-29T00:00:00"/>
        <d v="1976-09-20T00:00:00"/>
        <d v="1973-06-26T00:00:00"/>
        <d v="1988-12-22T00:00:00"/>
        <d v="1960-06-06T00:00:00"/>
        <d v="1965-10-28T00:00:00"/>
        <d v="1974-07-30T00:00:00"/>
        <d v="1959-10-02T00:00:00"/>
        <d v="1974-06-28T00:00:00"/>
        <d v="2004-07-17T00:00:00"/>
        <d v="1976-07-20T00:00:00"/>
        <d v="1964-09-04T00:00:00"/>
        <d v="1962-09-06T00:00:00"/>
        <d v="1968-07-18T00:00:00"/>
        <d v="2001-07-14T00:00:00"/>
        <d v="1963-12-13T00:00:00"/>
        <d v="1969-09-16T00:00:00"/>
        <d v="1960-07-25T00:00:00"/>
        <d v="1978-11-23T00:00:00"/>
        <d v="1962-06-17T00:00:00"/>
        <d v="1959-12-03T00:00:00"/>
        <d v="1959-06-04T00:00:00"/>
        <d v="1962-10-25T00:00:00"/>
        <d v="1971-11-25T00:00:00"/>
        <d v="1978-09-05T00:00:00"/>
        <d v="1975-10-26T00:00:00"/>
        <d v="1968-06-12T00:00:00"/>
        <d v="1971-08-15T00:00:00"/>
        <d v="1979-11-25T00:00:00"/>
        <d v="1960-08-08T00:00:00"/>
        <d v="1995-08-02T00:00:00"/>
        <d v="1958-07-29T00:00:00"/>
        <d v="1962-11-29T00:00:00"/>
        <d v="1968-11-08T00:00:00"/>
        <d v="1981-07-04T00:00:00"/>
        <d v="1958-10-17T00:00:00"/>
        <d v="1981-06-05T00:00:00"/>
        <d v="1979-10-18T00:00:00"/>
        <d v="1975-12-10T00:00:00"/>
        <d v="1965-07-27T00:00:00"/>
        <d v="2002-09-24T00:00:00"/>
        <d v="1982-09-04T00:00:00"/>
        <d v="1958-07-23T00:00:00"/>
        <d v="1969-10-20T00:00:00"/>
        <d v="1981-11-13T00:00:00"/>
        <d v="1967-09-01T00:00:00"/>
        <d v="1991-08-21T00:00:00"/>
        <d v="1965-11-08T00:00:00"/>
        <d v="1967-07-18T00:00:00"/>
        <d v="1963-10-14T00:00:00"/>
        <d v="1962-12-03T00:00:00"/>
        <d v="1998-09-12T00:00:00"/>
        <d v="1989-07-14T00:00:00"/>
        <d v="1989-07-22T00:00:00"/>
        <d v="1979-10-20T00:00:00"/>
        <d v="1959-11-20T00:00:00"/>
        <d v="1976-11-27T00:00:00"/>
        <d v="1996-11-10T00:00:00"/>
        <d v="1959-08-03T00:00:00"/>
        <d v="1959-06-29T00:00:00"/>
        <d v="1967-11-04T00:00:00"/>
        <d v="1967-08-15T00:00:00"/>
        <d v="1999-08-10T00:00:00"/>
        <d v="1958-09-20T00:00:00"/>
        <d v="1958-09-14T00:00:00"/>
        <d v="1965-06-22T00:00:00"/>
        <d v="1963-07-16T00:00:00"/>
        <d v="1988-11-16T00:00:00"/>
        <d v="1967-10-10T00:00:00"/>
        <d v="1959-12-24T00:00:00"/>
        <d v="1969-09-26T00:00:00"/>
        <d v="1958-07-10T00:00:00"/>
        <d v="1958-10-15T00:00:00"/>
        <d v="1968-12-15T00:00:00"/>
        <d v="2004-09-06T00:00:00"/>
        <d v="1972-07-13T00:00:00"/>
        <d v="1974-12-26T00:00:00"/>
        <d v="1959-11-08T00:00:00"/>
        <d v="1959-10-10T00:00:00"/>
        <d v="1961-09-25T00:00:00"/>
        <d v="1958-09-21T00:00:00"/>
        <d v="1983-11-17T00:00:00"/>
        <d v="1968-12-25T00:00:00"/>
        <d v="1984-07-07T00:00:00"/>
        <d v="2004-07-06T00:00:00"/>
        <d v="1961-06-14T00:00:00"/>
        <d v="1976-09-26T00:00:00"/>
        <d v="1991-09-12T00:00:00"/>
        <d v="1960-11-08T00:00:00"/>
        <d v="1963-07-08T00:00:00"/>
        <d v="1963-07-06T00:00:00"/>
        <d v="1963-12-23T00:00:00"/>
        <d v="1959-09-06T00:00:00"/>
        <d v="1959-08-29T00:00:00"/>
        <d v="1960-06-18T00:00:00"/>
        <d v="1962-07-27T00:00:00"/>
        <d v="1959-07-07T00:00:00"/>
        <d v="1959-12-29T00:00:00"/>
        <d v="1985-09-25T00:00:00"/>
        <d v="1959-10-05T00:00:00"/>
        <d v="1960-07-21T00:00:00"/>
        <d v="2003-06-07T00:00:00"/>
        <d v="1958-12-10T00:00:00"/>
        <d v="1958-11-25T00:00:00"/>
        <d v="1986-12-08T00:00:00"/>
        <d v="1966-11-10T00:00:00"/>
        <d v="1959-08-06T00:00:00"/>
        <d v="2004-07-16T00:00:00"/>
        <d v="1969-10-23T00:00:00"/>
        <d v="1985-08-29T00:00:00"/>
        <d v="1981-08-02T00:00:00"/>
        <d v="1986-11-24T00:00:00"/>
        <d v="1985-09-14T00:00:00"/>
        <d v="1963-08-04T00:00:00"/>
        <d v="1984-07-20T00:00:00"/>
        <d v="1969-07-26T00:00:00"/>
        <d v="1961-11-18T00:00:00"/>
        <d v="1964-09-10T00:00:00"/>
        <d v="1992-08-14T00:00:00"/>
        <d v="1968-07-15T00:00:00"/>
        <d v="1960-07-11T00:00:00"/>
        <d v="1990-08-30T00:00:00"/>
        <d v="1975-08-07T00:00:00"/>
        <d v="1960-07-24T00:00:00"/>
        <d v="1960-07-28T00:00:00"/>
        <d v="1985-08-19T00:00:00"/>
        <d v="1960-12-16T00:00:00"/>
        <d v="1960-08-13T00:00:00"/>
        <d v="1975-06-29T00:00:00"/>
        <d v="1966-11-14T00:00:00"/>
        <d v="1961-11-03T00:00:00"/>
        <d v="1994-06-17T00:00:00"/>
        <d v="1961-07-22T00:00:00"/>
        <d v="1992-12-19T00:00:00"/>
        <d v="1959-12-20T00:00:00"/>
        <d v="1959-11-25T00:00:00"/>
        <d v="1959-12-09T00:00:00"/>
        <d v="1984-06-06T00:00:00"/>
        <d v="1979-09-30T00:00:00"/>
        <d v="1964-09-24T00:00:00"/>
        <d v="1990-10-02T00:00:00"/>
        <d v="1960-11-11T00:00:00"/>
        <d v="1976-08-23T00:00:00"/>
        <d v="1962-11-24T00:00:00"/>
        <d v="1965-11-13T00:00:00"/>
        <d v="1962-12-07T00:00:00"/>
        <d v="1982-10-15T00:00:00"/>
        <d v="1962-08-05T00:00:00"/>
        <d v="1961-12-06T00:00:00"/>
        <d v="1961-09-07T00:00:00"/>
        <d v="1999-08-16T00:00:00"/>
        <d v="1963-09-14T00:00:00"/>
        <d v="1992-08-12T00:00:00"/>
        <d v="1962-08-02T00:00:00"/>
        <d v="1971-10-30T00:00:00"/>
        <d v="1978-07-17T00:00:00"/>
        <d v="1961-11-06T00:00:00"/>
        <d v="1985-10-26T00:00:00"/>
        <d v="1967-08-06T00:00:00"/>
        <d v="1969-09-23T00:00:00"/>
        <d v="1961-11-09T00:00:00"/>
        <d v="1965-11-04T00:00:00"/>
        <d v="1964-09-23T00:00:00"/>
        <d v="1962-07-20T00:00:00"/>
        <d v="1972-09-27T00:00:00"/>
        <d v="1969-12-13T00:00:00"/>
        <d v="1962-06-24T00:00:00"/>
        <d v="1981-10-30T00:00:00"/>
        <d v="1979-11-27T00:00:00"/>
        <d v="1960-11-28T00:00:00"/>
        <d v="1960-09-23T00:00:00"/>
        <d v="1960-06-22T00:00:00"/>
        <d v="1960-11-04T00:00:00"/>
        <d v="1961-08-20T00:00:00"/>
        <d v="1966-12-22T00:00:00"/>
        <d v="1963-08-14T00:00:00"/>
        <d v="1963-09-01T00:00:00"/>
        <d v="1963-08-16T00:00:00"/>
        <d v="2004-07-09T00:00:00"/>
        <d v="1984-08-06T00:00:00"/>
        <d v="1963-09-27T00:00:00"/>
        <d v="1973-09-22T00:00:00"/>
        <d v="1993-09-27T00:00:00"/>
        <d v="1967-09-25T00:00:00"/>
        <d v="1963-07-20T00:00:00"/>
        <d v="1978-07-24T00:00:00"/>
        <d v="1983-10-29T00:00:00"/>
        <d v="1963-12-05T00:00:00"/>
        <d v="1972-10-07T00:00:00"/>
        <d v="1962-10-01T00:00:00"/>
        <d v="1962-09-02T00:00:00"/>
        <d v="1988-07-17T00:00:00"/>
        <d v="1970-07-08T00:00:00"/>
        <d v="1964-11-28T00:00:00"/>
        <d v="1974-09-24T00:00:00"/>
        <d v="1965-09-14T00:00:00"/>
        <d v="1962-07-11T00:00:00"/>
        <d v="1966-12-17T00:00:00"/>
        <d v="1962-07-22T00:00:00"/>
        <d v="1962-11-22T00:00:00"/>
        <d v="1965-10-04T00:00:00"/>
        <d v="1963-08-19T00:00:00"/>
        <d v="1998-11-18T00:00:00"/>
        <d v="1988-08-11T00:00:00"/>
        <d v="1969-11-26T00:00:00"/>
        <d v="1961-11-28T00:00:00"/>
        <d v="1962-10-16T00:00:00"/>
        <d v="1966-07-12T00:00:00"/>
        <d v="1968-12-03T00:00:00"/>
        <d v="1968-11-12T00:00:00"/>
        <d v="1968-11-26T00:00:00"/>
        <d v="1995-08-09T00:00:00"/>
        <d v="1964-08-04T00:00:00"/>
        <d v="1979-07-14T00:00:00"/>
        <d v="1972-08-21T00:00:00"/>
        <d v="1989-12-29T00:00:00"/>
        <d v="1962-09-26T00:00:00"/>
        <d v="1966-12-29T00:00:00"/>
        <d v="1963-09-22T00:00:00"/>
        <d v="1963-08-02T00:00:00"/>
        <d v="1963-08-29T00:00:00"/>
        <d v="1963-10-28T00:00:00"/>
        <d v="1990-10-29T00:00:00"/>
        <d v="1966-11-16T00:00:00"/>
        <d v="1967-08-28T00:00:00"/>
        <d v="1966-12-06T00:00:00"/>
        <d v="1986-08-13T00:00:00"/>
        <d v="1989-11-23T00:00:00"/>
        <d v="1974-06-23T00:00:00"/>
        <d v="1963-07-17T00:00:00"/>
        <d v="1966-07-29T00:00:00"/>
        <d v="1964-10-15T00:00:00"/>
        <d v="1963-07-19T00:00:00"/>
        <d v="1964-06-24T00:00:00"/>
        <d v="1964-07-02T00:00:00"/>
        <d v="1964-07-20T00:00:00"/>
        <d v="1977-08-14T00:00:00"/>
        <d v="1991-08-29T00:00:00"/>
        <d v="1987-10-05T00:00:00"/>
        <d v="1962-11-04T00:00:00"/>
        <d v="1991-11-06T00:00:00"/>
        <d v="1963-06-04T00:00:00"/>
        <d v="1968-10-25T00:00:00"/>
        <d v="1968-12-09T00:00:00"/>
        <d v="1968-06-21T00:00:00"/>
        <d v="1984-09-02T00:00:00"/>
        <d v="1986-09-07T00:00:00"/>
        <d v="1966-11-24T00:00:00"/>
        <d v="1979-10-16T00:00:00"/>
        <d v="1965-06-09T00:00:00"/>
        <d v="1982-10-17T00:00:00"/>
        <d v="1983-07-04T00:00:00"/>
        <d v="1964-09-29T00:00:00"/>
        <d v="1965-11-01T00:00:00"/>
        <d v="1964-12-25T00:00:00"/>
        <d v="1991-10-19T00:00:00"/>
        <d v="1964-08-02T00:00:00"/>
        <d v="1964-12-20T00:00:00"/>
        <d v="2004-06-02T00:00:00"/>
        <d v="1967-10-29T00:00:00"/>
        <d v="1967-07-14T00:00:00"/>
        <d v="1967-08-24T00:00:00"/>
        <d v="1974-07-07T00:00:00"/>
        <d v="1964-06-27T00:00:00"/>
        <d v="1965-11-10T00:00:00"/>
        <d v="1964-07-11T00:00:00"/>
        <d v="1965-09-25T00:00:00"/>
        <d v="1964-09-11T00:00:00"/>
        <d v="1965-10-03T00:00:00"/>
        <d v="1982-11-20T00:00:00"/>
        <d v="1966-07-25T00:00:00"/>
        <d v="1979-11-06T00:00:00"/>
        <d v="1964-12-02T00:00:00"/>
        <d v="1963-06-09T00:00:00"/>
        <d v="1969-11-12T00:00:00"/>
        <d v="1964-11-09T00:00:00"/>
        <d v="1984-11-26T00:00:00"/>
        <d v="1969-10-12T00:00:00"/>
        <d v="1982-10-21T00:00:00"/>
        <d v="1970-12-01T00:00:00"/>
        <d v="1966-11-09T00:00:00"/>
        <d v="1966-08-23T00:00:00"/>
        <d v="1966-07-06T00:00:00"/>
        <d v="1994-07-20T00:00:00"/>
        <d v="1966-10-04T00:00:00"/>
        <d v="1986-07-17T00:00:00"/>
        <d v="1964-06-20T00:00:00"/>
        <d v="1965-11-06T00:00:00"/>
        <d v="1965-12-25T00:00:00"/>
        <d v="1973-07-23T00:00:00"/>
        <d v="1971-12-01T00:00:00"/>
        <d v="1968-11-14T00:00:00"/>
        <d v="1970-07-23T00:00:00"/>
        <d v="1988-06-12T00:00:00"/>
        <d v="1971-12-19T00:00:00"/>
        <d v="1968-06-24T00:00:00"/>
        <d v="1989-10-06T00:00:00"/>
        <d v="1969-08-11T00:00:00"/>
        <d v="1983-06-07T00:00:00"/>
        <d v="1970-10-13T00:00:00"/>
        <d v="1966-09-07T00:00:00"/>
        <d v="1965-06-23T00:00:00"/>
        <d v="1966-06-14T00:00:00"/>
        <d v="1971-09-12T00:00:00"/>
        <d v="1980-07-17T00:00:00"/>
        <d v="1985-06-09T00:00:00"/>
        <d v="1983-10-23T00:00:00"/>
        <d v="1970-10-07T00:00:00"/>
        <d v="1967-12-19T00:00:00"/>
        <d v="1997-07-28T00:00:00"/>
        <d v="1964-06-13T00:00:00"/>
        <d v="1972-12-06T00:00:00"/>
        <d v="1979-06-07T00:00:00"/>
        <d v="1964-12-13T00:00:00"/>
        <d v="1964-07-03T00:00:00"/>
        <d v="1964-07-04T00:00:00"/>
        <d v="1965-09-26T00:00:00"/>
        <d v="1964-07-12T00:00:00"/>
        <d v="1968-11-02T00:00:00"/>
        <d v="1989-08-19T00:00:00"/>
        <d v="2002-09-20T00:00:00"/>
        <d v="1963-07-11T00:00:00"/>
        <d v="1995-12-10T00:00:00"/>
        <d v="1963-11-22T00:00:00"/>
        <d v="1968-10-06T00:00:00"/>
        <d v="1972-09-25T00:00:00"/>
        <d v="1988-11-14T00:00:00"/>
        <d v="1970-06-22T00:00:00"/>
        <d v="1967-06-14T00:00:00"/>
        <d v="2004-10-04T00:00:00"/>
        <d v="1971-12-26T00:00:00"/>
        <d v="1969-10-11T00:00:00"/>
        <d v="1981-10-02T00:00:00"/>
        <d v="1969-08-20T00:00:00"/>
        <d v="1989-12-17T00:00:00"/>
        <d v="1969-12-30T00:00:00"/>
        <d v="1976-06-28T00:00:00"/>
        <d v="1970-06-14T00:00:00"/>
        <d v="1972-09-03T00:00:00"/>
        <d v="1966-08-06T00:00:00"/>
        <d v="1969-06-25T00:00:00"/>
        <d v="1969-11-30T00:00:00"/>
        <d v="1980-08-20T00:00:00"/>
        <d v="1966-07-05T00:00:00"/>
        <d v="1966-09-09T00:00:00"/>
        <d v="1967-09-04T00:00:00"/>
        <d v="1966-11-20T00:00:00"/>
        <d v="1966-11-07T00:00:00"/>
        <d v="1971-11-09T00:00:00"/>
        <d v="2000-09-18T00:00:00"/>
        <d v="2001-12-17T00:00:00"/>
        <d v="1974-08-30T00:00:00"/>
        <d v="1989-10-25T00:00:00"/>
        <d v="1974-12-10T00:00:00"/>
        <d v="1996-07-21T00:00:00"/>
        <d v="1991-06-26T00:00:00"/>
        <d v="1974-12-15T00:00:00"/>
        <d v="1968-10-24T00:00:00"/>
        <d v="2000-09-17T00:00:00"/>
        <d v="1965-12-18T00:00:00"/>
        <d v="1973-10-21T00:00:00"/>
        <d v="1965-06-19T00:00:00"/>
        <d v="1969-08-14T00:00:00"/>
        <d v="1965-12-04T00:00:00"/>
        <d v="1969-11-10T00:00:00"/>
        <d v="1968-11-13T00:00:00"/>
        <d v="1994-09-06T00:00:00"/>
        <d v="1971-12-20T00:00:00"/>
        <d v="1968-07-28T00:00:00"/>
        <d v="1967-10-02T00:00:00"/>
        <d v="1970-12-18T00:00:00"/>
        <d v="1967-10-23T00:00:00"/>
        <d v="1999-12-24T00:00:00"/>
        <d v="1967-11-11T00:00:00"/>
        <d v="1989-11-25T00:00:00"/>
        <d v="1986-08-29T00:00:00"/>
        <d v="1974-12-09T00:00:00"/>
        <d v="1992-06-25T00:00:00"/>
        <d v="1967-10-05T00:00:00"/>
        <d v="1972-10-24T00:00:00"/>
        <d v="1976-09-30T00:00:00"/>
        <d v="1977-08-02T00:00:00"/>
        <d v="1962-09-07T00:00:00"/>
        <d v="1976-11-22T00:00:00"/>
        <d v="1964-08-08T00:00:00"/>
        <d v="1990-07-06T00:00:00"/>
        <d v="1992-07-23T00:00:00"/>
        <d v="1965-06-27T00:00:00"/>
        <d v="1967-06-23T00:00:00"/>
        <d v="1966-07-20T00:00:00"/>
        <d v="1972-12-14T00:00:00"/>
        <d v="1967-11-29T00:00:00"/>
        <d v="1966-11-03T00:00:00"/>
        <d v="1969-12-25T00:00:00"/>
        <d v="1966-12-11T00:00:00"/>
        <d v="1969-07-17T00:00:00"/>
        <d v="1971-06-29T00:00:00"/>
        <d v="1971-09-26T00:00:00"/>
        <d v="1977-10-25T00:00:00"/>
        <d v="1978-08-21T00:00:00"/>
        <d v="1987-06-28T00:00:00"/>
        <d v="1969-09-22T00:00:00"/>
        <d v="1964-07-27T00:00:00"/>
        <d v="1976-08-03T00:00:00"/>
        <d v="1964-10-14T00:00:00"/>
        <d v="1968-08-29T00:00:00"/>
        <d v="1968-08-23T00:00:00"/>
        <d v="1968-12-27T00:00:00"/>
        <d v="1973-10-11T00:00:00"/>
        <d v="1980-10-24T00:00:00"/>
        <d v="1969-07-07T00:00:00"/>
        <d v="1973-09-19T00:00:00"/>
        <d v="1973-09-29T00:00:00"/>
        <d v="1971-09-06T00:00:00"/>
        <d v="1969-06-17T00:00:00"/>
        <d v="1974-09-29T00:00:00"/>
        <d v="1973-08-08T00:00:00"/>
        <d v="1968-07-19T00:00:00"/>
        <d v="1982-07-21T00:00:00"/>
        <d v="1991-11-17T00:00:00"/>
        <d v="1962-07-12T00:00:00"/>
        <d v="1963-09-24T00:00:00"/>
        <d v="1988-09-14T00:00:00"/>
        <d v="1970-06-21T00:00:00"/>
        <d v="1973-11-27T00:00:00"/>
        <d v="1973-09-05T00:00:00"/>
        <d v="1968-09-23T00:00:00"/>
        <d v="1967-09-26T00:00:00"/>
        <d v="1970-12-24T00:00:00"/>
        <d v="1985-10-16T00:00:00"/>
        <d v="1972-07-10T00:00:00"/>
        <d v="1973-10-13T00:00:00"/>
        <d v="1981-06-12T00:00:00"/>
        <d v="1974-12-30T00:00:00"/>
        <d v="1997-09-05T00:00:00"/>
        <d v="1972-11-16T00:00:00"/>
        <d v="1975-07-02T00:00:00"/>
        <d v="1972-08-08T00:00:00"/>
        <d v="1976-12-19T00:00:00"/>
        <d v="1969-07-03T00:00:00"/>
        <d v="1969-10-27T00:00:00"/>
        <d v="1969-08-22T00:00:00"/>
        <d v="1979-12-28T00:00:00"/>
        <d v="1988-07-03T00:00:00"/>
        <d v="1970-08-11T00:00:00"/>
        <d v="1971-10-06T00:00:00"/>
        <d v="1983-12-03T00:00:00"/>
        <d v="1962-08-17T00:00:00"/>
        <d v="1996-07-08T00:00:00"/>
        <d v="1966-11-05T00:00:00"/>
        <d v="1971-11-08T00:00:00"/>
        <d v="1971-10-03T00:00:00"/>
        <d v="1971-07-03T00:00:00"/>
        <d v="1971-12-22T00:00:00"/>
        <d v="1998-07-06T00:00:00"/>
        <d v="1969-08-13T00:00:00"/>
        <d v="1971-07-17T00:00:00"/>
        <d v="1971-10-23T00:00:00"/>
        <d v="1968-11-04T00:00:00"/>
        <d v="1992-08-13T00:00:00"/>
        <d v="1972-06-28T00:00:00"/>
        <d v="1973-09-17T00:00:00"/>
        <d v="1977-06-07T00:00:00"/>
        <d v="1996-08-08T00:00:00"/>
        <d v="1965-09-05T00:00:00"/>
        <d v="1970-07-04T00:00:00"/>
        <d v="1970-08-18T00:00:00"/>
        <d v="1970-09-12T00:00:00"/>
        <d v="1977-09-19T00:00:00"/>
        <d v="1966-09-16T00:00:00"/>
        <d v="1981-08-08T00:00:00"/>
        <d v="1974-07-08T00:00:00"/>
        <d v="1971-07-19T00:00:00"/>
        <d v="1970-09-30T00:00:00"/>
        <d v="1968-06-22T00:00:00"/>
        <d v="1972-10-23T00:00:00"/>
        <d v="1979-12-19T00:00:00"/>
        <d v="1998-06-23T00:00:00"/>
        <d v="1970-12-16T00:00:00"/>
        <d v="1982-08-29T00:00:00"/>
        <d v="1972-12-27T00:00:00"/>
        <d v="1964-12-15T00:00:00"/>
        <d v="1981-10-18T00:00:00"/>
        <d v="1973-11-28T00:00:00"/>
        <d v="1966-12-04T00:00:00"/>
        <d v="1973-12-01T00:00:00"/>
        <d v="1974-08-14T00:00:00"/>
        <d v="1972-09-22T00:00:00"/>
        <d v="1975-07-28T00:00:00"/>
        <d v="1973-12-21T00:00:00"/>
        <d v="1971-11-29T00:00:00"/>
        <d v="1992-08-22T00:00:00"/>
        <d v="1969-08-24T00:00:00"/>
        <d v="1969-06-04T00:00:00"/>
        <d v="1979-07-17T00:00:00"/>
        <d v="1987-11-14T00:00:00"/>
        <d v="1974-06-08T00:00:00"/>
        <d v="1974-11-27T00:00:00"/>
        <d v="1976-11-03T00:00:00"/>
        <d v="1976-10-30T00:00:00"/>
        <d v="1976-10-17T00:00:00"/>
        <d v="1971-10-20T00:00:00"/>
        <d v="1971-12-29T00:00:00"/>
        <d v="1971-11-26T00:00:00"/>
        <d v="1969-11-24T00:00:00"/>
        <d v="1971-10-08T00:00:00"/>
        <d v="1988-07-01T00:00:00"/>
        <d v="1996-10-12T00:00:00"/>
        <d v="1988-07-09T00:00:00"/>
        <d v="1977-10-12T00:00:00"/>
        <d v="1963-06-08T00:00:00"/>
        <d v="1973-10-16T00:00:00"/>
        <d v="1971-07-02T00:00:00"/>
        <d v="1971-08-06T00:00:00"/>
        <d v="1974-08-21T00:00:00"/>
        <d v="1980-10-05T00:00:00"/>
        <d v="1975-12-06T00:00:00"/>
        <d v="1981-12-05T00:00:00"/>
        <d v="1986-12-25T00:00:00"/>
        <d v="1976-09-10T00:00:00"/>
        <d v="1973-12-25T00:00:00"/>
        <d v="1970-10-24T00:00:00"/>
        <d v="1990-08-23T00:00:00"/>
        <d v="1982-12-08T00:00:00"/>
        <d v="1970-10-18T00:00:00"/>
        <d v="1970-08-12T00:00:00"/>
        <d v="1965-11-09T00:00:00"/>
        <d v="1977-11-04T00:00:00"/>
        <d v="1972-12-02T00:00:00"/>
        <d v="1972-12-07T00:00:00"/>
        <d v="1993-12-01T00:00:00"/>
        <d v="1979-12-16T00:00:00"/>
        <d v="1974-07-21T00:00:00"/>
        <d v="1974-09-08T00:00:00"/>
        <d v="1983-07-15T00:00:00"/>
        <d v="1974-08-17T00:00:00"/>
        <d v="1992-09-27T00:00:00"/>
        <d v="1976-12-25T00:00:00"/>
        <d v="1972-06-06T00:00:00"/>
        <d v="1975-07-07T00:00:00"/>
        <d v="1967-09-06T00:00:00"/>
        <d v="1997-11-28T00:00:00"/>
        <d v="1978-12-16T00:00:00"/>
        <d v="1973-09-09T00:00:00"/>
        <d v="1974-06-18T00:00:00"/>
        <d v="1972-11-22T00:00:00"/>
        <d v="1972-11-14T00:00:00"/>
        <d v="1976-07-14T00:00:00"/>
        <d v="1988-08-22T00:00:00"/>
        <d v="1976-10-19T00:00:00"/>
        <d v="1976-06-14T00:00:00"/>
        <d v="2001-11-07T00:00:00"/>
        <d v="1965-08-29T00:00:00"/>
        <d v="1971-06-18T00:00:00"/>
        <d v="1971-08-23T00:00:00"/>
        <d v="1974-09-06T00:00:00"/>
        <d v="1969-09-09T00:00:00"/>
        <d v="1999-08-23T00:00:00"/>
        <d v="1976-06-17T00:00:00"/>
        <d v="1973-06-25T00:00:00"/>
        <d v="1980-10-28T00:00:00"/>
        <d v="1974-08-16T00:00:00"/>
        <d v="1969-08-10T00:00:00"/>
        <d v="1965-10-21T00:00:00"/>
        <d v="1975-08-03T00:00:00"/>
        <d v="1977-09-02T00:00:00"/>
        <d v="1977-10-15T00:00:00"/>
        <d v="1977-11-12T00:00:00"/>
        <d v="1977-09-24T00:00:00"/>
        <d v="1973-07-11T00:00:00"/>
        <d v="1983-07-25T00:00:00"/>
        <d v="1983-12-30T00:00:00"/>
        <d v="1987-11-11T00:00:00"/>
        <d v="1982-12-06T00:00:00"/>
        <d v="1975-09-26T00:00:00"/>
        <d v="1988-09-21T00:00:00"/>
        <d v="1975-08-21T00:00:00"/>
        <d v="1975-08-06T00:00:00"/>
        <d v="1983-12-12T00:00:00"/>
        <d v="1975-11-06T00:00:00"/>
        <d v="1981-12-27T00:00:00"/>
        <d v="1983-07-24T00:00:00"/>
        <d v="1977-07-26T00:00:00"/>
        <d v="1979-08-13T00:00:00"/>
        <d v="1977-12-29T00:00:00"/>
        <d v="1977-06-21T00:00:00"/>
        <d v="1977-12-26T00:00:00"/>
        <d v="1993-11-10T00:00:00"/>
        <d v="1992-09-09T00:00:00"/>
        <d v="1972-12-26T00:00:00"/>
        <d v="1984-06-19T00:00:00"/>
        <d v="1966-06-12T00:00:00"/>
        <d v="1972-09-04T00:00:00"/>
        <d v="1972-09-09T00:00:00"/>
        <d v="1975-09-28T00:00:00"/>
        <d v="1977-09-04T00:00:00"/>
        <d v="1979-06-11T00:00:00"/>
        <d v="1971-09-18T00:00:00"/>
        <d v="1971-09-04T00:00:00"/>
        <d v="1963-09-21T00:00:00"/>
        <d v="1976-07-07T00:00:00"/>
        <d v="1976-07-12T00:00:00"/>
        <d v="1993-06-22T00:00:00"/>
        <d v="1979-08-07T00:00:00"/>
        <d v="1978-06-26T00:00:00"/>
        <d v="1974-06-06T00:00:00"/>
        <d v="1974-12-22T00:00:00"/>
        <d v="1974-09-26T00:00:00"/>
        <d v="2000-11-28T00:00:00"/>
        <d v="1974-08-05T00:00:00"/>
        <d v="1964-09-05T00:00:00"/>
        <d v="1982-09-27T00:00:00"/>
        <d v="1976-09-02T00:00:00"/>
        <d v="1976-06-30T00:00:00"/>
        <d v="1978-06-30T00:00:00"/>
        <d v="1978-10-24T00:00:00"/>
        <d v="1962-11-23T00:00:00"/>
        <d v="1997-10-21T00:00:00"/>
        <d v="1983-06-08T00:00:00"/>
        <d v="1963-11-05T00:00:00"/>
        <d v="1982-06-28T00:00:00"/>
        <d v="1990-06-21T00:00:00"/>
        <d v="1973-09-03T00:00:00"/>
        <d v="1973-08-30T00:00:00"/>
        <d v="1978-09-01T00:00:00"/>
        <d v="1967-06-10T00:00:00"/>
        <d v="1975-12-21T00:00:00"/>
        <d v="1994-10-12T00:00:00"/>
        <d v="1993-11-07T00:00:00"/>
        <d v="1975-12-15T00:00:00"/>
        <d v="1965-08-11T00:00:00"/>
        <d v="1975-06-28T00:00:00"/>
        <d v="1970-12-12T00:00:00"/>
        <d v="1985-11-28T00:00:00"/>
        <d v="2003-12-12T00:00:00"/>
        <d v="1977-11-06T00:00:00"/>
        <d v="1976-12-20T00:00:00"/>
        <d v="1989-11-03T00:00:00"/>
        <d v="1995-09-18T00:00:00"/>
        <d v="1962-08-22T00:00:00"/>
        <d v="1983-08-20T00:00:00"/>
        <d v="1983-08-28T00:00:00"/>
        <d v="1972-11-23T00:00:00"/>
        <d v="1975-08-10T00:00:00"/>
        <d v="1970-06-19T00:00:00"/>
        <d v="1981-12-28T00:00:00"/>
        <d v="1987-10-29T00:00:00"/>
        <d v="1977-07-20T00:00:00"/>
        <d v="1962-10-10T00:00:00"/>
        <d v="1994-11-17T00:00:00"/>
        <d v="2001-10-05T00:00:00"/>
        <d v="1989-10-12T00:00:00"/>
        <d v="1991-12-21T00:00:00"/>
        <d v="1974-11-09T00:00:00"/>
        <d v="1997-12-02T00:00:00"/>
        <d v="1999-12-25T00:00:00"/>
        <d v="1997-12-21T00:00:00"/>
        <d v="1981-06-30T00:00:00"/>
        <d v="1978-09-04T00:00:00"/>
        <d v="1965-07-18T00:00:00"/>
        <d v="1977-08-29T00:00:00"/>
        <d v="1978-12-04T00:00:00"/>
        <d v="1980-09-10T00:00:00"/>
        <d v="1979-06-02T00:00:00"/>
        <d v="1987-07-12T00:00:00"/>
        <d v="1982-12-18T00:00:00"/>
        <d v="1981-12-19T00:00:00"/>
        <d v="1971-10-11T00:00:00"/>
        <d v="1995-09-13T00:00:00"/>
        <d v="1996-11-24T00:00:00"/>
        <d v="1976-10-09T00:00:00"/>
        <d v="1965-12-27T00:00:00"/>
        <d v="1998-09-30T00:00:00"/>
        <d v="1993-08-10T00:00:00"/>
        <d v="1980-10-16T00:00:00"/>
        <d v="1999-06-15T00:00:00"/>
        <d v="1980-07-24T00:00:00"/>
        <d v="1980-06-20T00:00:00"/>
        <d v="2001-12-13T00:00:00"/>
        <d v="1978-08-24T00:00:00"/>
        <d v="1978-11-06T00:00:00"/>
        <d v="1978-11-28T00:00:00"/>
        <d v="1996-09-17T00:00:00"/>
        <d v="1968-07-03T00:00:00"/>
        <d v="1997-09-30T00:00:00"/>
        <d v="1967-07-17T00:00:00"/>
        <d v="1994-08-14T00:00:00"/>
        <d v="1988-12-15T00:00:00"/>
        <d v="1984-08-22T00:00:00"/>
        <d v="1978-12-14T00:00:00"/>
        <d v="1976-10-10T00:00:00"/>
        <d v="1978-10-18T00:00:00"/>
        <d v="1983-07-10T00:00:00"/>
        <d v="1997-10-28T00:00:00"/>
        <d v="1996-06-14T00:00:00"/>
        <d v="1967-08-04T00:00:00"/>
        <d v="2001-06-01T00:00:00"/>
        <d v="1977-09-30T00:00:00"/>
        <d v="1980-07-07T00:00:00"/>
        <d v="1979-09-01T00:00:00"/>
        <d v="1978-12-02T00:00:00"/>
        <d v="1978-11-12T00:00:00"/>
        <d v="1983-09-19T00:00:00"/>
        <d v="1993-07-22T00:00:00"/>
        <d v="1981-11-24T00:00:00"/>
        <d v="1965-12-09T00:00:00"/>
        <d v="1981-07-16T00:00:00"/>
        <d v="1983-06-21T00:00:00"/>
        <d v="1993-10-05T00:00:00"/>
        <d v="1977-12-01T00:00:00"/>
        <d v="1979-06-26T00:00:00"/>
        <d v="1977-12-18T00:00:00"/>
        <d v="1986-06-15T00:00:00"/>
        <d v="1979-09-19T00:00:00"/>
        <d v="1984-07-25T00:00:00"/>
        <d v="1979-06-19T00:00:00"/>
        <d v="2004-11-15T00:00:00"/>
        <d v="1965-07-11T00:00:00"/>
        <d v="1972-08-11T00:00:00"/>
        <d v="1965-06-25T00:00:00"/>
        <d v="1965-06-06T00:00:00"/>
        <d v="1966-12-26T00:00:00"/>
        <d v="1985-11-02T00:00:00"/>
        <d v="1976-12-18T00:00:00"/>
        <d v="1973-10-25T00:00:00"/>
        <d v="1981-06-13T00:00:00"/>
        <d v="1981-08-14T00:00:00"/>
        <d v="1986-09-02T00:00:00"/>
        <d v="1986-07-13T00:00:00"/>
        <d v="1977-09-15T00:00:00"/>
        <d v="1991-06-28T00:00:00"/>
        <d v="1983-11-21T00:00:00"/>
        <d v="1983-08-11T00:00:00"/>
        <d v="1982-09-14T00:00:00"/>
        <d v="1968-08-26T00:00:00"/>
        <d v="1975-07-19T00:00:00"/>
        <d v="1980-09-30T00:00:00"/>
        <d v="1980-10-07T00:00:00"/>
        <d v="1980-06-22T00:00:00"/>
        <d v="1981-07-17T00:00:00"/>
        <d v="1978-09-06T00:00:00"/>
        <d v="1984-06-29T00:00:00"/>
        <d v="1978-07-30T00:00:00"/>
        <d v="1976-06-24T00:00:00"/>
        <d v="1984-11-21T00:00:00"/>
        <d v="1999-08-08T00:00:00"/>
        <d v="1993-08-01T00:00:00"/>
        <d v="1968-06-29T00:00:00"/>
        <d v="1987-08-11T00:00:00"/>
        <d v="1982-10-06T00:00:00"/>
        <d v="1978-06-24T00:00:00"/>
        <d v="1980-06-28T00:00:00"/>
        <d v="1980-07-21T00:00:00"/>
        <d v="1980-10-22T00:00:00"/>
        <d v="1980-07-26T00:00:00"/>
        <d v="1995-10-29T00:00:00"/>
        <d v="1978-06-02T00:00:00"/>
        <d v="1969-07-06T00:00:00"/>
        <d v="1982-09-01T00:00:00"/>
        <d v="1982-10-18T00:00:00"/>
        <d v="1985-12-10T00:00:00"/>
        <d v="1975-06-03T00:00:00"/>
        <d v="1980-08-18T00:00:00"/>
        <d v="1978-12-15T00:00:00"/>
        <d v="1980-08-30T00:00:00"/>
        <d v="1984-09-05T00:00:00"/>
        <d v="1989-12-21T00:00:00"/>
        <d v="1985-09-10T00:00:00"/>
        <d v="2004-12-24T00:00:00"/>
        <d v="1981-06-23T00:00:00"/>
        <d v="1981-06-19T00:00:00"/>
        <d v="1977-06-15T00:00:00"/>
        <d v="2000-11-30T00:00:00"/>
        <d v="1979-07-15T00:00:00"/>
        <d v="1994-07-08T00:00:00"/>
        <d v="1975-08-17T00:00:00"/>
        <d v="1991-06-29T00:00:00"/>
        <d v="1985-12-24T00:00:00"/>
        <d v="1980-11-23T00:00:00"/>
        <d v="1981-10-08T00:00:00"/>
        <d v="1981-09-03T00:00:00"/>
        <d v="1981-09-21T00:00:00"/>
        <d v="1966-12-09T00:00:00"/>
        <d v="1970-06-17T00:00:00"/>
        <d v="1986-06-05T00:00:00"/>
        <d v="1986-08-07T00:00:00"/>
        <d v="1978-10-21T00:00:00"/>
        <d v="1994-06-13T00:00:00"/>
        <d v="1983-06-12T00:00:00"/>
        <d v="1971-12-12T00:00:00"/>
        <d v="1968-07-13T00:00:00"/>
        <d v="1985-07-09T00:00:00"/>
        <d v="1989-10-20T00:00:00"/>
        <d v="1981-09-17T00:00:00"/>
        <d v="1989-11-19T00:00:00"/>
        <d v="1984-07-01T00:00:00"/>
        <d v="1970-11-08T00:00:00"/>
        <d v="1984-12-08T00:00:00"/>
        <d v="1990-06-06T00:00:00"/>
        <d v="2003-09-04T00:00:00"/>
        <d v="1973-08-29T00:00:00"/>
        <d v="1982-08-28T00:00:00"/>
        <d v="1982-11-07T00:00:00"/>
        <d v="1982-12-29T00:00:00"/>
        <d v="1982-11-22T00:00:00"/>
        <d v="1984-10-05T00:00:00"/>
        <d v="1981-07-20T00:00:00"/>
        <d v="1984-09-20T00:00:00"/>
        <d v="1989-08-06T00:00:00"/>
        <d v="1986-12-18T00:00:00"/>
        <d v="1982-10-02T00:00:00"/>
        <d v="1982-08-12T00:00:00"/>
        <d v="1976-10-23T00:00:00"/>
        <d v="1982-10-09T00:00:00"/>
        <d v="1980-06-08T00:00:00"/>
        <d v="1981-07-27T00:00:00"/>
        <d v="1984-11-01T00:00:00"/>
        <d v="1984-08-26T00:00:00"/>
        <d v="1985-07-22T00:00:00"/>
        <d v="1975-08-05T00:00:00"/>
        <d v="1976-12-30T00:00:00"/>
        <d v="1987-09-04T00:00:00"/>
        <d v="1970-08-20T00:00:00"/>
        <d v="1987-09-09T00:00:00"/>
        <d v="1982-10-28T00:00:00"/>
        <d v="1997-08-16T00:00:00"/>
        <d v="1982-08-06T00:00:00"/>
        <d v="1976-11-18T00:00:00"/>
        <d v="1984-08-13T00:00:00"/>
        <d v="1996-07-07T00:00:00"/>
        <d v="1989-06-24T00:00:00"/>
        <d v="1980-10-30T00:00:00"/>
        <d v="1983-08-19T00:00:00"/>
        <d v="1983-10-21T00:00:00"/>
        <d v="1986-09-25T00:00:00"/>
        <d v="1990-08-13T00:00:00"/>
        <d v="1985-12-15T00:00:00"/>
        <d v="1985-11-19T00:00:00"/>
        <d v="2004-07-27T00:00:00"/>
        <d v="1969-09-04T00:00:00"/>
        <d v="1974-09-17T00:00:00"/>
        <d v="1996-07-04T00:00:00"/>
        <d v="1981-08-26T00:00:00"/>
        <d v="1993-10-16T00:00:00"/>
        <d v="1984-09-25T00:00:00"/>
        <d v="1970-10-11T00:00:00"/>
        <d v="1972-09-08T00:00:00"/>
        <d v="1972-11-11T00:00:00"/>
        <d v="1978-09-19T00:00:00"/>
        <d v="1972-06-29T00:00:00"/>
        <d v="1999-09-10T00:00:00"/>
        <d v="1985-09-22T00:00:00"/>
        <d v="1988-10-23T00:00:00"/>
        <d v="1981-10-01T00:00:00"/>
        <d v="1988-11-01T00:00:00"/>
        <d v="1970-10-05T00:00:00"/>
        <d v="1985-08-09T00:00:00"/>
        <d v="1984-10-06T00:00:00"/>
        <d v="1985-10-15T00:00:00"/>
        <d v="1973-11-06T00:00:00"/>
        <d v="1970-10-14T00:00:00"/>
        <d v="1969-11-09T00:00:00"/>
        <d v="1990-08-18T00:00:00"/>
        <d v="1983-11-16T00:00:00"/>
        <d v="1991-07-25T00:00:00"/>
        <d v="1985-07-21T00:00:00"/>
        <d v="1995-09-09T00:00:00"/>
        <d v="1970-06-09T00:00:00"/>
        <d v="1984-10-14T00:00:00"/>
        <d v="1979-08-08T00:00:00"/>
        <d v="1984-09-21T00:00:00"/>
        <d v="1994-11-08T00:00:00"/>
        <d v="1996-07-28T00:00:00"/>
        <d v="1989-08-16T00:00:00"/>
        <d v="1980-08-08T00:00:00"/>
        <d v="1988-06-10T00:00:00"/>
        <d v="1974-10-11T00:00:00"/>
        <d v="1980-10-10T00:00:00"/>
        <d v="1970-06-25T00:00:00"/>
        <d v="1984-11-11T00:00:00"/>
        <d v="1984-09-19T00:00:00"/>
        <d v="1980-08-05T00:00:00"/>
        <d v="2004-07-15T00:00:00"/>
        <d v="2003-08-13T00:00:00"/>
        <d v="1987-07-14T00:00:00"/>
        <d v="1994-07-30T00:00:00"/>
        <d v="1993-08-13T00:00:00"/>
        <d v="1987-07-29T00:00:00"/>
        <d v="1982-12-21T00:00:00"/>
        <d v="1982-07-08T00:00:00"/>
        <d v="1993-10-19T00:00:00"/>
        <d v="1984-11-22T00:00:00"/>
        <d v="1985-06-18T00:00:00"/>
        <d v="1987-09-30T00:00:00"/>
        <d v="1995-08-20T00:00:00"/>
        <d v="1987-07-27T00:00:00"/>
        <d v="2002-07-22T00:00:00"/>
        <d v="1972-11-02T00:00:00"/>
        <d v="1980-09-18T00:00:00"/>
        <d v="1983-08-30T00:00:00"/>
        <d v="1993-06-10T00:00:00"/>
        <d v="1987-10-19T00:00:00"/>
        <d v="1971-12-18T00:00:00"/>
        <d v="1981-08-30T00:00:00"/>
        <d v="1993-11-03T00:00:00"/>
        <d v="1981-06-15T00:00:00"/>
        <d v="1974-07-06T00:00:00"/>
        <d v="1992-11-03T00:00:00"/>
        <d v="1972-10-28T00:00:00"/>
        <d v="1984-08-12T00:00:00"/>
        <d v="1978-09-27T00:00:00"/>
        <d v="1987-12-09T00:00:00"/>
        <d v="1994-11-15T00:00:00"/>
        <d v="1978-09-11T00:00:00"/>
        <d v="1988-11-18T00:00:00"/>
        <d v="1983-10-03T00:00:00"/>
        <d v="1986-11-21T00:00:00"/>
        <d v="1985-09-05T00:00:00"/>
        <d v="1974-09-18T00:00:00"/>
        <d v="1999-09-22T00:00:00"/>
        <d v="1980-12-07T00:00:00"/>
        <d v="1981-11-07T00:00:00"/>
        <d v="1988-07-29T00:00:00"/>
        <d v="1984-08-17T00:00:00"/>
        <d v="1986-09-30T00:00:00"/>
        <d v="1986-07-12T00:00:00"/>
        <d v="1973-10-24T00:00:00"/>
        <d v="1982-08-25T00:00:00"/>
        <d v="1978-06-08T00:00:00"/>
        <d v="1992-09-17T00:00:00"/>
        <d v="1991-07-06T00:00:00"/>
        <d v="1975-09-27T00:00:00"/>
        <d v="1985-12-23T00:00:00"/>
        <d v="1984-08-01T00:00:00"/>
        <d v="1984-09-03T00:00:00"/>
        <d v="1989-11-06T00:00:00"/>
        <d v="1988-08-08T00:00:00"/>
        <d v="1984-06-01T00:00:00"/>
        <d v="1986-07-22T00:00:00"/>
        <d v="1989-11-18T00:00:00"/>
        <d v="1986-06-01T00:00:00"/>
        <d v="1994-12-07T00:00:00"/>
        <d v="1989-11-07T00:00:00"/>
        <d v="1972-12-15T00:00:00"/>
        <d v="1991-08-28T00:00:00"/>
        <d v="1974-09-02T00:00:00"/>
        <d v="1994-11-13T00:00:00"/>
        <d v="2000-09-09T00:00:00"/>
        <d v="2004-08-22T00:00:00"/>
        <d v="1974-11-12T00:00:00"/>
        <d v="1987-09-01T00:00:00"/>
        <d v="1986-10-20T00:00:00"/>
        <d v="1986-09-20T00:00:00"/>
        <d v="1986-10-25T00:00:00"/>
        <d v="1989-07-19T00:00:00"/>
        <d v="1987-07-05T00:00:00"/>
        <d v="1987-12-26T00:00:00"/>
        <d v="1987-06-29T00:00:00"/>
        <d v="1995-06-06T00:00:00"/>
        <d v="1999-12-01T00:00:00"/>
        <d v="1993-06-17T00:00:00"/>
        <d v="1983-10-24T00:00:00"/>
        <d v="2004-06-06T00:00:00"/>
        <d v="1979-09-12T00:00:00"/>
        <d v="1984-10-16T00:00:00"/>
        <d v="1990-10-09T00:00:00"/>
        <d v="1990-08-22T00:00:00"/>
        <d v="1993-12-10T00:00:00"/>
        <d v="1987-09-13T00:00:00"/>
        <d v="1987-11-18T00:00:00"/>
        <d v="1999-06-19T00:00:00"/>
        <d v="1997-07-14T00:00:00"/>
        <d v="1978-11-22T00:00:00"/>
        <d v="1993-06-11T00:00:00"/>
        <d v="1980-09-07T00:00:00"/>
        <d v="1997-07-29T00:00:00"/>
        <d v="2001-10-16T00:00:00"/>
        <d v="1997-12-04T00:00:00"/>
        <d v="1986-06-29T00:00:00"/>
        <d v="1991-09-10T00:00:00"/>
        <d v="1988-11-09T00:00:00"/>
        <d v="1988-07-08T00:00:00"/>
        <d v="1977-06-09T00:00:00"/>
        <d v="1988-09-04T00:00:00"/>
        <d v="1988-06-24T00:00:00"/>
        <d v="1973-11-07T00:00:00"/>
        <d v="1991-08-30T00:00:00"/>
        <d v="1974-06-26T00:00:00"/>
        <d v="1991-11-27T00:00:00"/>
        <d v="1991-08-23T00:00:00"/>
        <d v="2002-08-21T00:00:00"/>
        <d v="1993-07-10T00:00:00"/>
        <d v="1988-09-23T00:00:00"/>
        <d v="1990-11-28T00:00:00"/>
        <d v="1989-07-10T00:00:00"/>
        <d v="1986-10-27T00:00:00"/>
        <d v="1986-12-23T00:00:00"/>
        <d v="1997-09-29T00:00:00"/>
        <d v="1989-09-01T00:00:00"/>
        <d v="2001-06-07T00:00:00"/>
        <d v="1979-12-13T00:00:00"/>
        <d v="1995-09-29T00:00:00"/>
        <d v="1984-10-15T00:00:00"/>
        <d v="1992-09-10T00:00:00"/>
        <d v="2000-12-11T00:00:00"/>
        <d v="2002-06-27T00:00:00"/>
        <d v="1995-12-01T00:00:00"/>
        <d v="1981-07-03T00:00:00"/>
        <d v="1978-10-03T00:00:00"/>
        <d v="1989-12-16T00:00:00"/>
        <d v="1987-06-22T00:00:00"/>
        <d v="1989-12-09T00:00:00"/>
        <d v="1989-08-01T00:00:00"/>
        <d v="1987-09-27T00:00:00"/>
        <d v="1992-08-16T00:00:00"/>
        <d v="1987-11-22T00:00:00"/>
        <d v="1987-09-02T00:00:00"/>
        <d v="1987-06-05T00:00:00"/>
        <d v="2004-11-24T00:00:00"/>
        <d v="1991-10-12T00:00:00"/>
        <d v="1986-09-05T00:00:00"/>
        <d v="1980-07-02T00:00:00"/>
        <d v="1994-08-12T00:00:00"/>
        <d v="1992-09-28T00:00:00"/>
        <d v="1981-08-12T00:00:00"/>
        <d v="1977-12-04T00:00:00"/>
        <d v="2003-06-22T00:00:00"/>
        <d v="1990-09-04T00:00:00"/>
        <d v="2003-10-04T00:00:00"/>
        <d v="1990-09-26T00:00:00"/>
        <d v="1990-08-05T00:00:00"/>
        <d v="1996-10-25T00:00:00"/>
        <d v="1985-06-22T00:00:00"/>
        <d v="1998-06-29T00:00:00"/>
        <d v="2000-07-02T00:00:00"/>
        <d v="1989-09-18T00:00:00"/>
        <d v="1996-12-25T00:00:00"/>
        <d v="1990-09-20T00:00:00"/>
        <d v="2004-12-22T00:00:00"/>
        <d v="1990-11-17T00:00:00"/>
        <d v="1988-06-13T00:00:00"/>
        <d v="1993-06-29T00:00:00"/>
        <d v="1988-12-21T00:00:00"/>
        <d v="1987-12-05T00:00:00"/>
        <d v="2003-10-02T00:00:00"/>
        <d v="1980-06-16T00:00:00"/>
        <d v="1997-10-13T00:00:00"/>
        <d v="1988-06-26T00:00:00"/>
        <d v="1992-07-12T00:00:00"/>
        <d v="2004-07-18T00:00:00"/>
        <d v="1999-11-20T00:00:00"/>
        <d v="1991-07-04T00:00:00"/>
        <d v="1990-07-15T00:00:00"/>
        <d v="1994-06-28T00:00:00"/>
        <d v="1991-09-03T00:00:00"/>
        <d v="1994-10-24T00:00:00"/>
        <d v="1994-10-08T00:00:00"/>
        <d v="1993-12-23T00:00:00"/>
        <d v="1993-09-04T00:00:00"/>
        <d v="1994-12-29T00:00:00"/>
        <d v="1992-08-15T00:00:00"/>
        <d v="1988-09-16T00:00:00"/>
        <d v="1986-08-11T00:00:00"/>
        <d v="1988-07-18T00:00:00"/>
        <d v="1982-06-29T00:00:00"/>
        <d v="1997-11-29T00:00:00"/>
        <d v="1990-08-28T00:00:00"/>
        <d v="1991-09-13T00:00:00"/>
        <d v="1994-11-01T00:00:00"/>
        <d v="1991-06-01T00:00:00"/>
        <d v="1994-10-26T00:00:00"/>
        <d v="1994-11-02T00:00:00"/>
        <d v="1988-12-19T00:00:00"/>
        <d v="2000-11-25T00:00:00"/>
        <d v="2003-06-08T00:00:00"/>
        <d v="1983-11-20T00:00:00"/>
        <d v="1995-10-14T00:00:00"/>
        <d v="1982-06-16T00:00:00"/>
        <d v="1991-12-01T00:00:00"/>
        <d v="1991-11-03T00:00:00"/>
        <d v="1992-06-27T00:00:00"/>
        <d v="1998-12-14T00:00:00"/>
        <d v="1997-09-06T00:00:00"/>
        <d v="1995-10-03T00:00:00"/>
        <d v="1989-06-25T00:00:00"/>
        <d v="1984-09-16T00:00:00"/>
        <d v="1998-11-26T00:00:00"/>
        <d v="1992-06-28T00:00:00"/>
        <d v="1991-08-06T00:00:00"/>
        <d v="1994-08-21T00:00:00"/>
        <d v="1990-12-14T00:00:00"/>
        <d v="1990-12-01T00:00:00"/>
        <d v="2002-10-18T00:00:00"/>
        <d v="1983-09-16T00:00:00"/>
        <d v="1995-09-14T00:00:00"/>
        <d v="1988-11-30T00:00:00"/>
        <d v="1993-12-26T00:00:00"/>
        <d v="1983-11-10T00:00:00"/>
        <d v="2000-09-13T00:00:00"/>
        <d v="1990-11-01T00:00:00"/>
        <d v="1990-11-22T00:00:00"/>
        <d v="1996-09-08T00:00:00"/>
        <d v="1996-08-17T00:00:00"/>
        <d v="1990-07-29T00:00:00"/>
        <d v="1995-07-11T00:00:00"/>
        <d v="1999-07-10T00:00:00"/>
        <d v="1993-11-11T00:00:00"/>
        <d v="1993-09-29T00:00:00"/>
        <d v="2002-06-15T00:00:00"/>
        <d v="2000-07-10T00:00:00"/>
        <d v="1985-07-05T00:00:00"/>
        <d v="1997-11-24T00:00:00"/>
        <d v="1981-08-27T00:00:00"/>
        <d v="1993-09-14T00:00:00"/>
        <d v="2004-07-13T00:00:00"/>
        <d v="1996-10-23T00:00:00"/>
        <d v="1990-06-24T00:00:00"/>
        <d v="2001-10-18T00:00:00"/>
        <d v="2001-06-06T00:00:00"/>
        <d v="1991-08-19T00:00:00"/>
        <d v="1981-09-29T00:00:00"/>
        <d v="1999-06-24T00:00:00"/>
        <d v="1988-08-28T00:00:00"/>
        <d v="1981-12-13T00:00:00"/>
        <d v="1987-10-24T00:00:00"/>
        <d v="1994-11-21T00:00:00"/>
        <d v="1991-10-24T00:00:00"/>
        <d v="1991-08-25T00:00:00"/>
        <d v="1991-10-28T00:00:00"/>
        <d v="1986-09-09T00:00:00"/>
        <d v="1994-08-22T00:00:00"/>
        <d v="1986-12-01T00:00:00"/>
        <d v="2004-11-05T00:00:00"/>
        <d v="1989-12-02T00:00:00"/>
        <d v="1988-08-18T00:00:00"/>
        <d v="1995-10-21T00:00:00"/>
        <d v="1981-12-14T00:00:00"/>
        <d v="2003-07-10T00:00:00"/>
        <d v="1984-07-06T00:00:00"/>
        <d v="1990-11-08T00:00:00"/>
        <d v="1992-11-17T00:00:00"/>
        <d v="1985-06-14T00:00:00"/>
        <d v="1990-10-11T00:00:00"/>
        <d v="1988-11-04T00:00:00"/>
        <d v="1999-08-12T00:00:00"/>
        <d v="1997-11-04T00:00:00"/>
        <d v="1999-06-06T00:00:00"/>
        <d v="1986-12-27T00:00:00"/>
        <d v="2001-11-11T00:00:00"/>
        <d v="1995-08-23T00:00:00"/>
        <d v="1981-10-10T00:00:00"/>
        <d v="1995-06-16T00:00:00"/>
        <d v="1995-10-09T00:00:00"/>
        <d v="1994-09-24T00:00:00"/>
        <d v="1992-12-22T00:00:00"/>
        <d v="1988-10-15T00:00:00"/>
        <d v="1998-09-16T00:00:00"/>
        <d v="1996-09-18T00:00:00"/>
        <d v="1996-09-19T00:00:00"/>
        <d v="2004-06-26T00:00:00"/>
        <d v="1993-10-12T00:00:00"/>
        <d v="2003-07-29T00:00:00"/>
        <d v="1987-09-14T00:00:00"/>
        <d v="2000-06-20T00:00:00"/>
        <d v="1986-08-27T00:00:00"/>
        <d v="2001-12-26T00:00:00"/>
        <d v="1996-12-19T00:00:00"/>
        <d v="1996-10-27T00:00:00"/>
        <d v="1996-08-10T00:00:00"/>
        <d v="1996-11-13T00:00:00"/>
        <d v="1996-12-14T00:00:00"/>
        <d v="1993-10-07T00:00:00"/>
        <d v="1995-06-23T00:00:00"/>
        <d v="1993-10-28T00:00:00"/>
        <d v="1991-09-01T00:00:00"/>
        <d v="1997-06-20T00:00:00"/>
        <d v="2003-11-18T00:00:00"/>
        <d v="2003-12-05T00:00:00"/>
        <d v="1996-11-17T00:00:00"/>
        <d v="2001-10-06T00:00:00"/>
        <d v="1994-12-02T00:00:00"/>
        <d v="1991-11-13T00:00:00"/>
        <d v="1997-09-02T00:00:00"/>
        <d v="1997-08-02T00:00:00"/>
        <d v="1997-07-06T00:00:00"/>
        <d v="1997-12-22T00:00:00"/>
        <d v="1997-07-05T00:00:00"/>
        <d v="1996-10-11T00:00:00"/>
        <d v="2001-09-02T00:00:00"/>
        <d v="2000-09-23T00:00:00"/>
        <d v="1996-07-03T00:00:00"/>
        <d v="1996-08-14T00:00:00"/>
        <d v="1994-07-06T00:00:00"/>
        <d v="1994-10-25T00:00:00"/>
        <d v="2001-08-29T00:00:00"/>
        <d v="1993-09-25T00:00:00"/>
        <d v="1994-07-10T00:00:00"/>
        <d v="1999-06-25T00:00:00"/>
        <d v="1987-08-01T00:00:00"/>
        <d v="2001-10-13T00:00:00"/>
        <d v="1995-09-10T00:00:00"/>
        <d v="1989-10-01T00:00:00"/>
        <d v="1994-09-26T00:00:00"/>
        <d v="2002-06-21T00:00:00"/>
        <d v="1998-08-09T00:00:00"/>
        <d v="1998-09-15T00:00:00"/>
        <d v="1997-12-19T00:00:00"/>
        <d v="1988-09-28T00:00:00"/>
        <d v="2002-12-15T00:00:00"/>
        <d v="1991-11-20T00:00:00"/>
        <d v="1987-06-18T00:00:00"/>
        <d v="1995-09-24T00:00:00"/>
        <d v="2002-09-30T00:00:00"/>
        <d v="1996-06-30T00:00:00"/>
        <d v="2003-06-05T00:00:00"/>
        <d v="1996-06-13T00:00:00"/>
        <d v="1996-10-24T00:00:00"/>
        <d v="1999-11-01T00:00:00"/>
        <d v="2000-07-14T00:00:00"/>
        <d v="1996-06-21T00:00:00"/>
        <d v="1993-08-12T00:00:00"/>
        <d v="1993-11-01T00:00:00"/>
        <d v="1998-09-04T00:00:00"/>
        <d v="1998-06-17T00:00:00"/>
        <d v="1998-11-15T00:00:00"/>
        <d v="2000-10-01T00:00:00"/>
        <d v="2003-09-23T00:00:00"/>
        <d v="1999-08-29T00:00:00"/>
        <d v="2004-11-14T00:00:00"/>
        <d v="1997-08-10T00:00:00"/>
        <d v="2000-10-11T00:00:00"/>
        <d v="2000-10-03T00:00:00"/>
        <d v="2003-12-03T00:00:00"/>
        <d v="1997-10-06T00:00:00"/>
        <d v="1988-08-20T00:00:00"/>
        <d v="1997-10-30T00:00:00"/>
        <d v="2003-08-06T00:00:00"/>
        <d v="2003-12-01T00:00:00"/>
        <d v="2003-11-21T00:00:00"/>
        <d v="2003-07-17T00:00:00"/>
        <d v="1999-06-11T00:00:00"/>
        <d v="1994-10-02T00:00:00"/>
        <d v="1994-09-17T00:00:00"/>
        <d v="1996-08-05T00:00:00"/>
        <d v="2000-12-09T00:00:00"/>
        <d v="2000-06-24T00:00:00"/>
        <d v="2001-08-26T00:00:00"/>
        <d v="2001-07-28T00:00:00"/>
        <d v="2001-10-15T00:00:00"/>
        <d v="2002-07-20T00:00:00"/>
        <d v="1990-10-01T00:00:00"/>
        <d v="2000-08-25T00:00:00"/>
        <d v="1997-11-02T00:00:00"/>
        <d v="1991-08-05T00:00:00"/>
        <d v="1995-10-15T00:00:00"/>
        <d v="1995-07-09T00:00:00"/>
        <d v="1995-11-06T00:00:00"/>
        <d v="1998-07-02T00:00:00"/>
        <d v="1998-08-17T00:00:00"/>
        <d v="2002-07-11T00:00:00"/>
        <d v="1998-11-19T00:00:00"/>
        <d v="2002-07-29T00:00:00"/>
        <d v="1999-11-21T00:00:00"/>
        <d v="2001-06-03T00:00:00"/>
        <d v="1999-12-17T00:00:00"/>
        <d v="1988-12-12T00:00:00"/>
        <d v="2002-11-05T00:00:00"/>
        <d v="1998-10-21T00:00:00"/>
        <d v="1996-12-17T00:00:00"/>
        <d v="1996-11-28T00:00:00"/>
        <d v="1989-10-05T00:00:00"/>
        <d v="1991-06-16T00:00:00"/>
        <d v="2002-11-12T00:00:00"/>
        <d v="2002-07-15T00:00:00"/>
        <d v="2000-06-30T00:00:00"/>
        <d v="2003-12-10T00:00:00"/>
        <d v="2004-12-12T00:00:00"/>
        <d v="2004-09-25T00:00:00"/>
        <d v="2004-06-13T00:00:00"/>
        <d v="2004-08-06T00:00:00"/>
        <d v="2004-11-13T00:00:00"/>
        <d v="2004-10-28T00:00:00"/>
        <d v="2004-09-12T00:00:00"/>
        <d v="2004-09-03T00:00:00"/>
        <d v="2004-12-07T00:00:00"/>
        <d v="1991-12-16T00:00:00"/>
        <d v="1994-09-27T00:00:00"/>
        <d v="2000-08-23T00:00:00"/>
        <d v="2000-12-10T00:00:00"/>
        <d v="2000-11-29T00:00:00"/>
        <d v="2000-10-22T00:00:00"/>
        <d v="2003-08-19T00:00:00"/>
        <d v="1997-09-03T00:00:00"/>
        <d v="2003-09-26T00:00:00"/>
        <d v="2003-12-22T00:00:00"/>
        <d v="2003-08-30T00:00:00"/>
        <d v="2004-11-04T00:00:00"/>
        <d v="2003-09-30T00:00:00"/>
        <d v="1989-07-21T00:00:00"/>
        <d v="2001-11-28T00:00:00"/>
        <d v="2001-06-22T00:00:00"/>
        <d v="2001-08-14T00:00:00"/>
        <d v="2004-06-12T00:00:00"/>
        <d v="2000-07-26T00:00:00"/>
        <d v="2000-09-02T00:00:00"/>
        <d v="2001-08-04T00:00:00"/>
        <d v="2001-09-06T00:00:00"/>
        <d v="2001-07-01T00:00:00"/>
        <d v="1998-09-14T00:00:00"/>
        <d v="2002-09-29T00:00:00"/>
        <d v="1998-12-29T00:00:00"/>
        <d v="2002-07-16T00:00:00"/>
        <d v="1998-09-29T00:00:00"/>
        <d v="1998-10-05T00:00:00"/>
        <d v="1998-09-28T00:00:00"/>
        <d v="2002-09-07T00:00:00"/>
        <d v="2001-12-09T00:00:00"/>
        <d v="2001-08-03T00:00:00"/>
        <d v="1994-10-06T00:00:00"/>
        <d v="2001-08-10T00:00:00"/>
        <d v="2002-08-29T00:00:00"/>
        <d v="2002-10-29T00:00:00"/>
        <d v="2002-09-22T00:00:00"/>
        <d v="1996-07-02T00:00:00"/>
        <d v="2004-12-27T00:00:00"/>
        <d v="1994-12-06T00:00:00"/>
        <d v="2003-07-20T00:00:00"/>
        <d v="1999-12-12T00:00:00"/>
        <d v="2003-08-04T00:00:00"/>
        <d v="2003-08-11T00:00:00"/>
        <d v="1999-11-17T00:00:00"/>
        <d v="2004-08-19T00:00:00"/>
        <d v="1999-09-25T00:00:00"/>
        <d v="2002-12-13T00:00:00"/>
        <d v="2003-11-19T00:00:00"/>
        <d v="1998-10-07T00:00:00"/>
        <d v="2003-07-28T00:00:00"/>
        <d v="2003-11-14T00:00:00"/>
        <d v="2003-11-09T00:00:00"/>
        <d v="2004-09-09T00:00:00"/>
        <d v="2004-10-21T00:00:00"/>
        <d v="2004-09-11T00:00:00"/>
        <d v="2004-06-10T00:00:00"/>
        <d v="2004-09-21T00:00:00"/>
        <d v="2004-09-19T00:00:00"/>
        <d v="2004-10-17T00:00:00"/>
        <d v="2004-12-06T00:00:00"/>
        <d v="2004-12-14T00:00:00"/>
        <d v="2004-11-07T00:00:00"/>
        <d v="2004-12-10T00:00:00"/>
        <d v="2004-11-17T00:00:00"/>
        <d v="2000-10-21T00:00:00"/>
        <d v="2000-06-10T00:00:00"/>
        <d v="2000-10-23T00:00:00"/>
        <d v="2003-08-21T00:00:00"/>
        <d v="2003-09-16T00:00:00"/>
        <d v="2004-08-08T00:00:00"/>
        <d v="2004-12-13T00:00:00"/>
        <d v="2003-10-03T00:00:00"/>
        <d v="2003-12-04T00:00:00"/>
        <d v="2004-07-25T00:00:00"/>
        <d v="2004-08-21T00:00:00"/>
        <d v="2003-09-14T00:00:00"/>
        <d v="1995-08-05T00:00:00"/>
        <d v="2004-07-22T00:00:00"/>
        <d v="2004-11-19T00:00:00"/>
        <d v="1992-09-22T00:00:00"/>
        <d v="2001-12-05T00:00:00"/>
        <d v="2001-06-02T00:00:00"/>
        <d v="2001-07-07T00:00:00"/>
        <d v="2001-08-25T00:00:00"/>
        <d v="1998-06-19T00:00:00"/>
        <d v="1995-10-07T00:00:00"/>
        <d v="1997-06-09T00:00:00"/>
        <d v="1998-12-07T00:00:00"/>
        <d v="2003-06-20T00:00:00"/>
        <d v="1997-06-19T00:00:00"/>
        <d v="2000-09-01T00:00:00"/>
        <d v="1997-12-05T00:00:00"/>
        <d v="2001-08-23T00:00:00"/>
        <d v="1996-06-23T00:00:00"/>
        <d v="1997-10-27T00:00:00"/>
        <d v="1998-09-05T00:00:00"/>
        <d v="2002-12-22T00:00:00"/>
        <d v="2002-11-14T00:00:00"/>
        <d v="1999-07-06T00:00:00"/>
        <d v="2002-08-15T00:00:00"/>
        <d v="1998-12-03T00:00:00"/>
        <d v="1997-11-07T00:00:00"/>
        <d v="1995-07-30T00:00:00"/>
        <d v="1998-07-12T00:00:00"/>
        <d v="1999-10-14T00:00:00"/>
        <d v="2002-10-13T00:00:00"/>
        <d v="2002-12-10T00:00:00"/>
        <d v="2001-11-29T00:00:00"/>
        <d v="1998-06-04T00:00:00"/>
        <d v="2000-06-26T00:00:00"/>
        <d v="2004-07-28T00:00:00"/>
        <d v="2004-09-30T00:00:00"/>
        <d v="1997-10-26T00:00:00"/>
        <d v="2002-12-04T00:00:00"/>
        <d v="2003-08-15T00:00:00"/>
        <d v="2003-10-30T00:00:00"/>
        <d v="2003-10-13T00:00:00"/>
        <d v="2003-09-15T00:00:00"/>
        <d v="2003-09-08T00:00:00"/>
        <d v="2003-08-02T00:00:00"/>
        <d v="2002-07-01T00:00:00"/>
        <d v="1998-10-11T00:00:00"/>
        <d v="2002-12-12T00:00:00"/>
        <d v="1998-07-13T00:00:00"/>
        <d v="2004-10-16T00:00:00"/>
        <d v="1996-11-04T00:00:00"/>
        <d v="1992-10-06T00:00:00"/>
        <d v="1999-06-28T00:00:00"/>
        <d v="2002-08-26T00:00:00"/>
        <d v="1997-06-28T00:00:00"/>
        <d v="1996-08-11T00:00:00"/>
        <d v="2001-11-12T00:00:00"/>
        <d v="2002-06-11T00:00:00"/>
        <d v="2004-11-11T00:00:00"/>
        <d v="1994-07-26T00:00:00"/>
        <d v="2003-06-12T00:00:00"/>
        <d v="2002-10-01T00:00:00"/>
        <d v="2001-10-25T00:00:00"/>
        <d v="2004-11-27T00:00:00"/>
        <d v="2004-10-15T00:00:00"/>
        <d v="2002-08-11T00:00:00"/>
        <d v="2004-11-28T00:00:00"/>
        <d v="2004-06-11T00:00:00"/>
        <d v="2004-10-06T00:00:00"/>
        <d v="2002-07-19T00:00:00"/>
        <d v="2004-06-14T00:00:00"/>
        <d v="2004-11-12T00:00:00"/>
        <d v="2002-08-13T00:00:00"/>
        <d v="1998-12-26T00:00:00"/>
        <d v="1997-08-13T00:00:00"/>
        <d v="2004-08-24T00:00:00"/>
        <d v="1995-06-01T00:00:00"/>
        <d v="1995-10-05T00:00:00"/>
        <d v="1999-08-05T00:00:00"/>
        <d v="2000-10-09T00:00:00"/>
        <d v="1994-11-22T00:00:00"/>
        <d v="2001-08-19T00:00:00"/>
        <d v="1995-10-28T00:00:00"/>
        <d v="1994-10-30T00:00:00"/>
        <d v="1993-11-27T00:00:00"/>
        <d v="2000-11-18T00:00:00"/>
        <d v="2004-10-07T00:00:00"/>
        <d v="1995-12-07T00:00:00"/>
        <d v="1993-06-28T00:00:00"/>
        <d v="1996-10-22T00:00:00"/>
        <d v="1993-08-09T00:00:00"/>
        <d v="2002-09-19T00:00:00"/>
        <d v="1999-12-14T00:00:00"/>
        <d v="1999-12-26T00:00:00"/>
        <d v="2001-09-12T00:00:00"/>
        <d v="1997-11-09T00:00:00"/>
        <d v="2002-11-29T00:00:00"/>
        <d v="1993-06-01T00:00:00"/>
        <d v="2001-11-20T00:00:00"/>
        <d v="1998-07-27T00:00:00"/>
        <d v="1993-06-30T00:00:00"/>
        <d v="1992-07-09T00:00:00"/>
      </sharedItems>
    </cacheField>
    <cacheField name="Charges" numFmtId="165">
      <sharedItems containsSemiMixedTypes="0" containsString="0" containsNumber="1" minValue="563.84" maxValue="63770.43"/>
    </cacheField>
    <cacheField name="Hospital Tier" numFmtId="0">
      <sharedItems/>
    </cacheField>
    <cacheField name="City Tier" numFmtId="0">
      <sharedItems count="4">
        <s v="tier - 3"/>
        <s v="tier - 1"/>
        <s v="tier - 2"/>
        <s v="tire - 2"/>
      </sharedItems>
    </cacheField>
    <cacheField name="State ID " numFmtId="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6619066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1.943035532408" createdVersion="8" refreshedVersion="8" minRefreshableVersion="3" recordCount="2335" xr:uid="{8ABAF28E-38A7-4398-BB3C-4A496C746085}">
  <cacheSource type="worksheet">
    <worksheetSource name="Table3"/>
  </cacheSource>
  <cacheFields count="19">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Title" numFmtId="0">
      <sharedItems/>
    </cacheField>
    <cacheField name="First Name" numFmtId="0">
      <sharedItems/>
    </cacheField>
    <cacheField name="Last Name" numFmtId="0">
      <sharedItems/>
    </cacheField>
    <cacheField name="BMI" numFmtId="0">
      <sharedItems containsSemiMixedTypes="0" containsString="0" containsNumber="1" minValue="15.01" maxValue="55.05"/>
    </cacheField>
    <cacheField name="HBAIC" numFmtId="0">
      <sharedItems containsSemiMixedTypes="0" containsString="0" containsNumber="1" minValue="4" maxValue="12"/>
    </cacheField>
    <cacheField name="Heart Disease"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ount="4">
        <n v="0"/>
        <n v="2"/>
        <n v="3"/>
        <n v="1"/>
      </sharedItems>
    </cacheField>
    <cacheField name="Smoker" numFmtId="0">
      <sharedItems/>
    </cacheField>
    <cacheField name="Weight Status" numFmtId="0">
      <sharedItems/>
    </cacheField>
    <cacheField name="Diabetic Status" numFmtId="0">
      <sharedItems/>
    </cacheField>
    <cacheField name="Date of Birth" numFmtId="14">
      <sharedItems containsSemiMixedTypes="0" containsNonDate="0" containsDate="1" containsString="0" minDate="1958-06-05T00:00:00" maxDate="2004-12-28T00:00:00"/>
    </cacheField>
    <cacheField name="Charges" numFmtId="164">
      <sharedItems containsSemiMixedTypes="0" containsString="0" containsNumber="1" minValue="563.84" maxValue="63770.43"/>
    </cacheField>
    <cacheField name="Hospital Tier" numFmtId="0">
      <sharedItems count="3">
        <s v="tier - 1"/>
        <s v="tier - 2"/>
        <s v="tier - 3"/>
      </sharedItems>
    </cacheField>
    <cacheField name="City Tier" numFmtId="0">
      <sharedItems count="3">
        <s v="tier - 3"/>
        <s v="tier - 1"/>
        <s v="tier - 2"/>
      </sharedItems>
    </cacheField>
    <cacheField name="State ID "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Ms"/>
    <s v="Kelly"/>
    <s v="Hawks"/>
    <x v="0"/>
    <n v="7.47"/>
    <x v="0"/>
    <s v="No"/>
    <x v="0"/>
    <n v="0"/>
    <x v="0"/>
    <x v="0"/>
    <x v="0"/>
    <x v="0"/>
    <n v="63770.43"/>
    <s v="tier - 1"/>
    <x v="0"/>
    <s v="R1013"/>
    <x v="0"/>
  </r>
  <r>
    <x v="1"/>
    <s v=" Mr"/>
    <s v="MatthewD"/>
    <s v="Lehner"/>
    <x v="1"/>
    <n v="5.77"/>
    <x v="0"/>
    <s v="No"/>
    <x v="0"/>
    <n v="0"/>
    <x v="0"/>
    <x v="0"/>
    <x v="1"/>
    <x v="1"/>
    <n v="62592.87"/>
    <s v="tier - 2"/>
    <x v="0"/>
    <s v="R1013"/>
    <x v="1"/>
  </r>
  <r>
    <x v="2"/>
    <s v=" Mr"/>
    <s v="Phil"/>
    <s v="Lu"/>
    <x v="2"/>
    <n v="11.87"/>
    <x v="1"/>
    <s v="No"/>
    <x v="0"/>
    <n v="2"/>
    <x v="0"/>
    <x v="0"/>
    <x v="0"/>
    <x v="2"/>
    <n v="60021.4"/>
    <s v="tier - 1"/>
    <x v="1"/>
    <s v="R1012"/>
    <x v="2"/>
  </r>
  <r>
    <x v="3"/>
    <s v=" Ms"/>
    <s v="Kelsey"/>
    <s v="Osborne"/>
    <x v="3"/>
    <n v="6.05"/>
    <x v="0"/>
    <s v="No"/>
    <x v="0"/>
    <n v="0"/>
    <x v="0"/>
    <x v="0"/>
    <x v="1"/>
    <x v="3"/>
    <n v="58571.07"/>
    <s v="tier - 1"/>
    <x v="0"/>
    <s v="R1024"/>
    <x v="3"/>
  </r>
  <r>
    <x v="4"/>
    <s v=" Ms"/>
    <s v="Kristyn"/>
    <s v="Kadala"/>
    <x v="4"/>
    <n v="5.45"/>
    <x v="0"/>
    <s v="No"/>
    <x v="0"/>
    <n v="0"/>
    <x v="0"/>
    <x v="0"/>
    <x v="2"/>
    <x v="4"/>
    <n v="55135.4"/>
    <s v="tier - 1"/>
    <x v="2"/>
    <s v="R1012"/>
    <x v="4"/>
  </r>
  <r>
    <x v="5"/>
    <s v=" Mr"/>
    <s v="RussellB"/>
    <s v="Baker"/>
    <x v="5"/>
    <n v="6.59"/>
    <x v="0"/>
    <s v="No"/>
    <x v="0"/>
    <n v="0"/>
    <x v="0"/>
    <x v="0"/>
    <x v="0"/>
    <x v="5"/>
    <n v="52590.83"/>
    <s v="tier - 1"/>
    <x v="0"/>
    <s v="R1011"/>
    <x v="5"/>
  </r>
  <r>
    <x v="6"/>
    <s v=" Mr"/>
    <s v="Scott"/>
    <s v="Macpherson"/>
    <x v="6"/>
    <n v="6.07"/>
    <x v="0"/>
    <s v="No"/>
    <x v="0"/>
    <n v="0"/>
    <x v="0"/>
    <x v="0"/>
    <x v="1"/>
    <x v="6"/>
    <n v="51194.559999999998"/>
    <s v="tier - 1"/>
    <x v="0"/>
    <s v="R1011"/>
    <x v="6"/>
  </r>
  <r>
    <x v="7"/>
    <s v=" Mr"/>
    <s v="Stephen"/>
    <s v="Hallman"/>
    <x v="7"/>
    <n v="7.93"/>
    <x v="0"/>
    <s v="No"/>
    <x v="0"/>
    <n v="3"/>
    <x v="0"/>
    <x v="0"/>
    <x v="0"/>
    <x v="7"/>
    <n v="49577.66"/>
    <s v="tier - 2"/>
    <x v="2"/>
    <s v="R1013"/>
    <x v="7"/>
  </r>
  <r>
    <x v="8"/>
    <s v=" Mr"/>
    <s v="PatrickR"/>
    <s v="Moran"/>
    <x v="8"/>
    <n v="9.58"/>
    <x v="1"/>
    <s v="No"/>
    <x v="1"/>
    <n v="1"/>
    <x v="0"/>
    <x v="0"/>
    <x v="0"/>
    <x v="8"/>
    <n v="48970.25"/>
    <s v="tier - 1"/>
    <x v="2"/>
    <s v="R1013"/>
    <x v="8"/>
  </r>
  <r>
    <x v="9"/>
    <s v=" Ms"/>
    <s v="BrookeN"/>
    <s v="Benner"/>
    <x v="9"/>
    <n v="10.79"/>
    <x v="0"/>
    <s v="No"/>
    <x v="0"/>
    <n v="0"/>
    <x v="0"/>
    <x v="0"/>
    <x v="0"/>
    <x v="9"/>
    <n v="48885.14"/>
    <s v="tier - 1"/>
    <x v="2"/>
    <s v="R1013"/>
    <x v="9"/>
  </r>
  <r>
    <x v="10"/>
    <s v=" Ms"/>
    <s v="PaolaAndrea"/>
    <s v="Fierro Vargas"/>
    <x v="10"/>
    <n v="5.96"/>
    <x v="1"/>
    <s v="No"/>
    <x v="0"/>
    <n v="2"/>
    <x v="0"/>
    <x v="0"/>
    <x v="1"/>
    <x v="10"/>
    <n v="48824.45"/>
    <s v="tier - 2"/>
    <x v="1"/>
    <s v="R1011"/>
    <x v="10"/>
  </r>
  <r>
    <x v="11"/>
    <s v=" Mr"/>
    <s v="David"/>
    <s v="Franz"/>
    <x v="11"/>
    <n v="11.9"/>
    <x v="0"/>
    <s v="No"/>
    <x v="0"/>
    <n v="0"/>
    <x v="0"/>
    <x v="0"/>
    <x v="0"/>
    <x v="11"/>
    <n v="48675.519999999997"/>
    <s v="tier - 1"/>
    <x v="2"/>
    <s v="R1013"/>
    <x v="11"/>
  </r>
  <r>
    <x v="12"/>
    <s v=" Mr"/>
    <s v="Wade"/>
    <s v="Foster"/>
    <x v="12"/>
    <n v="8.41"/>
    <x v="0"/>
    <s v="No"/>
    <x v="0"/>
    <n v="0"/>
    <x v="0"/>
    <x v="0"/>
    <x v="0"/>
    <x v="12"/>
    <n v="48673.56"/>
    <s v="tier - 1"/>
    <x v="2"/>
    <s v="R1013"/>
    <x v="5"/>
  </r>
  <r>
    <x v="13"/>
    <s v=" Mr"/>
    <s v="Franklin"/>
    <s v="Tenorio"/>
    <x v="13"/>
    <n v="7.02"/>
    <x v="0"/>
    <s v="No"/>
    <x v="0"/>
    <n v="0"/>
    <x v="0"/>
    <x v="0"/>
    <x v="0"/>
    <x v="13"/>
    <n v="48549.18"/>
    <s v="tier - 1"/>
    <x v="0"/>
    <s v="R1016"/>
    <x v="0"/>
  </r>
  <r>
    <x v="14"/>
    <s v=" Ms"/>
    <s v="LeilaniM"/>
    <s v="Rios"/>
    <x v="14"/>
    <n v="7.59"/>
    <x v="1"/>
    <s v="No"/>
    <x v="0"/>
    <n v="2"/>
    <x v="0"/>
    <x v="0"/>
    <x v="0"/>
    <x v="14"/>
    <n v="48517.56"/>
    <s v="tier - 1"/>
    <x v="0"/>
    <s v="R1024"/>
    <x v="12"/>
  </r>
  <r>
    <x v="15"/>
    <s v=" Mr"/>
    <s v="Philippe"/>
    <s v="Viau-Dupuis"/>
    <x v="15"/>
    <n v="11.32"/>
    <x v="0"/>
    <s v="No"/>
    <x v="0"/>
    <n v="0"/>
    <x v="0"/>
    <x v="0"/>
    <x v="0"/>
    <x v="15"/>
    <n v="48173.36"/>
    <s v="tier - 1"/>
    <x v="0"/>
    <s v="R1011"/>
    <x v="5"/>
  </r>
  <r>
    <x v="16"/>
    <s v=" Ms"/>
    <s v="JenniferA"/>
    <s v="Cronin"/>
    <x v="16"/>
    <n v="7.67"/>
    <x v="0"/>
    <s v="No"/>
    <x v="0"/>
    <n v="3"/>
    <x v="0"/>
    <x v="0"/>
    <x v="0"/>
    <x v="16"/>
    <n v="47928.03"/>
    <s v="tier - 2"/>
    <x v="0"/>
    <s v="R1011"/>
    <x v="7"/>
  </r>
  <r>
    <x v="17"/>
    <s v=" Ms"/>
    <s v="ChristinaM"/>
    <s v="Noordstar"/>
    <x v="17"/>
    <n v="7.29"/>
    <x v="1"/>
    <s v="No"/>
    <x v="1"/>
    <n v="1"/>
    <x v="0"/>
    <x v="0"/>
    <x v="0"/>
    <x v="17"/>
    <n v="47896.79"/>
    <s v="tier - 1"/>
    <x v="0"/>
    <s v="R1024"/>
    <x v="8"/>
  </r>
  <r>
    <x v="18"/>
    <s v=" Mr"/>
    <s v="SaidSr"/>
    <s v="Boudalia"/>
    <x v="18"/>
    <n v="4.72"/>
    <x v="1"/>
    <s v="No"/>
    <x v="0"/>
    <n v="1"/>
    <x v="0"/>
    <x v="0"/>
    <x v="2"/>
    <x v="18"/>
    <n v="47496.49"/>
    <s v="tier - 1"/>
    <x v="0"/>
    <s v="R1012"/>
    <x v="13"/>
  </r>
  <r>
    <x v="19"/>
    <s v=" Mr"/>
    <s v="John"/>
    <s v="Flor"/>
    <x v="19"/>
    <n v="11.41"/>
    <x v="0"/>
    <s v="No"/>
    <x v="0"/>
    <n v="0"/>
    <x v="0"/>
    <x v="0"/>
    <x v="0"/>
    <x v="19"/>
    <n v="47462.89"/>
    <s v="tier - 1"/>
    <x v="2"/>
    <s v="R1013"/>
    <x v="14"/>
  </r>
  <r>
    <x v="20"/>
    <s v=" Mr"/>
    <s v="Myles"/>
    <s v="Fennon"/>
    <x v="20"/>
    <n v="11.5"/>
    <x v="1"/>
    <s v="No"/>
    <x v="0"/>
    <n v="2"/>
    <x v="0"/>
    <x v="0"/>
    <x v="0"/>
    <x v="20"/>
    <n v="47403.88"/>
    <s v="tier - 1"/>
    <x v="0"/>
    <s v="R1011"/>
    <x v="12"/>
  </r>
  <r>
    <x v="21"/>
    <s v=" Ms"/>
    <s v="MadelynC"/>
    <s v="Hribar"/>
    <x v="21"/>
    <n v="6.22"/>
    <x v="1"/>
    <s v="No"/>
    <x v="0"/>
    <n v="2"/>
    <x v="0"/>
    <x v="0"/>
    <x v="1"/>
    <x v="21"/>
    <n v="47305.31"/>
    <s v="tier - 2"/>
    <x v="1"/>
    <s v="R1011"/>
    <x v="10"/>
  </r>
  <r>
    <x v="22"/>
    <s v=" Ms"/>
    <s v="Nicole"/>
    <s v="Tassello"/>
    <x v="22"/>
    <n v="11.38"/>
    <x v="0"/>
    <s v="No"/>
    <x v="0"/>
    <n v="3"/>
    <x v="0"/>
    <x v="0"/>
    <x v="0"/>
    <x v="22"/>
    <n v="47291.06"/>
    <s v="tier - 2"/>
    <x v="1"/>
    <s v="R1011"/>
    <x v="7"/>
  </r>
  <r>
    <x v="23"/>
    <s v=" Mr"/>
    <s v="EricA"/>
    <s v="Mauricette"/>
    <x v="23"/>
    <n v="7.89"/>
    <x v="1"/>
    <s v="No"/>
    <x v="0"/>
    <n v="2"/>
    <x v="0"/>
    <x v="0"/>
    <x v="0"/>
    <x v="23"/>
    <n v="47269.85"/>
    <s v="tier - 1"/>
    <x v="2"/>
    <s v="R1013"/>
    <x v="2"/>
  </r>
  <r>
    <x v="24"/>
    <s v=" Mr"/>
    <s v="EmilianoI"/>
    <s v="Garcia"/>
    <x v="24"/>
    <n v="4.38"/>
    <x v="1"/>
    <s v="No"/>
    <x v="0"/>
    <n v="2"/>
    <x v="0"/>
    <x v="0"/>
    <x v="2"/>
    <x v="24"/>
    <n v="47055.53"/>
    <s v="tier - 2"/>
    <x v="1"/>
    <s v="R1013"/>
    <x v="10"/>
  </r>
  <r>
    <x v="25"/>
    <s v=" Mr"/>
    <s v="Adam"/>
    <s v="Airoldi"/>
    <x v="25"/>
    <n v="7.01"/>
    <x v="0"/>
    <s v="No"/>
    <x v="0"/>
    <n v="3"/>
    <x v="0"/>
    <x v="0"/>
    <x v="0"/>
    <x v="25"/>
    <n v="46889.26"/>
    <s v="tier - 2"/>
    <x v="0"/>
    <s v="R1013"/>
    <x v="7"/>
  </r>
  <r>
    <x v="26"/>
    <s v=" Mr"/>
    <s v="Zach"/>
    <s v="Cater-Cyker"/>
    <x v="26"/>
    <n v="11.88"/>
    <x v="0"/>
    <s v="No"/>
    <x v="0"/>
    <n v="0"/>
    <x v="0"/>
    <x v="0"/>
    <x v="0"/>
    <x v="26"/>
    <n v="46718.16"/>
    <s v="tier - 1"/>
    <x v="1"/>
    <s v="R1012"/>
    <x v="15"/>
  </r>
  <r>
    <x v="27"/>
    <s v=" Ms"/>
    <s v="StephanieW"/>
    <s v="Hamm"/>
    <x v="27"/>
    <n v="5.19"/>
    <x v="1"/>
    <s v="No"/>
    <x v="1"/>
    <n v="1"/>
    <x v="0"/>
    <x v="0"/>
    <x v="2"/>
    <x v="27"/>
    <n v="46661.440000000002"/>
    <s v="tier - 1"/>
    <x v="0"/>
    <s v="R1012"/>
    <x v="16"/>
  </r>
  <r>
    <x v="28"/>
    <s v=" Mr"/>
    <s v="Stephen"/>
    <s v="Cox"/>
    <x v="28"/>
    <n v="6.74"/>
    <x v="1"/>
    <s v="No"/>
    <x v="0"/>
    <n v="2"/>
    <x v="0"/>
    <x v="0"/>
    <x v="0"/>
    <x v="28"/>
    <n v="46599.11"/>
    <s v="tier - 1"/>
    <x v="1"/>
    <s v="R1013"/>
    <x v="12"/>
  </r>
  <r>
    <x v="29"/>
    <s v=" Ms"/>
    <s v="Natalie"/>
    <s v="Sachrajda"/>
    <x v="29"/>
    <n v="8.44"/>
    <x v="0"/>
    <s v="No"/>
    <x v="0"/>
    <n v="0"/>
    <x v="0"/>
    <x v="0"/>
    <x v="0"/>
    <x v="29"/>
    <n v="46255.11"/>
    <s v="tier - 1"/>
    <x v="0"/>
    <s v="R1024"/>
    <x v="14"/>
  </r>
  <r>
    <x v="30"/>
    <s v=" Ms"/>
    <s v="NicoleJ"/>
    <s v="Gareri"/>
    <x v="30"/>
    <n v="8.7100000000000009"/>
    <x v="0"/>
    <s v="No"/>
    <x v="0"/>
    <n v="0"/>
    <x v="0"/>
    <x v="0"/>
    <x v="0"/>
    <x v="30"/>
    <n v="46200.99"/>
    <s v="tier - 1"/>
    <x v="1"/>
    <s v="R1013"/>
    <x v="9"/>
  </r>
  <r>
    <x v="31"/>
    <s v=" Mr"/>
    <s v="JeffersonD"/>
    <s v="Welch"/>
    <x v="31"/>
    <n v="5.08"/>
    <x v="1"/>
    <s v="No"/>
    <x v="0"/>
    <n v="0"/>
    <x v="0"/>
    <x v="0"/>
    <x v="2"/>
    <x v="31"/>
    <n v="46151.12"/>
    <s v="tier - 1"/>
    <x v="0"/>
    <s v="R1013"/>
    <x v="1"/>
  </r>
  <r>
    <x v="32"/>
    <s v=" Mr"/>
    <s v="BrendanD"/>
    <s v="Prindiville"/>
    <x v="32"/>
    <n v="6.86"/>
    <x v="0"/>
    <s v="No"/>
    <x v="0"/>
    <n v="0"/>
    <x v="0"/>
    <x v="0"/>
    <x v="0"/>
    <x v="32"/>
    <n v="46130.53"/>
    <s v="tier - 1"/>
    <x v="1"/>
    <s v="R1012"/>
    <x v="5"/>
  </r>
  <r>
    <x v="33"/>
    <s v=" Ms"/>
    <s v="Courtney"/>
    <s v="Kincaid"/>
    <x v="33"/>
    <n v="5.95"/>
    <x v="1"/>
    <s v="No"/>
    <x v="0"/>
    <n v="0"/>
    <x v="0"/>
    <x v="0"/>
    <x v="1"/>
    <x v="33"/>
    <n v="46113.51"/>
    <s v="tier - 2"/>
    <x v="0"/>
    <s v="R1011"/>
    <x v="17"/>
  </r>
  <r>
    <x v="34"/>
    <s v=" Ms"/>
    <s v="SydneyL"/>
    <s v="Bruestle"/>
    <x v="34"/>
    <n v="6.09"/>
    <x v="0"/>
    <s v="No"/>
    <x v="1"/>
    <n v="1"/>
    <x v="0"/>
    <x v="0"/>
    <x v="1"/>
    <x v="34"/>
    <n v="45863.21"/>
    <s v="tier - 2"/>
    <x v="1"/>
    <s v="R1013"/>
    <x v="18"/>
  </r>
  <r>
    <x v="35"/>
    <s v=" Mr"/>
    <s v="Julien"/>
    <s v="Lachance"/>
    <x v="35"/>
    <n v="11.75"/>
    <x v="0"/>
    <s v="No"/>
    <x v="0"/>
    <n v="0"/>
    <x v="0"/>
    <x v="0"/>
    <x v="0"/>
    <x v="35"/>
    <n v="45710.21"/>
    <s v="tier - 2"/>
    <x v="2"/>
    <s v="R1016"/>
    <x v="15"/>
  </r>
  <r>
    <x v="36"/>
    <s v=" Mr"/>
    <s v="RyanM"/>
    <s v="Eason"/>
    <x v="13"/>
    <n v="7.37"/>
    <x v="0"/>
    <s v="No"/>
    <x v="0"/>
    <n v="0"/>
    <x v="0"/>
    <x v="0"/>
    <x v="0"/>
    <x v="36"/>
    <n v="45702.02"/>
    <s v="tier - 2"/>
    <x v="2"/>
    <s v="R1012"/>
    <x v="19"/>
  </r>
  <r>
    <x v="37"/>
    <s v=" Ms"/>
    <s v="AnnaH"/>
    <s v="Grummon"/>
    <x v="36"/>
    <n v="11.91"/>
    <x v="0"/>
    <s v="No"/>
    <x v="0"/>
    <n v="0"/>
    <x v="0"/>
    <x v="0"/>
    <x v="0"/>
    <x v="37"/>
    <n v="45008.959999999999"/>
    <s v="tier - 2"/>
    <x v="2"/>
    <s v="R1013"/>
    <x v="5"/>
  </r>
  <r>
    <x v="38"/>
    <s v=" Ms"/>
    <s v="Samantha"/>
    <s v="Vanwechel"/>
    <x v="37"/>
    <n v="6.52"/>
    <x v="0"/>
    <s v="No"/>
    <x v="0"/>
    <n v="0"/>
    <x v="0"/>
    <x v="0"/>
    <x v="0"/>
    <x v="38"/>
    <n v="44641.2"/>
    <s v="tier - 2"/>
    <x v="0"/>
    <s v="R1024"/>
    <x v="14"/>
  </r>
  <r>
    <x v="39"/>
    <s v=" Mr"/>
    <s v="Robert"/>
    <s v="Fisher"/>
    <x v="38"/>
    <n v="5.14"/>
    <x v="0"/>
    <s v="No"/>
    <x v="1"/>
    <n v="1"/>
    <x v="0"/>
    <x v="0"/>
    <x v="2"/>
    <x v="39"/>
    <n v="44585.46"/>
    <s v="tier - 2"/>
    <x v="2"/>
    <s v="R1011"/>
    <x v="20"/>
  </r>
  <r>
    <x v="40"/>
    <s v=" Mr"/>
    <s v="JamesR"/>
    <s v="Jenkins"/>
    <x v="39"/>
    <n v="4.1900000000000004"/>
    <x v="0"/>
    <s v="yes"/>
    <x v="0"/>
    <n v="1"/>
    <x v="0"/>
    <x v="0"/>
    <x v="2"/>
    <x v="40"/>
    <n v="44501.4"/>
    <s v="tier - 2"/>
    <x v="0"/>
    <s v="R1013"/>
    <x v="21"/>
  </r>
  <r>
    <x v="41"/>
    <s v=" Ms"/>
    <s v="Roseann"/>
    <s v="Peters"/>
    <x v="40"/>
    <n v="11.68"/>
    <x v="1"/>
    <s v="No"/>
    <x v="0"/>
    <n v="0"/>
    <x v="0"/>
    <x v="0"/>
    <x v="0"/>
    <x v="41"/>
    <n v="44423.8"/>
    <s v="tier - 2"/>
    <x v="0"/>
    <s v="R1013"/>
    <x v="22"/>
  </r>
  <r>
    <x v="42"/>
    <s v=" Ms"/>
    <s v="Nicole"/>
    <s v="Aha"/>
    <x v="9"/>
    <n v="6.98"/>
    <x v="0"/>
    <s v="No"/>
    <x v="0"/>
    <n v="0"/>
    <x v="0"/>
    <x v="0"/>
    <x v="0"/>
    <x v="42"/>
    <n v="44400.41"/>
    <s v="tier - 2"/>
    <x v="2"/>
    <s v="R1013"/>
    <x v="14"/>
  </r>
  <r>
    <x v="43"/>
    <s v=" Mr"/>
    <s v="Spencer"/>
    <s v="Mcelwain"/>
    <x v="41"/>
    <n v="8.34"/>
    <x v="0"/>
    <s v="No"/>
    <x v="0"/>
    <n v="0"/>
    <x v="0"/>
    <x v="0"/>
    <x v="0"/>
    <x v="43"/>
    <n v="44260.75"/>
    <s v="tier - 2"/>
    <x v="1"/>
    <s v="R1013"/>
    <x v="0"/>
  </r>
  <r>
    <x v="44"/>
    <s v=" Mr"/>
    <s v="EricW"/>
    <s v="Januszewski"/>
    <x v="42"/>
    <n v="8.49"/>
    <x v="1"/>
    <s v="No"/>
    <x v="0"/>
    <n v="1"/>
    <x v="0"/>
    <x v="0"/>
    <x v="0"/>
    <x v="44"/>
    <n v="44202.65"/>
    <s v="tier - 2"/>
    <x v="2"/>
    <s v="R1013"/>
    <x v="19"/>
  </r>
  <r>
    <x v="45"/>
    <s v=" Ms"/>
    <s v="BriannaL"/>
    <s v="Rohne"/>
    <x v="43"/>
    <n v="5.34"/>
    <x v="1"/>
    <s v="No"/>
    <x v="0"/>
    <n v="1"/>
    <x v="0"/>
    <x v="0"/>
    <x v="2"/>
    <x v="45"/>
    <n v="43943.88"/>
    <s v="tier - 2"/>
    <x v="1"/>
    <s v="R1012"/>
    <x v="23"/>
  </r>
  <r>
    <x v="46"/>
    <s v=" Mr"/>
    <s v="ThomasJ"/>
    <s v="O'Grady"/>
    <x v="44"/>
    <n v="4.43"/>
    <x v="1"/>
    <s v="No"/>
    <x v="0"/>
    <n v="2"/>
    <x v="0"/>
    <x v="0"/>
    <x v="2"/>
    <x v="46"/>
    <n v="43921.18"/>
    <s v="tier - 2"/>
    <x v="2"/>
    <s v="R1012"/>
    <x v="24"/>
  </r>
  <r>
    <x v="47"/>
    <s v=" Ms"/>
    <s v="MelissaL"/>
    <s v="Peters"/>
    <x v="45"/>
    <n v="4.47"/>
    <x v="0"/>
    <s v="No"/>
    <x v="0"/>
    <n v="0"/>
    <x v="0"/>
    <x v="0"/>
    <x v="2"/>
    <x v="47"/>
    <n v="43896.38"/>
    <s v="tier - 2"/>
    <x v="1"/>
    <s v="R1013"/>
    <x v="25"/>
  </r>
  <r>
    <x v="48"/>
    <s v=" Mr"/>
    <s v="Flavio"/>
    <s v="De Simone"/>
    <x v="46"/>
    <n v="4.82"/>
    <x v="1"/>
    <s v="No"/>
    <x v="0"/>
    <n v="2"/>
    <x v="0"/>
    <x v="0"/>
    <x v="2"/>
    <x v="48"/>
    <n v="43817.45"/>
    <s v="tier - 2"/>
    <x v="0"/>
    <s v="R1012"/>
    <x v="24"/>
  </r>
  <r>
    <x v="49"/>
    <s v=" Mr"/>
    <s v="Ryan"/>
    <s v="Beckett"/>
    <x v="47"/>
    <n v="5.51"/>
    <x v="1"/>
    <s v="No"/>
    <x v="0"/>
    <n v="2"/>
    <x v="0"/>
    <x v="0"/>
    <x v="2"/>
    <x v="49"/>
    <n v="43813.87"/>
    <s v="tier - 2"/>
    <x v="2"/>
    <s v="R1013"/>
    <x v="24"/>
  </r>
  <r>
    <x v="50"/>
    <s v=" Mr"/>
    <s v="AnthonyJ"/>
    <s v="Sobrilsky"/>
    <x v="48"/>
    <n v="10.87"/>
    <x v="1"/>
    <s v="No"/>
    <x v="0"/>
    <n v="1"/>
    <x v="0"/>
    <x v="0"/>
    <x v="0"/>
    <x v="50"/>
    <n v="43753.34"/>
    <s v="tier - 2"/>
    <x v="1"/>
    <s v="R1015"/>
    <x v="26"/>
  </r>
  <r>
    <x v="51"/>
    <s v=" Ms"/>
    <s v="Alex"/>
    <s v="Wang"/>
    <x v="49"/>
    <n v="9.34"/>
    <x v="0"/>
    <s v="No"/>
    <x v="0"/>
    <n v="0"/>
    <x v="0"/>
    <x v="0"/>
    <x v="0"/>
    <x v="51"/>
    <n v="43578.94"/>
    <s v="tier - 2"/>
    <x v="2"/>
    <s v="R1012"/>
    <x v="11"/>
  </r>
  <r>
    <x v="52"/>
    <s v=" Mr"/>
    <s v="David"/>
    <s v="Campa"/>
    <x v="50"/>
    <n v="5.03"/>
    <x v="1"/>
    <s v="No"/>
    <x v="1"/>
    <n v="1"/>
    <x v="0"/>
    <x v="0"/>
    <x v="2"/>
    <x v="52"/>
    <n v="43254.42"/>
    <s v="tier - 2"/>
    <x v="2"/>
    <s v="R1016"/>
    <x v="16"/>
  </r>
  <r>
    <x v="53"/>
    <s v=" Mr"/>
    <s v="AndrewB"/>
    <s v="Clifford"/>
    <x v="51"/>
    <n v="11.05"/>
    <x v="0"/>
    <s v="No"/>
    <x v="0"/>
    <n v="0"/>
    <x v="0"/>
    <x v="0"/>
    <x v="0"/>
    <x v="53"/>
    <n v="43073.760000000002"/>
    <s v="tier - 2"/>
    <x v="2"/>
    <s v="R1011"/>
    <x v="11"/>
  </r>
  <r>
    <x v="54"/>
    <s v=" Ms"/>
    <s v="DaraE"/>
    <s v="Dalmata"/>
    <x v="52"/>
    <n v="11.95"/>
    <x v="0"/>
    <s v="No"/>
    <x v="0"/>
    <n v="0"/>
    <x v="0"/>
    <x v="0"/>
    <x v="0"/>
    <x v="54"/>
    <n v="42983.46"/>
    <s v="tier - 1"/>
    <x v="2"/>
    <s v="R1012"/>
    <x v="9"/>
  </r>
  <r>
    <x v="55"/>
    <s v=" Ms"/>
    <s v="Inna"/>
    <s v="Vishik"/>
    <x v="53"/>
    <n v="7.72"/>
    <x v="1"/>
    <s v="No"/>
    <x v="0"/>
    <n v="1"/>
    <x v="0"/>
    <x v="0"/>
    <x v="0"/>
    <x v="55"/>
    <n v="42969.85"/>
    <s v="tier - 1"/>
    <x v="0"/>
    <s v="R1013"/>
    <x v="27"/>
  </r>
  <r>
    <x v="56"/>
    <s v=" Mr"/>
    <s v="Ari"/>
    <s v="Schorr"/>
    <x v="54"/>
    <n v="5.75"/>
    <x v="0"/>
    <s v="No"/>
    <x v="0"/>
    <n v="2"/>
    <x v="0"/>
    <x v="0"/>
    <x v="1"/>
    <x v="56"/>
    <n v="42856.84"/>
    <s v="tier - 1"/>
    <x v="1"/>
    <s v="R1011"/>
    <x v="28"/>
  </r>
  <r>
    <x v="57"/>
    <s v=" Ms"/>
    <s v="Lindsey"/>
    <s v="Lusardi"/>
    <x v="55"/>
    <n v="11.89"/>
    <x v="0"/>
    <s v="No"/>
    <x v="0"/>
    <n v="0"/>
    <x v="0"/>
    <x v="0"/>
    <x v="0"/>
    <x v="57"/>
    <n v="42764.12"/>
    <s v="tier - 1"/>
    <x v="2"/>
    <s v="R1011"/>
    <x v="11"/>
  </r>
  <r>
    <x v="58"/>
    <s v=" Mr"/>
    <s v="Kenny"/>
    <s v="Rayner"/>
    <x v="56"/>
    <n v="6.2"/>
    <x v="0"/>
    <s v="No"/>
    <x v="0"/>
    <n v="0"/>
    <x v="0"/>
    <x v="0"/>
    <x v="1"/>
    <x v="58"/>
    <n v="42760.5"/>
    <s v="tier - 1"/>
    <x v="2"/>
    <s v="R1012"/>
    <x v="29"/>
  </r>
  <r>
    <x v="59"/>
    <s v=" Ms"/>
    <s v="Louise"/>
    <s v="Voghel"/>
    <x v="57"/>
    <n v="10.61"/>
    <x v="0"/>
    <s v="No"/>
    <x v="0"/>
    <n v="0"/>
    <x v="0"/>
    <x v="0"/>
    <x v="0"/>
    <x v="59"/>
    <n v="42644.2"/>
    <s v="tier - 1"/>
    <x v="0"/>
    <s v="R1011"/>
    <x v="14"/>
  </r>
  <r>
    <x v="60"/>
    <s v=" Mr"/>
    <s v="Cameron"/>
    <s v="Rieth"/>
    <x v="9"/>
    <n v="6.04"/>
    <x v="0"/>
    <s v="No"/>
    <x v="1"/>
    <n v="1"/>
    <x v="0"/>
    <x v="0"/>
    <x v="1"/>
    <x v="60"/>
    <n v="42560.43"/>
    <s v="tier - 1"/>
    <x v="0"/>
    <s v="R1013"/>
    <x v="18"/>
  </r>
  <r>
    <x v="61"/>
    <s v=" Ms"/>
    <s v="KatieT"/>
    <s v="Gollotto"/>
    <x v="58"/>
    <n v="9.33"/>
    <x v="1"/>
    <s v="No"/>
    <x v="0"/>
    <n v="0"/>
    <x v="0"/>
    <x v="0"/>
    <x v="0"/>
    <x v="61"/>
    <n v="42538.720000000001"/>
    <s v="tier - 1"/>
    <x v="0"/>
    <s v="R1011"/>
    <x v="22"/>
  </r>
  <r>
    <x v="62"/>
    <s v=" Ms"/>
    <s v="Casey"/>
    <s v="Dunn"/>
    <x v="59"/>
    <n v="11.47"/>
    <x v="0"/>
    <s v="No"/>
    <x v="0"/>
    <n v="0"/>
    <x v="0"/>
    <x v="0"/>
    <x v="0"/>
    <x v="62"/>
    <n v="42478.6"/>
    <s v="tier - 1"/>
    <x v="2"/>
    <s v="R1011"/>
    <x v="0"/>
  </r>
  <r>
    <x v="63"/>
    <s v=" Mr"/>
    <s v="David"/>
    <s v="Blitzer"/>
    <x v="60"/>
    <n v="7.02"/>
    <x v="1"/>
    <s v="No"/>
    <x v="0"/>
    <n v="0"/>
    <x v="0"/>
    <x v="0"/>
    <x v="0"/>
    <x v="63"/>
    <n v="42303.69"/>
    <s v="tier - 1"/>
    <x v="2"/>
    <s v="R1016"/>
    <x v="22"/>
  </r>
  <r>
    <x v="64"/>
    <s v=" Mr"/>
    <s v="BrysonC"/>
    <s v="Smith"/>
    <x v="61"/>
    <n v="8.8000000000000007"/>
    <x v="1"/>
    <s v="No"/>
    <x v="0"/>
    <n v="1"/>
    <x v="0"/>
    <x v="0"/>
    <x v="0"/>
    <x v="64"/>
    <n v="42211.14"/>
    <s v="tier - 1"/>
    <x v="0"/>
    <s v="R1013"/>
    <x v="27"/>
  </r>
  <r>
    <x v="65"/>
    <s v=" Ms"/>
    <s v="Megan"/>
    <s v="Hyland"/>
    <x v="62"/>
    <n v="8.68"/>
    <x v="0"/>
    <s v="No"/>
    <x v="0"/>
    <n v="2"/>
    <x v="0"/>
    <x v="0"/>
    <x v="0"/>
    <x v="65"/>
    <n v="42188.15"/>
    <s v="tier - 1"/>
    <x v="1"/>
    <s v="R1011"/>
    <x v="30"/>
  </r>
  <r>
    <x v="66"/>
    <s v=" Mr"/>
    <s v="Daniel"/>
    <s v="Ducharme"/>
    <x v="63"/>
    <n v="6.12"/>
    <x v="0"/>
    <s v="No"/>
    <x v="1"/>
    <n v="1"/>
    <x v="0"/>
    <x v="0"/>
    <x v="1"/>
    <x v="66"/>
    <n v="42124.52"/>
    <s v="tier - 1"/>
    <x v="1"/>
    <s v="R1013"/>
    <x v="18"/>
  </r>
  <r>
    <x v="67"/>
    <s v=" Mr"/>
    <s v="StevenM"/>
    <s v="Johnson"/>
    <x v="64"/>
    <n v="5.4"/>
    <x v="1"/>
    <s v="No"/>
    <x v="1"/>
    <n v="1"/>
    <x v="0"/>
    <x v="0"/>
    <x v="2"/>
    <x v="67"/>
    <n v="42112.24"/>
    <s v="tier - 1"/>
    <x v="0"/>
    <s v="R1013"/>
    <x v="31"/>
  </r>
  <r>
    <x v="68"/>
    <s v=" Ms"/>
    <s v="JennaL"/>
    <s v="Mutz"/>
    <x v="4"/>
    <n v="4.3600000000000003"/>
    <x v="1"/>
    <s v="No"/>
    <x v="0"/>
    <n v="0"/>
    <x v="0"/>
    <x v="0"/>
    <x v="2"/>
    <x v="68"/>
    <n v="42111.66"/>
    <s v="tier - 1"/>
    <x v="1"/>
    <s v="R1024"/>
    <x v="1"/>
  </r>
  <r>
    <x v="69"/>
    <s v=" Mr"/>
    <s v="Freeman"/>
    <s v="Lee"/>
    <x v="65"/>
    <n v="9.77"/>
    <x v="0"/>
    <s v="No"/>
    <x v="0"/>
    <n v="0"/>
    <x v="0"/>
    <x v="0"/>
    <x v="0"/>
    <x v="69"/>
    <n v="41999.519999999997"/>
    <s v="tier - 1"/>
    <x v="0"/>
    <s v="R1013"/>
    <x v="0"/>
  </r>
  <r>
    <x v="70"/>
    <s v=" Mr"/>
    <s v="Jeff"/>
    <s v="Turner"/>
    <x v="66"/>
    <n v="4.25"/>
    <x v="0"/>
    <s v="No"/>
    <x v="0"/>
    <n v="1"/>
    <x v="0"/>
    <x v="0"/>
    <x v="2"/>
    <x v="70"/>
    <n v="41949.24"/>
    <s v="tier - 1"/>
    <x v="1"/>
    <s v="R1013"/>
    <x v="32"/>
  </r>
  <r>
    <x v="71"/>
    <s v=" Mr"/>
    <s v="EleniltonV"/>
    <s v="Rangel"/>
    <x v="67"/>
    <n v="4.76"/>
    <x v="0"/>
    <s v="No"/>
    <x v="0"/>
    <n v="2"/>
    <x v="0"/>
    <x v="0"/>
    <x v="2"/>
    <x v="71"/>
    <n v="41919.1"/>
    <s v="tier - 1"/>
    <x v="1"/>
    <s v="R1016"/>
    <x v="14"/>
  </r>
  <r>
    <x v="72"/>
    <s v=" Ms"/>
    <s v="Maurya"/>
    <s v="Lacey"/>
    <x v="68"/>
    <n v="6.22"/>
    <x v="1"/>
    <s v="No"/>
    <x v="0"/>
    <n v="2"/>
    <x v="0"/>
    <x v="0"/>
    <x v="1"/>
    <x v="72"/>
    <n v="41886.54"/>
    <s v="tier - 1"/>
    <x v="0"/>
    <s v="R1011"/>
    <x v="24"/>
  </r>
  <r>
    <x v="73"/>
    <s v=" Ms"/>
    <s v="SamanthaC"/>
    <s v="Stiger"/>
    <x v="69"/>
    <n v="7.96"/>
    <x v="0"/>
    <s v="No"/>
    <x v="0"/>
    <n v="0"/>
    <x v="0"/>
    <x v="0"/>
    <x v="0"/>
    <x v="73"/>
    <n v="41794.629999999997"/>
    <s v="tier - 1"/>
    <x v="0"/>
    <s v="R1011"/>
    <x v="5"/>
  </r>
  <r>
    <x v="74"/>
    <s v=" Ms"/>
    <s v="BethanyA"/>
    <s v="Caldwell"/>
    <x v="70"/>
    <n v="10.92"/>
    <x v="1"/>
    <s v="No"/>
    <x v="0"/>
    <n v="1"/>
    <x v="0"/>
    <x v="0"/>
    <x v="0"/>
    <x v="74"/>
    <n v="41681.86"/>
    <s v="tier - 1"/>
    <x v="1"/>
    <s v="R1011"/>
    <x v="27"/>
  </r>
  <r>
    <x v="75"/>
    <s v=" Mr"/>
    <s v="Yves"/>
    <s v="Marmillod"/>
    <x v="71"/>
    <n v="11.51"/>
    <x v="1"/>
    <s v="No"/>
    <x v="0"/>
    <n v="1"/>
    <x v="0"/>
    <x v="0"/>
    <x v="0"/>
    <x v="75"/>
    <n v="41676.080000000002"/>
    <s v="tier - 1"/>
    <x v="2"/>
    <s v="R1013"/>
    <x v="27"/>
  </r>
  <r>
    <x v="76"/>
    <s v=" Ms"/>
    <s v="Danielle"/>
    <s v="Cloutier-Simons"/>
    <x v="72"/>
    <n v="5.99"/>
    <x v="1"/>
    <s v="No"/>
    <x v="0"/>
    <n v="0"/>
    <x v="0"/>
    <x v="0"/>
    <x v="1"/>
    <x v="76"/>
    <n v="41661.599999999999"/>
    <s v="tier - 1"/>
    <x v="0"/>
    <s v="R1011"/>
    <x v="1"/>
  </r>
  <r>
    <x v="77"/>
    <s v=" Ms"/>
    <s v="Julia"/>
    <s v="Vegas"/>
    <x v="73"/>
    <n v="11.57"/>
    <x v="0"/>
    <s v="No"/>
    <x v="0"/>
    <n v="0"/>
    <x v="0"/>
    <x v="0"/>
    <x v="0"/>
    <x v="77"/>
    <n v="41636.199999999997"/>
    <s v="tier - 1"/>
    <x v="1"/>
    <s v="R1011"/>
    <x v="19"/>
  </r>
  <r>
    <x v="78"/>
    <s v=" Mr"/>
    <s v="Joshua"/>
    <s v="Cochran"/>
    <x v="74"/>
    <n v="6.67"/>
    <x v="1"/>
    <s v="No"/>
    <x v="0"/>
    <n v="0"/>
    <x v="0"/>
    <x v="0"/>
    <x v="0"/>
    <x v="78"/>
    <n v="41505.15"/>
    <s v="tier - 1"/>
    <x v="2"/>
    <s v="R1011"/>
    <x v="22"/>
  </r>
  <r>
    <x v="79"/>
    <s v=" Ms"/>
    <s v="Jennifer"/>
    <s v="Holtzapple"/>
    <x v="75"/>
    <n v="9.1999999999999993"/>
    <x v="0"/>
    <s v="No"/>
    <x v="0"/>
    <n v="0"/>
    <x v="0"/>
    <x v="0"/>
    <x v="0"/>
    <x v="79"/>
    <n v="41351.879999999997"/>
    <s v="tier - 1"/>
    <x v="2"/>
    <s v="R1011"/>
    <x v="14"/>
  </r>
  <r>
    <x v="80"/>
    <s v=" Ms"/>
    <s v="GwenM"/>
    <s v="Meyer"/>
    <x v="76"/>
    <n v="5.1100000000000003"/>
    <x v="1"/>
    <s v="No"/>
    <x v="0"/>
    <n v="1"/>
    <x v="0"/>
    <x v="0"/>
    <x v="2"/>
    <x v="80"/>
    <n v="41331.79"/>
    <s v="tier - 1"/>
    <x v="2"/>
    <s v="R1011"/>
    <x v="13"/>
  </r>
  <r>
    <x v="81"/>
    <s v=" Mr"/>
    <s v="Patrick"/>
    <s v="Brickley"/>
    <x v="77"/>
    <n v="5.34"/>
    <x v="0"/>
    <s v="No"/>
    <x v="0"/>
    <n v="0"/>
    <x v="0"/>
    <x v="0"/>
    <x v="2"/>
    <x v="81"/>
    <n v="41271.5"/>
    <s v="tier - 1"/>
    <x v="2"/>
    <s v="R1011"/>
    <x v="29"/>
  </r>
  <r>
    <x v="82"/>
    <s v=" Ms"/>
    <s v="Kate"/>
    <s v="Magee"/>
    <x v="78"/>
    <n v="4.03"/>
    <x v="1"/>
    <s v="No"/>
    <x v="0"/>
    <n v="1"/>
    <x v="0"/>
    <x v="0"/>
    <x v="2"/>
    <x v="82"/>
    <n v="41250.39"/>
    <s v="tier - 1"/>
    <x v="0"/>
    <s v="R1011"/>
    <x v="8"/>
  </r>
  <r>
    <x v="83"/>
    <s v=" Mr"/>
    <s v="Kevin"/>
    <s v="Thoma"/>
    <x v="79"/>
    <n v="4.2300000000000004"/>
    <x v="1"/>
    <s v="No"/>
    <x v="1"/>
    <n v="1"/>
    <x v="0"/>
    <x v="0"/>
    <x v="2"/>
    <x v="83"/>
    <n v="41191.57"/>
    <s v="tier - 1"/>
    <x v="2"/>
    <s v="R1011"/>
    <x v="16"/>
  </r>
  <r>
    <x v="84"/>
    <s v=" Mr"/>
    <s v="StephenIi"/>
    <s v="Heagy"/>
    <x v="80"/>
    <n v="4.0599999999999996"/>
    <x v="0"/>
    <s v="No"/>
    <x v="0"/>
    <n v="2"/>
    <x v="0"/>
    <x v="0"/>
    <x v="2"/>
    <x v="84"/>
    <n v="41097.160000000003"/>
    <s v="tier - 1"/>
    <x v="0"/>
    <s v="R1016"/>
    <x v="28"/>
  </r>
  <r>
    <x v="85"/>
    <s v=" Mr"/>
    <s v="Philip"/>
    <s v="Regnier"/>
    <x v="81"/>
    <n v="4.68"/>
    <x v="0"/>
    <s v="No"/>
    <x v="0"/>
    <n v="2"/>
    <x v="0"/>
    <x v="0"/>
    <x v="2"/>
    <x v="85"/>
    <n v="41055.29"/>
    <s v="tier - 1"/>
    <x v="2"/>
    <s v="R1011"/>
    <x v="28"/>
  </r>
  <r>
    <x v="86"/>
    <s v=" Mr"/>
    <s v="BrettA"/>
    <s v="Parendo"/>
    <x v="37"/>
    <n v="4.34"/>
    <x v="0"/>
    <s v="No"/>
    <x v="1"/>
    <n v="1"/>
    <x v="0"/>
    <x v="0"/>
    <x v="2"/>
    <x v="86"/>
    <n v="41034.22"/>
    <s v="tier - 1"/>
    <x v="0"/>
    <s v="R1017"/>
    <x v="18"/>
  </r>
  <r>
    <x v="87"/>
    <s v=" Ms"/>
    <s v="Rebecca"/>
    <s v="Schell"/>
    <x v="82"/>
    <n v="10.51"/>
    <x v="0"/>
    <s v="No"/>
    <x v="0"/>
    <n v="0"/>
    <x v="0"/>
    <x v="0"/>
    <x v="0"/>
    <x v="87"/>
    <n v="40974.160000000003"/>
    <s v="tier - 1"/>
    <x v="2"/>
    <s v="R1013"/>
    <x v="30"/>
  </r>
  <r>
    <x v="88"/>
    <s v=" Ms"/>
    <s v="Kelley"/>
    <s v="Driscoll"/>
    <x v="83"/>
    <n v="5.84"/>
    <x v="1"/>
    <s v="No"/>
    <x v="1"/>
    <n v="1"/>
    <x v="0"/>
    <x v="0"/>
    <x v="1"/>
    <x v="88"/>
    <n v="40961.29"/>
    <s v="tier - 1"/>
    <x v="2"/>
    <s v="R1011"/>
    <x v="33"/>
  </r>
  <r>
    <x v="89"/>
    <s v=" Ms"/>
    <s v="AbigailK"/>
    <s v="Mitchell"/>
    <x v="84"/>
    <n v="5.41"/>
    <x v="0"/>
    <s v="No"/>
    <x v="1"/>
    <n v="1"/>
    <x v="0"/>
    <x v="0"/>
    <x v="2"/>
    <x v="89"/>
    <n v="40941.29"/>
    <s v="tier - 1"/>
    <x v="2"/>
    <s v="R1013"/>
    <x v="18"/>
  </r>
  <r>
    <x v="90"/>
    <s v=" Ms"/>
    <s v="Hope"/>
    <s v="Cutler"/>
    <x v="85"/>
    <n v="6.06"/>
    <x v="0"/>
    <s v="No"/>
    <x v="0"/>
    <n v="1"/>
    <x v="0"/>
    <x v="0"/>
    <x v="1"/>
    <x v="90"/>
    <n v="40932.43"/>
    <s v="tier - 1"/>
    <x v="2"/>
    <s v="R1013"/>
    <x v="34"/>
  </r>
  <r>
    <x v="91"/>
    <s v=" Ms"/>
    <s v="ElyseM"/>
    <s v="Derian"/>
    <x v="86"/>
    <n v="4.22"/>
    <x v="0"/>
    <s v="No"/>
    <x v="0"/>
    <n v="0"/>
    <x v="0"/>
    <x v="0"/>
    <x v="2"/>
    <x v="91"/>
    <n v="40904.199999999997"/>
    <s v="tier - 1"/>
    <x v="1"/>
    <s v="R1024"/>
    <x v="35"/>
  </r>
  <r>
    <x v="92"/>
    <s v=" Mr"/>
    <s v="Nicholas"/>
    <s v="Farina"/>
    <x v="87"/>
    <n v="5.12"/>
    <x v="0"/>
    <s v="No"/>
    <x v="0"/>
    <n v="2"/>
    <x v="0"/>
    <x v="0"/>
    <x v="2"/>
    <x v="92"/>
    <n v="40817.85"/>
    <s v="tier - 1"/>
    <x v="0"/>
    <s v="R1011"/>
    <x v="28"/>
  </r>
  <r>
    <x v="93"/>
    <s v=" Mr"/>
    <s v="David"/>
    <s v="Saunders"/>
    <x v="88"/>
    <n v="4.57"/>
    <x v="1"/>
    <s v="No"/>
    <x v="0"/>
    <n v="0"/>
    <x v="0"/>
    <x v="0"/>
    <x v="2"/>
    <x v="93"/>
    <n v="40720.550000000003"/>
    <s v="tier - 1"/>
    <x v="0"/>
    <s v="R1012"/>
    <x v="1"/>
  </r>
  <r>
    <x v="94"/>
    <s v=" Ms"/>
    <s v="Natalie"/>
    <s v="Kratz"/>
    <x v="89"/>
    <n v="9.58"/>
    <x v="1"/>
    <s v="No"/>
    <x v="0"/>
    <n v="2"/>
    <x v="0"/>
    <x v="0"/>
    <x v="0"/>
    <x v="94"/>
    <n v="40692.910000000003"/>
    <s v="tier - 1"/>
    <x v="1"/>
    <s v="R1011"/>
    <x v="2"/>
  </r>
  <r>
    <x v="95"/>
    <s v=" Mr"/>
    <s v="Thomas"/>
    <s v="Boland"/>
    <x v="90"/>
    <n v="9.7799999999999994"/>
    <x v="1"/>
    <s v="No"/>
    <x v="0"/>
    <n v="1"/>
    <x v="0"/>
    <x v="0"/>
    <x v="0"/>
    <x v="95"/>
    <n v="40590.550000000003"/>
    <s v="tier - 1"/>
    <x v="0"/>
    <s v="R1012"/>
    <x v="27"/>
  </r>
  <r>
    <x v="96"/>
    <s v=" Ms"/>
    <s v="PamelaJ"/>
    <s v="Van Hout"/>
    <x v="66"/>
    <n v="4.1100000000000003"/>
    <x v="1"/>
    <s v="No"/>
    <x v="0"/>
    <n v="0"/>
    <x v="0"/>
    <x v="0"/>
    <x v="2"/>
    <x v="96"/>
    <n v="40419.019999999997"/>
    <s v="tier - 1"/>
    <x v="2"/>
    <s v="R1013"/>
    <x v="17"/>
  </r>
  <r>
    <x v="97"/>
    <s v=" Ms"/>
    <s v="Jessica"/>
    <s v="Ramsey"/>
    <x v="91"/>
    <n v="4.0199999999999996"/>
    <x v="1"/>
    <s v="No"/>
    <x v="0"/>
    <n v="2"/>
    <x v="0"/>
    <x v="0"/>
    <x v="2"/>
    <x v="97"/>
    <n v="40373.74"/>
    <s v="tier - 1"/>
    <x v="0"/>
    <s v="R1011"/>
    <x v="24"/>
  </r>
  <r>
    <x v="98"/>
    <s v=" Mr"/>
    <s v="RonN"/>
    <s v="Gage"/>
    <x v="92"/>
    <n v="6.92"/>
    <x v="0"/>
    <s v="No"/>
    <x v="0"/>
    <n v="0"/>
    <x v="0"/>
    <x v="0"/>
    <x v="0"/>
    <x v="98"/>
    <n v="40309.93"/>
    <s v="tier - 1"/>
    <x v="0"/>
    <s v="R1011"/>
    <x v="5"/>
  </r>
  <r>
    <x v="99"/>
    <s v=" Mr"/>
    <s v="Daniel"/>
    <s v="Gollins"/>
    <x v="93"/>
    <n v="4.84"/>
    <x v="0"/>
    <s v="No"/>
    <x v="0"/>
    <n v="0"/>
    <x v="0"/>
    <x v="0"/>
    <x v="2"/>
    <x v="99"/>
    <n v="40284.379999999997"/>
    <s v="tier - 1"/>
    <x v="0"/>
    <s v="R1012"/>
    <x v="29"/>
  </r>
  <r>
    <x v="100"/>
    <s v=" Mr"/>
    <s v="Brian"/>
    <s v="Benestad"/>
    <x v="94"/>
    <n v="8"/>
    <x v="1"/>
    <s v="No"/>
    <x v="0"/>
    <n v="0"/>
    <x v="0"/>
    <x v="0"/>
    <x v="0"/>
    <x v="100"/>
    <n v="40273.65"/>
    <s v="tier - 1"/>
    <x v="0"/>
    <s v="R1013"/>
    <x v="36"/>
  </r>
  <r>
    <x v="101"/>
    <s v=" Ms"/>
    <s v="Sari"/>
    <s v="Aviv"/>
    <x v="95"/>
    <n v="8.77"/>
    <x v="1"/>
    <s v="No"/>
    <x v="0"/>
    <n v="0"/>
    <x v="0"/>
    <x v="0"/>
    <x v="0"/>
    <x v="101"/>
    <n v="40208.559999999998"/>
    <s v="tier - 1"/>
    <x v="2"/>
    <s v="R1011"/>
    <x v="36"/>
  </r>
  <r>
    <x v="102"/>
    <s v=" Mr"/>
    <s v="RobertM"/>
    <s v="Burns"/>
    <x v="96"/>
    <n v="4.96"/>
    <x v="0"/>
    <s v="No"/>
    <x v="1"/>
    <n v="1"/>
    <x v="0"/>
    <x v="0"/>
    <x v="2"/>
    <x v="102"/>
    <n v="40204.83"/>
    <s v="tier - 1"/>
    <x v="0"/>
    <s v="R1012"/>
    <x v="18"/>
  </r>
  <r>
    <x v="103"/>
    <s v=" Mr"/>
    <s v="Ricardo"/>
    <s v="Maldonado"/>
    <x v="97"/>
    <n v="4.43"/>
    <x v="1"/>
    <s v="No"/>
    <x v="0"/>
    <n v="0"/>
    <x v="0"/>
    <x v="0"/>
    <x v="2"/>
    <x v="103"/>
    <n v="40182.25"/>
    <s v="tier - 1"/>
    <x v="2"/>
    <s v="R1011"/>
    <x v="17"/>
  </r>
  <r>
    <x v="104"/>
    <s v=" Mr"/>
    <s v="Gedion"/>
    <s v="Yitref"/>
    <x v="98"/>
    <n v="5.82"/>
    <x v="1"/>
    <s v="No"/>
    <x v="1"/>
    <n v="1"/>
    <x v="0"/>
    <x v="0"/>
    <x v="1"/>
    <x v="104"/>
    <n v="40103.89"/>
    <s v="tier - 1"/>
    <x v="2"/>
    <s v="R1011"/>
    <x v="33"/>
  </r>
  <r>
    <x v="105"/>
    <s v=" Mr"/>
    <s v="Mark"/>
    <s v="Loudon-Brown"/>
    <x v="99"/>
    <n v="6.03"/>
    <x v="1"/>
    <s v="No"/>
    <x v="0"/>
    <n v="2"/>
    <x v="0"/>
    <x v="0"/>
    <x v="1"/>
    <x v="97"/>
    <n v="40069.440000000002"/>
    <s v="tier - 1"/>
    <x v="0"/>
    <s v="R1011"/>
    <x v="24"/>
  </r>
  <r>
    <x v="106"/>
    <s v=" Mr"/>
    <s v="GaminiP"/>
    <s v="Sugathadasa"/>
    <x v="100"/>
    <n v="9.27"/>
    <x v="0"/>
    <s v="No"/>
    <x v="0"/>
    <n v="0"/>
    <x v="0"/>
    <x v="0"/>
    <x v="0"/>
    <x v="105"/>
    <n v="40054.730000000003"/>
    <s v="tier - 1"/>
    <x v="0"/>
    <s v="R1011"/>
    <x v="9"/>
  </r>
  <r>
    <x v="107"/>
    <s v=" Ms"/>
    <s v="EmilyJ"/>
    <s v="Ganley"/>
    <x v="101"/>
    <n v="5.53"/>
    <x v="0"/>
    <s v="No"/>
    <x v="0"/>
    <n v="0"/>
    <x v="0"/>
    <x v="0"/>
    <x v="2"/>
    <x v="106"/>
    <n v="40003.33"/>
    <s v="tier - 1"/>
    <x v="1"/>
    <s v="R1012"/>
    <x v="37"/>
  </r>
  <r>
    <x v="108"/>
    <s v=" Ms"/>
    <s v="Amanda"/>
    <s v="Potter"/>
    <x v="50"/>
    <n v="5.07"/>
    <x v="0"/>
    <s v="No"/>
    <x v="0"/>
    <n v="1"/>
    <x v="0"/>
    <x v="0"/>
    <x v="2"/>
    <x v="107"/>
    <n v="39983.43"/>
    <s v="tier - 2"/>
    <x v="0"/>
    <s v="R1012"/>
    <x v="38"/>
  </r>
  <r>
    <x v="109"/>
    <s v=" Mr"/>
    <s v="Nicholas"/>
    <s v="Rasmussen"/>
    <x v="102"/>
    <n v="11.17"/>
    <x v="1"/>
    <s v="No"/>
    <x v="0"/>
    <n v="1"/>
    <x v="0"/>
    <x v="0"/>
    <x v="0"/>
    <x v="108"/>
    <n v="39963.120000000003"/>
    <s v="tier - 2"/>
    <x v="2"/>
    <s v="R1011"/>
    <x v="27"/>
  </r>
  <r>
    <x v="110"/>
    <s v=" Mr"/>
    <s v="Knox"/>
    <s v="Robinson"/>
    <x v="103"/>
    <n v="6.14"/>
    <x v="1"/>
    <s v="No"/>
    <x v="0"/>
    <n v="0"/>
    <x v="0"/>
    <x v="0"/>
    <x v="1"/>
    <x v="109"/>
    <n v="39871.699999999997"/>
    <s v="tier - 1"/>
    <x v="2"/>
    <s v="R1013"/>
    <x v="17"/>
  </r>
  <r>
    <x v="111"/>
    <s v=" Ms"/>
    <s v="Yianna"/>
    <s v="Antonopoulos"/>
    <x v="104"/>
    <n v="6.26"/>
    <x v="1"/>
    <s v="No"/>
    <x v="1"/>
    <n v="1"/>
    <x v="0"/>
    <x v="0"/>
    <x v="1"/>
    <x v="110"/>
    <n v="39865.699999999997"/>
    <s v="tier - 2"/>
    <x v="2"/>
    <s v="R1011"/>
    <x v="37"/>
  </r>
  <r>
    <x v="112"/>
    <s v=" Ms"/>
    <s v="Roberta"/>
    <s v="Groner"/>
    <x v="105"/>
    <n v="4.72"/>
    <x v="1"/>
    <s v="No"/>
    <x v="0"/>
    <n v="0"/>
    <x v="0"/>
    <x v="0"/>
    <x v="2"/>
    <x v="111"/>
    <n v="39836.519999999997"/>
    <s v="tier - 2"/>
    <x v="1"/>
    <s v="R1011"/>
    <x v="17"/>
  </r>
  <r>
    <x v="113"/>
    <s v=" Mr"/>
    <s v="BenjaminP"/>
    <s v="Zywicki"/>
    <x v="106"/>
    <n v="5.18"/>
    <x v="0"/>
    <s v="No"/>
    <x v="0"/>
    <n v="1"/>
    <x v="0"/>
    <x v="0"/>
    <x v="2"/>
    <x v="112"/>
    <n v="39774.28"/>
    <s v="tier - 1"/>
    <x v="1"/>
    <s v="R1014"/>
    <x v="38"/>
  </r>
  <r>
    <x v="114"/>
    <s v=" Mr"/>
    <s v="Craig"/>
    <s v="Cardinal"/>
    <x v="107"/>
    <n v="9.4"/>
    <x v="0"/>
    <s v="No"/>
    <x v="0"/>
    <n v="2"/>
    <x v="0"/>
    <x v="0"/>
    <x v="0"/>
    <x v="113"/>
    <n v="39727.61"/>
    <s v="tier - 1"/>
    <x v="2"/>
    <s v="R1011"/>
    <x v="30"/>
  </r>
  <r>
    <x v="115"/>
    <s v=" Ms"/>
    <s v="Ann"/>
    <s v="Alleman"/>
    <x v="88"/>
    <n v="6.29"/>
    <x v="0"/>
    <s v="No"/>
    <x v="0"/>
    <n v="0"/>
    <x v="0"/>
    <x v="0"/>
    <x v="1"/>
    <x v="114"/>
    <n v="39725.519999999997"/>
    <s v="tier - 2"/>
    <x v="1"/>
    <s v="R1012"/>
    <x v="29"/>
  </r>
  <r>
    <x v="116"/>
    <s v=" Mr"/>
    <s v="JamieP"/>
    <s v="Stroffolino"/>
    <x v="108"/>
    <n v="6.04"/>
    <x v="0"/>
    <s v="No"/>
    <x v="1"/>
    <n v="1"/>
    <x v="0"/>
    <x v="0"/>
    <x v="1"/>
    <x v="115"/>
    <n v="39722.75"/>
    <s v="tier - 1"/>
    <x v="1"/>
    <s v="R1013"/>
    <x v="39"/>
  </r>
  <r>
    <x v="117"/>
    <s v=" Mr"/>
    <s v="John"/>
    <s v="Clubb"/>
    <x v="109"/>
    <n v="10.55"/>
    <x v="0"/>
    <s v="No"/>
    <x v="0"/>
    <n v="0"/>
    <x v="0"/>
    <x v="0"/>
    <x v="0"/>
    <x v="116"/>
    <n v="39721.93"/>
    <s v="tier - 2"/>
    <x v="2"/>
    <s v="R1011"/>
    <x v="0"/>
  </r>
  <r>
    <x v="118"/>
    <s v=" Mr"/>
    <s v="Charlie"/>
    <s v="Mcgoogan"/>
    <x v="110"/>
    <n v="5.09"/>
    <x v="0"/>
    <s v="No"/>
    <x v="0"/>
    <n v="0"/>
    <x v="0"/>
    <x v="0"/>
    <x v="2"/>
    <x v="117"/>
    <n v="39670.44"/>
    <s v="tier - 2"/>
    <x v="1"/>
    <s v="R1012"/>
    <x v="29"/>
  </r>
  <r>
    <x v="119"/>
    <s v=" Mr"/>
    <s v="Meb"/>
    <s v="Keflezighi"/>
    <x v="11"/>
    <n v="5.2"/>
    <x v="1"/>
    <s v="No"/>
    <x v="0"/>
    <n v="1"/>
    <x v="0"/>
    <x v="0"/>
    <x v="2"/>
    <x v="118"/>
    <n v="39611.760000000002"/>
    <s v="tier - 1"/>
    <x v="0"/>
    <s v="R1013"/>
    <x v="40"/>
  </r>
  <r>
    <x v="120"/>
    <s v=" Mr"/>
    <s v="AaqibL"/>
    <s v="Syed"/>
    <x v="111"/>
    <n v="8.4499999999999993"/>
    <x v="1"/>
    <s v="No"/>
    <x v="0"/>
    <n v="0"/>
    <x v="0"/>
    <x v="0"/>
    <x v="0"/>
    <x v="119"/>
    <n v="39597.410000000003"/>
    <s v="tier - 1"/>
    <x v="2"/>
    <s v="R1017"/>
    <x v="36"/>
  </r>
  <r>
    <x v="121"/>
    <s v=" Mr"/>
    <s v="CraigA"/>
    <s v="Segal"/>
    <x v="32"/>
    <n v="9.5399999999999991"/>
    <x v="0"/>
    <s v="No"/>
    <x v="0"/>
    <n v="0"/>
    <x v="0"/>
    <x v="0"/>
    <x v="0"/>
    <x v="120"/>
    <n v="39556.49"/>
    <s v="tier - 1"/>
    <x v="2"/>
    <s v="R1015"/>
    <x v="9"/>
  </r>
  <r>
    <x v="122"/>
    <s v=" Ms"/>
    <s v="Meredith"/>
    <s v="Defranco"/>
    <x v="112"/>
    <n v="4.99"/>
    <x v="1"/>
    <s v="No"/>
    <x v="0"/>
    <n v="2"/>
    <x v="0"/>
    <x v="0"/>
    <x v="2"/>
    <x v="121"/>
    <n v="39396.86"/>
    <s v="tier - 2"/>
    <x v="2"/>
    <s v="R1011"/>
    <x v="24"/>
  </r>
  <r>
    <x v="123"/>
    <s v=" Mr"/>
    <s v="Doug"/>
    <s v="Kells"/>
    <x v="113"/>
    <n v="10.54"/>
    <x v="0"/>
    <s v="No"/>
    <x v="0"/>
    <n v="0"/>
    <x v="0"/>
    <x v="0"/>
    <x v="0"/>
    <x v="122"/>
    <n v="39352.6"/>
    <s v="tier - 2"/>
    <x v="0"/>
    <s v="R1011"/>
    <x v="9"/>
  </r>
  <r>
    <x v="124"/>
    <s v=" Ms"/>
    <s v="ElizabethJ"/>
    <s v="Lawton"/>
    <x v="114"/>
    <n v="4.54"/>
    <x v="0"/>
    <s v="No"/>
    <x v="0"/>
    <n v="0"/>
    <x v="0"/>
    <x v="0"/>
    <x v="2"/>
    <x v="123"/>
    <n v="39315.279999999999"/>
    <s v="tier - 2"/>
    <x v="0"/>
    <s v="R1011"/>
    <x v="37"/>
  </r>
  <r>
    <x v="125"/>
    <s v=" Mr"/>
    <s v="MatthewP"/>
    <s v="Bejar"/>
    <x v="115"/>
    <n v="6.29"/>
    <x v="0"/>
    <s v="No"/>
    <x v="0"/>
    <n v="1"/>
    <x v="0"/>
    <x v="0"/>
    <x v="1"/>
    <x v="124"/>
    <n v="39241.440000000002"/>
    <s v="tier - 1"/>
    <x v="0"/>
    <s v="R1011"/>
    <x v="34"/>
  </r>
  <r>
    <x v="126"/>
    <s v=" Mr"/>
    <s v="GuillermoSr"/>
    <s v="Navarro Castro"/>
    <x v="116"/>
    <n v="9.51"/>
    <x v="0"/>
    <s v="No"/>
    <x v="0"/>
    <n v="0"/>
    <x v="0"/>
    <x v="0"/>
    <x v="0"/>
    <x v="125"/>
    <n v="39221.120000000003"/>
    <s v="tier - 2"/>
    <x v="1"/>
    <s v="R1011"/>
    <x v="5"/>
  </r>
  <r>
    <x v="127"/>
    <s v=" Mr"/>
    <s v="RyanC"/>
    <s v="Tice"/>
    <x v="101"/>
    <n v="4.72"/>
    <x v="0"/>
    <s v="No"/>
    <x v="0"/>
    <n v="0"/>
    <x v="0"/>
    <x v="0"/>
    <x v="2"/>
    <x v="126"/>
    <n v="39125.33"/>
    <s v="tier - 1"/>
    <x v="1"/>
    <s v="R1016"/>
    <x v="37"/>
  </r>
  <r>
    <x v="128"/>
    <s v=" Mr"/>
    <s v="Dane"/>
    <s v="Wolf"/>
    <x v="54"/>
    <n v="5.91"/>
    <x v="1"/>
    <s v="No"/>
    <x v="0"/>
    <n v="0"/>
    <x v="0"/>
    <x v="0"/>
    <x v="1"/>
    <x v="127"/>
    <n v="39047.29"/>
    <s v="tier - 1"/>
    <x v="0"/>
    <s v="R1017"/>
    <x v="17"/>
  </r>
  <r>
    <x v="129"/>
    <s v=" Mr"/>
    <s v="Jonas"/>
    <s v="Oppedal"/>
    <x v="117"/>
    <n v="9.58"/>
    <x v="0"/>
    <s v="No"/>
    <x v="0"/>
    <n v="0"/>
    <x v="0"/>
    <x v="0"/>
    <x v="0"/>
    <x v="128"/>
    <n v="38998.550000000003"/>
    <s v="tier - 1"/>
    <x v="1"/>
    <s v="R1011"/>
    <x v="9"/>
  </r>
  <r>
    <x v="130"/>
    <s v=" Mr"/>
    <s v="GeorgeE"/>
    <s v="Wright"/>
    <x v="118"/>
    <n v="5.77"/>
    <x v="0"/>
    <s v="No"/>
    <x v="0"/>
    <n v="0"/>
    <x v="0"/>
    <x v="0"/>
    <x v="1"/>
    <x v="129"/>
    <n v="38947.43"/>
    <s v="tier - 2"/>
    <x v="0"/>
    <s v="R1011"/>
    <x v="25"/>
  </r>
  <r>
    <x v="131"/>
    <s v=" Ms"/>
    <s v="SaraS"/>
    <s v="Ellis"/>
    <x v="119"/>
    <n v="4.38"/>
    <x v="1"/>
    <s v="No"/>
    <x v="0"/>
    <n v="0"/>
    <x v="0"/>
    <x v="0"/>
    <x v="2"/>
    <x v="130"/>
    <n v="38932.559999999998"/>
    <s v="tier - 2"/>
    <x v="0"/>
    <s v="R1011"/>
    <x v="1"/>
  </r>
  <r>
    <x v="132"/>
    <s v=" Mr"/>
    <s v="Nick"/>
    <s v="Taormina"/>
    <x v="120"/>
    <n v="5.65"/>
    <x v="0"/>
    <s v="No"/>
    <x v="0"/>
    <n v="1"/>
    <x v="0"/>
    <x v="0"/>
    <x v="2"/>
    <x v="131"/>
    <n v="38924.04"/>
    <s v="tier - 2"/>
    <x v="2"/>
    <s v="R1011"/>
    <x v="38"/>
  </r>
  <r>
    <x v="133"/>
    <s v=" Mr"/>
    <s v="Timothy"/>
    <s v="Lynch"/>
    <x v="121"/>
    <n v="7.54"/>
    <x v="1"/>
    <s v="No"/>
    <x v="0"/>
    <n v="0"/>
    <x v="0"/>
    <x v="0"/>
    <x v="0"/>
    <x v="132"/>
    <n v="38893.360000000001"/>
    <s v="tier - 1"/>
    <x v="2"/>
    <s v="R1011"/>
    <x v="22"/>
  </r>
  <r>
    <x v="134"/>
    <s v=" Ms"/>
    <s v="BeckyL"/>
    <s v="Tavella"/>
    <x v="66"/>
    <n v="5.1100000000000003"/>
    <x v="1"/>
    <s v="No"/>
    <x v="0"/>
    <n v="1"/>
    <x v="0"/>
    <x v="0"/>
    <x v="2"/>
    <x v="82"/>
    <n v="38869.25"/>
    <s v="tier - 2"/>
    <x v="2"/>
    <s v="R1011"/>
    <x v="8"/>
  </r>
  <r>
    <x v="135"/>
    <s v=" Ms"/>
    <s v="StephK"/>
    <s v="Neufeld"/>
    <x v="122"/>
    <n v="4.25"/>
    <x v="0"/>
    <s v="No"/>
    <x v="1"/>
    <n v="1"/>
    <x v="0"/>
    <x v="0"/>
    <x v="2"/>
    <x v="133"/>
    <n v="38836.980000000003"/>
    <s v="tier - 2"/>
    <x v="1"/>
    <s v="R1011"/>
    <x v="18"/>
  </r>
  <r>
    <x v="136"/>
    <s v=" Ms"/>
    <s v="KristineB"/>
    <s v="Walhovd"/>
    <x v="123"/>
    <n v="5.55"/>
    <x v="0"/>
    <s v="yes"/>
    <x v="0"/>
    <n v="1"/>
    <x v="0"/>
    <x v="0"/>
    <x v="2"/>
    <x v="134"/>
    <n v="38792.69"/>
    <s v="tier - 2"/>
    <x v="2"/>
    <s v="R1013"/>
    <x v="41"/>
  </r>
  <r>
    <x v="137"/>
    <s v=" Mr"/>
    <s v="TaylorB"/>
    <s v="Washburn"/>
    <x v="124"/>
    <n v="5.78"/>
    <x v="0"/>
    <s v="No"/>
    <x v="0"/>
    <n v="0"/>
    <x v="0"/>
    <x v="0"/>
    <x v="1"/>
    <x v="135"/>
    <n v="38746.36"/>
    <s v="tier - 1"/>
    <x v="2"/>
    <s v="R1012"/>
    <x v="42"/>
  </r>
  <r>
    <x v="138"/>
    <s v=" Mr"/>
    <s v="William"/>
    <s v="Mroz"/>
    <x v="125"/>
    <n v="5.28"/>
    <x v="1"/>
    <s v="No"/>
    <x v="0"/>
    <n v="0"/>
    <x v="0"/>
    <x v="0"/>
    <x v="2"/>
    <x v="136"/>
    <n v="38740.120000000003"/>
    <s v="tier - 2"/>
    <x v="2"/>
    <s v="R1012"/>
    <x v="1"/>
  </r>
  <r>
    <x v="139"/>
    <s v=" Mr"/>
    <s v="Sage"/>
    <s v="Canaday"/>
    <x v="20"/>
    <n v="5.39"/>
    <x v="0"/>
    <s v="No"/>
    <x v="0"/>
    <n v="0"/>
    <x v="0"/>
    <x v="0"/>
    <x v="2"/>
    <x v="137"/>
    <n v="38711"/>
    <s v="tier - 2"/>
    <x v="2"/>
    <s v="R1011"/>
    <x v="42"/>
  </r>
  <r>
    <x v="140"/>
    <s v=" Mr"/>
    <s v="Cole"/>
    <s v="Atkins"/>
    <x v="40"/>
    <n v="8.01"/>
    <x v="1"/>
    <s v="No"/>
    <x v="0"/>
    <n v="1"/>
    <x v="0"/>
    <x v="0"/>
    <x v="0"/>
    <x v="138"/>
    <n v="38709.18"/>
    <s v="tier - 1"/>
    <x v="0"/>
    <s v="R1013"/>
    <x v="26"/>
  </r>
  <r>
    <x v="141"/>
    <s v=" Mr"/>
    <s v="Jesse"/>
    <s v="Kropelnicki"/>
    <x v="126"/>
    <n v="5.21"/>
    <x v="0"/>
    <s v="No"/>
    <x v="0"/>
    <n v="0"/>
    <x v="0"/>
    <x v="0"/>
    <x v="2"/>
    <x v="139"/>
    <n v="38652.089999999997"/>
    <s v="tier - 2"/>
    <x v="2"/>
    <s v="R1011"/>
    <x v="3"/>
  </r>
  <r>
    <x v="142"/>
    <s v=" Ms"/>
    <s v="TammiJ"/>
    <s v="Braund"/>
    <x v="106"/>
    <n v="6.27"/>
    <x v="0"/>
    <s v="No"/>
    <x v="0"/>
    <n v="0"/>
    <x v="0"/>
    <x v="0"/>
    <x v="1"/>
    <x v="140"/>
    <n v="38511.629999999997"/>
    <s v="tier - 2"/>
    <x v="2"/>
    <s v="R1024"/>
    <x v="35"/>
  </r>
  <r>
    <x v="143"/>
    <s v=" Mr"/>
    <s v="MatthewS"/>
    <s v="Anderson"/>
    <x v="127"/>
    <n v="10.73"/>
    <x v="1"/>
    <s v="No"/>
    <x v="0"/>
    <n v="1"/>
    <x v="0"/>
    <x v="0"/>
    <x v="0"/>
    <x v="141"/>
    <n v="38415.47"/>
    <s v="tier - 1"/>
    <x v="2"/>
    <s v="R1011"/>
    <x v="26"/>
  </r>
  <r>
    <x v="144"/>
    <s v=" Mr"/>
    <s v="Eric"/>
    <s v="Bilbrey"/>
    <x v="128"/>
    <n v="10.52"/>
    <x v="0"/>
    <s v="No"/>
    <x v="0"/>
    <n v="0"/>
    <x v="0"/>
    <x v="0"/>
    <x v="0"/>
    <x v="142"/>
    <n v="38405.26"/>
    <s v="tier - 2"/>
    <x v="1"/>
    <s v="R1011"/>
    <x v="14"/>
  </r>
  <r>
    <x v="145"/>
    <s v=" Ms"/>
    <s v="ValeriaR"/>
    <s v="Curtis"/>
    <x v="129"/>
    <n v="11.82"/>
    <x v="1"/>
    <s v="No"/>
    <x v="0"/>
    <n v="2"/>
    <x v="0"/>
    <x v="0"/>
    <x v="0"/>
    <x v="143"/>
    <n v="38389.79"/>
    <s v="tier - 2"/>
    <x v="0"/>
    <s v="R1011"/>
    <x v="2"/>
  </r>
  <r>
    <x v="146"/>
    <s v=" Mr"/>
    <s v="MichaelP"/>
    <s v="Meyer"/>
    <x v="130"/>
    <n v="6.76"/>
    <x v="0"/>
    <s v="No"/>
    <x v="0"/>
    <n v="0"/>
    <x v="0"/>
    <x v="0"/>
    <x v="0"/>
    <x v="144"/>
    <n v="38344.57"/>
    <s v="tier - 1"/>
    <x v="0"/>
    <s v="R1011"/>
    <x v="43"/>
  </r>
  <r>
    <x v="147"/>
    <s v=" Mr"/>
    <s v="Rami"/>
    <s v="Bardeesy"/>
    <x v="131"/>
    <n v="5.62"/>
    <x v="0"/>
    <s v="No"/>
    <x v="0"/>
    <n v="0"/>
    <x v="0"/>
    <x v="0"/>
    <x v="2"/>
    <x v="145"/>
    <n v="38313.129999999997"/>
    <s v="tier - 1"/>
    <x v="0"/>
    <s v="R1011"/>
    <x v="25"/>
  </r>
  <r>
    <x v="148"/>
    <s v=" Mr"/>
    <s v="Denis"/>
    <s v="Shanahan"/>
    <x v="94"/>
    <n v="4.1900000000000004"/>
    <x v="0"/>
    <s v="No"/>
    <x v="0"/>
    <n v="0"/>
    <x v="0"/>
    <x v="0"/>
    <x v="2"/>
    <x v="146"/>
    <n v="38282.75"/>
    <s v="tier - 1"/>
    <x v="2"/>
    <s v="R1013"/>
    <x v="4"/>
  </r>
  <r>
    <x v="149"/>
    <s v=" Mr"/>
    <s v="BrianE"/>
    <s v="Sutter"/>
    <x v="132"/>
    <n v="5.32"/>
    <x v="0"/>
    <s v="No"/>
    <x v="0"/>
    <n v="0"/>
    <x v="0"/>
    <x v="1"/>
    <x v="2"/>
    <x v="147"/>
    <n v="38245.589999999997"/>
    <s v="tier - 1"/>
    <x v="2"/>
    <s v="R1013"/>
    <x v="25"/>
  </r>
  <r>
    <x v="150"/>
    <s v=" Ms"/>
    <s v="Bonnie"/>
    <s v="Yesian"/>
    <x v="133"/>
    <n v="4.46"/>
    <x v="1"/>
    <s v="No"/>
    <x v="0"/>
    <n v="1"/>
    <x v="0"/>
    <x v="0"/>
    <x v="2"/>
    <x v="148"/>
    <n v="38241.74"/>
    <s v="tier - 2"/>
    <x v="0"/>
    <s v="R1011"/>
    <x v="13"/>
  </r>
  <r>
    <x v="151"/>
    <s v=" Mr"/>
    <s v="MichaelP"/>
    <s v="Meers"/>
    <x v="134"/>
    <n v="5.65"/>
    <x v="0"/>
    <s v="No"/>
    <x v="0"/>
    <n v="0"/>
    <x v="0"/>
    <x v="0"/>
    <x v="2"/>
    <x v="149"/>
    <n v="38237.339999999997"/>
    <s v="tier - 2"/>
    <x v="0"/>
    <s v="R1011"/>
    <x v="4"/>
  </r>
  <r>
    <x v="152"/>
    <s v=" Mr"/>
    <s v="Paul"/>
    <s v="Conlon"/>
    <x v="135"/>
    <n v="6.04"/>
    <x v="0"/>
    <s v="No"/>
    <x v="0"/>
    <n v="2"/>
    <x v="0"/>
    <x v="0"/>
    <x v="1"/>
    <x v="150"/>
    <n v="38189.1"/>
    <s v="tier - 2"/>
    <x v="2"/>
    <s v="R1011"/>
    <x v="28"/>
  </r>
  <r>
    <x v="153"/>
    <s v=" Mr"/>
    <s v="Michael"/>
    <s v="Arnstein"/>
    <x v="136"/>
    <n v="5.76"/>
    <x v="0"/>
    <s v="No"/>
    <x v="0"/>
    <n v="1"/>
    <x v="0"/>
    <x v="0"/>
    <x v="1"/>
    <x v="151"/>
    <n v="38126.25"/>
    <s v="tier - 1"/>
    <x v="0"/>
    <s v="R1013"/>
    <x v="44"/>
  </r>
  <r>
    <x v="154"/>
    <s v=" Mr"/>
    <s v="Samuel"/>
    <s v="Jurek"/>
    <x v="137"/>
    <n v="4.3600000000000003"/>
    <x v="0"/>
    <s v="No"/>
    <x v="1"/>
    <n v="1"/>
    <x v="0"/>
    <x v="1"/>
    <x v="2"/>
    <x v="152"/>
    <n v="37829.72"/>
    <s v="tier - 1"/>
    <x v="2"/>
    <s v="R1011"/>
    <x v="18"/>
  </r>
  <r>
    <x v="155"/>
    <s v=" Mr"/>
    <s v="Matthew"/>
    <s v="Thill"/>
    <x v="138"/>
    <n v="4.76"/>
    <x v="1"/>
    <s v="No"/>
    <x v="1"/>
    <n v="1"/>
    <x v="0"/>
    <x v="0"/>
    <x v="2"/>
    <x v="153"/>
    <n v="37800.980000000003"/>
    <s v="tier - 2"/>
    <x v="2"/>
    <s v="R1011"/>
    <x v="33"/>
  </r>
  <r>
    <x v="156"/>
    <s v=" Mr"/>
    <s v="Daniel"/>
    <s v="Glaz"/>
    <x v="139"/>
    <n v="10.82"/>
    <x v="1"/>
    <s v="No"/>
    <x v="0"/>
    <n v="1"/>
    <x v="0"/>
    <x v="0"/>
    <x v="0"/>
    <x v="154"/>
    <n v="37742.58"/>
    <s v="tier - 1"/>
    <x v="1"/>
    <s v="R1013"/>
    <x v="26"/>
  </r>
  <r>
    <x v="157"/>
    <s v=" Ms"/>
    <s v="Syndy"/>
    <s v="Sampson"/>
    <x v="140"/>
    <n v="4.01"/>
    <x v="1"/>
    <s v="No"/>
    <x v="0"/>
    <n v="0"/>
    <x v="0"/>
    <x v="0"/>
    <x v="2"/>
    <x v="155"/>
    <n v="37735.199999999997"/>
    <s v="tier - 2"/>
    <x v="2"/>
    <s v="R1011"/>
    <x v="1"/>
  </r>
  <r>
    <x v="158"/>
    <s v=" Ms"/>
    <s v="Aleksandra"/>
    <s v="Duliba"/>
    <x v="141"/>
    <n v="5.12"/>
    <x v="1"/>
    <s v="No"/>
    <x v="0"/>
    <n v="1"/>
    <x v="0"/>
    <x v="0"/>
    <x v="2"/>
    <x v="156"/>
    <n v="37701.879999999997"/>
    <s v="tier - 2"/>
    <x v="0"/>
    <s v="R1023"/>
    <x v="23"/>
  </r>
  <r>
    <x v="159"/>
    <s v=" Mr"/>
    <s v="SteeveTSr"/>
    <s v="Tanguay"/>
    <x v="142"/>
    <n v="10.54"/>
    <x v="1"/>
    <s v="No"/>
    <x v="0"/>
    <n v="2"/>
    <x v="0"/>
    <x v="0"/>
    <x v="0"/>
    <x v="157"/>
    <n v="37675.06"/>
    <s v="tier - 2"/>
    <x v="0"/>
    <s v="R1011"/>
    <x v="2"/>
  </r>
  <r>
    <x v="160"/>
    <s v=" Mr"/>
    <s v="Richard"/>
    <s v="Mcclelland"/>
    <x v="143"/>
    <n v="4.21"/>
    <x v="0"/>
    <s v="No"/>
    <x v="0"/>
    <n v="0"/>
    <x v="0"/>
    <x v="0"/>
    <x v="2"/>
    <x v="158"/>
    <n v="37650.74"/>
    <s v="tier - 2"/>
    <x v="2"/>
    <s v="R1012"/>
    <x v="37"/>
  </r>
  <r>
    <x v="161"/>
    <s v=" Mr"/>
    <s v="AaronT"/>
    <s v="Gorman"/>
    <x v="44"/>
    <n v="5.42"/>
    <x v="0"/>
    <s v="No"/>
    <x v="0"/>
    <n v="0"/>
    <x v="0"/>
    <x v="0"/>
    <x v="2"/>
    <x v="159"/>
    <n v="37607.53"/>
    <s v="tier - 1"/>
    <x v="2"/>
    <s v="R1019"/>
    <x v="3"/>
  </r>
  <r>
    <x v="162"/>
    <s v=" Mr"/>
    <s v="Akira"/>
    <s v="Nishimura"/>
    <x v="103"/>
    <n v="4.28"/>
    <x v="0"/>
    <s v="yes"/>
    <x v="0"/>
    <n v="1"/>
    <x v="0"/>
    <x v="0"/>
    <x v="2"/>
    <x v="160"/>
    <n v="37484.449999999997"/>
    <s v="tier - 1"/>
    <x v="1"/>
    <s v="R1013"/>
    <x v="21"/>
  </r>
  <r>
    <x v="163"/>
    <s v=" Mr"/>
    <s v="Ben"/>
    <s v="Brimble"/>
    <x v="144"/>
    <n v="8.9"/>
    <x v="0"/>
    <s v="No"/>
    <x v="0"/>
    <n v="0"/>
    <x v="0"/>
    <x v="0"/>
    <x v="0"/>
    <x v="161"/>
    <n v="37465.339999999997"/>
    <s v="tier - 1"/>
    <x v="2"/>
    <s v="R1012"/>
    <x v="43"/>
  </r>
  <r>
    <x v="164"/>
    <s v=" Ms"/>
    <s v="Jana"/>
    <s v="Trenk"/>
    <x v="145"/>
    <n v="4.8899999999999997"/>
    <x v="0"/>
    <s v="No"/>
    <x v="1"/>
    <n v="1"/>
    <x v="0"/>
    <x v="0"/>
    <x v="2"/>
    <x v="162"/>
    <n v="37425.94"/>
    <s v="tier - 2"/>
    <x v="1"/>
    <s v="R1011"/>
    <x v="18"/>
  </r>
  <r>
    <x v="165"/>
    <s v=" Mr"/>
    <s v="JayT"/>
    <s v="Wittmann"/>
    <x v="146"/>
    <n v="4.29"/>
    <x v="1"/>
    <s v="No"/>
    <x v="1"/>
    <n v="1"/>
    <x v="0"/>
    <x v="0"/>
    <x v="2"/>
    <x v="163"/>
    <n v="37277.269999999997"/>
    <s v="tier - 1"/>
    <x v="0"/>
    <s v="R1011"/>
    <x v="16"/>
  </r>
  <r>
    <x v="166"/>
    <s v=" Ms"/>
    <s v="Marie-Helene"/>
    <s v="Tremblay"/>
    <x v="147"/>
    <n v="8"/>
    <x v="1"/>
    <s v="No"/>
    <x v="0"/>
    <n v="1"/>
    <x v="0"/>
    <x v="0"/>
    <x v="0"/>
    <x v="164"/>
    <n v="37272.339999999997"/>
    <s v="tier - 2"/>
    <x v="0"/>
    <s v="R1011"/>
    <x v="27"/>
  </r>
  <r>
    <x v="167"/>
    <s v=" Ms"/>
    <s v="BretR"/>
    <s v="Scofield"/>
    <x v="111"/>
    <n v="4.67"/>
    <x v="1"/>
    <s v="No"/>
    <x v="0"/>
    <n v="0"/>
    <x v="0"/>
    <x v="0"/>
    <x v="2"/>
    <x v="165"/>
    <n v="37270.15"/>
    <s v="tier - 2"/>
    <x v="1"/>
    <s v="R1024"/>
    <x v="17"/>
  </r>
  <r>
    <x v="168"/>
    <s v=" Mr"/>
    <s v="GardnerL"/>
    <s v="Yost"/>
    <x v="148"/>
    <n v="4.5"/>
    <x v="0"/>
    <s v="No"/>
    <x v="0"/>
    <n v="0"/>
    <x v="0"/>
    <x v="0"/>
    <x v="2"/>
    <x v="166"/>
    <n v="37251.22"/>
    <s v="tier - 2"/>
    <x v="2"/>
    <s v="R1011"/>
    <x v="3"/>
  </r>
  <r>
    <x v="169"/>
    <s v=" Mr"/>
    <s v="Bobby"/>
    <s v="Torphy"/>
    <x v="149"/>
    <n v="6.32"/>
    <x v="1"/>
    <s v="yes"/>
    <x v="0"/>
    <n v="2"/>
    <x v="0"/>
    <x v="0"/>
    <x v="1"/>
    <x v="167"/>
    <n v="37165.160000000003"/>
    <s v="tier - 1"/>
    <x v="0"/>
    <s v="R1013"/>
    <x v="21"/>
  </r>
  <r>
    <x v="170"/>
    <s v=" Ms"/>
    <s v="Natalie"/>
    <s v="Busby"/>
    <x v="61"/>
    <n v="6.1"/>
    <x v="1"/>
    <s v="No"/>
    <x v="0"/>
    <n v="1"/>
    <x v="0"/>
    <x v="0"/>
    <x v="1"/>
    <x v="168"/>
    <n v="37133.9"/>
    <s v="tier - 2"/>
    <x v="2"/>
    <s v="R1013"/>
    <x v="40"/>
  </r>
  <r>
    <x v="171"/>
    <s v=" Ms"/>
    <s v="Lina"/>
    <s v="Nguyen"/>
    <x v="150"/>
    <n v="5.4"/>
    <x v="0"/>
    <s v="No"/>
    <x v="0"/>
    <n v="0"/>
    <x v="0"/>
    <x v="0"/>
    <x v="2"/>
    <x v="169"/>
    <n v="37079.370000000003"/>
    <s v="tier - 2"/>
    <x v="0"/>
    <s v="R1011"/>
    <x v="4"/>
  </r>
  <r>
    <x v="172"/>
    <s v=" Mr"/>
    <s v="Zebulon"/>
    <s v="Hanley"/>
    <x v="151"/>
    <n v="6.24"/>
    <x v="1"/>
    <s v="No"/>
    <x v="0"/>
    <n v="1"/>
    <x v="0"/>
    <x v="0"/>
    <x v="1"/>
    <x v="170"/>
    <n v="37076.370000000003"/>
    <s v="tier - 2"/>
    <x v="1"/>
    <s v="R1011"/>
    <x v="23"/>
  </r>
  <r>
    <x v="173"/>
    <s v=" Ms"/>
    <s v="Amanda"/>
    <s v="Scheer"/>
    <x v="152"/>
    <n v="4.45"/>
    <x v="0"/>
    <s v="No"/>
    <x v="0"/>
    <n v="0"/>
    <x v="0"/>
    <x v="0"/>
    <x v="2"/>
    <x v="171"/>
    <n v="37040.879999999997"/>
    <s v="tier - 2"/>
    <x v="2"/>
    <s v="R1011"/>
    <x v="42"/>
  </r>
  <r>
    <x v="174"/>
    <s v=" Mr"/>
    <s v="Greg"/>
    <s v="Rankin"/>
    <x v="153"/>
    <n v="5.22"/>
    <x v="0"/>
    <s v="No"/>
    <x v="0"/>
    <n v="1"/>
    <x v="0"/>
    <x v="0"/>
    <x v="2"/>
    <x v="172"/>
    <n v="36976.449999999997"/>
    <s v="tier - 2"/>
    <x v="0"/>
    <s v="R1011"/>
    <x v="34"/>
  </r>
  <r>
    <x v="175"/>
    <s v=" Mr"/>
    <s v="John"/>
    <s v="Ricardi"/>
    <x v="4"/>
    <n v="4.6100000000000003"/>
    <x v="0"/>
    <s v="No"/>
    <x v="0"/>
    <n v="1"/>
    <x v="0"/>
    <x v="0"/>
    <x v="2"/>
    <x v="173"/>
    <n v="36950.26"/>
    <s v="tier - 1"/>
    <x v="1"/>
    <s v="R1013"/>
    <x v="34"/>
  </r>
  <r>
    <x v="176"/>
    <s v=" Ms"/>
    <s v="KelseyA"/>
    <s v="Karkos"/>
    <x v="154"/>
    <n v="6.24"/>
    <x v="0"/>
    <s v="No"/>
    <x v="0"/>
    <n v="0"/>
    <x v="0"/>
    <x v="0"/>
    <x v="1"/>
    <x v="174"/>
    <n v="36935.64"/>
    <s v="tier - 2"/>
    <x v="1"/>
    <s v="R1011"/>
    <x v="29"/>
  </r>
  <r>
    <x v="177"/>
    <s v=" Ms"/>
    <s v="BronwenL"/>
    <s v="Price-Dierksen"/>
    <x v="155"/>
    <n v="10.039999999999999"/>
    <x v="0"/>
    <s v="No"/>
    <x v="0"/>
    <n v="0"/>
    <x v="0"/>
    <x v="0"/>
    <x v="0"/>
    <x v="175"/>
    <n v="36922.61"/>
    <s v="tier - 2"/>
    <x v="1"/>
    <s v="R1011"/>
    <x v="0"/>
  </r>
  <r>
    <x v="178"/>
    <s v=" Ms"/>
    <s v="Manuela"/>
    <s v="Knispel"/>
    <x v="156"/>
    <n v="6.09"/>
    <x v="0"/>
    <s v="No"/>
    <x v="0"/>
    <n v="0"/>
    <x v="0"/>
    <x v="0"/>
    <x v="1"/>
    <x v="176"/>
    <n v="36911.99"/>
    <s v="tier - 2"/>
    <x v="2"/>
    <s v="R1011"/>
    <x v="42"/>
  </r>
  <r>
    <x v="179"/>
    <s v=" Ms"/>
    <s v="JenniferL"/>
    <s v="King"/>
    <x v="105"/>
    <n v="11.4"/>
    <x v="1"/>
    <s v="No"/>
    <x v="1"/>
    <n v="1"/>
    <x v="1"/>
    <x v="0"/>
    <x v="0"/>
    <x v="177"/>
    <n v="36910.61"/>
    <s v="tier - 2"/>
    <x v="2"/>
    <s v="R1011"/>
    <x v="8"/>
  </r>
  <r>
    <x v="180"/>
    <s v=" Ms"/>
    <s v="AbbyW"/>
    <s v="Samuelson"/>
    <x v="157"/>
    <n v="4.29"/>
    <x v="0"/>
    <s v="No"/>
    <x v="1"/>
    <n v="1"/>
    <x v="0"/>
    <x v="0"/>
    <x v="2"/>
    <x v="178"/>
    <n v="36898.730000000003"/>
    <s v="tier - 2"/>
    <x v="1"/>
    <s v="R1012"/>
    <x v="39"/>
  </r>
  <r>
    <x v="181"/>
    <s v=" Mr"/>
    <s v="Tyler"/>
    <s v="Fredsall"/>
    <x v="158"/>
    <n v="5.7"/>
    <x v="0"/>
    <s v="No"/>
    <x v="0"/>
    <n v="2"/>
    <x v="0"/>
    <x v="0"/>
    <x v="1"/>
    <x v="179"/>
    <n v="36889.99"/>
    <s v="tier - 1"/>
    <x v="0"/>
    <s v="R1011"/>
    <x v="28"/>
  </r>
  <r>
    <x v="182"/>
    <s v=" Mr"/>
    <s v="Jeffrey"/>
    <s v="Eggleston"/>
    <x v="98"/>
    <n v="6.09"/>
    <x v="0"/>
    <s v="No"/>
    <x v="0"/>
    <n v="1"/>
    <x v="0"/>
    <x v="0"/>
    <x v="1"/>
    <x v="180"/>
    <n v="36837.47"/>
    <s v="tier - 2"/>
    <x v="0"/>
    <s v="R1011"/>
    <x v="34"/>
  </r>
  <r>
    <x v="183"/>
    <s v=" Mr"/>
    <s v="MatthewF"/>
    <s v="Palombaro"/>
    <x v="159"/>
    <n v="10.67"/>
    <x v="0"/>
    <s v="No"/>
    <x v="0"/>
    <n v="0"/>
    <x v="0"/>
    <x v="0"/>
    <x v="0"/>
    <x v="181"/>
    <n v="36795.29"/>
    <s v="tier - 2"/>
    <x v="1"/>
    <s v="R1011"/>
    <x v="11"/>
  </r>
  <r>
    <x v="184"/>
    <s v=" Mr"/>
    <s v="RyanJ"/>
    <s v="Silva"/>
    <x v="160"/>
    <n v="6.75"/>
    <x v="1"/>
    <s v="No"/>
    <x v="0"/>
    <n v="2"/>
    <x v="0"/>
    <x v="0"/>
    <x v="0"/>
    <x v="182"/>
    <n v="36786.370000000003"/>
    <s v="tier - 1"/>
    <x v="1"/>
    <s v="R1011"/>
    <x v="2"/>
  </r>
  <r>
    <x v="185"/>
    <s v=" Ms"/>
    <s v="Amy"/>
    <s v="Bugala"/>
    <x v="161"/>
    <n v="9.26"/>
    <x v="1"/>
    <s v="No"/>
    <x v="0"/>
    <n v="2"/>
    <x v="1"/>
    <x v="0"/>
    <x v="0"/>
    <x v="183"/>
    <n v="36580.28"/>
    <s v="tier - 2"/>
    <x v="2"/>
    <s v="R1013"/>
    <x v="12"/>
  </r>
  <r>
    <x v="186"/>
    <s v=" Mr"/>
    <s v="AndrewP"/>
    <s v="Dublin"/>
    <x v="162"/>
    <n v="4.2699999999999996"/>
    <x v="0"/>
    <s v="No"/>
    <x v="0"/>
    <n v="1"/>
    <x v="0"/>
    <x v="0"/>
    <x v="2"/>
    <x v="184"/>
    <n v="36572.800000000003"/>
    <s v="tier - 1"/>
    <x v="2"/>
    <s v="R1011"/>
    <x v="34"/>
  </r>
  <r>
    <x v="187"/>
    <s v=" Mr"/>
    <s v="GeorgeM"/>
    <s v="Cleland"/>
    <x v="163"/>
    <n v="11.51"/>
    <x v="0"/>
    <s v="No"/>
    <x v="0"/>
    <n v="2"/>
    <x v="0"/>
    <x v="0"/>
    <x v="0"/>
    <x v="185"/>
    <n v="36541.550000000003"/>
    <s v="tier - 2"/>
    <x v="0"/>
    <s v="R1011"/>
    <x v="30"/>
  </r>
  <r>
    <x v="188"/>
    <s v=" Ms"/>
    <s v="Sarah"/>
    <s v="Evans"/>
    <x v="164"/>
    <n v="7.22"/>
    <x v="0"/>
    <s v="No"/>
    <x v="0"/>
    <n v="0"/>
    <x v="0"/>
    <x v="1"/>
    <x v="0"/>
    <x v="186"/>
    <n v="36445.550000000003"/>
    <s v="tier - 2"/>
    <x v="2"/>
    <s v="R1011"/>
    <x v="5"/>
  </r>
  <r>
    <x v="189"/>
    <s v=" Ms"/>
    <s v="Lara"/>
    <s v="Boyd"/>
    <x v="165"/>
    <n v="4.37"/>
    <x v="0"/>
    <s v="No"/>
    <x v="1"/>
    <n v="1"/>
    <x v="0"/>
    <x v="0"/>
    <x v="2"/>
    <x v="187"/>
    <n v="36397.58"/>
    <s v="tier - 2"/>
    <x v="0"/>
    <s v="R1011"/>
    <x v="39"/>
  </r>
  <r>
    <x v="190"/>
    <s v=" Mr"/>
    <s v="Sebastien"/>
    <s v="Roulier"/>
    <x v="166"/>
    <n v="11.56"/>
    <x v="1"/>
    <s v="No"/>
    <x v="0"/>
    <n v="1"/>
    <x v="0"/>
    <x v="0"/>
    <x v="0"/>
    <x v="188"/>
    <n v="36350.71"/>
    <s v="tier - 1"/>
    <x v="2"/>
    <s v="R1011"/>
    <x v="19"/>
  </r>
  <r>
    <x v="191"/>
    <s v=" Mr"/>
    <s v="Padraig"/>
    <s v="Mullins"/>
    <x v="167"/>
    <n v="8.82"/>
    <x v="1"/>
    <s v="No"/>
    <x v="0"/>
    <n v="0"/>
    <x v="0"/>
    <x v="0"/>
    <x v="0"/>
    <x v="189"/>
    <n v="36332.449999999997"/>
    <s v="tier - 1"/>
    <x v="0"/>
    <s v="R1011"/>
    <x v="22"/>
  </r>
  <r>
    <x v="192"/>
    <s v=" Ms"/>
    <s v="Heather"/>
    <s v="Hofmann"/>
    <x v="59"/>
    <n v="4.6900000000000004"/>
    <x v="0"/>
    <s v="No"/>
    <x v="0"/>
    <n v="1"/>
    <x v="0"/>
    <x v="0"/>
    <x v="2"/>
    <x v="190"/>
    <n v="36314.050000000003"/>
    <s v="tier - 2"/>
    <x v="2"/>
    <s v="R1011"/>
    <x v="34"/>
  </r>
  <r>
    <x v="193"/>
    <s v=" Mr"/>
    <s v="Jorge"/>
    <s v="Garcia Garcia"/>
    <x v="168"/>
    <n v="4.53"/>
    <x v="0"/>
    <s v="yes"/>
    <x v="0"/>
    <n v="1"/>
    <x v="0"/>
    <x v="0"/>
    <x v="2"/>
    <x v="191"/>
    <n v="36307.800000000003"/>
    <s v="tier - 1"/>
    <x v="2"/>
    <s v="R1013"/>
    <x v="41"/>
  </r>
  <r>
    <x v="194"/>
    <s v=" Mr"/>
    <s v="JackR"/>
    <s v="Klecker"/>
    <x v="18"/>
    <n v="5.84"/>
    <x v="0"/>
    <s v="No"/>
    <x v="1"/>
    <n v="1"/>
    <x v="0"/>
    <x v="0"/>
    <x v="1"/>
    <x v="192"/>
    <n v="36219.410000000003"/>
    <s v="tier - 1"/>
    <x v="1"/>
    <s v="R1012"/>
    <x v="39"/>
  </r>
  <r>
    <x v="195"/>
    <s v=" Mr"/>
    <s v="Felix"/>
    <s v="Cancre"/>
    <x v="169"/>
    <n v="4.9000000000000004"/>
    <x v="0"/>
    <s v="No"/>
    <x v="1"/>
    <n v="1"/>
    <x v="0"/>
    <x v="0"/>
    <x v="2"/>
    <x v="193"/>
    <n v="36197.699999999997"/>
    <s v="tier - 1"/>
    <x v="0"/>
    <s v="R1011"/>
    <x v="20"/>
  </r>
  <r>
    <x v="196"/>
    <s v=" Mr"/>
    <s v="ChristopherC"/>
    <s v="Denucci"/>
    <x v="170"/>
    <n v="4.3"/>
    <x v="0"/>
    <s v="No"/>
    <x v="0"/>
    <n v="0"/>
    <x v="0"/>
    <x v="0"/>
    <x v="2"/>
    <x v="194"/>
    <n v="36189.1"/>
    <s v="tier - 1"/>
    <x v="0"/>
    <s v="R1016"/>
    <x v="35"/>
  </r>
  <r>
    <x v="197"/>
    <s v=" Mr"/>
    <s v="Jesse"/>
    <s v="Saldana"/>
    <x v="171"/>
    <n v="11.34"/>
    <x v="0"/>
    <s v="No"/>
    <x v="0"/>
    <n v="0"/>
    <x v="0"/>
    <x v="0"/>
    <x v="0"/>
    <x v="195"/>
    <n v="36182.870000000003"/>
    <s v="tier - 2"/>
    <x v="0"/>
    <s v="R1012"/>
    <x v="19"/>
  </r>
  <r>
    <x v="198"/>
    <s v=" Ms"/>
    <s v="Jill"/>
    <s v="Weinberg"/>
    <x v="172"/>
    <n v="5.88"/>
    <x v="0"/>
    <s v="yes"/>
    <x v="0"/>
    <n v="1"/>
    <x v="0"/>
    <x v="0"/>
    <x v="1"/>
    <x v="196"/>
    <n v="36149.480000000003"/>
    <s v="tier - 2"/>
    <x v="2"/>
    <s v="R1013"/>
    <x v="41"/>
  </r>
  <r>
    <x v="199"/>
    <s v=" Mr"/>
    <s v="William"/>
    <s v="Walsh"/>
    <x v="161"/>
    <n v="5.01"/>
    <x v="1"/>
    <s v="No"/>
    <x v="1"/>
    <n v="1"/>
    <x v="0"/>
    <x v="0"/>
    <x v="2"/>
    <x v="197"/>
    <n v="36124.57"/>
    <s v="tier - 1"/>
    <x v="0"/>
    <s v="R1013"/>
    <x v="31"/>
  </r>
  <r>
    <x v="200"/>
    <s v=" Mr"/>
    <s v="Alejandro"/>
    <s v="Pasten"/>
    <x v="173"/>
    <n v="4.4000000000000004"/>
    <x v="0"/>
    <s v="No"/>
    <x v="1"/>
    <n v="1"/>
    <x v="0"/>
    <x v="0"/>
    <x v="2"/>
    <x v="198"/>
    <n v="36090.49"/>
    <s v="tier - 2"/>
    <x v="2"/>
    <s v="R1011"/>
    <x v="18"/>
  </r>
  <r>
    <x v="201"/>
    <s v=" Mr"/>
    <s v="IanE"/>
    <s v="Labelle"/>
    <x v="174"/>
    <n v="6.26"/>
    <x v="1"/>
    <s v="No"/>
    <x v="0"/>
    <n v="0"/>
    <x v="0"/>
    <x v="0"/>
    <x v="1"/>
    <x v="199"/>
    <n v="36085.22"/>
    <s v="tier - 1"/>
    <x v="1"/>
    <s v="R1011"/>
    <x v="45"/>
  </r>
  <r>
    <x v="202"/>
    <s v=" Mr"/>
    <s v="HectorSr"/>
    <s v="Guzman"/>
    <x v="175"/>
    <n v="10.27"/>
    <x v="1"/>
    <s v="No"/>
    <x v="1"/>
    <n v="1"/>
    <x v="0"/>
    <x v="1"/>
    <x v="0"/>
    <x v="200"/>
    <n v="36074.339999999997"/>
    <s v="tier - 2"/>
    <x v="1"/>
    <s v="R1011"/>
    <x v="8"/>
  </r>
  <r>
    <x v="203"/>
    <s v=" Ms"/>
    <s v="Rebecca"/>
    <s v="Turnbull"/>
    <x v="176"/>
    <n v="5.27"/>
    <x v="0"/>
    <s v="No"/>
    <x v="0"/>
    <n v="0"/>
    <x v="0"/>
    <x v="0"/>
    <x v="2"/>
    <x v="201"/>
    <n v="36021.01"/>
    <s v="tier - 2"/>
    <x v="0"/>
    <s v="R1013"/>
    <x v="35"/>
  </r>
  <r>
    <x v="204"/>
    <s v=" Mr"/>
    <s v="Matt"/>
    <s v="Aguero"/>
    <x v="177"/>
    <n v="10.73"/>
    <x v="1"/>
    <s v="No"/>
    <x v="0"/>
    <n v="0"/>
    <x v="0"/>
    <x v="0"/>
    <x v="0"/>
    <x v="202"/>
    <n v="35952.65"/>
    <s v="tier - 1"/>
    <x v="0"/>
    <s v="R1011"/>
    <x v="36"/>
  </r>
  <r>
    <x v="205"/>
    <s v=" Ms"/>
    <s v="ElizabethH"/>
    <s v="Woodward"/>
    <x v="178"/>
    <n v="4.45"/>
    <x v="0"/>
    <s v="No"/>
    <x v="0"/>
    <n v="1"/>
    <x v="0"/>
    <x v="0"/>
    <x v="2"/>
    <x v="203"/>
    <n v="35883.269999999997"/>
    <s v="tier - 2"/>
    <x v="1"/>
    <s v="R1011"/>
    <x v="34"/>
  </r>
  <r>
    <x v="206"/>
    <s v=" Ms"/>
    <s v="Grace"/>
    <s v="Mcelroy"/>
    <x v="179"/>
    <n v="5.25"/>
    <x v="1"/>
    <s v="No"/>
    <x v="0"/>
    <n v="0"/>
    <x v="0"/>
    <x v="0"/>
    <x v="2"/>
    <x v="204"/>
    <n v="35733.96"/>
    <s v="tier - 2"/>
    <x v="2"/>
    <s v="R1011"/>
    <x v="1"/>
  </r>
  <r>
    <x v="207"/>
    <s v=" Mr"/>
    <s v="Jaime"/>
    <s v="Lopez"/>
    <x v="180"/>
    <n v="9.51"/>
    <x v="0"/>
    <s v="No"/>
    <x v="0"/>
    <n v="0"/>
    <x v="0"/>
    <x v="0"/>
    <x v="0"/>
    <x v="205"/>
    <n v="35711.39"/>
    <s v="tier - 2"/>
    <x v="0"/>
    <s v="R1012"/>
    <x v="19"/>
  </r>
  <r>
    <x v="208"/>
    <s v=" Ms"/>
    <s v="Calesse"/>
    <s v="Cardosi"/>
    <x v="172"/>
    <n v="11.12"/>
    <x v="0"/>
    <s v="No"/>
    <x v="0"/>
    <n v="0"/>
    <x v="0"/>
    <x v="0"/>
    <x v="0"/>
    <x v="206"/>
    <n v="35701.9"/>
    <s v="tier - 2"/>
    <x v="1"/>
    <s v="R1011"/>
    <x v="9"/>
  </r>
  <r>
    <x v="209"/>
    <s v=" Ms"/>
    <s v="KateL"/>
    <s v="Looney"/>
    <x v="181"/>
    <n v="4.5599999999999996"/>
    <x v="0"/>
    <s v="yes"/>
    <x v="0"/>
    <n v="1"/>
    <x v="0"/>
    <x v="0"/>
    <x v="2"/>
    <x v="207"/>
    <n v="35595.589999999997"/>
    <s v="tier - 2"/>
    <x v="0"/>
    <s v="R1013"/>
    <x v="21"/>
  </r>
  <r>
    <x v="210"/>
    <s v=" Mr"/>
    <s v="Sergey"/>
    <s v="Zyryanov"/>
    <x v="182"/>
    <n v="4.0199999999999996"/>
    <x v="1"/>
    <s v="yes"/>
    <x v="0"/>
    <n v="2"/>
    <x v="0"/>
    <x v="0"/>
    <x v="2"/>
    <x v="208"/>
    <n v="35585.58"/>
    <s v="tier - 2"/>
    <x v="0"/>
    <s v="R1011"/>
    <x v="21"/>
  </r>
  <r>
    <x v="211"/>
    <s v=" Mr"/>
    <s v="TimothyV"/>
    <s v="Gavin"/>
    <x v="124"/>
    <n v="8.7200000000000006"/>
    <x v="0"/>
    <s v="No"/>
    <x v="0"/>
    <n v="0"/>
    <x v="0"/>
    <x v="0"/>
    <x v="0"/>
    <x v="209"/>
    <n v="35583.17"/>
    <s v="tier - 1"/>
    <x v="0"/>
    <s v="R1011"/>
    <x v="14"/>
  </r>
  <r>
    <x v="212"/>
    <s v=" Mr"/>
    <s v="AndrewS"/>
    <s v="Littlefield"/>
    <x v="183"/>
    <n v="6.25"/>
    <x v="1"/>
    <s v="No"/>
    <x v="0"/>
    <n v="1"/>
    <x v="0"/>
    <x v="1"/>
    <x v="1"/>
    <x v="210"/>
    <n v="35573.26"/>
    <s v="tier - 2"/>
    <x v="1"/>
    <s v="R1011"/>
    <x v="13"/>
  </r>
  <r>
    <x v="213"/>
    <s v=" Mr"/>
    <s v="MatthewD"/>
    <s v="Shearer"/>
    <x v="184"/>
    <n v="7.32"/>
    <x v="0"/>
    <s v="No"/>
    <x v="0"/>
    <n v="2"/>
    <x v="0"/>
    <x v="0"/>
    <x v="0"/>
    <x v="211"/>
    <n v="35547.72"/>
    <s v="tier - 1"/>
    <x v="1"/>
    <s v="R1011"/>
    <x v="30"/>
  </r>
  <r>
    <x v="214"/>
    <s v=" Ms"/>
    <s v="Jessica"/>
    <s v="Armstrong"/>
    <x v="185"/>
    <n v="4.24"/>
    <x v="0"/>
    <s v="No"/>
    <x v="0"/>
    <n v="1"/>
    <x v="0"/>
    <x v="0"/>
    <x v="2"/>
    <x v="172"/>
    <n v="35547.47"/>
    <s v="tier - 2"/>
    <x v="0"/>
    <s v="R1011"/>
    <x v="34"/>
  </r>
  <r>
    <x v="215"/>
    <s v=" Mr"/>
    <s v="Lawrence"/>
    <s v="Warriner"/>
    <x v="186"/>
    <n v="6.84"/>
    <x v="0"/>
    <s v="No"/>
    <x v="0"/>
    <n v="2"/>
    <x v="0"/>
    <x v="0"/>
    <x v="0"/>
    <x v="212"/>
    <n v="35517.19"/>
    <s v="tier - 2"/>
    <x v="2"/>
    <s v="R1011"/>
    <x v="30"/>
  </r>
  <r>
    <x v="216"/>
    <s v=" Mr"/>
    <s v="Alex"/>
    <s v="White"/>
    <x v="65"/>
    <n v="5.23"/>
    <x v="1"/>
    <s v="No"/>
    <x v="0"/>
    <n v="1"/>
    <x v="0"/>
    <x v="0"/>
    <x v="2"/>
    <x v="213"/>
    <n v="35491.64"/>
    <s v="tier - 1"/>
    <x v="2"/>
    <s v="R1011"/>
    <x v="23"/>
  </r>
  <r>
    <x v="217"/>
    <s v=" Mr"/>
    <s v="Kevin"/>
    <s v="Cordaro"/>
    <x v="187"/>
    <n v="9.68"/>
    <x v="0"/>
    <s v="No"/>
    <x v="0"/>
    <n v="0"/>
    <x v="0"/>
    <x v="0"/>
    <x v="0"/>
    <x v="214"/>
    <n v="35345.730000000003"/>
    <s v="tier - 2"/>
    <x v="0"/>
    <s v="R1011"/>
    <x v="14"/>
  </r>
  <r>
    <x v="218"/>
    <s v=" Mr"/>
    <s v="GavinM"/>
    <s v="Hamilton"/>
    <x v="188"/>
    <n v="6.05"/>
    <x v="1"/>
    <s v="No"/>
    <x v="0"/>
    <n v="1"/>
    <x v="0"/>
    <x v="0"/>
    <x v="1"/>
    <x v="215"/>
    <n v="35315.96"/>
    <s v="tier - 2"/>
    <x v="1"/>
    <s v="R1011"/>
    <x v="23"/>
  </r>
  <r>
    <x v="219"/>
    <s v=" Mr"/>
    <s v="RickE"/>
    <s v="Meyer"/>
    <x v="189"/>
    <n v="6.11"/>
    <x v="1"/>
    <s v="No"/>
    <x v="1"/>
    <n v="1"/>
    <x v="0"/>
    <x v="0"/>
    <x v="1"/>
    <x v="216"/>
    <n v="35302.089999999997"/>
    <s v="tier - 1"/>
    <x v="2"/>
    <s v="R1011"/>
    <x v="31"/>
  </r>
  <r>
    <x v="220"/>
    <s v=" Ms"/>
    <s v="AndreaH"/>
    <s v="Duke"/>
    <x v="190"/>
    <n v="10.93"/>
    <x v="1"/>
    <s v="No"/>
    <x v="0"/>
    <n v="0"/>
    <x v="1"/>
    <x v="1"/>
    <x v="0"/>
    <x v="217"/>
    <n v="35160.129999999997"/>
    <s v="tier - 2"/>
    <x v="2"/>
    <s v="R1011"/>
    <x v="22"/>
  </r>
  <r>
    <x v="221"/>
    <s v=" Mr"/>
    <s v="AnthonyS"/>
    <s v="Malatesta"/>
    <x v="191"/>
    <n v="5.12"/>
    <x v="0"/>
    <s v="No"/>
    <x v="0"/>
    <n v="1"/>
    <x v="0"/>
    <x v="1"/>
    <x v="2"/>
    <x v="218"/>
    <n v="35147.53"/>
    <s v="tier - 1"/>
    <x v="1"/>
    <s v="R1016"/>
    <x v="44"/>
  </r>
  <r>
    <x v="222"/>
    <s v=" Mr"/>
    <s v="Erik"/>
    <s v="Hinrichsen"/>
    <x v="192"/>
    <n v="5.72"/>
    <x v="0"/>
    <s v="No"/>
    <x v="0"/>
    <n v="0"/>
    <x v="0"/>
    <x v="2"/>
    <x v="1"/>
    <x v="219"/>
    <n v="35069.370000000003"/>
    <s v="tier - 1"/>
    <x v="1"/>
    <s v="R1017"/>
    <x v="29"/>
  </r>
  <r>
    <x v="223"/>
    <s v=" Ms"/>
    <s v="KileyD"/>
    <s v="Lucan"/>
    <x v="193"/>
    <n v="11.83"/>
    <x v="1"/>
    <s v="No"/>
    <x v="0"/>
    <n v="1"/>
    <x v="0"/>
    <x v="0"/>
    <x v="0"/>
    <x v="220"/>
    <n v="35050.620000000003"/>
    <s v="tier - 2"/>
    <x v="1"/>
    <s v="R1011"/>
    <x v="27"/>
  </r>
  <r>
    <x v="224"/>
    <s v=" Ms"/>
    <s v="Jennifer"/>
    <s v="Koch"/>
    <x v="194"/>
    <n v="4.55"/>
    <x v="0"/>
    <s v="No"/>
    <x v="0"/>
    <n v="0"/>
    <x v="0"/>
    <x v="0"/>
    <x v="2"/>
    <x v="221"/>
    <n v="35000.730000000003"/>
    <s v="tier - 2"/>
    <x v="0"/>
    <s v="R1011"/>
    <x v="37"/>
  </r>
  <r>
    <x v="225"/>
    <s v=" Mr"/>
    <s v="Chris"/>
    <s v="Smith"/>
    <x v="195"/>
    <n v="4.87"/>
    <x v="1"/>
    <s v="No"/>
    <x v="1"/>
    <n v="1"/>
    <x v="0"/>
    <x v="0"/>
    <x v="2"/>
    <x v="222"/>
    <n v="34979.86"/>
    <s v="tier - 2"/>
    <x v="2"/>
    <s v="R1011"/>
    <x v="31"/>
  </r>
  <r>
    <x v="226"/>
    <s v=" Ms"/>
    <s v="MarianM"/>
    <s v="O'Connor"/>
    <x v="196"/>
    <n v="4.45"/>
    <x v="0"/>
    <s v="No"/>
    <x v="0"/>
    <n v="1"/>
    <x v="0"/>
    <x v="0"/>
    <x v="2"/>
    <x v="223"/>
    <n v="34976.42"/>
    <s v="tier - 2"/>
    <x v="1"/>
    <s v="R1011"/>
    <x v="44"/>
  </r>
  <r>
    <x v="227"/>
    <s v=" Mr"/>
    <s v="Jeremy"/>
    <s v="Kampwerth"/>
    <x v="197"/>
    <n v="9.42"/>
    <x v="1"/>
    <s v="No"/>
    <x v="0"/>
    <n v="0"/>
    <x v="0"/>
    <x v="1"/>
    <x v="0"/>
    <x v="224"/>
    <n v="34975.68"/>
    <s v="tier - 2"/>
    <x v="2"/>
    <s v="R1011"/>
    <x v="22"/>
  </r>
  <r>
    <x v="228"/>
    <s v=" Ms"/>
    <s v="AllisonH"/>
    <s v="Federoff"/>
    <x v="198"/>
    <n v="5.37"/>
    <x v="1"/>
    <s v="No"/>
    <x v="1"/>
    <n v="1"/>
    <x v="0"/>
    <x v="0"/>
    <x v="2"/>
    <x v="225"/>
    <n v="34940.61"/>
    <s v="tier - 2"/>
    <x v="0"/>
    <s v="R1011"/>
    <x v="33"/>
  </r>
  <r>
    <x v="229"/>
    <s v=" Ms"/>
    <s v="Elizabeth"/>
    <s v="Goya"/>
    <x v="199"/>
    <n v="4.5999999999999996"/>
    <x v="1"/>
    <s v="No"/>
    <x v="0"/>
    <n v="1"/>
    <x v="0"/>
    <x v="0"/>
    <x v="2"/>
    <x v="226"/>
    <n v="34838.870000000003"/>
    <s v="tier - 2"/>
    <x v="0"/>
    <s v="R1011"/>
    <x v="40"/>
  </r>
  <r>
    <x v="230"/>
    <s v=" Mr"/>
    <s v="Andrew"/>
    <s v="Hodges"/>
    <x v="200"/>
    <n v="6.22"/>
    <x v="0"/>
    <s v="No"/>
    <x v="1"/>
    <n v="1"/>
    <x v="0"/>
    <x v="0"/>
    <x v="1"/>
    <x v="227"/>
    <n v="34828.65"/>
    <s v="tier - 1"/>
    <x v="0"/>
    <s v="R1011"/>
    <x v="39"/>
  </r>
  <r>
    <x v="231"/>
    <s v=" Mr"/>
    <s v="AndersJ"/>
    <s v="Erickson"/>
    <x v="201"/>
    <n v="4.5199999999999996"/>
    <x v="1"/>
    <s v="No"/>
    <x v="0"/>
    <n v="1"/>
    <x v="0"/>
    <x v="0"/>
    <x v="2"/>
    <x v="228"/>
    <n v="34806.47"/>
    <s v="tier - 1"/>
    <x v="2"/>
    <s v="R1013"/>
    <x v="40"/>
  </r>
  <r>
    <x v="232"/>
    <s v=" Mr"/>
    <s v="Sean"/>
    <s v="Welleck"/>
    <x v="105"/>
    <n v="6.18"/>
    <x v="0"/>
    <s v="No"/>
    <x v="1"/>
    <n v="1"/>
    <x v="0"/>
    <x v="0"/>
    <x v="1"/>
    <x v="229"/>
    <n v="34779.620000000003"/>
    <s v="tier - 1"/>
    <x v="2"/>
    <s v="R1011"/>
    <x v="39"/>
  </r>
  <r>
    <x v="233"/>
    <s v=" Mr"/>
    <s v="BrianM"/>
    <s v="Polen"/>
    <x v="202"/>
    <n v="4.4000000000000004"/>
    <x v="0"/>
    <s v="No"/>
    <x v="0"/>
    <n v="0"/>
    <x v="0"/>
    <x v="0"/>
    <x v="2"/>
    <x v="230"/>
    <n v="34672.15"/>
    <s v="tier - 1"/>
    <x v="0"/>
    <s v="R1013"/>
    <x v="6"/>
  </r>
  <r>
    <x v="234"/>
    <s v=" Mr"/>
    <s v="Jeremy"/>
    <s v="Lynch"/>
    <x v="203"/>
    <n v="6.23"/>
    <x v="0"/>
    <s v="yes"/>
    <x v="0"/>
    <n v="1"/>
    <x v="0"/>
    <x v="0"/>
    <x v="1"/>
    <x v="231"/>
    <n v="34617.839999999997"/>
    <s v="tier - 1"/>
    <x v="0"/>
    <s v="R1016"/>
    <x v="41"/>
  </r>
  <r>
    <x v="235"/>
    <s v=" Ms"/>
    <s v="Susannah"/>
    <s v="Hufstader"/>
    <x v="141"/>
    <n v="5.33"/>
    <x v="1"/>
    <s v="No"/>
    <x v="0"/>
    <n v="0"/>
    <x v="0"/>
    <x v="0"/>
    <x v="2"/>
    <x v="232"/>
    <n v="34543.39"/>
    <s v="tier - 2"/>
    <x v="0"/>
    <s v="R1011"/>
    <x v="1"/>
  </r>
  <r>
    <x v="236"/>
    <s v=" Mr"/>
    <s v="Randy"/>
    <s v="Doak"/>
    <x v="204"/>
    <n v="4.09"/>
    <x v="0"/>
    <s v="No"/>
    <x v="0"/>
    <n v="1"/>
    <x v="0"/>
    <x v="0"/>
    <x v="2"/>
    <x v="233"/>
    <n v="34472.839999999997"/>
    <s v="tier - 1"/>
    <x v="0"/>
    <s v="R1011"/>
    <x v="44"/>
  </r>
  <r>
    <x v="237"/>
    <s v=" Mr"/>
    <s v="Leslie"/>
    <s v="Noya"/>
    <x v="205"/>
    <n v="5.19"/>
    <x v="0"/>
    <s v="No"/>
    <x v="0"/>
    <n v="0"/>
    <x v="0"/>
    <x v="0"/>
    <x v="2"/>
    <x v="234"/>
    <n v="34456.269999999997"/>
    <s v="tier - 1"/>
    <x v="2"/>
    <s v="R1011"/>
    <x v="3"/>
  </r>
  <r>
    <x v="238"/>
    <s v=" Ms"/>
    <s v="BrittanyL"/>
    <s v="Heninger"/>
    <x v="82"/>
    <n v="4.12"/>
    <x v="0"/>
    <s v="No"/>
    <x v="1"/>
    <n v="1"/>
    <x v="0"/>
    <x v="0"/>
    <x v="2"/>
    <x v="235"/>
    <n v="34439.86"/>
    <s v="tier - 2"/>
    <x v="1"/>
    <s v="R1013"/>
    <x v="39"/>
  </r>
  <r>
    <x v="239"/>
    <s v=" Ms"/>
    <s v="CassieJ"/>
    <s v="Richardson"/>
    <x v="206"/>
    <n v="5.0999999999999996"/>
    <x v="0"/>
    <s v="No"/>
    <x v="0"/>
    <n v="1"/>
    <x v="0"/>
    <x v="0"/>
    <x v="2"/>
    <x v="236"/>
    <n v="34402.22"/>
    <s v="tier - 2"/>
    <x v="0"/>
    <s v="R1011"/>
    <x v="32"/>
  </r>
  <r>
    <x v="240"/>
    <s v=" Mr"/>
    <s v="PeterW"/>
    <s v="Deucher"/>
    <x v="207"/>
    <n v="6.21"/>
    <x v="1"/>
    <s v="No"/>
    <x v="1"/>
    <n v="1"/>
    <x v="0"/>
    <x v="0"/>
    <x v="1"/>
    <x v="237"/>
    <n v="34307.22"/>
    <s v="tier - 2"/>
    <x v="2"/>
    <s v="R1012"/>
    <x v="33"/>
  </r>
  <r>
    <x v="241"/>
    <s v=" Mr"/>
    <s v="Douglas"/>
    <s v="Wilson"/>
    <x v="208"/>
    <n v="9.5299999999999994"/>
    <x v="1"/>
    <s v="No"/>
    <x v="0"/>
    <n v="1"/>
    <x v="0"/>
    <x v="0"/>
    <x v="0"/>
    <x v="238"/>
    <n v="34293.120000000003"/>
    <s v="tier - 1"/>
    <x v="2"/>
    <s v="R1011"/>
    <x v="26"/>
  </r>
  <r>
    <x v="242"/>
    <s v=" Mr"/>
    <s v="Dan"/>
    <s v="Hall"/>
    <x v="209"/>
    <n v="4.6399999999999997"/>
    <x v="1"/>
    <s v="No"/>
    <x v="0"/>
    <n v="1"/>
    <x v="0"/>
    <x v="0"/>
    <x v="2"/>
    <x v="168"/>
    <n v="34289.43"/>
    <s v="tier - 1"/>
    <x v="1"/>
    <s v="R1011"/>
    <x v="40"/>
  </r>
  <r>
    <x v="243"/>
    <s v=" Mr"/>
    <s v="DanM"/>
    <s v="Reed"/>
    <x v="210"/>
    <n v="5.05"/>
    <x v="0"/>
    <s v="No"/>
    <x v="0"/>
    <n v="1"/>
    <x v="0"/>
    <x v="0"/>
    <x v="2"/>
    <x v="239"/>
    <n v="34254.050000000003"/>
    <s v="tier - 1"/>
    <x v="0"/>
    <s v="R1019"/>
    <x v="44"/>
  </r>
  <r>
    <x v="244"/>
    <s v=" Mr"/>
    <s v="EricL"/>
    <s v="Frome"/>
    <x v="211"/>
    <n v="10.38"/>
    <x v="0"/>
    <s v="No"/>
    <x v="0"/>
    <n v="0"/>
    <x v="0"/>
    <x v="2"/>
    <x v="0"/>
    <x v="240"/>
    <n v="34218.019999999997"/>
    <s v="tier - 1"/>
    <x v="1"/>
    <s v="R1011"/>
    <x v="5"/>
  </r>
  <r>
    <x v="245"/>
    <s v=" Mr"/>
    <s v="LesJ"/>
    <s v="Creasy"/>
    <x v="212"/>
    <n v="8.31"/>
    <x v="1"/>
    <s v="No"/>
    <x v="0"/>
    <n v="1"/>
    <x v="0"/>
    <x v="0"/>
    <x v="0"/>
    <x v="241"/>
    <n v="34210.33"/>
    <s v="tier - 2"/>
    <x v="1"/>
    <s v="R1012"/>
    <x v="27"/>
  </r>
  <r>
    <x v="246"/>
    <s v=" Ms"/>
    <s v="Stephanie"/>
    <s v="Latimer"/>
    <x v="213"/>
    <n v="7.59"/>
    <x v="0"/>
    <s v="No"/>
    <x v="0"/>
    <n v="0"/>
    <x v="0"/>
    <x v="1"/>
    <x v="0"/>
    <x v="242"/>
    <n v="34205.07"/>
    <s v="tier - 2"/>
    <x v="2"/>
    <s v="R1011"/>
    <x v="14"/>
  </r>
  <r>
    <x v="247"/>
    <s v=" Ms"/>
    <s v="MelissaY"/>
    <s v="Wei"/>
    <x v="199"/>
    <n v="5.49"/>
    <x v="0"/>
    <s v="No"/>
    <x v="0"/>
    <n v="0"/>
    <x v="0"/>
    <x v="0"/>
    <x v="2"/>
    <x v="243"/>
    <n v="34166.269999999997"/>
    <s v="tier - 2"/>
    <x v="0"/>
    <s v="R1011"/>
    <x v="35"/>
  </r>
  <r>
    <x v="248"/>
    <s v=" Ms"/>
    <s v="Ashley"/>
    <s v="Hayes"/>
    <x v="214"/>
    <n v="11.68"/>
    <x v="0"/>
    <s v="No"/>
    <x v="0"/>
    <n v="0"/>
    <x v="0"/>
    <x v="0"/>
    <x v="0"/>
    <x v="244"/>
    <n v="34084.68"/>
    <s v="tier - 2"/>
    <x v="0"/>
    <s v="R1011"/>
    <x v="43"/>
  </r>
  <r>
    <x v="249"/>
    <s v=" Ms"/>
    <s v="StephanieM"/>
    <s v="Velardo"/>
    <x v="215"/>
    <n v="4.1900000000000004"/>
    <x v="0"/>
    <s v="No"/>
    <x v="0"/>
    <n v="2"/>
    <x v="0"/>
    <x v="0"/>
    <x v="2"/>
    <x v="245"/>
    <n v="34053.360000000001"/>
    <s v="tier - 2"/>
    <x v="2"/>
    <s v="R1011"/>
    <x v="28"/>
  </r>
  <r>
    <x v="250"/>
    <s v=" Ms"/>
    <s v="Kylie"/>
    <s v="Kastes"/>
    <x v="216"/>
    <n v="4.01"/>
    <x v="0"/>
    <s v="No"/>
    <x v="0"/>
    <n v="0"/>
    <x v="0"/>
    <x v="0"/>
    <x v="2"/>
    <x v="246"/>
    <n v="33975.47"/>
    <s v="tier - 2"/>
    <x v="2"/>
    <s v="R1011"/>
    <x v="6"/>
  </r>
  <r>
    <x v="251"/>
    <s v=" Ms"/>
    <s v="Kelly"/>
    <s v="Escorcia"/>
    <x v="217"/>
    <n v="5.91"/>
    <x v="0"/>
    <s v="yes"/>
    <x v="0"/>
    <n v="2"/>
    <x v="0"/>
    <x v="0"/>
    <x v="1"/>
    <x v="247"/>
    <n v="33907.550000000003"/>
    <s v="tier - 2"/>
    <x v="2"/>
    <s v="R1012"/>
    <x v="21"/>
  </r>
  <r>
    <x v="252"/>
    <s v=" Ms"/>
    <s v="Carrie"/>
    <s v="Larscheid"/>
    <x v="117"/>
    <n v="4.47"/>
    <x v="1"/>
    <s v="No"/>
    <x v="1"/>
    <n v="1"/>
    <x v="0"/>
    <x v="0"/>
    <x v="2"/>
    <x v="248"/>
    <n v="33900.65"/>
    <s v="tier - 2"/>
    <x v="0"/>
    <s v="R1011"/>
    <x v="31"/>
  </r>
  <r>
    <x v="253"/>
    <s v=" Mr"/>
    <s v="Alex"/>
    <s v="O'Bannon"/>
    <x v="218"/>
    <n v="4.5599999999999996"/>
    <x v="1"/>
    <s v="yes"/>
    <x v="0"/>
    <n v="2"/>
    <x v="0"/>
    <x v="0"/>
    <x v="2"/>
    <x v="249"/>
    <n v="33829.39"/>
    <s v="tier - 2"/>
    <x v="0"/>
    <s v="R1011"/>
    <x v="21"/>
  </r>
  <r>
    <x v="254"/>
    <s v=" Mr"/>
    <s v="ZachS"/>
    <s v="Ridgway"/>
    <x v="219"/>
    <n v="9.9"/>
    <x v="0"/>
    <s v="No"/>
    <x v="0"/>
    <n v="0"/>
    <x v="0"/>
    <x v="2"/>
    <x v="0"/>
    <x v="250"/>
    <n v="33753.32"/>
    <s v="tier - 1"/>
    <x v="0"/>
    <s v="R1011"/>
    <x v="5"/>
  </r>
  <r>
    <x v="255"/>
    <s v=" Mr"/>
    <s v="Alan"/>
    <s v="Black"/>
    <x v="141"/>
    <n v="5.1100000000000003"/>
    <x v="0"/>
    <s v="No"/>
    <x v="1"/>
    <n v="1"/>
    <x v="0"/>
    <x v="0"/>
    <x v="2"/>
    <x v="251"/>
    <n v="33750.29"/>
    <s v="tier - 1"/>
    <x v="0"/>
    <s v="R1012"/>
    <x v="39"/>
  </r>
  <r>
    <x v="256"/>
    <s v=" Mr"/>
    <s v="Nate"/>
    <s v="Canton"/>
    <x v="170"/>
    <n v="5.73"/>
    <x v="0"/>
    <s v="yes"/>
    <x v="0"/>
    <n v="1"/>
    <x v="0"/>
    <x v="0"/>
    <x v="1"/>
    <x v="252"/>
    <n v="33732.69"/>
    <s v="tier - 1"/>
    <x v="1"/>
    <s v="R1017"/>
    <x v="41"/>
  </r>
  <r>
    <x v="257"/>
    <s v=" Mr"/>
    <s v="JesseG"/>
    <s v="Fine"/>
    <x v="220"/>
    <n v="6.04"/>
    <x v="0"/>
    <s v="No"/>
    <x v="1"/>
    <n v="1"/>
    <x v="0"/>
    <x v="0"/>
    <x v="1"/>
    <x v="253"/>
    <n v="33707.550000000003"/>
    <s v="tier - 2"/>
    <x v="2"/>
    <s v="R1011"/>
    <x v="20"/>
  </r>
  <r>
    <x v="258"/>
    <s v=" Mr"/>
    <s v="Jason"/>
    <s v="Bui"/>
    <x v="221"/>
    <n v="5.19"/>
    <x v="0"/>
    <s v="No"/>
    <x v="1"/>
    <n v="1"/>
    <x v="0"/>
    <x v="0"/>
    <x v="2"/>
    <x v="254"/>
    <n v="33611.71"/>
    <s v="tier - 1"/>
    <x v="2"/>
    <s v="R1011"/>
    <x v="39"/>
  </r>
  <r>
    <x v="259"/>
    <s v=" Ms"/>
    <s v="MeganA"/>
    <s v="Riepma"/>
    <x v="222"/>
    <n v="5.56"/>
    <x v="0"/>
    <s v="No"/>
    <x v="0"/>
    <n v="1"/>
    <x v="0"/>
    <x v="0"/>
    <x v="2"/>
    <x v="255"/>
    <n v="33527.1"/>
    <s v="tier - 2"/>
    <x v="0"/>
    <s v="R1011"/>
    <x v="32"/>
  </r>
  <r>
    <x v="260"/>
    <s v=" Mr"/>
    <s v="LukeM"/>
    <s v="Inman"/>
    <x v="60"/>
    <n v="8.23"/>
    <x v="0"/>
    <s v="No"/>
    <x v="0"/>
    <n v="0"/>
    <x v="0"/>
    <x v="0"/>
    <x v="0"/>
    <x v="256"/>
    <n v="33475.82"/>
    <s v="tier - 1"/>
    <x v="1"/>
    <s v="R1018"/>
    <x v="43"/>
  </r>
  <r>
    <x v="261"/>
    <s v=" Ms"/>
    <s v="JacyD"/>
    <s v="Kruzel"/>
    <x v="223"/>
    <n v="9.0299999999999994"/>
    <x v="1"/>
    <s v="No"/>
    <x v="0"/>
    <n v="2"/>
    <x v="1"/>
    <x v="0"/>
    <x v="0"/>
    <x v="257"/>
    <n v="33471.97"/>
    <s v="tier - 2"/>
    <x v="2"/>
    <s v="R1012"/>
    <x v="2"/>
  </r>
  <r>
    <x v="262"/>
    <s v=" Mr"/>
    <s v="SimonG"/>
    <s v="Lindsay"/>
    <x v="224"/>
    <n v="4.07"/>
    <x v="1"/>
    <s v="No"/>
    <x v="0"/>
    <n v="0"/>
    <x v="0"/>
    <x v="0"/>
    <x v="2"/>
    <x v="258"/>
    <n v="33450.99"/>
    <s v="tier - 2"/>
    <x v="2"/>
    <s v="R1011"/>
    <x v="17"/>
  </r>
  <r>
    <x v="263"/>
    <s v=" Ms"/>
    <s v="AinsleyE"/>
    <s v="Land"/>
    <x v="225"/>
    <n v="5.77"/>
    <x v="0"/>
    <s v="No"/>
    <x v="0"/>
    <n v="2"/>
    <x v="0"/>
    <x v="1"/>
    <x v="1"/>
    <x v="259"/>
    <n v="33344.449999999997"/>
    <s v="tier - 2"/>
    <x v="0"/>
    <s v="R1011"/>
    <x v="28"/>
  </r>
  <r>
    <x v="264"/>
    <s v=" Ms"/>
    <s v="EricaA"/>
    <s v="Brecher"/>
    <x v="226"/>
    <n v="5.98"/>
    <x v="0"/>
    <s v="No"/>
    <x v="1"/>
    <n v="1"/>
    <x v="0"/>
    <x v="0"/>
    <x v="1"/>
    <x v="260"/>
    <n v="33307.550000000003"/>
    <s v="tier - 2"/>
    <x v="0"/>
    <s v="R1012"/>
    <x v="39"/>
  </r>
  <r>
    <x v="265"/>
    <s v=" Mr"/>
    <s v="Erik"/>
    <s v="Debolt"/>
    <x v="227"/>
    <n v="6.01"/>
    <x v="0"/>
    <s v="No"/>
    <x v="0"/>
    <n v="0"/>
    <x v="0"/>
    <x v="0"/>
    <x v="1"/>
    <x v="261"/>
    <n v="33292.83"/>
    <s v="tier - 2"/>
    <x v="1"/>
    <s v="R1011"/>
    <x v="3"/>
  </r>
  <r>
    <x v="266"/>
    <s v=" Ms"/>
    <s v="ErinC"/>
    <s v="Oswalt"/>
    <x v="228"/>
    <n v="5.67"/>
    <x v="1"/>
    <s v="No"/>
    <x v="0"/>
    <n v="0"/>
    <x v="0"/>
    <x v="0"/>
    <x v="2"/>
    <x v="262"/>
    <n v="33121"/>
    <s v="tier - 2"/>
    <x v="1"/>
    <s v="R1011"/>
    <x v="17"/>
  </r>
  <r>
    <x v="267"/>
    <s v=" Ms"/>
    <s v="Adrienne"/>
    <s v="Boyd"/>
    <x v="229"/>
    <n v="6.02"/>
    <x v="1"/>
    <s v="No"/>
    <x v="1"/>
    <n v="1"/>
    <x v="0"/>
    <x v="1"/>
    <x v="1"/>
    <x v="163"/>
    <n v="33090.660000000003"/>
    <s v="tier - 2"/>
    <x v="2"/>
    <s v="R1011"/>
    <x v="16"/>
  </r>
  <r>
    <x v="268"/>
    <s v=" Mr"/>
    <s v="Adam"/>
    <s v="Bulewich"/>
    <x v="230"/>
    <n v="11.19"/>
    <x v="0"/>
    <s v="No"/>
    <x v="0"/>
    <n v="0"/>
    <x v="0"/>
    <x v="2"/>
    <x v="0"/>
    <x v="263"/>
    <n v="33074.94"/>
    <s v="tier - 1"/>
    <x v="2"/>
    <s v="R1011"/>
    <x v="5"/>
  </r>
  <r>
    <x v="269"/>
    <s v=" Mr"/>
    <s v="Yutaka"/>
    <s v="Fukuda"/>
    <x v="231"/>
    <n v="5.1100000000000003"/>
    <x v="0"/>
    <s v="No"/>
    <x v="0"/>
    <n v="0"/>
    <x v="0"/>
    <x v="0"/>
    <x v="2"/>
    <x v="264"/>
    <n v="33057.230000000003"/>
    <s v="tier - 1"/>
    <x v="2"/>
    <s v="R1011"/>
    <x v="6"/>
  </r>
  <r>
    <x v="270"/>
    <s v=" Mr"/>
    <s v="TylerM"/>
    <s v="Phillips"/>
    <x v="232"/>
    <n v="10.85"/>
    <x v="1"/>
    <s v="No"/>
    <x v="0"/>
    <n v="0"/>
    <x v="0"/>
    <x v="2"/>
    <x v="0"/>
    <x v="265"/>
    <n v="33025.32"/>
    <s v="tier - 2"/>
    <x v="0"/>
    <s v="R1011"/>
    <x v="22"/>
  </r>
  <r>
    <x v="271"/>
    <s v=" Mr"/>
    <s v="Stephen"/>
    <s v="Maddison"/>
    <x v="233"/>
    <n v="5.24"/>
    <x v="1"/>
    <s v="No"/>
    <x v="0"/>
    <n v="1"/>
    <x v="0"/>
    <x v="0"/>
    <x v="2"/>
    <x v="266"/>
    <n v="33017.46"/>
    <s v="tier - 1"/>
    <x v="1"/>
    <s v="R1011"/>
    <x v="40"/>
  </r>
  <r>
    <x v="272"/>
    <s v=" Mr"/>
    <s v="AndrewB"/>
    <s v="Lockwood"/>
    <x v="234"/>
    <n v="10.08"/>
    <x v="0"/>
    <s v="No"/>
    <x v="0"/>
    <n v="0"/>
    <x v="0"/>
    <x v="1"/>
    <x v="0"/>
    <x v="267"/>
    <n v="32947.629999999997"/>
    <s v="tier - 2"/>
    <x v="1"/>
    <s v="R1011"/>
    <x v="14"/>
  </r>
  <r>
    <x v="273"/>
    <s v=" Mr"/>
    <s v="James"/>
    <s v="Defilippi"/>
    <x v="235"/>
    <n v="10.97"/>
    <x v="1"/>
    <s v="No"/>
    <x v="0"/>
    <n v="0"/>
    <x v="0"/>
    <x v="0"/>
    <x v="0"/>
    <x v="268"/>
    <n v="32906.69"/>
    <s v="tier - 2"/>
    <x v="0"/>
    <s v="R1011"/>
    <x v="36"/>
  </r>
  <r>
    <x v="274"/>
    <s v=" Mr"/>
    <s v="ShawnP"/>
    <s v="Jackson"/>
    <x v="236"/>
    <n v="4.9000000000000004"/>
    <x v="1"/>
    <s v="No"/>
    <x v="0"/>
    <n v="1"/>
    <x v="0"/>
    <x v="0"/>
    <x v="2"/>
    <x v="269"/>
    <n v="32827.51"/>
    <s v="tier - 1"/>
    <x v="2"/>
    <s v="R1011"/>
    <x v="40"/>
  </r>
  <r>
    <x v="275"/>
    <s v=" Mr"/>
    <s v="Matt"/>
    <s v="Ozahowski"/>
    <x v="237"/>
    <n v="5.33"/>
    <x v="0"/>
    <s v="No"/>
    <x v="0"/>
    <n v="0"/>
    <x v="0"/>
    <x v="1"/>
    <x v="2"/>
    <x v="270"/>
    <n v="32787.46"/>
    <s v="tier - 1"/>
    <x v="0"/>
    <s v="R1012"/>
    <x v="25"/>
  </r>
  <r>
    <x v="276"/>
    <s v=" Mr"/>
    <s v="Nathaniel"/>
    <s v="Guthals"/>
    <x v="238"/>
    <n v="4.6100000000000003"/>
    <x v="0"/>
    <s v="No"/>
    <x v="0"/>
    <n v="2"/>
    <x v="0"/>
    <x v="1"/>
    <x v="2"/>
    <x v="271"/>
    <n v="32765.33"/>
    <s v="tier - 2"/>
    <x v="2"/>
    <s v="R1012"/>
    <x v="28"/>
  </r>
  <r>
    <x v="277"/>
    <s v=" Mr"/>
    <s v="KevinD"/>
    <s v="Yates"/>
    <x v="239"/>
    <n v="8.18"/>
    <x v="0"/>
    <s v="No"/>
    <x v="0"/>
    <n v="0"/>
    <x v="0"/>
    <x v="1"/>
    <x v="0"/>
    <x v="195"/>
    <n v="32760.48"/>
    <s v="tier - 1"/>
    <x v="1"/>
    <s v="R1011"/>
    <x v="19"/>
  </r>
  <r>
    <x v="278"/>
    <s v=" Ms"/>
    <s v="Joan"/>
    <s v="Samuelson"/>
    <x v="240"/>
    <n v="5.62"/>
    <x v="0"/>
    <s v="No"/>
    <x v="0"/>
    <n v="0"/>
    <x v="0"/>
    <x v="3"/>
    <x v="2"/>
    <x v="272"/>
    <n v="32734.19"/>
    <s v="tier - 2"/>
    <x v="1"/>
    <s v="R1012"/>
    <x v="3"/>
  </r>
  <r>
    <x v="279"/>
    <s v=" Mr"/>
    <s v="ChristopherA"/>
    <s v="Lemos"/>
    <x v="241"/>
    <n v="5.82"/>
    <x v="0"/>
    <s v="No"/>
    <x v="0"/>
    <n v="0"/>
    <x v="0"/>
    <x v="0"/>
    <x v="1"/>
    <x v="273"/>
    <n v="32716.2"/>
    <s v="tier - 1"/>
    <x v="2"/>
    <s v="R1011"/>
    <x v="3"/>
  </r>
  <r>
    <x v="280"/>
    <s v=" Ms"/>
    <s v="KacyL"/>
    <s v="Seynders"/>
    <x v="242"/>
    <n v="7.66"/>
    <x v="0"/>
    <s v="No"/>
    <x v="0"/>
    <n v="0"/>
    <x v="0"/>
    <x v="2"/>
    <x v="0"/>
    <x v="274"/>
    <n v="32686.080000000002"/>
    <s v="tier - 2"/>
    <x v="0"/>
    <s v="R1011"/>
    <x v="0"/>
  </r>
  <r>
    <x v="281"/>
    <s v=" Mr"/>
    <s v="BenjaminH"/>
    <s v="Saunders"/>
    <x v="243"/>
    <n v="4.2300000000000004"/>
    <x v="0"/>
    <s v="No"/>
    <x v="0"/>
    <n v="0"/>
    <x v="0"/>
    <x v="0"/>
    <x v="2"/>
    <x v="139"/>
    <n v="32672.11"/>
    <s v="tier - 1"/>
    <x v="1"/>
    <s v="R1011"/>
    <x v="3"/>
  </r>
  <r>
    <x v="282"/>
    <s v=" Mr"/>
    <s v="XaviourJ"/>
    <s v="Walker"/>
    <x v="215"/>
    <n v="5.58"/>
    <x v="0"/>
    <s v="No"/>
    <x v="1"/>
    <n v="1"/>
    <x v="0"/>
    <x v="0"/>
    <x v="2"/>
    <x v="275"/>
    <n v="32548.34"/>
    <s v="tier - 1"/>
    <x v="2"/>
    <s v="R1013"/>
    <x v="39"/>
  </r>
  <r>
    <x v="283"/>
    <s v=" Mr"/>
    <s v="MichaelT"/>
    <s v="Lam"/>
    <x v="244"/>
    <n v="6.26"/>
    <x v="1"/>
    <s v="No"/>
    <x v="0"/>
    <n v="0"/>
    <x v="0"/>
    <x v="1"/>
    <x v="1"/>
    <x v="276"/>
    <n v="32485.46"/>
    <s v="tier - 2"/>
    <x v="1"/>
    <s v="R1011"/>
    <x v="1"/>
  </r>
  <r>
    <x v="284"/>
    <s v=" Mr"/>
    <s v="Bradley"/>
    <s v="Sweigart"/>
    <x v="245"/>
    <n v="10.6"/>
    <x v="1"/>
    <s v="No"/>
    <x v="0"/>
    <n v="0"/>
    <x v="0"/>
    <x v="0"/>
    <x v="0"/>
    <x v="277"/>
    <n v="32462.35"/>
    <s v="tier - 2"/>
    <x v="2"/>
    <s v="R1011"/>
    <x v="36"/>
  </r>
  <r>
    <x v="285"/>
    <s v=" Ms"/>
    <s v="Andrea"/>
    <s v="Sieczkowski"/>
    <x v="246"/>
    <n v="4.78"/>
    <x v="1"/>
    <s v="No"/>
    <x v="0"/>
    <n v="0"/>
    <x v="0"/>
    <x v="1"/>
    <x v="2"/>
    <x v="278"/>
    <n v="32430.22"/>
    <s v="tier - 2"/>
    <x v="0"/>
    <s v="R1011"/>
    <x v="1"/>
  </r>
  <r>
    <x v="286"/>
    <s v=" Ms"/>
    <s v="NancyM"/>
    <s v="Jurgens"/>
    <x v="247"/>
    <n v="6.03"/>
    <x v="0"/>
    <s v="No"/>
    <x v="0"/>
    <n v="2"/>
    <x v="0"/>
    <x v="1"/>
    <x v="1"/>
    <x v="279"/>
    <n v="32428.63"/>
    <s v="tier - 2"/>
    <x v="2"/>
    <s v="R1011"/>
    <x v="28"/>
  </r>
  <r>
    <x v="287"/>
    <s v=" Mr"/>
    <s v="Matt"/>
    <s v="Hackman"/>
    <x v="248"/>
    <n v="11.55"/>
    <x v="1"/>
    <s v="No"/>
    <x v="0"/>
    <n v="1"/>
    <x v="0"/>
    <x v="0"/>
    <x v="0"/>
    <x v="280"/>
    <n v="32288.49"/>
    <s v="tier - 2"/>
    <x v="2"/>
    <s v="R1011"/>
    <x v="26"/>
  </r>
  <r>
    <x v="288"/>
    <s v=" Mr"/>
    <s v="Lee"/>
    <s v="Klarich"/>
    <x v="249"/>
    <n v="7.59"/>
    <x v="1"/>
    <s v="No"/>
    <x v="0"/>
    <n v="1"/>
    <x v="0"/>
    <x v="2"/>
    <x v="0"/>
    <x v="281"/>
    <n v="32259.96"/>
    <s v="tier - 2"/>
    <x v="0"/>
    <s v="R1012"/>
    <x v="27"/>
  </r>
  <r>
    <x v="289"/>
    <s v=" Mr"/>
    <s v="Chris"/>
    <s v="Schulten"/>
    <x v="250"/>
    <n v="4.26"/>
    <x v="0"/>
    <s v="No"/>
    <x v="0"/>
    <n v="0"/>
    <x v="0"/>
    <x v="0"/>
    <x v="2"/>
    <x v="282"/>
    <n v="32222.81"/>
    <s v="tier - 2"/>
    <x v="1"/>
    <s v="R1011"/>
    <x v="6"/>
  </r>
  <r>
    <x v="290"/>
    <s v=" Mr"/>
    <s v="ErikT"/>
    <s v="Fagerstrom"/>
    <x v="251"/>
    <n v="5.9"/>
    <x v="1"/>
    <s v="No"/>
    <x v="1"/>
    <n v="1"/>
    <x v="0"/>
    <x v="2"/>
    <x v="1"/>
    <x v="283"/>
    <n v="32192.76"/>
    <s v="tier - 1"/>
    <x v="2"/>
    <s v="R1011"/>
    <x v="16"/>
  </r>
  <r>
    <x v="291"/>
    <s v=" Mr"/>
    <s v="RodW"/>
    <s v="Bien"/>
    <x v="252"/>
    <n v="7.79"/>
    <x v="0"/>
    <s v="No"/>
    <x v="0"/>
    <n v="0"/>
    <x v="1"/>
    <x v="1"/>
    <x v="0"/>
    <x v="284"/>
    <n v="32108.66"/>
    <s v="tier - 1"/>
    <x v="0"/>
    <s v="R1017"/>
    <x v="9"/>
  </r>
  <r>
    <x v="292"/>
    <s v=" Mr"/>
    <s v="Joey"/>
    <s v="Hess"/>
    <x v="253"/>
    <n v="5.28"/>
    <x v="0"/>
    <s v="No"/>
    <x v="1"/>
    <n v="1"/>
    <x v="0"/>
    <x v="0"/>
    <x v="2"/>
    <x v="285"/>
    <n v="32086.21"/>
    <s v="tier - 1"/>
    <x v="0"/>
    <s v="R1011"/>
    <x v="20"/>
  </r>
  <r>
    <x v="293"/>
    <s v=" Ms"/>
    <s v="HillaryL"/>
    <s v="Shaw"/>
    <x v="254"/>
    <n v="5.87"/>
    <x v="0"/>
    <s v="No"/>
    <x v="0"/>
    <n v="2"/>
    <x v="0"/>
    <x v="2"/>
    <x v="1"/>
    <x v="286"/>
    <n v="31980.89"/>
    <s v="tier - 2"/>
    <x v="1"/>
    <s v="R1011"/>
    <x v="28"/>
  </r>
  <r>
    <x v="294"/>
    <s v=" Mr"/>
    <s v="EricJ"/>
    <s v="Williams"/>
    <x v="255"/>
    <n v="9.08"/>
    <x v="1"/>
    <s v="No"/>
    <x v="0"/>
    <n v="1"/>
    <x v="0"/>
    <x v="1"/>
    <x v="0"/>
    <x v="287"/>
    <n v="31897.1"/>
    <s v="tier - 2"/>
    <x v="0"/>
    <s v="R1011"/>
    <x v="27"/>
  </r>
  <r>
    <x v="295"/>
    <s v=" Mr"/>
    <s v="Nicolas"/>
    <s v="Menzies"/>
    <x v="256"/>
    <n v="5.2"/>
    <x v="0"/>
    <s v="No"/>
    <x v="0"/>
    <n v="1"/>
    <x v="0"/>
    <x v="1"/>
    <x v="2"/>
    <x v="288"/>
    <n v="31743.919999999998"/>
    <s v="tier - 2"/>
    <x v="1"/>
    <s v="R1011"/>
    <x v="32"/>
  </r>
  <r>
    <x v="296"/>
    <s v=" Mr"/>
    <s v="Marcel"/>
    <s v="Buehler"/>
    <x v="257"/>
    <n v="5.48"/>
    <x v="0"/>
    <s v="No"/>
    <x v="0"/>
    <n v="0"/>
    <x v="0"/>
    <x v="2"/>
    <x v="2"/>
    <x v="289"/>
    <n v="31736.7"/>
    <s v="tier - 2"/>
    <x v="2"/>
    <s v="R1012"/>
    <x v="29"/>
  </r>
  <r>
    <x v="297"/>
    <s v=" Ms"/>
    <s v="AshleyN"/>
    <s v="Degen"/>
    <x v="27"/>
    <n v="11.95"/>
    <x v="0"/>
    <s v="No"/>
    <x v="0"/>
    <n v="0"/>
    <x v="1"/>
    <x v="0"/>
    <x v="0"/>
    <x v="290"/>
    <n v="31620"/>
    <s v="tier - 2"/>
    <x v="1"/>
    <s v="R1024"/>
    <x v="15"/>
  </r>
  <r>
    <x v="298"/>
    <s v=" Mr"/>
    <s v="EvanD"/>
    <s v="Arsenault"/>
    <x v="258"/>
    <n v="8.6999999999999993"/>
    <x v="1"/>
    <s v="No"/>
    <x v="0"/>
    <n v="1"/>
    <x v="0"/>
    <x v="2"/>
    <x v="0"/>
    <x v="291"/>
    <n v="31591.82"/>
    <s v="tier - 2"/>
    <x v="1"/>
    <s v="R1011"/>
    <x v="27"/>
  </r>
  <r>
    <x v="299"/>
    <s v=" Ms"/>
    <s v="Krisana"/>
    <s v="Hoff"/>
    <x v="259"/>
    <n v="7.84"/>
    <x v="0"/>
    <s v="No"/>
    <x v="0"/>
    <n v="0"/>
    <x v="0"/>
    <x v="2"/>
    <x v="0"/>
    <x v="292"/>
    <n v="31368.81"/>
    <s v="tier - 2"/>
    <x v="0"/>
    <s v="R1011"/>
    <x v="19"/>
  </r>
  <r>
    <x v="300"/>
    <s v=" Mr"/>
    <s v="Kyle"/>
    <s v="Hall"/>
    <x v="260"/>
    <n v="5.19"/>
    <x v="1"/>
    <s v="No"/>
    <x v="0"/>
    <n v="1"/>
    <x v="0"/>
    <x v="0"/>
    <x v="2"/>
    <x v="293"/>
    <n v="31328.27"/>
    <s v="tier - 2"/>
    <x v="2"/>
    <s v="R1011"/>
    <x v="40"/>
  </r>
  <r>
    <x v="301"/>
    <s v=" Ms"/>
    <s v="Kate"/>
    <s v="Ashley"/>
    <x v="261"/>
    <n v="8.41"/>
    <x v="0"/>
    <s v="No"/>
    <x v="0"/>
    <n v="0"/>
    <x v="0"/>
    <x v="2"/>
    <x v="0"/>
    <x v="294"/>
    <n v="31322.53"/>
    <s v="tier - 2"/>
    <x v="1"/>
    <s v="R1011"/>
    <x v="0"/>
  </r>
  <r>
    <x v="302"/>
    <s v=" Mr"/>
    <s v="MartinA"/>
    <s v="Rindahl"/>
    <x v="262"/>
    <n v="5.86"/>
    <x v="1"/>
    <s v="yes"/>
    <x v="0"/>
    <n v="2"/>
    <x v="0"/>
    <x v="0"/>
    <x v="1"/>
    <x v="295"/>
    <n v="31234.560000000001"/>
    <s v="tier - 1"/>
    <x v="1"/>
    <s v="R1011"/>
    <x v="21"/>
  </r>
  <r>
    <x v="303"/>
    <s v=" Ms"/>
    <s v="Stacey"/>
    <s v="Clark"/>
    <x v="263"/>
    <n v="4.18"/>
    <x v="0"/>
    <s v="yes"/>
    <x v="0"/>
    <n v="1"/>
    <x v="0"/>
    <x v="0"/>
    <x v="2"/>
    <x v="296"/>
    <n v="31196.61"/>
    <s v="tier - 2"/>
    <x v="1"/>
    <s v="R1011"/>
    <x v="41"/>
  </r>
  <r>
    <x v="304"/>
    <s v=" Ms"/>
    <s v="Christine"/>
    <s v="Irish"/>
    <x v="264"/>
    <n v="11.99"/>
    <x v="1"/>
    <s v="No"/>
    <x v="0"/>
    <n v="2"/>
    <x v="0"/>
    <x v="1"/>
    <x v="0"/>
    <x v="297"/>
    <n v="30942.19"/>
    <s v="tier - 2"/>
    <x v="2"/>
    <s v="R1013"/>
    <x v="12"/>
  </r>
  <r>
    <x v="305"/>
    <s v=" Ms"/>
    <s v="SarahC"/>
    <s v="Richardson"/>
    <x v="265"/>
    <n v="4.8499999999999996"/>
    <x v="1"/>
    <s v="No"/>
    <x v="0"/>
    <n v="1"/>
    <x v="0"/>
    <x v="1"/>
    <x v="2"/>
    <x v="298"/>
    <n v="30763.01"/>
    <s v="tier - 2"/>
    <x v="1"/>
    <s v="R1011"/>
    <x v="23"/>
  </r>
  <r>
    <x v="306"/>
    <s v=" Ms"/>
    <s v="Megan"/>
    <s v="Dewitt"/>
    <x v="266"/>
    <n v="6.18"/>
    <x v="1"/>
    <s v="No"/>
    <x v="1"/>
    <n v="1"/>
    <x v="0"/>
    <x v="2"/>
    <x v="1"/>
    <x v="299"/>
    <n v="30724.44"/>
    <s v="tier - 2"/>
    <x v="0"/>
    <s v="R1011"/>
    <x v="33"/>
  </r>
  <r>
    <x v="307"/>
    <s v=" Mr"/>
    <s v="JasonW"/>
    <s v="Hickman"/>
    <x v="267"/>
    <n v="6.37"/>
    <x v="0"/>
    <s v="No"/>
    <x v="0"/>
    <n v="0"/>
    <x v="0"/>
    <x v="0"/>
    <x v="1"/>
    <x v="300"/>
    <n v="30697.71"/>
    <s v="tier - 1"/>
    <x v="2"/>
    <s v="R1011"/>
    <x v="35"/>
  </r>
  <r>
    <x v="308"/>
    <s v=" Ms"/>
    <s v="Michele"/>
    <s v="Gonzalez"/>
    <x v="268"/>
    <n v="9.81"/>
    <x v="1"/>
    <s v="No"/>
    <x v="0"/>
    <n v="2"/>
    <x v="0"/>
    <x v="2"/>
    <x v="0"/>
    <x v="301"/>
    <n v="30625.65"/>
    <s v="tier - 2"/>
    <x v="0"/>
    <s v="R1011"/>
    <x v="2"/>
  </r>
  <r>
    <x v="309"/>
    <s v=" Ms"/>
    <s v="Nikki"/>
    <s v="Difani"/>
    <x v="269"/>
    <n v="11.8"/>
    <x v="1"/>
    <s v="No"/>
    <x v="0"/>
    <n v="1"/>
    <x v="0"/>
    <x v="1"/>
    <x v="0"/>
    <x v="302"/>
    <n v="30530.5"/>
    <s v="tier - 2"/>
    <x v="1"/>
    <s v="R1011"/>
    <x v="26"/>
  </r>
  <r>
    <x v="310"/>
    <s v=" Mr"/>
    <s v="PhilipJ"/>
    <s v="Turner"/>
    <x v="270"/>
    <n v="5.86"/>
    <x v="1"/>
    <s v="No"/>
    <x v="1"/>
    <n v="1"/>
    <x v="0"/>
    <x v="2"/>
    <x v="1"/>
    <x v="303"/>
    <n v="30457.37"/>
    <s v="tier - 2"/>
    <x v="1"/>
    <s v="R1012"/>
    <x v="33"/>
  </r>
  <r>
    <x v="311"/>
    <s v=" Mr"/>
    <s v="BryanL"/>
    <s v="Widmann"/>
    <x v="271"/>
    <n v="4.28"/>
    <x v="0"/>
    <s v="No"/>
    <x v="0"/>
    <n v="1"/>
    <x v="0"/>
    <x v="0"/>
    <x v="2"/>
    <x v="304"/>
    <n v="30422.03"/>
    <s v="tier - 2"/>
    <x v="0"/>
    <s v="R1011"/>
    <x v="44"/>
  </r>
  <r>
    <x v="312"/>
    <s v=" Mr"/>
    <s v="TimothyF"/>
    <s v="Tunney"/>
    <x v="272"/>
    <n v="4.16"/>
    <x v="1"/>
    <s v="No"/>
    <x v="0"/>
    <n v="0"/>
    <x v="0"/>
    <x v="3"/>
    <x v="2"/>
    <x v="305"/>
    <n v="30409.53"/>
    <s v="tier - 2"/>
    <x v="0"/>
    <s v="R1012"/>
    <x v="1"/>
  </r>
  <r>
    <x v="313"/>
    <s v=" Ms"/>
    <s v="AngielynM"/>
    <s v="San Juan"/>
    <x v="273"/>
    <n v="4.9800000000000004"/>
    <x v="1"/>
    <s v="No"/>
    <x v="1"/>
    <n v="1"/>
    <x v="0"/>
    <x v="3"/>
    <x v="2"/>
    <x v="306"/>
    <n v="30366.93"/>
    <s v="tier - 2"/>
    <x v="2"/>
    <s v="R1011"/>
    <x v="16"/>
  </r>
  <r>
    <x v="314"/>
    <s v=" Ms"/>
    <s v="JeanieM"/>
    <s v="Croll"/>
    <x v="274"/>
    <n v="6.38"/>
    <x v="0"/>
    <s v="yes"/>
    <x v="0"/>
    <n v="1"/>
    <x v="0"/>
    <x v="0"/>
    <x v="1"/>
    <x v="307"/>
    <n v="30328.27"/>
    <s v="tier - 2"/>
    <x v="2"/>
    <s v="R1011"/>
    <x v="39"/>
  </r>
  <r>
    <x v="315"/>
    <s v=" Mr"/>
    <s v="Greg"/>
    <s v="Rolfes"/>
    <x v="275"/>
    <n v="5.19"/>
    <x v="0"/>
    <s v="No"/>
    <x v="0"/>
    <n v="2"/>
    <x v="1"/>
    <x v="1"/>
    <x v="2"/>
    <x v="308"/>
    <n v="30284.639999999999"/>
    <s v="tier - 1"/>
    <x v="1"/>
    <s v="R1012"/>
    <x v="28"/>
  </r>
  <r>
    <x v="316"/>
    <s v=" Mr"/>
    <s v="John"/>
    <s v="Hinkle"/>
    <x v="276"/>
    <n v="10.210000000000001"/>
    <x v="0"/>
    <s v="No"/>
    <x v="0"/>
    <n v="0"/>
    <x v="1"/>
    <x v="1"/>
    <x v="0"/>
    <x v="309"/>
    <n v="30260"/>
    <s v="tier - 1"/>
    <x v="1"/>
    <s v="R1014"/>
    <x v="5"/>
  </r>
  <r>
    <x v="317"/>
    <s v=" Mr"/>
    <s v="Aliaksandr"/>
    <s v="Leuchanka"/>
    <x v="277"/>
    <n v="9.6999999999999993"/>
    <x v="1"/>
    <s v="No"/>
    <x v="1"/>
    <n v="1"/>
    <x v="0"/>
    <x v="1"/>
    <x v="0"/>
    <x v="310"/>
    <n v="30184.94"/>
    <s v="tier - 1"/>
    <x v="1"/>
    <s v="R1014"/>
    <x v="8"/>
  </r>
  <r>
    <x v="318"/>
    <s v=" Mr"/>
    <s v="JasonM"/>
    <s v="Ayr"/>
    <x v="278"/>
    <n v="10.25"/>
    <x v="0"/>
    <s v="No"/>
    <x v="0"/>
    <n v="3"/>
    <x v="1"/>
    <x v="2"/>
    <x v="0"/>
    <x v="311"/>
    <n v="30166.62"/>
    <s v="tier - 1"/>
    <x v="0"/>
    <s v="R1012"/>
    <x v="7"/>
  </r>
  <r>
    <x v="319"/>
    <s v=" Ms"/>
    <s v="SheeraK"/>
    <s v="Siegel"/>
    <x v="279"/>
    <n v="9.77"/>
    <x v="0"/>
    <s v="No"/>
    <x v="0"/>
    <n v="0"/>
    <x v="0"/>
    <x v="3"/>
    <x v="0"/>
    <x v="312"/>
    <n v="30134.75"/>
    <s v="tier - 2"/>
    <x v="0"/>
    <s v="R1011"/>
    <x v="14"/>
  </r>
  <r>
    <x v="320"/>
    <s v=" Ms"/>
    <s v="Janice"/>
    <s v="Penrose"/>
    <x v="280"/>
    <n v="4.83"/>
    <x v="0"/>
    <s v="No"/>
    <x v="1"/>
    <n v="1"/>
    <x v="0"/>
    <x v="2"/>
    <x v="2"/>
    <x v="313"/>
    <n v="30095.97"/>
    <s v="tier - 2"/>
    <x v="0"/>
    <s v="R1011"/>
    <x v="18"/>
  </r>
  <r>
    <x v="321"/>
    <s v=" Mr"/>
    <s v="TimothyG"/>
    <s v="Schuler"/>
    <x v="281"/>
    <n v="10.86"/>
    <x v="1"/>
    <s v="No"/>
    <x v="0"/>
    <n v="0"/>
    <x v="1"/>
    <x v="0"/>
    <x v="0"/>
    <x v="314"/>
    <n v="30063.58"/>
    <s v="tier - 1"/>
    <x v="1"/>
    <s v="R1012"/>
    <x v="22"/>
  </r>
  <r>
    <x v="322"/>
    <s v=" Mr"/>
    <s v="AlanR"/>
    <s v="Walker"/>
    <x v="282"/>
    <n v="9.5299999999999994"/>
    <x v="1"/>
    <s v="No"/>
    <x v="0"/>
    <n v="0"/>
    <x v="0"/>
    <x v="2"/>
    <x v="0"/>
    <x v="315"/>
    <n v="30026.87"/>
    <s v="tier - 2"/>
    <x v="0"/>
    <s v="R1012"/>
    <x v="36"/>
  </r>
  <r>
    <x v="323"/>
    <s v=" Mr"/>
    <s v="Michael"/>
    <s v="Stange"/>
    <x v="283"/>
    <n v="5.68"/>
    <x v="0"/>
    <s v="No"/>
    <x v="0"/>
    <n v="0"/>
    <x v="0"/>
    <x v="1"/>
    <x v="2"/>
    <x v="316"/>
    <n v="29969.67"/>
    <s v="tier - 1"/>
    <x v="1"/>
    <s v="R1011"/>
    <x v="42"/>
  </r>
  <r>
    <x v="324"/>
    <s v=" Ms"/>
    <s v="Marie-France"/>
    <s v="Roy"/>
    <x v="272"/>
    <n v="5.57"/>
    <x v="1"/>
    <s v="No"/>
    <x v="0"/>
    <n v="0"/>
    <x v="0"/>
    <x v="3"/>
    <x v="2"/>
    <x v="317"/>
    <n v="29933.75"/>
    <s v="tier - 1"/>
    <x v="1"/>
    <s v="R1011"/>
    <x v="1"/>
  </r>
  <r>
    <x v="325"/>
    <s v=" Mr"/>
    <s v="ErikF"/>
    <s v="Potere"/>
    <x v="284"/>
    <n v="4.58"/>
    <x v="1"/>
    <s v="No"/>
    <x v="0"/>
    <n v="1"/>
    <x v="0"/>
    <x v="1"/>
    <x v="2"/>
    <x v="318"/>
    <n v="29929.56"/>
    <s v="tier - 1"/>
    <x v="1"/>
    <s v="R1011"/>
    <x v="23"/>
  </r>
  <r>
    <x v="326"/>
    <s v=" Mr"/>
    <s v="Andrew"/>
    <s v="Podgurski"/>
    <x v="285"/>
    <n v="8.9600000000000009"/>
    <x v="1"/>
    <s v="No"/>
    <x v="0"/>
    <n v="1"/>
    <x v="0"/>
    <x v="2"/>
    <x v="0"/>
    <x v="319"/>
    <n v="29899.25"/>
    <s v="tier - 1"/>
    <x v="0"/>
    <s v="R1011"/>
    <x v="27"/>
  </r>
  <r>
    <x v="327"/>
    <s v=" Mr"/>
    <s v="Anthony"/>
    <s v="Diamond"/>
    <x v="286"/>
    <n v="6.09"/>
    <x v="0"/>
    <s v="No"/>
    <x v="0"/>
    <n v="0"/>
    <x v="0"/>
    <x v="1"/>
    <x v="1"/>
    <x v="320"/>
    <n v="29852.48"/>
    <s v="tier - 1"/>
    <x v="0"/>
    <s v="R1011"/>
    <x v="4"/>
  </r>
  <r>
    <x v="328"/>
    <s v=" Mr"/>
    <s v="Chris"/>
    <s v="Sallade"/>
    <x v="287"/>
    <n v="4.3600000000000003"/>
    <x v="0"/>
    <s v="No"/>
    <x v="0"/>
    <n v="0"/>
    <x v="0"/>
    <x v="2"/>
    <x v="2"/>
    <x v="321"/>
    <n v="29818.76"/>
    <s v="tier - 1"/>
    <x v="1"/>
    <s v="R1012"/>
    <x v="37"/>
  </r>
  <r>
    <x v="329"/>
    <s v=" Mr"/>
    <s v="Yu"/>
    <s v="Zhang"/>
    <x v="288"/>
    <n v="11.74"/>
    <x v="1"/>
    <s v="No"/>
    <x v="0"/>
    <n v="0"/>
    <x v="0"/>
    <x v="2"/>
    <x v="0"/>
    <x v="322"/>
    <n v="29816.639999999999"/>
    <s v="tier - 1"/>
    <x v="2"/>
    <s v="R1011"/>
    <x v="36"/>
  </r>
  <r>
    <x v="330"/>
    <s v=" Mr"/>
    <s v="CalebN"/>
    <s v="Chatfield"/>
    <x v="289"/>
    <n v="5.89"/>
    <x v="0"/>
    <s v="No"/>
    <x v="0"/>
    <n v="1"/>
    <x v="0"/>
    <x v="0"/>
    <x v="1"/>
    <x v="323"/>
    <n v="29760.6"/>
    <s v="tier - 1"/>
    <x v="2"/>
    <s v="R1011"/>
    <x v="44"/>
  </r>
  <r>
    <x v="331"/>
    <s v=" Mr"/>
    <s v="JasonM"/>
    <s v="Bruns"/>
    <x v="290"/>
    <n v="10.64"/>
    <x v="0"/>
    <s v="No"/>
    <x v="0"/>
    <n v="2"/>
    <x v="0"/>
    <x v="2"/>
    <x v="0"/>
    <x v="324"/>
    <n v="29757.69"/>
    <s v="tier - 1"/>
    <x v="0"/>
    <s v="R1011"/>
    <x v="30"/>
  </r>
  <r>
    <x v="332"/>
    <s v=" Ms"/>
    <s v="AngelaR"/>
    <s v="Yochum"/>
    <x v="291"/>
    <n v="6.06"/>
    <x v="0"/>
    <s v="No"/>
    <x v="1"/>
    <n v="1"/>
    <x v="0"/>
    <x v="0"/>
    <x v="1"/>
    <x v="325"/>
    <n v="29622.69"/>
    <s v="tier - 1"/>
    <x v="1"/>
    <s v="R1011"/>
    <x v="20"/>
  </r>
  <r>
    <x v="333"/>
    <s v=" Mr"/>
    <s v="KeithJ"/>
    <s v="Freeburn"/>
    <x v="272"/>
    <n v="7.46"/>
    <x v="1"/>
    <s v="No"/>
    <x v="0"/>
    <n v="1"/>
    <x v="0"/>
    <x v="3"/>
    <x v="0"/>
    <x v="326"/>
    <n v="29583.8"/>
    <s v="tier - 1"/>
    <x v="1"/>
    <s v="R1011"/>
    <x v="27"/>
  </r>
  <r>
    <x v="334"/>
    <s v=" Ms"/>
    <s v="Emma"/>
    <s v="Spencer"/>
    <x v="292"/>
    <n v="4.68"/>
    <x v="1"/>
    <s v="No"/>
    <x v="0"/>
    <n v="2"/>
    <x v="0"/>
    <x v="1"/>
    <x v="2"/>
    <x v="327"/>
    <n v="29523.17"/>
    <s v="tier - 1"/>
    <x v="2"/>
    <s v="R1024"/>
    <x v="10"/>
  </r>
  <r>
    <x v="335"/>
    <s v=" Mr"/>
    <s v="NathanA"/>
    <s v="Jarosik"/>
    <x v="293"/>
    <n v="6.15"/>
    <x v="0"/>
    <s v="No"/>
    <x v="0"/>
    <n v="1"/>
    <x v="0"/>
    <x v="2"/>
    <x v="1"/>
    <x v="328"/>
    <n v="29443.59"/>
    <s v="tier - 1"/>
    <x v="1"/>
    <s v="R1011"/>
    <x v="38"/>
  </r>
  <r>
    <x v="336"/>
    <s v=" Ms"/>
    <s v="Kathryn"/>
    <s v="Heinzen"/>
    <x v="294"/>
    <n v="4.28"/>
    <x v="1"/>
    <s v="No"/>
    <x v="0"/>
    <n v="0"/>
    <x v="0"/>
    <x v="2"/>
    <x v="2"/>
    <x v="329"/>
    <n v="29352.560000000001"/>
    <s v="tier - 1"/>
    <x v="1"/>
    <s v="R1011"/>
    <x v="17"/>
  </r>
  <r>
    <x v="337"/>
    <s v=" Ms"/>
    <s v="ElizabethH"/>
    <s v="Kelley"/>
    <x v="295"/>
    <n v="9.86"/>
    <x v="0"/>
    <s v="No"/>
    <x v="0"/>
    <n v="3"/>
    <x v="0"/>
    <x v="1"/>
    <x v="0"/>
    <x v="330"/>
    <n v="29330.98"/>
    <s v="tier - 1"/>
    <x v="2"/>
    <s v="R1012"/>
    <x v="46"/>
  </r>
  <r>
    <x v="338"/>
    <s v=" Mr"/>
    <s v="Ben"/>
    <s v="Thacker"/>
    <x v="296"/>
    <n v="11.19"/>
    <x v="0"/>
    <s v="No"/>
    <x v="0"/>
    <n v="0"/>
    <x v="0"/>
    <x v="3"/>
    <x v="0"/>
    <x v="331"/>
    <n v="29227.599999999999"/>
    <s v="tier - 1"/>
    <x v="0"/>
    <s v="R1012"/>
    <x v="9"/>
  </r>
  <r>
    <x v="339"/>
    <s v=" Ms"/>
    <s v="CherylA"/>
    <s v="Jeseritz"/>
    <x v="67"/>
    <n v="4.8899999999999997"/>
    <x v="1"/>
    <s v="No"/>
    <x v="1"/>
    <n v="1"/>
    <x v="1"/>
    <x v="0"/>
    <x v="2"/>
    <x v="332"/>
    <n v="29186.48"/>
    <s v="tier - 1"/>
    <x v="0"/>
    <s v="R1024"/>
    <x v="16"/>
  </r>
  <r>
    <x v="340"/>
    <s v=" Ms"/>
    <s v="KimberlyA"/>
    <s v="Hohman"/>
    <x v="297"/>
    <n v="4.3499999999999996"/>
    <x v="1"/>
    <s v="No"/>
    <x v="0"/>
    <n v="0"/>
    <x v="0"/>
    <x v="3"/>
    <x v="2"/>
    <x v="333"/>
    <n v="29160.39"/>
    <s v="tier - 1"/>
    <x v="2"/>
    <s v="R1011"/>
    <x v="1"/>
  </r>
  <r>
    <x v="341"/>
    <s v=" Ms"/>
    <s v="Cynthia"/>
    <s v="Hill"/>
    <x v="298"/>
    <n v="8.66"/>
    <x v="1"/>
    <s v="No"/>
    <x v="0"/>
    <n v="2"/>
    <x v="0"/>
    <x v="1"/>
    <x v="0"/>
    <x v="334"/>
    <n v="29141.360000000001"/>
    <s v="tier - 1"/>
    <x v="0"/>
    <s v="R1012"/>
    <x v="12"/>
  </r>
  <r>
    <x v="342"/>
    <s v=" Ms"/>
    <s v="Jessica"/>
    <s v="Kuepfer"/>
    <x v="299"/>
    <n v="8.64"/>
    <x v="0"/>
    <s v="No"/>
    <x v="0"/>
    <n v="0"/>
    <x v="0"/>
    <x v="3"/>
    <x v="0"/>
    <x v="335"/>
    <n v="29114.77"/>
    <s v="tier - 1"/>
    <x v="1"/>
    <s v="R1011"/>
    <x v="9"/>
  </r>
  <r>
    <x v="343"/>
    <s v=" Mr"/>
    <s v="Bruce"/>
    <s v="Kaczmarek"/>
    <x v="300"/>
    <n v="4.2699999999999996"/>
    <x v="0"/>
    <s v="No"/>
    <x v="0"/>
    <n v="0"/>
    <x v="0"/>
    <x v="2"/>
    <x v="2"/>
    <x v="336"/>
    <n v="29114.21"/>
    <s v="tier - 1"/>
    <x v="0"/>
    <s v="R1011"/>
    <x v="25"/>
  </r>
  <r>
    <x v="344"/>
    <s v=" Ms"/>
    <s v="Allison"/>
    <s v="Pitt"/>
    <x v="301"/>
    <n v="4.21"/>
    <x v="0"/>
    <s v="No"/>
    <x v="0"/>
    <n v="1"/>
    <x v="0"/>
    <x v="0"/>
    <x v="2"/>
    <x v="337"/>
    <n v="29007.82"/>
    <s v="tier - 1"/>
    <x v="0"/>
    <s v="R1011"/>
    <x v="34"/>
  </r>
  <r>
    <x v="345"/>
    <s v=" Mr"/>
    <s v="Alex"/>
    <s v="Lorton"/>
    <x v="302"/>
    <n v="5.04"/>
    <x v="0"/>
    <s v="No"/>
    <x v="1"/>
    <n v="1"/>
    <x v="0"/>
    <x v="0"/>
    <x v="2"/>
    <x v="338"/>
    <n v="28998.68"/>
    <s v="tier - 1"/>
    <x v="0"/>
    <s v="R1011"/>
    <x v="39"/>
  </r>
  <r>
    <x v="346"/>
    <s v=" Ms"/>
    <s v="Gabriela"/>
    <s v="Castaneda"/>
    <x v="303"/>
    <n v="5.21"/>
    <x v="1"/>
    <s v="No"/>
    <x v="0"/>
    <n v="2"/>
    <x v="0"/>
    <x v="1"/>
    <x v="2"/>
    <x v="339"/>
    <n v="28950.47"/>
    <s v="tier - 1"/>
    <x v="1"/>
    <s v="R1012"/>
    <x v="10"/>
  </r>
  <r>
    <x v="347"/>
    <s v=" Ms"/>
    <s v="Sharon"/>
    <s v="Cherop"/>
    <x v="304"/>
    <n v="8.83"/>
    <x v="0"/>
    <s v="No"/>
    <x v="0"/>
    <n v="0"/>
    <x v="1"/>
    <x v="1"/>
    <x v="0"/>
    <x v="340"/>
    <n v="28923.14"/>
    <s v="tier - 1"/>
    <x v="1"/>
    <s v="R1012"/>
    <x v="5"/>
  </r>
  <r>
    <x v="348"/>
    <s v=" Mr"/>
    <s v="JasonA"/>
    <s v="Howell"/>
    <x v="237"/>
    <n v="8.4700000000000006"/>
    <x v="1"/>
    <s v="No"/>
    <x v="0"/>
    <n v="2"/>
    <x v="0"/>
    <x v="1"/>
    <x v="0"/>
    <x v="341"/>
    <n v="28868.66"/>
    <s v="tier - 1"/>
    <x v="2"/>
    <s v="R1012"/>
    <x v="12"/>
  </r>
  <r>
    <x v="349"/>
    <s v=" Ms"/>
    <s v="ChelseyC"/>
    <s v="Palmer"/>
    <x v="305"/>
    <n v="4.2"/>
    <x v="0"/>
    <s v="No"/>
    <x v="0"/>
    <n v="0"/>
    <x v="0"/>
    <x v="2"/>
    <x v="2"/>
    <x v="342"/>
    <n v="28716.14"/>
    <s v="tier - 1"/>
    <x v="0"/>
    <s v="R1011"/>
    <x v="3"/>
  </r>
  <r>
    <x v="350"/>
    <s v=" Mr"/>
    <s v="DevonA"/>
    <s v="Olson"/>
    <x v="306"/>
    <n v="6.14"/>
    <x v="1"/>
    <s v="No"/>
    <x v="0"/>
    <n v="0"/>
    <x v="0"/>
    <x v="2"/>
    <x v="1"/>
    <x v="343"/>
    <n v="28542.86"/>
    <s v="tier - 1"/>
    <x v="0"/>
    <s v="R1011"/>
    <x v="17"/>
  </r>
  <r>
    <x v="351"/>
    <s v=" Ms"/>
    <s v="JoniL"/>
    <s v="Waldron"/>
    <x v="307"/>
    <n v="6.07"/>
    <x v="0"/>
    <s v="No"/>
    <x v="0"/>
    <n v="0"/>
    <x v="1"/>
    <x v="0"/>
    <x v="1"/>
    <x v="344"/>
    <n v="28476.73"/>
    <s v="tier - 1"/>
    <x v="2"/>
    <s v="R1012"/>
    <x v="37"/>
  </r>
  <r>
    <x v="352"/>
    <s v=" Mr"/>
    <s v="Colin"/>
    <s v="Meyer"/>
    <x v="106"/>
    <n v="10.210000000000001"/>
    <x v="0"/>
    <s v="No"/>
    <x v="0"/>
    <n v="0"/>
    <x v="1"/>
    <x v="0"/>
    <x v="0"/>
    <x v="345"/>
    <n v="28468.92"/>
    <s v="tier - 1"/>
    <x v="1"/>
    <s v="R1012"/>
    <x v="19"/>
  </r>
  <r>
    <x v="353"/>
    <s v=" Ms"/>
    <s v="Rachael"/>
    <s v="Stack"/>
    <x v="308"/>
    <n v="4.6900000000000004"/>
    <x v="0"/>
    <s v="No"/>
    <x v="0"/>
    <n v="0"/>
    <x v="1"/>
    <x v="1"/>
    <x v="2"/>
    <x v="346"/>
    <n v="28340.19"/>
    <s v="tier - 1"/>
    <x v="2"/>
    <s v="R1012"/>
    <x v="29"/>
  </r>
  <r>
    <x v="354"/>
    <s v=" Ms"/>
    <s v="Maricela"/>
    <s v="Sanchez Y Torres"/>
    <x v="309"/>
    <n v="5.71"/>
    <x v="0"/>
    <s v="No"/>
    <x v="0"/>
    <n v="0"/>
    <x v="0"/>
    <x v="2"/>
    <x v="1"/>
    <x v="347"/>
    <n v="28302.33"/>
    <s v="tier - 1"/>
    <x v="2"/>
    <s v="R1011"/>
    <x v="3"/>
  </r>
  <r>
    <x v="355"/>
    <s v=" Ms"/>
    <s v="Marie"/>
    <s v="Daniels"/>
    <x v="310"/>
    <n v="9.07"/>
    <x v="1"/>
    <s v="No"/>
    <x v="1"/>
    <n v="1"/>
    <x v="1"/>
    <x v="0"/>
    <x v="0"/>
    <x v="348"/>
    <n v="28287.9"/>
    <s v="tier - 1"/>
    <x v="1"/>
    <s v="R1013"/>
    <x v="8"/>
  </r>
  <r>
    <x v="356"/>
    <s v=" Mr"/>
    <s v="Frank"/>
    <s v="Pepp"/>
    <x v="311"/>
    <n v="4.99"/>
    <x v="0"/>
    <s v="No"/>
    <x v="0"/>
    <n v="0"/>
    <x v="0"/>
    <x v="0"/>
    <x v="2"/>
    <x v="349"/>
    <n v="28245.34"/>
    <s v="tier - 1"/>
    <x v="0"/>
    <s v="R1011"/>
    <x v="35"/>
  </r>
  <r>
    <x v="357"/>
    <s v=" Mr"/>
    <s v="Jeffry"/>
    <s v="Buechler"/>
    <x v="312"/>
    <n v="8.31"/>
    <x v="0"/>
    <s v="No"/>
    <x v="0"/>
    <n v="0"/>
    <x v="0"/>
    <x v="1"/>
    <x v="0"/>
    <x v="350"/>
    <n v="28101.33"/>
    <s v="tier - 1"/>
    <x v="2"/>
    <s v="R1019"/>
    <x v="15"/>
  </r>
  <r>
    <x v="358"/>
    <s v=" Mr"/>
    <s v="Mike"/>
    <s v="Buenting"/>
    <x v="313"/>
    <n v="5.07"/>
    <x v="1"/>
    <s v="No"/>
    <x v="0"/>
    <n v="0"/>
    <x v="0"/>
    <x v="3"/>
    <x v="2"/>
    <x v="351"/>
    <n v="28006.94"/>
    <s v="tier - 1"/>
    <x v="2"/>
    <s v="R1011"/>
    <x v="17"/>
  </r>
  <r>
    <x v="359"/>
    <s v=" Mr"/>
    <s v="Rick"/>
    <s v="Evans"/>
    <x v="314"/>
    <n v="4.79"/>
    <x v="0"/>
    <s v="No"/>
    <x v="0"/>
    <n v="0"/>
    <x v="0"/>
    <x v="0"/>
    <x v="2"/>
    <x v="352"/>
    <n v="27980.77"/>
    <s v="tier - 1"/>
    <x v="1"/>
    <s v="R1011"/>
    <x v="35"/>
  </r>
  <r>
    <x v="360"/>
    <s v=" Mr"/>
    <s v="Pierre-Michel"/>
    <s v="Arcand"/>
    <x v="315"/>
    <n v="11.39"/>
    <x v="1"/>
    <s v="No"/>
    <x v="0"/>
    <n v="2"/>
    <x v="1"/>
    <x v="0"/>
    <x v="0"/>
    <x v="353"/>
    <n v="27941.29"/>
    <s v="tier - 1"/>
    <x v="0"/>
    <s v="R1011"/>
    <x v="12"/>
  </r>
  <r>
    <x v="361"/>
    <s v=" Mr"/>
    <s v="Daniel"/>
    <s v="Kesack"/>
    <x v="316"/>
    <n v="6"/>
    <x v="0"/>
    <s v="No"/>
    <x v="0"/>
    <n v="0"/>
    <x v="0"/>
    <x v="2"/>
    <x v="1"/>
    <x v="354"/>
    <n v="27931.11"/>
    <s v="tier - 1"/>
    <x v="0"/>
    <s v="R1011"/>
    <x v="3"/>
  </r>
  <r>
    <x v="362"/>
    <s v=" Mr"/>
    <s v="BrianL"/>
    <s v="Post"/>
    <x v="317"/>
    <n v="5.13"/>
    <x v="0"/>
    <s v="No"/>
    <x v="0"/>
    <n v="0"/>
    <x v="0"/>
    <x v="2"/>
    <x v="2"/>
    <x v="355"/>
    <n v="27925.86"/>
    <s v="tier - 1"/>
    <x v="2"/>
    <s v="R1011"/>
    <x v="4"/>
  </r>
  <r>
    <x v="363"/>
    <s v=" Ms"/>
    <s v="MorganM"/>
    <s v="Dunne"/>
    <x v="318"/>
    <n v="5.26"/>
    <x v="1"/>
    <s v="No"/>
    <x v="0"/>
    <n v="0"/>
    <x v="0"/>
    <x v="3"/>
    <x v="2"/>
    <x v="356"/>
    <n v="27849.94"/>
    <s v="tier - 1"/>
    <x v="1"/>
    <s v="R1011"/>
    <x v="17"/>
  </r>
  <r>
    <x v="364"/>
    <s v=" Ms"/>
    <s v="Caroline"/>
    <s v="Kilel"/>
    <x v="319"/>
    <n v="6.84"/>
    <x v="0"/>
    <s v="No"/>
    <x v="0"/>
    <n v="0"/>
    <x v="0"/>
    <x v="1"/>
    <x v="0"/>
    <x v="357"/>
    <n v="27808.73"/>
    <s v="tier - 1"/>
    <x v="1"/>
    <s v="R1013"/>
    <x v="15"/>
  </r>
  <r>
    <x v="365"/>
    <s v=" Mr"/>
    <s v="DrewT"/>
    <s v="Nicholson"/>
    <x v="320"/>
    <n v="9.0399999999999991"/>
    <x v="0"/>
    <s v="No"/>
    <x v="0"/>
    <n v="0"/>
    <x v="1"/>
    <x v="0"/>
    <x v="0"/>
    <x v="358"/>
    <n v="27724.29"/>
    <s v="tier - 1"/>
    <x v="0"/>
    <s v="R1013"/>
    <x v="43"/>
  </r>
  <r>
    <x v="366"/>
    <s v=" Mr"/>
    <s v="AustinW"/>
    <s v="Susmann"/>
    <x v="321"/>
    <n v="4.0999999999999996"/>
    <x v="0"/>
    <s v="No"/>
    <x v="0"/>
    <n v="1"/>
    <x v="0"/>
    <x v="1"/>
    <x v="2"/>
    <x v="359"/>
    <n v="27696.11"/>
    <s v="tier - 1"/>
    <x v="2"/>
    <s v="R1011"/>
    <x v="34"/>
  </r>
  <r>
    <x v="367"/>
    <s v=" Ms"/>
    <s v="Berenice"/>
    <s v="Harsh"/>
    <x v="322"/>
    <n v="4.2300000000000004"/>
    <x v="1"/>
    <s v="No"/>
    <x v="1"/>
    <n v="1"/>
    <x v="0"/>
    <x v="0"/>
    <x v="2"/>
    <x v="360"/>
    <n v="27625.17"/>
    <s v="tier - 1"/>
    <x v="1"/>
    <s v="R1011"/>
    <x v="31"/>
  </r>
  <r>
    <x v="368"/>
    <s v=" Mr"/>
    <s v="KennethA"/>
    <s v="Pocasangre"/>
    <x v="323"/>
    <n v="6.48"/>
    <x v="1"/>
    <s v="No"/>
    <x v="1"/>
    <n v="1"/>
    <x v="0"/>
    <x v="0"/>
    <x v="1"/>
    <x v="361"/>
    <n v="27619.360000000001"/>
    <s v="tier - 2"/>
    <x v="0"/>
    <s v="R1011"/>
    <x v="31"/>
  </r>
  <r>
    <x v="369"/>
    <s v=" Mr"/>
    <s v="Miguel"/>
    <s v="Martinez Lopez"/>
    <x v="190"/>
    <n v="5.53"/>
    <x v="0"/>
    <s v="No"/>
    <x v="0"/>
    <n v="1"/>
    <x v="0"/>
    <x v="1"/>
    <x v="2"/>
    <x v="362"/>
    <n v="27614.71"/>
    <s v="tier - 2"/>
    <x v="0"/>
    <s v="R1011"/>
    <x v="34"/>
  </r>
  <r>
    <x v="370"/>
    <s v=" Ms"/>
    <s v="HadleyT"/>
    <s v="Riegel"/>
    <x v="324"/>
    <n v="4.07"/>
    <x v="1"/>
    <s v="No"/>
    <x v="0"/>
    <n v="0"/>
    <x v="0"/>
    <x v="3"/>
    <x v="2"/>
    <x v="363"/>
    <n v="27598.93"/>
    <s v="tier - 2"/>
    <x v="1"/>
    <s v="R1011"/>
    <x v="17"/>
  </r>
  <r>
    <x v="371"/>
    <s v=" Mr"/>
    <s v="Taylor"/>
    <s v="Monson"/>
    <x v="325"/>
    <n v="5.51"/>
    <x v="0"/>
    <s v="No"/>
    <x v="0"/>
    <n v="1"/>
    <x v="0"/>
    <x v="3"/>
    <x v="2"/>
    <x v="255"/>
    <n v="27534.53"/>
    <s v="tier - 2"/>
    <x v="2"/>
    <s v="R1011"/>
    <x v="32"/>
  </r>
  <r>
    <x v="372"/>
    <s v=" Ms"/>
    <s v="TenielleM"/>
    <s v="Klubben"/>
    <x v="326"/>
    <n v="11.66"/>
    <x v="0"/>
    <s v="No"/>
    <x v="0"/>
    <n v="0"/>
    <x v="0"/>
    <x v="1"/>
    <x v="0"/>
    <x v="364"/>
    <n v="27533.91"/>
    <s v="tier - 2"/>
    <x v="0"/>
    <s v="R1013"/>
    <x v="11"/>
  </r>
  <r>
    <x v="373"/>
    <s v=" Ms"/>
    <s v="Andrea"/>
    <s v="Mascaro"/>
    <x v="327"/>
    <n v="7.26"/>
    <x v="1"/>
    <s v="No"/>
    <x v="0"/>
    <n v="0"/>
    <x v="0"/>
    <x v="3"/>
    <x v="0"/>
    <x v="365"/>
    <n v="27495.59"/>
    <s v="tier - 2"/>
    <x v="1"/>
    <s v="R1011"/>
    <x v="36"/>
  </r>
  <r>
    <x v="374"/>
    <s v=" Ms"/>
    <s v="NoraP"/>
    <s v="Norvell"/>
    <x v="328"/>
    <n v="4.79"/>
    <x v="1"/>
    <s v="No"/>
    <x v="0"/>
    <n v="0"/>
    <x v="0"/>
    <x v="3"/>
    <x v="2"/>
    <x v="366"/>
    <n v="27432.73"/>
    <s v="tier - 2"/>
    <x v="1"/>
    <s v="R1011"/>
    <x v="17"/>
  </r>
  <r>
    <x v="375"/>
    <s v=" Mr"/>
    <s v="Zachary"/>
    <s v="Ornelas"/>
    <x v="329"/>
    <n v="4.68"/>
    <x v="1"/>
    <s v="No"/>
    <x v="0"/>
    <n v="1"/>
    <x v="1"/>
    <x v="2"/>
    <x v="2"/>
    <x v="367"/>
    <n v="27375.9"/>
    <s v="tier - 2"/>
    <x v="0"/>
    <s v="R1015"/>
    <x v="23"/>
  </r>
  <r>
    <x v="376"/>
    <s v=" Mr"/>
    <s v="Michael"/>
    <s v="Fitzpatrick"/>
    <x v="32"/>
    <n v="4.33"/>
    <x v="1"/>
    <s v="No"/>
    <x v="1"/>
    <n v="1"/>
    <x v="1"/>
    <x v="0"/>
    <x v="2"/>
    <x v="368"/>
    <n v="27346.04"/>
    <s v="tier - 2"/>
    <x v="2"/>
    <s v="R1013"/>
    <x v="16"/>
  </r>
  <r>
    <x v="377"/>
    <s v=" Ms"/>
    <s v="AlyssaK"/>
    <s v="Bloomquist"/>
    <x v="330"/>
    <n v="11.89"/>
    <x v="0"/>
    <s v="No"/>
    <x v="0"/>
    <n v="0"/>
    <x v="1"/>
    <x v="0"/>
    <x v="0"/>
    <x v="369"/>
    <n v="27322.73"/>
    <s v="tier - 2"/>
    <x v="2"/>
    <s v="R1013"/>
    <x v="22"/>
  </r>
  <r>
    <x v="378"/>
    <s v=" Ms"/>
    <s v="Heather"/>
    <s v="Wick"/>
    <x v="323"/>
    <n v="5.24"/>
    <x v="0"/>
    <s v="No"/>
    <x v="0"/>
    <n v="0"/>
    <x v="0"/>
    <x v="0"/>
    <x v="2"/>
    <x v="370"/>
    <n v="27236.959999999999"/>
    <s v="tier - 2"/>
    <x v="1"/>
    <s v="R1011"/>
    <x v="35"/>
  </r>
  <r>
    <x v="379"/>
    <s v=" Mr"/>
    <s v="Dante"/>
    <s v="Zappala"/>
    <x v="331"/>
    <n v="7.63"/>
    <x v="0"/>
    <s v="No"/>
    <x v="0"/>
    <n v="0"/>
    <x v="0"/>
    <x v="1"/>
    <x v="0"/>
    <x v="371"/>
    <n v="27218.44"/>
    <s v="tier - 2"/>
    <x v="1"/>
    <s v="R1017"/>
    <x v="11"/>
  </r>
  <r>
    <x v="380"/>
    <s v=" Ms"/>
    <s v="SaraE"/>
    <s v="Earle"/>
    <x v="332"/>
    <n v="8.92"/>
    <x v="1"/>
    <s v="No"/>
    <x v="0"/>
    <n v="2"/>
    <x v="1"/>
    <x v="2"/>
    <x v="0"/>
    <x v="372"/>
    <n v="27117.99"/>
    <s v="tier - 2"/>
    <x v="2"/>
    <s v="R1013"/>
    <x v="2"/>
  </r>
  <r>
    <x v="381"/>
    <s v=" Mr"/>
    <s v="Scott"/>
    <s v="Majewski"/>
    <x v="333"/>
    <n v="5.37"/>
    <x v="0"/>
    <s v="No"/>
    <x v="0"/>
    <n v="0"/>
    <x v="0"/>
    <x v="2"/>
    <x v="2"/>
    <x v="373"/>
    <n v="27092.38"/>
    <s v="tier - 2"/>
    <x v="0"/>
    <s v="R1011"/>
    <x v="3"/>
  </r>
  <r>
    <x v="382"/>
    <s v=" Mr"/>
    <s v="Sean"/>
    <s v="Apfelbaum"/>
    <x v="334"/>
    <n v="4.3099999999999996"/>
    <x v="0"/>
    <s v="No"/>
    <x v="0"/>
    <n v="0"/>
    <x v="0"/>
    <x v="1"/>
    <x v="2"/>
    <x v="374"/>
    <n v="27080.639999999999"/>
    <s v="tier - 2"/>
    <x v="2"/>
    <s v="R1011"/>
    <x v="6"/>
  </r>
  <r>
    <x v="383"/>
    <s v=" Ms"/>
    <s v="Danielle"/>
    <s v="Graham"/>
    <x v="335"/>
    <n v="10.46"/>
    <x v="0"/>
    <s v="No"/>
    <x v="0"/>
    <n v="3"/>
    <x v="0"/>
    <x v="2"/>
    <x v="0"/>
    <x v="375"/>
    <n v="27037.91"/>
    <s v="tier - 2"/>
    <x v="2"/>
    <s v="R1013"/>
    <x v="7"/>
  </r>
  <r>
    <x v="384"/>
    <s v=" Mr"/>
    <s v="AndrewD"/>
    <s v="Whitacre"/>
    <x v="336"/>
    <n v="7.39"/>
    <x v="0"/>
    <s v="No"/>
    <x v="0"/>
    <n v="0"/>
    <x v="1"/>
    <x v="0"/>
    <x v="0"/>
    <x v="376"/>
    <n v="27000.98"/>
    <s v="tier - 2"/>
    <x v="2"/>
    <s v="R1013"/>
    <x v="15"/>
  </r>
  <r>
    <x v="385"/>
    <s v=" Mr"/>
    <s v="JoelD"/>
    <s v="Wegener"/>
    <x v="337"/>
    <n v="6.18"/>
    <x v="0"/>
    <s v="yes"/>
    <x v="0"/>
    <n v="2"/>
    <x v="0"/>
    <x v="0"/>
    <x v="1"/>
    <x v="377"/>
    <n v="26936.98"/>
    <s v="tier - 2"/>
    <x v="0"/>
    <s v="R1011"/>
    <x v="21"/>
  </r>
  <r>
    <x v="386"/>
    <s v=" Ms"/>
    <s v="Michelle"/>
    <s v="Collie"/>
    <x v="338"/>
    <n v="8.86"/>
    <x v="0"/>
    <s v="No"/>
    <x v="0"/>
    <n v="0"/>
    <x v="0"/>
    <x v="0"/>
    <x v="0"/>
    <x v="378"/>
    <n v="26927.69"/>
    <s v="tier - 2"/>
    <x v="2"/>
    <s v="R1011"/>
    <x v="43"/>
  </r>
  <r>
    <x v="387"/>
    <s v=" Mr"/>
    <s v="MichaelJ"/>
    <s v="Murphy"/>
    <x v="339"/>
    <n v="10.96"/>
    <x v="0"/>
    <s v="No"/>
    <x v="0"/>
    <n v="3"/>
    <x v="0"/>
    <x v="2"/>
    <x v="0"/>
    <x v="379"/>
    <n v="26926.51"/>
    <s v="tier - 2"/>
    <x v="1"/>
    <s v="R1013"/>
    <x v="7"/>
  </r>
  <r>
    <x v="388"/>
    <s v=" Ms"/>
    <s v="Nikki"/>
    <s v="Butters"/>
    <x v="340"/>
    <n v="6.28"/>
    <x v="0"/>
    <s v="No"/>
    <x v="0"/>
    <n v="0"/>
    <x v="0"/>
    <x v="2"/>
    <x v="1"/>
    <x v="380"/>
    <n v="26912.560000000001"/>
    <s v="tier - 2"/>
    <x v="2"/>
    <s v="R1011"/>
    <x v="42"/>
  </r>
  <r>
    <x v="389"/>
    <s v=" Ms"/>
    <s v="SummerB"/>
    <s v="Cook"/>
    <x v="341"/>
    <n v="6.29"/>
    <x v="1"/>
    <s v="No"/>
    <x v="0"/>
    <n v="1"/>
    <x v="0"/>
    <x v="3"/>
    <x v="1"/>
    <x v="381"/>
    <n v="26607.89"/>
    <s v="tier - 2"/>
    <x v="1"/>
    <s v="R1011"/>
    <x v="23"/>
  </r>
  <r>
    <x v="390"/>
    <s v=" Mr"/>
    <s v="Edward"/>
    <s v="Breen"/>
    <x v="342"/>
    <n v="4.0199999999999996"/>
    <x v="0"/>
    <s v="yes"/>
    <x v="0"/>
    <n v="1"/>
    <x v="0"/>
    <x v="0"/>
    <x v="2"/>
    <x v="382"/>
    <n v="26479.4"/>
    <s v="tier - 2"/>
    <x v="2"/>
    <s v="R1011"/>
    <x v="41"/>
  </r>
  <r>
    <x v="391"/>
    <s v=" Mr"/>
    <s v="Ryan"/>
    <s v="Fitzsimons"/>
    <x v="17"/>
    <n v="11.95"/>
    <x v="1"/>
    <s v="No"/>
    <x v="0"/>
    <n v="2"/>
    <x v="1"/>
    <x v="0"/>
    <x v="0"/>
    <x v="383"/>
    <n v="26467.1"/>
    <s v="tier - 2"/>
    <x v="0"/>
    <s v="R1012"/>
    <x v="2"/>
  </r>
  <r>
    <x v="392"/>
    <s v=" Ms"/>
    <s v="Kacee"/>
    <s v="Houle"/>
    <x v="343"/>
    <n v="8.7100000000000009"/>
    <x v="0"/>
    <s v="No"/>
    <x v="0"/>
    <n v="0"/>
    <x v="1"/>
    <x v="0"/>
    <x v="0"/>
    <x v="384"/>
    <n v="26392.26"/>
    <s v="tier - 2"/>
    <x v="2"/>
    <s v="R1024"/>
    <x v="19"/>
  </r>
  <r>
    <x v="393"/>
    <s v=" Mr"/>
    <s v="Dave"/>
    <s v="Woodward"/>
    <x v="344"/>
    <n v="4.67"/>
    <x v="0"/>
    <s v="yes"/>
    <x v="0"/>
    <n v="1"/>
    <x v="0"/>
    <x v="0"/>
    <x v="2"/>
    <x v="134"/>
    <n v="26316.59"/>
    <s v="tier - 2"/>
    <x v="0"/>
    <s v="R1011"/>
    <x v="41"/>
  </r>
  <r>
    <x v="394"/>
    <s v=" Ms"/>
    <s v="Maryanna"/>
    <s v="Ray"/>
    <x v="345"/>
    <n v="11.14"/>
    <x v="1"/>
    <s v="No"/>
    <x v="0"/>
    <n v="1"/>
    <x v="1"/>
    <x v="2"/>
    <x v="0"/>
    <x v="385"/>
    <n v="26236.58"/>
    <s v="tier - 2"/>
    <x v="1"/>
    <s v="R1011"/>
    <x v="19"/>
  </r>
  <r>
    <x v="395"/>
    <s v=" Ms"/>
    <s v="JessicaH"/>
    <s v="Jennings"/>
    <x v="346"/>
    <n v="9.0500000000000007"/>
    <x v="0"/>
    <s v="No"/>
    <x v="0"/>
    <n v="2"/>
    <x v="1"/>
    <x v="1"/>
    <x v="0"/>
    <x v="386"/>
    <n v="26140.36"/>
    <s v="tier - 2"/>
    <x v="0"/>
    <s v="R1011"/>
    <x v="30"/>
  </r>
  <r>
    <x v="396"/>
    <s v=" Ms"/>
    <s v="Deanna"/>
    <s v="Fuller"/>
    <x v="347"/>
    <n v="11.31"/>
    <x v="0"/>
    <s v="No"/>
    <x v="0"/>
    <n v="0"/>
    <x v="0"/>
    <x v="2"/>
    <x v="0"/>
    <x v="387"/>
    <n v="26125.67"/>
    <s v="tier - 2"/>
    <x v="1"/>
    <s v="R1013"/>
    <x v="43"/>
  </r>
  <r>
    <x v="397"/>
    <s v=" Mr"/>
    <s v="Peter"/>
    <s v="Lovisek"/>
    <x v="312"/>
    <n v="4.68"/>
    <x v="1"/>
    <s v="No"/>
    <x v="0"/>
    <n v="2"/>
    <x v="0"/>
    <x v="1"/>
    <x v="2"/>
    <x v="388"/>
    <n v="26109.33"/>
    <s v="tier - 2"/>
    <x v="0"/>
    <s v="R1012"/>
    <x v="24"/>
  </r>
  <r>
    <x v="398"/>
    <s v=" Ms"/>
    <s v="Rebecca"/>
    <s v="Painter"/>
    <x v="348"/>
    <n v="6.05"/>
    <x v="1"/>
    <s v="yes"/>
    <x v="0"/>
    <n v="1"/>
    <x v="0"/>
    <x v="1"/>
    <x v="1"/>
    <x v="389"/>
    <n v="26026.97"/>
    <s v="tier - 2"/>
    <x v="0"/>
    <s v="R1011"/>
    <x v="21"/>
  </r>
  <r>
    <x v="399"/>
    <s v=" Ms"/>
    <s v="ElizabethM"/>
    <s v="Edwards"/>
    <x v="349"/>
    <n v="4.68"/>
    <x v="1"/>
    <s v="No"/>
    <x v="0"/>
    <n v="0"/>
    <x v="1"/>
    <x v="0"/>
    <x v="2"/>
    <x v="390"/>
    <n v="26018.95"/>
    <s v="tier - 2"/>
    <x v="2"/>
    <s v="R1012"/>
    <x v="21"/>
  </r>
  <r>
    <x v="400"/>
    <s v=" Mr"/>
    <s v="Gregory"/>
    <s v="Liebl"/>
    <x v="350"/>
    <n v="9.5"/>
    <x v="1"/>
    <s v="No"/>
    <x v="0"/>
    <n v="2"/>
    <x v="1"/>
    <x v="1"/>
    <x v="0"/>
    <x v="391"/>
    <n v="25992.82"/>
    <s v="tier - 2"/>
    <x v="2"/>
    <s v="R1013"/>
    <x v="2"/>
  </r>
  <r>
    <x v="401"/>
    <s v=" Ms"/>
    <s v="SarahE"/>
    <s v="Kasabian-Larson"/>
    <x v="351"/>
    <n v="10.84"/>
    <x v="1"/>
    <s v="No"/>
    <x v="1"/>
    <n v="1"/>
    <x v="0"/>
    <x v="2"/>
    <x v="0"/>
    <x v="392"/>
    <n v="25678.78"/>
    <s v="tier - 2"/>
    <x v="0"/>
    <s v="R1012"/>
    <x v="8"/>
  </r>
  <r>
    <x v="402"/>
    <s v=" Ms"/>
    <s v="AnneElise"/>
    <s v="Creamer"/>
    <x v="352"/>
    <n v="5.88"/>
    <x v="0"/>
    <s v="No"/>
    <x v="0"/>
    <n v="2"/>
    <x v="1"/>
    <x v="1"/>
    <x v="1"/>
    <x v="393"/>
    <n v="25656.58"/>
    <s v="tier - 2"/>
    <x v="0"/>
    <s v="R1024"/>
    <x v="28"/>
  </r>
  <r>
    <x v="403"/>
    <s v=" Mr"/>
    <s v="ChristopherR"/>
    <s v="Kimbel"/>
    <x v="353"/>
    <n v="5.24"/>
    <x v="1"/>
    <s v="No"/>
    <x v="0"/>
    <n v="0"/>
    <x v="0"/>
    <x v="1"/>
    <x v="2"/>
    <x v="394"/>
    <n v="25648.98"/>
    <s v="tier - 2"/>
    <x v="1"/>
    <s v="R1011"/>
    <x v="47"/>
  </r>
  <r>
    <x v="404"/>
    <s v=" Mr"/>
    <s v="Elliot"/>
    <s v="Livensparger"/>
    <x v="247"/>
    <n v="11.75"/>
    <x v="0"/>
    <s v="No"/>
    <x v="0"/>
    <n v="0"/>
    <x v="1"/>
    <x v="1"/>
    <x v="0"/>
    <x v="395"/>
    <n v="25517.11"/>
    <s v="tier - 2"/>
    <x v="0"/>
    <s v="R1017"/>
    <x v="0"/>
  </r>
  <r>
    <x v="405"/>
    <s v=" Mr"/>
    <s v="ChristopherD"/>
    <s v="Grange"/>
    <x v="354"/>
    <n v="6.97"/>
    <x v="0"/>
    <s v="No"/>
    <x v="0"/>
    <n v="0"/>
    <x v="0"/>
    <x v="1"/>
    <x v="0"/>
    <x v="396"/>
    <n v="25382.3"/>
    <s v="tier - 2"/>
    <x v="2"/>
    <s v="R1011"/>
    <x v="0"/>
  </r>
  <r>
    <x v="406"/>
    <s v=" Mr"/>
    <s v="Corey"/>
    <s v="Nunlist"/>
    <x v="355"/>
    <n v="4.76"/>
    <x v="0"/>
    <s v="No"/>
    <x v="0"/>
    <n v="2"/>
    <x v="1"/>
    <x v="0"/>
    <x v="2"/>
    <x v="397"/>
    <n v="25333.33"/>
    <s v="tier - 2"/>
    <x v="2"/>
    <s v="R1017"/>
    <x v="28"/>
  </r>
  <r>
    <x v="407"/>
    <s v=" Mr"/>
    <s v="PatrickD"/>
    <s v="Cutter"/>
    <x v="356"/>
    <n v="8.24"/>
    <x v="1"/>
    <s v="No"/>
    <x v="0"/>
    <n v="1"/>
    <x v="0"/>
    <x v="1"/>
    <x v="0"/>
    <x v="398"/>
    <n v="25309.49"/>
    <s v="tier - 2"/>
    <x v="1"/>
    <s v="R1011"/>
    <x v="27"/>
  </r>
  <r>
    <x v="408"/>
    <s v=" Mr"/>
    <s v="AnthonyD"/>
    <s v="Martin"/>
    <x v="357"/>
    <n v="4.76"/>
    <x v="0"/>
    <s v="No"/>
    <x v="0"/>
    <n v="1"/>
    <x v="0"/>
    <x v="2"/>
    <x v="2"/>
    <x v="399"/>
    <n v="25127.22"/>
    <s v="tier - 2"/>
    <x v="0"/>
    <s v="R1011"/>
    <x v="44"/>
  </r>
  <r>
    <x v="409"/>
    <s v=" Ms"/>
    <s v="Melissa"/>
    <s v="Cooney"/>
    <x v="358"/>
    <n v="6.03"/>
    <x v="0"/>
    <s v="No"/>
    <x v="0"/>
    <n v="1"/>
    <x v="1"/>
    <x v="2"/>
    <x v="1"/>
    <x v="400"/>
    <n v="25081.77"/>
    <s v="tier - 2"/>
    <x v="2"/>
    <s v="R1013"/>
    <x v="44"/>
  </r>
  <r>
    <x v="410"/>
    <s v=" Ms"/>
    <s v="Raven"/>
    <s v="Bier"/>
    <x v="359"/>
    <n v="4.07"/>
    <x v="1"/>
    <s v="No"/>
    <x v="0"/>
    <n v="1"/>
    <x v="0"/>
    <x v="2"/>
    <x v="2"/>
    <x v="269"/>
    <n v="25075.97"/>
    <s v="tier - 2"/>
    <x v="2"/>
    <s v="R1011"/>
    <x v="40"/>
  </r>
  <r>
    <x v="411"/>
    <s v=" Mr"/>
    <s v="Christopher"/>
    <s v="Muskopf"/>
    <x v="360"/>
    <n v="8.26"/>
    <x v="1"/>
    <s v="No"/>
    <x v="0"/>
    <n v="1"/>
    <x v="0"/>
    <x v="1"/>
    <x v="0"/>
    <x v="75"/>
    <n v="24915.22"/>
    <s v="tier - 2"/>
    <x v="0"/>
    <s v="R1012"/>
    <x v="27"/>
  </r>
  <r>
    <x v="412"/>
    <s v=" Ms"/>
    <s v="KendraA"/>
    <s v="Sirak"/>
    <x v="3"/>
    <n v="4.76"/>
    <x v="0"/>
    <s v="No"/>
    <x v="0"/>
    <n v="1"/>
    <x v="1"/>
    <x v="0"/>
    <x v="2"/>
    <x v="401"/>
    <n v="24915.05"/>
    <s v="tier - 2"/>
    <x v="1"/>
    <s v="R1024"/>
    <x v="38"/>
  </r>
  <r>
    <x v="413"/>
    <s v=" Ms"/>
    <s v="Jordan"/>
    <s v="Nelsen"/>
    <x v="361"/>
    <n v="6.13"/>
    <x v="1"/>
    <s v="No"/>
    <x v="1"/>
    <n v="1"/>
    <x v="0"/>
    <x v="2"/>
    <x v="1"/>
    <x v="402"/>
    <n v="24873.38"/>
    <s v="tier - 2"/>
    <x v="1"/>
    <s v="R1024"/>
    <x v="16"/>
  </r>
  <r>
    <x v="414"/>
    <s v=" Mr"/>
    <s v="Nils"/>
    <s v="Schallner"/>
    <x v="362"/>
    <n v="10.47"/>
    <x v="1"/>
    <s v="No"/>
    <x v="0"/>
    <n v="2"/>
    <x v="0"/>
    <x v="2"/>
    <x v="0"/>
    <x v="403"/>
    <n v="24869.84"/>
    <s v="tier - 2"/>
    <x v="2"/>
    <s v="R1016"/>
    <x v="2"/>
  </r>
  <r>
    <x v="415"/>
    <s v=" Mr"/>
    <s v="Scott"/>
    <s v="Dunlap"/>
    <x v="363"/>
    <n v="4.04"/>
    <x v="1"/>
    <s v="No"/>
    <x v="0"/>
    <n v="1"/>
    <x v="0"/>
    <x v="2"/>
    <x v="2"/>
    <x v="404"/>
    <n v="24863.25"/>
    <s v="tier - 2"/>
    <x v="0"/>
    <s v="R1011"/>
    <x v="40"/>
  </r>
  <r>
    <x v="416"/>
    <s v=" Ms"/>
    <s v="Angela"/>
    <s v="Messing"/>
    <x v="364"/>
    <n v="5.74"/>
    <x v="0"/>
    <s v="No"/>
    <x v="0"/>
    <n v="0"/>
    <x v="0"/>
    <x v="2"/>
    <x v="1"/>
    <x v="405"/>
    <n v="24817.25"/>
    <s v="tier - 2"/>
    <x v="2"/>
    <s v="R1011"/>
    <x v="6"/>
  </r>
  <r>
    <x v="417"/>
    <s v=" Ms"/>
    <s v="Allison"/>
    <s v="Bondell"/>
    <x v="365"/>
    <n v="6.33"/>
    <x v="0"/>
    <s v="No"/>
    <x v="0"/>
    <n v="1"/>
    <x v="0"/>
    <x v="3"/>
    <x v="1"/>
    <x v="406"/>
    <n v="24795.040000000001"/>
    <s v="tier - 2"/>
    <x v="0"/>
    <s v="R1011"/>
    <x v="34"/>
  </r>
  <r>
    <x v="418"/>
    <s v=" Ms"/>
    <s v="CaitlinO"/>
    <s v="Gaughan"/>
    <x v="366"/>
    <n v="4.28"/>
    <x v="1"/>
    <s v="No"/>
    <x v="0"/>
    <n v="0"/>
    <x v="1"/>
    <x v="1"/>
    <x v="2"/>
    <x v="407"/>
    <n v="24671.66"/>
    <s v="tier - 2"/>
    <x v="1"/>
    <s v="R1024"/>
    <x v="45"/>
  </r>
  <r>
    <x v="419"/>
    <s v=" Ms"/>
    <s v="TracyM"/>
    <s v="Gruman"/>
    <x v="367"/>
    <n v="9.4700000000000006"/>
    <x v="1"/>
    <s v="No"/>
    <x v="0"/>
    <n v="2"/>
    <x v="0"/>
    <x v="1"/>
    <x v="0"/>
    <x v="408"/>
    <n v="24667.42"/>
    <s v="tier - 2"/>
    <x v="0"/>
    <s v="R1013"/>
    <x v="2"/>
  </r>
  <r>
    <x v="420"/>
    <s v=" Mr"/>
    <s v="DustinM"/>
    <s v="Whitlow"/>
    <x v="368"/>
    <n v="4.8499999999999996"/>
    <x v="1"/>
    <s v="No"/>
    <x v="0"/>
    <n v="0"/>
    <x v="1"/>
    <x v="1"/>
    <x v="2"/>
    <x v="409"/>
    <n v="24603.05"/>
    <s v="tier - 2"/>
    <x v="2"/>
    <s v="R1011"/>
    <x v="1"/>
  </r>
  <r>
    <x v="421"/>
    <s v=" Ms"/>
    <s v="Jenny"/>
    <s v="Robinson"/>
    <x v="308"/>
    <n v="11.03"/>
    <x v="1"/>
    <s v="No"/>
    <x v="0"/>
    <n v="1"/>
    <x v="0"/>
    <x v="1"/>
    <x v="0"/>
    <x v="410"/>
    <n v="24535.7"/>
    <s v="tier - 2"/>
    <x v="2"/>
    <s v="R1012"/>
    <x v="27"/>
  </r>
  <r>
    <x v="422"/>
    <s v=" Ms"/>
    <s v="Emily"/>
    <s v="Sabo"/>
    <x v="368"/>
    <n v="5.22"/>
    <x v="0"/>
    <s v="No"/>
    <x v="0"/>
    <n v="2"/>
    <x v="0"/>
    <x v="1"/>
    <x v="2"/>
    <x v="411"/>
    <n v="24520.26"/>
    <s v="tier - 2"/>
    <x v="0"/>
    <s v="R1011"/>
    <x v="28"/>
  </r>
  <r>
    <x v="423"/>
    <s v=" Ms"/>
    <s v="Fabienne"/>
    <s v="Nazarian"/>
    <x v="369"/>
    <n v="9.52"/>
    <x v="1"/>
    <s v="No"/>
    <x v="0"/>
    <n v="2"/>
    <x v="1"/>
    <x v="1"/>
    <x v="0"/>
    <x v="412"/>
    <n v="24513.09"/>
    <s v="tier - 2"/>
    <x v="2"/>
    <s v="R1013"/>
    <x v="12"/>
  </r>
  <r>
    <x v="424"/>
    <s v=" Mr"/>
    <s v="Jordan"/>
    <s v="Lerma"/>
    <x v="226"/>
    <n v="11.09"/>
    <x v="0"/>
    <s v="No"/>
    <x v="0"/>
    <n v="0"/>
    <x v="1"/>
    <x v="0"/>
    <x v="0"/>
    <x v="413"/>
    <n v="24476.48"/>
    <s v="tier - 2"/>
    <x v="2"/>
    <s v="R1012"/>
    <x v="0"/>
  </r>
  <r>
    <x v="425"/>
    <s v=" Mr"/>
    <s v="Matt"/>
    <s v="Dahl"/>
    <x v="352"/>
    <n v="9.4499999999999993"/>
    <x v="1"/>
    <s v="No"/>
    <x v="0"/>
    <n v="2"/>
    <x v="0"/>
    <x v="1"/>
    <x v="0"/>
    <x v="414"/>
    <n v="24393.62"/>
    <s v="tier - 2"/>
    <x v="0"/>
    <s v="R1012"/>
    <x v="2"/>
  </r>
  <r>
    <x v="426"/>
    <s v=" Ms"/>
    <s v="TarynL"/>
    <s v="Surtees"/>
    <x v="370"/>
    <n v="5.51"/>
    <x v="0"/>
    <s v="No"/>
    <x v="0"/>
    <n v="0"/>
    <x v="0"/>
    <x v="2"/>
    <x v="2"/>
    <x v="415"/>
    <n v="24387.74"/>
    <s v="tier - 2"/>
    <x v="1"/>
    <s v="R1011"/>
    <x v="35"/>
  </r>
  <r>
    <x v="427"/>
    <s v=" Ms"/>
    <s v="Temima"/>
    <s v="Spetner"/>
    <x v="371"/>
    <n v="4.18"/>
    <x v="0"/>
    <s v="yes"/>
    <x v="0"/>
    <n v="1"/>
    <x v="0"/>
    <x v="1"/>
    <x v="2"/>
    <x v="416"/>
    <n v="24294.02"/>
    <s v="tier - 2"/>
    <x v="1"/>
    <s v="R1011"/>
    <x v="41"/>
  </r>
  <r>
    <x v="428"/>
    <s v=" Ms"/>
    <s v="Jennifer"/>
    <s v="Brandon"/>
    <x v="372"/>
    <n v="5.98"/>
    <x v="1"/>
    <s v="No"/>
    <x v="0"/>
    <n v="1"/>
    <x v="1"/>
    <x v="0"/>
    <x v="1"/>
    <x v="417"/>
    <n v="24227.34"/>
    <s v="tier - 2"/>
    <x v="1"/>
    <s v="R1013"/>
    <x v="13"/>
  </r>
  <r>
    <x v="429"/>
    <s v=" Ms"/>
    <s v="SerenaM"/>
    <s v="Eley"/>
    <x v="373"/>
    <n v="10.16"/>
    <x v="0"/>
    <s v="No"/>
    <x v="0"/>
    <n v="0"/>
    <x v="0"/>
    <x v="1"/>
    <x v="0"/>
    <x v="418"/>
    <n v="24180.93"/>
    <s v="tier - 2"/>
    <x v="1"/>
    <s v="R1013"/>
    <x v="19"/>
  </r>
  <r>
    <x v="430"/>
    <s v=" Ms"/>
    <s v="VictoriaM"/>
    <s v="Sedicum"/>
    <x v="374"/>
    <n v="11.71"/>
    <x v="0"/>
    <s v="No"/>
    <x v="0"/>
    <n v="2"/>
    <x v="0"/>
    <x v="2"/>
    <x v="0"/>
    <x v="419"/>
    <n v="24106.91"/>
    <s v="tier - 2"/>
    <x v="2"/>
    <s v="R1024"/>
    <x v="30"/>
  </r>
  <r>
    <x v="431"/>
    <s v=" Ms"/>
    <s v="Phoebe"/>
    <s v="Markle"/>
    <x v="375"/>
    <n v="5.23"/>
    <x v="0"/>
    <s v="No"/>
    <x v="1"/>
    <n v="1"/>
    <x v="1"/>
    <x v="0"/>
    <x v="2"/>
    <x v="420"/>
    <n v="24059.68"/>
    <s v="tier - 2"/>
    <x v="2"/>
    <s v="R1012"/>
    <x v="39"/>
  </r>
  <r>
    <x v="432"/>
    <s v=" Mr"/>
    <s v="Corey"/>
    <s v="Kunz"/>
    <x v="376"/>
    <n v="6.85"/>
    <x v="0"/>
    <s v="No"/>
    <x v="0"/>
    <n v="0"/>
    <x v="0"/>
    <x v="2"/>
    <x v="0"/>
    <x v="421"/>
    <n v="23967.38"/>
    <s v="tier - 2"/>
    <x v="2"/>
    <s v="R1012"/>
    <x v="14"/>
  </r>
  <r>
    <x v="433"/>
    <s v=" Ms"/>
    <s v="Rebecca"/>
    <s v="Wimert"/>
    <x v="377"/>
    <n v="7.05"/>
    <x v="1"/>
    <s v="No"/>
    <x v="0"/>
    <n v="2"/>
    <x v="0"/>
    <x v="2"/>
    <x v="0"/>
    <x v="422"/>
    <n v="23887.66"/>
    <s v="tier - 2"/>
    <x v="0"/>
    <s v="R1012"/>
    <x v="2"/>
  </r>
  <r>
    <x v="434"/>
    <s v=" Mr"/>
    <s v="NicholasD"/>
    <s v="Peterson"/>
    <x v="304"/>
    <n v="11.64"/>
    <x v="0"/>
    <s v="No"/>
    <x v="0"/>
    <n v="2"/>
    <x v="0"/>
    <x v="1"/>
    <x v="0"/>
    <x v="423"/>
    <n v="23807.24"/>
    <s v="tier - 2"/>
    <x v="0"/>
    <s v="R1012"/>
    <x v="30"/>
  </r>
  <r>
    <x v="435"/>
    <s v=" Mr"/>
    <s v="Christian"/>
    <s v="Mercier"/>
    <x v="378"/>
    <n v="10.52"/>
    <x v="0"/>
    <s v="No"/>
    <x v="0"/>
    <n v="0"/>
    <x v="0"/>
    <x v="1"/>
    <x v="0"/>
    <x v="424"/>
    <n v="23568.27"/>
    <s v="tier - 2"/>
    <x v="2"/>
    <s v="R1011"/>
    <x v="30"/>
  </r>
  <r>
    <x v="436"/>
    <s v=" Mr"/>
    <s v="JonathonS"/>
    <s v="Laurie"/>
    <x v="97"/>
    <n v="4.01"/>
    <x v="1"/>
    <s v="No"/>
    <x v="1"/>
    <n v="1"/>
    <x v="1"/>
    <x v="0"/>
    <x v="2"/>
    <x v="425"/>
    <n v="23563.02"/>
    <s v="tier - 2"/>
    <x v="2"/>
    <s v="R1013"/>
    <x v="33"/>
  </r>
  <r>
    <x v="437"/>
    <s v=" Ms"/>
    <s v="Caroline"/>
    <s v="Sekaquaptewa"/>
    <x v="379"/>
    <n v="8.56"/>
    <x v="1"/>
    <s v="No"/>
    <x v="0"/>
    <n v="1"/>
    <x v="0"/>
    <x v="1"/>
    <x v="0"/>
    <x v="426"/>
    <n v="23401.31"/>
    <s v="tier - 2"/>
    <x v="0"/>
    <s v="R1024"/>
    <x v="27"/>
  </r>
  <r>
    <x v="438"/>
    <s v=" Mr"/>
    <s v="JoshuaD"/>
    <s v="Frash"/>
    <x v="380"/>
    <n v="10.5"/>
    <x v="0"/>
    <s v="No"/>
    <x v="0"/>
    <n v="2"/>
    <x v="0"/>
    <x v="1"/>
    <x v="0"/>
    <x v="427"/>
    <n v="23306.55"/>
    <s v="tier - 2"/>
    <x v="2"/>
    <s v="R1011"/>
    <x v="30"/>
  </r>
  <r>
    <x v="439"/>
    <s v=" Ms"/>
    <s v="Nichole"/>
    <s v="Bukowski"/>
    <x v="362"/>
    <n v="6.39"/>
    <x v="0"/>
    <s v="No"/>
    <x v="0"/>
    <n v="0"/>
    <x v="1"/>
    <x v="2"/>
    <x v="1"/>
    <x v="428"/>
    <n v="23288.93"/>
    <s v="tier - 2"/>
    <x v="0"/>
    <s v="R1024"/>
    <x v="6"/>
  </r>
  <r>
    <x v="440"/>
    <s v=" Ms"/>
    <s v="DeniseM"/>
    <s v="Sandahl"/>
    <x v="251"/>
    <n v="5.71"/>
    <x v="1"/>
    <s v="No"/>
    <x v="1"/>
    <n v="1"/>
    <x v="0"/>
    <x v="2"/>
    <x v="1"/>
    <x v="429"/>
    <n v="23244.79"/>
    <s v="tier - 2"/>
    <x v="0"/>
    <s v="R1013"/>
    <x v="16"/>
  </r>
  <r>
    <x v="441"/>
    <s v=" Mr"/>
    <s v="PeterR"/>
    <s v="Speight"/>
    <x v="381"/>
    <n v="4.43"/>
    <x v="1"/>
    <s v="No"/>
    <x v="1"/>
    <n v="1"/>
    <x v="1"/>
    <x v="2"/>
    <x v="2"/>
    <x v="430"/>
    <n v="23241.47"/>
    <s v="tier - 2"/>
    <x v="0"/>
    <s v="R1018"/>
    <x v="31"/>
  </r>
  <r>
    <x v="442"/>
    <s v=" Mr"/>
    <s v="JohnsonK"/>
    <s v="Lee"/>
    <x v="382"/>
    <n v="5.52"/>
    <x v="0"/>
    <s v="No"/>
    <x v="1"/>
    <n v="1"/>
    <x v="1"/>
    <x v="0"/>
    <x v="2"/>
    <x v="431"/>
    <n v="23082.959999999999"/>
    <s v="tier - 2"/>
    <x v="2"/>
    <s v="R1011"/>
    <x v="39"/>
  </r>
  <r>
    <x v="443"/>
    <s v=" Ms"/>
    <s v="Katherine"/>
    <s v="Nielsen"/>
    <x v="383"/>
    <n v="9.1999999999999993"/>
    <x v="1"/>
    <s v="No"/>
    <x v="0"/>
    <n v="1"/>
    <x v="0"/>
    <x v="1"/>
    <x v="0"/>
    <x v="432"/>
    <n v="23065.42"/>
    <s v="tier - 2"/>
    <x v="2"/>
    <s v="R1013"/>
    <x v="27"/>
  </r>
  <r>
    <x v="444"/>
    <s v=" Ms"/>
    <s v="Lynda"/>
    <s v="Zirdok"/>
    <x v="26"/>
    <n v="10.97"/>
    <x v="1"/>
    <s v="No"/>
    <x v="0"/>
    <n v="2"/>
    <x v="1"/>
    <x v="0"/>
    <x v="0"/>
    <x v="433"/>
    <n v="23045.57"/>
    <s v="tier - 2"/>
    <x v="2"/>
    <s v="R1024"/>
    <x v="2"/>
  </r>
  <r>
    <x v="445"/>
    <s v=" Mr"/>
    <s v="Anthony"/>
    <s v="Crudale"/>
    <x v="384"/>
    <n v="4.25"/>
    <x v="0"/>
    <s v="No"/>
    <x v="1"/>
    <n v="1"/>
    <x v="1"/>
    <x v="1"/>
    <x v="2"/>
    <x v="434"/>
    <n v="22493.66"/>
    <s v="tier - 2"/>
    <x v="1"/>
    <s v="R1012"/>
    <x v="39"/>
  </r>
  <r>
    <x v="446"/>
    <s v=" Ms"/>
    <s v="LinneaC"/>
    <s v="Koopmans"/>
    <x v="385"/>
    <n v="5.23"/>
    <x v="0"/>
    <s v="No"/>
    <x v="1"/>
    <n v="1"/>
    <x v="0"/>
    <x v="1"/>
    <x v="2"/>
    <x v="435"/>
    <n v="22478.6"/>
    <s v="tier - 3"/>
    <x v="2"/>
    <s v="R1011"/>
    <x v="18"/>
  </r>
  <r>
    <x v="447"/>
    <s v=" Mr"/>
    <s v="MassimilianoA"/>
    <s v="Milani"/>
    <x v="386"/>
    <n v="5.96"/>
    <x v="1"/>
    <s v="No"/>
    <x v="1"/>
    <n v="1"/>
    <x v="0"/>
    <x v="1"/>
    <x v="1"/>
    <x v="299"/>
    <n v="22462.04"/>
    <s v="tier - 3"/>
    <x v="1"/>
    <s v="R1019"/>
    <x v="33"/>
  </r>
  <r>
    <x v="448"/>
    <s v=" Mr"/>
    <s v="JamesM"/>
    <s v="Kelly"/>
    <x v="387"/>
    <n v="4.29"/>
    <x v="1"/>
    <s v="No"/>
    <x v="0"/>
    <n v="2"/>
    <x v="0"/>
    <x v="2"/>
    <x v="2"/>
    <x v="436"/>
    <n v="22412.65"/>
    <s v="tier - 3"/>
    <x v="0"/>
    <s v="R1014"/>
    <x v="24"/>
  </r>
  <r>
    <x v="449"/>
    <s v=" Ms"/>
    <s v="Lauren"/>
    <s v="Finelli"/>
    <x v="388"/>
    <n v="4.09"/>
    <x v="0"/>
    <s v="No"/>
    <x v="0"/>
    <n v="0"/>
    <x v="1"/>
    <x v="2"/>
    <x v="2"/>
    <x v="437"/>
    <n v="22395.74"/>
    <s v="tier - 3"/>
    <x v="2"/>
    <s v="R1024"/>
    <x v="35"/>
  </r>
  <r>
    <x v="450"/>
    <s v=" Ms"/>
    <s v="MicheleV"/>
    <s v="Palmer"/>
    <x v="389"/>
    <n v="4.88"/>
    <x v="0"/>
    <s v="No"/>
    <x v="0"/>
    <n v="0"/>
    <x v="0"/>
    <x v="1"/>
    <x v="2"/>
    <x v="438"/>
    <n v="22331.57"/>
    <s v="tier - 2"/>
    <x v="0"/>
    <s v="R1024"/>
    <x v="37"/>
  </r>
  <r>
    <x v="451"/>
    <s v=" Mr"/>
    <s v="Xiao"/>
    <s v="Wang"/>
    <x v="358"/>
    <n v="6.76"/>
    <x v="0"/>
    <s v="No"/>
    <x v="0"/>
    <n v="0"/>
    <x v="0"/>
    <x v="2"/>
    <x v="0"/>
    <x v="439"/>
    <n v="22218.11"/>
    <s v="tier - 2"/>
    <x v="0"/>
    <s v="R1013"/>
    <x v="14"/>
  </r>
  <r>
    <x v="452"/>
    <s v=" Ms"/>
    <s v="HarperL"/>
    <s v="Beasley"/>
    <x v="390"/>
    <n v="10.67"/>
    <x v="0"/>
    <s v="No"/>
    <x v="0"/>
    <n v="0"/>
    <x v="1"/>
    <x v="2"/>
    <x v="0"/>
    <x v="440"/>
    <n v="22192.44"/>
    <s v="tier - 3"/>
    <x v="1"/>
    <s v="R1013"/>
    <x v="11"/>
  </r>
  <r>
    <x v="453"/>
    <s v=" Mr"/>
    <s v="Nick"/>
    <s v="Bedbury"/>
    <x v="391"/>
    <n v="6.21"/>
    <x v="0"/>
    <s v="No"/>
    <x v="0"/>
    <n v="0"/>
    <x v="0"/>
    <x v="0"/>
    <x v="1"/>
    <x v="441"/>
    <n v="22144.03"/>
    <s v="tier - 2"/>
    <x v="2"/>
    <s v="R1011"/>
    <x v="25"/>
  </r>
  <r>
    <x v="454"/>
    <s v=" Mr"/>
    <s v="Scott"/>
    <s v="Stemberger"/>
    <x v="392"/>
    <n v="5.03"/>
    <x v="1"/>
    <s v="No"/>
    <x v="0"/>
    <n v="0"/>
    <x v="0"/>
    <x v="3"/>
    <x v="2"/>
    <x v="442"/>
    <n v="22097.62"/>
    <s v="tier - 3"/>
    <x v="1"/>
    <s v="R1011"/>
    <x v="47"/>
  </r>
  <r>
    <x v="455"/>
    <s v=" Mr"/>
    <s v="Wilson"/>
    <s v="Chebet"/>
    <x v="393"/>
    <n v="5.27"/>
    <x v="0"/>
    <s v="No"/>
    <x v="0"/>
    <n v="0"/>
    <x v="1"/>
    <x v="2"/>
    <x v="2"/>
    <x v="443"/>
    <n v="21984.47"/>
    <s v="tier - 3"/>
    <x v="1"/>
    <s v="R1012"/>
    <x v="4"/>
  </r>
  <r>
    <x v="456"/>
    <s v=" Mr"/>
    <s v="Lee"/>
    <s v="Muir"/>
    <x v="394"/>
    <n v="10.53"/>
    <x v="1"/>
    <s v="No"/>
    <x v="0"/>
    <n v="1"/>
    <x v="0"/>
    <x v="1"/>
    <x v="0"/>
    <x v="444"/>
    <n v="21978.68"/>
    <s v="tier - 3"/>
    <x v="0"/>
    <s v="R1013"/>
    <x v="27"/>
  </r>
  <r>
    <x v="457"/>
    <s v=" Mr"/>
    <s v="Shizhong"/>
    <s v="Yang"/>
    <x v="395"/>
    <n v="5.78"/>
    <x v="0"/>
    <s v="No"/>
    <x v="1"/>
    <n v="1"/>
    <x v="0"/>
    <x v="3"/>
    <x v="1"/>
    <x v="445"/>
    <n v="21882.400000000001"/>
    <s v="tier - 2"/>
    <x v="1"/>
    <s v="R1011"/>
    <x v="39"/>
  </r>
  <r>
    <x v="458"/>
    <s v=" Ms"/>
    <s v="Marie-Claire"/>
    <s v="Gravel"/>
    <x v="278"/>
    <n v="4.3600000000000003"/>
    <x v="0"/>
    <s v="No"/>
    <x v="1"/>
    <n v="1"/>
    <x v="0"/>
    <x v="2"/>
    <x v="2"/>
    <x v="446"/>
    <n v="21880.82"/>
    <s v="tier - 3"/>
    <x v="1"/>
    <s v="R1012"/>
    <x v="18"/>
  </r>
  <r>
    <x v="459"/>
    <s v=" Mr"/>
    <s v="ToddJ"/>
    <s v="Smith"/>
    <x v="396"/>
    <n v="9.7200000000000006"/>
    <x v="1"/>
    <s v="No"/>
    <x v="1"/>
    <n v="1"/>
    <x v="1"/>
    <x v="0"/>
    <x v="0"/>
    <x v="447"/>
    <n v="21797"/>
    <s v="tier - 3"/>
    <x v="1"/>
    <s v="R1011"/>
    <x v="8"/>
  </r>
  <r>
    <x v="460"/>
    <s v=" Ms"/>
    <s v="Carolyn"/>
    <s v="Williams"/>
    <x v="295"/>
    <n v="5.18"/>
    <x v="0"/>
    <s v="No"/>
    <x v="1"/>
    <n v="1"/>
    <x v="0"/>
    <x v="1"/>
    <x v="2"/>
    <x v="448"/>
    <n v="21774.32"/>
    <s v="tier - 3"/>
    <x v="2"/>
    <s v="R1012"/>
    <x v="18"/>
  </r>
  <r>
    <x v="461"/>
    <s v=" Ms"/>
    <s v="Lindsey"/>
    <s v="Meyer"/>
    <x v="397"/>
    <n v="5.29"/>
    <x v="0"/>
    <s v="No"/>
    <x v="1"/>
    <n v="1"/>
    <x v="0"/>
    <x v="1"/>
    <x v="2"/>
    <x v="449"/>
    <n v="21771.34"/>
    <s v="tier - 3"/>
    <x v="1"/>
    <s v="R1024"/>
    <x v="18"/>
  </r>
  <r>
    <x v="462"/>
    <s v=" Ms"/>
    <s v="MarissaD"/>
    <s v="Jamieson"/>
    <x v="351"/>
    <n v="4.8600000000000003"/>
    <x v="1"/>
    <s v="No"/>
    <x v="0"/>
    <n v="0"/>
    <x v="0"/>
    <x v="2"/>
    <x v="2"/>
    <x v="450"/>
    <n v="21677.279999999999"/>
    <s v="tier - 3"/>
    <x v="1"/>
    <s v="R1012"/>
    <x v="1"/>
  </r>
  <r>
    <x v="463"/>
    <s v=" Mr"/>
    <s v="JeanLuc"/>
    <s v="Dufeal"/>
    <x v="398"/>
    <n v="7.66"/>
    <x v="0"/>
    <s v="No"/>
    <x v="0"/>
    <n v="0"/>
    <x v="1"/>
    <x v="0"/>
    <x v="0"/>
    <x v="451"/>
    <n v="21661.16"/>
    <s v="tier - 2"/>
    <x v="2"/>
    <s v="R1012"/>
    <x v="5"/>
  </r>
  <r>
    <x v="464"/>
    <s v=" Ms"/>
    <s v="Danielle"/>
    <s v="Sansonetti"/>
    <x v="399"/>
    <n v="6.1"/>
    <x v="1"/>
    <s v="No"/>
    <x v="1"/>
    <n v="1"/>
    <x v="0"/>
    <x v="2"/>
    <x v="1"/>
    <x v="452"/>
    <n v="21659.93"/>
    <s v="tier - 3"/>
    <x v="0"/>
    <s v="R1024"/>
    <x v="33"/>
  </r>
  <r>
    <x v="465"/>
    <s v=" Mr"/>
    <s v="Jim"/>
    <s v="Koneazny"/>
    <x v="400"/>
    <n v="4.4400000000000004"/>
    <x v="0"/>
    <s v="No"/>
    <x v="0"/>
    <n v="0"/>
    <x v="1"/>
    <x v="2"/>
    <x v="2"/>
    <x v="453"/>
    <n v="21595.38"/>
    <s v="tier - 2"/>
    <x v="0"/>
    <s v="R1012"/>
    <x v="35"/>
  </r>
  <r>
    <x v="466"/>
    <s v=" Mr"/>
    <s v="MatthewT"/>
    <s v="Johnson"/>
    <x v="389"/>
    <n v="6.15"/>
    <x v="0"/>
    <s v="No"/>
    <x v="0"/>
    <n v="0"/>
    <x v="0"/>
    <x v="1"/>
    <x v="1"/>
    <x v="454"/>
    <n v="21472.48"/>
    <s v="tier - 2"/>
    <x v="2"/>
    <s v="R1012"/>
    <x v="3"/>
  </r>
  <r>
    <x v="467"/>
    <s v=" Ms"/>
    <s v="RachelL"/>
    <s v="Glasson"/>
    <x v="401"/>
    <n v="4.53"/>
    <x v="0"/>
    <s v="No"/>
    <x v="0"/>
    <n v="0"/>
    <x v="0"/>
    <x v="1"/>
    <x v="2"/>
    <x v="455"/>
    <n v="21348.71"/>
    <s v="tier - 2"/>
    <x v="1"/>
    <s v="R1012"/>
    <x v="25"/>
  </r>
  <r>
    <x v="468"/>
    <s v=" Ms"/>
    <s v="Corina"/>
    <s v="Canitz"/>
    <x v="402"/>
    <n v="5.48"/>
    <x v="0"/>
    <s v="yes"/>
    <x v="0"/>
    <n v="1"/>
    <x v="1"/>
    <x v="0"/>
    <x v="2"/>
    <x v="456"/>
    <n v="21344.85"/>
    <s v="tier - 3"/>
    <x v="1"/>
    <s v="R1024"/>
    <x v="41"/>
  </r>
  <r>
    <x v="469"/>
    <s v=" Mr"/>
    <s v="Guannan"/>
    <s v="Li"/>
    <x v="403"/>
    <n v="5.48"/>
    <x v="0"/>
    <s v="No"/>
    <x v="0"/>
    <n v="0"/>
    <x v="0"/>
    <x v="2"/>
    <x v="2"/>
    <x v="457"/>
    <n v="21259.38"/>
    <s v="tier - 3"/>
    <x v="0"/>
    <s v="R1019"/>
    <x v="25"/>
  </r>
  <r>
    <x v="470"/>
    <s v=" Mr"/>
    <s v="Don"/>
    <s v="Parsons"/>
    <x v="404"/>
    <n v="8.1"/>
    <x v="0"/>
    <s v="No"/>
    <x v="0"/>
    <n v="0"/>
    <x v="1"/>
    <x v="1"/>
    <x v="0"/>
    <x v="458"/>
    <n v="21232.18"/>
    <s v="tier - 3"/>
    <x v="2"/>
    <s v="R1011"/>
    <x v="19"/>
  </r>
  <r>
    <x v="471"/>
    <s v=" Mr"/>
    <s v="Chris"/>
    <s v="Raulli"/>
    <x v="347"/>
    <n v="7.16"/>
    <x v="0"/>
    <s v="No"/>
    <x v="0"/>
    <n v="0"/>
    <x v="0"/>
    <x v="2"/>
    <x v="0"/>
    <x v="459"/>
    <n v="21223.68"/>
    <s v="tier - 3"/>
    <x v="2"/>
    <s v="R1013"/>
    <x v="19"/>
  </r>
  <r>
    <x v="472"/>
    <s v=" Mr"/>
    <s v="GavinV"/>
    <s v="Frome"/>
    <x v="405"/>
    <n v="4.55"/>
    <x v="1"/>
    <s v="No"/>
    <x v="1"/>
    <n v="1"/>
    <x v="0"/>
    <x v="2"/>
    <x v="2"/>
    <x v="460"/>
    <n v="21195.82"/>
    <s v="tier - 3"/>
    <x v="1"/>
    <s v="R1013"/>
    <x v="16"/>
  </r>
  <r>
    <x v="473"/>
    <s v=" Mr"/>
    <s v="David"/>
    <s v="Sevcik"/>
    <x v="192"/>
    <n v="6.03"/>
    <x v="0"/>
    <s v="No"/>
    <x v="0"/>
    <n v="0"/>
    <x v="0"/>
    <x v="2"/>
    <x v="1"/>
    <x v="461"/>
    <n v="21098.55"/>
    <s v="tier - 3"/>
    <x v="0"/>
    <s v="R1012"/>
    <x v="29"/>
  </r>
  <r>
    <x v="474"/>
    <s v=" Mr"/>
    <s v="Jatin"/>
    <s v="Narang"/>
    <x v="406"/>
    <n v="5.47"/>
    <x v="1"/>
    <s v="No"/>
    <x v="1"/>
    <n v="1"/>
    <x v="0"/>
    <x v="1"/>
    <x v="2"/>
    <x v="462"/>
    <n v="21082.16"/>
    <s v="tier - 3"/>
    <x v="2"/>
    <s v="R1011"/>
    <x v="33"/>
  </r>
  <r>
    <x v="475"/>
    <s v=" Mr"/>
    <s v="JP"/>
    <s v="Royston"/>
    <x v="407"/>
    <n v="4.1500000000000004"/>
    <x v="1"/>
    <s v="No"/>
    <x v="0"/>
    <n v="1"/>
    <x v="1"/>
    <x v="0"/>
    <x v="2"/>
    <x v="463"/>
    <n v="20893.060000000001"/>
    <s v="tier - 2"/>
    <x v="0"/>
    <s v="R1012"/>
    <x v="13"/>
  </r>
  <r>
    <x v="476"/>
    <s v=" Ms"/>
    <s v="AngelaM"/>
    <s v="Tieri"/>
    <x v="408"/>
    <n v="11.32"/>
    <x v="1"/>
    <s v="No"/>
    <x v="0"/>
    <n v="1"/>
    <x v="1"/>
    <x v="0"/>
    <x v="0"/>
    <x v="464"/>
    <n v="20878.78"/>
    <s v="tier - 2"/>
    <x v="1"/>
    <s v="R1024"/>
    <x v="27"/>
  </r>
  <r>
    <x v="477"/>
    <s v=" Mr"/>
    <s v="BlakeK"/>
    <s v="Whitney"/>
    <x v="409"/>
    <n v="9.51"/>
    <x v="1"/>
    <s v="No"/>
    <x v="0"/>
    <n v="0"/>
    <x v="1"/>
    <x v="0"/>
    <x v="0"/>
    <x v="465"/>
    <n v="20781.490000000002"/>
    <s v="tier - 2"/>
    <x v="0"/>
    <s v="R1013"/>
    <x v="22"/>
  </r>
  <r>
    <x v="478"/>
    <s v=" Mr"/>
    <s v="BrianT"/>
    <s v="Wandzilak"/>
    <x v="410"/>
    <n v="7.67"/>
    <x v="1"/>
    <s v="No"/>
    <x v="0"/>
    <n v="1"/>
    <x v="0"/>
    <x v="1"/>
    <x v="0"/>
    <x v="466"/>
    <n v="20773.63"/>
    <s v="tier - 2"/>
    <x v="0"/>
    <s v="R1017"/>
    <x v="26"/>
  </r>
  <r>
    <x v="479"/>
    <s v=" Mr"/>
    <s v="Damon"/>
    <s v="Valenzona"/>
    <x v="411"/>
    <n v="6.23"/>
    <x v="0"/>
    <s v="No"/>
    <x v="0"/>
    <n v="1"/>
    <x v="0"/>
    <x v="1"/>
    <x v="1"/>
    <x v="467"/>
    <n v="20745.990000000002"/>
    <s v="tier - 3"/>
    <x v="1"/>
    <s v="R1012"/>
    <x v="34"/>
  </r>
  <r>
    <x v="480"/>
    <s v=" Mr"/>
    <s v="Jeffrey"/>
    <s v="Young"/>
    <x v="412"/>
    <n v="8.9"/>
    <x v="0"/>
    <s v="No"/>
    <x v="0"/>
    <n v="0"/>
    <x v="1"/>
    <x v="0"/>
    <x v="0"/>
    <x v="468"/>
    <n v="20709.02"/>
    <s v="tier - 3"/>
    <x v="2"/>
    <s v="R1019"/>
    <x v="11"/>
  </r>
  <r>
    <x v="481"/>
    <s v=" Mr"/>
    <s v="MalcolmJ"/>
    <s v="Richards"/>
    <x v="413"/>
    <n v="7.79"/>
    <x v="1"/>
    <s v="No"/>
    <x v="0"/>
    <n v="0"/>
    <x v="1"/>
    <x v="0"/>
    <x v="0"/>
    <x v="469"/>
    <n v="20630.28"/>
    <s v="tier - 2"/>
    <x v="0"/>
    <s v="R1011"/>
    <x v="22"/>
  </r>
  <r>
    <x v="482"/>
    <s v=" Ms"/>
    <s v="MargaretB"/>
    <s v="Alexson"/>
    <x v="414"/>
    <n v="4.49"/>
    <x v="1"/>
    <s v="No"/>
    <x v="0"/>
    <n v="2"/>
    <x v="1"/>
    <x v="0"/>
    <x v="2"/>
    <x v="388"/>
    <n v="20568.32"/>
    <s v="tier - 3"/>
    <x v="2"/>
    <s v="R1012"/>
    <x v="24"/>
  </r>
  <r>
    <x v="483"/>
    <s v=" Ms"/>
    <s v="Helen"/>
    <s v="Wright"/>
    <x v="9"/>
    <n v="5.24"/>
    <x v="1"/>
    <s v="No"/>
    <x v="1"/>
    <n v="1"/>
    <x v="1"/>
    <x v="0"/>
    <x v="2"/>
    <x v="470"/>
    <n v="20463"/>
    <s v="tier - 2"/>
    <x v="2"/>
    <s v="R1013"/>
    <x v="16"/>
  </r>
  <r>
    <x v="484"/>
    <s v=" Mr"/>
    <s v="Matthew"/>
    <s v="Mckenna"/>
    <x v="415"/>
    <n v="9.6"/>
    <x v="0"/>
    <s v="No"/>
    <x v="0"/>
    <n v="0"/>
    <x v="1"/>
    <x v="0"/>
    <x v="0"/>
    <x v="471"/>
    <n v="20446.849999999999"/>
    <s v="tier - 2"/>
    <x v="1"/>
    <s v="R1012"/>
    <x v="5"/>
  </r>
  <r>
    <x v="485"/>
    <s v=" Mr"/>
    <s v="Jeff"/>
    <s v="Sallade"/>
    <x v="356"/>
    <n v="5.78"/>
    <x v="1"/>
    <s v="No"/>
    <x v="0"/>
    <n v="0"/>
    <x v="1"/>
    <x v="1"/>
    <x v="1"/>
    <x v="472"/>
    <n v="20420.599999999999"/>
    <s v="tier - 3"/>
    <x v="2"/>
    <s v="R1011"/>
    <x v="17"/>
  </r>
  <r>
    <x v="486"/>
    <s v=" Mrs"/>
    <s v="TaraR"/>
    <s v="Argall"/>
    <x v="416"/>
    <n v="7.02"/>
    <x v="0"/>
    <s v="No"/>
    <x v="0"/>
    <n v="0"/>
    <x v="1"/>
    <x v="0"/>
    <x v="0"/>
    <x v="473"/>
    <n v="20354.5"/>
    <s v="tier - 3"/>
    <x v="2"/>
    <s v="R1026"/>
    <x v="5"/>
  </r>
  <r>
    <x v="487"/>
    <s v=" Ms"/>
    <s v="Kristin"/>
    <s v="Patchell"/>
    <x v="417"/>
    <n v="4.09"/>
    <x v="1"/>
    <s v="No"/>
    <x v="0"/>
    <n v="0"/>
    <x v="0"/>
    <x v="1"/>
    <x v="2"/>
    <x v="474"/>
    <n v="20296.86"/>
    <s v="tier - 3"/>
    <x v="1"/>
    <s v="R1024"/>
    <x v="17"/>
  </r>
  <r>
    <x v="488"/>
    <s v=" Mr"/>
    <s v="Timothy"/>
    <s v="Catoggio"/>
    <x v="366"/>
    <n v="4.93"/>
    <x v="0"/>
    <s v="No"/>
    <x v="1"/>
    <n v="1"/>
    <x v="1"/>
    <x v="1"/>
    <x v="2"/>
    <x v="475"/>
    <n v="20277.810000000001"/>
    <s v="tier - 3"/>
    <x v="0"/>
    <s v="R1016"/>
    <x v="20"/>
  </r>
  <r>
    <x v="489"/>
    <s v=" Mr"/>
    <s v="Scott"/>
    <s v="Adams"/>
    <x v="418"/>
    <n v="5.34"/>
    <x v="1"/>
    <s v="No"/>
    <x v="0"/>
    <n v="2"/>
    <x v="1"/>
    <x v="0"/>
    <x v="2"/>
    <x v="476"/>
    <n v="20253.84"/>
    <s v="tier - 2"/>
    <x v="0"/>
    <s v="R1012"/>
    <x v="24"/>
  </r>
  <r>
    <x v="490"/>
    <s v=" Ms"/>
    <s v="CarlyE"/>
    <s v="Windt"/>
    <x v="410"/>
    <n v="5.65"/>
    <x v="0"/>
    <s v="No"/>
    <x v="0"/>
    <n v="1"/>
    <x v="0"/>
    <x v="1"/>
    <x v="2"/>
    <x v="477"/>
    <n v="20234.849999999999"/>
    <s v="tier - 2"/>
    <x v="0"/>
    <s v="R1012"/>
    <x v="38"/>
  </r>
  <r>
    <x v="491"/>
    <s v=" Ms"/>
    <s v="Lisa"/>
    <s v="Ryan"/>
    <x v="419"/>
    <n v="4.49"/>
    <x v="0"/>
    <s v="No"/>
    <x v="0"/>
    <n v="0"/>
    <x v="1"/>
    <x v="1"/>
    <x v="2"/>
    <x v="478"/>
    <n v="20177.669999999998"/>
    <s v="tier - 2"/>
    <x v="1"/>
    <s v="R1011"/>
    <x v="20"/>
  </r>
  <r>
    <x v="492"/>
    <s v=" Ms"/>
    <s v="Stacey"/>
    <s v="Marion"/>
    <x v="420"/>
    <n v="10.55"/>
    <x v="0"/>
    <s v="No"/>
    <x v="0"/>
    <n v="0"/>
    <x v="0"/>
    <x v="2"/>
    <x v="0"/>
    <x v="479"/>
    <n v="20167.34"/>
    <s v="tier - 3"/>
    <x v="0"/>
    <s v="R1011"/>
    <x v="43"/>
  </r>
  <r>
    <x v="493"/>
    <s v=" Mr"/>
    <s v="Louis"/>
    <s v="Raffetto"/>
    <x v="421"/>
    <n v="4.92"/>
    <x v="1"/>
    <s v="No"/>
    <x v="1"/>
    <n v="1"/>
    <x v="0"/>
    <x v="1"/>
    <x v="2"/>
    <x v="480"/>
    <n v="20149.32"/>
    <s v="tier - 2"/>
    <x v="1"/>
    <s v="R1016"/>
    <x v="33"/>
  </r>
  <r>
    <x v="494"/>
    <s v=" Mr"/>
    <s v="BrianR"/>
    <s v="Young"/>
    <x v="422"/>
    <n v="5.9"/>
    <x v="1"/>
    <s v="No"/>
    <x v="0"/>
    <n v="1"/>
    <x v="0"/>
    <x v="1"/>
    <x v="1"/>
    <x v="481"/>
    <n v="20009.63"/>
    <s v="tier - 2"/>
    <x v="1"/>
    <s v="R1012"/>
    <x v="23"/>
  </r>
  <r>
    <x v="495"/>
    <s v=" Mrs"/>
    <s v="Jessica"/>
    <s v="Oehlke"/>
    <x v="423"/>
    <n v="4.9800000000000004"/>
    <x v="1"/>
    <s v="No"/>
    <x v="0"/>
    <n v="2"/>
    <x v="1"/>
    <x v="0"/>
    <x v="2"/>
    <x v="482"/>
    <n v="19995.29"/>
    <s v="tier - 1"/>
    <x v="0"/>
    <s v="R1026"/>
    <x v="24"/>
  </r>
  <r>
    <x v="496"/>
    <s v=" Ms"/>
    <s v="DawnM"/>
    <s v="Sudol"/>
    <x v="424"/>
    <n v="5.8"/>
    <x v="0"/>
    <s v="No"/>
    <x v="0"/>
    <n v="0"/>
    <x v="0"/>
    <x v="2"/>
    <x v="1"/>
    <x v="483"/>
    <n v="19964.75"/>
    <s v="tier - 1"/>
    <x v="2"/>
    <s v="R1024"/>
    <x v="25"/>
  </r>
  <r>
    <x v="497"/>
    <s v=" Mr"/>
    <s v="Chris"/>
    <s v="Van Es"/>
    <x v="425"/>
    <n v="6.21"/>
    <x v="1"/>
    <s v="No"/>
    <x v="1"/>
    <n v="1"/>
    <x v="0"/>
    <x v="1"/>
    <x v="1"/>
    <x v="484"/>
    <n v="19933.46"/>
    <s v="tier - 1"/>
    <x v="0"/>
    <s v="R1011"/>
    <x v="31"/>
  </r>
  <r>
    <x v="498"/>
    <s v=" Ms"/>
    <s v="Karen"/>
    <s v="Dolge"/>
    <x v="426"/>
    <n v="6.17"/>
    <x v="0"/>
    <s v="No"/>
    <x v="1"/>
    <n v="1"/>
    <x v="0"/>
    <x v="2"/>
    <x v="1"/>
    <x v="485"/>
    <n v="19798.05"/>
    <s v="tier - 1"/>
    <x v="1"/>
    <s v="R1024"/>
    <x v="18"/>
  </r>
  <r>
    <x v="499"/>
    <s v=" Ms"/>
    <s v="Jessica"/>
    <s v="Marlier"/>
    <x v="383"/>
    <n v="5.36"/>
    <x v="0"/>
    <s v="No"/>
    <x v="0"/>
    <n v="2"/>
    <x v="1"/>
    <x v="1"/>
    <x v="2"/>
    <x v="486"/>
    <n v="19749.38"/>
    <s v="tier - 1"/>
    <x v="0"/>
    <s v="R1013"/>
    <x v="28"/>
  </r>
  <r>
    <x v="500"/>
    <s v=" Mr"/>
    <s v="Mathieu"/>
    <s v="Girard"/>
    <x v="427"/>
    <n v="5.2"/>
    <x v="0"/>
    <s v="No"/>
    <x v="0"/>
    <n v="0"/>
    <x v="0"/>
    <x v="1"/>
    <x v="2"/>
    <x v="487"/>
    <n v="19719.689999999999"/>
    <s v="tier - 1"/>
    <x v="2"/>
    <s v="R1013"/>
    <x v="3"/>
  </r>
  <r>
    <x v="501"/>
    <s v=" Mr"/>
    <s v="KamS"/>
    <s v="Lee"/>
    <x v="428"/>
    <n v="5.42"/>
    <x v="0"/>
    <s v="No"/>
    <x v="0"/>
    <n v="0"/>
    <x v="1"/>
    <x v="0"/>
    <x v="2"/>
    <x v="488"/>
    <n v="19673.34"/>
    <s v="tier - 1"/>
    <x v="2"/>
    <s v="R1012"/>
    <x v="6"/>
  </r>
  <r>
    <x v="502"/>
    <s v=" Ms"/>
    <s v="ValerieA"/>
    <s v="Hubbard"/>
    <x v="429"/>
    <n v="6.84"/>
    <x v="0"/>
    <s v="No"/>
    <x v="0"/>
    <n v="0"/>
    <x v="0"/>
    <x v="2"/>
    <x v="0"/>
    <x v="489"/>
    <n v="19594.810000000001"/>
    <s v="tier - 1"/>
    <x v="1"/>
    <s v="R1024"/>
    <x v="9"/>
  </r>
  <r>
    <x v="503"/>
    <s v=" Ms"/>
    <s v="FreyaR"/>
    <s v="Koester"/>
    <x v="430"/>
    <n v="10.9"/>
    <x v="1"/>
    <s v="No"/>
    <x v="1"/>
    <n v="1"/>
    <x v="1"/>
    <x v="0"/>
    <x v="0"/>
    <x v="490"/>
    <n v="19551.34"/>
    <s v="tier - 1"/>
    <x v="0"/>
    <s v="R1012"/>
    <x v="8"/>
  </r>
  <r>
    <x v="504"/>
    <s v=" Ms"/>
    <s v="Jennifer"/>
    <s v="Matthews"/>
    <x v="350"/>
    <n v="4.87"/>
    <x v="1"/>
    <s v="No"/>
    <x v="0"/>
    <n v="0"/>
    <x v="0"/>
    <x v="1"/>
    <x v="2"/>
    <x v="474"/>
    <n v="19539.240000000002"/>
    <s v="tier - 1"/>
    <x v="1"/>
    <s v="R1013"/>
    <x v="17"/>
  </r>
  <r>
    <x v="505"/>
    <s v=" Ms"/>
    <s v="Kara"/>
    <s v="Rubinich"/>
    <x v="431"/>
    <n v="6.07"/>
    <x v="0"/>
    <s v="No"/>
    <x v="0"/>
    <n v="1"/>
    <x v="0"/>
    <x v="1"/>
    <x v="1"/>
    <x v="491"/>
    <n v="19521.97"/>
    <s v="tier - 1"/>
    <x v="2"/>
    <s v="R1013"/>
    <x v="34"/>
  </r>
  <r>
    <x v="506"/>
    <s v=" Mr"/>
    <s v="BradleyA"/>
    <s v="Alban"/>
    <x v="432"/>
    <n v="4.33"/>
    <x v="0"/>
    <s v="No"/>
    <x v="0"/>
    <n v="0"/>
    <x v="0"/>
    <x v="2"/>
    <x v="2"/>
    <x v="492"/>
    <n v="19515.54"/>
    <s v="tier - 1"/>
    <x v="1"/>
    <s v="R1013"/>
    <x v="25"/>
  </r>
  <r>
    <x v="507"/>
    <s v=" Mr"/>
    <s v="Brendan"/>
    <s v="Corcoran"/>
    <x v="433"/>
    <n v="5.83"/>
    <x v="0"/>
    <s v="No"/>
    <x v="0"/>
    <n v="1"/>
    <x v="1"/>
    <x v="0"/>
    <x v="1"/>
    <x v="493"/>
    <n v="19496.72"/>
    <s v="tier - 1"/>
    <x v="0"/>
    <s v="R1019"/>
    <x v="38"/>
  </r>
  <r>
    <x v="508"/>
    <s v=" Ms"/>
    <s v="AmberR"/>
    <s v="Sargent"/>
    <x v="434"/>
    <n v="5.5"/>
    <x v="0"/>
    <s v="No"/>
    <x v="0"/>
    <n v="0"/>
    <x v="0"/>
    <x v="2"/>
    <x v="2"/>
    <x v="494"/>
    <n v="19444.27"/>
    <s v="tier - 1"/>
    <x v="1"/>
    <s v="R1013"/>
    <x v="37"/>
  </r>
  <r>
    <x v="509"/>
    <s v=" Mr"/>
    <s v="SeanK"/>
    <s v="Watson"/>
    <x v="408"/>
    <n v="4.79"/>
    <x v="0"/>
    <s v="No"/>
    <x v="1"/>
    <n v="1"/>
    <x v="1"/>
    <x v="0"/>
    <x v="2"/>
    <x v="495"/>
    <n v="19442.349999999999"/>
    <s v="tier - 1"/>
    <x v="0"/>
    <s v="R1012"/>
    <x v="20"/>
  </r>
  <r>
    <x v="510"/>
    <s v=" Mr"/>
    <s v="Rick"/>
    <s v="Esponda"/>
    <x v="347"/>
    <n v="5.81"/>
    <x v="0"/>
    <s v="No"/>
    <x v="0"/>
    <n v="1"/>
    <x v="0"/>
    <x v="2"/>
    <x v="1"/>
    <x v="496"/>
    <n v="19362"/>
    <s v="tier - 1"/>
    <x v="0"/>
    <s v="R1013"/>
    <x v="38"/>
  </r>
  <r>
    <x v="511"/>
    <s v=" Mr"/>
    <s v="Matthew"/>
    <s v="Krall"/>
    <x v="326"/>
    <n v="5.58"/>
    <x v="0"/>
    <s v="No"/>
    <x v="0"/>
    <n v="0"/>
    <x v="0"/>
    <x v="1"/>
    <x v="2"/>
    <x v="497"/>
    <n v="19350.37"/>
    <s v="tier - 1"/>
    <x v="0"/>
    <s v="R1013"/>
    <x v="42"/>
  </r>
  <r>
    <x v="512"/>
    <s v=" Mr"/>
    <s v="Brady"/>
    <s v="Poskin"/>
    <x v="218"/>
    <n v="4.4000000000000004"/>
    <x v="1"/>
    <s v="No"/>
    <x v="0"/>
    <n v="2"/>
    <x v="1"/>
    <x v="0"/>
    <x v="2"/>
    <x v="498"/>
    <n v="19321.060000000001"/>
    <s v="tier - 1"/>
    <x v="1"/>
    <s v="R1012"/>
    <x v="24"/>
  </r>
  <r>
    <x v="513"/>
    <s v=" Ms"/>
    <s v="Kameko"/>
    <s v="Halfmann"/>
    <x v="435"/>
    <n v="8.18"/>
    <x v="1"/>
    <s v="No"/>
    <x v="0"/>
    <n v="0"/>
    <x v="1"/>
    <x v="0"/>
    <x v="0"/>
    <x v="499"/>
    <n v="19259.96"/>
    <s v="tier - 1"/>
    <x v="1"/>
    <s v="R1012"/>
    <x v="22"/>
  </r>
  <r>
    <x v="514"/>
    <s v=" Mr"/>
    <s v="JeremyA"/>
    <s v="Klapper"/>
    <x v="71"/>
    <n v="5.52"/>
    <x v="1"/>
    <s v="No"/>
    <x v="0"/>
    <n v="0"/>
    <x v="1"/>
    <x v="0"/>
    <x v="2"/>
    <x v="500"/>
    <n v="19214.71"/>
    <s v="tier - 1"/>
    <x v="0"/>
    <s v="R1013"/>
    <x v="17"/>
  </r>
  <r>
    <x v="515"/>
    <s v=" Mr"/>
    <s v="Daniel"/>
    <s v="George"/>
    <x v="436"/>
    <n v="4.84"/>
    <x v="0"/>
    <s v="No"/>
    <x v="0"/>
    <n v="0"/>
    <x v="0"/>
    <x v="1"/>
    <x v="2"/>
    <x v="501"/>
    <n v="19199.939999999999"/>
    <s v="tier - 1"/>
    <x v="0"/>
    <s v="R1011"/>
    <x v="42"/>
  </r>
  <r>
    <x v="516"/>
    <s v=" Ms"/>
    <s v="Amanda"/>
    <s v="Hicks"/>
    <x v="437"/>
    <n v="4.08"/>
    <x v="0"/>
    <s v="No"/>
    <x v="1"/>
    <n v="1"/>
    <x v="1"/>
    <x v="0"/>
    <x v="2"/>
    <x v="502"/>
    <n v="19144.580000000002"/>
    <s v="tier - 1"/>
    <x v="1"/>
    <s v="R1024"/>
    <x v="18"/>
  </r>
  <r>
    <x v="517"/>
    <s v=" Ms"/>
    <s v="Karen"/>
    <s v="Lockyer"/>
    <x v="438"/>
    <n v="4.4800000000000004"/>
    <x v="0"/>
    <s v="No"/>
    <x v="1"/>
    <n v="1"/>
    <x v="0"/>
    <x v="1"/>
    <x v="2"/>
    <x v="503"/>
    <n v="19107.78"/>
    <s v="tier - 1"/>
    <x v="2"/>
    <s v="R1013"/>
    <x v="20"/>
  </r>
  <r>
    <x v="518"/>
    <s v=" Mr"/>
    <s v="Gregory"/>
    <s v="Byrnes"/>
    <x v="346"/>
    <n v="5.73"/>
    <x v="0"/>
    <s v="No"/>
    <x v="0"/>
    <n v="0"/>
    <x v="0"/>
    <x v="1"/>
    <x v="1"/>
    <x v="504"/>
    <n v="19040.88"/>
    <s v="tier - 1"/>
    <x v="0"/>
    <s v="R1011"/>
    <x v="23"/>
  </r>
  <r>
    <x v="519"/>
    <s v=" Ms"/>
    <s v="Sabine"/>
    <s v="Norris"/>
    <x v="439"/>
    <n v="5.46"/>
    <x v="1"/>
    <s v="No"/>
    <x v="1"/>
    <n v="1"/>
    <x v="0"/>
    <x v="3"/>
    <x v="2"/>
    <x v="505"/>
    <n v="19023.259999999998"/>
    <s v="tier - 1"/>
    <x v="0"/>
    <s v="R1011"/>
    <x v="33"/>
  </r>
  <r>
    <x v="520"/>
    <s v=" Mr"/>
    <s v="Joseph"/>
    <s v="Darda"/>
    <x v="367"/>
    <n v="5.0199999999999996"/>
    <x v="1"/>
    <s v="No"/>
    <x v="0"/>
    <n v="1"/>
    <x v="0"/>
    <x v="1"/>
    <x v="2"/>
    <x v="506"/>
    <n v="18972.5"/>
    <s v="tier - 1"/>
    <x v="0"/>
    <s v="R1013"/>
    <x v="23"/>
  </r>
  <r>
    <x v="521"/>
    <s v=" Mr"/>
    <s v="Adam"/>
    <s v="Otstot"/>
    <x v="440"/>
    <n v="6.36"/>
    <x v="0"/>
    <s v="No"/>
    <x v="0"/>
    <n v="1"/>
    <x v="1"/>
    <x v="0"/>
    <x v="1"/>
    <x v="124"/>
    <n v="18963.169999999998"/>
    <s v="tier - 1"/>
    <x v="1"/>
    <s v="R1013"/>
    <x v="34"/>
  </r>
  <r>
    <x v="522"/>
    <s v=" Ms"/>
    <s v="KarolynA"/>
    <s v="Bowley"/>
    <x v="368"/>
    <n v="5.36"/>
    <x v="0"/>
    <s v="No"/>
    <x v="0"/>
    <n v="1"/>
    <x v="1"/>
    <x v="1"/>
    <x v="2"/>
    <x v="507"/>
    <n v="18955.22"/>
    <s v="tier - 1"/>
    <x v="0"/>
    <s v="R1011"/>
    <x v="44"/>
  </r>
  <r>
    <x v="523"/>
    <s v=" Mrs"/>
    <s v="AnitaL"/>
    <s v="Rogers"/>
    <x v="441"/>
    <n v="8.3699999999999992"/>
    <x v="1"/>
    <s v="No"/>
    <x v="1"/>
    <n v="1"/>
    <x v="1"/>
    <x v="0"/>
    <x v="0"/>
    <x v="508"/>
    <n v="18954.560000000001"/>
    <s v="tier - 1"/>
    <x v="1"/>
    <s v="R1026"/>
    <x v="8"/>
  </r>
  <r>
    <x v="524"/>
    <s v=" Ms"/>
    <s v="LauraE"/>
    <s v="Mclaughlin"/>
    <x v="442"/>
    <n v="5.18"/>
    <x v="1"/>
    <s v="No"/>
    <x v="1"/>
    <n v="1"/>
    <x v="1"/>
    <x v="0"/>
    <x v="2"/>
    <x v="509"/>
    <n v="18932.810000000001"/>
    <s v="tier - 1"/>
    <x v="0"/>
    <s v="R1012"/>
    <x v="16"/>
  </r>
  <r>
    <x v="525"/>
    <s v=" Ms"/>
    <s v="Sarah"/>
    <s v="Ziegler"/>
    <x v="443"/>
    <n v="5.68"/>
    <x v="1"/>
    <s v="No"/>
    <x v="0"/>
    <n v="1"/>
    <x v="1"/>
    <x v="0"/>
    <x v="2"/>
    <x v="293"/>
    <n v="18903.490000000002"/>
    <s v="tier - 1"/>
    <x v="2"/>
    <s v="R1024"/>
    <x v="40"/>
  </r>
  <r>
    <x v="526"/>
    <s v=" Mrs"/>
    <s v="AshleyE"/>
    <s v="Hughey"/>
    <x v="444"/>
    <n v="7.31"/>
    <x v="1"/>
    <s v="No"/>
    <x v="1"/>
    <n v="1"/>
    <x v="1"/>
    <x v="0"/>
    <x v="0"/>
    <x v="510"/>
    <n v="18883.330000000002"/>
    <s v="tier - 1"/>
    <x v="1"/>
    <s v="R1026"/>
    <x v="8"/>
  </r>
  <r>
    <x v="527"/>
    <s v=" Ms"/>
    <s v="Lindsey"/>
    <s v="Knast"/>
    <x v="445"/>
    <n v="4.67"/>
    <x v="0"/>
    <s v="No"/>
    <x v="1"/>
    <n v="1"/>
    <x v="1"/>
    <x v="1"/>
    <x v="2"/>
    <x v="511"/>
    <n v="18838.7"/>
    <s v="tier - 1"/>
    <x v="0"/>
    <s v="R1012"/>
    <x v="39"/>
  </r>
  <r>
    <x v="528"/>
    <s v=" Mr"/>
    <s v="Alan"/>
    <s v="Stob"/>
    <x v="446"/>
    <n v="6.87"/>
    <x v="0"/>
    <s v="No"/>
    <x v="0"/>
    <n v="0"/>
    <x v="1"/>
    <x v="0"/>
    <x v="0"/>
    <x v="512"/>
    <n v="18815.53"/>
    <s v="tier - 1"/>
    <x v="1"/>
    <s v="R1023"/>
    <x v="5"/>
  </r>
  <r>
    <x v="529"/>
    <s v=" Mr"/>
    <s v="DanR"/>
    <s v="Jensen"/>
    <x v="320"/>
    <n v="5.87"/>
    <x v="0"/>
    <s v="No"/>
    <x v="1"/>
    <n v="1"/>
    <x v="1"/>
    <x v="0"/>
    <x v="1"/>
    <x v="513"/>
    <n v="18806.150000000001"/>
    <s v="tier - 1"/>
    <x v="2"/>
    <s v="R1013"/>
    <x v="18"/>
  </r>
  <r>
    <x v="530"/>
    <s v=" Ms"/>
    <s v="Katie"/>
    <s v="Mutter"/>
    <x v="217"/>
    <n v="4.07"/>
    <x v="1"/>
    <s v="No"/>
    <x v="0"/>
    <n v="1"/>
    <x v="1"/>
    <x v="0"/>
    <x v="2"/>
    <x v="514"/>
    <n v="18804.75"/>
    <s v="tier - 1"/>
    <x v="1"/>
    <s v="R1012"/>
    <x v="40"/>
  </r>
  <r>
    <x v="531"/>
    <s v=" Mr"/>
    <s v="Eric"/>
    <s v="Ahern"/>
    <x v="447"/>
    <n v="6.47"/>
    <x v="0"/>
    <s v="No"/>
    <x v="1"/>
    <n v="1"/>
    <x v="0"/>
    <x v="2"/>
    <x v="1"/>
    <x v="515"/>
    <n v="18767.740000000002"/>
    <s v="tier - 1"/>
    <x v="1"/>
    <s v="R1013"/>
    <x v="18"/>
  </r>
  <r>
    <x v="532"/>
    <s v=" Ms"/>
    <s v="Cathryn"/>
    <s v="Chviruk"/>
    <x v="351"/>
    <n v="5.14"/>
    <x v="0"/>
    <s v="No"/>
    <x v="0"/>
    <n v="1"/>
    <x v="0"/>
    <x v="2"/>
    <x v="2"/>
    <x v="516"/>
    <n v="18765.88"/>
    <s v="tier - 1"/>
    <x v="2"/>
    <s v="R1012"/>
    <x v="34"/>
  </r>
  <r>
    <x v="533"/>
    <s v=" Mr"/>
    <s v="Brendan"/>
    <s v="Meehan"/>
    <x v="448"/>
    <n v="9.77"/>
    <x v="1"/>
    <s v="No"/>
    <x v="0"/>
    <n v="0"/>
    <x v="1"/>
    <x v="0"/>
    <x v="0"/>
    <x v="517"/>
    <n v="18694.689999999999"/>
    <s v="tier - 1"/>
    <x v="1"/>
    <s v="R1023"/>
    <x v="22"/>
  </r>
  <r>
    <x v="534"/>
    <s v=" Ms"/>
    <s v="Shauna"/>
    <s v="Gammon"/>
    <x v="449"/>
    <n v="8.8000000000000007"/>
    <x v="1"/>
    <s v="No"/>
    <x v="0"/>
    <n v="2"/>
    <x v="1"/>
    <x v="0"/>
    <x v="0"/>
    <x v="518"/>
    <n v="18682.740000000002"/>
    <s v="tier - 1"/>
    <x v="0"/>
    <s v="R1012"/>
    <x v="2"/>
  </r>
  <r>
    <x v="535"/>
    <s v=" Mr"/>
    <s v="Terence"/>
    <s v="Lee"/>
    <x v="277"/>
    <n v="5.84"/>
    <x v="0"/>
    <s v="No"/>
    <x v="0"/>
    <n v="1"/>
    <x v="0"/>
    <x v="1"/>
    <x v="1"/>
    <x v="519"/>
    <n v="18648.419999999998"/>
    <s v="tier - 1"/>
    <x v="1"/>
    <s v="R1019"/>
    <x v="44"/>
  </r>
  <r>
    <x v="536"/>
    <s v=" Ms"/>
    <s v="Marisol"/>
    <s v="Franco"/>
    <x v="450"/>
    <n v="10.43"/>
    <x v="1"/>
    <s v="No"/>
    <x v="0"/>
    <n v="1"/>
    <x v="0"/>
    <x v="2"/>
    <x v="0"/>
    <x v="520"/>
    <n v="18608.259999999998"/>
    <s v="tier - 1"/>
    <x v="0"/>
    <s v="R1011"/>
    <x v="26"/>
  </r>
  <r>
    <x v="537"/>
    <s v=" Ms"/>
    <s v="Lindsay"/>
    <s v="Patterson"/>
    <x v="451"/>
    <n v="4.25"/>
    <x v="1"/>
    <s v="No"/>
    <x v="0"/>
    <n v="1"/>
    <x v="1"/>
    <x v="0"/>
    <x v="2"/>
    <x v="521"/>
    <n v="18443.11"/>
    <s v="tier - 1"/>
    <x v="2"/>
    <s v="R1012"/>
    <x v="13"/>
  </r>
  <r>
    <x v="538"/>
    <s v=" Ms"/>
    <s v="Katie"/>
    <s v="Valdes"/>
    <x v="452"/>
    <n v="4.8899999999999997"/>
    <x v="0"/>
    <s v="No"/>
    <x v="0"/>
    <n v="0"/>
    <x v="0"/>
    <x v="1"/>
    <x v="2"/>
    <x v="522"/>
    <n v="18328.240000000002"/>
    <s v="tier - 1"/>
    <x v="2"/>
    <s v="R1013"/>
    <x v="35"/>
  </r>
  <r>
    <x v="539"/>
    <s v=" Mr"/>
    <s v="Daniel"/>
    <s v="Craig"/>
    <x v="191"/>
    <n v="5.55"/>
    <x v="1"/>
    <s v="No"/>
    <x v="0"/>
    <n v="1"/>
    <x v="0"/>
    <x v="1"/>
    <x v="2"/>
    <x v="523"/>
    <n v="18310.740000000002"/>
    <s v="tier - 1"/>
    <x v="0"/>
    <s v="R1012"/>
    <x v="40"/>
  </r>
  <r>
    <x v="540"/>
    <s v=" Mr"/>
    <s v="BrettW"/>
    <s v="Whipple"/>
    <x v="453"/>
    <n v="4.5199999999999996"/>
    <x v="0"/>
    <s v="No"/>
    <x v="0"/>
    <n v="1"/>
    <x v="0"/>
    <x v="2"/>
    <x v="2"/>
    <x v="524"/>
    <n v="18259.22"/>
    <s v="tier - 1"/>
    <x v="0"/>
    <s v="R1011"/>
    <x v="34"/>
  </r>
  <r>
    <x v="541"/>
    <s v=" Mr"/>
    <s v="DylanJ"/>
    <s v="Marton"/>
    <x v="454"/>
    <n v="4.45"/>
    <x v="1"/>
    <s v="No"/>
    <x v="0"/>
    <n v="1"/>
    <x v="0"/>
    <x v="1"/>
    <x v="2"/>
    <x v="525"/>
    <n v="18246.5"/>
    <s v="tier - 1"/>
    <x v="1"/>
    <s v="R1013"/>
    <x v="40"/>
  </r>
  <r>
    <x v="542"/>
    <s v=" Ms"/>
    <s v="Elizabeth"/>
    <s v="Hildebrandt"/>
    <x v="455"/>
    <n v="4.72"/>
    <x v="0"/>
    <s v="yes"/>
    <x v="0"/>
    <n v="1"/>
    <x v="0"/>
    <x v="1"/>
    <x v="2"/>
    <x v="526"/>
    <n v="18223.45"/>
    <s v="tier - 1"/>
    <x v="0"/>
    <s v="R1013"/>
    <x v="41"/>
  </r>
  <r>
    <x v="543"/>
    <s v=" Ms"/>
    <s v="BrookeM"/>
    <s v="Biggs"/>
    <x v="456"/>
    <n v="4.6500000000000004"/>
    <x v="1"/>
    <s v="No"/>
    <x v="1"/>
    <n v="1"/>
    <x v="1"/>
    <x v="0"/>
    <x v="2"/>
    <x v="527"/>
    <n v="18218.16"/>
    <s v="tier - 1"/>
    <x v="1"/>
    <s v="R1013"/>
    <x v="31"/>
  </r>
  <r>
    <x v="544"/>
    <s v=" Mrs"/>
    <s v="Teiko"/>
    <s v="Shigezumi"/>
    <x v="457"/>
    <n v="11.34"/>
    <x v="1"/>
    <s v="No"/>
    <x v="1"/>
    <n v="1"/>
    <x v="1"/>
    <x v="0"/>
    <x v="0"/>
    <x v="528"/>
    <n v="18208.34"/>
    <s v="tier - 1"/>
    <x v="2"/>
    <s v="R1026"/>
    <x v="8"/>
  </r>
  <r>
    <x v="545"/>
    <s v=" Mr"/>
    <s v="Zachary"/>
    <s v="Meineke"/>
    <x v="252"/>
    <n v="4.53"/>
    <x v="0"/>
    <s v="No"/>
    <x v="1"/>
    <n v="1"/>
    <x v="1"/>
    <x v="1"/>
    <x v="2"/>
    <x v="529"/>
    <n v="18157.88"/>
    <s v="tier - 1"/>
    <x v="1"/>
    <s v="R1012"/>
    <x v="20"/>
  </r>
  <r>
    <x v="546"/>
    <s v=" Ms"/>
    <s v="Johannah"/>
    <s v="Ludington"/>
    <x v="237"/>
    <n v="6.35"/>
    <x v="0"/>
    <s v="No"/>
    <x v="0"/>
    <n v="0"/>
    <x v="0"/>
    <x v="1"/>
    <x v="1"/>
    <x v="530"/>
    <n v="18033.97"/>
    <s v="tier - 1"/>
    <x v="1"/>
    <s v="R1012"/>
    <x v="35"/>
  </r>
  <r>
    <x v="547"/>
    <s v=" Mr"/>
    <s v="RyanA"/>
    <s v="Perrich"/>
    <x v="458"/>
    <n v="8.51"/>
    <x v="0"/>
    <s v="No"/>
    <x v="0"/>
    <n v="0"/>
    <x v="1"/>
    <x v="0"/>
    <x v="0"/>
    <x v="531"/>
    <n v="18031.189999999999"/>
    <s v="tier - 1"/>
    <x v="2"/>
    <s v="R1012"/>
    <x v="11"/>
  </r>
  <r>
    <x v="548"/>
    <s v=" Mr"/>
    <s v="AndresSr"/>
    <s v="Cervantes"/>
    <x v="459"/>
    <n v="8.59"/>
    <x v="1"/>
    <s v="No"/>
    <x v="0"/>
    <n v="1"/>
    <x v="1"/>
    <x v="0"/>
    <x v="0"/>
    <x v="532"/>
    <n v="18031.16"/>
    <s v="tier - 1"/>
    <x v="0"/>
    <s v="R1023"/>
    <x v="27"/>
  </r>
  <r>
    <x v="549"/>
    <s v=" Mr"/>
    <s v="Bryan"/>
    <s v="Andrews"/>
    <x v="460"/>
    <n v="4.13"/>
    <x v="1"/>
    <s v="No"/>
    <x v="0"/>
    <n v="0"/>
    <x v="0"/>
    <x v="1"/>
    <x v="2"/>
    <x v="533"/>
    <n v="17942.11"/>
    <s v="tier - 1"/>
    <x v="2"/>
    <s v="R1011"/>
    <x v="47"/>
  </r>
  <r>
    <x v="550"/>
    <s v=" Ms"/>
    <s v="Lizette"/>
    <s v="Ruvalcaba"/>
    <x v="47"/>
    <n v="4.55"/>
    <x v="0"/>
    <s v="No"/>
    <x v="0"/>
    <n v="0"/>
    <x v="1"/>
    <x v="0"/>
    <x v="2"/>
    <x v="534"/>
    <n v="17929.3"/>
    <s v="tier - 1"/>
    <x v="2"/>
    <s v="R1013"/>
    <x v="29"/>
  </r>
  <r>
    <x v="551"/>
    <s v=" Mr"/>
    <s v="Don"/>
    <s v="King"/>
    <x v="376"/>
    <n v="4.5199999999999996"/>
    <x v="0"/>
    <s v="No"/>
    <x v="0"/>
    <n v="0"/>
    <x v="0"/>
    <x v="2"/>
    <x v="2"/>
    <x v="535"/>
    <n v="17904.53"/>
    <s v="tier - 1"/>
    <x v="2"/>
    <s v="R1017"/>
    <x v="4"/>
  </r>
  <r>
    <x v="552"/>
    <s v=" Mr"/>
    <s v="Jeb"/>
    <s v="Stone"/>
    <x v="461"/>
    <n v="5.07"/>
    <x v="0"/>
    <s v="No"/>
    <x v="1"/>
    <n v="1"/>
    <x v="1"/>
    <x v="0"/>
    <x v="2"/>
    <x v="536"/>
    <n v="17882.669999999998"/>
    <s v="tier - 1"/>
    <x v="0"/>
    <s v="R1012"/>
    <x v="18"/>
  </r>
  <r>
    <x v="553"/>
    <s v=" Ms"/>
    <s v="AmyR"/>
    <s v="Campbell"/>
    <x v="462"/>
    <n v="4.04"/>
    <x v="1"/>
    <s v="No"/>
    <x v="1"/>
    <n v="1"/>
    <x v="1"/>
    <x v="0"/>
    <x v="2"/>
    <x v="537"/>
    <n v="17878.900000000001"/>
    <s v="tier - 1"/>
    <x v="2"/>
    <s v="R1024"/>
    <x v="31"/>
  </r>
  <r>
    <x v="554"/>
    <s v=" Mr"/>
    <s v="Brian"/>
    <s v="Asher"/>
    <x v="463"/>
    <n v="5.3"/>
    <x v="1"/>
    <s v="No"/>
    <x v="0"/>
    <n v="0"/>
    <x v="1"/>
    <x v="0"/>
    <x v="2"/>
    <x v="538"/>
    <n v="17862.919999999998"/>
    <s v="tier - 1"/>
    <x v="2"/>
    <s v="R1012"/>
    <x v="1"/>
  </r>
  <r>
    <x v="555"/>
    <s v=" Mr"/>
    <s v="MikeG"/>
    <s v="Mazzotta"/>
    <x v="464"/>
    <n v="8.64"/>
    <x v="1"/>
    <s v="No"/>
    <x v="1"/>
    <n v="1"/>
    <x v="1"/>
    <x v="0"/>
    <x v="0"/>
    <x v="539"/>
    <n v="17832.599999999999"/>
    <s v="tier - 1"/>
    <x v="2"/>
    <s v="R1012"/>
    <x v="8"/>
  </r>
  <r>
    <x v="556"/>
    <s v=" Ms"/>
    <s v="SimonezitroneSr"/>
    <s v="Huttl"/>
    <x v="465"/>
    <n v="4.03"/>
    <x v="0"/>
    <s v="No"/>
    <x v="1"/>
    <n v="1"/>
    <x v="1"/>
    <x v="0"/>
    <x v="2"/>
    <x v="540"/>
    <n v="17779.939999999999"/>
    <s v="tier - 1"/>
    <x v="2"/>
    <s v="R1012"/>
    <x v="18"/>
  </r>
  <r>
    <x v="557"/>
    <s v=" Mr"/>
    <s v="Nicholas"/>
    <s v="Ferron"/>
    <x v="466"/>
    <n v="4.26"/>
    <x v="1"/>
    <s v="No"/>
    <x v="0"/>
    <n v="2"/>
    <x v="1"/>
    <x v="0"/>
    <x v="2"/>
    <x v="541"/>
    <n v="17777.73"/>
    <s v="tier - 1"/>
    <x v="0"/>
    <s v="R1012"/>
    <x v="24"/>
  </r>
  <r>
    <x v="558"/>
    <s v=" Ms"/>
    <s v="AngelaM"/>
    <s v="Colarusso"/>
    <x v="467"/>
    <n v="5.35"/>
    <x v="0"/>
    <s v="No"/>
    <x v="1"/>
    <n v="1"/>
    <x v="0"/>
    <x v="1"/>
    <x v="2"/>
    <x v="542"/>
    <n v="17748.509999999998"/>
    <s v="tier - 1"/>
    <x v="1"/>
    <s v="R1012"/>
    <x v="39"/>
  </r>
  <r>
    <x v="559"/>
    <s v=" Mr"/>
    <s v="Oz"/>
    <s v="Pearlman"/>
    <x v="390"/>
    <n v="4.9000000000000004"/>
    <x v="0"/>
    <s v="No"/>
    <x v="0"/>
    <n v="0"/>
    <x v="1"/>
    <x v="2"/>
    <x v="2"/>
    <x v="543"/>
    <n v="17663.14"/>
    <s v="tier - 1"/>
    <x v="0"/>
    <s v="R1013"/>
    <x v="6"/>
  </r>
  <r>
    <x v="560"/>
    <s v=" Ms"/>
    <s v="ErinM"/>
    <s v="O'Mara"/>
    <x v="468"/>
    <n v="4.5"/>
    <x v="0"/>
    <s v="No"/>
    <x v="0"/>
    <n v="0"/>
    <x v="1"/>
    <x v="2"/>
    <x v="2"/>
    <x v="544"/>
    <n v="17626.240000000002"/>
    <s v="tier - 1"/>
    <x v="0"/>
    <s v="R1013"/>
    <x v="3"/>
  </r>
  <r>
    <x v="561"/>
    <s v=" Mr"/>
    <s v="BobbyE"/>
    <s v="Niska"/>
    <x v="469"/>
    <n v="8.3800000000000008"/>
    <x v="1"/>
    <s v="No"/>
    <x v="0"/>
    <n v="2"/>
    <x v="1"/>
    <x v="0"/>
    <x v="0"/>
    <x v="545"/>
    <n v="17584.72"/>
    <s v="tier - 1"/>
    <x v="0"/>
    <s v="R1012"/>
    <x v="2"/>
  </r>
  <r>
    <x v="562"/>
    <s v=" Mr"/>
    <s v="DanielP"/>
    <s v="Schlich"/>
    <x v="410"/>
    <n v="7.03"/>
    <x v="0"/>
    <s v="No"/>
    <x v="0"/>
    <n v="0"/>
    <x v="0"/>
    <x v="1"/>
    <x v="0"/>
    <x v="256"/>
    <n v="17560.38"/>
    <s v="tier - 1"/>
    <x v="1"/>
    <s v="R1012"/>
    <x v="43"/>
  </r>
  <r>
    <x v="563"/>
    <s v=" Ms"/>
    <s v="MarieE"/>
    <s v="Zidek"/>
    <x v="470"/>
    <n v="8.75"/>
    <x v="1"/>
    <s v="No"/>
    <x v="1"/>
    <n v="1"/>
    <x v="1"/>
    <x v="0"/>
    <x v="0"/>
    <x v="546"/>
    <n v="17556.88"/>
    <s v="tier - 1"/>
    <x v="2"/>
    <s v="R1012"/>
    <x v="8"/>
  </r>
  <r>
    <x v="564"/>
    <s v=" Mrs"/>
    <s v="Katie"/>
    <s v="Ellgass"/>
    <x v="471"/>
    <n v="9.51"/>
    <x v="0"/>
    <s v="No"/>
    <x v="0"/>
    <n v="0"/>
    <x v="1"/>
    <x v="0"/>
    <x v="0"/>
    <x v="547"/>
    <n v="17507.47"/>
    <s v="tier - 1"/>
    <x v="1"/>
    <s v="R1026"/>
    <x v="0"/>
  </r>
  <r>
    <x v="565"/>
    <s v=" Mr"/>
    <s v="EricD"/>
    <s v="Lowe"/>
    <x v="472"/>
    <n v="9.36"/>
    <x v="0"/>
    <s v="No"/>
    <x v="0"/>
    <n v="0"/>
    <x v="1"/>
    <x v="0"/>
    <x v="0"/>
    <x v="548"/>
    <n v="17505.650000000001"/>
    <s v="tier - 1"/>
    <x v="2"/>
    <s v="R1023"/>
    <x v="11"/>
  </r>
  <r>
    <x v="566"/>
    <s v=" Ms"/>
    <s v="Tara"/>
    <s v="Malone"/>
    <x v="473"/>
    <n v="4.8099999999999996"/>
    <x v="0"/>
    <s v="No"/>
    <x v="0"/>
    <n v="0"/>
    <x v="0"/>
    <x v="2"/>
    <x v="2"/>
    <x v="549"/>
    <n v="17496.310000000001"/>
    <s v="tier - 1"/>
    <x v="2"/>
    <s v="R1011"/>
    <x v="3"/>
  </r>
  <r>
    <x v="567"/>
    <s v=" Ms"/>
    <s v="HaleyL"/>
    <s v="Dumke"/>
    <x v="474"/>
    <n v="8.08"/>
    <x v="0"/>
    <s v="No"/>
    <x v="0"/>
    <n v="0"/>
    <x v="1"/>
    <x v="0"/>
    <x v="0"/>
    <x v="550"/>
    <n v="17479.53"/>
    <s v="tier - 1"/>
    <x v="1"/>
    <s v="R1012"/>
    <x v="2"/>
  </r>
  <r>
    <x v="568"/>
    <s v=" Ms"/>
    <s v="KaylaB"/>
    <s v="Strong"/>
    <x v="237"/>
    <n v="6.29"/>
    <x v="0"/>
    <s v="No"/>
    <x v="1"/>
    <n v="1"/>
    <x v="0"/>
    <x v="1"/>
    <x v="1"/>
    <x v="551"/>
    <n v="17468.98"/>
    <s v="tier - 2"/>
    <x v="1"/>
    <s v="R1012"/>
    <x v="39"/>
  </r>
  <r>
    <x v="569"/>
    <s v=" Mr"/>
    <s v="MarkD"/>
    <s v="Ferguson"/>
    <x v="335"/>
    <n v="6.29"/>
    <x v="0"/>
    <s v="No"/>
    <x v="0"/>
    <n v="1"/>
    <x v="0"/>
    <x v="2"/>
    <x v="1"/>
    <x v="552"/>
    <n v="17361.77"/>
    <s v="tier - 2"/>
    <x v="1"/>
    <s v="R1012"/>
    <x v="34"/>
  </r>
  <r>
    <x v="570"/>
    <s v=" Mr"/>
    <s v="PatrickJ"/>
    <s v="Klein"/>
    <x v="298"/>
    <n v="5.12"/>
    <x v="0"/>
    <s v="No"/>
    <x v="1"/>
    <n v="1"/>
    <x v="0"/>
    <x v="1"/>
    <x v="2"/>
    <x v="553"/>
    <n v="17352.68"/>
    <s v="tier - 2"/>
    <x v="0"/>
    <s v="R1012"/>
    <x v="39"/>
  </r>
  <r>
    <x v="571"/>
    <s v=" Mr"/>
    <s v="Alejandro"/>
    <s v="Eusebio"/>
    <x v="475"/>
    <n v="9.9499999999999993"/>
    <x v="1"/>
    <s v="No"/>
    <x v="1"/>
    <n v="1"/>
    <x v="1"/>
    <x v="0"/>
    <x v="0"/>
    <x v="554"/>
    <n v="17337.580000000002"/>
    <s v="tier - 2"/>
    <x v="0"/>
    <s v="R1023"/>
    <x v="8"/>
  </r>
  <r>
    <x v="572"/>
    <s v=" Mrs"/>
    <s v="BethA"/>
    <s v="Szolosi"/>
    <x v="476"/>
    <n v="9.08"/>
    <x v="1"/>
    <s v="No"/>
    <x v="0"/>
    <n v="1"/>
    <x v="1"/>
    <x v="0"/>
    <x v="0"/>
    <x v="555"/>
    <n v="17253.43"/>
    <s v="tier - 2"/>
    <x v="0"/>
    <s v="R1026"/>
    <x v="27"/>
  </r>
  <r>
    <x v="573"/>
    <s v=" Mr"/>
    <s v="JasonR"/>
    <s v="Butler"/>
    <x v="477"/>
    <n v="4.82"/>
    <x v="0"/>
    <s v="No"/>
    <x v="0"/>
    <n v="0"/>
    <x v="0"/>
    <x v="2"/>
    <x v="2"/>
    <x v="556"/>
    <n v="17179.52"/>
    <s v="tier - 2"/>
    <x v="1"/>
    <s v="R1013"/>
    <x v="37"/>
  </r>
  <r>
    <x v="574"/>
    <s v=" Mr"/>
    <s v="Yoshinori"/>
    <s v="Fukuchi"/>
    <x v="352"/>
    <n v="4.6500000000000004"/>
    <x v="0"/>
    <s v="yes"/>
    <x v="0"/>
    <n v="1"/>
    <x v="0"/>
    <x v="1"/>
    <x v="2"/>
    <x v="557"/>
    <n v="17178.68"/>
    <s v="tier - 2"/>
    <x v="2"/>
    <s v="R1019"/>
    <x v="41"/>
  </r>
  <r>
    <x v="575"/>
    <s v=" Ms"/>
    <s v="AdrienneG"/>
    <s v="Drucker"/>
    <x v="478"/>
    <n v="5.16"/>
    <x v="1"/>
    <s v="No"/>
    <x v="0"/>
    <n v="1"/>
    <x v="1"/>
    <x v="0"/>
    <x v="2"/>
    <x v="558"/>
    <n v="17174.52"/>
    <s v="tier - 2"/>
    <x v="2"/>
    <s v="R1012"/>
    <x v="8"/>
  </r>
  <r>
    <x v="576"/>
    <s v=" Mrs"/>
    <s v="Meredith"/>
    <s v="Aziz"/>
    <x v="479"/>
    <n v="10.44"/>
    <x v="0"/>
    <s v="No"/>
    <x v="0"/>
    <n v="0"/>
    <x v="1"/>
    <x v="0"/>
    <x v="0"/>
    <x v="559"/>
    <n v="17172.27"/>
    <s v="tier - 2"/>
    <x v="2"/>
    <s v="R1026"/>
    <x v="11"/>
  </r>
  <r>
    <x v="577"/>
    <s v=" Mr"/>
    <s v="Junyong"/>
    <s v="Pak"/>
    <x v="44"/>
    <n v="5.69"/>
    <x v="0"/>
    <s v="No"/>
    <x v="0"/>
    <n v="1"/>
    <x v="1"/>
    <x v="0"/>
    <x v="2"/>
    <x v="560"/>
    <n v="17128.43"/>
    <s v="tier - 2"/>
    <x v="0"/>
    <s v="R1016"/>
    <x v="31"/>
  </r>
  <r>
    <x v="578"/>
    <s v=" Ms"/>
    <s v="KristenA"/>
    <s v="Kieta"/>
    <x v="480"/>
    <n v="6.5"/>
    <x v="0"/>
    <s v="No"/>
    <x v="0"/>
    <n v="0"/>
    <x v="0"/>
    <x v="1"/>
    <x v="0"/>
    <x v="561"/>
    <n v="17085.27"/>
    <s v="tier - 2"/>
    <x v="0"/>
    <s v="R1013"/>
    <x v="43"/>
  </r>
  <r>
    <x v="579"/>
    <s v=" Ms"/>
    <s v="MariaI"/>
    <s v="Velez"/>
    <x v="406"/>
    <n v="5.73"/>
    <x v="0"/>
    <s v="No"/>
    <x v="1"/>
    <n v="1"/>
    <x v="0"/>
    <x v="1"/>
    <x v="1"/>
    <x v="562"/>
    <n v="17081.080000000002"/>
    <s v="tier - 2"/>
    <x v="2"/>
    <s v="R1011"/>
    <x v="39"/>
  </r>
  <r>
    <x v="580"/>
    <s v=" Mr"/>
    <s v="Jonathan"/>
    <s v="Bussiere"/>
    <x v="481"/>
    <n v="5.74"/>
    <x v="1"/>
    <s v="No"/>
    <x v="0"/>
    <n v="0"/>
    <x v="0"/>
    <x v="1"/>
    <x v="1"/>
    <x v="563"/>
    <n v="17043.34"/>
    <s v="tier - 2"/>
    <x v="0"/>
    <s v="R1013"/>
    <x v="45"/>
  </r>
  <r>
    <x v="581"/>
    <s v=" Mr"/>
    <s v="Phil"/>
    <s v="Mccartney"/>
    <x v="482"/>
    <n v="8.6999999999999993"/>
    <x v="0"/>
    <s v="No"/>
    <x v="0"/>
    <n v="0"/>
    <x v="1"/>
    <x v="0"/>
    <x v="0"/>
    <x v="564"/>
    <n v="17016.009999999998"/>
    <s v="tier - 2"/>
    <x v="2"/>
    <s v="R1023"/>
    <x v="14"/>
  </r>
  <r>
    <x v="582"/>
    <s v=" Ms"/>
    <s v="BenjaminaC"/>
    <s v="Bambauer"/>
    <x v="483"/>
    <n v="5.09"/>
    <x v="0"/>
    <s v="No"/>
    <x v="0"/>
    <n v="0"/>
    <x v="1"/>
    <x v="0"/>
    <x v="2"/>
    <x v="565"/>
    <n v="16990.55"/>
    <s v="tier - 2"/>
    <x v="0"/>
    <s v="R1012"/>
    <x v="25"/>
  </r>
  <r>
    <x v="583"/>
    <s v=" Mr"/>
    <s v="Christopher"/>
    <s v="Mertz"/>
    <x v="484"/>
    <n v="5.57"/>
    <x v="0"/>
    <s v="No"/>
    <x v="0"/>
    <n v="0"/>
    <x v="1"/>
    <x v="0"/>
    <x v="2"/>
    <x v="566"/>
    <n v="16921.09"/>
    <s v="tier - 2"/>
    <x v="0"/>
    <s v="R1023"/>
    <x v="29"/>
  </r>
  <r>
    <x v="584"/>
    <s v=" Ms"/>
    <s v="AlisonB"/>
    <s v="Mason"/>
    <x v="485"/>
    <n v="10.87"/>
    <x v="0"/>
    <s v="No"/>
    <x v="0"/>
    <n v="0"/>
    <x v="1"/>
    <x v="0"/>
    <x v="0"/>
    <x v="567"/>
    <n v="16903.5"/>
    <s v="tier - 2"/>
    <x v="0"/>
    <s v="R1012"/>
    <x v="0"/>
  </r>
  <r>
    <x v="585"/>
    <s v=" Ms"/>
    <s v="Caroline"/>
    <s v="Rotich"/>
    <x v="486"/>
    <n v="6.02"/>
    <x v="0"/>
    <s v="No"/>
    <x v="1"/>
    <n v="1"/>
    <x v="0"/>
    <x v="1"/>
    <x v="1"/>
    <x v="568"/>
    <n v="16884.919999999998"/>
    <s v="tier - 2"/>
    <x v="2"/>
    <s v="R1011"/>
    <x v="39"/>
  </r>
  <r>
    <x v="586"/>
    <s v=" Ms"/>
    <s v="AlexisN"/>
    <s v="Fetzer"/>
    <x v="487"/>
    <n v="7"/>
    <x v="0"/>
    <s v="No"/>
    <x v="0"/>
    <n v="0"/>
    <x v="1"/>
    <x v="0"/>
    <x v="0"/>
    <x v="569"/>
    <n v="16841.32"/>
    <s v="tier - 2"/>
    <x v="0"/>
    <s v="R1011"/>
    <x v="19"/>
  </r>
  <r>
    <x v="587"/>
    <s v=" Ms"/>
    <s v="ShandaL"/>
    <s v="Mattis"/>
    <x v="375"/>
    <n v="5.56"/>
    <x v="1"/>
    <s v="No"/>
    <x v="0"/>
    <n v="1"/>
    <x v="1"/>
    <x v="0"/>
    <x v="2"/>
    <x v="570"/>
    <n v="16796.41"/>
    <s v="tier - 2"/>
    <x v="0"/>
    <s v="R1024"/>
    <x v="40"/>
  </r>
  <r>
    <x v="588"/>
    <s v=" Mrs"/>
    <s v="Lacey"/>
    <s v="Cochran"/>
    <x v="488"/>
    <n v="8.4499999999999993"/>
    <x v="0"/>
    <s v="No"/>
    <x v="0"/>
    <n v="0"/>
    <x v="1"/>
    <x v="0"/>
    <x v="0"/>
    <x v="571"/>
    <n v="16779.400000000001"/>
    <s v="tier - 2"/>
    <x v="2"/>
    <s v="R1026"/>
    <x v="5"/>
  </r>
  <r>
    <x v="589"/>
    <s v=" Ms"/>
    <s v="Laurette"/>
    <s v="Balinsky"/>
    <x v="489"/>
    <n v="6.19"/>
    <x v="0"/>
    <s v="No"/>
    <x v="0"/>
    <n v="0"/>
    <x v="0"/>
    <x v="2"/>
    <x v="1"/>
    <x v="572"/>
    <n v="16776.3"/>
    <s v="tier - 2"/>
    <x v="2"/>
    <s v="R1024"/>
    <x v="4"/>
  </r>
  <r>
    <x v="590"/>
    <s v=" Mr"/>
    <s v="Jason"/>
    <s v="Reilly"/>
    <x v="490"/>
    <n v="7.71"/>
    <x v="0"/>
    <s v="No"/>
    <x v="0"/>
    <n v="0"/>
    <x v="1"/>
    <x v="0"/>
    <x v="0"/>
    <x v="573"/>
    <n v="16770.990000000002"/>
    <s v="tier - 2"/>
    <x v="1"/>
    <s v="R1012"/>
    <x v="19"/>
  </r>
  <r>
    <x v="591"/>
    <s v=" Ms"/>
    <s v="Mary"/>
    <s v="Johnson"/>
    <x v="491"/>
    <n v="4.63"/>
    <x v="0"/>
    <s v="No"/>
    <x v="1"/>
    <n v="1"/>
    <x v="0"/>
    <x v="2"/>
    <x v="2"/>
    <x v="574"/>
    <n v="16657.72"/>
    <s v="tier - 2"/>
    <x v="1"/>
    <s v="R1024"/>
    <x v="20"/>
  </r>
  <r>
    <x v="592"/>
    <s v=" Ms"/>
    <s v="KatiA"/>
    <s v="Petry"/>
    <x v="492"/>
    <n v="4.6100000000000003"/>
    <x v="0"/>
    <s v="No"/>
    <x v="0"/>
    <n v="0"/>
    <x v="1"/>
    <x v="0"/>
    <x v="2"/>
    <x v="575"/>
    <n v="16631.61"/>
    <s v="tier - 2"/>
    <x v="1"/>
    <s v="R1012"/>
    <x v="29"/>
  </r>
  <r>
    <x v="593"/>
    <s v=" Mrs"/>
    <s v="KellyJ"/>
    <s v="Laleman"/>
    <x v="493"/>
    <n v="9.5299999999999994"/>
    <x v="1"/>
    <s v="No"/>
    <x v="0"/>
    <n v="1"/>
    <x v="1"/>
    <x v="0"/>
    <x v="0"/>
    <x v="576"/>
    <n v="16602.18"/>
    <s v="tier - 2"/>
    <x v="1"/>
    <s v="R1026"/>
    <x v="27"/>
  </r>
  <r>
    <x v="594"/>
    <s v=" Ms"/>
    <s v="GreerD"/>
    <s v="Colby"/>
    <x v="494"/>
    <n v="11.43"/>
    <x v="1"/>
    <s v="No"/>
    <x v="0"/>
    <n v="2"/>
    <x v="1"/>
    <x v="0"/>
    <x v="0"/>
    <x v="577"/>
    <n v="16600.16"/>
    <s v="tier - 2"/>
    <x v="2"/>
    <s v="R1011"/>
    <x v="2"/>
  </r>
  <r>
    <x v="595"/>
    <s v=" Mr"/>
    <s v="Brent"/>
    <s v="Wathke"/>
    <x v="495"/>
    <n v="7.65"/>
    <x v="1"/>
    <s v="No"/>
    <x v="1"/>
    <n v="1"/>
    <x v="1"/>
    <x v="0"/>
    <x v="0"/>
    <x v="578"/>
    <n v="16587.96"/>
    <s v="tier - 2"/>
    <x v="2"/>
    <s v="R1023"/>
    <x v="8"/>
  </r>
  <r>
    <x v="596"/>
    <s v=" Mr"/>
    <s v="EugeneM"/>
    <s v="Daly"/>
    <x v="181"/>
    <n v="5.87"/>
    <x v="1"/>
    <s v="No"/>
    <x v="0"/>
    <n v="0"/>
    <x v="1"/>
    <x v="0"/>
    <x v="1"/>
    <x v="579"/>
    <n v="16586.5"/>
    <s v="tier - 2"/>
    <x v="1"/>
    <s v="R1013"/>
    <x v="47"/>
  </r>
  <r>
    <x v="597"/>
    <s v=" Ms"/>
    <s v="ErinD"/>
    <s v="Dillon"/>
    <x v="496"/>
    <n v="4.3600000000000003"/>
    <x v="1"/>
    <s v="No"/>
    <x v="0"/>
    <n v="1"/>
    <x v="0"/>
    <x v="2"/>
    <x v="2"/>
    <x v="580"/>
    <n v="16577.78"/>
    <s v="tier - 2"/>
    <x v="1"/>
    <s v="R1013"/>
    <x v="40"/>
  </r>
  <r>
    <x v="598"/>
    <s v=" Ms"/>
    <s v="Kamilla"/>
    <s v="Pontes"/>
    <x v="402"/>
    <n v="10.119999999999999"/>
    <x v="0"/>
    <s v="No"/>
    <x v="0"/>
    <n v="3"/>
    <x v="1"/>
    <x v="0"/>
    <x v="0"/>
    <x v="581"/>
    <n v="16455.71"/>
    <s v="tier - 2"/>
    <x v="2"/>
    <s v="R1012"/>
    <x v="7"/>
  </r>
  <r>
    <x v="599"/>
    <s v=" Mr"/>
    <s v="WayneI"/>
    <s v="Spies"/>
    <x v="497"/>
    <n v="4.01"/>
    <x v="0"/>
    <s v="No"/>
    <x v="1"/>
    <n v="1"/>
    <x v="0"/>
    <x v="1"/>
    <x v="2"/>
    <x v="582"/>
    <n v="16450.89"/>
    <s v="tier - 2"/>
    <x v="1"/>
    <s v="R1012"/>
    <x v="39"/>
  </r>
  <r>
    <x v="600"/>
    <s v=" Ms"/>
    <s v="TracyL"/>
    <s v="Greig"/>
    <x v="426"/>
    <n v="4.7699999999999996"/>
    <x v="1"/>
    <s v="No"/>
    <x v="0"/>
    <n v="1"/>
    <x v="0"/>
    <x v="2"/>
    <x v="2"/>
    <x v="583"/>
    <n v="16420.490000000002"/>
    <s v="tier - 2"/>
    <x v="0"/>
    <s v="R1012"/>
    <x v="40"/>
  </r>
  <r>
    <x v="601"/>
    <s v=" Mrs"/>
    <s v="Heather"/>
    <s v="Scott"/>
    <x v="498"/>
    <n v="6.83"/>
    <x v="0"/>
    <s v="No"/>
    <x v="0"/>
    <n v="0"/>
    <x v="1"/>
    <x v="0"/>
    <x v="0"/>
    <x v="584"/>
    <n v="16351.42"/>
    <s v="tier - 2"/>
    <x v="0"/>
    <s v="R1026"/>
    <x v="11"/>
  </r>
  <r>
    <x v="602"/>
    <s v=" Mrs"/>
    <s v="MeganC"/>
    <s v="Erlandson"/>
    <x v="499"/>
    <n v="6.14"/>
    <x v="1"/>
    <s v="No"/>
    <x v="1"/>
    <n v="1"/>
    <x v="1"/>
    <x v="0"/>
    <x v="1"/>
    <x v="83"/>
    <n v="16311.05"/>
    <s v="tier - 2"/>
    <x v="0"/>
    <s v="R1026"/>
    <x v="16"/>
  </r>
  <r>
    <x v="603"/>
    <s v=" Mr"/>
    <s v="Jonathan"/>
    <s v="Autrey"/>
    <x v="500"/>
    <n v="5.6"/>
    <x v="0"/>
    <s v="No"/>
    <x v="1"/>
    <n v="1"/>
    <x v="0"/>
    <x v="1"/>
    <x v="2"/>
    <x v="585"/>
    <n v="16297.85"/>
    <s v="tier - 2"/>
    <x v="0"/>
    <s v="R1011"/>
    <x v="39"/>
  </r>
  <r>
    <x v="604"/>
    <s v=" Mr"/>
    <s v="GregD"/>
    <s v="Alleman"/>
    <x v="501"/>
    <n v="4.8"/>
    <x v="0"/>
    <s v="No"/>
    <x v="0"/>
    <n v="2"/>
    <x v="1"/>
    <x v="0"/>
    <x v="2"/>
    <x v="586"/>
    <n v="16267.32"/>
    <s v="tier - 2"/>
    <x v="2"/>
    <s v="R1023"/>
    <x v="28"/>
  </r>
  <r>
    <x v="605"/>
    <s v=" Mr"/>
    <s v="StevenL"/>
    <s v="Michalski"/>
    <x v="502"/>
    <n v="11.89"/>
    <x v="0"/>
    <s v="No"/>
    <x v="0"/>
    <n v="0"/>
    <x v="0"/>
    <x v="1"/>
    <x v="0"/>
    <x v="587"/>
    <n v="16232.85"/>
    <s v="tier - 2"/>
    <x v="1"/>
    <s v="R1011"/>
    <x v="43"/>
  </r>
  <r>
    <x v="606"/>
    <s v=" Mr"/>
    <s v="Gianfilippo"/>
    <s v="Grillo"/>
    <x v="503"/>
    <n v="4.7300000000000004"/>
    <x v="1"/>
    <s v="No"/>
    <x v="0"/>
    <n v="1"/>
    <x v="1"/>
    <x v="0"/>
    <x v="2"/>
    <x v="588"/>
    <n v="16205.88"/>
    <s v="tier - 2"/>
    <x v="1"/>
    <s v="R1012"/>
    <x v="23"/>
  </r>
  <r>
    <x v="607"/>
    <s v=" Mr"/>
    <s v="Hector"/>
    <s v="Coronado"/>
    <x v="504"/>
    <n v="4.6100000000000003"/>
    <x v="1"/>
    <s v="No"/>
    <x v="0"/>
    <n v="1"/>
    <x v="1"/>
    <x v="0"/>
    <x v="2"/>
    <x v="589"/>
    <n v="16199.1"/>
    <s v="tier - 2"/>
    <x v="2"/>
    <s v="R1012"/>
    <x v="23"/>
  </r>
  <r>
    <x v="608"/>
    <s v=" Mr"/>
    <s v="MarkW"/>
    <s v="Dewine"/>
    <x v="505"/>
    <n v="7.3"/>
    <x v="0"/>
    <s v="No"/>
    <x v="0"/>
    <n v="0"/>
    <x v="1"/>
    <x v="0"/>
    <x v="0"/>
    <x v="590"/>
    <n v="16190.97"/>
    <s v="tier - 2"/>
    <x v="0"/>
    <s v="R1012"/>
    <x v="19"/>
  </r>
  <r>
    <x v="609"/>
    <s v=" Mrs"/>
    <s v="Aubri"/>
    <s v="Carman"/>
    <x v="118"/>
    <n v="5.88"/>
    <x v="0"/>
    <s v="No"/>
    <x v="0"/>
    <n v="0"/>
    <x v="1"/>
    <x v="0"/>
    <x v="1"/>
    <x v="591"/>
    <n v="16152.04"/>
    <s v="tier - 2"/>
    <x v="1"/>
    <s v="R1026"/>
    <x v="37"/>
  </r>
  <r>
    <x v="610"/>
    <s v=" Mr"/>
    <s v="Justin"/>
    <s v="Neems"/>
    <x v="192"/>
    <n v="4.0599999999999996"/>
    <x v="0"/>
    <s v="No"/>
    <x v="1"/>
    <n v="1"/>
    <x v="0"/>
    <x v="2"/>
    <x v="2"/>
    <x v="592"/>
    <n v="16138.76"/>
    <s v="tier - 2"/>
    <x v="0"/>
    <s v="R1017"/>
    <x v="20"/>
  </r>
  <r>
    <x v="611"/>
    <s v=" Ms"/>
    <s v="MeganA"/>
    <s v="Pesyna"/>
    <x v="506"/>
    <n v="4.9000000000000004"/>
    <x v="0"/>
    <s v="No"/>
    <x v="0"/>
    <n v="1"/>
    <x v="1"/>
    <x v="0"/>
    <x v="2"/>
    <x v="593"/>
    <n v="16122.65"/>
    <s v="tier - 2"/>
    <x v="1"/>
    <s v="R1011"/>
    <x v="38"/>
  </r>
  <r>
    <x v="612"/>
    <s v=" Ms"/>
    <s v="ErikaM"/>
    <s v="Meling"/>
    <x v="507"/>
    <n v="5.52"/>
    <x v="0"/>
    <s v="No"/>
    <x v="1"/>
    <n v="1"/>
    <x v="0"/>
    <x v="2"/>
    <x v="2"/>
    <x v="594"/>
    <n v="16115.3"/>
    <s v="tier - 2"/>
    <x v="1"/>
    <s v="R1024"/>
    <x v="20"/>
  </r>
  <r>
    <x v="613"/>
    <s v=" Mr"/>
    <s v="DanielG"/>
    <s v="Widlowski"/>
    <x v="508"/>
    <n v="5.2"/>
    <x v="1"/>
    <s v="No"/>
    <x v="0"/>
    <n v="0"/>
    <x v="1"/>
    <x v="0"/>
    <x v="2"/>
    <x v="595"/>
    <n v="16097.94"/>
    <s v="tier - 2"/>
    <x v="0"/>
    <s v="R1012"/>
    <x v="17"/>
  </r>
  <r>
    <x v="614"/>
    <s v=" Ms"/>
    <s v="DevinC"/>
    <s v="Nadar"/>
    <x v="85"/>
    <n v="7.59"/>
    <x v="0"/>
    <s v="No"/>
    <x v="0"/>
    <n v="3"/>
    <x v="1"/>
    <x v="0"/>
    <x v="0"/>
    <x v="596"/>
    <n v="16085.13"/>
    <s v="tier - 2"/>
    <x v="2"/>
    <s v="R1013"/>
    <x v="7"/>
  </r>
  <r>
    <x v="615"/>
    <s v=" Ms"/>
    <s v="LouiseA"/>
    <s v="Turner"/>
    <x v="80"/>
    <n v="8.2799999999999994"/>
    <x v="0"/>
    <s v="No"/>
    <x v="0"/>
    <n v="3"/>
    <x v="1"/>
    <x v="0"/>
    <x v="0"/>
    <x v="597"/>
    <n v="16069.08"/>
    <s v="tier - 2"/>
    <x v="2"/>
    <s v="R1024"/>
    <x v="7"/>
  </r>
  <r>
    <x v="616"/>
    <s v=" Mrs"/>
    <s v="Sarah"/>
    <s v="Walker"/>
    <x v="509"/>
    <n v="6.72"/>
    <x v="0"/>
    <s v="No"/>
    <x v="0"/>
    <n v="0"/>
    <x v="1"/>
    <x v="0"/>
    <x v="0"/>
    <x v="598"/>
    <n v="16062.89"/>
    <s v="tier - 2"/>
    <x v="2"/>
    <s v="R1026"/>
    <x v="9"/>
  </r>
  <r>
    <x v="617"/>
    <s v=" Ms"/>
    <s v="Amy"/>
    <s v="Leedham"/>
    <x v="510"/>
    <n v="5.47"/>
    <x v="1"/>
    <s v="No"/>
    <x v="0"/>
    <n v="1"/>
    <x v="1"/>
    <x v="0"/>
    <x v="2"/>
    <x v="599"/>
    <n v="16059.06"/>
    <s v="tier - 2"/>
    <x v="0"/>
    <s v="R1012"/>
    <x v="23"/>
  </r>
  <r>
    <x v="618"/>
    <s v=" Ms"/>
    <s v="BrittanyL"/>
    <s v="Haglund"/>
    <x v="511"/>
    <n v="4.71"/>
    <x v="0"/>
    <s v="No"/>
    <x v="0"/>
    <n v="0"/>
    <x v="1"/>
    <x v="0"/>
    <x v="2"/>
    <x v="600"/>
    <n v="15966.19"/>
    <s v="tier - 2"/>
    <x v="2"/>
    <s v="R1012"/>
    <x v="25"/>
  </r>
  <r>
    <x v="619"/>
    <s v=" Ms"/>
    <s v="JessicaL"/>
    <s v="Mills"/>
    <x v="512"/>
    <n v="5.49"/>
    <x v="0"/>
    <s v="No"/>
    <x v="0"/>
    <n v="0"/>
    <x v="1"/>
    <x v="0"/>
    <x v="2"/>
    <x v="601"/>
    <n v="15965.29"/>
    <s v="tier - 2"/>
    <x v="1"/>
    <s v="R1012"/>
    <x v="37"/>
  </r>
  <r>
    <x v="620"/>
    <s v=" Mrs"/>
    <s v="KristinaK"/>
    <s v="Drnjevich"/>
    <x v="513"/>
    <n v="4.72"/>
    <x v="0"/>
    <s v="No"/>
    <x v="0"/>
    <n v="0"/>
    <x v="1"/>
    <x v="0"/>
    <x v="2"/>
    <x v="602"/>
    <n v="15922.29"/>
    <s v="tier - 2"/>
    <x v="0"/>
    <s v="R1026"/>
    <x v="25"/>
  </r>
  <r>
    <x v="621"/>
    <s v=" Mr"/>
    <s v="Brad"/>
    <s v="Clay"/>
    <x v="172"/>
    <n v="6.7"/>
    <x v="0"/>
    <s v="No"/>
    <x v="0"/>
    <n v="0"/>
    <x v="1"/>
    <x v="0"/>
    <x v="0"/>
    <x v="603"/>
    <n v="15840.81"/>
    <s v="tier - 2"/>
    <x v="1"/>
    <s v="R1022"/>
    <x v="5"/>
  </r>
  <r>
    <x v="622"/>
    <s v=" Ms"/>
    <s v="MargaretO"/>
    <s v="Marbury"/>
    <x v="514"/>
    <n v="5.5"/>
    <x v="0"/>
    <s v="No"/>
    <x v="0"/>
    <n v="0"/>
    <x v="1"/>
    <x v="1"/>
    <x v="2"/>
    <x v="604"/>
    <n v="15828.82"/>
    <s v="tier - 2"/>
    <x v="0"/>
    <s v="R1011"/>
    <x v="37"/>
  </r>
  <r>
    <x v="623"/>
    <s v=" Mr"/>
    <s v="CraigR"/>
    <s v="Coon"/>
    <x v="515"/>
    <n v="4.46"/>
    <x v="0"/>
    <s v="No"/>
    <x v="0"/>
    <n v="1"/>
    <x v="0"/>
    <x v="2"/>
    <x v="2"/>
    <x v="605"/>
    <n v="15820.7"/>
    <s v="tier - 2"/>
    <x v="0"/>
    <s v="R1011"/>
    <x v="32"/>
  </r>
  <r>
    <x v="624"/>
    <s v=" Mr"/>
    <s v="Simo"/>
    <s v="Vanttinen"/>
    <x v="377"/>
    <n v="5.29"/>
    <x v="1"/>
    <s v="No"/>
    <x v="1"/>
    <n v="1"/>
    <x v="0"/>
    <x v="2"/>
    <x v="2"/>
    <x v="606"/>
    <n v="15817.99"/>
    <s v="tier - 2"/>
    <x v="2"/>
    <s v="R1012"/>
    <x v="31"/>
  </r>
  <r>
    <x v="625"/>
    <s v=" Mr"/>
    <s v="ChristopherJ"/>
    <s v="Garges"/>
    <x v="516"/>
    <n v="10.99"/>
    <x v="0"/>
    <s v="No"/>
    <x v="0"/>
    <n v="0"/>
    <x v="1"/>
    <x v="0"/>
    <x v="0"/>
    <x v="607"/>
    <n v="15746.62"/>
    <s v="tier - 2"/>
    <x v="1"/>
    <s v="R1012"/>
    <x v="19"/>
  </r>
  <r>
    <x v="626"/>
    <s v=" Mr"/>
    <s v="MarioSr"/>
    <s v="Rivel"/>
    <x v="517"/>
    <n v="5.2"/>
    <x v="1"/>
    <s v="No"/>
    <x v="0"/>
    <n v="0"/>
    <x v="1"/>
    <x v="0"/>
    <x v="2"/>
    <x v="608"/>
    <n v="15698.86"/>
    <s v="tier - 2"/>
    <x v="2"/>
    <s v="R1012"/>
    <x v="1"/>
  </r>
  <r>
    <x v="627"/>
    <s v=" Mrs"/>
    <s v="MeghannR"/>
    <s v="Lawson"/>
    <x v="518"/>
    <n v="9.66"/>
    <x v="0"/>
    <s v="No"/>
    <x v="0"/>
    <n v="2"/>
    <x v="1"/>
    <x v="0"/>
    <x v="0"/>
    <x v="609"/>
    <n v="15670.3"/>
    <s v="tier - 2"/>
    <x v="2"/>
    <s v="R1026"/>
    <x v="30"/>
  </r>
  <r>
    <x v="628"/>
    <s v=" Mr"/>
    <s v="ScottM"/>
    <s v="Cale"/>
    <x v="519"/>
    <n v="4.22"/>
    <x v="1"/>
    <s v="No"/>
    <x v="0"/>
    <n v="1"/>
    <x v="1"/>
    <x v="0"/>
    <x v="2"/>
    <x v="610"/>
    <n v="15646.28"/>
    <s v="tier - 2"/>
    <x v="2"/>
    <s v="R1011"/>
    <x v="23"/>
  </r>
  <r>
    <x v="629"/>
    <s v=" Ms"/>
    <s v="CaitlinE"/>
    <s v="Phillips"/>
    <x v="520"/>
    <n v="11.78"/>
    <x v="0"/>
    <s v="No"/>
    <x v="0"/>
    <n v="0"/>
    <x v="1"/>
    <x v="0"/>
    <x v="0"/>
    <x v="611"/>
    <n v="15612.19"/>
    <s v="tier - 2"/>
    <x v="2"/>
    <s v="R1012"/>
    <x v="10"/>
  </r>
  <r>
    <x v="630"/>
    <s v=" Mrs"/>
    <s v="SamanthaA"/>
    <s v="Stewart"/>
    <x v="521"/>
    <n v="9.6199999999999992"/>
    <x v="0"/>
    <s v="No"/>
    <x v="0"/>
    <n v="0"/>
    <x v="1"/>
    <x v="0"/>
    <x v="0"/>
    <x v="612"/>
    <n v="15608.58"/>
    <s v="tier - 2"/>
    <x v="2"/>
    <s v="R1026"/>
    <x v="11"/>
  </r>
  <r>
    <x v="631"/>
    <s v=" Mr"/>
    <s v="Erik"/>
    <s v="Drotz"/>
    <x v="522"/>
    <n v="10.78"/>
    <x v="0"/>
    <s v="No"/>
    <x v="0"/>
    <n v="0"/>
    <x v="1"/>
    <x v="0"/>
    <x v="0"/>
    <x v="613"/>
    <n v="15556.67"/>
    <s v="tier - 2"/>
    <x v="2"/>
    <s v="R1012"/>
    <x v="19"/>
  </r>
  <r>
    <x v="632"/>
    <s v=" Mr"/>
    <s v="Christopher"/>
    <s v="Mutai"/>
    <x v="462"/>
    <n v="5.1100000000000003"/>
    <x v="1"/>
    <s v="No"/>
    <x v="0"/>
    <n v="2"/>
    <x v="1"/>
    <x v="0"/>
    <x v="2"/>
    <x v="614"/>
    <n v="15555.19"/>
    <s v="tier - 2"/>
    <x v="0"/>
    <s v="R1012"/>
    <x v="10"/>
  </r>
  <r>
    <x v="633"/>
    <s v=" Mrs"/>
    <s v="Maya"/>
    <s v="Lovlien"/>
    <x v="523"/>
    <n v="7.18"/>
    <x v="0"/>
    <s v="No"/>
    <x v="0"/>
    <n v="0"/>
    <x v="1"/>
    <x v="0"/>
    <x v="0"/>
    <x v="615"/>
    <n v="15532.16"/>
    <s v="tier - 2"/>
    <x v="2"/>
    <s v="R1026"/>
    <x v="19"/>
  </r>
  <r>
    <x v="634"/>
    <s v=" Mr"/>
    <s v="ZacharyT"/>
    <s v="Bruns"/>
    <x v="524"/>
    <n v="4.96"/>
    <x v="0"/>
    <s v="yes"/>
    <x v="0"/>
    <n v="1"/>
    <x v="1"/>
    <x v="1"/>
    <x v="2"/>
    <x v="616"/>
    <n v="15518.18"/>
    <s v="tier - 2"/>
    <x v="0"/>
    <s v="R1015"/>
    <x v="41"/>
  </r>
  <r>
    <x v="635"/>
    <s v=" Mrs"/>
    <s v="Hilda"/>
    <s v="Stoney"/>
    <x v="525"/>
    <n v="4.67"/>
    <x v="1"/>
    <s v="No"/>
    <x v="0"/>
    <n v="0"/>
    <x v="1"/>
    <x v="0"/>
    <x v="2"/>
    <x v="617"/>
    <n v="15450.48"/>
    <s v="tier - 2"/>
    <x v="1"/>
    <s v="R1026"/>
    <x v="1"/>
  </r>
  <r>
    <x v="636"/>
    <s v=" Ms"/>
    <s v="Stephanie"/>
    <s v="Markert"/>
    <x v="526"/>
    <n v="5.0599999999999996"/>
    <x v="0"/>
    <s v="No"/>
    <x v="0"/>
    <n v="0"/>
    <x v="1"/>
    <x v="0"/>
    <x v="2"/>
    <x v="544"/>
    <n v="15440.2"/>
    <s v="tier - 2"/>
    <x v="1"/>
    <s v="R1012"/>
    <x v="3"/>
  </r>
  <r>
    <x v="637"/>
    <s v=" Mr"/>
    <s v="Doug"/>
    <s v="Mclucas"/>
    <x v="527"/>
    <n v="5.0199999999999996"/>
    <x v="1"/>
    <s v="No"/>
    <x v="0"/>
    <n v="1"/>
    <x v="1"/>
    <x v="0"/>
    <x v="2"/>
    <x v="618"/>
    <n v="15377.77"/>
    <s v="tier - 2"/>
    <x v="2"/>
    <s v="R1012"/>
    <x v="13"/>
  </r>
  <r>
    <x v="638"/>
    <s v=" Ms"/>
    <s v="BethanyN"/>
    <s v="Erwin"/>
    <x v="528"/>
    <n v="7.76"/>
    <x v="0"/>
    <s v="No"/>
    <x v="0"/>
    <n v="0"/>
    <x v="1"/>
    <x v="0"/>
    <x v="0"/>
    <x v="619"/>
    <n v="15368.22"/>
    <s v="tier - 2"/>
    <x v="2"/>
    <s v="R1011"/>
    <x v="5"/>
  </r>
  <r>
    <x v="639"/>
    <s v=" Mrs"/>
    <s v="SandraH"/>
    <s v="Osborne"/>
    <x v="529"/>
    <n v="9.32"/>
    <x v="0"/>
    <s v="No"/>
    <x v="0"/>
    <n v="0"/>
    <x v="1"/>
    <x v="0"/>
    <x v="0"/>
    <x v="620"/>
    <n v="15363.77"/>
    <s v="tier - 2"/>
    <x v="1"/>
    <s v="R1026"/>
    <x v="0"/>
  </r>
  <r>
    <x v="640"/>
    <s v=" Mr"/>
    <s v="Takuo"/>
    <s v="Otsuka"/>
    <x v="530"/>
    <n v="5.31"/>
    <x v="1"/>
    <s v="No"/>
    <x v="0"/>
    <n v="1"/>
    <x v="1"/>
    <x v="0"/>
    <x v="2"/>
    <x v="170"/>
    <n v="15361.5"/>
    <s v="tier - 2"/>
    <x v="0"/>
    <s v="R1023"/>
    <x v="23"/>
  </r>
  <r>
    <x v="641"/>
    <s v=" Ms"/>
    <s v="KellyA"/>
    <s v="Smith"/>
    <x v="507"/>
    <n v="5.56"/>
    <x v="1"/>
    <s v="No"/>
    <x v="0"/>
    <n v="0"/>
    <x v="0"/>
    <x v="2"/>
    <x v="2"/>
    <x v="621"/>
    <n v="15359.1"/>
    <s v="tier - 2"/>
    <x v="0"/>
    <s v="R1024"/>
    <x v="47"/>
  </r>
  <r>
    <x v="642"/>
    <s v=" Mr"/>
    <s v="Scott"/>
    <s v="Myers"/>
    <x v="61"/>
    <n v="7.11"/>
    <x v="1"/>
    <s v="No"/>
    <x v="1"/>
    <n v="1"/>
    <x v="1"/>
    <x v="0"/>
    <x v="0"/>
    <x v="622"/>
    <n v="15322.77"/>
    <s v="tier - 2"/>
    <x v="0"/>
    <s v="R1021"/>
    <x v="8"/>
  </r>
  <r>
    <x v="643"/>
    <s v=" Mr"/>
    <s v="Benoit"/>
    <s v="Cote"/>
    <x v="531"/>
    <n v="5.13"/>
    <x v="1"/>
    <s v="No"/>
    <x v="1"/>
    <n v="1"/>
    <x v="1"/>
    <x v="0"/>
    <x v="2"/>
    <x v="623"/>
    <n v="15260.52"/>
    <s v="tier - 2"/>
    <x v="2"/>
    <s v="R1023"/>
    <x v="16"/>
  </r>
  <r>
    <x v="644"/>
    <s v=" Ms"/>
    <s v="ElizabethM"/>
    <s v="Ehrhardt"/>
    <x v="3"/>
    <n v="10.199999999999999"/>
    <x v="0"/>
    <s v="No"/>
    <x v="0"/>
    <n v="0"/>
    <x v="1"/>
    <x v="0"/>
    <x v="0"/>
    <x v="624"/>
    <n v="15230.32"/>
    <s v="tier - 2"/>
    <x v="2"/>
    <s v="R1024"/>
    <x v="15"/>
  </r>
  <r>
    <x v="645"/>
    <s v=" Ms"/>
    <s v="JessicaA"/>
    <s v="Petersen"/>
    <x v="532"/>
    <n v="10.4"/>
    <x v="0"/>
    <s v="No"/>
    <x v="0"/>
    <n v="0"/>
    <x v="1"/>
    <x v="0"/>
    <x v="0"/>
    <x v="625"/>
    <n v="15207.92"/>
    <s v="tier - 2"/>
    <x v="1"/>
    <s v="R1012"/>
    <x v="9"/>
  </r>
  <r>
    <x v="646"/>
    <s v=" Ms"/>
    <s v="MonicaK"/>
    <s v="Ertel"/>
    <x v="533"/>
    <n v="10.67"/>
    <x v="0"/>
    <s v="No"/>
    <x v="0"/>
    <n v="0"/>
    <x v="1"/>
    <x v="0"/>
    <x v="0"/>
    <x v="626"/>
    <n v="15174.81"/>
    <s v="tier - 2"/>
    <x v="1"/>
    <s v="R1012"/>
    <x v="5"/>
  </r>
  <r>
    <x v="647"/>
    <s v=" Mr"/>
    <s v="KevinL"/>
    <s v="Lanza"/>
    <x v="142"/>
    <n v="4.6500000000000004"/>
    <x v="1"/>
    <s v="No"/>
    <x v="0"/>
    <n v="2"/>
    <x v="1"/>
    <x v="0"/>
    <x v="2"/>
    <x v="627"/>
    <n v="15170.07"/>
    <s v="tier - 2"/>
    <x v="0"/>
    <s v="R1011"/>
    <x v="10"/>
  </r>
  <r>
    <x v="648"/>
    <s v=" Mr"/>
    <s v="Gregory"/>
    <s v="Picklesimer"/>
    <x v="534"/>
    <n v="5.65"/>
    <x v="1"/>
    <s v="No"/>
    <x v="0"/>
    <n v="2"/>
    <x v="1"/>
    <x v="0"/>
    <x v="2"/>
    <x v="628"/>
    <n v="15161.53"/>
    <s v="tier - 2"/>
    <x v="1"/>
    <s v="R1013"/>
    <x v="7"/>
  </r>
  <r>
    <x v="649"/>
    <s v=" Ms"/>
    <s v="Della"/>
    <s v="Giles"/>
    <x v="38"/>
    <n v="11.97"/>
    <x v="0"/>
    <s v="No"/>
    <x v="0"/>
    <n v="0"/>
    <x v="1"/>
    <x v="0"/>
    <x v="0"/>
    <x v="629"/>
    <n v="15161.25"/>
    <s v="tier - 2"/>
    <x v="2"/>
    <s v="R1012"/>
    <x v="5"/>
  </r>
  <r>
    <x v="650"/>
    <s v=" Mr"/>
    <s v="David"/>
    <s v="Harmon"/>
    <x v="535"/>
    <n v="6.71"/>
    <x v="0"/>
    <s v="No"/>
    <x v="0"/>
    <n v="0"/>
    <x v="1"/>
    <x v="0"/>
    <x v="0"/>
    <x v="630"/>
    <n v="15150.44"/>
    <s v="tier - 2"/>
    <x v="1"/>
    <s v="R1023"/>
    <x v="14"/>
  </r>
  <r>
    <x v="651"/>
    <s v=" Ms"/>
    <s v="Victoria"/>
    <s v="Pennings"/>
    <x v="536"/>
    <n v="11.92"/>
    <x v="0"/>
    <s v="No"/>
    <x v="0"/>
    <n v="0"/>
    <x v="1"/>
    <x v="0"/>
    <x v="0"/>
    <x v="631"/>
    <n v="15123.19"/>
    <s v="tier - 2"/>
    <x v="1"/>
    <s v="R1011"/>
    <x v="9"/>
  </r>
  <r>
    <x v="652"/>
    <s v=" Mr"/>
    <s v="Tasos"/>
    <s v="Tseronis"/>
    <x v="537"/>
    <n v="5.35"/>
    <x v="0"/>
    <s v="No"/>
    <x v="0"/>
    <n v="2"/>
    <x v="1"/>
    <x v="0"/>
    <x v="2"/>
    <x v="271"/>
    <n v="15103.69"/>
    <s v="tier - 2"/>
    <x v="1"/>
    <s v="R1012"/>
    <x v="28"/>
  </r>
  <r>
    <x v="653"/>
    <s v=" Mr"/>
    <s v="Thomas"/>
    <s v="Aliff"/>
    <x v="538"/>
    <n v="8.9600000000000009"/>
    <x v="1"/>
    <s v="No"/>
    <x v="0"/>
    <n v="1"/>
    <x v="1"/>
    <x v="0"/>
    <x v="0"/>
    <x v="632"/>
    <n v="15090.35"/>
    <s v="tier - 2"/>
    <x v="1"/>
    <s v="R1023"/>
    <x v="27"/>
  </r>
  <r>
    <x v="654"/>
    <s v=" Mr"/>
    <s v="Lukasz"/>
    <s v="Willenberg"/>
    <x v="539"/>
    <n v="11.93"/>
    <x v="0"/>
    <s v="No"/>
    <x v="0"/>
    <n v="0"/>
    <x v="1"/>
    <x v="0"/>
    <x v="0"/>
    <x v="633"/>
    <n v="15052.68"/>
    <s v="tier - 2"/>
    <x v="2"/>
    <s v="R1022"/>
    <x v="0"/>
  </r>
  <r>
    <x v="655"/>
    <s v=" Mr"/>
    <s v="MatthewA"/>
    <s v="Millett"/>
    <x v="540"/>
    <n v="9.59"/>
    <x v="0"/>
    <s v="No"/>
    <x v="0"/>
    <n v="0"/>
    <x v="1"/>
    <x v="0"/>
    <x v="0"/>
    <x v="634"/>
    <n v="15038.51"/>
    <s v="tier - 2"/>
    <x v="0"/>
    <s v="R1023"/>
    <x v="14"/>
  </r>
  <r>
    <x v="656"/>
    <s v=" Ms"/>
    <s v="Meta"/>
    <s v="Haley"/>
    <x v="478"/>
    <n v="11.88"/>
    <x v="1"/>
    <s v="No"/>
    <x v="0"/>
    <n v="2"/>
    <x v="1"/>
    <x v="0"/>
    <x v="0"/>
    <x v="2"/>
    <n v="15026.3"/>
    <s v="tier - 2"/>
    <x v="0"/>
    <s v="R1011"/>
    <x v="2"/>
  </r>
  <r>
    <x v="657"/>
    <s v=" Ms"/>
    <s v="RachelE"/>
    <s v="Ackerman"/>
    <x v="541"/>
    <n v="4.6399999999999997"/>
    <x v="0"/>
    <s v="No"/>
    <x v="1"/>
    <n v="1"/>
    <x v="1"/>
    <x v="0"/>
    <x v="2"/>
    <x v="635"/>
    <n v="15025.76"/>
    <s v="tier - 2"/>
    <x v="1"/>
    <s v="R1011"/>
    <x v="18"/>
  </r>
  <r>
    <x v="658"/>
    <s v=" Ms"/>
    <s v="Angelica"/>
    <s v="Valdez"/>
    <x v="88"/>
    <n v="9.5299999999999994"/>
    <x v="0"/>
    <s v="No"/>
    <x v="0"/>
    <n v="0"/>
    <x v="1"/>
    <x v="0"/>
    <x v="0"/>
    <x v="636"/>
    <n v="15019.76"/>
    <s v="tier - 2"/>
    <x v="2"/>
    <s v="R1012"/>
    <x v="15"/>
  </r>
  <r>
    <x v="659"/>
    <s v=" Ms"/>
    <s v="Kathleen"/>
    <s v="Michaud"/>
    <x v="542"/>
    <n v="5.29"/>
    <x v="1"/>
    <s v="No"/>
    <x v="0"/>
    <n v="1"/>
    <x v="0"/>
    <x v="3"/>
    <x v="2"/>
    <x v="637"/>
    <n v="15006.58"/>
    <s v="tier - 2"/>
    <x v="2"/>
    <s v="R1024"/>
    <x v="40"/>
  </r>
  <r>
    <x v="660"/>
    <s v=" Mr"/>
    <s v="GabrielD"/>
    <s v="Gunnink"/>
    <x v="380"/>
    <n v="10.95"/>
    <x v="0"/>
    <s v="No"/>
    <x v="0"/>
    <n v="3"/>
    <x v="1"/>
    <x v="1"/>
    <x v="0"/>
    <x v="638"/>
    <n v="14988.43"/>
    <s v="tier - 2"/>
    <x v="0"/>
    <s v="R1011"/>
    <x v="7"/>
  </r>
  <r>
    <x v="661"/>
    <s v=" Mr"/>
    <s v="JeffT"/>
    <s v="Knight"/>
    <x v="41"/>
    <n v="9.17"/>
    <x v="0"/>
    <s v="No"/>
    <x v="0"/>
    <n v="0"/>
    <x v="1"/>
    <x v="0"/>
    <x v="0"/>
    <x v="639"/>
    <n v="14945.34"/>
    <s v="tier - 2"/>
    <x v="1"/>
    <s v="R1021"/>
    <x v="5"/>
  </r>
  <r>
    <x v="662"/>
    <s v=" Mr"/>
    <s v="NeilD"/>
    <s v="Grosscup"/>
    <x v="543"/>
    <n v="7.39"/>
    <x v="0"/>
    <s v="No"/>
    <x v="0"/>
    <n v="0"/>
    <x v="1"/>
    <x v="0"/>
    <x v="0"/>
    <x v="640"/>
    <n v="14926.97"/>
    <s v="tier - 2"/>
    <x v="2"/>
    <s v="R1012"/>
    <x v="0"/>
  </r>
  <r>
    <x v="663"/>
    <s v=" Ms"/>
    <s v="KatherineL"/>
    <s v="Koniuch"/>
    <x v="544"/>
    <n v="9.1300000000000008"/>
    <x v="1"/>
    <s v="No"/>
    <x v="0"/>
    <n v="0"/>
    <x v="1"/>
    <x v="0"/>
    <x v="0"/>
    <x v="641"/>
    <n v="14908.27"/>
    <s v="tier - 2"/>
    <x v="1"/>
    <s v="R1011"/>
    <x v="36"/>
  </r>
  <r>
    <x v="664"/>
    <s v=" Ms"/>
    <s v="ArielE"/>
    <s v="Heitzman"/>
    <x v="545"/>
    <n v="10.4"/>
    <x v="0"/>
    <s v="No"/>
    <x v="0"/>
    <n v="3"/>
    <x v="1"/>
    <x v="0"/>
    <x v="0"/>
    <x v="642"/>
    <n v="14901.52"/>
    <s v="tier - 2"/>
    <x v="2"/>
    <s v="R1024"/>
    <x v="7"/>
  </r>
  <r>
    <x v="665"/>
    <s v=" Mr"/>
    <s v="ChristopherP"/>
    <s v="Tatton"/>
    <x v="546"/>
    <n v="9.4600000000000009"/>
    <x v="1"/>
    <s v="No"/>
    <x v="0"/>
    <n v="2"/>
    <x v="1"/>
    <x v="0"/>
    <x v="0"/>
    <x v="301"/>
    <n v="14847.63"/>
    <s v="tier - 2"/>
    <x v="2"/>
    <s v="R1023"/>
    <x v="2"/>
  </r>
  <r>
    <x v="666"/>
    <s v=" Mrs"/>
    <s v="ErinM"/>
    <s v="Flanagan"/>
    <x v="547"/>
    <n v="8.69"/>
    <x v="1"/>
    <s v="No"/>
    <x v="0"/>
    <n v="0"/>
    <x v="1"/>
    <x v="0"/>
    <x v="0"/>
    <x v="643"/>
    <n v="14843.96"/>
    <s v="tier - 2"/>
    <x v="0"/>
    <s v="R1026"/>
    <x v="25"/>
  </r>
  <r>
    <x v="667"/>
    <s v=" Mrs"/>
    <s v="MollyK"/>
    <s v="Funk"/>
    <x v="548"/>
    <n v="4.2300000000000004"/>
    <x v="0"/>
    <s v="No"/>
    <x v="1"/>
    <n v="1"/>
    <x v="1"/>
    <x v="0"/>
    <x v="2"/>
    <x v="644"/>
    <n v="14839.34"/>
    <s v="tier - 2"/>
    <x v="0"/>
    <s v="R1026"/>
    <x v="18"/>
  </r>
  <r>
    <x v="668"/>
    <s v=" Mr"/>
    <s v="RyanJ"/>
    <s v="Davenport"/>
    <x v="549"/>
    <n v="9.16"/>
    <x v="1"/>
    <s v="No"/>
    <x v="0"/>
    <n v="1"/>
    <x v="1"/>
    <x v="0"/>
    <x v="0"/>
    <x v="645"/>
    <n v="14819"/>
    <s v="tier - 2"/>
    <x v="0"/>
    <s v="R1023"/>
    <x v="27"/>
  </r>
  <r>
    <x v="669"/>
    <s v=" Mrs"/>
    <s v="Jennifer"/>
    <s v="Nicholson"/>
    <x v="550"/>
    <n v="8.26"/>
    <x v="0"/>
    <s v="No"/>
    <x v="0"/>
    <n v="0"/>
    <x v="1"/>
    <x v="0"/>
    <x v="0"/>
    <x v="646"/>
    <n v="14750.42"/>
    <s v="tier - 2"/>
    <x v="2"/>
    <s v="R1026"/>
    <x v="11"/>
  </r>
  <r>
    <x v="670"/>
    <s v=" Mr"/>
    <s v="DanielM"/>
    <s v="Lindbloom"/>
    <x v="551"/>
    <n v="11.25"/>
    <x v="0"/>
    <s v="No"/>
    <x v="0"/>
    <n v="0"/>
    <x v="1"/>
    <x v="0"/>
    <x v="0"/>
    <x v="571"/>
    <n v="14738.43"/>
    <s v="tier - 2"/>
    <x v="0"/>
    <s v="R1021"/>
    <x v="5"/>
  </r>
  <r>
    <x v="671"/>
    <s v=" Ms"/>
    <s v="Hiruni"/>
    <s v="Wijayaratne"/>
    <x v="329"/>
    <n v="6.74"/>
    <x v="0"/>
    <s v="No"/>
    <x v="0"/>
    <n v="0"/>
    <x v="0"/>
    <x v="2"/>
    <x v="0"/>
    <x v="647"/>
    <n v="14711.74"/>
    <s v="tier - 2"/>
    <x v="2"/>
    <s v="R1012"/>
    <x v="43"/>
  </r>
  <r>
    <x v="672"/>
    <s v=" Ms"/>
    <s v="ReinaH"/>
    <s v="Ainsworth"/>
    <x v="552"/>
    <n v="4.87"/>
    <x v="0"/>
    <s v="No"/>
    <x v="0"/>
    <n v="0"/>
    <x v="1"/>
    <x v="0"/>
    <x v="2"/>
    <x v="648"/>
    <n v="14696.77"/>
    <s v="tier - 2"/>
    <x v="2"/>
    <s v="R1011"/>
    <x v="37"/>
  </r>
  <r>
    <x v="673"/>
    <s v=" Ms"/>
    <s v="Kristi"/>
    <s v="Gayagoy"/>
    <x v="520"/>
    <n v="6.68"/>
    <x v="0"/>
    <s v="No"/>
    <x v="0"/>
    <n v="3"/>
    <x v="1"/>
    <x v="0"/>
    <x v="0"/>
    <x v="649"/>
    <n v="14692.67"/>
    <s v="tier - 2"/>
    <x v="1"/>
    <s v="R1012"/>
    <x v="7"/>
  </r>
  <r>
    <x v="674"/>
    <s v=" Ms"/>
    <s v="MeredithL"/>
    <s v="Fitzmaurice"/>
    <x v="553"/>
    <n v="5.0199999999999996"/>
    <x v="1"/>
    <s v="No"/>
    <x v="1"/>
    <n v="1"/>
    <x v="1"/>
    <x v="0"/>
    <x v="2"/>
    <x v="650"/>
    <n v="14665.75"/>
    <s v="tier - 2"/>
    <x v="1"/>
    <s v="R1012"/>
    <x v="16"/>
  </r>
  <r>
    <x v="675"/>
    <s v=" Ms"/>
    <s v="Jocelyn"/>
    <s v="Rodriguez"/>
    <x v="554"/>
    <n v="10.64"/>
    <x v="1"/>
    <s v="No"/>
    <x v="0"/>
    <n v="0"/>
    <x v="1"/>
    <x v="0"/>
    <x v="0"/>
    <x v="651"/>
    <n v="14657.2"/>
    <s v="tier - 2"/>
    <x v="1"/>
    <s v="R1012"/>
    <x v="36"/>
  </r>
  <r>
    <x v="676"/>
    <s v=" Mrs"/>
    <s v="Daphne"/>
    <s v="Tsoucas"/>
    <x v="555"/>
    <n v="8.74"/>
    <x v="1"/>
    <s v="No"/>
    <x v="0"/>
    <n v="0"/>
    <x v="1"/>
    <x v="0"/>
    <x v="0"/>
    <x v="652"/>
    <n v="14640.35"/>
    <s v="tier - 2"/>
    <x v="0"/>
    <s v="R1026"/>
    <x v="22"/>
  </r>
  <r>
    <x v="677"/>
    <s v=" Ms"/>
    <s v="MargaretE"/>
    <s v="Muhly"/>
    <x v="556"/>
    <n v="5.64"/>
    <x v="0"/>
    <s v="No"/>
    <x v="0"/>
    <n v="0"/>
    <x v="1"/>
    <x v="0"/>
    <x v="2"/>
    <x v="653"/>
    <n v="14630.52"/>
    <s v="tier - 2"/>
    <x v="0"/>
    <s v="R1011"/>
    <x v="42"/>
  </r>
  <r>
    <x v="678"/>
    <s v=" Mr"/>
    <s v="MarioJ"/>
    <s v="Lund"/>
    <x v="38"/>
    <n v="10.37"/>
    <x v="0"/>
    <s v="No"/>
    <x v="0"/>
    <n v="0"/>
    <x v="1"/>
    <x v="0"/>
    <x v="0"/>
    <x v="654"/>
    <n v="14612.33"/>
    <s v="tier - 2"/>
    <x v="0"/>
    <s v="R1021"/>
    <x v="11"/>
  </r>
  <r>
    <x v="679"/>
    <s v=" Mr"/>
    <s v="Peter"/>
    <s v="Battaglino"/>
    <x v="557"/>
    <n v="9.56"/>
    <x v="1"/>
    <s v="No"/>
    <x v="0"/>
    <n v="0"/>
    <x v="1"/>
    <x v="0"/>
    <x v="0"/>
    <x v="655"/>
    <n v="14600.62"/>
    <s v="tier - 2"/>
    <x v="0"/>
    <s v="R1022"/>
    <x v="22"/>
  </r>
  <r>
    <x v="680"/>
    <s v=" Ms"/>
    <s v="Carolina"/>
    <s v="Pena"/>
    <x v="443"/>
    <n v="8.23"/>
    <x v="1"/>
    <s v="No"/>
    <x v="1"/>
    <n v="1"/>
    <x v="1"/>
    <x v="0"/>
    <x v="0"/>
    <x v="656"/>
    <n v="14590.63"/>
    <s v="tier - 2"/>
    <x v="1"/>
    <s v="R1024"/>
    <x v="8"/>
  </r>
  <r>
    <x v="681"/>
    <s v=" Mrs"/>
    <s v="JennyK"/>
    <s v="Thomason"/>
    <x v="558"/>
    <n v="7.03"/>
    <x v="0"/>
    <s v="No"/>
    <x v="0"/>
    <n v="0"/>
    <x v="1"/>
    <x v="0"/>
    <x v="0"/>
    <x v="657"/>
    <n v="14574.64"/>
    <s v="tier - 2"/>
    <x v="1"/>
    <s v="R1025"/>
    <x v="5"/>
  </r>
  <r>
    <x v="682"/>
    <s v=" Ms"/>
    <s v="Jessica"/>
    <s v="Hancox"/>
    <x v="559"/>
    <n v="5.45"/>
    <x v="0"/>
    <s v="No"/>
    <x v="0"/>
    <n v="1"/>
    <x v="0"/>
    <x v="2"/>
    <x v="2"/>
    <x v="658"/>
    <n v="14571.89"/>
    <s v="tier - 2"/>
    <x v="1"/>
    <s v="R1024"/>
    <x v="44"/>
  </r>
  <r>
    <x v="683"/>
    <s v=" Ms"/>
    <s v="KimberlyD"/>
    <s v="Canarecci"/>
    <x v="483"/>
    <n v="5.76"/>
    <x v="0"/>
    <s v="No"/>
    <x v="0"/>
    <n v="0"/>
    <x v="1"/>
    <x v="0"/>
    <x v="1"/>
    <x v="659"/>
    <n v="14547.26"/>
    <s v="tier - 2"/>
    <x v="0"/>
    <s v="R1011"/>
    <x v="4"/>
  </r>
  <r>
    <x v="684"/>
    <s v=" Mr"/>
    <s v="Marc-Olivier"/>
    <s v="Toupin"/>
    <x v="560"/>
    <n v="5.4"/>
    <x v="0"/>
    <s v="No"/>
    <x v="0"/>
    <n v="0"/>
    <x v="1"/>
    <x v="0"/>
    <x v="2"/>
    <x v="660"/>
    <n v="14507.46"/>
    <s v="tier - 2"/>
    <x v="0"/>
    <s v="R1012"/>
    <x v="4"/>
  </r>
  <r>
    <x v="685"/>
    <s v=" Mr"/>
    <s v="RussellJ"/>
    <s v="Mulley"/>
    <x v="561"/>
    <n v="6.35"/>
    <x v="0"/>
    <s v="No"/>
    <x v="1"/>
    <n v="1"/>
    <x v="1"/>
    <x v="1"/>
    <x v="1"/>
    <x v="661"/>
    <n v="14478.33"/>
    <s v="tier - 2"/>
    <x v="2"/>
    <s v="R1013"/>
    <x v="18"/>
  </r>
  <r>
    <x v="686"/>
    <s v=" Ms"/>
    <s v="Karine"/>
    <s v="Parry"/>
    <x v="40"/>
    <n v="6.26"/>
    <x v="1"/>
    <s v="No"/>
    <x v="0"/>
    <n v="2"/>
    <x v="1"/>
    <x v="0"/>
    <x v="1"/>
    <x v="662"/>
    <n v="14474.68"/>
    <s v="tier - 2"/>
    <x v="2"/>
    <s v="R1013"/>
    <x v="10"/>
  </r>
  <r>
    <x v="687"/>
    <s v=" Ms"/>
    <s v="Cheryl"/>
    <s v="Mason Cox"/>
    <x v="562"/>
    <n v="5.97"/>
    <x v="1"/>
    <s v="No"/>
    <x v="0"/>
    <n v="0"/>
    <x v="1"/>
    <x v="0"/>
    <x v="1"/>
    <x v="663"/>
    <n v="14470.01"/>
    <s v="tier - 2"/>
    <x v="0"/>
    <s v="R1012"/>
    <x v="1"/>
  </r>
  <r>
    <x v="688"/>
    <s v=" Ms"/>
    <s v="AllisonM"/>
    <s v="Thompson"/>
    <x v="563"/>
    <n v="5.29"/>
    <x v="1"/>
    <s v="No"/>
    <x v="0"/>
    <n v="0"/>
    <x v="0"/>
    <x v="3"/>
    <x v="2"/>
    <x v="664"/>
    <n v="14455.64"/>
    <s v="tier - 2"/>
    <x v="0"/>
    <s v="R1024"/>
    <x v="45"/>
  </r>
  <r>
    <x v="689"/>
    <s v=" Ms"/>
    <s v="Adriana"/>
    <s v="Nelson"/>
    <x v="564"/>
    <n v="4.2699999999999996"/>
    <x v="1"/>
    <s v="No"/>
    <x v="0"/>
    <n v="2"/>
    <x v="1"/>
    <x v="2"/>
    <x v="2"/>
    <x v="665"/>
    <n v="14451.84"/>
    <s v="tier - 2"/>
    <x v="0"/>
    <s v="R1023"/>
    <x v="10"/>
  </r>
  <r>
    <x v="690"/>
    <s v=" Ms"/>
    <s v="MirandaJ"/>
    <s v="Forte"/>
    <x v="565"/>
    <n v="5.2"/>
    <x v="1"/>
    <s v="No"/>
    <x v="0"/>
    <n v="2"/>
    <x v="1"/>
    <x v="2"/>
    <x v="2"/>
    <x v="666"/>
    <n v="14449.85"/>
    <s v="tier - 2"/>
    <x v="1"/>
    <s v="R1024"/>
    <x v="10"/>
  </r>
  <r>
    <x v="691"/>
    <s v=" Mr"/>
    <s v="Roberto"/>
    <s v="Corona Iturriaga"/>
    <x v="566"/>
    <n v="8.23"/>
    <x v="1"/>
    <s v="No"/>
    <x v="0"/>
    <n v="0"/>
    <x v="1"/>
    <x v="0"/>
    <x v="0"/>
    <x v="667"/>
    <n v="14427.63"/>
    <s v="tier - 2"/>
    <x v="2"/>
    <s v="R1021"/>
    <x v="22"/>
  </r>
  <r>
    <x v="692"/>
    <s v=" Mrs"/>
    <s v="RebeccaB"/>
    <s v="Mccollum"/>
    <x v="61"/>
    <n v="10.33"/>
    <x v="1"/>
    <s v="No"/>
    <x v="0"/>
    <n v="0"/>
    <x v="1"/>
    <x v="0"/>
    <x v="0"/>
    <x v="668"/>
    <n v="14426.66"/>
    <s v="tier - 2"/>
    <x v="2"/>
    <s v="R1026"/>
    <x v="22"/>
  </r>
  <r>
    <x v="693"/>
    <s v=" Ms"/>
    <s v="Tiffany"/>
    <s v="Hevner"/>
    <x v="567"/>
    <n v="6.13"/>
    <x v="0"/>
    <s v="No"/>
    <x v="0"/>
    <n v="0"/>
    <x v="1"/>
    <x v="2"/>
    <x v="1"/>
    <x v="669"/>
    <n v="14426.07"/>
    <s v="tier - 2"/>
    <x v="1"/>
    <s v="R1012"/>
    <x v="35"/>
  </r>
  <r>
    <x v="694"/>
    <s v=" Mr"/>
    <s v="Alexander"/>
    <s v="Looi"/>
    <x v="568"/>
    <n v="8.08"/>
    <x v="0"/>
    <s v="No"/>
    <x v="0"/>
    <n v="3"/>
    <x v="1"/>
    <x v="0"/>
    <x v="0"/>
    <x v="670"/>
    <n v="14418.28"/>
    <s v="tier - 2"/>
    <x v="0"/>
    <s v="R1013"/>
    <x v="7"/>
  </r>
  <r>
    <x v="695"/>
    <s v=" Mr"/>
    <s v="RichM"/>
    <s v="Power"/>
    <x v="569"/>
    <n v="10.49"/>
    <x v="0"/>
    <s v="No"/>
    <x v="0"/>
    <n v="3"/>
    <x v="1"/>
    <x v="0"/>
    <x v="0"/>
    <x v="638"/>
    <n v="14410.93"/>
    <s v="tier - 2"/>
    <x v="2"/>
    <s v="R1016"/>
    <x v="7"/>
  </r>
  <r>
    <x v="696"/>
    <s v=" Mr"/>
    <s v="AaronC"/>
    <s v="Routon"/>
    <x v="421"/>
    <n v="8.11"/>
    <x v="0"/>
    <s v="No"/>
    <x v="0"/>
    <n v="3"/>
    <x v="1"/>
    <x v="1"/>
    <x v="0"/>
    <x v="671"/>
    <n v="14394.56"/>
    <s v="tier - 2"/>
    <x v="1"/>
    <s v="R1018"/>
    <x v="7"/>
  </r>
  <r>
    <x v="697"/>
    <s v=" Ms"/>
    <s v="Kate"/>
    <s v="Dochelli"/>
    <x v="570"/>
    <n v="6.6"/>
    <x v="0"/>
    <s v="No"/>
    <x v="0"/>
    <n v="0"/>
    <x v="1"/>
    <x v="1"/>
    <x v="0"/>
    <x v="672"/>
    <n v="14394.4"/>
    <s v="tier - 2"/>
    <x v="0"/>
    <s v="R1024"/>
    <x v="11"/>
  </r>
  <r>
    <x v="698"/>
    <s v=" Ms"/>
    <s v="MariaM"/>
    <s v="Gillespie"/>
    <x v="312"/>
    <n v="10.14"/>
    <x v="1"/>
    <s v="No"/>
    <x v="1"/>
    <n v="1"/>
    <x v="1"/>
    <x v="1"/>
    <x v="0"/>
    <x v="673"/>
    <n v="14382.71"/>
    <s v="tier - 2"/>
    <x v="2"/>
    <s v="R1012"/>
    <x v="8"/>
  </r>
  <r>
    <x v="699"/>
    <s v=" Mr"/>
    <s v="DavenW"/>
    <s v="Oskvig"/>
    <x v="5"/>
    <n v="6.06"/>
    <x v="1"/>
    <s v="No"/>
    <x v="0"/>
    <n v="1"/>
    <x v="1"/>
    <x v="0"/>
    <x v="1"/>
    <x v="674"/>
    <n v="14358.36"/>
    <s v="tier - 2"/>
    <x v="2"/>
    <s v="R1011"/>
    <x v="23"/>
  </r>
  <r>
    <x v="700"/>
    <s v=" Mrs"/>
    <s v="Brianne"/>
    <s v="Holland-Stergar"/>
    <x v="571"/>
    <n v="9.91"/>
    <x v="1"/>
    <s v="No"/>
    <x v="0"/>
    <n v="0"/>
    <x v="1"/>
    <x v="0"/>
    <x v="0"/>
    <x v="675"/>
    <n v="14355.43"/>
    <s v="tier - 2"/>
    <x v="1"/>
    <s v="R1026"/>
    <x v="22"/>
  </r>
  <r>
    <x v="701"/>
    <s v=" Mr"/>
    <s v="Hiroki"/>
    <s v="Arai"/>
    <x v="565"/>
    <n v="4.1399999999999997"/>
    <x v="1"/>
    <s v="No"/>
    <x v="0"/>
    <n v="2"/>
    <x v="1"/>
    <x v="2"/>
    <x v="2"/>
    <x v="676"/>
    <n v="14349.85"/>
    <s v="tier - 2"/>
    <x v="2"/>
    <s v="R1012"/>
    <x v="10"/>
  </r>
  <r>
    <x v="702"/>
    <s v=" Mr"/>
    <s v="Anders"/>
    <s v="Olausson"/>
    <x v="572"/>
    <n v="4.38"/>
    <x v="1"/>
    <s v="No"/>
    <x v="1"/>
    <n v="1"/>
    <x v="1"/>
    <x v="0"/>
    <x v="2"/>
    <x v="677"/>
    <n v="14337.91"/>
    <s v="tier - 2"/>
    <x v="0"/>
    <s v="R1022"/>
    <x v="16"/>
  </r>
  <r>
    <x v="703"/>
    <s v=" Ms"/>
    <s v="Danielle"/>
    <s v="Wagner"/>
    <x v="573"/>
    <n v="9.83"/>
    <x v="0"/>
    <s v="No"/>
    <x v="0"/>
    <n v="3"/>
    <x v="1"/>
    <x v="0"/>
    <x v="0"/>
    <x v="678"/>
    <n v="14319.03"/>
    <s v="tier - 2"/>
    <x v="2"/>
    <s v="R1011"/>
    <x v="7"/>
  </r>
  <r>
    <x v="704"/>
    <s v=" Ms"/>
    <s v="CandaceN"/>
    <s v="Delong"/>
    <x v="63"/>
    <n v="11.08"/>
    <x v="0"/>
    <s v="No"/>
    <x v="0"/>
    <n v="3"/>
    <x v="1"/>
    <x v="0"/>
    <x v="0"/>
    <x v="679"/>
    <n v="14313.85"/>
    <s v="tier - 2"/>
    <x v="0"/>
    <s v="R1013"/>
    <x v="7"/>
  </r>
  <r>
    <x v="705"/>
    <s v=" Mr"/>
    <s v="BrunoF"/>
    <s v="Mehech"/>
    <x v="574"/>
    <n v="11.01"/>
    <x v="0"/>
    <s v="No"/>
    <x v="0"/>
    <n v="0"/>
    <x v="1"/>
    <x v="0"/>
    <x v="0"/>
    <x v="680"/>
    <n v="14285.9"/>
    <s v="tier - 2"/>
    <x v="0"/>
    <s v="R1012"/>
    <x v="0"/>
  </r>
  <r>
    <x v="706"/>
    <s v=" Ms"/>
    <s v="Emily"/>
    <s v="Machiela"/>
    <x v="565"/>
    <n v="4.37"/>
    <x v="0"/>
    <s v="yes"/>
    <x v="0"/>
    <n v="1"/>
    <x v="0"/>
    <x v="2"/>
    <x v="2"/>
    <x v="681"/>
    <n v="14283.46"/>
    <s v="tier - 2"/>
    <x v="2"/>
    <s v="R1024"/>
    <x v="41"/>
  </r>
  <r>
    <x v="707"/>
    <s v=" Mrs"/>
    <s v="Katie"/>
    <s v="Young"/>
    <x v="575"/>
    <n v="5.91"/>
    <x v="0"/>
    <s v="No"/>
    <x v="0"/>
    <n v="2"/>
    <x v="1"/>
    <x v="0"/>
    <x v="1"/>
    <x v="682"/>
    <n v="14258.33"/>
    <s v="tier - 2"/>
    <x v="2"/>
    <s v="R1026"/>
    <x v="28"/>
  </r>
  <r>
    <x v="708"/>
    <s v=" Mrs"/>
    <s v="Sally"/>
    <s v="Dupere"/>
    <x v="576"/>
    <n v="7.65"/>
    <x v="0"/>
    <s v="No"/>
    <x v="0"/>
    <n v="0"/>
    <x v="1"/>
    <x v="0"/>
    <x v="0"/>
    <x v="683"/>
    <n v="14256.79"/>
    <s v="tier - 2"/>
    <x v="2"/>
    <s v="R1026"/>
    <x v="19"/>
  </r>
  <r>
    <x v="709"/>
    <s v=" Ms"/>
    <s v="MeaghanJ"/>
    <s v="Iandolo"/>
    <x v="577"/>
    <n v="5.37"/>
    <x v="1"/>
    <s v="No"/>
    <x v="0"/>
    <n v="2"/>
    <x v="1"/>
    <x v="1"/>
    <x v="2"/>
    <x v="684"/>
    <n v="14256.19"/>
    <s v="tier - 2"/>
    <x v="0"/>
    <s v="R1012"/>
    <x v="10"/>
  </r>
  <r>
    <x v="710"/>
    <s v=" Ms"/>
    <s v="Rina"/>
    <s v="Ito"/>
    <x v="369"/>
    <n v="5.75"/>
    <x v="1"/>
    <s v="No"/>
    <x v="0"/>
    <n v="2"/>
    <x v="1"/>
    <x v="1"/>
    <x v="1"/>
    <x v="685"/>
    <n v="14254.61"/>
    <s v="tier - 2"/>
    <x v="1"/>
    <s v="R1012"/>
    <x v="10"/>
  </r>
  <r>
    <x v="711"/>
    <s v=" Ms"/>
    <s v="KristinP"/>
    <s v="Barry"/>
    <x v="578"/>
    <n v="6.79"/>
    <x v="1"/>
    <s v="No"/>
    <x v="0"/>
    <n v="2"/>
    <x v="1"/>
    <x v="0"/>
    <x v="0"/>
    <x v="686"/>
    <n v="14235.07"/>
    <s v="tier - 2"/>
    <x v="1"/>
    <s v="R1011"/>
    <x v="12"/>
  </r>
  <r>
    <x v="712"/>
    <s v=" Mr"/>
    <s v="Albert"/>
    <s v="Boyce"/>
    <x v="579"/>
    <n v="7.03"/>
    <x v="0"/>
    <s v="No"/>
    <x v="0"/>
    <n v="3"/>
    <x v="1"/>
    <x v="0"/>
    <x v="0"/>
    <x v="687"/>
    <n v="14210.54"/>
    <s v="tier - 2"/>
    <x v="2"/>
    <s v="R1012"/>
    <x v="7"/>
  </r>
  <r>
    <x v="713"/>
    <s v=" Mrs"/>
    <s v="Ashley"/>
    <s v="Lin"/>
    <x v="580"/>
    <n v="5.41"/>
    <x v="1"/>
    <s v="No"/>
    <x v="1"/>
    <n v="1"/>
    <x v="1"/>
    <x v="0"/>
    <x v="2"/>
    <x v="688"/>
    <n v="14209.4"/>
    <s v="tier - 2"/>
    <x v="1"/>
    <s v="R1026"/>
    <x v="33"/>
  </r>
  <r>
    <x v="714"/>
    <s v=" Mrs"/>
    <s v="ShannonL"/>
    <s v="Smith"/>
    <x v="581"/>
    <n v="8.0500000000000007"/>
    <x v="0"/>
    <s v="No"/>
    <x v="0"/>
    <n v="0"/>
    <x v="1"/>
    <x v="0"/>
    <x v="0"/>
    <x v="689"/>
    <n v="14193.55"/>
    <s v="tier - 2"/>
    <x v="1"/>
    <s v="R1026"/>
    <x v="0"/>
  </r>
  <r>
    <x v="715"/>
    <s v=" Ms"/>
    <s v="AmyB"/>
    <s v="Nalven"/>
    <x v="582"/>
    <n v="5.94"/>
    <x v="0"/>
    <s v="No"/>
    <x v="0"/>
    <n v="1"/>
    <x v="1"/>
    <x v="0"/>
    <x v="1"/>
    <x v="690"/>
    <n v="14152.46"/>
    <s v="tier - 2"/>
    <x v="1"/>
    <s v="R1012"/>
    <x v="32"/>
  </r>
  <r>
    <x v="716"/>
    <s v=" Ms"/>
    <s v="ADanielle"/>
    <s v="Bourgeois"/>
    <x v="166"/>
    <n v="5.51"/>
    <x v="0"/>
    <s v="yes"/>
    <x v="0"/>
    <n v="1"/>
    <x v="1"/>
    <x v="0"/>
    <x v="2"/>
    <x v="691"/>
    <n v="14133.04"/>
    <s v="tier - 2"/>
    <x v="0"/>
    <s v="R1013"/>
    <x v="41"/>
  </r>
  <r>
    <x v="717"/>
    <s v=" Mr"/>
    <s v="ConradF"/>
    <s v="Orloff"/>
    <x v="67"/>
    <n v="6.55"/>
    <x v="1"/>
    <s v="No"/>
    <x v="0"/>
    <n v="2"/>
    <x v="1"/>
    <x v="0"/>
    <x v="0"/>
    <x v="692"/>
    <n v="14119.62"/>
    <s v="tier - 2"/>
    <x v="1"/>
    <s v="R1012"/>
    <x v="12"/>
  </r>
  <r>
    <x v="718"/>
    <s v=" Mr"/>
    <s v="Josh"/>
    <s v="Ramirez"/>
    <x v="583"/>
    <n v="5.79"/>
    <x v="1"/>
    <s v="No"/>
    <x v="0"/>
    <n v="0"/>
    <x v="1"/>
    <x v="0"/>
    <x v="1"/>
    <x v="693"/>
    <n v="14098.07"/>
    <s v="tier - 2"/>
    <x v="0"/>
    <s v="R1023"/>
    <x v="1"/>
  </r>
  <r>
    <x v="719"/>
    <s v=" Mr"/>
    <s v="Maxime"/>
    <s v="Fouquet"/>
    <x v="584"/>
    <n v="4.5599999999999996"/>
    <x v="0"/>
    <s v="No"/>
    <x v="0"/>
    <n v="0"/>
    <x v="1"/>
    <x v="0"/>
    <x v="2"/>
    <x v="694"/>
    <n v="14081.93"/>
    <s v="tier - 2"/>
    <x v="0"/>
    <s v="R1012"/>
    <x v="42"/>
  </r>
  <r>
    <x v="720"/>
    <s v=" Ms"/>
    <s v="Natalie"/>
    <s v="Mcphillips"/>
    <x v="170"/>
    <n v="7"/>
    <x v="0"/>
    <s v="No"/>
    <x v="0"/>
    <n v="0"/>
    <x v="1"/>
    <x v="0"/>
    <x v="0"/>
    <x v="695"/>
    <n v="14043.48"/>
    <s v="tier - 2"/>
    <x v="0"/>
    <s v="R1024"/>
    <x v="15"/>
  </r>
  <r>
    <x v="721"/>
    <s v=" Ms"/>
    <s v="Melissa"/>
    <s v="Burgin"/>
    <x v="585"/>
    <n v="6.57"/>
    <x v="1"/>
    <s v="No"/>
    <x v="1"/>
    <n v="1"/>
    <x v="1"/>
    <x v="0"/>
    <x v="0"/>
    <x v="696"/>
    <n v="14007.22"/>
    <s v="tier - 2"/>
    <x v="0"/>
    <s v="R1011"/>
    <x v="8"/>
  </r>
  <r>
    <x v="722"/>
    <s v=" Ms"/>
    <s v="LauraP"/>
    <s v="Roberts"/>
    <x v="383"/>
    <n v="11.61"/>
    <x v="1"/>
    <s v="No"/>
    <x v="1"/>
    <n v="1"/>
    <x v="1"/>
    <x v="1"/>
    <x v="0"/>
    <x v="697"/>
    <n v="14001.29"/>
    <s v="tier - 2"/>
    <x v="2"/>
    <s v="R1013"/>
    <x v="8"/>
  </r>
  <r>
    <x v="723"/>
    <s v=" Mrs"/>
    <s v="Lisa"/>
    <s v="Nemec"/>
    <x v="586"/>
    <n v="8.16"/>
    <x v="1"/>
    <s v="No"/>
    <x v="1"/>
    <n v="1"/>
    <x v="1"/>
    <x v="1"/>
    <x v="0"/>
    <x v="698"/>
    <n v="14001.13"/>
    <s v="tier - 2"/>
    <x v="1"/>
    <s v="R1013"/>
    <x v="8"/>
  </r>
  <r>
    <x v="724"/>
    <s v=" Mr"/>
    <s v="WilliamD"/>
    <s v="Appman"/>
    <x v="17"/>
    <n v="4.4800000000000004"/>
    <x v="1"/>
    <s v="No"/>
    <x v="0"/>
    <n v="2"/>
    <x v="1"/>
    <x v="0"/>
    <x v="2"/>
    <x v="699"/>
    <n v="13981.85"/>
    <s v="tier - 2"/>
    <x v="1"/>
    <s v="R1016"/>
    <x v="10"/>
  </r>
  <r>
    <x v="725"/>
    <s v=" Mr"/>
    <s v="James"/>
    <s v="Driscoll"/>
    <x v="587"/>
    <n v="4.08"/>
    <x v="0"/>
    <s v="No"/>
    <x v="0"/>
    <n v="0"/>
    <x v="1"/>
    <x v="0"/>
    <x v="2"/>
    <x v="139"/>
    <n v="13979.45"/>
    <s v="tier - 2"/>
    <x v="1"/>
    <s v="R1023"/>
    <x v="3"/>
  </r>
  <r>
    <x v="726"/>
    <s v=" Mr"/>
    <s v="John"/>
    <s v="Glotzbach"/>
    <x v="588"/>
    <n v="4.4000000000000004"/>
    <x v="1"/>
    <s v="No"/>
    <x v="0"/>
    <n v="2"/>
    <x v="1"/>
    <x v="0"/>
    <x v="2"/>
    <x v="700"/>
    <n v="13974.46"/>
    <s v="tier - 2"/>
    <x v="2"/>
    <s v="R1019"/>
    <x v="10"/>
  </r>
  <r>
    <x v="727"/>
    <s v=" Mr"/>
    <s v="AdamS"/>
    <s v="Tenforde"/>
    <x v="589"/>
    <n v="9.02"/>
    <x v="0"/>
    <s v="No"/>
    <x v="0"/>
    <n v="0"/>
    <x v="1"/>
    <x v="1"/>
    <x v="0"/>
    <x v="701"/>
    <n v="13937.67"/>
    <s v="tier - 2"/>
    <x v="1"/>
    <s v="R1012"/>
    <x v="15"/>
  </r>
  <r>
    <x v="728"/>
    <s v=" Mr"/>
    <s v="Armando"/>
    <s v="Ramirez"/>
    <x v="82"/>
    <n v="8.06"/>
    <x v="0"/>
    <s v="No"/>
    <x v="0"/>
    <n v="0"/>
    <x v="1"/>
    <x v="0"/>
    <x v="0"/>
    <x v="702"/>
    <n v="13919.82"/>
    <s v="tier - 2"/>
    <x v="2"/>
    <s v="R1013"/>
    <x v="5"/>
  </r>
  <r>
    <x v="729"/>
    <s v=" Ms"/>
    <s v="Dana"/>
    <s v="Stanley Torres"/>
    <x v="172"/>
    <n v="6.21"/>
    <x v="1"/>
    <s v="No"/>
    <x v="0"/>
    <n v="2"/>
    <x v="1"/>
    <x v="0"/>
    <x v="1"/>
    <x v="703"/>
    <n v="13887.97"/>
    <s v="tier - 2"/>
    <x v="2"/>
    <s v="R1013"/>
    <x v="10"/>
  </r>
  <r>
    <x v="730"/>
    <s v=" Ms"/>
    <s v="JenniferL"/>
    <s v="Vandongen"/>
    <x v="20"/>
    <n v="5.79"/>
    <x v="1"/>
    <s v="No"/>
    <x v="0"/>
    <n v="2"/>
    <x v="1"/>
    <x v="0"/>
    <x v="1"/>
    <x v="704"/>
    <n v="13887.2"/>
    <s v="tier - 2"/>
    <x v="0"/>
    <s v="R1013"/>
    <x v="10"/>
  </r>
  <r>
    <x v="731"/>
    <s v=" Mr"/>
    <s v="Benjamin"/>
    <s v="Liebald"/>
    <x v="590"/>
    <n v="5.69"/>
    <x v="1"/>
    <s v="No"/>
    <x v="0"/>
    <n v="0"/>
    <x v="1"/>
    <x v="0"/>
    <x v="2"/>
    <x v="705"/>
    <n v="13886.4"/>
    <s v="tier - 2"/>
    <x v="2"/>
    <s v="R1012"/>
    <x v="17"/>
  </r>
  <r>
    <x v="732"/>
    <s v=" Ms"/>
    <s v="Tanya"/>
    <s v="Holte"/>
    <x v="591"/>
    <n v="5.36"/>
    <x v="1"/>
    <s v="No"/>
    <x v="0"/>
    <n v="2"/>
    <x v="1"/>
    <x v="0"/>
    <x v="2"/>
    <x v="706"/>
    <n v="13880.95"/>
    <s v="tier - 2"/>
    <x v="2"/>
    <s v="R1011"/>
    <x v="10"/>
  </r>
  <r>
    <x v="733"/>
    <s v=" Ms"/>
    <s v="Tracy"/>
    <s v="Johnson"/>
    <x v="592"/>
    <n v="11.37"/>
    <x v="0"/>
    <s v="No"/>
    <x v="0"/>
    <n v="0"/>
    <x v="1"/>
    <x v="0"/>
    <x v="0"/>
    <x v="206"/>
    <n v="13874.89"/>
    <s v="tier - 2"/>
    <x v="1"/>
    <s v="R1012"/>
    <x v="9"/>
  </r>
  <r>
    <x v="734"/>
    <s v=" Ms"/>
    <s v="EmilyS"/>
    <s v="Bartlett"/>
    <x v="349"/>
    <n v="11.87"/>
    <x v="0"/>
    <s v="No"/>
    <x v="0"/>
    <n v="0"/>
    <x v="1"/>
    <x v="0"/>
    <x v="0"/>
    <x v="707"/>
    <n v="13844.8"/>
    <s v="tier - 2"/>
    <x v="2"/>
    <s v="R1012"/>
    <x v="15"/>
  </r>
  <r>
    <x v="735"/>
    <s v=" Ms"/>
    <s v="KellyR"/>
    <s v="Bergman"/>
    <x v="593"/>
    <n v="4.9000000000000004"/>
    <x v="0"/>
    <s v="No"/>
    <x v="1"/>
    <n v="1"/>
    <x v="0"/>
    <x v="2"/>
    <x v="2"/>
    <x v="708"/>
    <n v="13844.51"/>
    <s v="tier - 2"/>
    <x v="1"/>
    <s v="R1011"/>
    <x v="43"/>
  </r>
  <r>
    <x v="736"/>
    <s v=" Mr"/>
    <s v="Kyle"/>
    <s v="Aitken"/>
    <x v="594"/>
    <n v="6.7"/>
    <x v="0"/>
    <s v="No"/>
    <x v="0"/>
    <n v="3"/>
    <x v="1"/>
    <x v="0"/>
    <x v="0"/>
    <x v="709"/>
    <n v="13831.12"/>
    <s v="tier - 3"/>
    <x v="1"/>
    <s v="R1013"/>
    <x v="7"/>
  </r>
  <r>
    <x v="737"/>
    <s v=" Mr"/>
    <s v="BruceAJr"/>
    <s v="Berger"/>
    <x v="224"/>
    <n v="10.3"/>
    <x v="0"/>
    <s v="No"/>
    <x v="0"/>
    <n v="3"/>
    <x v="1"/>
    <x v="0"/>
    <x v="0"/>
    <x v="710"/>
    <n v="13822.8"/>
    <s v="tier - 3"/>
    <x v="0"/>
    <s v="R1011"/>
    <x v="7"/>
  </r>
  <r>
    <x v="738"/>
    <s v=" Mr"/>
    <s v="CaryJ"/>
    <s v="Richey"/>
    <x v="595"/>
    <n v="11.14"/>
    <x v="1"/>
    <s v="No"/>
    <x v="0"/>
    <n v="1"/>
    <x v="1"/>
    <x v="0"/>
    <x v="0"/>
    <x v="711"/>
    <n v="13819.49"/>
    <s v="tier - 3"/>
    <x v="2"/>
    <s v="R1012"/>
    <x v="26"/>
  </r>
  <r>
    <x v="739"/>
    <s v=" Mrs"/>
    <s v="JillM"/>
    <s v="Trotter"/>
    <x v="596"/>
    <n v="4.74"/>
    <x v="1"/>
    <s v="No"/>
    <x v="0"/>
    <n v="2"/>
    <x v="1"/>
    <x v="0"/>
    <x v="2"/>
    <x v="712"/>
    <n v="13801.61"/>
    <s v="tier - 3"/>
    <x v="0"/>
    <s v="R1026"/>
    <x v="24"/>
  </r>
  <r>
    <x v="740"/>
    <s v=" Mr"/>
    <s v="Chris"/>
    <s v="Chavez"/>
    <x v="237"/>
    <n v="5.96"/>
    <x v="1"/>
    <s v="No"/>
    <x v="0"/>
    <n v="2"/>
    <x v="1"/>
    <x v="1"/>
    <x v="1"/>
    <x v="713"/>
    <n v="13770.1"/>
    <s v="tier - 3"/>
    <x v="1"/>
    <s v="R1012"/>
    <x v="10"/>
  </r>
  <r>
    <x v="741"/>
    <s v=" Mr"/>
    <s v="MichaelE"/>
    <s v="Orifice"/>
    <x v="597"/>
    <n v="4.95"/>
    <x v="0"/>
    <s v="yes"/>
    <x v="0"/>
    <n v="1"/>
    <x v="0"/>
    <x v="2"/>
    <x v="2"/>
    <x v="714"/>
    <n v="13747.87"/>
    <s v="tier - 3"/>
    <x v="2"/>
    <s v="R1018"/>
    <x v="41"/>
  </r>
  <r>
    <x v="742"/>
    <s v=" Mrs"/>
    <s v="Lauren"/>
    <s v="Farkash"/>
    <x v="598"/>
    <n v="5.21"/>
    <x v="1"/>
    <s v="No"/>
    <x v="1"/>
    <n v="1"/>
    <x v="1"/>
    <x v="0"/>
    <x v="2"/>
    <x v="715"/>
    <n v="13746.74"/>
    <s v="tier - 3"/>
    <x v="2"/>
    <s v="R1026"/>
    <x v="16"/>
  </r>
  <r>
    <x v="743"/>
    <s v=" Mrs"/>
    <s v="KathrynE"/>
    <s v="Hribar"/>
    <x v="599"/>
    <n v="4.8600000000000003"/>
    <x v="1"/>
    <s v="No"/>
    <x v="0"/>
    <n v="0"/>
    <x v="1"/>
    <x v="0"/>
    <x v="2"/>
    <x v="716"/>
    <n v="13726.21"/>
    <s v="tier - 3"/>
    <x v="0"/>
    <s v="R1026"/>
    <x v="17"/>
  </r>
  <r>
    <x v="744"/>
    <s v=" Ms"/>
    <s v="Polly"/>
    <s v="Crawford"/>
    <x v="491"/>
    <n v="7.79"/>
    <x v="1"/>
    <s v="No"/>
    <x v="0"/>
    <n v="0"/>
    <x v="1"/>
    <x v="2"/>
    <x v="0"/>
    <x v="717"/>
    <n v="13725.47"/>
    <s v="tier - 3"/>
    <x v="2"/>
    <s v="R1024"/>
    <x v="36"/>
  </r>
  <r>
    <x v="745"/>
    <s v=" Mr"/>
    <s v="MarkH"/>
    <s v="Sittlington"/>
    <x v="600"/>
    <n v="7.12"/>
    <x v="1"/>
    <s v="No"/>
    <x v="0"/>
    <n v="1"/>
    <x v="1"/>
    <x v="0"/>
    <x v="0"/>
    <x v="718"/>
    <n v="13714.55"/>
    <s v="tier - 3"/>
    <x v="2"/>
    <s v="R1023"/>
    <x v="26"/>
  </r>
  <r>
    <x v="746"/>
    <s v=" Mrs"/>
    <s v="JessieM"/>
    <s v="Silbert"/>
    <x v="470"/>
    <n v="4.67"/>
    <x v="1"/>
    <s v="No"/>
    <x v="0"/>
    <n v="0"/>
    <x v="1"/>
    <x v="0"/>
    <x v="2"/>
    <x v="719"/>
    <n v="13685.51"/>
    <s v="tier - 3"/>
    <x v="1"/>
    <s v="R1026"/>
    <x v="17"/>
  </r>
  <r>
    <x v="747"/>
    <s v=" Mr"/>
    <s v="Chris"/>
    <s v="Carrique"/>
    <x v="601"/>
    <n v="9.1199999999999992"/>
    <x v="1"/>
    <s v="No"/>
    <x v="1"/>
    <n v="1"/>
    <x v="1"/>
    <x v="0"/>
    <x v="0"/>
    <x v="720"/>
    <n v="13677.68"/>
    <s v="tier - 3"/>
    <x v="2"/>
    <s v="R1021"/>
    <x v="8"/>
  </r>
  <r>
    <x v="748"/>
    <s v=" Mr"/>
    <s v="Daniel"/>
    <s v="Kosla"/>
    <x v="602"/>
    <n v="4.1500000000000004"/>
    <x v="0"/>
    <s v="No"/>
    <x v="0"/>
    <n v="1"/>
    <x v="1"/>
    <x v="0"/>
    <x v="2"/>
    <x v="721"/>
    <n v="13638.06"/>
    <s v="tier - 3"/>
    <x v="0"/>
    <s v="R1023"/>
    <x v="32"/>
  </r>
  <r>
    <x v="749"/>
    <s v=" Ms"/>
    <s v="Megan"/>
    <s v="Parker"/>
    <x v="343"/>
    <n v="6.72"/>
    <x v="1"/>
    <s v="No"/>
    <x v="0"/>
    <n v="2"/>
    <x v="1"/>
    <x v="0"/>
    <x v="0"/>
    <x v="334"/>
    <n v="13635.64"/>
    <s v="tier - 3"/>
    <x v="0"/>
    <s v="R1024"/>
    <x v="12"/>
  </r>
  <r>
    <x v="750"/>
    <s v=" Mr"/>
    <s v="Kevin"/>
    <s v="Horton"/>
    <x v="603"/>
    <n v="5.01"/>
    <x v="1"/>
    <s v="No"/>
    <x v="1"/>
    <n v="1"/>
    <x v="1"/>
    <x v="0"/>
    <x v="2"/>
    <x v="722"/>
    <n v="13622.01"/>
    <s v="tier - 3"/>
    <x v="0"/>
    <s v="R1012"/>
    <x v="16"/>
  </r>
  <r>
    <x v="751"/>
    <s v=" Ms"/>
    <s v="CarolineS"/>
    <s v="Boller"/>
    <x v="604"/>
    <n v="10.9"/>
    <x v="1"/>
    <s v="No"/>
    <x v="0"/>
    <n v="2"/>
    <x v="1"/>
    <x v="2"/>
    <x v="0"/>
    <x v="723"/>
    <n v="13616.36"/>
    <s v="tier - 3"/>
    <x v="0"/>
    <s v="R1024"/>
    <x v="12"/>
  </r>
  <r>
    <x v="752"/>
    <s v=" Ms"/>
    <s v="Nuta"/>
    <s v="Olaru"/>
    <x v="80"/>
    <n v="5.52"/>
    <x v="1"/>
    <s v="No"/>
    <x v="0"/>
    <n v="1"/>
    <x v="1"/>
    <x v="0"/>
    <x v="2"/>
    <x v="724"/>
    <n v="13607.37"/>
    <s v="tier - 3"/>
    <x v="1"/>
    <s v="R1024"/>
    <x v="13"/>
  </r>
  <r>
    <x v="753"/>
    <s v=" Ms"/>
    <s v="Margie"/>
    <s v="Prescott"/>
    <x v="605"/>
    <n v="4.55"/>
    <x v="0"/>
    <s v="No"/>
    <x v="0"/>
    <n v="1"/>
    <x v="1"/>
    <x v="0"/>
    <x v="2"/>
    <x v="725"/>
    <n v="13588.17"/>
    <s v="tier - 3"/>
    <x v="1"/>
    <s v="R1012"/>
    <x v="34"/>
  </r>
  <r>
    <x v="754"/>
    <s v=" Mrs"/>
    <s v="Heidi"/>
    <s v="Hines"/>
    <x v="606"/>
    <n v="11.76"/>
    <x v="0"/>
    <s v="No"/>
    <x v="0"/>
    <n v="0"/>
    <x v="1"/>
    <x v="0"/>
    <x v="0"/>
    <x v="726"/>
    <n v="13566.04"/>
    <s v="tier - 3"/>
    <x v="0"/>
    <s v="R1026"/>
    <x v="0"/>
  </r>
  <r>
    <x v="755"/>
    <s v=" Mr"/>
    <s v="DiegoJ"/>
    <s v="Blanton"/>
    <x v="355"/>
    <n v="7.06"/>
    <x v="0"/>
    <s v="No"/>
    <x v="0"/>
    <n v="0"/>
    <x v="1"/>
    <x v="0"/>
    <x v="0"/>
    <x v="727"/>
    <n v="13555"/>
    <s v="tier - 3"/>
    <x v="0"/>
    <s v="R1017"/>
    <x v="15"/>
  </r>
  <r>
    <x v="756"/>
    <s v=" Mr"/>
    <s v="EnriqueMSr"/>
    <s v="Bustamante"/>
    <x v="607"/>
    <n v="11.35"/>
    <x v="1"/>
    <s v="No"/>
    <x v="1"/>
    <n v="1"/>
    <x v="1"/>
    <x v="0"/>
    <x v="0"/>
    <x v="656"/>
    <n v="13511.28"/>
    <s v="tier - 3"/>
    <x v="1"/>
    <s v="R1012"/>
    <x v="8"/>
  </r>
  <r>
    <x v="757"/>
    <s v=" Mr"/>
    <s v="Greg"/>
    <s v="Mccann"/>
    <x v="608"/>
    <n v="5.52"/>
    <x v="0"/>
    <s v="No"/>
    <x v="0"/>
    <n v="0"/>
    <x v="1"/>
    <x v="0"/>
    <x v="2"/>
    <x v="728"/>
    <n v="13480.83"/>
    <s v="tier - 3"/>
    <x v="2"/>
    <s v="R1023"/>
    <x v="3"/>
  </r>
  <r>
    <x v="758"/>
    <s v=" Mr"/>
    <s v="Filip"/>
    <s v="Schmole"/>
    <x v="609"/>
    <n v="7.86"/>
    <x v="1"/>
    <s v="No"/>
    <x v="0"/>
    <n v="1"/>
    <x v="1"/>
    <x v="0"/>
    <x v="0"/>
    <x v="729"/>
    <n v="13472.19"/>
    <s v="tier - 3"/>
    <x v="2"/>
    <s v="R1012"/>
    <x v="27"/>
  </r>
  <r>
    <x v="759"/>
    <s v=" Ms"/>
    <s v="RosemaryE"/>
    <s v="Barber"/>
    <x v="610"/>
    <n v="11.38"/>
    <x v="0"/>
    <s v="No"/>
    <x v="0"/>
    <n v="0"/>
    <x v="1"/>
    <x v="0"/>
    <x v="0"/>
    <x v="730"/>
    <n v="13470.86"/>
    <s v="tier - 3"/>
    <x v="0"/>
    <s v="R1011"/>
    <x v="15"/>
  </r>
  <r>
    <x v="760"/>
    <s v=" Ms"/>
    <s v="Lisa"/>
    <s v="Reichmann"/>
    <x v="568"/>
    <n v="10.48"/>
    <x v="0"/>
    <s v="No"/>
    <x v="0"/>
    <n v="0"/>
    <x v="1"/>
    <x v="0"/>
    <x v="0"/>
    <x v="731"/>
    <n v="13470.8"/>
    <s v="tier - 3"/>
    <x v="2"/>
    <s v="R1013"/>
    <x v="15"/>
  </r>
  <r>
    <x v="761"/>
    <s v=" Mr"/>
    <s v="Jason"/>
    <s v="Cavatorta"/>
    <x v="611"/>
    <n v="5.04"/>
    <x v="1"/>
    <s v="No"/>
    <x v="0"/>
    <n v="0"/>
    <x v="1"/>
    <x v="0"/>
    <x v="2"/>
    <x v="732"/>
    <n v="13465.8"/>
    <s v="tier - 3"/>
    <x v="1"/>
    <s v="R1012"/>
    <x v="17"/>
  </r>
  <r>
    <x v="762"/>
    <s v=" Ms"/>
    <s v="Courtney"/>
    <s v="Yaeger"/>
    <x v="612"/>
    <n v="9.06"/>
    <x v="0"/>
    <s v="No"/>
    <x v="0"/>
    <n v="0"/>
    <x v="1"/>
    <x v="0"/>
    <x v="0"/>
    <x v="733"/>
    <n v="13462.52"/>
    <s v="tier - 3"/>
    <x v="2"/>
    <s v="R1011"/>
    <x v="15"/>
  </r>
  <r>
    <x v="763"/>
    <s v=" Ms"/>
    <s v="JenniferR"/>
    <s v="Hughes"/>
    <x v="264"/>
    <n v="11.07"/>
    <x v="0"/>
    <s v="No"/>
    <x v="0"/>
    <n v="0"/>
    <x v="1"/>
    <x v="1"/>
    <x v="0"/>
    <x v="727"/>
    <n v="13457.96"/>
    <s v="tier - 3"/>
    <x v="1"/>
    <s v="R1013"/>
    <x v="15"/>
  </r>
  <r>
    <x v="764"/>
    <s v=" Ms"/>
    <s v="LaurenE"/>
    <s v="Donahue"/>
    <x v="613"/>
    <n v="10.45"/>
    <x v="0"/>
    <s v="No"/>
    <x v="0"/>
    <n v="0"/>
    <x v="1"/>
    <x v="1"/>
    <x v="0"/>
    <x v="734"/>
    <n v="13451.12"/>
    <s v="tier - 3"/>
    <x v="1"/>
    <s v="R1011"/>
    <x v="15"/>
  </r>
  <r>
    <x v="765"/>
    <s v=" Ms"/>
    <s v="AshleyM"/>
    <s v="Greenwell"/>
    <x v="614"/>
    <n v="8.6300000000000008"/>
    <x v="1"/>
    <s v="No"/>
    <x v="0"/>
    <n v="1"/>
    <x v="1"/>
    <x v="0"/>
    <x v="0"/>
    <x v="735"/>
    <n v="13440.7"/>
    <s v="tier - 3"/>
    <x v="2"/>
    <s v="R1012"/>
    <x v="27"/>
  </r>
  <r>
    <x v="766"/>
    <s v=" Ms"/>
    <s v="AlisonR"/>
    <s v="Steele"/>
    <x v="67"/>
    <n v="5.28"/>
    <x v="1"/>
    <s v="No"/>
    <x v="0"/>
    <n v="2"/>
    <x v="1"/>
    <x v="0"/>
    <x v="2"/>
    <x v="736"/>
    <n v="13430.27"/>
    <s v="tier - 3"/>
    <x v="0"/>
    <s v="R1024"/>
    <x v="24"/>
  </r>
  <r>
    <x v="767"/>
    <s v=" Ms"/>
    <s v="Madeleine"/>
    <s v="Gunter"/>
    <x v="49"/>
    <n v="7.49"/>
    <x v="1"/>
    <s v="No"/>
    <x v="0"/>
    <n v="2"/>
    <x v="1"/>
    <x v="0"/>
    <x v="0"/>
    <x v="737"/>
    <n v="13429.04"/>
    <s v="tier - 3"/>
    <x v="0"/>
    <s v="R1012"/>
    <x v="12"/>
  </r>
  <r>
    <x v="768"/>
    <s v=" Ms"/>
    <s v="Stacey"/>
    <s v="Mcdonough"/>
    <x v="519"/>
    <n v="4.2699999999999996"/>
    <x v="0"/>
    <s v="No"/>
    <x v="0"/>
    <n v="0"/>
    <x v="1"/>
    <x v="0"/>
    <x v="2"/>
    <x v="738"/>
    <n v="13417.05"/>
    <s v="tier - 3"/>
    <x v="0"/>
    <s v="R1012"/>
    <x v="6"/>
  </r>
  <r>
    <x v="769"/>
    <s v=" Ms"/>
    <s v="Kimberly"/>
    <s v="Sweetland"/>
    <x v="615"/>
    <n v="9.2200000000000006"/>
    <x v="1"/>
    <s v="No"/>
    <x v="0"/>
    <n v="2"/>
    <x v="1"/>
    <x v="2"/>
    <x v="0"/>
    <x v="739"/>
    <n v="13415.04"/>
    <s v="tier - 3"/>
    <x v="2"/>
    <s v="R1012"/>
    <x v="12"/>
  </r>
  <r>
    <x v="770"/>
    <s v=" Mr"/>
    <s v="MatthewD"/>
    <s v="Hammersmith"/>
    <x v="616"/>
    <n v="5.99"/>
    <x v="0"/>
    <s v="No"/>
    <x v="0"/>
    <n v="1"/>
    <x v="1"/>
    <x v="0"/>
    <x v="1"/>
    <x v="740"/>
    <n v="13412.97"/>
    <s v="tier - 3"/>
    <x v="0"/>
    <s v="R1023"/>
    <x v="34"/>
  </r>
  <r>
    <x v="771"/>
    <s v=" Mr"/>
    <s v="Michael"/>
    <s v="French"/>
    <x v="617"/>
    <n v="5.86"/>
    <x v="1"/>
    <s v="No"/>
    <x v="0"/>
    <n v="2"/>
    <x v="1"/>
    <x v="0"/>
    <x v="1"/>
    <x v="741"/>
    <n v="13405.39"/>
    <s v="tier - 3"/>
    <x v="0"/>
    <s v="R1013"/>
    <x v="10"/>
  </r>
  <r>
    <x v="772"/>
    <s v=" Mr"/>
    <s v="Ben"/>
    <s v="Garbe"/>
    <x v="382"/>
    <n v="5.19"/>
    <x v="1"/>
    <s v="No"/>
    <x v="0"/>
    <n v="2"/>
    <x v="1"/>
    <x v="0"/>
    <x v="2"/>
    <x v="742"/>
    <n v="13393.76"/>
    <s v="tier - 3"/>
    <x v="1"/>
    <s v="R1011"/>
    <x v="10"/>
  </r>
  <r>
    <x v="773"/>
    <s v=" Mr"/>
    <s v="Chris"/>
    <s v="Duncan"/>
    <x v="65"/>
    <n v="4.37"/>
    <x v="1"/>
    <s v="No"/>
    <x v="0"/>
    <n v="2"/>
    <x v="1"/>
    <x v="0"/>
    <x v="2"/>
    <x v="743"/>
    <n v="13390.56"/>
    <s v="tier - 3"/>
    <x v="0"/>
    <s v="R1011"/>
    <x v="10"/>
  </r>
  <r>
    <x v="774"/>
    <s v=" Mr"/>
    <s v="JeremyJ"/>
    <s v="Wallace"/>
    <x v="618"/>
    <n v="5.32"/>
    <x v="0"/>
    <s v="No"/>
    <x v="0"/>
    <n v="1"/>
    <x v="1"/>
    <x v="0"/>
    <x v="2"/>
    <x v="744"/>
    <n v="13383.67"/>
    <s v="tier - 3"/>
    <x v="2"/>
    <s v="R1023"/>
    <x v="33"/>
  </r>
  <r>
    <x v="775"/>
    <s v=" Mrs"/>
    <s v="AmyL"/>
    <s v="Tillman"/>
    <x v="619"/>
    <n v="5.64"/>
    <x v="0"/>
    <s v="No"/>
    <x v="1"/>
    <n v="1"/>
    <x v="1"/>
    <x v="0"/>
    <x v="2"/>
    <x v="745"/>
    <n v="13377.41"/>
    <s v="tier - 3"/>
    <x v="0"/>
    <s v="R1026"/>
    <x v="18"/>
  </r>
  <r>
    <x v="776"/>
    <s v=" Mrs"/>
    <s v="KarenL"/>
    <s v="Lee"/>
    <x v="620"/>
    <n v="5.59"/>
    <x v="1"/>
    <s v="No"/>
    <x v="0"/>
    <n v="1"/>
    <x v="1"/>
    <x v="0"/>
    <x v="2"/>
    <x v="746"/>
    <n v="13375.76"/>
    <s v="tier - 3"/>
    <x v="2"/>
    <s v="R1025"/>
    <x v="13"/>
  </r>
  <r>
    <x v="777"/>
    <s v=" Ms"/>
    <s v="Tennille"/>
    <s v="Taylor"/>
    <x v="621"/>
    <n v="5.29"/>
    <x v="0"/>
    <s v="No"/>
    <x v="0"/>
    <n v="0"/>
    <x v="1"/>
    <x v="0"/>
    <x v="2"/>
    <x v="747"/>
    <n v="13360.94"/>
    <s v="tier - 3"/>
    <x v="1"/>
    <s v="R1012"/>
    <x v="3"/>
  </r>
  <r>
    <x v="778"/>
    <s v=" Mr"/>
    <s v="Matt"/>
    <s v="Mcsween"/>
    <x v="226"/>
    <n v="6.65"/>
    <x v="0"/>
    <s v="No"/>
    <x v="0"/>
    <n v="0"/>
    <x v="1"/>
    <x v="0"/>
    <x v="0"/>
    <x v="748"/>
    <n v="13352.1"/>
    <s v="tier - 3"/>
    <x v="1"/>
    <s v="R1012"/>
    <x v="15"/>
  </r>
  <r>
    <x v="779"/>
    <s v=" Ms"/>
    <s v="Emily"/>
    <s v="Schubert"/>
    <x v="622"/>
    <n v="5.68"/>
    <x v="1"/>
    <s v="No"/>
    <x v="0"/>
    <n v="0"/>
    <x v="1"/>
    <x v="0"/>
    <x v="2"/>
    <x v="749"/>
    <n v="13333.71"/>
    <s v="tier - 3"/>
    <x v="2"/>
    <s v="R1012"/>
    <x v="1"/>
  </r>
  <r>
    <x v="780"/>
    <s v=" Mr"/>
    <s v="JustinE"/>
    <s v="Lalanne"/>
    <x v="623"/>
    <n v="4.49"/>
    <x v="0"/>
    <s v="No"/>
    <x v="0"/>
    <n v="0"/>
    <x v="1"/>
    <x v="0"/>
    <x v="2"/>
    <x v="543"/>
    <n v="13292.52"/>
    <s v="tier - 3"/>
    <x v="0"/>
    <s v="R1012"/>
    <x v="6"/>
  </r>
  <r>
    <x v="781"/>
    <s v=" Ms"/>
    <s v="Shalane"/>
    <s v="Flanagan"/>
    <x v="624"/>
    <n v="6.9"/>
    <x v="0"/>
    <s v="No"/>
    <x v="0"/>
    <n v="0"/>
    <x v="1"/>
    <x v="0"/>
    <x v="0"/>
    <x v="12"/>
    <n v="13228.85"/>
    <s v="tier - 3"/>
    <x v="0"/>
    <s v="R1023"/>
    <x v="5"/>
  </r>
  <r>
    <x v="782"/>
    <s v=" Ms"/>
    <s v="JessicaN"/>
    <s v="Arellano"/>
    <x v="625"/>
    <n v="11.52"/>
    <x v="0"/>
    <s v="No"/>
    <x v="0"/>
    <n v="0"/>
    <x v="1"/>
    <x v="1"/>
    <x v="0"/>
    <x v="750"/>
    <n v="13224.69"/>
    <s v="tier - 3"/>
    <x v="2"/>
    <s v="R1011"/>
    <x v="5"/>
  </r>
  <r>
    <x v="783"/>
    <s v=" Ms"/>
    <s v="Melanie"/>
    <s v="Charette"/>
    <x v="626"/>
    <n v="11.24"/>
    <x v="0"/>
    <s v="No"/>
    <x v="0"/>
    <n v="0"/>
    <x v="1"/>
    <x v="0"/>
    <x v="0"/>
    <x v="751"/>
    <n v="13224.06"/>
    <s v="tier - 3"/>
    <x v="0"/>
    <s v="R1024"/>
    <x v="11"/>
  </r>
  <r>
    <x v="784"/>
    <s v=" Ms"/>
    <s v="RuthAngelica"/>
    <s v="Pena Reyes"/>
    <x v="589"/>
    <n v="10.98"/>
    <x v="0"/>
    <s v="No"/>
    <x v="0"/>
    <n v="0"/>
    <x v="1"/>
    <x v="1"/>
    <x v="0"/>
    <x v="752"/>
    <n v="13217.09"/>
    <s v="tier - 3"/>
    <x v="1"/>
    <s v="R1024"/>
    <x v="5"/>
  </r>
  <r>
    <x v="785"/>
    <s v=" Ms"/>
    <s v="UnaM"/>
    <s v="Broderick"/>
    <x v="627"/>
    <n v="5.42"/>
    <x v="0"/>
    <s v="No"/>
    <x v="0"/>
    <n v="0"/>
    <x v="1"/>
    <x v="0"/>
    <x v="2"/>
    <x v="753"/>
    <n v="13214.43"/>
    <s v="tier - 3"/>
    <x v="2"/>
    <s v="R1012"/>
    <x v="37"/>
  </r>
  <r>
    <x v="786"/>
    <s v=" Ms"/>
    <s v="Taralyn"/>
    <s v="Summers"/>
    <x v="628"/>
    <n v="10.97"/>
    <x v="0"/>
    <s v="No"/>
    <x v="0"/>
    <n v="0"/>
    <x v="1"/>
    <x v="3"/>
    <x v="0"/>
    <x v="754"/>
    <n v="13204.29"/>
    <s v="tier - 3"/>
    <x v="1"/>
    <s v="R1024"/>
    <x v="5"/>
  </r>
  <r>
    <x v="787"/>
    <s v=" Mr"/>
    <s v="JamesA"/>
    <s v="Fisher"/>
    <x v="629"/>
    <n v="9.56"/>
    <x v="1"/>
    <s v="No"/>
    <x v="0"/>
    <n v="2"/>
    <x v="1"/>
    <x v="0"/>
    <x v="0"/>
    <x v="755"/>
    <n v="13143.86"/>
    <s v="tier - 3"/>
    <x v="2"/>
    <s v="R1016"/>
    <x v="12"/>
  </r>
  <r>
    <x v="788"/>
    <s v=" Mr"/>
    <s v="Ning"/>
    <s v="Zhou"/>
    <x v="203"/>
    <n v="9.4"/>
    <x v="1"/>
    <s v="No"/>
    <x v="0"/>
    <n v="2"/>
    <x v="1"/>
    <x v="0"/>
    <x v="0"/>
    <x v="755"/>
    <n v="13143.34"/>
    <s v="tier - 3"/>
    <x v="2"/>
    <s v="R1020"/>
    <x v="12"/>
  </r>
  <r>
    <x v="789"/>
    <s v=" Mr"/>
    <s v="Joel"/>
    <s v="Clarke-Ames"/>
    <x v="351"/>
    <n v="8.48"/>
    <x v="1"/>
    <s v="No"/>
    <x v="0"/>
    <n v="2"/>
    <x v="1"/>
    <x v="2"/>
    <x v="0"/>
    <x v="756"/>
    <n v="13129.6"/>
    <s v="tier - 3"/>
    <x v="2"/>
    <s v="R1017"/>
    <x v="12"/>
  </r>
  <r>
    <x v="790"/>
    <s v=" Ms"/>
    <s v="PamelaJ"/>
    <s v="Staton"/>
    <x v="378"/>
    <n v="5.57"/>
    <x v="0"/>
    <s v="No"/>
    <x v="0"/>
    <n v="0"/>
    <x v="1"/>
    <x v="1"/>
    <x v="2"/>
    <x v="757"/>
    <n v="13126.68"/>
    <s v="tier - 3"/>
    <x v="0"/>
    <s v="R1011"/>
    <x v="35"/>
  </r>
  <r>
    <x v="791"/>
    <s v=" Ms"/>
    <s v="Brittney"/>
    <s v="Forster"/>
    <x v="322"/>
    <n v="6.94"/>
    <x v="1"/>
    <s v="No"/>
    <x v="1"/>
    <n v="1"/>
    <x v="1"/>
    <x v="0"/>
    <x v="0"/>
    <x v="758"/>
    <n v="13116.84"/>
    <s v="tier - 3"/>
    <x v="1"/>
    <s v="R1012"/>
    <x v="8"/>
  </r>
  <r>
    <x v="792"/>
    <s v=" Mrs"/>
    <s v="Sheila"/>
    <s v="Monaghan"/>
    <x v="630"/>
    <n v="4.05"/>
    <x v="0"/>
    <s v="No"/>
    <x v="0"/>
    <n v="1"/>
    <x v="1"/>
    <x v="0"/>
    <x v="2"/>
    <x v="759"/>
    <n v="13113.51"/>
    <s v="tier - 3"/>
    <x v="2"/>
    <s v="R1026"/>
    <x v="34"/>
  </r>
  <r>
    <x v="793"/>
    <s v=" Mr"/>
    <s v="Koji"/>
    <s v="Kawamoto"/>
    <x v="362"/>
    <n v="10.220000000000001"/>
    <x v="0"/>
    <s v="No"/>
    <x v="0"/>
    <n v="0"/>
    <x v="1"/>
    <x v="2"/>
    <x v="0"/>
    <x v="760"/>
    <n v="13112.6"/>
    <s v="tier - 3"/>
    <x v="0"/>
    <s v="R1012"/>
    <x v="5"/>
  </r>
  <r>
    <x v="794"/>
    <s v=" Ms"/>
    <s v="Sarah"/>
    <s v="Dicharry"/>
    <x v="9"/>
    <n v="9.24"/>
    <x v="0"/>
    <s v="No"/>
    <x v="0"/>
    <n v="0"/>
    <x v="1"/>
    <x v="0"/>
    <x v="0"/>
    <x v="761"/>
    <n v="13110.79"/>
    <s v="tier - 3"/>
    <x v="2"/>
    <s v="R1011"/>
    <x v="14"/>
  </r>
  <r>
    <x v="795"/>
    <s v=" Mrs"/>
    <s v="ColleenM"/>
    <s v="Berry"/>
    <x v="10"/>
    <n v="8.6"/>
    <x v="0"/>
    <s v="No"/>
    <x v="0"/>
    <n v="0"/>
    <x v="1"/>
    <x v="0"/>
    <x v="0"/>
    <x v="762"/>
    <n v="13101.74"/>
    <s v="tier - 3"/>
    <x v="2"/>
    <s v="R1026"/>
    <x v="9"/>
  </r>
  <r>
    <x v="796"/>
    <s v=" Ms"/>
    <s v="DeedraG"/>
    <s v="Porfirio"/>
    <x v="631"/>
    <n v="9.32"/>
    <x v="1"/>
    <s v="No"/>
    <x v="0"/>
    <n v="2"/>
    <x v="1"/>
    <x v="0"/>
    <x v="0"/>
    <x v="763"/>
    <n v="13063.88"/>
    <s v="tier - 3"/>
    <x v="2"/>
    <s v="R1011"/>
    <x v="12"/>
  </r>
  <r>
    <x v="797"/>
    <s v=" Mrs"/>
    <s v="Kulwinder"/>
    <s v="Thind"/>
    <x v="632"/>
    <n v="6.12"/>
    <x v="1"/>
    <s v="No"/>
    <x v="0"/>
    <n v="0"/>
    <x v="1"/>
    <x v="0"/>
    <x v="1"/>
    <x v="764"/>
    <n v="13051.22"/>
    <s v="tier - 3"/>
    <x v="1"/>
    <s v="R1026"/>
    <x v="17"/>
  </r>
  <r>
    <x v="798"/>
    <s v=" Ms"/>
    <s v="AnnM"/>
    <s v="Ryan"/>
    <x v="275"/>
    <n v="9.19"/>
    <x v="1"/>
    <s v="No"/>
    <x v="0"/>
    <n v="0"/>
    <x v="1"/>
    <x v="1"/>
    <x v="0"/>
    <x v="765"/>
    <n v="13047.33"/>
    <s v="tier - 3"/>
    <x v="0"/>
    <s v="R1024"/>
    <x v="22"/>
  </r>
  <r>
    <x v="799"/>
    <s v=" Ms"/>
    <s v="SarahE"/>
    <s v="Horn"/>
    <x v="633"/>
    <n v="5.84"/>
    <x v="1"/>
    <s v="No"/>
    <x v="1"/>
    <n v="1"/>
    <x v="1"/>
    <x v="0"/>
    <x v="1"/>
    <x v="766"/>
    <n v="13044.41"/>
    <s v="tier - 3"/>
    <x v="1"/>
    <s v="R1012"/>
    <x v="16"/>
  </r>
  <r>
    <x v="800"/>
    <s v=" Ms"/>
    <s v="AprylJ"/>
    <s v="Sabadosa"/>
    <x v="634"/>
    <n v="7.19"/>
    <x v="1"/>
    <s v="No"/>
    <x v="0"/>
    <n v="2"/>
    <x v="1"/>
    <x v="1"/>
    <x v="0"/>
    <x v="767"/>
    <n v="13041.92"/>
    <s v="tier - 3"/>
    <x v="1"/>
    <s v="R1011"/>
    <x v="12"/>
  </r>
  <r>
    <x v="801"/>
    <s v=" Mrs"/>
    <s v="Ilana"/>
    <s v="Casady"/>
    <x v="635"/>
    <n v="9.39"/>
    <x v="0"/>
    <s v="No"/>
    <x v="0"/>
    <n v="0"/>
    <x v="1"/>
    <x v="0"/>
    <x v="0"/>
    <x v="768"/>
    <n v="13023.93"/>
    <s v="tier - 3"/>
    <x v="2"/>
    <s v="R1025"/>
    <x v="11"/>
  </r>
  <r>
    <x v="802"/>
    <s v=" Ms"/>
    <s v="Katherine"/>
    <s v="Phillips"/>
    <x v="443"/>
    <n v="4.2699999999999996"/>
    <x v="1"/>
    <s v="No"/>
    <x v="0"/>
    <n v="1"/>
    <x v="1"/>
    <x v="0"/>
    <x v="2"/>
    <x v="769"/>
    <n v="13019.16"/>
    <s v="tier - 3"/>
    <x v="1"/>
    <s v="R1024"/>
    <x v="13"/>
  </r>
  <r>
    <x v="803"/>
    <s v=" Ms"/>
    <s v="Katherine"/>
    <s v="Ahokas"/>
    <x v="636"/>
    <n v="11.71"/>
    <x v="0"/>
    <s v="No"/>
    <x v="0"/>
    <n v="0"/>
    <x v="1"/>
    <x v="2"/>
    <x v="0"/>
    <x v="770"/>
    <n v="13012.21"/>
    <s v="tier - 3"/>
    <x v="1"/>
    <s v="R1012"/>
    <x v="5"/>
  </r>
  <r>
    <x v="804"/>
    <s v=" Mr"/>
    <s v="Karl"/>
    <s v="Hebert"/>
    <x v="637"/>
    <n v="5.29"/>
    <x v="0"/>
    <s v="No"/>
    <x v="0"/>
    <n v="2"/>
    <x v="1"/>
    <x v="0"/>
    <x v="2"/>
    <x v="771"/>
    <n v="13010.86"/>
    <s v="tier - 3"/>
    <x v="2"/>
    <s v="R1012"/>
    <x v="28"/>
  </r>
  <r>
    <x v="805"/>
    <s v=" Mr"/>
    <s v="Stephen"/>
    <s v="Fair"/>
    <x v="638"/>
    <n v="6"/>
    <x v="1"/>
    <s v="No"/>
    <x v="1"/>
    <n v="1"/>
    <x v="1"/>
    <x v="0"/>
    <x v="1"/>
    <x v="772"/>
    <n v="13008.07"/>
    <s v="tier - 3"/>
    <x v="0"/>
    <s v="R1012"/>
    <x v="16"/>
  </r>
  <r>
    <x v="806"/>
    <s v=" Mr"/>
    <s v="Will"/>
    <s v="Swenson"/>
    <x v="639"/>
    <n v="10.64"/>
    <x v="0"/>
    <s v="No"/>
    <x v="0"/>
    <n v="0"/>
    <x v="1"/>
    <x v="1"/>
    <x v="0"/>
    <x v="773"/>
    <n v="13004.95"/>
    <s v="tier - 3"/>
    <x v="1"/>
    <s v="R1012"/>
    <x v="5"/>
  </r>
  <r>
    <x v="807"/>
    <s v=" Mr"/>
    <s v="BradleyD"/>
    <s v="Revenis"/>
    <x v="640"/>
    <n v="8.2100000000000009"/>
    <x v="1"/>
    <s v="No"/>
    <x v="0"/>
    <n v="0"/>
    <x v="1"/>
    <x v="0"/>
    <x v="0"/>
    <x v="774"/>
    <n v="13002.91"/>
    <s v="tier - 3"/>
    <x v="1"/>
    <s v="R1012"/>
    <x v="36"/>
  </r>
  <r>
    <x v="808"/>
    <s v=" Mrs"/>
    <s v="AmyM"/>
    <s v="Engnes"/>
    <x v="641"/>
    <n v="5.58"/>
    <x v="0"/>
    <s v="No"/>
    <x v="1"/>
    <n v="1"/>
    <x v="1"/>
    <x v="0"/>
    <x v="2"/>
    <x v="775"/>
    <n v="12994.12"/>
    <s v="tier - 3"/>
    <x v="2"/>
    <s v="R1026"/>
    <x v="18"/>
  </r>
  <r>
    <x v="809"/>
    <s v=" Mr"/>
    <s v="MatthewW"/>
    <s v="Wiltse"/>
    <x v="642"/>
    <n v="8.75"/>
    <x v="0"/>
    <s v="No"/>
    <x v="0"/>
    <n v="0"/>
    <x v="1"/>
    <x v="0"/>
    <x v="0"/>
    <x v="776"/>
    <n v="12982.87"/>
    <s v="tier - 3"/>
    <x v="1"/>
    <s v="R1013"/>
    <x v="15"/>
  </r>
  <r>
    <x v="810"/>
    <s v=" Mr"/>
    <s v="Doug"/>
    <s v="Fernandez"/>
    <x v="440"/>
    <n v="11.86"/>
    <x v="0"/>
    <s v="No"/>
    <x v="0"/>
    <n v="0"/>
    <x v="1"/>
    <x v="0"/>
    <x v="0"/>
    <x v="777"/>
    <n v="12981.35"/>
    <s v="tier - 3"/>
    <x v="0"/>
    <s v="R1013"/>
    <x v="15"/>
  </r>
  <r>
    <x v="811"/>
    <s v=" Mr"/>
    <s v="Tom"/>
    <s v="Edwards"/>
    <x v="396"/>
    <n v="11.46"/>
    <x v="0"/>
    <s v="No"/>
    <x v="0"/>
    <n v="0"/>
    <x v="1"/>
    <x v="0"/>
    <x v="0"/>
    <x v="778"/>
    <n v="12979.36"/>
    <s v="tier - 3"/>
    <x v="1"/>
    <s v="R1011"/>
    <x v="15"/>
  </r>
  <r>
    <x v="812"/>
    <s v=" Mr"/>
    <s v="Jonathan"/>
    <s v="Pinney"/>
    <x v="643"/>
    <n v="9.0299999999999994"/>
    <x v="0"/>
    <s v="No"/>
    <x v="0"/>
    <n v="0"/>
    <x v="1"/>
    <x v="2"/>
    <x v="0"/>
    <x v="779"/>
    <n v="12957.12"/>
    <s v="tier - 3"/>
    <x v="1"/>
    <s v="R1011"/>
    <x v="15"/>
  </r>
  <r>
    <x v="813"/>
    <s v=" Mr"/>
    <s v="WayneA"/>
    <s v="Levy"/>
    <x v="644"/>
    <n v="8.26"/>
    <x v="1"/>
    <s v="No"/>
    <x v="0"/>
    <n v="2"/>
    <x v="1"/>
    <x v="0"/>
    <x v="0"/>
    <x v="780"/>
    <n v="12950.07"/>
    <s v="tier - 3"/>
    <x v="1"/>
    <s v="R1012"/>
    <x v="12"/>
  </r>
  <r>
    <x v="814"/>
    <s v=" Mr"/>
    <s v="Nobuyori"/>
    <s v="Takeda"/>
    <x v="534"/>
    <n v="5.42"/>
    <x v="1"/>
    <s v="No"/>
    <x v="0"/>
    <n v="2"/>
    <x v="1"/>
    <x v="0"/>
    <x v="2"/>
    <x v="781"/>
    <n v="12949.16"/>
    <s v="tier - 3"/>
    <x v="0"/>
    <s v="R1013"/>
    <x v="24"/>
  </r>
  <r>
    <x v="815"/>
    <s v=" Mr"/>
    <s v="Rich"/>
    <s v="Burke"/>
    <x v="47"/>
    <n v="11.33"/>
    <x v="1"/>
    <s v="No"/>
    <x v="1"/>
    <n v="1"/>
    <x v="1"/>
    <x v="0"/>
    <x v="0"/>
    <x v="782"/>
    <n v="12928.79"/>
    <s v="tier - 3"/>
    <x v="2"/>
    <s v="R1013"/>
    <x v="8"/>
  </r>
  <r>
    <x v="816"/>
    <s v=" Mr"/>
    <s v="MarcosS"/>
    <s v="Duarte"/>
    <x v="425"/>
    <n v="7.69"/>
    <x v="1"/>
    <s v="No"/>
    <x v="1"/>
    <n v="1"/>
    <x v="1"/>
    <x v="1"/>
    <x v="0"/>
    <x v="783"/>
    <n v="12925.89"/>
    <s v="tier - 3"/>
    <x v="2"/>
    <s v="R1013"/>
    <x v="8"/>
  </r>
  <r>
    <x v="817"/>
    <s v=" Mr"/>
    <s v="Dave"/>
    <s v="Clark"/>
    <x v="247"/>
    <n v="8.77"/>
    <x v="1"/>
    <s v="No"/>
    <x v="1"/>
    <n v="1"/>
    <x v="1"/>
    <x v="1"/>
    <x v="0"/>
    <x v="784"/>
    <n v="12913.99"/>
    <s v="tier - 3"/>
    <x v="2"/>
    <s v="R1016"/>
    <x v="8"/>
  </r>
  <r>
    <x v="818"/>
    <s v=" Mr"/>
    <s v="Andy"/>
    <s v="Nice"/>
    <x v="173"/>
    <n v="4.91"/>
    <x v="0"/>
    <s v="yes"/>
    <x v="0"/>
    <n v="1"/>
    <x v="1"/>
    <x v="0"/>
    <x v="2"/>
    <x v="785"/>
    <n v="12890.06"/>
    <s v="tier - 3"/>
    <x v="1"/>
    <s v="R1019"/>
    <x v="41"/>
  </r>
  <r>
    <x v="819"/>
    <s v=" Ms"/>
    <s v="Mary"/>
    <s v="Windler"/>
    <x v="645"/>
    <n v="4.95"/>
    <x v="0"/>
    <s v="No"/>
    <x v="0"/>
    <n v="1"/>
    <x v="1"/>
    <x v="0"/>
    <x v="2"/>
    <x v="786"/>
    <n v="12870.31"/>
    <s v="tier - 3"/>
    <x v="0"/>
    <s v="R1012"/>
    <x v="32"/>
  </r>
  <r>
    <x v="820"/>
    <s v=" Mr"/>
    <s v="MarcusB"/>
    <s v="Jones"/>
    <x v="646"/>
    <n v="10.8"/>
    <x v="1"/>
    <s v="No"/>
    <x v="1"/>
    <n v="1"/>
    <x v="1"/>
    <x v="1"/>
    <x v="0"/>
    <x v="787"/>
    <n v="12856.84"/>
    <s v="tier - 3"/>
    <x v="0"/>
    <s v="R1021"/>
    <x v="8"/>
  </r>
  <r>
    <x v="821"/>
    <s v=" Mr"/>
    <s v="ThomasK"/>
    <s v="Stevenson"/>
    <x v="647"/>
    <n v="7.21"/>
    <x v="0"/>
    <s v="No"/>
    <x v="0"/>
    <n v="2"/>
    <x v="1"/>
    <x v="0"/>
    <x v="0"/>
    <x v="788"/>
    <n v="12852.37"/>
    <s v="tier - 3"/>
    <x v="1"/>
    <s v="R1012"/>
    <x v="30"/>
  </r>
  <r>
    <x v="822"/>
    <s v=" Mr"/>
    <s v="Robert"/>
    <s v="Humphrey"/>
    <x v="648"/>
    <n v="5.12"/>
    <x v="0"/>
    <s v="No"/>
    <x v="1"/>
    <n v="1"/>
    <x v="1"/>
    <x v="0"/>
    <x v="2"/>
    <x v="789"/>
    <n v="12847.24"/>
    <s v="tier - 3"/>
    <x v="2"/>
    <s v="R1012"/>
    <x v="20"/>
  </r>
  <r>
    <x v="823"/>
    <s v=" Mr"/>
    <s v="Geoff"/>
    <s v="Nelson"/>
    <x v="649"/>
    <n v="4.62"/>
    <x v="0"/>
    <s v="yes"/>
    <x v="0"/>
    <n v="1"/>
    <x v="0"/>
    <x v="3"/>
    <x v="2"/>
    <x v="296"/>
    <n v="12829.46"/>
    <s v="tier - 3"/>
    <x v="0"/>
    <s v="R1016"/>
    <x v="41"/>
  </r>
  <r>
    <x v="824"/>
    <s v=" Mr"/>
    <s v="ChrisJ"/>
    <s v="Payne"/>
    <x v="650"/>
    <n v="7.68"/>
    <x v="1"/>
    <s v="No"/>
    <x v="0"/>
    <n v="0"/>
    <x v="1"/>
    <x v="0"/>
    <x v="0"/>
    <x v="790"/>
    <n v="12823.25"/>
    <s v="tier - 3"/>
    <x v="0"/>
    <s v="R1021"/>
    <x v="22"/>
  </r>
  <r>
    <x v="825"/>
    <s v=" Ms"/>
    <s v="KateA"/>
    <s v="Hails"/>
    <x v="651"/>
    <n v="6.79"/>
    <x v="1"/>
    <s v="No"/>
    <x v="1"/>
    <n v="1"/>
    <x v="1"/>
    <x v="1"/>
    <x v="0"/>
    <x v="791"/>
    <n v="12815.44"/>
    <s v="tier - 3"/>
    <x v="0"/>
    <s v="R1024"/>
    <x v="8"/>
  </r>
  <r>
    <x v="826"/>
    <s v=" Ms"/>
    <s v="Kelli"/>
    <s v="Proctor"/>
    <x v="56"/>
    <n v="11.09"/>
    <x v="0"/>
    <s v="No"/>
    <x v="0"/>
    <n v="0"/>
    <x v="1"/>
    <x v="0"/>
    <x v="0"/>
    <x v="792"/>
    <n v="12797.21"/>
    <s v="tier - 3"/>
    <x v="1"/>
    <s v="R1024"/>
    <x v="9"/>
  </r>
  <r>
    <x v="827"/>
    <s v=" Mrs"/>
    <s v="MaggieM"/>
    <s v="Ryan"/>
    <x v="568"/>
    <n v="5.24"/>
    <x v="1"/>
    <s v="No"/>
    <x v="1"/>
    <n v="1"/>
    <x v="1"/>
    <x v="0"/>
    <x v="2"/>
    <x v="793"/>
    <n v="12788.18"/>
    <s v="tier - 3"/>
    <x v="1"/>
    <s v="R1026"/>
    <x v="33"/>
  </r>
  <r>
    <x v="828"/>
    <s v=" Mrs"/>
    <s v="MichelleL"/>
    <s v="Watson"/>
    <x v="652"/>
    <n v="7.51"/>
    <x v="1"/>
    <s v="No"/>
    <x v="1"/>
    <n v="1"/>
    <x v="1"/>
    <x v="1"/>
    <x v="0"/>
    <x v="794"/>
    <n v="12788.03"/>
    <s v="tier - 3"/>
    <x v="0"/>
    <s v="R1025"/>
    <x v="8"/>
  </r>
  <r>
    <x v="829"/>
    <s v=" Mrs"/>
    <s v="AshleyK"/>
    <s v="Gresh"/>
    <x v="653"/>
    <n v="4.13"/>
    <x v="0"/>
    <s v="No"/>
    <x v="0"/>
    <n v="2"/>
    <x v="1"/>
    <x v="0"/>
    <x v="2"/>
    <x v="795"/>
    <n v="12776.05"/>
    <s v="tier - 3"/>
    <x v="0"/>
    <s v="R1026"/>
    <x v="28"/>
  </r>
  <r>
    <x v="830"/>
    <s v=" Mr"/>
    <s v="Michael"/>
    <s v="Anis"/>
    <x v="654"/>
    <n v="8.3800000000000008"/>
    <x v="1"/>
    <s v="No"/>
    <x v="0"/>
    <n v="1"/>
    <x v="1"/>
    <x v="0"/>
    <x v="0"/>
    <x v="287"/>
    <n v="12770.27"/>
    <s v="tier - 3"/>
    <x v="0"/>
    <s v="R1021"/>
    <x v="27"/>
  </r>
  <r>
    <x v="831"/>
    <s v=" Mr"/>
    <s v="RyanK"/>
    <s v="Swartz"/>
    <x v="18"/>
    <n v="8.07"/>
    <x v="0"/>
    <s v="No"/>
    <x v="0"/>
    <n v="0"/>
    <x v="1"/>
    <x v="0"/>
    <x v="0"/>
    <x v="796"/>
    <n v="12741.17"/>
    <s v="tier - 3"/>
    <x v="1"/>
    <s v="R1017"/>
    <x v="5"/>
  </r>
  <r>
    <x v="832"/>
    <s v=" Mr"/>
    <s v="MatthewJ"/>
    <s v="Schluneker"/>
    <x v="366"/>
    <n v="8.9499999999999993"/>
    <x v="0"/>
    <s v="No"/>
    <x v="0"/>
    <n v="0"/>
    <x v="1"/>
    <x v="1"/>
    <x v="0"/>
    <x v="797"/>
    <n v="12731"/>
    <s v="tier - 3"/>
    <x v="0"/>
    <s v="R1016"/>
    <x v="5"/>
  </r>
  <r>
    <x v="833"/>
    <s v=" Mrs"/>
    <s v="Karine"/>
    <s v="Bellemare"/>
    <x v="655"/>
    <n v="6.31"/>
    <x v="1"/>
    <s v="No"/>
    <x v="0"/>
    <n v="1"/>
    <x v="1"/>
    <x v="0"/>
    <x v="1"/>
    <x v="798"/>
    <n v="12718.21"/>
    <s v="tier - 3"/>
    <x v="1"/>
    <s v="R1026"/>
    <x v="23"/>
  </r>
  <r>
    <x v="834"/>
    <s v=" Ms"/>
    <s v="AntoniaG"/>
    <s v="Vitalo"/>
    <x v="656"/>
    <n v="7.19"/>
    <x v="1"/>
    <s v="No"/>
    <x v="0"/>
    <n v="2"/>
    <x v="1"/>
    <x v="0"/>
    <x v="0"/>
    <x v="799"/>
    <n v="12713"/>
    <s v="tier - 3"/>
    <x v="1"/>
    <s v="R1011"/>
    <x v="2"/>
  </r>
  <r>
    <x v="835"/>
    <s v=" Ms"/>
    <s v="CasondraL"/>
    <s v="Hamilton"/>
    <x v="657"/>
    <n v="6.11"/>
    <x v="1"/>
    <s v="No"/>
    <x v="0"/>
    <n v="1"/>
    <x v="1"/>
    <x v="0"/>
    <x v="1"/>
    <x v="800"/>
    <n v="12700.63"/>
    <s v="tier - 3"/>
    <x v="0"/>
    <s v="R1011"/>
    <x v="13"/>
  </r>
  <r>
    <x v="836"/>
    <s v=" Ms"/>
    <s v="Wendy"/>
    <s v="Marshall"/>
    <x v="658"/>
    <n v="6.02"/>
    <x v="0"/>
    <s v="No"/>
    <x v="0"/>
    <n v="1"/>
    <x v="1"/>
    <x v="0"/>
    <x v="1"/>
    <x v="337"/>
    <n v="12699.56"/>
    <s v="tier - 3"/>
    <x v="2"/>
    <s v="R1011"/>
    <x v="34"/>
  </r>
  <r>
    <x v="837"/>
    <s v=" Mr"/>
    <s v="EricD"/>
    <s v="Cale"/>
    <x v="106"/>
    <n v="11.86"/>
    <x v="0"/>
    <s v="No"/>
    <x v="0"/>
    <n v="0"/>
    <x v="1"/>
    <x v="0"/>
    <x v="0"/>
    <x v="801"/>
    <n v="12697.48"/>
    <s v="tier - 3"/>
    <x v="0"/>
    <s v="R1021"/>
    <x v="19"/>
  </r>
  <r>
    <x v="838"/>
    <s v=" Ms"/>
    <s v="Elizabeth"/>
    <s v="Pittaway"/>
    <x v="9"/>
    <n v="8.25"/>
    <x v="0"/>
    <s v="No"/>
    <x v="0"/>
    <n v="0"/>
    <x v="1"/>
    <x v="0"/>
    <x v="0"/>
    <x v="15"/>
    <n v="12648.7"/>
    <s v="tier - 3"/>
    <x v="2"/>
    <s v="R1013"/>
    <x v="5"/>
  </r>
  <r>
    <x v="839"/>
    <s v=" Ms"/>
    <s v="LauraF"/>
    <s v="Bill"/>
    <x v="659"/>
    <n v="8.1300000000000008"/>
    <x v="0"/>
    <s v="No"/>
    <x v="0"/>
    <n v="0"/>
    <x v="1"/>
    <x v="0"/>
    <x v="0"/>
    <x v="802"/>
    <n v="12646.21"/>
    <s v="tier - 3"/>
    <x v="2"/>
    <s v="R1011"/>
    <x v="11"/>
  </r>
  <r>
    <x v="840"/>
    <s v=" Ms"/>
    <s v="AmeliaF"/>
    <s v="Antrim"/>
    <x v="660"/>
    <n v="10.1"/>
    <x v="0"/>
    <s v="No"/>
    <x v="0"/>
    <n v="0"/>
    <x v="1"/>
    <x v="0"/>
    <x v="0"/>
    <x v="803"/>
    <n v="12644.59"/>
    <s v="tier - 3"/>
    <x v="2"/>
    <s v="R1011"/>
    <x v="5"/>
  </r>
  <r>
    <x v="841"/>
    <s v=" Ms"/>
    <s v="AmyL"/>
    <s v="Doolittle-Crider"/>
    <x v="428"/>
    <n v="5.89"/>
    <x v="1"/>
    <s v="No"/>
    <x v="0"/>
    <n v="2"/>
    <x v="1"/>
    <x v="0"/>
    <x v="1"/>
    <x v="804"/>
    <n v="12643.38"/>
    <s v="tier - 3"/>
    <x v="1"/>
    <s v="R1012"/>
    <x v="24"/>
  </r>
  <r>
    <x v="842"/>
    <s v=" Ms"/>
    <s v="KatieJ"/>
    <s v="Ruhlman"/>
    <x v="661"/>
    <n v="4.97"/>
    <x v="0"/>
    <s v="No"/>
    <x v="0"/>
    <n v="2"/>
    <x v="1"/>
    <x v="0"/>
    <x v="2"/>
    <x v="259"/>
    <n v="12640.24"/>
    <s v="tier - 3"/>
    <x v="1"/>
    <s v="R1011"/>
    <x v="28"/>
  </r>
  <r>
    <x v="843"/>
    <s v=" Ms"/>
    <s v="LauraE"/>
    <s v="Anderson"/>
    <x v="662"/>
    <n v="9.9"/>
    <x v="0"/>
    <s v="No"/>
    <x v="0"/>
    <n v="0"/>
    <x v="1"/>
    <x v="0"/>
    <x v="0"/>
    <x v="805"/>
    <n v="12638.2"/>
    <s v="tier - 3"/>
    <x v="1"/>
    <s v="R1011"/>
    <x v="5"/>
  </r>
  <r>
    <x v="844"/>
    <s v=" Mrs"/>
    <s v="Mayumi"/>
    <s v="Uchiyama"/>
    <x v="663"/>
    <n v="9.0500000000000007"/>
    <x v="0"/>
    <s v="No"/>
    <x v="0"/>
    <n v="0"/>
    <x v="1"/>
    <x v="2"/>
    <x v="0"/>
    <x v="806"/>
    <n v="12629.9"/>
    <s v="tier - 3"/>
    <x v="0"/>
    <s v="R1013"/>
    <x v="5"/>
  </r>
  <r>
    <x v="845"/>
    <s v=" Ms"/>
    <s v="Vanessa"/>
    <s v="Desota"/>
    <x v="664"/>
    <n v="10.93"/>
    <x v="0"/>
    <s v="No"/>
    <x v="0"/>
    <n v="0"/>
    <x v="1"/>
    <x v="1"/>
    <x v="0"/>
    <x v="807"/>
    <n v="12629.17"/>
    <s v="tier - 3"/>
    <x v="1"/>
    <s v="R1013"/>
    <x v="11"/>
  </r>
  <r>
    <x v="846"/>
    <s v=" Ms"/>
    <s v="NataliN"/>
    <s v="Edmonds"/>
    <x v="665"/>
    <n v="7.58"/>
    <x v="1"/>
    <s v="No"/>
    <x v="0"/>
    <n v="2"/>
    <x v="1"/>
    <x v="0"/>
    <x v="0"/>
    <x v="23"/>
    <n v="12624.74"/>
    <s v="tier - 3"/>
    <x v="1"/>
    <s v="R1012"/>
    <x v="2"/>
  </r>
  <r>
    <x v="847"/>
    <s v=" Ms"/>
    <s v="Beth"/>
    <s v="Otto"/>
    <x v="32"/>
    <n v="11"/>
    <x v="1"/>
    <s v="No"/>
    <x v="1"/>
    <n v="1"/>
    <x v="1"/>
    <x v="0"/>
    <x v="0"/>
    <x v="808"/>
    <n v="12622.18"/>
    <s v="tier - 3"/>
    <x v="1"/>
    <s v="R1012"/>
    <x v="8"/>
  </r>
  <r>
    <x v="848"/>
    <s v=" Mr"/>
    <s v="Alex"/>
    <s v="Kurt"/>
    <x v="666"/>
    <n v="5.0599999999999996"/>
    <x v="0"/>
    <s v="No"/>
    <x v="0"/>
    <n v="1"/>
    <x v="1"/>
    <x v="1"/>
    <x v="2"/>
    <x v="809"/>
    <n v="12609.89"/>
    <s v="tier - 3"/>
    <x v="0"/>
    <s v="R1012"/>
    <x v="44"/>
  </r>
  <r>
    <x v="849"/>
    <s v=" Mr"/>
    <s v="Spencer"/>
    <s v="Duhaime"/>
    <x v="667"/>
    <n v="6.11"/>
    <x v="1"/>
    <s v="No"/>
    <x v="0"/>
    <n v="1"/>
    <x v="1"/>
    <x v="0"/>
    <x v="1"/>
    <x v="810"/>
    <n v="12600.46"/>
    <s v="tier - 3"/>
    <x v="1"/>
    <s v="R1023"/>
    <x v="23"/>
  </r>
  <r>
    <x v="850"/>
    <s v=" Ms"/>
    <s v="AndeeW"/>
    <s v="Swann"/>
    <x v="668"/>
    <n v="6.66"/>
    <x v="1"/>
    <s v="No"/>
    <x v="0"/>
    <n v="2"/>
    <x v="1"/>
    <x v="0"/>
    <x v="0"/>
    <x v="257"/>
    <n v="12592.53"/>
    <s v="tier - 3"/>
    <x v="2"/>
    <s v="R1013"/>
    <x v="2"/>
  </r>
  <r>
    <x v="851"/>
    <s v=" Mrs"/>
    <s v="Amy"/>
    <s v="Burton"/>
    <x v="669"/>
    <n v="4.0199999999999996"/>
    <x v="1"/>
    <s v="No"/>
    <x v="1"/>
    <n v="1"/>
    <x v="1"/>
    <x v="0"/>
    <x v="2"/>
    <x v="811"/>
    <n v="12579.92"/>
    <s v="tier - 3"/>
    <x v="1"/>
    <s v="R1025"/>
    <x v="16"/>
  </r>
  <r>
    <x v="852"/>
    <s v=" Mr"/>
    <s v="Joshua"/>
    <s v="Ricardi"/>
    <x v="670"/>
    <n v="8.81"/>
    <x v="1"/>
    <s v="No"/>
    <x v="0"/>
    <n v="2"/>
    <x v="1"/>
    <x v="0"/>
    <x v="0"/>
    <x v="812"/>
    <n v="12574.05"/>
    <s v="tier - 3"/>
    <x v="1"/>
    <s v="R1011"/>
    <x v="12"/>
  </r>
  <r>
    <x v="853"/>
    <s v=" Mr"/>
    <s v="CFred"/>
    <s v="Joslyn"/>
    <x v="671"/>
    <n v="7.92"/>
    <x v="1"/>
    <s v="No"/>
    <x v="0"/>
    <n v="2"/>
    <x v="1"/>
    <x v="0"/>
    <x v="0"/>
    <x v="812"/>
    <n v="12557.61"/>
    <s v="tier - 3"/>
    <x v="0"/>
    <s v="R1013"/>
    <x v="12"/>
  </r>
  <r>
    <x v="854"/>
    <s v=" Mr"/>
    <s v="Jeremy"/>
    <s v="Bennie"/>
    <x v="362"/>
    <n v="7.48"/>
    <x v="0"/>
    <s v="No"/>
    <x v="0"/>
    <n v="0"/>
    <x v="1"/>
    <x v="2"/>
    <x v="0"/>
    <x v="813"/>
    <n v="12523.6"/>
    <s v="tier - 3"/>
    <x v="0"/>
    <s v="R1012"/>
    <x v="5"/>
  </r>
  <r>
    <x v="855"/>
    <s v=" Mr"/>
    <s v="PatrickSr"/>
    <s v="Kanyane"/>
    <x v="672"/>
    <n v="4.62"/>
    <x v="1"/>
    <s v="No"/>
    <x v="0"/>
    <n v="2"/>
    <x v="1"/>
    <x v="0"/>
    <x v="2"/>
    <x v="814"/>
    <n v="12499.88"/>
    <s v="tier - 3"/>
    <x v="2"/>
    <s v="R1012"/>
    <x v="24"/>
  </r>
  <r>
    <x v="856"/>
    <s v=" Ms"/>
    <s v="KellyM"/>
    <s v="Mcfadden"/>
    <x v="673"/>
    <n v="8.4700000000000006"/>
    <x v="0"/>
    <s v="No"/>
    <x v="0"/>
    <n v="0"/>
    <x v="1"/>
    <x v="0"/>
    <x v="0"/>
    <x v="815"/>
    <n v="12495.29"/>
    <s v="tier - 3"/>
    <x v="0"/>
    <s v="R1012"/>
    <x v="0"/>
  </r>
  <r>
    <x v="857"/>
    <s v=" Ms"/>
    <s v="Katherine"/>
    <s v="Connolly"/>
    <x v="674"/>
    <n v="10.58"/>
    <x v="1"/>
    <s v="No"/>
    <x v="0"/>
    <n v="0"/>
    <x v="1"/>
    <x v="0"/>
    <x v="0"/>
    <x v="652"/>
    <n v="12485.8"/>
    <s v="tier - 3"/>
    <x v="0"/>
    <s v="R1013"/>
    <x v="22"/>
  </r>
  <r>
    <x v="858"/>
    <s v=" Ms"/>
    <s v="KeilaL"/>
    <s v="Merino"/>
    <x v="403"/>
    <n v="7.48"/>
    <x v="0"/>
    <s v="No"/>
    <x v="0"/>
    <n v="0"/>
    <x v="1"/>
    <x v="2"/>
    <x v="0"/>
    <x v="816"/>
    <n v="12479.71"/>
    <s v="tier - 3"/>
    <x v="0"/>
    <s v="R1012"/>
    <x v="0"/>
  </r>
  <r>
    <x v="859"/>
    <s v=" Ms"/>
    <s v="ZanaeE"/>
    <s v="Baird"/>
    <x v="675"/>
    <n v="7.82"/>
    <x v="0"/>
    <s v="No"/>
    <x v="0"/>
    <n v="0"/>
    <x v="1"/>
    <x v="2"/>
    <x v="0"/>
    <x v="817"/>
    <n v="12475.35"/>
    <s v="tier - 3"/>
    <x v="1"/>
    <s v="R1012"/>
    <x v="0"/>
  </r>
  <r>
    <x v="860"/>
    <s v=" Mr"/>
    <s v="Alex"/>
    <s v="Locatelli"/>
    <x v="676"/>
    <n v="4.96"/>
    <x v="1"/>
    <s v="No"/>
    <x v="0"/>
    <n v="1"/>
    <x v="1"/>
    <x v="0"/>
    <x v="2"/>
    <x v="818"/>
    <n v="12452.25"/>
    <s v="tier - 3"/>
    <x v="0"/>
    <s v="R1012"/>
    <x v="40"/>
  </r>
  <r>
    <x v="861"/>
    <s v=" Ms"/>
    <s v="Kathryn"/>
    <s v="Brake"/>
    <x v="520"/>
    <n v="6.15"/>
    <x v="1"/>
    <s v="No"/>
    <x v="0"/>
    <n v="1"/>
    <x v="1"/>
    <x v="0"/>
    <x v="1"/>
    <x v="819"/>
    <n v="12430.95"/>
    <s v="tier - 3"/>
    <x v="0"/>
    <s v="R1024"/>
    <x v="13"/>
  </r>
  <r>
    <x v="862"/>
    <s v=" Mr"/>
    <s v="JasonL"/>
    <s v="Jacobs"/>
    <x v="677"/>
    <n v="4.62"/>
    <x v="0"/>
    <s v="No"/>
    <x v="1"/>
    <n v="1"/>
    <x v="1"/>
    <x v="0"/>
    <x v="2"/>
    <x v="820"/>
    <n v="12408.29"/>
    <s v="tier - 3"/>
    <x v="1"/>
    <s v="R1022"/>
    <x v="18"/>
  </r>
  <r>
    <x v="863"/>
    <s v=" Mr"/>
    <s v="BenjaminJ"/>
    <s v="Vaught"/>
    <x v="606"/>
    <n v="4.87"/>
    <x v="0"/>
    <s v="No"/>
    <x v="0"/>
    <n v="2"/>
    <x v="1"/>
    <x v="0"/>
    <x v="2"/>
    <x v="821"/>
    <n v="12407.3"/>
    <s v="tier - 3"/>
    <x v="2"/>
    <s v="R1021"/>
    <x v="28"/>
  </r>
  <r>
    <x v="864"/>
    <s v=" Mr"/>
    <s v="StevenM"/>
    <s v="Monteleone"/>
    <x v="678"/>
    <n v="4.63"/>
    <x v="0"/>
    <s v="No"/>
    <x v="0"/>
    <n v="0"/>
    <x v="1"/>
    <x v="0"/>
    <x v="2"/>
    <x v="822"/>
    <n v="12404.88"/>
    <s v="tier - 3"/>
    <x v="0"/>
    <s v="R1016"/>
    <x v="4"/>
  </r>
  <r>
    <x v="865"/>
    <s v=" Mrs"/>
    <s v="Erika"/>
    <s v="Verdugo"/>
    <x v="679"/>
    <n v="11.93"/>
    <x v="0"/>
    <s v="No"/>
    <x v="0"/>
    <n v="0"/>
    <x v="1"/>
    <x v="1"/>
    <x v="0"/>
    <x v="823"/>
    <n v="12369.89"/>
    <s v="tier - 3"/>
    <x v="2"/>
    <s v="R1024"/>
    <x v="5"/>
  </r>
  <r>
    <x v="866"/>
    <s v=" Mr"/>
    <s v="Chad"/>
    <s v="Sellers"/>
    <x v="315"/>
    <n v="5.65"/>
    <x v="1"/>
    <s v="No"/>
    <x v="0"/>
    <n v="2"/>
    <x v="1"/>
    <x v="0"/>
    <x v="2"/>
    <x v="824"/>
    <n v="12363.55"/>
    <s v="tier - 3"/>
    <x v="0"/>
    <s v="R1011"/>
    <x v="24"/>
  </r>
  <r>
    <x v="867"/>
    <s v=" Mr"/>
    <s v="Mark"/>
    <s v="Bowman"/>
    <x v="680"/>
    <n v="11.21"/>
    <x v="1"/>
    <s v="No"/>
    <x v="1"/>
    <n v="1"/>
    <x v="1"/>
    <x v="0"/>
    <x v="0"/>
    <x v="825"/>
    <n v="12347.17"/>
    <s v="tier - 3"/>
    <x v="0"/>
    <s v="R1011"/>
    <x v="8"/>
  </r>
  <r>
    <x v="868"/>
    <s v=" Mr"/>
    <s v="David"/>
    <s v="Marley"/>
    <x v="419"/>
    <n v="10.62"/>
    <x v="1"/>
    <s v="No"/>
    <x v="1"/>
    <n v="1"/>
    <x v="1"/>
    <x v="1"/>
    <x v="0"/>
    <x v="826"/>
    <n v="12333.83"/>
    <s v="tier - 3"/>
    <x v="2"/>
    <s v="R1011"/>
    <x v="8"/>
  </r>
  <r>
    <x v="869"/>
    <s v=" Mr"/>
    <s v="MatthewR"/>
    <s v="Grey"/>
    <x v="278"/>
    <n v="10.7"/>
    <x v="1"/>
    <s v="No"/>
    <x v="1"/>
    <n v="1"/>
    <x v="1"/>
    <x v="2"/>
    <x v="0"/>
    <x v="827"/>
    <n v="12323.94"/>
    <s v="tier - 3"/>
    <x v="0"/>
    <s v="R1017"/>
    <x v="8"/>
  </r>
  <r>
    <x v="870"/>
    <s v=" Mrs"/>
    <s v="Orla"/>
    <s v="O'Rourke"/>
    <x v="681"/>
    <n v="10.02"/>
    <x v="1"/>
    <s v="No"/>
    <x v="1"/>
    <n v="1"/>
    <x v="1"/>
    <x v="1"/>
    <x v="0"/>
    <x v="828"/>
    <n v="12299.59"/>
    <s v="tier - 3"/>
    <x v="1"/>
    <s v="R1025"/>
    <x v="8"/>
  </r>
  <r>
    <x v="871"/>
    <s v=" Ms"/>
    <s v="ShaistaS"/>
    <s v="Fatehali"/>
    <x v="682"/>
    <n v="4.8499999999999996"/>
    <x v="0"/>
    <s v="No"/>
    <x v="0"/>
    <n v="0"/>
    <x v="1"/>
    <x v="0"/>
    <x v="2"/>
    <x v="829"/>
    <n v="12282.38"/>
    <s v="tier - 3"/>
    <x v="1"/>
    <s v="R1011"/>
    <x v="3"/>
  </r>
  <r>
    <x v="872"/>
    <s v=" Mrs"/>
    <s v="Emily"/>
    <s v="Piza-Taylor"/>
    <x v="683"/>
    <n v="4.3899999999999997"/>
    <x v="1"/>
    <s v="No"/>
    <x v="0"/>
    <n v="2"/>
    <x v="1"/>
    <x v="1"/>
    <x v="2"/>
    <x v="830"/>
    <n v="12282.03"/>
    <s v="tier - 3"/>
    <x v="1"/>
    <s v="R1025"/>
    <x v="24"/>
  </r>
  <r>
    <x v="873"/>
    <s v=" Ms"/>
    <s v="JulieA"/>
    <s v="Cavanaugh"/>
    <x v="203"/>
    <n v="8.24"/>
    <x v="1"/>
    <s v="No"/>
    <x v="0"/>
    <n v="0"/>
    <x v="1"/>
    <x v="0"/>
    <x v="0"/>
    <x v="831"/>
    <n v="12269.69"/>
    <s v="tier - 3"/>
    <x v="2"/>
    <s v="R1012"/>
    <x v="22"/>
  </r>
  <r>
    <x v="874"/>
    <s v=" Ms"/>
    <s v="Megumi"/>
    <s v="Amako"/>
    <x v="101"/>
    <n v="9.77"/>
    <x v="1"/>
    <s v="No"/>
    <x v="0"/>
    <n v="0"/>
    <x v="1"/>
    <x v="0"/>
    <x v="0"/>
    <x v="217"/>
    <n v="12268.63"/>
    <s v="tier - 3"/>
    <x v="1"/>
    <s v="R1012"/>
    <x v="22"/>
  </r>
  <r>
    <x v="875"/>
    <s v=" Ms"/>
    <s v="Skylar"/>
    <s v="Musa"/>
    <x v="684"/>
    <n v="5.5"/>
    <x v="1"/>
    <s v="No"/>
    <x v="0"/>
    <n v="2"/>
    <x v="1"/>
    <x v="0"/>
    <x v="2"/>
    <x v="832"/>
    <n v="12265.51"/>
    <s v="tier - 3"/>
    <x v="0"/>
    <s v="R1013"/>
    <x v="24"/>
  </r>
  <r>
    <x v="876"/>
    <s v=" Mrs"/>
    <s v="Victoria"/>
    <s v="Phillippi"/>
    <x v="685"/>
    <n v="11.84"/>
    <x v="1"/>
    <s v="No"/>
    <x v="0"/>
    <n v="1"/>
    <x v="1"/>
    <x v="0"/>
    <x v="0"/>
    <x v="833"/>
    <n v="12255.04"/>
    <s v="tier - 3"/>
    <x v="2"/>
    <s v="R1026"/>
    <x v="26"/>
  </r>
  <r>
    <x v="877"/>
    <s v=" Mrs"/>
    <s v="AmandaL"/>
    <s v="Hoskins"/>
    <x v="11"/>
    <n v="4.66"/>
    <x v="0"/>
    <s v="No"/>
    <x v="0"/>
    <n v="0"/>
    <x v="1"/>
    <x v="0"/>
    <x v="2"/>
    <x v="834"/>
    <n v="12254.44"/>
    <s v="tier - 3"/>
    <x v="0"/>
    <s v="R1026"/>
    <x v="4"/>
  </r>
  <r>
    <x v="878"/>
    <s v=" Ms"/>
    <s v="Renee"/>
    <s v="Imbalzano Zegar"/>
    <x v="243"/>
    <n v="11.11"/>
    <x v="0"/>
    <s v="No"/>
    <x v="0"/>
    <n v="0"/>
    <x v="1"/>
    <x v="0"/>
    <x v="0"/>
    <x v="835"/>
    <n v="12245.17"/>
    <s v="tier - 3"/>
    <x v="1"/>
    <s v="R1012"/>
    <x v="19"/>
  </r>
  <r>
    <x v="879"/>
    <s v=" Ms"/>
    <s v="NellieA"/>
    <s v="Triedman"/>
    <x v="40"/>
    <n v="7.72"/>
    <x v="1"/>
    <s v="No"/>
    <x v="1"/>
    <n v="1"/>
    <x v="1"/>
    <x v="0"/>
    <x v="0"/>
    <x v="836"/>
    <n v="12244.53"/>
    <s v="tier - 3"/>
    <x v="1"/>
    <s v="R1013"/>
    <x v="8"/>
  </r>
  <r>
    <x v="880"/>
    <s v=" Ms"/>
    <s v="Tamara"/>
    <s v="Lovuolo"/>
    <x v="686"/>
    <n v="5.55"/>
    <x v="1"/>
    <s v="No"/>
    <x v="0"/>
    <n v="2"/>
    <x v="1"/>
    <x v="1"/>
    <x v="2"/>
    <x v="837"/>
    <n v="12237.73"/>
    <s v="tier - 3"/>
    <x v="0"/>
    <s v="R1012"/>
    <x v="24"/>
  </r>
  <r>
    <x v="881"/>
    <s v=" Ms"/>
    <s v="Joan"/>
    <s v="Chung"/>
    <x v="56"/>
    <n v="5.05"/>
    <x v="1"/>
    <s v="No"/>
    <x v="0"/>
    <n v="1"/>
    <x v="1"/>
    <x v="0"/>
    <x v="2"/>
    <x v="838"/>
    <n v="12235.84"/>
    <s v="tier - 3"/>
    <x v="0"/>
    <s v="R1012"/>
    <x v="13"/>
  </r>
  <r>
    <x v="882"/>
    <s v=" Ms"/>
    <s v="AimeeJ"/>
    <s v="Newsom"/>
    <x v="419"/>
    <n v="8.69"/>
    <x v="1"/>
    <s v="No"/>
    <x v="1"/>
    <n v="1"/>
    <x v="1"/>
    <x v="1"/>
    <x v="0"/>
    <x v="839"/>
    <n v="12233.83"/>
    <s v="tier - 3"/>
    <x v="1"/>
    <s v="R1011"/>
    <x v="8"/>
  </r>
  <r>
    <x v="883"/>
    <s v=" Ms"/>
    <s v="Suzanne"/>
    <s v="Harrington"/>
    <x v="687"/>
    <n v="5.9"/>
    <x v="1"/>
    <s v="No"/>
    <x v="0"/>
    <n v="1"/>
    <x v="1"/>
    <x v="0"/>
    <x v="1"/>
    <x v="840"/>
    <n v="12231.61"/>
    <s v="tier - 3"/>
    <x v="0"/>
    <s v="R1012"/>
    <x v="13"/>
  </r>
  <r>
    <x v="884"/>
    <s v=" Ms"/>
    <s v="KristinA"/>
    <s v="Hoffman"/>
    <x v="360"/>
    <n v="6.29"/>
    <x v="1"/>
    <s v="No"/>
    <x v="0"/>
    <n v="1"/>
    <x v="1"/>
    <x v="1"/>
    <x v="1"/>
    <x v="841"/>
    <n v="12224.35"/>
    <s v="tier - 3"/>
    <x v="1"/>
    <s v="R1012"/>
    <x v="13"/>
  </r>
  <r>
    <x v="885"/>
    <s v=" Ms"/>
    <s v="Bronwyn"/>
    <s v="Van Vugt"/>
    <x v="688"/>
    <n v="5.84"/>
    <x v="1"/>
    <s v="No"/>
    <x v="0"/>
    <n v="1"/>
    <x v="1"/>
    <x v="1"/>
    <x v="1"/>
    <x v="842"/>
    <n v="12222.9"/>
    <s v="tier - 3"/>
    <x v="2"/>
    <s v="R1012"/>
    <x v="13"/>
  </r>
  <r>
    <x v="886"/>
    <s v=" Ms"/>
    <s v="TaylorJ"/>
    <s v="Feehley"/>
    <x v="689"/>
    <n v="6.12"/>
    <x v="0"/>
    <s v="No"/>
    <x v="0"/>
    <n v="0"/>
    <x v="1"/>
    <x v="0"/>
    <x v="1"/>
    <x v="843"/>
    <n v="12218.7"/>
    <s v="tier - 3"/>
    <x v="1"/>
    <s v="R1012"/>
    <x v="29"/>
  </r>
  <r>
    <x v="887"/>
    <s v=" Mrs"/>
    <s v="KimberlyM"/>
    <s v="Ashworth"/>
    <x v="690"/>
    <n v="6.24"/>
    <x v="0"/>
    <s v="No"/>
    <x v="0"/>
    <n v="0"/>
    <x v="1"/>
    <x v="0"/>
    <x v="1"/>
    <x v="844"/>
    <n v="12198.64"/>
    <s v="tier - 3"/>
    <x v="0"/>
    <s v="R1026"/>
    <x v="42"/>
  </r>
  <r>
    <x v="888"/>
    <s v=" Mr"/>
    <s v="JoshuaE"/>
    <s v="Hansen"/>
    <x v="691"/>
    <n v="6.25"/>
    <x v="0"/>
    <s v="No"/>
    <x v="0"/>
    <n v="1"/>
    <x v="1"/>
    <x v="0"/>
    <x v="1"/>
    <x v="845"/>
    <n v="12148.2"/>
    <s v="tier - 3"/>
    <x v="0"/>
    <s v="R1012"/>
    <x v="38"/>
  </r>
  <r>
    <x v="889"/>
    <s v=" Mr"/>
    <s v="Jeffrey"/>
    <s v="Czyz"/>
    <x v="692"/>
    <n v="11.96"/>
    <x v="0"/>
    <s v="No"/>
    <x v="0"/>
    <n v="0"/>
    <x v="1"/>
    <x v="1"/>
    <x v="0"/>
    <x v="309"/>
    <n v="12146.97"/>
    <s v="tier - 3"/>
    <x v="0"/>
    <s v="R1011"/>
    <x v="5"/>
  </r>
  <r>
    <x v="890"/>
    <s v=" Mr"/>
    <s v="AndrewR"/>
    <s v="Bauder"/>
    <x v="664"/>
    <n v="7.69"/>
    <x v="0"/>
    <s v="No"/>
    <x v="0"/>
    <n v="0"/>
    <x v="1"/>
    <x v="1"/>
    <x v="0"/>
    <x v="846"/>
    <n v="12142.58"/>
    <s v="tier - 3"/>
    <x v="2"/>
    <s v="R1013"/>
    <x v="5"/>
  </r>
  <r>
    <x v="891"/>
    <s v=" Mr"/>
    <s v="FranciscoJ"/>
    <s v="Mendoza"/>
    <x v="693"/>
    <n v="8.83"/>
    <x v="0"/>
    <s v="No"/>
    <x v="0"/>
    <n v="0"/>
    <x v="1"/>
    <x v="0"/>
    <x v="0"/>
    <x v="345"/>
    <n v="12137.6"/>
    <s v="tier - 3"/>
    <x v="0"/>
    <s v="R1012"/>
    <x v="19"/>
  </r>
  <r>
    <x v="892"/>
    <s v=" Mrs"/>
    <s v="Rhonda"/>
    <s v="Glass"/>
    <x v="694"/>
    <n v="4.41"/>
    <x v="0"/>
    <s v="No"/>
    <x v="0"/>
    <n v="0"/>
    <x v="1"/>
    <x v="0"/>
    <x v="2"/>
    <x v="847"/>
    <n v="12130.8"/>
    <s v="tier - 3"/>
    <x v="0"/>
    <s v="R1026"/>
    <x v="42"/>
  </r>
  <r>
    <x v="893"/>
    <s v=" Mr"/>
    <s v="John"/>
    <s v="Butcher"/>
    <x v="570"/>
    <n v="9.1"/>
    <x v="1"/>
    <s v="No"/>
    <x v="1"/>
    <n v="1"/>
    <x v="1"/>
    <x v="1"/>
    <x v="0"/>
    <x v="848"/>
    <n v="12129.61"/>
    <s v="tier - 3"/>
    <x v="1"/>
    <s v="R1012"/>
    <x v="5"/>
  </r>
  <r>
    <x v="894"/>
    <s v=" Mr"/>
    <s v="MilesJ"/>
    <s v="Traiser"/>
    <x v="247"/>
    <n v="11.52"/>
    <x v="1"/>
    <s v="No"/>
    <x v="1"/>
    <n v="1"/>
    <x v="1"/>
    <x v="1"/>
    <x v="0"/>
    <x v="791"/>
    <n v="12124.99"/>
    <s v="tier - 3"/>
    <x v="1"/>
    <s v="R1012"/>
    <x v="8"/>
  </r>
  <r>
    <x v="895"/>
    <s v=" Ms"/>
    <s v="JustynaI"/>
    <s v="Mudy-Mader"/>
    <x v="65"/>
    <n v="10.95"/>
    <x v="0"/>
    <s v="No"/>
    <x v="0"/>
    <n v="0"/>
    <x v="1"/>
    <x v="0"/>
    <x v="0"/>
    <x v="849"/>
    <n v="12105.32"/>
    <s v="tier - 3"/>
    <x v="0"/>
    <s v="R1011"/>
    <x v="0"/>
  </r>
  <r>
    <x v="896"/>
    <s v=" Ms"/>
    <s v="Lucille"/>
    <s v="Rogers"/>
    <x v="467"/>
    <n v="11.5"/>
    <x v="0"/>
    <s v="No"/>
    <x v="0"/>
    <n v="0"/>
    <x v="1"/>
    <x v="1"/>
    <x v="0"/>
    <x v="850"/>
    <n v="12096.65"/>
    <s v="tier - 3"/>
    <x v="1"/>
    <s v="R1024"/>
    <x v="0"/>
  </r>
  <r>
    <x v="897"/>
    <s v=" Ms"/>
    <s v="April"/>
    <s v="Woo"/>
    <x v="257"/>
    <n v="9.8800000000000008"/>
    <x v="0"/>
    <s v="No"/>
    <x v="0"/>
    <n v="0"/>
    <x v="1"/>
    <x v="2"/>
    <x v="0"/>
    <x v="851"/>
    <n v="12094.48"/>
    <s v="tier - 3"/>
    <x v="0"/>
    <s v="R1011"/>
    <x v="0"/>
  </r>
  <r>
    <x v="898"/>
    <s v=" Mr"/>
    <s v="Robert"/>
    <s v="Walsh"/>
    <x v="695"/>
    <n v="6.2"/>
    <x v="0"/>
    <s v="No"/>
    <x v="0"/>
    <n v="1"/>
    <x v="1"/>
    <x v="0"/>
    <x v="1"/>
    <x v="852"/>
    <n v="12091.34"/>
    <s v="tier - 3"/>
    <x v="2"/>
    <s v="R1022"/>
    <x v="32"/>
  </r>
  <r>
    <x v="899"/>
    <s v=" Mrs"/>
    <s v="Alyssa"/>
    <s v="White"/>
    <x v="696"/>
    <n v="8.41"/>
    <x v="1"/>
    <s v="No"/>
    <x v="0"/>
    <n v="1"/>
    <x v="1"/>
    <x v="0"/>
    <x v="0"/>
    <x v="853"/>
    <n v="12048.13"/>
    <s v="tier - 3"/>
    <x v="2"/>
    <s v="R1026"/>
    <x v="26"/>
  </r>
  <r>
    <x v="900"/>
    <s v=" Ms"/>
    <s v="JessicaE"/>
    <s v="Sheppard"/>
    <x v="401"/>
    <n v="5.07"/>
    <x v="1"/>
    <s v="No"/>
    <x v="0"/>
    <n v="2"/>
    <x v="1"/>
    <x v="1"/>
    <x v="2"/>
    <x v="854"/>
    <n v="12044.34"/>
    <s v="tier - 3"/>
    <x v="1"/>
    <s v="R1012"/>
    <x v="24"/>
  </r>
  <r>
    <x v="901"/>
    <s v=" Mr"/>
    <s v="PatrickJ"/>
    <s v="Doran"/>
    <x v="697"/>
    <n v="4.0599999999999996"/>
    <x v="0"/>
    <s v="No"/>
    <x v="1"/>
    <n v="1"/>
    <x v="1"/>
    <x v="0"/>
    <x v="2"/>
    <x v="855"/>
    <n v="12035.18"/>
    <s v="tier - 3"/>
    <x v="0"/>
    <s v="R1021"/>
    <x v="18"/>
  </r>
  <r>
    <x v="902"/>
    <s v=" Ms"/>
    <s v="Emilie"/>
    <s v="Labrosse"/>
    <x v="698"/>
    <n v="10.52"/>
    <x v="0"/>
    <s v="No"/>
    <x v="0"/>
    <n v="0"/>
    <x v="1"/>
    <x v="2"/>
    <x v="0"/>
    <x v="57"/>
    <n v="12032.33"/>
    <s v="tier - 3"/>
    <x v="1"/>
    <s v="R1011"/>
    <x v="11"/>
  </r>
  <r>
    <x v="903"/>
    <s v=" Ms"/>
    <s v="CaitlinB"/>
    <s v="Thomas"/>
    <x v="699"/>
    <n v="9.65"/>
    <x v="0"/>
    <s v="No"/>
    <x v="0"/>
    <n v="0"/>
    <x v="1"/>
    <x v="2"/>
    <x v="0"/>
    <x v="856"/>
    <n v="12029.29"/>
    <s v="tier - 3"/>
    <x v="2"/>
    <s v="R1024"/>
    <x v="11"/>
  </r>
  <r>
    <x v="904"/>
    <s v=" Mr"/>
    <s v="JosephW"/>
    <s v="Lesniak"/>
    <x v="566"/>
    <n v="6.21"/>
    <x v="0"/>
    <s v="No"/>
    <x v="0"/>
    <n v="0"/>
    <x v="1"/>
    <x v="0"/>
    <x v="1"/>
    <x v="857"/>
    <n v="12001.29"/>
    <s v="tier - 3"/>
    <x v="0"/>
    <s v="R1021"/>
    <x v="37"/>
  </r>
  <r>
    <x v="905"/>
    <s v=" Ms"/>
    <s v="Wendy"/>
    <s v="Prowse"/>
    <x v="700"/>
    <n v="4.76"/>
    <x v="0"/>
    <s v="No"/>
    <x v="1"/>
    <n v="1"/>
    <x v="1"/>
    <x v="0"/>
    <x v="2"/>
    <x v="592"/>
    <n v="11994.89"/>
    <s v="tier - 3"/>
    <x v="2"/>
    <s v="R1012"/>
    <x v="20"/>
  </r>
  <r>
    <x v="906"/>
    <s v=" Mrs"/>
    <s v="LeahL"/>
    <s v="Seigel"/>
    <x v="677"/>
    <n v="5.73"/>
    <x v="1"/>
    <s v="No"/>
    <x v="1"/>
    <n v="1"/>
    <x v="1"/>
    <x v="0"/>
    <x v="1"/>
    <x v="858"/>
    <n v="11987.68"/>
    <s v="tier - 3"/>
    <x v="2"/>
    <s v="R1026"/>
    <x v="33"/>
  </r>
  <r>
    <x v="907"/>
    <s v=" Mr"/>
    <s v="WayneL"/>
    <s v="Blas"/>
    <x v="25"/>
    <n v="10.78"/>
    <x v="1"/>
    <s v="No"/>
    <x v="0"/>
    <n v="0"/>
    <x v="1"/>
    <x v="0"/>
    <x v="0"/>
    <x v="78"/>
    <n v="11987.17"/>
    <s v="tier - 3"/>
    <x v="0"/>
    <s v="R1013"/>
    <x v="22"/>
  </r>
  <r>
    <x v="908"/>
    <s v=" Mr"/>
    <s v="JasonM"/>
    <s v="Simpson"/>
    <x v="701"/>
    <n v="5.08"/>
    <x v="1"/>
    <s v="No"/>
    <x v="0"/>
    <n v="1"/>
    <x v="1"/>
    <x v="0"/>
    <x v="2"/>
    <x v="859"/>
    <n v="11946.63"/>
    <s v="tier - 3"/>
    <x v="2"/>
    <s v="R1013"/>
    <x v="13"/>
  </r>
  <r>
    <x v="909"/>
    <s v=" Mr"/>
    <s v="Floris"/>
    <s v="Gierman"/>
    <x v="44"/>
    <n v="11.39"/>
    <x v="0"/>
    <s v="No"/>
    <x v="0"/>
    <n v="0"/>
    <x v="1"/>
    <x v="0"/>
    <x v="0"/>
    <x v="860"/>
    <n v="11945.13"/>
    <s v="tier - 3"/>
    <x v="2"/>
    <s v="R1012"/>
    <x v="11"/>
  </r>
  <r>
    <x v="910"/>
    <s v=" Mr"/>
    <s v="Marc"/>
    <s v="Jeuland"/>
    <x v="702"/>
    <n v="5.35"/>
    <x v="1"/>
    <s v="No"/>
    <x v="0"/>
    <n v="1"/>
    <x v="1"/>
    <x v="0"/>
    <x v="2"/>
    <x v="861"/>
    <n v="11944.59"/>
    <s v="tier - 3"/>
    <x v="2"/>
    <s v="R1016"/>
    <x v="13"/>
  </r>
  <r>
    <x v="911"/>
    <s v=" Mr"/>
    <s v="Christopher"/>
    <s v="Chorney"/>
    <x v="525"/>
    <n v="5.6"/>
    <x v="0"/>
    <s v="No"/>
    <x v="0"/>
    <n v="0"/>
    <x v="1"/>
    <x v="0"/>
    <x v="2"/>
    <x v="862"/>
    <n v="11941.83"/>
    <s v="tier - 3"/>
    <x v="1"/>
    <s v="R1023"/>
    <x v="42"/>
  </r>
  <r>
    <x v="912"/>
    <s v=" Mr"/>
    <s v="Kevin"/>
    <s v="Rook"/>
    <x v="703"/>
    <n v="4.2699999999999996"/>
    <x v="1"/>
    <s v="No"/>
    <x v="0"/>
    <n v="1"/>
    <x v="1"/>
    <x v="0"/>
    <x v="2"/>
    <x v="863"/>
    <n v="11938.26"/>
    <s v="tier - 3"/>
    <x v="0"/>
    <s v="R1019"/>
    <x v="13"/>
  </r>
  <r>
    <x v="913"/>
    <s v=" Mr"/>
    <s v="AharonN"/>
    <s v="Wright"/>
    <x v="524"/>
    <n v="5.57"/>
    <x v="1"/>
    <s v="No"/>
    <x v="0"/>
    <n v="1"/>
    <x v="1"/>
    <x v="1"/>
    <x v="2"/>
    <x v="864"/>
    <n v="11931.13"/>
    <s v="tier - 3"/>
    <x v="1"/>
    <s v="R1019"/>
    <x v="13"/>
  </r>
  <r>
    <x v="914"/>
    <s v=" Mr"/>
    <s v="LawrenceD"/>
    <s v="Chin"/>
    <x v="190"/>
    <n v="5.68"/>
    <x v="1"/>
    <s v="No"/>
    <x v="0"/>
    <n v="1"/>
    <x v="1"/>
    <x v="1"/>
    <x v="2"/>
    <x v="463"/>
    <n v="11918.2"/>
    <s v="tier - 3"/>
    <x v="1"/>
    <s v="R1021"/>
    <x v="13"/>
  </r>
  <r>
    <x v="915"/>
    <s v=" Mr"/>
    <s v="Malcolm"/>
    <s v="White"/>
    <x v="704"/>
    <n v="5.3"/>
    <x v="0"/>
    <s v="yes"/>
    <x v="0"/>
    <n v="1"/>
    <x v="1"/>
    <x v="2"/>
    <x v="2"/>
    <x v="865"/>
    <n v="11884.05"/>
    <s v="tier - 3"/>
    <x v="0"/>
    <s v="R1013"/>
    <x v="39"/>
  </r>
  <r>
    <x v="916"/>
    <s v=" Ms"/>
    <s v="AnnaE"/>
    <s v="Savage"/>
    <x v="705"/>
    <n v="9.4499999999999993"/>
    <x v="1"/>
    <s v="No"/>
    <x v="0"/>
    <n v="0"/>
    <x v="1"/>
    <x v="0"/>
    <x v="0"/>
    <x v="866"/>
    <n v="11881.97"/>
    <s v="tier - 3"/>
    <x v="1"/>
    <s v="R1013"/>
    <x v="22"/>
  </r>
  <r>
    <x v="917"/>
    <s v=" Ms"/>
    <s v="Jenny"/>
    <s v="Hitchings"/>
    <x v="425"/>
    <n v="6.79"/>
    <x v="1"/>
    <s v="No"/>
    <x v="0"/>
    <n v="0"/>
    <x v="1"/>
    <x v="1"/>
    <x v="0"/>
    <x v="867"/>
    <n v="11881.36"/>
    <s v="tier - 3"/>
    <x v="2"/>
    <s v="R1011"/>
    <x v="22"/>
  </r>
  <r>
    <x v="918"/>
    <s v=" Ms"/>
    <s v="MelissaL"/>
    <s v="Truitt"/>
    <x v="443"/>
    <n v="11.1"/>
    <x v="1"/>
    <s v="No"/>
    <x v="0"/>
    <n v="0"/>
    <x v="1"/>
    <x v="0"/>
    <x v="0"/>
    <x v="868"/>
    <n v="11879.1"/>
    <s v="tier - 3"/>
    <x v="0"/>
    <s v="R1024"/>
    <x v="22"/>
  </r>
  <r>
    <x v="919"/>
    <s v=" Ms"/>
    <s v="ChiaJ"/>
    <s v="Chang"/>
    <x v="171"/>
    <n v="7.26"/>
    <x v="0"/>
    <s v="No"/>
    <x v="0"/>
    <n v="0"/>
    <x v="1"/>
    <x v="0"/>
    <x v="0"/>
    <x v="869"/>
    <n v="11858.56"/>
    <s v="tier - 3"/>
    <x v="0"/>
    <s v="R1011"/>
    <x v="19"/>
  </r>
  <r>
    <x v="920"/>
    <s v=" Ms"/>
    <s v="LauraA"/>
    <s v="Frey"/>
    <x v="85"/>
    <n v="5.27"/>
    <x v="1"/>
    <s v="No"/>
    <x v="0"/>
    <n v="1"/>
    <x v="1"/>
    <x v="0"/>
    <x v="2"/>
    <x v="859"/>
    <n v="11856.41"/>
    <s v="tier - 3"/>
    <x v="2"/>
    <s v="R1013"/>
    <x v="13"/>
  </r>
  <r>
    <x v="921"/>
    <s v=" Ms"/>
    <s v="Aditi"/>
    <s v="Krishna"/>
    <x v="382"/>
    <n v="5.46"/>
    <x v="1"/>
    <s v="No"/>
    <x v="0"/>
    <n v="1"/>
    <x v="1"/>
    <x v="0"/>
    <x v="2"/>
    <x v="870"/>
    <n v="11848.14"/>
    <s v="tier - 3"/>
    <x v="2"/>
    <s v="R1011"/>
    <x v="13"/>
  </r>
  <r>
    <x v="922"/>
    <s v=" Ms"/>
    <s v="LeahA"/>
    <s v="Maher"/>
    <x v="80"/>
    <n v="8.1300000000000008"/>
    <x v="0"/>
    <s v="No"/>
    <x v="0"/>
    <n v="0"/>
    <x v="1"/>
    <x v="0"/>
    <x v="0"/>
    <x v="871"/>
    <n v="11842.62"/>
    <s v="tier - 3"/>
    <x v="0"/>
    <s v="R1012"/>
    <x v="11"/>
  </r>
  <r>
    <x v="923"/>
    <s v=" Ms"/>
    <s v="Marianne"/>
    <s v="Boivin"/>
    <x v="683"/>
    <n v="4.25"/>
    <x v="1"/>
    <s v="No"/>
    <x v="0"/>
    <n v="1"/>
    <x v="1"/>
    <x v="1"/>
    <x v="2"/>
    <x v="872"/>
    <n v="11842.44"/>
    <s v="tier - 3"/>
    <x v="2"/>
    <s v="R1011"/>
    <x v="13"/>
  </r>
  <r>
    <x v="924"/>
    <s v=" Ms"/>
    <s v="Carla"/>
    <s v="Mcalister"/>
    <x v="88"/>
    <n v="8.68"/>
    <x v="0"/>
    <s v="No"/>
    <x v="0"/>
    <n v="0"/>
    <x v="1"/>
    <x v="0"/>
    <x v="0"/>
    <x v="873"/>
    <n v="11840.78"/>
    <s v="tier - 3"/>
    <x v="2"/>
    <s v="R1012"/>
    <x v="11"/>
  </r>
  <r>
    <x v="925"/>
    <s v=" Ms"/>
    <s v="Oksana"/>
    <s v="Akhmedova"/>
    <x v="706"/>
    <n v="6.25"/>
    <x v="1"/>
    <s v="No"/>
    <x v="0"/>
    <n v="1"/>
    <x v="1"/>
    <x v="1"/>
    <x v="1"/>
    <x v="874"/>
    <n v="11837.16"/>
    <s v="tier - 3"/>
    <x v="0"/>
    <s v="R1011"/>
    <x v="13"/>
  </r>
  <r>
    <x v="926"/>
    <s v=" Ms"/>
    <s v="RebeccaB"/>
    <s v="Tucker"/>
    <x v="316"/>
    <n v="4.47"/>
    <x v="1"/>
    <s v="No"/>
    <x v="0"/>
    <n v="1"/>
    <x v="1"/>
    <x v="2"/>
    <x v="2"/>
    <x v="870"/>
    <n v="11833.78"/>
    <s v="tier - 3"/>
    <x v="0"/>
    <s v="R1013"/>
    <x v="13"/>
  </r>
  <r>
    <x v="927"/>
    <s v=" Ms"/>
    <s v="MariaA"/>
    <s v="Gramelspacher"/>
    <x v="567"/>
    <n v="8.31"/>
    <x v="0"/>
    <s v="No"/>
    <x v="0"/>
    <n v="0"/>
    <x v="1"/>
    <x v="2"/>
    <x v="0"/>
    <x v="875"/>
    <n v="11830.61"/>
    <s v="tier - 3"/>
    <x v="1"/>
    <s v="R1012"/>
    <x v="11"/>
  </r>
  <r>
    <x v="928"/>
    <s v=" Mrs"/>
    <s v="LisaM"/>
    <s v="Goldsmith"/>
    <x v="707"/>
    <n v="5.68"/>
    <x v="0"/>
    <s v="No"/>
    <x v="0"/>
    <n v="0"/>
    <x v="1"/>
    <x v="0"/>
    <x v="2"/>
    <x v="876"/>
    <n v="11773.06"/>
    <s v="tier - 3"/>
    <x v="0"/>
    <s v="R1026"/>
    <x v="37"/>
  </r>
  <r>
    <x v="929"/>
    <s v=" Mr"/>
    <s v="SteveJr"/>
    <s v="Tranter"/>
    <x v="355"/>
    <n v="4.75"/>
    <x v="1"/>
    <s v="No"/>
    <x v="0"/>
    <n v="2"/>
    <x v="1"/>
    <x v="0"/>
    <x v="2"/>
    <x v="877"/>
    <n v="11763"/>
    <s v="tier - 3"/>
    <x v="0"/>
    <s v="R1016"/>
    <x v="24"/>
  </r>
  <r>
    <x v="930"/>
    <s v=" Mrs"/>
    <s v="Tiffany"/>
    <s v="Tu"/>
    <x v="708"/>
    <n v="6.31"/>
    <x v="0"/>
    <s v="No"/>
    <x v="1"/>
    <n v="1"/>
    <x v="1"/>
    <x v="0"/>
    <x v="1"/>
    <x v="878"/>
    <n v="11752.68"/>
    <s v="tier - 3"/>
    <x v="1"/>
    <s v="R1026"/>
    <x v="18"/>
  </r>
  <r>
    <x v="931"/>
    <s v=" Mr"/>
    <s v="Greg"/>
    <s v="Kaczka"/>
    <x v="124"/>
    <n v="6.28"/>
    <x v="1"/>
    <s v="No"/>
    <x v="0"/>
    <n v="1"/>
    <x v="1"/>
    <x v="0"/>
    <x v="1"/>
    <x v="879"/>
    <n v="11743.93"/>
    <s v="tier - 3"/>
    <x v="1"/>
    <s v="R1012"/>
    <x v="13"/>
  </r>
  <r>
    <x v="932"/>
    <s v=" Mr"/>
    <s v="Dale"/>
    <s v="Hunter"/>
    <x v="350"/>
    <n v="9.2899999999999991"/>
    <x v="1"/>
    <s v="No"/>
    <x v="1"/>
    <n v="1"/>
    <x v="1"/>
    <x v="1"/>
    <x v="0"/>
    <x v="880"/>
    <n v="11743.3"/>
    <s v="tier - 3"/>
    <x v="0"/>
    <s v="R1013"/>
    <x v="8"/>
  </r>
  <r>
    <x v="933"/>
    <s v=" Ms"/>
    <s v="BrittanyA"/>
    <s v="Moran"/>
    <x v="709"/>
    <n v="5.79"/>
    <x v="1"/>
    <s v="No"/>
    <x v="1"/>
    <n v="1"/>
    <x v="1"/>
    <x v="1"/>
    <x v="1"/>
    <x v="881"/>
    <n v="11741.73"/>
    <s v="tier - 3"/>
    <x v="1"/>
    <s v="R1011"/>
    <x v="16"/>
  </r>
  <r>
    <x v="934"/>
    <s v=" Mr"/>
    <s v="RobertS"/>
    <s v="Ashby"/>
    <x v="710"/>
    <n v="4.54"/>
    <x v="1"/>
    <s v="No"/>
    <x v="0"/>
    <n v="1"/>
    <x v="1"/>
    <x v="1"/>
    <x v="2"/>
    <x v="298"/>
    <n v="11737.85"/>
    <s v="tier - 3"/>
    <x v="1"/>
    <s v="R1011"/>
    <x v="23"/>
  </r>
  <r>
    <x v="935"/>
    <s v=" Mr"/>
    <s v="Cameron"/>
    <s v="Ausen"/>
    <x v="276"/>
    <n v="4.68"/>
    <x v="1"/>
    <s v="No"/>
    <x v="0"/>
    <n v="1"/>
    <x v="1"/>
    <x v="1"/>
    <x v="2"/>
    <x v="882"/>
    <n v="11735.88"/>
    <s v="tier - 3"/>
    <x v="1"/>
    <s v="R1012"/>
    <x v="13"/>
  </r>
  <r>
    <x v="936"/>
    <s v=" Mrs"/>
    <s v="Ulrike"/>
    <s v="Savage"/>
    <x v="677"/>
    <n v="5.88"/>
    <x v="0"/>
    <s v="No"/>
    <x v="0"/>
    <n v="1"/>
    <x v="1"/>
    <x v="0"/>
    <x v="1"/>
    <x v="883"/>
    <n v="11730.82"/>
    <s v="tier - 3"/>
    <x v="0"/>
    <s v="R1026"/>
    <x v="32"/>
  </r>
  <r>
    <x v="937"/>
    <s v=" Ms"/>
    <s v="KatlynA"/>
    <s v="O'Leary"/>
    <x v="711"/>
    <n v="5.42"/>
    <x v="1"/>
    <s v="No"/>
    <x v="1"/>
    <n v="1"/>
    <x v="1"/>
    <x v="2"/>
    <x v="2"/>
    <x v="884"/>
    <n v="11729.68"/>
    <s v="tier - 3"/>
    <x v="1"/>
    <s v="R1024"/>
    <x v="16"/>
  </r>
  <r>
    <x v="938"/>
    <s v=" Mr"/>
    <s v="MorganB"/>
    <s v="Scoville"/>
    <x v="712"/>
    <n v="4.16"/>
    <x v="0"/>
    <s v="No"/>
    <x v="0"/>
    <n v="0"/>
    <x v="1"/>
    <x v="0"/>
    <x v="2"/>
    <x v="885"/>
    <n v="11712.97"/>
    <s v="tier - 3"/>
    <x v="2"/>
    <s v="R1021"/>
    <x v="37"/>
  </r>
  <r>
    <x v="939"/>
    <s v=" Mr"/>
    <s v="Peter"/>
    <s v="Kaus"/>
    <x v="713"/>
    <n v="7.05"/>
    <x v="1"/>
    <s v="No"/>
    <x v="0"/>
    <n v="2"/>
    <x v="1"/>
    <x v="0"/>
    <x v="0"/>
    <x v="886"/>
    <n v="11696.52"/>
    <s v="tier - 3"/>
    <x v="1"/>
    <s v="R1021"/>
    <x v="2"/>
  </r>
  <r>
    <x v="940"/>
    <s v=" Ms"/>
    <s v="Chandler"/>
    <s v="Rainey"/>
    <x v="184"/>
    <n v="5.63"/>
    <x v="1"/>
    <s v="No"/>
    <x v="0"/>
    <n v="2"/>
    <x v="1"/>
    <x v="0"/>
    <x v="2"/>
    <x v="887"/>
    <n v="11674.13"/>
    <s v="tier - 3"/>
    <x v="1"/>
    <s v="R1011"/>
    <x v="24"/>
  </r>
  <r>
    <x v="941"/>
    <s v=" Ms"/>
    <s v="SilvanaM"/>
    <s v="Rasch"/>
    <x v="570"/>
    <n v="4.24"/>
    <x v="1"/>
    <s v="No"/>
    <x v="0"/>
    <n v="2"/>
    <x v="1"/>
    <x v="1"/>
    <x v="2"/>
    <x v="888"/>
    <n v="11658.38"/>
    <s v="tier - 3"/>
    <x v="0"/>
    <s v="R1024"/>
    <x v="24"/>
  </r>
  <r>
    <x v="942"/>
    <s v=" Ms"/>
    <s v="Natty"/>
    <s v="Plunkett"/>
    <x v="276"/>
    <n v="4.96"/>
    <x v="1"/>
    <s v="No"/>
    <x v="0"/>
    <n v="2"/>
    <x v="1"/>
    <x v="1"/>
    <x v="2"/>
    <x v="889"/>
    <n v="11658.12"/>
    <s v="tier - 3"/>
    <x v="1"/>
    <s v="R1024"/>
    <x v="24"/>
  </r>
  <r>
    <x v="943"/>
    <s v=" Mr"/>
    <s v="NicholasT"/>
    <s v="Murphy"/>
    <x v="209"/>
    <n v="4.34"/>
    <x v="0"/>
    <s v="No"/>
    <x v="0"/>
    <n v="0"/>
    <x v="1"/>
    <x v="0"/>
    <x v="2"/>
    <x v="890"/>
    <n v="11657.81"/>
    <s v="tier - 3"/>
    <x v="2"/>
    <s v="R1023"/>
    <x v="6"/>
  </r>
  <r>
    <x v="944"/>
    <s v=" Ms"/>
    <s v="Rebecca"/>
    <s v="Gusmer"/>
    <x v="237"/>
    <n v="5.43"/>
    <x v="1"/>
    <s v="No"/>
    <x v="0"/>
    <n v="2"/>
    <x v="1"/>
    <x v="1"/>
    <x v="2"/>
    <x v="891"/>
    <n v="11657.72"/>
    <s v="tier - 3"/>
    <x v="2"/>
    <s v="R1024"/>
    <x v="24"/>
  </r>
  <r>
    <x v="945"/>
    <s v=" Mr"/>
    <s v="John"/>
    <s v="Loftus"/>
    <x v="66"/>
    <n v="8.33"/>
    <x v="1"/>
    <s v="No"/>
    <x v="0"/>
    <n v="1"/>
    <x v="1"/>
    <x v="0"/>
    <x v="0"/>
    <x v="892"/>
    <n v="11625.11"/>
    <s v="tier - 3"/>
    <x v="0"/>
    <s v="R1022"/>
    <x v="26"/>
  </r>
  <r>
    <x v="946"/>
    <s v=" Mr"/>
    <s v="AntonyG"/>
    <s v="Scott"/>
    <x v="714"/>
    <n v="5.63"/>
    <x v="1"/>
    <s v="No"/>
    <x v="0"/>
    <n v="1"/>
    <x v="1"/>
    <x v="1"/>
    <x v="2"/>
    <x v="893"/>
    <n v="11602.75"/>
    <s v="tier - 3"/>
    <x v="1"/>
    <s v="R1020"/>
    <x v="13"/>
  </r>
  <r>
    <x v="947"/>
    <s v=" Mr"/>
    <s v="Eric"/>
    <s v="Alvarez"/>
    <x v="715"/>
    <n v="7.23"/>
    <x v="0"/>
    <s v="No"/>
    <x v="0"/>
    <n v="0"/>
    <x v="1"/>
    <x v="0"/>
    <x v="0"/>
    <x v="894"/>
    <n v="11576.13"/>
    <s v="tier - 3"/>
    <x v="0"/>
    <s v="R1011"/>
    <x v="11"/>
  </r>
  <r>
    <x v="948"/>
    <s v=" Mr"/>
    <s v="Erik"/>
    <s v="Petersson"/>
    <x v="716"/>
    <n v="10.57"/>
    <x v="0"/>
    <s v="No"/>
    <x v="0"/>
    <n v="0"/>
    <x v="1"/>
    <x v="0"/>
    <x v="0"/>
    <x v="895"/>
    <n v="11566.3"/>
    <s v="tier - 3"/>
    <x v="0"/>
    <s v="R1016"/>
    <x v="11"/>
  </r>
  <r>
    <x v="949"/>
    <s v=" Mr"/>
    <s v="MatthewT"/>
    <s v="Liaw"/>
    <x v="438"/>
    <n v="7.92"/>
    <x v="0"/>
    <s v="No"/>
    <x v="0"/>
    <n v="0"/>
    <x v="1"/>
    <x v="1"/>
    <x v="0"/>
    <x v="11"/>
    <n v="11554.22"/>
    <s v="tier - 3"/>
    <x v="1"/>
    <s v="R1013"/>
    <x v="11"/>
  </r>
  <r>
    <x v="950"/>
    <s v=" Ms"/>
    <s v="Cassandra"/>
    <s v="Tripaldi"/>
    <x v="330"/>
    <n v="10.119999999999999"/>
    <x v="0"/>
    <s v="No"/>
    <x v="0"/>
    <n v="2"/>
    <x v="1"/>
    <x v="0"/>
    <x v="0"/>
    <x v="896"/>
    <n v="11552.9"/>
    <s v="tier - 3"/>
    <x v="2"/>
    <s v="R1011"/>
    <x v="30"/>
  </r>
  <r>
    <x v="951"/>
    <s v=" Ms"/>
    <s v="RosemaryC"/>
    <s v="Kelley"/>
    <x v="717"/>
    <n v="7.91"/>
    <x v="0"/>
    <s v="No"/>
    <x v="0"/>
    <n v="0"/>
    <x v="1"/>
    <x v="0"/>
    <x v="0"/>
    <x v="897"/>
    <n v="11540.25"/>
    <s v="tier - 3"/>
    <x v="1"/>
    <s v="R1012"/>
    <x v="14"/>
  </r>
  <r>
    <x v="952"/>
    <s v=" Ms"/>
    <s v="CarrieA"/>
    <s v="Endara"/>
    <x v="516"/>
    <n v="10.9"/>
    <x v="0"/>
    <s v="No"/>
    <x v="0"/>
    <n v="0"/>
    <x v="1"/>
    <x v="0"/>
    <x v="0"/>
    <x v="898"/>
    <n v="11538.42"/>
    <s v="tier - 3"/>
    <x v="1"/>
    <s v="R1011"/>
    <x v="0"/>
  </r>
  <r>
    <x v="953"/>
    <s v=" Mr"/>
    <s v="GerardoSr"/>
    <s v="Valle"/>
    <x v="628"/>
    <n v="11.83"/>
    <x v="0"/>
    <s v="No"/>
    <x v="0"/>
    <n v="0"/>
    <x v="1"/>
    <x v="3"/>
    <x v="0"/>
    <x v="875"/>
    <n v="11534.87"/>
    <s v="tier - 3"/>
    <x v="1"/>
    <s v="R1017"/>
    <x v="11"/>
  </r>
  <r>
    <x v="954"/>
    <s v=" Mr"/>
    <s v="MatthewR"/>
    <s v="Germain"/>
    <x v="718"/>
    <n v="7.42"/>
    <x v="1"/>
    <s v="No"/>
    <x v="0"/>
    <n v="2"/>
    <x v="1"/>
    <x v="0"/>
    <x v="0"/>
    <x v="899"/>
    <n v="11530.12"/>
    <s v="tier - 3"/>
    <x v="1"/>
    <s v="R1012"/>
    <x v="2"/>
  </r>
  <r>
    <x v="955"/>
    <s v=" Mrs"/>
    <s v="MeghanE"/>
    <s v="Finecey"/>
    <x v="719"/>
    <n v="5.62"/>
    <x v="1"/>
    <s v="No"/>
    <x v="0"/>
    <n v="1"/>
    <x v="1"/>
    <x v="0"/>
    <x v="2"/>
    <x v="900"/>
    <n v="11524.25"/>
    <s v="tier - 3"/>
    <x v="1"/>
    <s v="R1026"/>
    <x v="23"/>
  </r>
  <r>
    <x v="956"/>
    <s v=" Mr"/>
    <s v="Eric"/>
    <s v="Mendoza"/>
    <x v="720"/>
    <n v="7.16"/>
    <x v="0"/>
    <s v="No"/>
    <x v="0"/>
    <n v="0"/>
    <x v="1"/>
    <x v="2"/>
    <x v="0"/>
    <x v="901"/>
    <n v="11520.1"/>
    <s v="tier - 3"/>
    <x v="1"/>
    <s v="R1012"/>
    <x v="14"/>
  </r>
  <r>
    <x v="957"/>
    <s v=" Ms"/>
    <s v="LisaB"/>
    <s v="Roe"/>
    <x v="67"/>
    <n v="9.89"/>
    <x v="0"/>
    <s v="No"/>
    <x v="0"/>
    <n v="0"/>
    <x v="1"/>
    <x v="0"/>
    <x v="0"/>
    <x v="902"/>
    <n v="11512.41"/>
    <s v="tier - 3"/>
    <x v="1"/>
    <s v="R1024"/>
    <x v="0"/>
  </r>
  <r>
    <x v="958"/>
    <s v=" Mrs"/>
    <s v="JaneR"/>
    <s v="Webb"/>
    <x v="721"/>
    <n v="5.14"/>
    <x v="0"/>
    <s v="No"/>
    <x v="0"/>
    <n v="0"/>
    <x v="1"/>
    <x v="0"/>
    <x v="2"/>
    <x v="903"/>
    <n v="11511.61"/>
    <s v="tier - 3"/>
    <x v="0"/>
    <s v="R1026"/>
    <x v="4"/>
  </r>
  <r>
    <x v="959"/>
    <s v=" Ms"/>
    <s v="AllisonM"/>
    <s v="Stocker"/>
    <x v="391"/>
    <n v="5.61"/>
    <x v="1"/>
    <s v="No"/>
    <x v="1"/>
    <n v="1"/>
    <x v="1"/>
    <x v="0"/>
    <x v="2"/>
    <x v="904"/>
    <n v="11497.69"/>
    <s v="tier - 3"/>
    <x v="1"/>
    <s v="R1012"/>
    <x v="16"/>
  </r>
  <r>
    <x v="960"/>
    <s v=" Mrs"/>
    <s v="SarahE"/>
    <s v="Jacobson"/>
    <x v="722"/>
    <n v="5.51"/>
    <x v="1"/>
    <s v="No"/>
    <x v="1"/>
    <n v="1"/>
    <x v="1"/>
    <x v="0"/>
    <x v="2"/>
    <x v="905"/>
    <n v="11492.46"/>
    <s v="tier - 3"/>
    <x v="0"/>
    <s v="R1026"/>
    <x v="37"/>
  </r>
  <r>
    <x v="961"/>
    <s v=" Mr"/>
    <s v="PhilipJ"/>
    <s v="Shaw"/>
    <x v="723"/>
    <n v="8.3800000000000008"/>
    <x v="1"/>
    <s v="No"/>
    <x v="0"/>
    <n v="2"/>
    <x v="1"/>
    <x v="0"/>
    <x v="0"/>
    <x v="906"/>
    <n v="11488.32"/>
    <s v="tier - 3"/>
    <x v="1"/>
    <s v="R1014"/>
    <x v="2"/>
  </r>
  <r>
    <x v="962"/>
    <s v=" Ms"/>
    <s v="JillianA"/>
    <s v="Goodwin"/>
    <x v="25"/>
    <n v="4.68"/>
    <x v="0"/>
    <s v="yes"/>
    <x v="0"/>
    <n v="1"/>
    <x v="1"/>
    <x v="0"/>
    <x v="2"/>
    <x v="526"/>
    <n v="11482.63"/>
    <s v="tier - 3"/>
    <x v="2"/>
    <s v="R1013"/>
    <x v="41"/>
  </r>
  <r>
    <x v="963"/>
    <s v=" Mrs"/>
    <s v="LauraD"/>
    <s v="Brock"/>
    <x v="724"/>
    <n v="4.3600000000000003"/>
    <x v="1"/>
    <s v="No"/>
    <x v="0"/>
    <n v="2"/>
    <x v="1"/>
    <x v="1"/>
    <x v="2"/>
    <x v="907"/>
    <n v="11478.14"/>
    <s v="tier - 3"/>
    <x v="2"/>
    <s v="R1025"/>
    <x v="24"/>
  </r>
  <r>
    <x v="964"/>
    <s v=" Ms"/>
    <s v="MeganE"/>
    <s v="Papp"/>
    <x v="625"/>
    <n v="7.74"/>
    <x v="0"/>
    <s v="No"/>
    <x v="0"/>
    <n v="0"/>
    <x v="1"/>
    <x v="1"/>
    <x v="0"/>
    <x v="908"/>
    <n v="11455.28"/>
    <s v="tier - 3"/>
    <x v="2"/>
    <s v="R1011"/>
    <x v="11"/>
  </r>
  <r>
    <x v="965"/>
    <s v=" Ms"/>
    <s v="ShannonJ"/>
    <s v="Siragusa"/>
    <x v="725"/>
    <n v="4.05"/>
    <x v="1"/>
    <s v="No"/>
    <x v="0"/>
    <n v="2"/>
    <x v="1"/>
    <x v="1"/>
    <x v="2"/>
    <x v="909"/>
    <n v="11454.02"/>
    <s v="tier - 3"/>
    <x v="1"/>
    <s v="R1012"/>
    <x v="24"/>
  </r>
  <r>
    <x v="966"/>
    <s v=" Ms"/>
    <s v="RachelleM"/>
    <s v="Pizarro"/>
    <x v="14"/>
    <n v="11.49"/>
    <x v="0"/>
    <s v="No"/>
    <x v="0"/>
    <n v="0"/>
    <x v="1"/>
    <x v="0"/>
    <x v="0"/>
    <x v="910"/>
    <n v="11436.74"/>
    <s v="tier - 3"/>
    <x v="0"/>
    <s v="R1012"/>
    <x v="14"/>
  </r>
  <r>
    <x v="967"/>
    <s v=" Mr"/>
    <s v="Casey"/>
    <s v="Strange"/>
    <x v="726"/>
    <n v="5.65"/>
    <x v="0"/>
    <s v="No"/>
    <x v="0"/>
    <n v="0"/>
    <x v="1"/>
    <x v="0"/>
    <x v="2"/>
    <x v="911"/>
    <n v="11435.74"/>
    <s v="tier - 3"/>
    <x v="0"/>
    <s v="R1021"/>
    <x v="25"/>
  </r>
  <r>
    <x v="968"/>
    <s v=" Ms"/>
    <s v="JessicaL"/>
    <s v="Eidinger"/>
    <x v="727"/>
    <n v="4.29"/>
    <x v="1"/>
    <s v="No"/>
    <x v="0"/>
    <n v="0"/>
    <x v="1"/>
    <x v="0"/>
    <x v="2"/>
    <x v="912"/>
    <n v="11419.49"/>
    <s v="tier - 3"/>
    <x v="1"/>
    <s v="R1012"/>
    <x v="17"/>
  </r>
  <r>
    <x v="969"/>
    <s v=" Mr"/>
    <s v="BrandonF"/>
    <s v="Ginsburg"/>
    <x v="728"/>
    <n v="4.74"/>
    <x v="1"/>
    <s v="No"/>
    <x v="1"/>
    <n v="1"/>
    <x v="1"/>
    <x v="0"/>
    <x v="2"/>
    <x v="913"/>
    <n v="11412.02"/>
    <s v="tier - 3"/>
    <x v="1"/>
    <s v="R1021"/>
    <x v="33"/>
  </r>
  <r>
    <x v="970"/>
    <s v=" Ms"/>
    <s v="Melissa"/>
    <s v="Truex"/>
    <x v="729"/>
    <n v="7.6"/>
    <x v="1"/>
    <s v="No"/>
    <x v="0"/>
    <n v="2"/>
    <x v="1"/>
    <x v="0"/>
    <x v="0"/>
    <x v="914"/>
    <n v="11411.69"/>
    <s v="tier - 3"/>
    <x v="2"/>
    <s v="R1011"/>
    <x v="2"/>
  </r>
  <r>
    <x v="971"/>
    <s v=" Ms"/>
    <s v="DanielleN"/>
    <s v="Higgins"/>
    <x v="644"/>
    <n v="8.5"/>
    <x v="1"/>
    <s v="No"/>
    <x v="0"/>
    <n v="2"/>
    <x v="1"/>
    <x v="0"/>
    <x v="0"/>
    <x v="372"/>
    <n v="11396.9"/>
    <s v="tier - 3"/>
    <x v="0"/>
    <s v="R1024"/>
    <x v="2"/>
  </r>
  <r>
    <x v="972"/>
    <s v=" Mr"/>
    <s v="Matthew"/>
    <s v="Mccurdy"/>
    <x v="678"/>
    <n v="11.22"/>
    <x v="1"/>
    <s v="No"/>
    <x v="0"/>
    <n v="0"/>
    <x v="1"/>
    <x v="0"/>
    <x v="0"/>
    <x v="915"/>
    <n v="11394.07"/>
    <s v="tier - 3"/>
    <x v="1"/>
    <s v="R1018"/>
    <x v="22"/>
  </r>
  <r>
    <x v="973"/>
    <s v=" Mrs"/>
    <s v="Bettina"/>
    <s v="Hughes"/>
    <x v="730"/>
    <n v="5.0999999999999996"/>
    <x v="1"/>
    <s v="No"/>
    <x v="1"/>
    <n v="1"/>
    <x v="1"/>
    <x v="0"/>
    <x v="2"/>
    <x v="916"/>
    <n v="11388.27"/>
    <s v="tier - 3"/>
    <x v="2"/>
    <s v="R1026"/>
    <x v="31"/>
  </r>
  <r>
    <x v="974"/>
    <s v=" Mr"/>
    <s v="Alexander"/>
    <s v="Varner"/>
    <x v="731"/>
    <n v="5.43"/>
    <x v="1"/>
    <s v="No"/>
    <x v="0"/>
    <n v="1"/>
    <x v="1"/>
    <x v="0"/>
    <x v="2"/>
    <x v="917"/>
    <n v="11381.33"/>
    <s v="tier - 3"/>
    <x v="2"/>
    <s v="R1013"/>
    <x v="13"/>
  </r>
  <r>
    <x v="975"/>
    <s v=" Mrs"/>
    <s v="Holli"/>
    <s v="Dahmen"/>
    <x v="732"/>
    <n v="5.82"/>
    <x v="0"/>
    <s v="No"/>
    <x v="0"/>
    <n v="2"/>
    <x v="1"/>
    <x v="0"/>
    <x v="1"/>
    <x v="918"/>
    <n v="11378.57"/>
    <s v="tier - 3"/>
    <x v="2"/>
    <s v="R1025"/>
    <x v="28"/>
  </r>
  <r>
    <x v="976"/>
    <s v=" Mrs"/>
    <s v="HeatherC"/>
    <s v="Young"/>
    <x v="733"/>
    <n v="6.05"/>
    <x v="0"/>
    <s v="No"/>
    <x v="1"/>
    <n v="1"/>
    <x v="1"/>
    <x v="0"/>
    <x v="1"/>
    <x v="919"/>
    <n v="11369.39"/>
    <s v="tier - 3"/>
    <x v="1"/>
    <s v="R1026"/>
    <x v="9"/>
  </r>
  <r>
    <x v="977"/>
    <s v=" Mr"/>
    <s v="Kyle"/>
    <s v="Fraser"/>
    <x v="659"/>
    <n v="6.38"/>
    <x v="1"/>
    <s v="No"/>
    <x v="0"/>
    <n v="1"/>
    <x v="1"/>
    <x v="0"/>
    <x v="1"/>
    <x v="920"/>
    <n v="11365.95"/>
    <s v="tier - 3"/>
    <x v="2"/>
    <s v="R1011"/>
    <x v="13"/>
  </r>
  <r>
    <x v="978"/>
    <s v=" Mr"/>
    <s v="ThomasJ"/>
    <s v="Deeg"/>
    <x v="61"/>
    <n v="5.73"/>
    <x v="1"/>
    <s v="No"/>
    <x v="0"/>
    <n v="1"/>
    <x v="1"/>
    <x v="0"/>
    <x v="1"/>
    <x v="921"/>
    <n v="11363.28"/>
    <s v="tier - 3"/>
    <x v="1"/>
    <s v="R1013"/>
    <x v="13"/>
  </r>
  <r>
    <x v="979"/>
    <s v=" Mr"/>
    <s v="Chris"/>
    <s v="Robertson"/>
    <x v="697"/>
    <n v="5.47"/>
    <x v="1"/>
    <s v="No"/>
    <x v="0"/>
    <n v="1"/>
    <x v="1"/>
    <x v="0"/>
    <x v="2"/>
    <x v="922"/>
    <n v="11362.76"/>
    <s v="tier - 3"/>
    <x v="1"/>
    <s v="R1011"/>
    <x v="13"/>
  </r>
  <r>
    <x v="980"/>
    <s v=" Mr"/>
    <s v="Graham"/>
    <s v="Peck"/>
    <x v="734"/>
    <n v="11.3"/>
    <x v="0"/>
    <s v="No"/>
    <x v="0"/>
    <n v="0"/>
    <x v="1"/>
    <x v="0"/>
    <x v="0"/>
    <x v="923"/>
    <n v="11356.66"/>
    <s v="tier - 3"/>
    <x v="0"/>
    <s v="R1012"/>
    <x v="11"/>
  </r>
  <r>
    <x v="981"/>
    <s v=" Mr"/>
    <s v="Garrett"/>
    <s v="Burger"/>
    <x v="735"/>
    <n v="6.72"/>
    <x v="0"/>
    <s v="No"/>
    <x v="0"/>
    <n v="0"/>
    <x v="1"/>
    <x v="0"/>
    <x v="0"/>
    <x v="53"/>
    <n v="11353.23"/>
    <s v="tier - 3"/>
    <x v="1"/>
    <s v="R1012"/>
    <x v="11"/>
  </r>
  <r>
    <x v="982"/>
    <s v=" Mr"/>
    <s v="Andrew"/>
    <s v="Blain"/>
    <x v="736"/>
    <n v="5.36"/>
    <x v="1"/>
    <s v="No"/>
    <x v="0"/>
    <n v="1"/>
    <x v="1"/>
    <x v="2"/>
    <x v="2"/>
    <x v="924"/>
    <n v="11345.52"/>
    <s v="tier - 3"/>
    <x v="0"/>
    <s v="R1011"/>
    <x v="13"/>
  </r>
  <r>
    <x v="983"/>
    <s v=" Mrs"/>
    <s v="AnnabelleM"/>
    <s v="Winters"/>
    <x v="737"/>
    <n v="9.8800000000000008"/>
    <x v="0"/>
    <s v="No"/>
    <x v="0"/>
    <n v="0"/>
    <x v="1"/>
    <x v="1"/>
    <x v="0"/>
    <x v="925"/>
    <n v="11344.32"/>
    <s v="tier - 3"/>
    <x v="2"/>
    <s v="R1025"/>
    <x v="0"/>
  </r>
  <r>
    <x v="984"/>
    <s v=" Mr"/>
    <s v="DanielT"/>
    <s v="Mccue"/>
    <x v="738"/>
    <n v="4.1100000000000003"/>
    <x v="0"/>
    <s v="No"/>
    <x v="0"/>
    <n v="0"/>
    <x v="1"/>
    <x v="0"/>
    <x v="2"/>
    <x v="926"/>
    <n v="11326.71"/>
    <s v="tier - 3"/>
    <x v="0"/>
    <s v="R1013"/>
    <x v="4"/>
  </r>
  <r>
    <x v="985"/>
    <s v=" Ms"/>
    <s v="Deanne"/>
    <s v="Webster"/>
    <x v="414"/>
    <n v="7.48"/>
    <x v="0"/>
    <s v="No"/>
    <x v="0"/>
    <n v="0"/>
    <x v="1"/>
    <x v="0"/>
    <x v="0"/>
    <x v="927"/>
    <n v="11321.49"/>
    <s v="tier - 3"/>
    <x v="0"/>
    <s v="R1012"/>
    <x v="43"/>
  </r>
  <r>
    <x v="986"/>
    <s v=" Ms"/>
    <s v="Carrie"/>
    <s v="Anderson"/>
    <x v="739"/>
    <n v="9.18"/>
    <x v="1"/>
    <s v="No"/>
    <x v="1"/>
    <n v="1"/>
    <x v="1"/>
    <x v="2"/>
    <x v="0"/>
    <x v="928"/>
    <n v="11319.12"/>
    <s v="tier - 3"/>
    <x v="1"/>
    <s v="R1012"/>
    <x v="8"/>
  </r>
  <r>
    <x v="987"/>
    <s v=" Mrs"/>
    <s v="Suzanne"/>
    <s v="Chiappone"/>
    <x v="740"/>
    <n v="4.51"/>
    <x v="1"/>
    <s v="No"/>
    <x v="0"/>
    <n v="1"/>
    <x v="1"/>
    <x v="0"/>
    <x v="2"/>
    <x v="929"/>
    <n v="11318.57"/>
    <s v="tier - 3"/>
    <x v="2"/>
    <s v="R1026"/>
    <x v="40"/>
  </r>
  <r>
    <x v="988"/>
    <s v=" Ms"/>
    <s v="JasmineP"/>
    <s v="Opie"/>
    <x v="741"/>
    <n v="7.33"/>
    <x v="1"/>
    <s v="No"/>
    <x v="1"/>
    <n v="1"/>
    <x v="1"/>
    <x v="2"/>
    <x v="0"/>
    <x v="930"/>
    <n v="11312.33"/>
    <s v="tier - 3"/>
    <x v="0"/>
    <s v="R1012"/>
    <x v="8"/>
  </r>
  <r>
    <x v="989"/>
    <s v=" Ms"/>
    <s v="Jennifer"/>
    <s v="Donnelly"/>
    <x v="308"/>
    <n v="10.56"/>
    <x v="0"/>
    <s v="No"/>
    <x v="0"/>
    <n v="0"/>
    <x v="1"/>
    <x v="1"/>
    <x v="0"/>
    <x v="931"/>
    <n v="11305.93"/>
    <s v="tier - 3"/>
    <x v="1"/>
    <s v="R1012"/>
    <x v="0"/>
  </r>
  <r>
    <x v="990"/>
    <s v=" Ms"/>
    <s v="Tracie"/>
    <s v="Rall"/>
    <x v="742"/>
    <n v="4.01"/>
    <x v="0"/>
    <s v="No"/>
    <x v="0"/>
    <n v="2"/>
    <x v="1"/>
    <x v="0"/>
    <x v="2"/>
    <x v="932"/>
    <n v="11299.34"/>
    <s v="tier - 3"/>
    <x v="2"/>
    <s v="R1011"/>
    <x v="28"/>
  </r>
  <r>
    <x v="991"/>
    <s v=" Mr"/>
    <s v="TristanD"/>
    <s v="Mitchell"/>
    <x v="743"/>
    <n v="5.64"/>
    <x v="1"/>
    <s v="No"/>
    <x v="0"/>
    <n v="1"/>
    <x v="1"/>
    <x v="0"/>
    <x v="2"/>
    <x v="933"/>
    <n v="11294.57"/>
    <s v="tier - 3"/>
    <x v="1"/>
    <s v="R1022"/>
    <x v="23"/>
  </r>
  <r>
    <x v="992"/>
    <s v=" Mr"/>
    <s v="Peiweng"/>
    <s v="Chen"/>
    <x v="101"/>
    <n v="8.02"/>
    <x v="1"/>
    <s v="No"/>
    <x v="0"/>
    <n v="2"/>
    <x v="1"/>
    <x v="0"/>
    <x v="0"/>
    <x v="934"/>
    <n v="11289.11"/>
    <s v="tier - 3"/>
    <x v="1"/>
    <s v="R1012"/>
    <x v="2"/>
  </r>
  <r>
    <x v="993"/>
    <s v=" Ms"/>
    <s v="TheresaM"/>
    <s v="Tufaro"/>
    <x v="277"/>
    <n v="7.2"/>
    <x v="1"/>
    <s v="No"/>
    <x v="0"/>
    <n v="0"/>
    <x v="1"/>
    <x v="1"/>
    <x v="0"/>
    <x v="935"/>
    <n v="11286.54"/>
    <s v="tier - 3"/>
    <x v="0"/>
    <s v="R1024"/>
    <x v="22"/>
  </r>
  <r>
    <x v="994"/>
    <s v=" Mr"/>
    <s v="DanielJ"/>
    <s v="Peters"/>
    <x v="237"/>
    <n v="4.55"/>
    <x v="0"/>
    <s v="yes"/>
    <x v="0"/>
    <n v="1"/>
    <x v="1"/>
    <x v="1"/>
    <x v="2"/>
    <x v="936"/>
    <n v="11272.33"/>
    <s v="tier - 3"/>
    <x v="2"/>
    <s v="R1019"/>
    <x v="41"/>
  </r>
  <r>
    <x v="995"/>
    <s v=" Mrs"/>
    <s v="CourtneyM"/>
    <s v="Susedik"/>
    <x v="744"/>
    <n v="9.0299999999999994"/>
    <x v="0"/>
    <s v="No"/>
    <x v="0"/>
    <n v="0"/>
    <x v="1"/>
    <x v="1"/>
    <x v="0"/>
    <x v="937"/>
    <n v="11265.71"/>
    <s v="tier - 3"/>
    <x v="1"/>
    <s v="R1025"/>
    <x v="14"/>
  </r>
  <r>
    <x v="996"/>
    <s v=" Mr"/>
    <s v="JoseA"/>
    <s v="Garcia"/>
    <x v="745"/>
    <n v="5.2"/>
    <x v="1"/>
    <s v="No"/>
    <x v="1"/>
    <n v="1"/>
    <x v="1"/>
    <x v="0"/>
    <x v="2"/>
    <x v="938"/>
    <n v="11264.54"/>
    <s v="tier - 3"/>
    <x v="2"/>
    <s v="R1011"/>
    <x v="16"/>
  </r>
  <r>
    <x v="997"/>
    <s v=" Mrs"/>
    <s v="Lauren"/>
    <s v="Deady"/>
    <x v="746"/>
    <n v="8.3000000000000007"/>
    <x v="1"/>
    <s v="No"/>
    <x v="0"/>
    <n v="0"/>
    <x v="1"/>
    <x v="0"/>
    <x v="0"/>
    <x v="939"/>
    <n v="11255.29"/>
    <s v="tier - 3"/>
    <x v="1"/>
    <s v="R1026"/>
    <x v="36"/>
  </r>
  <r>
    <x v="998"/>
    <s v=" Mr"/>
    <s v="JonathonM"/>
    <s v="Campbell"/>
    <x v="747"/>
    <n v="5.56"/>
    <x v="1"/>
    <s v="No"/>
    <x v="1"/>
    <n v="1"/>
    <x v="1"/>
    <x v="1"/>
    <x v="2"/>
    <x v="940"/>
    <n v="11253.42"/>
    <s v="tier - 3"/>
    <x v="1"/>
    <s v="R1011"/>
    <x v="16"/>
  </r>
  <r>
    <x v="999"/>
    <s v=" Mrs"/>
    <s v="StephanieA"/>
    <s v="Schaefer"/>
    <x v="748"/>
    <n v="4.1500000000000004"/>
    <x v="0"/>
    <s v="No"/>
    <x v="0"/>
    <n v="0"/>
    <x v="1"/>
    <x v="0"/>
    <x v="2"/>
    <x v="941"/>
    <n v="11250.43"/>
    <s v="tier - 3"/>
    <x v="2"/>
    <s v="R1026"/>
    <x v="4"/>
  </r>
  <r>
    <x v="1000"/>
    <s v=" Mr"/>
    <s v="Patrick"/>
    <s v="D'Alessandro"/>
    <x v="421"/>
    <n v="5.99"/>
    <x v="1"/>
    <s v="No"/>
    <x v="1"/>
    <n v="1"/>
    <x v="1"/>
    <x v="1"/>
    <x v="1"/>
    <x v="942"/>
    <n v="11244.38"/>
    <s v="tier - 3"/>
    <x v="1"/>
    <s v="R1016"/>
    <x v="16"/>
  </r>
  <r>
    <x v="1001"/>
    <s v=" Mrs"/>
    <s v="Krista"/>
    <s v="Wyss"/>
    <x v="749"/>
    <n v="5.8"/>
    <x v="1"/>
    <s v="No"/>
    <x v="0"/>
    <n v="0"/>
    <x v="1"/>
    <x v="0"/>
    <x v="1"/>
    <x v="943"/>
    <n v="11217.35"/>
    <s v="tier - 3"/>
    <x v="2"/>
    <s v="R1025"/>
    <x v="1"/>
  </r>
  <r>
    <x v="1002"/>
    <s v=" Ms"/>
    <s v="Jenessa"/>
    <s v="Rose"/>
    <x v="170"/>
    <n v="7.32"/>
    <x v="1"/>
    <s v="No"/>
    <x v="0"/>
    <n v="2"/>
    <x v="1"/>
    <x v="0"/>
    <x v="0"/>
    <x v="944"/>
    <n v="11187.66"/>
    <s v="tier - 3"/>
    <x v="2"/>
    <s v="R1012"/>
    <x v="2"/>
  </r>
  <r>
    <x v="1003"/>
    <s v=" Mr"/>
    <s v="RyanM"/>
    <s v="Hopper"/>
    <x v="750"/>
    <n v="5.16"/>
    <x v="0"/>
    <s v="No"/>
    <x v="0"/>
    <n v="2"/>
    <x v="1"/>
    <x v="0"/>
    <x v="2"/>
    <x v="945"/>
    <n v="11186.2"/>
    <s v="tier - 3"/>
    <x v="2"/>
    <s v="R1021"/>
    <x v="28"/>
  </r>
  <r>
    <x v="1004"/>
    <s v=" Mr"/>
    <s v="Thomas"/>
    <s v="Finneran"/>
    <x v="751"/>
    <n v="5.96"/>
    <x v="1"/>
    <s v="No"/>
    <x v="0"/>
    <n v="2"/>
    <x v="1"/>
    <x v="1"/>
    <x v="1"/>
    <x v="946"/>
    <n v="11165.42"/>
    <s v="tier - 3"/>
    <x v="1"/>
    <s v="R1016"/>
    <x v="24"/>
  </r>
  <r>
    <x v="1005"/>
    <s v=" Ms"/>
    <s v="AmandaN"/>
    <s v="Basham"/>
    <x v="752"/>
    <n v="4.8499999999999996"/>
    <x v="1"/>
    <s v="No"/>
    <x v="1"/>
    <n v="1"/>
    <x v="1"/>
    <x v="0"/>
    <x v="2"/>
    <x v="947"/>
    <n v="11163.57"/>
    <s v="tier - 3"/>
    <x v="2"/>
    <s v="R1011"/>
    <x v="16"/>
  </r>
  <r>
    <x v="1006"/>
    <s v=" Ms"/>
    <s v="TeresaP"/>
    <s v="Inman"/>
    <x v="385"/>
    <n v="5.09"/>
    <x v="1"/>
    <s v="No"/>
    <x v="1"/>
    <n v="1"/>
    <x v="1"/>
    <x v="1"/>
    <x v="2"/>
    <x v="948"/>
    <n v="11150.78"/>
    <s v="tier - 3"/>
    <x v="2"/>
    <s v="R1011"/>
    <x v="16"/>
  </r>
  <r>
    <x v="1007"/>
    <s v=" Mr"/>
    <s v="Dorian"/>
    <s v="Oscal"/>
    <x v="753"/>
    <n v="4.9400000000000004"/>
    <x v="0"/>
    <s v="No"/>
    <x v="0"/>
    <n v="0"/>
    <x v="1"/>
    <x v="0"/>
    <x v="2"/>
    <x v="949"/>
    <n v="11103.33"/>
    <s v="tier - 3"/>
    <x v="1"/>
    <s v="R1021"/>
    <x v="25"/>
  </r>
  <r>
    <x v="1008"/>
    <s v=" Ms"/>
    <s v="Amy"/>
    <s v="Craft"/>
    <x v="372"/>
    <n v="4.92"/>
    <x v="1"/>
    <s v="No"/>
    <x v="0"/>
    <n v="2"/>
    <x v="1"/>
    <x v="0"/>
    <x v="2"/>
    <x v="950"/>
    <n v="11093.62"/>
    <s v="tier - 3"/>
    <x v="1"/>
    <s v="R1013"/>
    <x v="24"/>
  </r>
  <r>
    <x v="1009"/>
    <s v=" Ms"/>
    <s v="Aberu"/>
    <s v="Kebede"/>
    <x v="754"/>
    <n v="6.05"/>
    <x v="1"/>
    <s v="No"/>
    <x v="0"/>
    <n v="2"/>
    <x v="1"/>
    <x v="0"/>
    <x v="1"/>
    <x v="951"/>
    <n v="11090.72"/>
    <s v="tier - 3"/>
    <x v="1"/>
    <s v="R1013"/>
    <x v="24"/>
  </r>
  <r>
    <x v="1010"/>
    <s v=" Ms"/>
    <s v="Ashley"/>
    <s v="Strobel"/>
    <x v="389"/>
    <n v="4.67"/>
    <x v="0"/>
    <s v="No"/>
    <x v="0"/>
    <n v="2"/>
    <x v="1"/>
    <x v="1"/>
    <x v="2"/>
    <x v="795"/>
    <n v="11085.59"/>
    <s v="tier - 3"/>
    <x v="2"/>
    <s v="R1012"/>
    <x v="28"/>
  </r>
  <r>
    <x v="1011"/>
    <s v=" Ms"/>
    <s v="AnnaE"/>
    <s v="Dalton"/>
    <x v="303"/>
    <n v="9.81"/>
    <x v="1"/>
    <s v="No"/>
    <x v="0"/>
    <n v="0"/>
    <x v="1"/>
    <x v="1"/>
    <x v="0"/>
    <x v="952"/>
    <n v="11082.58"/>
    <s v="tier - 3"/>
    <x v="2"/>
    <s v="R1012"/>
    <x v="22"/>
  </r>
  <r>
    <x v="1012"/>
    <s v=" Ms"/>
    <s v="TaniaK"/>
    <s v="Morimoto"/>
    <x v="755"/>
    <n v="6.06"/>
    <x v="1"/>
    <s v="No"/>
    <x v="0"/>
    <n v="2"/>
    <x v="1"/>
    <x v="1"/>
    <x v="1"/>
    <x v="953"/>
    <n v="11073.18"/>
    <s v="tier - 3"/>
    <x v="0"/>
    <s v="R1011"/>
    <x v="24"/>
  </r>
  <r>
    <x v="1013"/>
    <s v=" Ms"/>
    <s v="AshleyE"/>
    <s v="Manlove"/>
    <x v="367"/>
    <n v="5.19"/>
    <x v="1"/>
    <s v="No"/>
    <x v="0"/>
    <n v="2"/>
    <x v="1"/>
    <x v="1"/>
    <x v="2"/>
    <x v="954"/>
    <n v="11070.54"/>
    <s v="tier - 3"/>
    <x v="0"/>
    <s v="R1011"/>
    <x v="24"/>
  </r>
  <r>
    <x v="1014"/>
    <s v=" Ms"/>
    <s v="Aleksandra"/>
    <s v="Madzik"/>
    <x v="215"/>
    <n v="10.16"/>
    <x v="0"/>
    <s v="No"/>
    <x v="0"/>
    <n v="0"/>
    <x v="1"/>
    <x v="0"/>
    <x v="0"/>
    <x v="955"/>
    <n v="11068.77"/>
    <s v="tier - 3"/>
    <x v="2"/>
    <s v="R1012"/>
    <x v="14"/>
  </r>
  <r>
    <x v="1015"/>
    <s v=" Ms"/>
    <s v="ValeryL"/>
    <s v="Hobson"/>
    <x v="756"/>
    <n v="4.68"/>
    <x v="1"/>
    <s v="yes"/>
    <x v="0"/>
    <n v="2"/>
    <x v="1"/>
    <x v="0"/>
    <x v="2"/>
    <x v="956"/>
    <n v="11068.7"/>
    <s v="tier - 3"/>
    <x v="1"/>
    <s v="R1011"/>
    <x v="21"/>
  </r>
  <r>
    <x v="1016"/>
    <s v=" Mrs"/>
    <s v="JoannaG"/>
    <s v="Reyes"/>
    <x v="508"/>
    <n v="5.32"/>
    <x v="1"/>
    <s v="No"/>
    <x v="0"/>
    <n v="0"/>
    <x v="1"/>
    <x v="0"/>
    <x v="2"/>
    <x v="957"/>
    <n v="11046.02"/>
    <s v="tier - 3"/>
    <x v="1"/>
    <s v="R1026"/>
    <x v="47"/>
  </r>
  <r>
    <x v="1017"/>
    <s v=" Mrs"/>
    <s v="StefanieF"/>
    <s v="Tierney"/>
    <x v="757"/>
    <n v="6.99"/>
    <x v="0"/>
    <s v="No"/>
    <x v="0"/>
    <n v="0"/>
    <x v="1"/>
    <x v="0"/>
    <x v="0"/>
    <x v="958"/>
    <n v="11037.85"/>
    <s v="tier - 3"/>
    <x v="2"/>
    <s v="R1025"/>
    <x v="19"/>
  </r>
  <r>
    <x v="1018"/>
    <s v=" Mr"/>
    <s v="Stephen"/>
    <s v="Gabris"/>
    <x v="758"/>
    <n v="5.55"/>
    <x v="0"/>
    <s v="No"/>
    <x v="0"/>
    <n v="0"/>
    <x v="1"/>
    <x v="0"/>
    <x v="2"/>
    <x v="959"/>
    <n v="11037.51"/>
    <s v="tier - 3"/>
    <x v="1"/>
    <s v="R1012"/>
    <x v="4"/>
  </r>
  <r>
    <x v="1019"/>
    <s v=" Ms"/>
    <s v="LizaJ"/>
    <s v="Howard"/>
    <x v="759"/>
    <n v="6.94"/>
    <x v="0"/>
    <s v="No"/>
    <x v="0"/>
    <n v="0"/>
    <x v="1"/>
    <x v="0"/>
    <x v="0"/>
    <x v="960"/>
    <n v="11033.66"/>
    <s v="tier - 3"/>
    <x v="0"/>
    <s v="R1012"/>
    <x v="19"/>
  </r>
  <r>
    <x v="1020"/>
    <s v=" Mr"/>
    <s v="IanM"/>
    <s v="Kallay"/>
    <x v="760"/>
    <n v="4.2"/>
    <x v="1"/>
    <s v="No"/>
    <x v="0"/>
    <n v="0"/>
    <x v="1"/>
    <x v="0"/>
    <x v="2"/>
    <x v="961"/>
    <n v="11028.56"/>
    <s v="tier - 3"/>
    <x v="0"/>
    <s v="R1012"/>
    <x v="45"/>
  </r>
  <r>
    <x v="1021"/>
    <s v=" Ms"/>
    <s v="ClaudiaL"/>
    <s v="Leguizamo"/>
    <x v="761"/>
    <n v="5.59"/>
    <x v="0"/>
    <s v="No"/>
    <x v="0"/>
    <n v="0"/>
    <x v="1"/>
    <x v="0"/>
    <x v="2"/>
    <x v="962"/>
    <n v="11018.05"/>
    <s v="tier - 3"/>
    <x v="2"/>
    <s v="R1012"/>
    <x v="42"/>
  </r>
  <r>
    <x v="1022"/>
    <s v=" Ms"/>
    <s v="JessicaM"/>
    <s v="Escartin"/>
    <x v="445"/>
    <n v="9.9600000000000009"/>
    <x v="0"/>
    <s v="No"/>
    <x v="0"/>
    <n v="0"/>
    <x v="1"/>
    <x v="1"/>
    <x v="0"/>
    <x v="963"/>
    <n v="11015.17"/>
    <s v="tier - 3"/>
    <x v="1"/>
    <s v="R1012"/>
    <x v="19"/>
  </r>
  <r>
    <x v="1023"/>
    <s v=" Mr"/>
    <s v="BillyJr"/>
    <s v="Chorey"/>
    <x v="762"/>
    <n v="7.37"/>
    <x v="0"/>
    <s v="No"/>
    <x v="0"/>
    <n v="0"/>
    <x v="1"/>
    <x v="2"/>
    <x v="0"/>
    <x v="964"/>
    <n v="11013.71"/>
    <s v="tier - 3"/>
    <x v="1"/>
    <s v="R1013"/>
    <x v="0"/>
  </r>
  <r>
    <x v="1024"/>
    <s v=" Mr"/>
    <s v="David"/>
    <s v="Mcvay"/>
    <x v="763"/>
    <n v="5.0599999999999996"/>
    <x v="1"/>
    <s v="yes"/>
    <x v="0"/>
    <n v="2"/>
    <x v="1"/>
    <x v="0"/>
    <x v="2"/>
    <x v="965"/>
    <n v="10991.58"/>
    <s v="tier - 3"/>
    <x v="0"/>
    <s v="R1012"/>
    <x v="21"/>
  </r>
  <r>
    <x v="1025"/>
    <s v=" Mr"/>
    <s v="Tim"/>
    <s v="Vinson"/>
    <x v="45"/>
    <n v="8.2100000000000009"/>
    <x v="0"/>
    <s v="No"/>
    <x v="0"/>
    <n v="0"/>
    <x v="1"/>
    <x v="0"/>
    <x v="0"/>
    <x v="966"/>
    <n v="10982.5"/>
    <s v="tier - 3"/>
    <x v="0"/>
    <s v="R1013"/>
    <x v="11"/>
  </r>
  <r>
    <x v="1026"/>
    <s v=" Ms"/>
    <s v="EmmaM"/>
    <s v="Astrike-Davis"/>
    <x v="617"/>
    <n v="10.34"/>
    <x v="0"/>
    <s v="No"/>
    <x v="0"/>
    <n v="2"/>
    <x v="1"/>
    <x v="0"/>
    <x v="0"/>
    <x v="967"/>
    <n v="10977.21"/>
    <s v="tier - 3"/>
    <x v="1"/>
    <s v="R1013"/>
    <x v="30"/>
  </r>
  <r>
    <x v="1027"/>
    <s v=" Mr"/>
    <s v="Tim"/>
    <s v="Harder"/>
    <x v="764"/>
    <n v="5.51"/>
    <x v="1"/>
    <s v="No"/>
    <x v="0"/>
    <n v="2"/>
    <x v="1"/>
    <x v="0"/>
    <x v="2"/>
    <x v="388"/>
    <n v="10976.25"/>
    <s v="tier - 3"/>
    <x v="2"/>
    <s v="R1012"/>
    <x v="24"/>
  </r>
  <r>
    <x v="1028"/>
    <s v=" Mr"/>
    <s v="Patrick"/>
    <s v="Bell"/>
    <x v="709"/>
    <n v="11.2"/>
    <x v="0"/>
    <s v="No"/>
    <x v="0"/>
    <n v="0"/>
    <x v="1"/>
    <x v="1"/>
    <x v="0"/>
    <x v="968"/>
    <n v="10965.45"/>
    <s v="tier - 3"/>
    <x v="2"/>
    <s v="R1011"/>
    <x v="11"/>
  </r>
  <r>
    <x v="1029"/>
    <s v=" Ms"/>
    <s v="BridgetK"/>
    <s v="Dawes"/>
    <x v="661"/>
    <n v="4.3499999999999996"/>
    <x v="1"/>
    <s v="No"/>
    <x v="1"/>
    <n v="1"/>
    <x v="1"/>
    <x v="0"/>
    <x v="2"/>
    <x v="969"/>
    <n v="10959.69"/>
    <s v="tier - 3"/>
    <x v="0"/>
    <s v="R1012"/>
    <x v="16"/>
  </r>
  <r>
    <x v="1030"/>
    <s v=" Mr"/>
    <s v="Gabriel"/>
    <s v="Larios"/>
    <x v="765"/>
    <n v="10.45"/>
    <x v="0"/>
    <s v="No"/>
    <x v="0"/>
    <n v="0"/>
    <x v="1"/>
    <x v="2"/>
    <x v="0"/>
    <x v="970"/>
    <n v="10959.33"/>
    <s v="tier - 3"/>
    <x v="0"/>
    <s v="R1011"/>
    <x v="11"/>
  </r>
  <r>
    <x v="1031"/>
    <s v=" Ms"/>
    <s v="Natasha"/>
    <s v="Yaremczuk"/>
    <x v="376"/>
    <n v="4.07"/>
    <x v="1"/>
    <s v="No"/>
    <x v="1"/>
    <n v="1"/>
    <x v="1"/>
    <x v="2"/>
    <x v="2"/>
    <x v="971"/>
    <n v="10942.13"/>
    <s v="tier - 3"/>
    <x v="0"/>
    <s v="R1012"/>
    <x v="16"/>
  </r>
  <r>
    <x v="1032"/>
    <s v=" Ms"/>
    <s v="AbbyA"/>
    <s v="Knight"/>
    <x v="330"/>
    <n v="8.34"/>
    <x v="0"/>
    <s v="No"/>
    <x v="0"/>
    <n v="0"/>
    <x v="1"/>
    <x v="0"/>
    <x v="0"/>
    <x v="816"/>
    <n v="10928.85"/>
    <s v="tier - 3"/>
    <x v="0"/>
    <s v="R1013"/>
    <x v="0"/>
  </r>
  <r>
    <x v="1033"/>
    <s v=" Ms"/>
    <s v="Michelle"/>
    <s v="Eversman"/>
    <x v="349"/>
    <n v="7.41"/>
    <x v="0"/>
    <s v="No"/>
    <x v="0"/>
    <n v="0"/>
    <x v="1"/>
    <x v="0"/>
    <x v="0"/>
    <x v="972"/>
    <n v="10923.93"/>
    <s v="tier - 3"/>
    <x v="1"/>
    <s v="R1024"/>
    <x v="0"/>
  </r>
  <r>
    <x v="1034"/>
    <s v=" Ms"/>
    <s v="Mckendree"/>
    <s v="Hickory"/>
    <x v="482"/>
    <n v="4.3099999999999996"/>
    <x v="0"/>
    <s v="No"/>
    <x v="0"/>
    <n v="0"/>
    <x v="1"/>
    <x v="0"/>
    <x v="2"/>
    <x v="973"/>
    <n v="10886.66"/>
    <s v="tier - 3"/>
    <x v="0"/>
    <s v="R1012"/>
    <x v="6"/>
  </r>
  <r>
    <x v="1035"/>
    <s v=" Ms"/>
    <s v="Tara"/>
    <s v="Mooney"/>
    <x v="106"/>
    <n v="10.83"/>
    <x v="0"/>
    <s v="No"/>
    <x v="0"/>
    <n v="0"/>
    <x v="1"/>
    <x v="0"/>
    <x v="0"/>
    <x v="974"/>
    <n v="10848.13"/>
    <s v="tier - 3"/>
    <x v="0"/>
    <s v="R1012"/>
    <x v="14"/>
  </r>
  <r>
    <x v="1036"/>
    <s v=" Mr"/>
    <s v="Daniel"/>
    <s v="Craighead"/>
    <x v="44"/>
    <n v="11.31"/>
    <x v="0"/>
    <s v="No"/>
    <x v="0"/>
    <n v="0"/>
    <x v="1"/>
    <x v="0"/>
    <x v="0"/>
    <x v="975"/>
    <n v="10825.25"/>
    <s v="tier - 3"/>
    <x v="0"/>
    <s v="R1012"/>
    <x v="0"/>
  </r>
  <r>
    <x v="1037"/>
    <s v=" Mr"/>
    <s v="JoshuaP"/>
    <s v="Gardner"/>
    <x v="235"/>
    <n v="11.81"/>
    <x v="1"/>
    <s v="No"/>
    <x v="0"/>
    <n v="0"/>
    <x v="1"/>
    <x v="0"/>
    <x v="0"/>
    <x v="976"/>
    <n v="10807.49"/>
    <s v="tier - 3"/>
    <x v="2"/>
    <s v="R1013"/>
    <x v="22"/>
  </r>
  <r>
    <x v="1038"/>
    <s v=" Ms"/>
    <s v="ErinC"/>
    <s v="Lohrenz"/>
    <x v="766"/>
    <n v="8.26"/>
    <x v="1"/>
    <s v="No"/>
    <x v="0"/>
    <n v="2"/>
    <x v="1"/>
    <x v="0"/>
    <x v="0"/>
    <x v="977"/>
    <n v="10806.84"/>
    <s v="tier - 3"/>
    <x v="2"/>
    <s v="R1011"/>
    <x v="2"/>
  </r>
  <r>
    <x v="1039"/>
    <s v=" Ms"/>
    <s v="Shure"/>
    <s v="Demise"/>
    <x v="111"/>
    <n v="10.74"/>
    <x v="1"/>
    <s v="No"/>
    <x v="0"/>
    <n v="2"/>
    <x v="1"/>
    <x v="0"/>
    <x v="0"/>
    <x v="157"/>
    <n v="10797.34"/>
    <s v="tier - 3"/>
    <x v="2"/>
    <s v="R1023"/>
    <x v="2"/>
  </r>
  <r>
    <x v="1040"/>
    <s v=" Mr"/>
    <s v="Richard"/>
    <s v="Nelson"/>
    <x v="331"/>
    <n v="7.69"/>
    <x v="1"/>
    <s v="No"/>
    <x v="0"/>
    <n v="0"/>
    <x v="1"/>
    <x v="1"/>
    <x v="0"/>
    <x v="978"/>
    <n v="10796.35"/>
    <s v="tier - 3"/>
    <x v="1"/>
    <s v="R1019"/>
    <x v="22"/>
  </r>
  <r>
    <x v="1041"/>
    <s v=" Ms"/>
    <s v="Brenda"/>
    <s v="Guitard"/>
    <x v="127"/>
    <n v="4.84"/>
    <x v="0"/>
    <s v="No"/>
    <x v="0"/>
    <n v="0"/>
    <x v="1"/>
    <x v="0"/>
    <x v="2"/>
    <x v="979"/>
    <n v="10795.94"/>
    <s v="tier - 3"/>
    <x v="1"/>
    <s v="R1011"/>
    <x v="35"/>
  </r>
  <r>
    <x v="1042"/>
    <s v=" Mr"/>
    <s v="JosephM"/>
    <s v="Navas"/>
    <x v="767"/>
    <n v="9.77"/>
    <x v="1"/>
    <s v="No"/>
    <x v="0"/>
    <n v="0"/>
    <x v="1"/>
    <x v="2"/>
    <x v="0"/>
    <x v="980"/>
    <n v="10791.96"/>
    <s v="tier - 3"/>
    <x v="2"/>
    <s v="R1011"/>
    <x v="22"/>
  </r>
  <r>
    <x v="1043"/>
    <s v=" Mr"/>
    <s v="StephenJ"/>
    <s v="Ptucha"/>
    <x v="641"/>
    <n v="5.84"/>
    <x v="0"/>
    <s v="No"/>
    <x v="0"/>
    <n v="0"/>
    <x v="1"/>
    <x v="0"/>
    <x v="1"/>
    <x v="981"/>
    <n v="10769.75"/>
    <s v="tier - 3"/>
    <x v="2"/>
    <s v="R1022"/>
    <x v="4"/>
  </r>
  <r>
    <x v="1044"/>
    <s v=" Mrs"/>
    <s v="Kathya"/>
    <s v="Kirouac"/>
    <x v="768"/>
    <n v="8.6999999999999993"/>
    <x v="1"/>
    <s v="No"/>
    <x v="0"/>
    <n v="1"/>
    <x v="1"/>
    <x v="0"/>
    <x v="0"/>
    <x v="982"/>
    <n v="10749.02"/>
    <s v="tier - 3"/>
    <x v="1"/>
    <s v="R1026"/>
    <x v="26"/>
  </r>
  <r>
    <x v="1045"/>
    <s v=" Mr"/>
    <s v="Wesley"/>
    <s v="Toews"/>
    <x v="144"/>
    <n v="10.79"/>
    <x v="0"/>
    <s v="No"/>
    <x v="0"/>
    <n v="0"/>
    <x v="1"/>
    <x v="0"/>
    <x v="0"/>
    <x v="983"/>
    <n v="10736.87"/>
    <s v="tier - 3"/>
    <x v="1"/>
    <s v="R1016"/>
    <x v="19"/>
  </r>
  <r>
    <x v="1046"/>
    <s v=" Mr"/>
    <s v="Tim"/>
    <s v="Perry"/>
    <x v="769"/>
    <n v="4.32"/>
    <x v="0"/>
    <s v="No"/>
    <x v="0"/>
    <n v="1"/>
    <x v="1"/>
    <x v="0"/>
    <x v="2"/>
    <x v="984"/>
    <n v="10719.57"/>
    <s v="tier - 3"/>
    <x v="1"/>
    <s v="R1012"/>
    <x v="34"/>
  </r>
  <r>
    <x v="1047"/>
    <s v=" Ms"/>
    <s v="JamieL"/>
    <s v="Kretz"/>
    <x v="680"/>
    <n v="7.19"/>
    <x v="1"/>
    <s v="No"/>
    <x v="0"/>
    <n v="0"/>
    <x v="1"/>
    <x v="0"/>
    <x v="0"/>
    <x v="985"/>
    <n v="10713.64"/>
    <s v="tier - 3"/>
    <x v="0"/>
    <s v="R1011"/>
    <x v="22"/>
  </r>
  <r>
    <x v="1048"/>
    <s v=" Ms"/>
    <s v="Alexandra"/>
    <s v="Hempel"/>
    <x v="662"/>
    <n v="11.94"/>
    <x v="1"/>
    <s v="No"/>
    <x v="0"/>
    <n v="0"/>
    <x v="1"/>
    <x v="0"/>
    <x v="0"/>
    <x v="132"/>
    <n v="10704.47"/>
    <s v="tier - 3"/>
    <x v="2"/>
    <s v="R1011"/>
    <x v="22"/>
  </r>
  <r>
    <x v="1049"/>
    <s v=" Ms"/>
    <s v="Tiffany"/>
    <s v="Mcbroom"/>
    <x v="225"/>
    <n v="5.56"/>
    <x v="0"/>
    <s v="No"/>
    <x v="0"/>
    <n v="2"/>
    <x v="1"/>
    <x v="1"/>
    <x v="2"/>
    <x v="986"/>
    <n v="10702.64"/>
    <s v="tier - 3"/>
    <x v="0"/>
    <s v="R1013"/>
    <x v="28"/>
  </r>
  <r>
    <x v="1050"/>
    <s v=" Mrs"/>
    <s v="RebeccaJ"/>
    <s v="Yoo"/>
    <x v="770"/>
    <n v="5.64"/>
    <x v="1"/>
    <s v="No"/>
    <x v="0"/>
    <n v="0"/>
    <x v="1"/>
    <x v="1"/>
    <x v="2"/>
    <x v="987"/>
    <n v="10698.38"/>
    <s v="tier - 3"/>
    <x v="1"/>
    <s v="R1025"/>
    <x v="1"/>
  </r>
  <r>
    <x v="1051"/>
    <s v=" Mr"/>
    <s v="AustinT"/>
    <s v="Rand"/>
    <x v="771"/>
    <n v="4.6500000000000004"/>
    <x v="0"/>
    <s v="No"/>
    <x v="0"/>
    <n v="0"/>
    <x v="1"/>
    <x v="0"/>
    <x v="2"/>
    <x v="988"/>
    <n v="10690.11"/>
    <s v="tier - 3"/>
    <x v="2"/>
    <s v="R1021"/>
    <x v="29"/>
  </r>
  <r>
    <x v="1052"/>
    <s v=" Ms"/>
    <s v="JamieT"/>
    <s v="Wolfe"/>
    <x v="772"/>
    <n v="9.0500000000000007"/>
    <x v="0"/>
    <s v="No"/>
    <x v="0"/>
    <n v="0"/>
    <x v="1"/>
    <x v="2"/>
    <x v="0"/>
    <x v="989"/>
    <n v="10676.83"/>
    <s v="tier - 3"/>
    <x v="0"/>
    <s v="R1013"/>
    <x v="5"/>
  </r>
  <r>
    <x v="1053"/>
    <s v=" Mr"/>
    <s v="MatthewT"/>
    <s v="Vance"/>
    <x v="773"/>
    <n v="4.5199999999999996"/>
    <x v="1"/>
    <s v="No"/>
    <x v="0"/>
    <n v="0"/>
    <x v="1"/>
    <x v="1"/>
    <x v="2"/>
    <x v="990"/>
    <n v="10665.44"/>
    <s v="tier - 3"/>
    <x v="2"/>
    <s v="R1021"/>
    <x v="1"/>
  </r>
  <r>
    <x v="1054"/>
    <s v=" Mrs"/>
    <s v="Emily"/>
    <s v="Burnett"/>
    <x v="774"/>
    <n v="4.62"/>
    <x v="1"/>
    <s v="No"/>
    <x v="0"/>
    <n v="1"/>
    <x v="1"/>
    <x v="1"/>
    <x v="2"/>
    <x v="991"/>
    <n v="10627.81"/>
    <s v="tier - 3"/>
    <x v="0"/>
    <s v="R1013"/>
    <x v="13"/>
  </r>
  <r>
    <x v="1055"/>
    <s v=" Ms"/>
    <s v="Gillian"/>
    <s v="Clason"/>
    <x v="775"/>
    <n v="5.87"/>
    <x v="0"/>
    <s v="No"/>
    <x v="0"/>
    <n v="0"/>
    <x v="1"/>
    <x v="0"/>
    <x v="1"/>
    <x v="992"/>
    <n v="10620.26"/>
    <s v="tier - 3"/>
    <x v="0"/>
    <s v="R1012"/>
    <x v="3"/>
  </r>
  <r>
    <x v="1056"/>
    <s v=" Mrs"/>
    <s v="BrennE"/>
    <s v="Donnelly"/>
    <x v="776"/>
    <n v="5.71"/>
    <x v="0"/>
    <s v="No"/>
    <x v="0"/>
    <n v="1"/>
    <x v="1"/>
    <x v="0"/>
    <x v="1"/>
    <x v="993"/>
    <n v="10617.04"/>
    <s v="tier - 3"/>
    <x v="0"/>
    <s v="R1026"/>
    <x v="34"/>
  </r>
  <r>
    <x v="1057"/>
    <s v=" Ms"/>
    <s v="LisaM"/>
    <s v="Pietz"/>
    <x v="777"/>
    <n v="9.08"/>
    <x v="0"/>
    <s v="No"/>
    <x v="0"/>
    <n v="0"/>
    <x v="1"/>
    <x v="2"/>
    <x v="0"/>
    <x v="994"/>
    <n v="10608.67"/>
    <s v="tier - 3"/>
    <x v="0"/>
    <s v="R1012"/>
    <x v="11"/>
  </r>
  <r>
    <x v="1058"/>
    <s v=" Mr"/>
    <s v="Matt"/>
    <s v="Tegenkamp"/>
    <x v="778"/>
    <n v="5.3"/>
    <x v="1"/>
    <s v="No"/>
    <x v="0"/>
    <n v="2"/>
    <x v="1"/>
    <x v="0"/>
    <x v="2"/>
    <x v="48"/>
    <n v="10602.39"/>
    <s v="tier - 3"/>
    <x v="0"/>
    <s v="R1011"/>
    <x v="24"/>
  </r>
  <r>
    <x v="1059"/>
    <s v=" Mr"/>
    <s v="ThomasA"/>
    <s v="Dover"/>
    <x v="101"/>
    <n v="11.76"/>
    <x v="1"/>
    <s v="No"/>
    <x v="0"/>
    <n v="0"/>
    <x v="1"/>
    <x v="0"/>
    <x v="0"/>
    <x v="995"/>
    <n v="10601.63"/>
    <s v="tier - 3"/>
    <x v="2"/>
    <s v="R1012"/>
    <x v="22"/>
  </r>
  <r>
    <x v="1060"/>
    <s v=" Mr"/>
    <s v="KevinJ"/>
    <s v="Dockemeyer"/>
    <x v="529"/>
    <n v="5.1100000000000003"/>
    <x v="1"/>
    <s v="No"/>
    <x v="0"/>
    <n v="2"/>
    <x v="1"/>
    <x v="0"/>
    <x v="2"/>
    <x v="996"/>
    <n v="10601.41"/>
    <s v="tier - 3"/>
    <x v="2"/>
    <s v="R1011"/>
    <x v="24"/>
  </r>
  <r>
    <x v="1061"/>
    <s v=" Mr"/>
    <s v="WilliamH"/>
    <s v="Steele"/>
    <x v="779"/>
    <n v="5.54"/>
    <x v="0"/>
    <s v="No"/>
    <x v="0"/>
    <n v="2"/>
    <x v="1"/>
    <x v="0"/>
    <x v="2"/>
    <x v="997"/>
    <n v="10600.55"/>
    <s v="tier - 3"/>
    <x v="1"/>
    <s v="R1012"/>
    <x v="28"/>
  </r>
  <r>
    <x v="1062"/>
    <s v=" Mr"/>
    <s v="Gal"/>
    <s v="Harel"/>
    <x v="308"/>
    <n v="8.8699999999999992"/>
    <x v="1"/>
    <s v="No"/>
    <x v="0"/>
    <n v="0"/>
    <x v="1"/>
    <x v="1"/>
    <x v="0"/>
    <x v="998"/>
    <n v="10594.5"/>
    <s v="tier - 3"/>
    <x v="1"/>
    <s v="R1012"/>
    <x v="22"/>
  </r>
  <r>
    <x v="1063"/>
    <s v=" Mr"/>
    <s v="Anton"/>
    <s v="Aguila"/>
    <x v="139"/>
    <n v="5.96"/>
    <x v="1"/>
    <s v="No"/>
    <x v="0"/>
    <n v="2"/>
    <x v="1"/>
    <x v="0"/>
    <x v="1"/>
    <x v="999"/>
    <n v="10594.23"/>
    <s v="tier - 3"/>
    <x v="0"/>
    <s v="R1013"/>
    <x v="24"/>
  </r>
  <r>
    <x v="1064"/>
    <s v=" Ms"/>
    <s v="Yazmin"/>
    <s v="Vallejo Sarmiento"/>
    <x v="529"/>
    <n v="4.4400000000000004"/>
    <x v="1"/>
    <s v="No"/>
    <x v="1"/>
    <n v="1"/>
    <x v="1"/>
    <x v="0"/>
    <x v="2"/>
    <x v="1000"/>
    <n v="10579.71"/>
    <s v="tier - 3"/>
    <x v="0"/>
    <s v="R1013"/>
    <x v="16"/>
  </r>
  <r>
    <x v="1065"/>
    <s v=" Mr"/>
    <s v="Florian"/>
    <s v="Beisheim"/>
    <x v="780"/>
    <n v="4.6500000000000004"/>
    <x v="1"/>
    <s v="No"/>
    <x v="0"/>
    <n v="2"/>
    <x v="1"/>
    <x v="2"/>
    <x v="2"/>
    <x v="1001"/>
    <n v="10577.09"/>
    <s v="tier - 3"/>
    <x v="0"/>
    <s v="R1011"/>
    <x v="24"/>
  </r>
  <r>
    <x v="1066"/>
    <s v=" Ms"/>
    <s v="KarenL"/>
    <s v="Lenhoff"/>
    <x v="781"/>
    <n v="5.64"/>
    <x v="1"/>
    <s v="No"/>
    <x v="1"/>
    <n v="1"/>
    <x v="1"/>
    <x v="0"/>
    <x v="2"/>
    <x v="1002"/>
    <n v="10564.88"/>
    <s v="tier - 3"/>
    <x v="1"/>
    <s v="R1024"/>
    <x v="16"/>
  </r>
  <r>
    <x v="1067"/>
    <s v=" Mr"/>
    <s v="Scott"/>
    <s v="Wehrwein"/>
    <x v="161"/>
    <n v="10.19"/>
    <x v="0"/>
    <s v="No"/>
    <x v="0"/>
    <n v="0"/>
    <x v="1"/>
    <x v="0"/>
    <x v="0"/>
    <x v="1003"/>
    <n v="10560.49"/>
    <s v="tier - 3"/>
    <x v="2"/>
    <s v="R1013"/>
    <x v="14"/>
  </r>
  <r>
    <x v="1068"/>
    <s v=" Ms"/>
    <s v="Claire"/>
    <s v="Wallace"/>
    <x v="662"/>
    <n v="10.79"/>
    <x v="0"/>
    <s v="No"/>
    <x v="0"/>
    <n v="0"/>
    <x v="1"/>
    <x v="0"/>
    <x v="0"/>
    <x v="1004"/>
    <n v="10546.48"/>
    <s v="tier - 3"/>
    <x v="0"/>
    <s v="R1011"/>
    <x v="14"/>
  </r>
  <r>
    <x v="1069"/>
    <s v=" Ms"/>
    <s v="LynnM"/>
    <s v="Markowitz"/>
    <x v="782"/>
    <n v="4.24"/>
    <x v="0"/>
    <s v="No"/>
    <x v="0"/>
    <n v="0"/>
    <x v="1"/>
    <x v="0"/>
    <x v="2"/>
    <x v="1005"/>
    <n v="10495.6"/>
    <s v="tier - 3"/>
    <x v="1"/>
    <s v="R1012"/>
    <x v="29"/>
  </r>
  <r>
    <x v="1070"/>
    <s v=" Ms"/>
    <s v="Sharon"/>
    <s v="Vos"/>
    <x v="577"/>
    <n v="5.83"/>
    <x v="0"/>
    <s v="No"/>
    <x v="0"/>
    <n v="2"/>
    <x v="1"/>
    <x v="1"/>
    <x v="1"/>
    <x v="279"/>
    <n v="10493.95"/>
    <s v="tier - 3"/>
    <x v="1"/>
    <s v="R1012"/>
    <x v="28"/>
  </r>
  <r>
    <x v="1071"/>
    <s v=" Mrs"/>
    <s v="Candice"/>
    <s v="Mcleod"/>
    <x v="783"/>
    <n v="11.85"/>
    <x v="0"/>
    <s v="No"/>
    <x v="0"/>
    <n v="0"/>
    <x v="1"/>
    <x v="1"/>
    <x v="0"/>
    <x v="1006"/>
    <n v="10486.55"/>
    <s v="tier - 3"/>
    <x v="0"/>
    <s v="R1025"/>
    <x v="9"/>
  </r>
  <r>
    <x v="1072"/>
    <s v=" Ms"/>
    <s v="JenniferD"/>
    <s v="Balcom"/>
    <x v="784"/>
    <n v="5.98"/>
    <x v="0"/>
    <s v="No"/>
    <x v="0"/>
    <n v="1"/>
    <x v="1"/>
    <x v="0"/>
    <x v="1"/>
    <x v="1007"/>
    <n v="10464.83"/>
    <s v="tier - 3"/>
    <x v="1"/>
    <s v="R1012"/>
    <x v="38"/>
  </r>
  <r>
    <x v="1073"/>
    <s v=" Mr"/>
    <s v="Eric"/>
    <s v="Dirth"/>
    <x v="49"/>
    <n v="4.26"/>
    <x v="1"/>
    <s v="No"/>
    <x v="1"/>
    <n v="1"/>
    <x v="1"/>
    <x v="0"/>
    <x v="2"/>
    <x v="1008"/>
    <n v="10461.98"/>
    <s v="tier - 3"/>
    <x v="1"/>
    <s v="R1012"/>
    <x v="16"/>
  </r>
  <r>
    <x v="1074"/>
    <s v=" Mr"/>
    <s v="Bryan"/>
    <s v="Inglish"/>
    <x v="785"/>
    <n v="4.96"/>
    <x v="1"/>
    <s v="No"/>
    <x v="0"/>
    <n v="1"/>
    <x v="1"/>
    <x v="1"/>
    <x v="2"/>
    <x v="1009"/>
    <n v="10459.19"/>
    <s v="tier - 3"/>
    <x v="1"/>
    <s v="R1013"/>
    <x v="13"/>
  </r>
  <r>
    <x v="1075"/>
    <s v=" Mr"/>
    <s v="DevonR"/>
    <s v="Matthews"/>
    <x v="786"/>
    <n v="4"/>
    <x v="1"/>
    <s v="No"/>
    <x v="0"/>
    <n v="0"/>
    <x v="1"/>
    <x v="1"/>
    <x v="2"/>
    <x v="1010"/>
    <n v="10455.14"/>
    <s v="tier - 3"/>
    <x v="2"/>
    <s v="R1021"/>
    <x v="1"/>
  </r>
  <r>
    <x v="1076"/>
    <s v=" Ms"/>
    <s v="Elena"/>
    <s v="Massa-Musiak"/>
    <x v="787"/>
    <n v="4.1500000000000004"/>
    <x v="1"/>
    <s v="No"/>
    <x v="0"/>
    <n v="1"/>
    <x v="1"/>
    <x v="2"/>
    <x v="2"/>
    <x v="1011"/>
    <n v="10455.1"/>
    <s v="tier - 3"/>
    <x v="1"/>
    <s v="R1012"/>
    <x v="13"/>
  </r>
  <r>
    <x v="1077"/>
    <s v=" Mr"/>
    <s v="Chris"/>
    <s v="Bailey"/>
    <x v="529"/>
    <n v="11.36"/>
    <x v="0"/>
    <s v="No"/>
    <x v="0"/>
    <n v="0"/>
    <x v="1"/>
    <x v="0"/>
    <x v="0"/>
    <x v="640"/>
    <n v="10450.549999999999"/>
    <s v="tier - 3"/>
    <x v="1"/>
    <s v="R1011"/>
    <x v="0"/>
  </r>
  <r>
    <x v="1078"/>
    <s v=" Mr"/>
    <s v="Bert"/>
    <s v="Jacoby"/>
    <x v="788"/>
    <n v="7.53"/>
    <x v="0"/>
    <s v="No"/>
    <x v="0"/>
    <n v="0"/>
    <x v="1"/>
    <x v="1"/>
    <x v="0"/>
    <x v="1012"/>
    <n v="10436.1"/>
    <s v="tier - 3"/>
    <x v="0"/>
    <s v="R1011"/>
    <x v="0"/>
  </r>
  <r>
    <x v="1079"/>
    <s v=" Mr"/>
    <s v="JohnP"/>
    <s v="Crimmings"/>
    <x v="101"/>
    <n v="7.95"/>
    <x v="0"/>
    <s v="No"/>
    <x v="0"/>
    <n v="0"/>
    <x v="1"/>
    <x v="0"/>
    <x v="0"/>
    <x v="1013"/>
    <n v="10435.07"/>
    <s v="tier - 3"/>
    <x v="1"/>
    <s v="R1016"/>
    <x v="0"/>
  </r>
  <r>
    <x v="1080"/>
    <s v=" Mr"/>
    <s v="DanielP"/>
    <s v="Crane"/>
    <x v="636"/>
    <n v="8.5"/>
    <x v="0"/>
    <s v="No"/>
    <x v="0"/>
    <n v="0"/>
    <x v="1"/>
    <x v="2"/>
    <x v="0"/>
    <x v="1014"/>
    <n v="10422.92"/>
    <s v="tier - 3"/>
    <x v="1"/>
    <s v="R1017"/>
    <x v="0"/>
  </r>
  <r>
    <x v="1081"/>
    <s v=" Mrs"/>
    <s v="LisaK"/>
    <s v="Swartzfager"/>
    <x v="789"/>
    <n v="5.89"/>
    <x v="0"/>
    <s v="No"/>
    <x v="1"/>
    <n v="1"/>
    <x v="1"/>
    <x v="0"/>
    <x v="1"/>
    <x v="635"/>
    <n v="10419.65"/>
    <s v="tier - 3"/>
    <x v="2"/>
    <s v="R1025"/>
    <x v="18"/>
  </r>
  <r>
    <x v="1082"/>
    <s v=" Mrs"/>
    <s v="Kristine"/>
    <s v="Clevenger"/>
    <x v="646"/>
    <n v="8.76"/>
    <x v="0"/>
    <s v="No"/>
    <x v="0"/>
    <n v="2"/>
    <x v="1"/>
    <x v="1"/>
    <x v="0"/>
    <x v="1015"/>
    <n v="10419.59"/>
    <s v="tier - 3"/>
    <x v="2"/>
    <s v="R1025"/>
    <x v="30"/>
  </r>
  <r>
    <x v="1083"/>
    <s v=" Mr"/>
    <s v="PaulA"/>
    <s v="Reichardt"/>
    <x v="790"/>
    <n v="4.1100000000000003"/>
    <x v="0"/>
    <s v="No"/>
    <x v="0"/>
    <n v="0"/>
    <x v="1"/>
    <x v="0"/>
    <x v="2"/>
    <x v="1016"/>
    <n v="10407.98"/>
    <s v="tier - 3"/>
    <x v="1"/>
    <s v="R1021"/>
    <x v="25"/>
  </r>
  <r>
    <x v="1084"/>
    <s v=" Mr"/>
    <s v="Bryan"/>
    <s v="Morton"/>
    <x v="360"/>
    <n v="7.56"/>
    <x v="1"/>
    <s v="No"/>
    <x v="0"/>
    <n v="1"/>
    <x v="1"/>
    <x v="1"/>
    <x v="0"/>
    <x v="188"/>
    <n v="10407.09"/>
    <s v="tier - 3"/>
    <x v="1"/>
    <s v="R1015"/>
    <x v="19"/>
  </r>
  <r>
    <x v="1085"/>
    <s v=" Mr"/>
    <s v="Chris"/>
    <s v="Sunstrum"/>
    <x v="791"/>
    <n v="4.17"/>
    <x v="1"/>
    <s v="No"/>
    <x v="1"/>
    <n v="1"/>
    <x v="1"/>
    <x v="1"/>
    <x v="2"/>
    <x v="1017"/>
    <n v="10403.27"/>
    <s v="tier - 3"/>
    <x v="2"/>
    <s v="R1020"/>
    <x v="16"/>
  </r>
  <r>
    <x v="1086"/>
    <s v=" Ms"/>
    <s v="MilahB"/>
    <s v="Frownfelter"/>
    <x v="53"/>
    <n v="11.42"/>
    <x v="0"/>
    <s v="No"/>
    <x v="0"/>
    <n v="2"/>
    <x v="1"/>
    <x v="0"/>
    <x v="0"/>
    <x v="1018"/>
    <n v="10381.48"/>
    <s v="tier - 3"/>
    <x v="0"/>
    <s v="R1013"/>
    <x v="30"/>
  </r>
  <r>
    <x v="1087"/>
    <s v=" Ms"/>
    <s v="AnnetteM"/>
    <s v="Richter"/>
    <x v="408"/>
    <n v="7.33"/>
    <x v="0"/>
    <s v="No"/>
    <x v="0"/>
    <n v="2"/>
    <x v="1"/>
    <x v="0"/>
    <x v="0"/>
    <x v="1019"/>
    <n v="10370.91"/>
    <s v="tier - 3"/>
    <x v="0"/>
    <s v="R1024"/>
    <x v="30"/>
  </r>
  <r>
    <x v="1088"/>
    <s v=" Mrs"/>
    <s v="Yoko"/>
    <s v="England"/>
    <x v="792"/>
    <n v="6.7"/>
    <x v="0"/>
    <s v="No"/>
    <x v="0"/>
    <n v="0"/>
    <x v="1"/>
    <x v="1"/>
    <x v="0"/>
    <x v="1020"/>
    <n v="10356.67"/>
    <s v="tier - 3"/>
    <x v="1"/>
    <s v="R1025"/>
    <x v="14"/>
  </r>
  <r>
    <x v="1089"/>
    <s v=" Ms"/>
    <s v="Laura"/>
    <s v="Mclean"/>
    <x v="401"/>
    <n v="5.27"/>
    <x v="1"/>
    <s v="No"/>
    <x v="1"/>
    <n v="1"/>
    <x v="1"/>
    <x v="1"/>
    <x v="2"/>
    <x v="1021"/>
    <n v="10355.64"/>
    <s v="tier - 3"/>
    <x v="1"/>
    <s v="R1012"/>
    <x v="16"/>
  </r>
  <r>
    <x v="1090"/>
    <s v=" Ms"/>
    <s v="TessA"/>
    <s v="Gardner"/>
    <x v="793"/>
    <n v="7.72"/>
    <x v="0"/>
    <s v="No"/>
    <x v="0"/>
    <n v="0"/>
    <x v="1"/>
    <x v="0"/>
    <x v="0"/>
    <x v="1022"/>
    <n v="10352.48"/>
    <s v="tier - 3"/>
    <x v="1"/>
    <s v="R1012"/>
    <x v="19"/>
  </r>
  <r>
    <x v="1091"/>
    <s v=" Mr"/>
    <s v="WilliamG"/>
    <s v="Lane"/>
    <x v="794"/>
    <n v="8.68"/>
    <x v="0"/>
    <s v="No"/>
    <x v="0"/>
    <n v="2"/>
    <x v="1"/>
    <x v="1"/>
    <x v="0"/>
    <x v="1023"/>
    <n v="10345.93"/>
    <s v="tier - 3"/>
    <x v="2"/>
    <s v="R1021"/>
    <x v="30"/>
  </r>
  <r>
    <x v="1092"/>
    <s v=" Ms"/>
    <s v="Paige"/>
    <s v="Vonachen"/>
    <x v="718"/>
    <n v="9.8000000000000007"/>
    <x v="0"/>
    <s v="No"/>
    <x v="0"/>
    <n v="0"/>
    <x v="1"/>
    <x v="0"/>
    <x v="0"/>
    <x v="1024"/>
    <n v="10338.93"/>
    <s v="tier - 3"/>
    <x v="1"/>
    <s v="R1013"/>
    <x v="0"/>
  </r>
  <r>
    <x v="1093"/>
    <s v=" Mr"/>
    <s v="MatthewJ"/>
    <s v="Smith"/>
    <x v="735"/>
    <n v="4.4400000000000004"/>
    <x v="0"/>
    <s v="No"/>
    <x v="0"/>
    <n v="0"/>
    <x v="1"/>
    <x v="0"/>
    <x v="2"/>
    <x v="1025"/>
    <n v="10329.06"/>
    <s v="tier - 3"/>
    <x v="1"/>
    <s v="R1021"/>
    <x v="37"/>
  </r>
  <r>
    <x v="1094"/>
    <s v=" Mr"/>
    <s v="Matthew"/>
    <s v="Kidwell"/>
    <x v="795"/>
    <n v="7.19"/>
    <x v="1"/>
    <s v="No"/>
    <x v="0"/>
    <n v="2"/>
    <x v="1"/>
    <x v="0"/>
    <x v="0"/>
    <x v="886"/>
    <n v="10325.209999999999"/>
    <s v="tier - 3"/>
    <x v="0"/>
    <s v="R1011"/>
    <x v="2"/>
  </r>
  <r>
    <x v="1095"/>
    <s v=" Mrs"/>
    <s v="Maria"/>
    <s v="Betancourth"/>
    <x v="796"/>
    <n v="6.06"/>
    <x v="0"/>
    <s v="No"/>
    <x v="0"/>
    <n v="0"/>
    <x v="1"/>
    <x v="0"/>
    <x v="1"/>
    <x v="653"/>
    <n v="10322.9"/>
    <s v="tier - 3"/>
    <x v="1"/>
    <s v="R1026"/>
    <x v="42"/>
  </r>
  <r>
    <x v="1096"/>
    <s v=" Ms"/>
    <s v="StephanieD"/>
    <s v="Henstrom"/>
    <x v="797"/>
    <n v="5.12"/>
    <x v="0"/>
    <s v="No"/>
    <x v="0"/>
    <n v="0"/>
    <x v="1"/>
    <x v="0"/>
    <x v="2"/>
    <x v="1026"/>
    <n v="10315.91"/>
    <s v="tier - 3"/>
    <x v="2"/>
    <s v="R1012"/>
    <x v="42"/>
  </r>
  <r>
    <x v="1097"/>
    <s v=" Ms"/>
    <s v="Tiffany"/>
    <s v="Pereira"/>
    <x v="359"/>
    <n v="10.72"/>
    <x v="0"/>
    <s v="No"/>
    <x v="0"/>
    <n v="0"/>
    <x v="1"/>
    <x v="2"/>
    <x v="0"/>
    <x v="1027"/>
    <n v="10310.780000000001"/>
    <s v="tier - 3"/>
    <x v="0"/>
    <s v="R1012"/>
    <x v="5"/>
  </r>
  <r>
    <x v="1098"/>
    <s v=" Ms"/>
    <s v="SaraM"/>
    <s v="Black"/>
    <x v="798"/>
    <n v="9.58"/>
    <x v="1"/>
    <s v="No"/>
    <x v="1"/>
    <n v="1"/>
    <x v="1"/>
    <x v="2"/>
    <x v="0"/>
    <x v="1028"/>
    <n v="10308.040000000001"/>
    <s v="tier - 3"/>
    <x v="1"/>
    <s v="R1013"/>
    <x v="8"/>
  </r>
  <r>
    <x v="1099"/>
    <s v=" Mr"/>
    <s v="ScottA"/>
    <s v="Brown"/>
    <x v="746"/>
    <n v="6.4"/>
    <x v="1"/>
    <s v="No"/>
    <x v="0"/>
    <n v="1"/>
    <x v="1"/>
    <x v="0"/>
    <x v="1"/>
    <x v="1029"/>
    <n v="10276.99"/>
    <s v="tier - 3"/>
    <x v="1"/>
    <s v="R1021"/>
    <x v="23"/>
  </r>
  <r>
    <x v="1100"/>
    <s v=" Mrs"/>
    <s v="Lauren"/>
    <s v="Reasoner"/>
    <x v="799"/>
    <n v="6.8"/>
    <x v="1"/>
    <s v="No"/>
    <x v="0"/>
    <n v="2"/>
    <x v="1"/>
    <x v="1"/>
    <x v="0"/>
    <x v="1030"/>
    <n v="10274.33"/>
    <s v="tier - 3"/>
    <x v="1"/>
    <s v="R1024"/>
    <x v="2"/>
  </r>
  <r>
    <x v="1101"/>
    <s v=" Mr"/>
    <s v="Scott"/>
    <s v="Wandzilak"/>
    <x v="67"/>
    <n v="9.48"/>
    <x v="0"/>
    <s v="No"/>
    <x v="0"/>
    <n v="2"/>
    <x v="1"/>
    <x v="0"/>
    <x v="0"/>
    <x v="1031"/>
    <n v="10269.459999999999"/>
    <s v="tier - 3"/>
    <x v="0"/>
    <s v="R1012"/>
    <x v="30"/>
  </r>
  <r>
    <x v="1102"/>
    <s v=" Mr"/>
    <s v="BrianA"/>
    <s v="Carver"/>
    <x v="411"/>
    <n v="7.45"/>
    <x v="0"/>
    <s v="No"/>
    <x v="0"/>
    <n v="2"/>
    <x v="1"/>
    <x v="1"/>
    <x v="0"/>
    <x v="1032"/>
    <n v="10264.44"/>
    <s v="tier - 3"/>
    <x v="2"/>
    <s v="R1012"/>
    <x v="30"/>
  </r>
  <r>
    <x v="1103"/>
    <s v=" Ms"/>
    <s v="KaitlinR"/>
    <s v="Borror"/>
    <x v="800"/>
    <n v="6.94"/>
    <x v="1"/>
    <s v="No"/>
    <x v="0"/>
    <n v="1"/>
    <x v="1"/>
    <x v="0"/>
    <x v="0"/>
    <x v="64"/>
    <n v="10259.129999999999"/>
    <s v="tier - 3"/>
    <x v="2"/>
    <s v="R1011"/>
    <x v="27"/>
  </r>
  <r>
    <x v="1104"/>
    <s v=" Mr"/>
    <s v="Mohammad"/>
    <s v="Saad"/>
    <x v="43"/>
    <n v="7.83"/>
    <x v="0"/>
    <s v="No"/>
    <x v="0"/>
    <n v="0"/>
    <x v="1"/>
    <x v="0"/>
    <x v="0"/>
    <x v="1033"/>
    <n v="10231.5"/>
    <s v="tier - 3"/>
    <x v="1"/>
    <s v="R1012"/>
    <x v="0"/>
  </r>
  <r>
    <x v="1105"/>
    <s v=" Mr"/>
    <s v="Charlie"/>
    <s v="Paul"/>
    <x v="166"/>
    <n v="10.17"/>
    <x v="1"/>
    <s v="No"/>
    <x v="0"/>
    <n v="0"/>
    <x v="1"/>
    <x v="0"/>
    <x v="0"/>
    <x v="63"/>
    <n v="10226.280000000001"/>
    <s v="tier - 3"/>
    <x v="0"/>
    <s v="R1013"/>
    <x v="22"/>
  </r>
  <r>
    <x v="1106"/>
    <s v=" Mr"/>
    <s v="Brent"/>
    <s v="Trail"/>
    <x v="801"/>
    <n v="8.9600000000000009"/>
    <x v="1"/>
    <s v="No"/>
    <x v="0"/>
    <n v="0"/>
    <x v="1"/>
    <x v="1"/>
    <x v="0"/>
    <x v="1034"/>
    <n v="10214.64"/>
    <s v="tier - 3"/>
    <x v="2"/>
    <s v="R1011"/>
    <x v="22"/>
  </r>
  <r>
    <x v="1107"/>
    <s v=" Ms"/>
    <s v="KelliM"/>
    <s v="Benton"/>
    <x v="567"/>
    <n v="6.96"/>
    <x v="1"/>
    <s v="No"/>
    <x v="0"/>
    <n v="2"/>
    <x v="1"/>
    <x v="2"/>
    <x v="0"/>
    <x v="1035"/>
    <n v="10197.77"/>
    <s v="tier - 3"/>
    <x v="1"/>
    <s v="R1024"/>
    <x v="2"/>
  </r>
  <r>
    <x v="1108"/>
    <s v=" Mrs"/>
    <s v="SheridanH"/>
    <s v="Bauman"/>
    <x v="802"/>
    <n v="5.07"/>
    <x v="1"/>
    <s v="No"/>
    <x v="0"/>
    <n v="0"/>
    <x v="1"/>
    <x v="0"/>
    <x v="2"/>
    <x v="1036"/>
    <n v="10191.82"/>
    <s v="tier - 3"/>
    <x v="2"/>
    <s v="R1026"/>
    <x v="17"/>
  </r>
  <r>
    <x v="1109"/>
    <s v=" Mrs"/>
    <s v="SarahM"/>
    <s v="Bakula"/>
    <x v="803"/>
    <n v="5.85"/>
    <x v="0"/>
    <s v="No"/>
    <x v="0"/>
    <n v="2"/>
    <x v="1"/>
    <x v="1"/>
    <x v="1"/>
    <x v="1037"/>
    <n v="10160.870000000001"/>
    <s v="tier - 3"/>
    <x v="0"/>
    <s v="R1025"/>
    <x v="28"/>
  </r>
  <r>
    <x v="1110"/>
    <s v=" Ms"/>
    <s v="Jennifer"/>
    <s v="Edwards"/>
    <x v="567"/>
    <n v="10.56"/>
    <x v="0"/>
    <s v="No"/>
    <x v="0"/>
    <n v="2"/>
    <x v="1"/>
    <x v="2"/>
    <x v="0"/>
    <x v="1038"/>
    <n v="10156.780000000001"/>
    <s v="tier - 3"/>
    <x v="2"/>
    <s v="R1012"/>
    <x v="30"/>
  </r>
  <r>
    <x v="1111"/>
    <s v=" Mrs"/>
    <s v="LauraJ"/>
    <s v="Davis"/>
    <x v="804"/>
    <n v="8.92"/>
    <x v="1"/>
    <s v="No"/>
    <x v="0"/>
    <n v="0"/>
    <x v="1"/>
    <x v="0"/>
    <x v="0"/>
    <x v="1039"/>
    <n v="10146.129999999999"/>
    <s v="tier - 3"/>
    <x v="1"/>
    <s v="R1025"/>
    <x v="36"/>
  </r>
  <r>
    <x v="1112"/>
    <s v=" Mr"/>
    <s v="Thomas"/>
    <s v="Weiler"/>
    <x v="111"/>
    <n v="8.6300000000000008"/>
    <x v="0"/>
    <s v="No"/>
    <x v="0"/>
    <n v="0"/>
    <x v="1"/>
    <x v="0"/>
    <x v="0"/>
    <x v="1040"/>
    <n v="10141.14"/>
    <s v="tier - 3"/>
    <x v="1"/>
    <s v="R1016"/>
    <x v="19"/>
  </r>
  <r>
    <x v="1113"/>
    <s v=" Ms"/>
    <s v="Gisele"/>
    <s v="Schaaf"/>
    <x v="805"/>
    <n v="6.29"/>
    <x v="1"/>
    <s v="No"/>
    <x v="1"/>
    <n v="1"/>
    <x v="1"/>
    <x v="0"/>
    <x v="1"/>
    <x v="1041"/>
    <n v="10139.84"/>
    <s v="tier - 3"/>
    <x v="2"/>
    <s v="R1012"/>
    <x v="31"/>
  </r>
  <r>
    <x v="1114"/>
    <s v=" Ms"/>
    <s v="MyraL"/>
    <s v="Sack"/>
    <x v="806"/>
    <n v="5.75"/>
    <x v="0"/>
    <s v="No"/>
    <x v="0"/>
    <n v="2"/>
    <x v="1"/>
    <x v="0"/>
    <x v="1"/>
    <x v="1042"/>
    <n v="10118.42"/>
    <s v="tier - 3"/>
    <x v="0"/>
    <s v="R1011"/>
    <x v="28"/>
  </r>
  <r>
    <x v="1115"/>
    <s v=" Ms"/>
    <s v="MelissaM"/>
    <s v="Chenard"/>
    <x v="629"/>
    <n v="6.66"/>
    <x v="1"/>
    <s v="No"/>
    <x v="0"/>
    <n v="1"/>
    <x v="1"/>
    <x v="0"/>
    <x v="0"/>
    <x v="1043"/>
    <n v="10115.01"/>
    <s v="tier - 3"/>
    <x v="0"/>
    <s v="R1012"/>
    <x v="27"/>
  </r>
  <r>
    <x v="1116"/>
    <s v=" Ms"/>
    <s v="EleanorF"/>
    <s v="Williamson"/>
    <x v="807"/>
    <n v="5.0999999999999996"/>
    <x v="0"/>
    <s v="No"/>
    <x v="0"/>
    <n v="2"/>
    <x v="1"/>
    <x v="2"/>
    <x v="2"/>
    <x v="1044"/>
    <n v="10107.219999999999"/>
    <s v="tier - 3"/>
    <x v="1"/>
    <s v="R1013"/>
    <x v="28"/>
  </r>
  <r>
    <x v="1117"/>
    <s v=" Ms"/>
    <s v="Elizabeth"/>
    <s v="Dollas"/>
    <x v="808"/>
    <n v="4.41"/>
    <x v="0"/>
    <s v="No"/>
    <x v="0"/>
    <n v="2"/>
    <x v="1"/>
    <x v="1"/>
    <x v="2"/>
    <x v="279"/>
    <n v="10106.129999999999"/>
    <s v="tier - 3"/>
    <x v="1"/>
    <s v="R1024"/>
    <x v="28"/>
  </r>
  <r>
    <x v="1118"/>
    <s v=" Mr"/>
    <s v="Kenneth"/>
    <s v="Sprague"/>
    <x v="809"/>
    <n v="5.52"/>
    <x v="1"/>
    <s v="No"/>
    <x v="0"/>
    <n v="0"/>
    <x v="1"/>
    <x v="1"/>
    <x v="2"/>
    <x v="1045"/>
    <n v="10096.969999999999"/>
    <s v="tier - 3"/>
    <x v="2"/>
    <s v="R1011"/>
    <x v="1"/>
  </r>
  <r>
    <x v="1119"/>
    <s v=" Mr"/>
    <s v="RobertG"/>
    <s v="Michell"/>
    <x v="315"/>
    <n v="4.62"/>
    <x v="1"/>
    <s v="No"/>
    <x v="1"/>
    <n v="1"/>
    <x v="1"/>
    <x v="0"/>
    <x v="2"/>
    <x v="1046"/>
    <n v="10085.85"/>
    <s v="tier - 3"/>
    <x v="0"/>
    <s v="R1011"/>
    <x v="16"/>
  </r>
  <r>
    <x v="1120"/>
    <s v=" Mr"/>
    <s v="ThomasC"/>
    <s v="Datwyler"/>
    <x v="88"/>
    <n v="5.74"/>
    <x v="1"/>
    <s v="No"/>
    <x v="1"/>
    <n v="1"/>
    <x v="1"/>
    <x v="0"/>
    <x v="1"/>
    <x v="1047"/>
    <n v="10072.06"/>
    <s v="tier - 3"/>
    <x v="1"/>
    <s v="R1017"/>
    <x v="16"/>
  </r>
  <r>
    <x v="1121"/>
    <s v=" Mr"/>
    <s v="MatthewJ"/>
    <s v="Mead"/>
    <x v="643"/>
    <n v="6.3"/>
    <x v="1"/>
    <s v="No"/>
    <x v="1"/>
    <n v="1"/>
    <x v="1"/>
    <x v="2"/>
    <x v="1"/>
    <x v="1048"/>
    <n v="10065.41"/>
    <s v="tier - 3"/>
    <x v="2"/>
    <s v="R1011"/>
    <x v="16"/>
  </r>
  <r>
    <x v="1122"/>
    <s v=" Ms"/>
    <s v="MalloryD"/>
    <s v="Kennedy"/>
    <x v="67"/>
    <n v="10.27"/>
    <x v="0"/>
    <s v="No"/>
    <x v="0"/>
    <n v="0"/>
    <x v="1"/>
    <x v="0"/>
    <x v="0"/>
    <x v="958"/>
    <n v="10043.25"/>
    <s v="tier - 3"/>
    <x v="2"/>
    <s v="R1024"/>
    <x v="19"/>
  </r>
  <r>
    <x v="1123"/>
    <s v=" Mr"/>
    <s v="ChristopherD"/>
    <s v="Czech"/>
    <x v="175"/>
    <n v="5.85"/>
    <x v="0"/>
    <s v="No"/>
    <x v="1"/>
    <n v="1"/>
    <x v="1"/>
    <x v="1"/>
    <x v="1"/>
    <x v="1049"/>
    <n v="10027.15"/>
    <s v="tier - 3"/>
    <x v="1"/>
    <s v="R1021"/>
    <x v="18"/>
  </r>
  <r>
    <x v="1124"/>
    <s v=" Mrs"/>
    <s v="Jamie"/>
    <s v="O'Brien"/>
    <x v="810"/>
    <n v="5.92"/>
    <x v="1"/>
    <s v="No"/>
    <x v="0"/>
    <n v="1"/>
    <x v="1"/>
    <x v="0"/>
    <x v="1"/>
    <x v="1050"/>
    <n v="10011.44"/>
    <s v="tier - 3"/>
    <x v="0"/>
    <s v="R1026"/>
    <x v="23"/>
  </r>
  <r>
    <x v="1125"/>
    <s v=" Ms"/>
    <s v="Ariell"/>
    <s v="Bachman"/>
    <x v="628"/>
    <n v="10.01"/>
    <x v="1"/>
    <s v="No"/>
    <x v="0"/>
    <n v="2"/>
    <x v="1"/>
    <x v="3"/>
    <x v="0"/>
    <x v="1051"/>
    <n v="9991.0400000000009"/>
    <s v="tier - 2"/>
    <x v="0"/>
    <s v="R1012"/>
    <x v="2"/>
  </r>
  <r>
    <x v="1126"/>
    <s v=" Mr"/>
    <s v="Christopher"/>
    <s v="Bednar"/>
    <x v="67"/>
    <n v="9.59"/>
    <x v="0"/>
    <s v="No"/>
    <x v="0"/>
    <n v="0"/>
    <x v="1"/>
    <x v="0"/>
    <x v="0"/>
    <x v="1052"/>
    <n v="9964.06"/>
    <s v="tier - 2"/>
    <x v="2"/>
    <s v="R1019"/>
    <x v="14"/>
  </r>
  <r>
    <x v="1127"/>
    <s v=" Mr"/>
    <s v="Ryan"/>
    <s v="Daye"/>
    <x v="292"/>
    <n v="10.37"/>
    <x v="0"/>
    <s v="No"/>
    <x v="0"/>
    <n v="0"/>
    <x v="1"/>
    <x v="1"/>
    <x v="0"/>
    <x v="937"/>
    <n v="9957.7199999999993"/>
    <s v="tier - 2"/>
    <x v="0"/>
    <s v="R1018"/>
    <x v="14"/>
  </r>
  <r>
    <x v="1128"/>
    <s v=" Mr"/>
    <s v="ThomasB"/>
    <s v="Clarke"/>
    <x v="811"/>
    <n v="4.01"/>
    <x v="1"/>
    <s v="No"/>
    <x v="0"/>
    <n v="1"/>
    <x v="1"/>
    <x v="2"/>
    <x v="2"/>
    <x v="874"/>
    <n v="9933.44"/>
    <s v="tier - 3"/>
    <x v="0"/>
    <s v="R1013"/>
    <x v="13"/>
  </r>
  <r>
    <x v="1129"/>
    <s v=" Ms"/>
    <s v="Katie"/>
    <s v="Koren"/>
    <x v="607"/>
    <n v="4.24"/>
    <x v="1"/>
    <s v="No"/>
    <x v="1"/>
    <n v="1"/>
    <x v="1"/>
    <x v="0"/>
    <x v="2"/>
    <x v="1053"/>
    <n v="9931.9599999999991"/>
    <s v="tier - 2"/>
    <x v="2"/>
    <s v="R1012"/>
    <x v="33"/>
  </r>
  <r>
    <x v="1130"/>
    <s v=" Mrs"/>
    <s v="RachelleL"/>
    <s v="Kuramoto"/>
    <x v="812"/>
    <n v="5.36"/>
    <x v="1"/>
    <s v="No"/>
    <x v="0"/>
    <n v="0"/>
    <x v="1"/>
    <x v="0"/>
    <x v="2"/>
    <x v="732"/>
    <n v="9930.64"/>
    <s v="tier - 2"/>
    <x v="0"/>
    <s v="R1025"/>
    <x v="17"/>
  </r>
  <r>
    <x v="1131"/>
    <s v=" Ms"/>
    <s v="Colleen"/>
    <s v="Lynn"/>
    <x v="402"/>
    <n v="4.99"/>
    <x v="0"/>
    <s v="No"/>
    <x v="0"/>
    <n v="2"/>
    <x v="1"/>
    <x v="0"/>
    <x v="2"/>
    <x v="411"/>
    <n v="9910.36"/>
    <s v="tier - 2"/>
    <x v="0"/>
    <s v="R1012"/>
    <x v="28"/>
  </r>
  <r>
    <x v="1132"/>
    <s v=" Mr"/>
    <s v="GregoryA"/>
    <s v="Dierksen"/>
    <x v="813"/>
    <n v="8.68"/>
    <x v="0"/>
    <s v="No"/>
    <x v="0"/>
    <n v="0"/>
    <x v="1"/>
    <x v="2"/>
    <x v="0"/>
    <x v="1054"/>
    <n v="9907.83"/>
    <s v="tier - 3"/>
    <x v="2"/>
    <s v="R1013"/>
    <x v="5"/>
  </r>
  <r>
    <x v="1133"/>
    <s v=" Ms"/>
    <s v="Lara"/>
    <s v="Zoeller"/>
    <x v="814"/>
    <n v="4.2300000000000004"/>
    <x v="1"/>
    <s v="No"/>
    <x v="0"/>
    <n v="0"/>
    <x v="1"/>
    <x v="0"/>
    <x v="2"/>
    <x v="1055"/>
    <n v="9894.69"/>
    <s v="tier - 2"/>
    <x v="0"/>
    <s v="R1012"/>
    <x v="45"/>
  </r>
  <r>
    <x v="1134"/>
    <s v=" Ms"/>
    <s v="Megan"/>
    <s v="Flesch"/>
    <x v="613"/>
    <n v="5.32"/>
    <x v="1"/>
    <s v="No"/>
    <x v="0"/>
    <n v="2"/>
    <x v="1"/>
    <x v="1"/>
    <x v="2"/>
    <x v="1056"/>
    <n v="9890.23"/>
    <s v="tier - 3"/>
    <x v="0"/>
    <s v="R1013"/>
    <x v="24"/>
  </r>
  <r>
    <x v="1135"/>
    <s v=" Ms"/>
    <s v="Sara"/>
    <s v="Maltby"/>
    <x v="815"/>
    <n v="6.66"/>
    <x v="0"/>
    <s v="No"/>
    <x v="0"/>
    <n v="0"/>
    <x v="1"/>
    <x v="0"/>
    <x v="0"/>
    <x v="1057"/>
    <n v="9880.07"/>
    <s v="tier - 2"/>
    <x v="0"/>
    <s v="R1011"/>
    <x v="14"/>
  </r>
  <r>
    <x v="1136"/>
    <s v=" Ms"/>
    <s v="LucieJ"/>
    <s v="Custance"/>
    <x v="816"/>
    <n v="7.4"/>
    <x v="0"/>
    <s v="No"/>
    <x v="0"/>
    <n v="0"/>
    <x v="1"/>
    <x v="0"/>
    <x v="0"/>
    <x v="1058"/>
    <n v="9877.61"/>
    <s v="tier - 2"/>
    <x v="1"/>
    <s v="R1013"/>
    <x v="14"/>
  </r>
  <r>
    <x v="1137"/>
    <s v=" Ms"/>
    <s v="ElizabethS"/>
    <s v="Choi"/>
    <x v="817"/>
    <n v="10.08"/>
    <x v="0"/>
    <s v="No"/>
    <x v="0"/>
    <n v="0"/>
    <x v="1"/>
    <x v="0"/>
    <x v="0"/>
    <x v="1059"/>
    <n v="9875.68"/>
    <s v="tier - 2"/>
    <x v="0"/>
    <s v="R1024"/>
    <x v="14"/>
  </r>
  <r>
    <x v="1138"/>
    <s v=" Ms"/>
    <s v="CarmaS"/>
    <s v="Barnett"/>
    <x v="54"/>
    <n v="8.58"/>
    <x v="0"/>
    <s v="No"/>
    <x v="0"/>
    <n v="0"/>
    <x v="1"/>
    <x v="0"/>
    <x v="0"/>
    <x v="1060"/>
    <n v="9872.7000000000007"/>
    <s v="tier - 2"/>
    <x v="2"/>
    <s v="R1011"/>
    <x v="14"/>
  </r>
  <r>
    <x v="1139"/>
    <s v=" Mr"/>
    <s v="Ryan"/>
    <s v="Proulx"/>
    <x v="547"/>
    <n v="5.84"/>
    <x v="0"/>
    <s v="No"/>
    <x v="0"/>
    <n v="1"/>
    <x v="1"/>
    <x v="0"/>
    <x v="1"/>
    <x v="1061"/>
    <n v="9870.59"/>
    <s v="tier - 2"/>
    <x v="2"/>
    <s v="R1023"/>
    <x v="44"/>
  </r>
  <r>
    <x v="1140"/>
    <s v=" Mr"/>
    <s v="Daniel"/>
    <s v="Hamilton"/>
    <x v="467"/>
    <n v="4.8600000000000003"/>
    <x v="1"/>
    <s v="No"/>
    <x v="1"/>
    <n v="1"/>
    <x v="1"/>
    <x v="1"/>
    <x v="2"/>
    <x v="1062"/>
    <n v="9869.81"/>
    <s v="tier - 3"/>
    <x v="0"/>
    <s v="R1012"/>
    <x v="16"/>
  </r>
  <r>
    <x v="1141"/>
    <s v=" Ms"/>
    <s v="Sarah"/>
    <s v="Lundine"/>
    <x v="629"/>
    <n v="11.52"/>
    <x v="0"/>
    <s v="No"/>
    <x v="0"/>
    <n v="0"/>
    <x v="1"/>
    <x v="0"/>
    <x v="0"/>
    <x v="955"/>
    <n v="9866.2999999999993"/>
    <s v="tier - 2"/>
    <x v="0"/>
    <s v="R1024"/>
    <x v="14"/>
  </r>
  <r>
    <x v="1142"/>
    <s v=" Mr"/>
    <s v="MatthewJ"/>
    <s v="Paullin"/>
    <x v="362"/>
    <n v="6.15"/>
    <x v="1"/>
    <s v="No"/>
    <x v="1"/>
    <n v="1"/>
    <x v="1"/>
    <x v="2"/>
    <x v="1"/>
    <x v="650"/>
    <n v="9863.4699999999993"/>
    <s v="tier - 3"/>
    <x v="0"/>
    <s v="R1012"/>
    <x v="16"/>
  </r>
  <r>
    <x v="1143"/>
    <s v=" Ms"/>
    <s v="Francesca"/>
    <s v="Delucia"/>
    <x v="809"/>
    <n v="9.94"/>
    <x v="0"/>
    <s v="No"/>
    <x v="0"/>
    <n v="0"/>
    <x v="1"/>
    <x v="1"/>
    <x v="0"/>
    <x v="1063"/>
    <n v="9861.0300000000007"/>
    <s v="tier - 2"/>
    <x v="2"/>
    <s v="R1011"/>
    <x v="14"/>
  </r>
  <r>
    <x v="1144"/>
    <s v=" Ms"/>
    <s v="Nicole"/>
    <s v="Valentine"/>
    <x v="818"/>
    <n v="10.56"/>
    <x v="0"/>
    <s v="No"/>
    <x v="0"/>
    <n v="0"/>
    <x v="1"/>
    <x v="2"/>
    <x v="0"/>
    <x v="1064"/>
    <n v="9855.1299999999992"/>
    <s v="tier - 2"/>
    <x v="0"/>
    <s v="R1013"/>
    <x v="14"/>
  </r>
  <r>
    <x v="1145"/>
    <s v=" Mr"/>
    <s v="Toshiyuki"/>
    <s v="Mohara"/>
    <x v="806"/>
    <n v="6.79"/>
    <x v="0"/>
    <s v="No"/>
    <x v="0"/>
    <n v="0"/>
    <x v="1"/>
    <x v="0"/>
    <x v="0"/>
    <x v="1065"/>
    <n v="9850.43"/>
    <s v="tier - 3"/>
    <x v="0"/>
    <s v="R1011"/>
    <x v="0"/>
  </r>
  <r>
    <x v="1146"/>
    <s v=" Mr"/>
    <s v="TomL"/>
    <s v="Fairbrother"/>
    <x v="819"/>
    <n v="4.8"/>
    <x v="0"/>
    <s v="No"/>
    <x v="0"/>
    <n v="1"/>
    <x v="1"/>
    <x v="0"/>
    <x v="2"/>
    <x v="1066"/>
    <n v="9844.4500000000007"/>
    <s v="tier - 2"/>
    <x v="1"/>
    <s v="R1012"/>
    <x v="34"/>
  </r>
  <r>
    <x v="1147"/>
    <s v=" Mr"/>
    <s v="Brian"/>
    <s v="Fagan"/>
    <x v="820"/>
    <n v="5.75"/>
    <x v="0"/>
    <s v="No"/>
    <x v="0"/>
    <n v="2"/>
    <x v="1"/>
    <x v="1"/>
    <x v="1"/>
    <x v="397"/>
    <n v="9836.2099999999991"/>
    <s v="tier - 2"/>
    <x v="0"/>
    <s v="R1021"/>
    <x v="28"/>
  </r>
  <r>
    <x v="1148"/>
    <s v=" Mr"/>
    <s v="Matthew"/>
    <s v="Toth"/>
    <x v="821"/>
    <n v="5.81"/>
    <x v="0"/>
    <s v="No"/>
    <x v="0"/>
    <n v="2"/>
    <x v="1"/>
    <x v="1"/>
    <x v="1"/>
    <x v="1067"/>
    <n v="9819.25"/>
    <s v="tier - 2"/>
    <x v="2"/>
    <s v="R1021"/>
    <x v="28"/>
  </r>
  <r>
    <x v="1149"/>
    <s v=" Ms"/>
    <s v="Julee"/>
    <s v="Guinn"/>
    <x v="822"/>
    <n v="9.2799999999999994"/>
    <x v="0"/>
    <s v="No"/>
    <x v="0"/>
    <n v="2"/>
    <x v="1"/>
    <x v="0"/>
    <x v="0"/>
    <x v="1068"/>
    <n v="9800.89"/>
    <s v="tier - 2"/>
    <x v="1"/>
    <s v="R1013"/>
    <x v="30"/>
  </r>
  <r>
    <x v="1150"/>
    <s v=" Mr"/>
    <s v="ChristopherM"/>
    <s v="Rogers"/>
    <x v="823"/>
    <n v="6.37"/>
    <x v="0"/>
    <s v="No"/>
    <x v="0"/>
    <n v="0"/>
    <x v="1"/>
    <x v="2"/>
    <x v="1"/>
    <x v="1069"/>
    <n v="9788.8700000000008"/>
    <s v="tier - 3"/>
    <x v="2"/>
    <s v="R1013"/>
    <x v="1"/>
  </r>
  <r>
    <x v="1151"/>
    <s v=" Mr"/>
    <s v="Ciaran"/>
    <s v="Diviney"/>
    <x v="824"/>
    <n v="5.09"/>
    <x v="1"/>
    <s v="No"/>
    <x v="0"/>
    <n v="0"/>
    <x v="1"/>
    <x v="0"/>
    <x v="2"/>
    <x v="1070"/>
    <n v="9787.32"/>
    <s v="tier - 2"/>
    <x v="0"/>
    <s v="R1023"/>
    <x v="45"/>
  </r>
  <r>
    <x v="1152"/>
    <s v=" Ms"/>
    <s v="Kara"/>
    <s v="Marlatt"/>
    <x v="111"/>
    <n v="7.94"/>
    <x v="0"/>
    <s v="No"/>
    <x v="0"/>
    <n v="2"/>
    <x v="1"/>
    <x v="0"/>
    <x v="0"/>
    <x v="386"/>
    <n v="9778.35"/>
    <s v="tier - 2"/>
    <x v="2"/>
    <s v="R1024"/>
    <x v="30"/>
  </r>
  <r>
    <x v="1153"/>
    <s v=" Ms"/>
    <s v="Makie"/>
    <s v="Ohler"/>
    <x v="825"/>
    <n v="10.95"/>
    <x v="0"/>
    <s v="No"/>
    <x v="0"/>
    <n v="0"/>
    <x v="1"/>
    <x v="2"/>
    <x v="0"/>
    <x v="1071"/>
    <n v="9764.08"/>
    <s v="tier - 3"/>
    <x v="1"/>
    <s v="R1012"/>
    <x v="11"/>
  </r>
  <r>
    <x v="1154"/>
    <s v=" Ms"/>
    <s v="EmilyE"/>
    <s v="Mossler"/>
    <x v="469"/>
    <n v="6.3"/>
    <x v="1"/>
    <s v="No"/>
    <x v="0"/>
    <n v="0"/>
    <x v="1"/>
    <x v="0"/>
    <x v="1"/>
    <x v="621"/>
    <n v="9753.49"/>
    <s v="tier - 2"/>
    <x v="2"/>
    <s v="R1012"/>
    <x v="47"/>
  </r>
  <r>
    <x v="1155"/>
    <s v=" Mr"/>
    <s v="Cary"/>
    <s v="Segall"/>
    <x v="826"/>
    <n v="8.0500000000000007"/>
    <x v="1"/>
    <s v="No"/>
    <x v="0"/>
    <n v="2"/>
    <x v="1"/>
    <x v="0"/>
    <x v="0"/>
    <x v="1072"/>
    <n v="9748.91"/>
    <s v="tier - 2"/>
    <x v="1"/>
    <s v="R1013"/>
    <x v="2"/>
  </r>
  <r>
    <x v="1156"/>
    <s v=" Mr"/>
    <s v="Steven"/>
    <s v="Sprieser"/>
    <x v="117"/>
    <n v="9.8800000000000008"/>
    <x v="1"/>
    <s v="No"/>
    <x v="0"/>
    <n v="2"/>
    <x v="1"/>
    <x v="0"/>
    <x v="0"/>
    <x v="1073"/>
    <n v="9724.5300000000007"/>
    <s v="tier - 3"/>
    <x v="1"/>
    <s v="R1011"/>
    <x v="2"/>
  </r>
  <r>
    <x v="1157"/>
    <s v=" Mr"/>
    <s v="JoseAntonioSr"/>
    <s v="Blanco"/>
    <x v="781"/>
    <n v="7.42"/>
    <x v="1"/>
    <s v="No"/>
    <x v="0"/>
    <n v="2"/>
    <x v="1"/>
    <x v="0"/>
    <x v="0"/>
    <x v="1074"/>
    <n v="9722.77"/>
    <s v="tier - 3"/>
    <x v="1"/>
    <s v="R1016"/>
    <x v="2"/>
  </r>
  <r>
    <x v="1158"/>
    <s v=" Ms"/>
    <s v="Tatiana"/>
    <s v="Sheptock"/>
    <x v="401"/>
    <n v="8.4499999999999993"/>
    <x v="1"/>
    <s v="No"/>
    <x v="0"/>
    <n v="1"/>
    <x v="1"/>
    <x v="1"/>
    <x v="0"/>
    <x v="532"/>
    <n v="9715.84"/>
    <s v="tier - 2"/>
    <x v="1"/>
    <s v="R1024"/>
    <x v="27"/>
  </r>
  <r>
    <x v="1159"/>
    <s v=" Mr"/>
    <s v="DanT"/>
    <s v="Chruniak"/>
    <x v="827"/>
    <n v="6.21"/>
    <x v="0"/>
    <s v="No"/>
    <x v="0"/>
    <n v="2"/>
    <x v="1"/>
    <x v="1"/>
    <x v="1"/>
    <x v="1037"/>
    <n v="9710.7099999999991"/>
    <s v="tier - 2"/>
    <x v="1"/>
    <s v="R1021"/>
    <x v="28"/>
  </r>
  <r>
    <x v="1160"/>
    <s v=" Ms"/>
    <s v="LiisaA"/>
    <s v="Miller"/>
    <x v="828"/>
    <n v="4.6500000000000004"/>
    <x v="0"/>
    <s v="No"/>
    <x v="0"/>
    <n v="0"/>
    <x v="1"/>
    <x v="0"/>
    <x v="2"/>
    <x v="1075"/>
    <n v="9704.67"/>
    <s v="tier - 2"/>
    <x v="0"/>
    <s v="R1024"/>
    <x v="29"/>
  </r>
  <r>
    <x v="1161"/>
    <s v=" Ms"/>
    <s v="KathrynE"/>
    <s v="Theis"/>
    <x v="829"/>
    <n v="5.87"/>
    <x v="1"/>
    <s v="No"/>
    <x v="0"/>
    <n v="1"/>
    <x v="1"/>
    <x v="2"/>
    <x v="1"/>
    <x v="18"/>
    <n v="9698.42"/>
    <s v="tier - 3"/>
    <x v="0"/>
    <s v="R1013"/>
    <x v="13"/>
  </r>
  <r>
    <x v="1162"/>
    <s v=" Mr"/>
    <s v="Maxwell"/>
    <s v="Sadler"/>
    <x v="830"/>
    <n v="4.24"/>
    <x v="1"/>
    <s v="No"/>
    <x v="0"/>
    <n v="2"/>
    <x v="1"/>
    <x v="2"/>
    <x v="2"/>
    <x v="1076"/>
    <n v="9684.2900000000009"/>
    <s v="tier - 3"/>
    <x v="2"/>
    <s v="R1013"/>
    <x v="24"/>
  </r>
  <r>
    <x v="1163"/>
    <s v=" Ms"/>
    <s v="Pascale"/>
    <s v="Auger"/>
    <x v="831"/>
    <n v="7.81"/>
    <x v="1"/>
    <s v="No"/>
    <x v="0"/>
    <n v="0"/>
    <x v="1"/>
    <x v="0"/>
    <x v="0"/>
    <x v="1077"/>
    <n v="9664.34"/>
    <s v="tier - 2"/>
    <x v="0"/>
    <s v="R1011"/>
    <x v="36"/>
  </r>
  <r>
    <x v="1164"/>
    <s v=" Ms"/>
    <s v="Becca"/>
    <s v="Steadman"/>
    <x v="705"/>
    <n v="9.85"/>
    <x v="0"/>
    <s v="No"/>
    <x v="0"/>
    <n v="0"/>
    <x v="1"/>
    <x v="0"/>
    <x v="0"/>
    <x v="1078"/>
    <n v="9653.81"/>
    <s v="tier - 2"/>
    <x v="2"/>
    <s v="R1011"/>
    <x v="19"/>
  </r>
  <r>
    <x v="1165"/>
    <s v=" Ms"/>
    <s v="Grace"/>
    <s v="Mccarron"/>
    <x v="832"/>
    <n v="6.94"/>
    <x v="0"/>
    <s v="No"/>
    <x v="0"/>
    <n v="0"/>
    <x v="1"/>
    <x v="3"/>
    <x v="0"/>
    <x v="1079"/>
    <n v="9644.25"/>
    <s v="tier - 2"/>
    <x v="1"/>
    <s v="R1012"/>
    <x v="14"/>
  </r>
  <r>
    <x v="1166"/>
    <s v=" Ms"/>
    <s v="Samantha"/>
    <s v="Roecker"/>
    <x v="396"/>
    <n v="11.3"/>
    <x v="1"/>
    <s v="No"/>
    <x v="0"/>
    <n v="2"/>
    <x v="1"/>
    <x v="0"/>
    <x v="0"/>
    <x v="1080"/>
    <n v="9634.5400000000009"/>
    <s v="tier - 2"/>
    <x v="2"/>
    <s v="R1011"/>
    <x v="2"/>
  </r>
  <r>
    <x v="1167"/>
    <s v=" Mrs"/>
    <s v="NicoleR"/>
    <s v="Giumarra"/>
    <x v="833"/>
    <n v="9.23"/>
    <x v="0"/>
    <s v="No"/>
    <x v="0"/>
    <n v="0"/>
    <x v="1"/>
    <x v="1"/>
    <x v="0"/>
    <x v="1081"/>
    <n v="9630.91"/>
    <s v="tier - 3"/>
    <x v="2"/>
    <s v="R1013"/>
    <x v="0"/>
  </r>
  <r>
    <x v="1168"/>
    <s v=" Mr"/>
    <s v="DavidW"/>
    <s v="Peters"/>
    <x v="67"/>
    <n v="4.37"/>
    <x v="0"/>
    <s v="No"/>
    <x v="0"/>
    <n v="2"/>
    <x v="1"/>
    <x v="0"/>
    <x v="2"/>
    <x v="1082"/>
    <n v="9630.4"/>
    <s v="tier - 2"/>
    <x v="2"/>
    <s v="R1011"/>
    <x v="28"/>
  </r>
  <r>
    <x v="1169"/>
    <s v=" Mr"/>
    <s v="Grant"/>
    <s v="Bower"/>
    <x v="834"/>
    <n v="5.76"/>
    <x v="0"/>
    <s v="No"/>
    <x v="1"/>
    <n v="1"/>
    <x v="1"/>
    <x v="1"/>
    <x v="1"/>
    <x v="1083"/>
    <n v="9630.2999999999993"/>
    <s v="tier - 2"/>
    <x v="2"/>
    <s v="R1021"/>
    <x v="18"/>
  </r>
  <r>
    <x v="1170"/>
    <s v=" Mrs"/>
    <s v="Sophia"/>
    <s v="Chen"/>
    <x v="78"/>
    <n v="4.96"/>
    <x v="0"/>
    <s v="No"/>
    <x v="0"/>
    <n v="1"/>
    <x v="1"/>
    <x v="0"/>
    <x v="2"/>
    <x v="1084"/>
    <n v="9628.7900000000009"/>
    <s v="tier - 2"/>
    <x v="2"/>
    <s v="R1026"/>
    <x v="44"/>
  </r>
  <r>
    <x v="1171"/>
    <s v=" Ms"/>
    <s v="Christina"/>
    <s v="Capriccioso"/>
    <x v="835"/>
    <n v="11.04"/>
    <x v="1"/>
    <s v="No"/>
    <x v="0"/>
    <n v="2"/>
    <x v="1"/>
    <x v="0"/>
    <x v="0"/>
    <x v="1085"/>
    <n v="9625.92"/>
    <s v="tier - 2"/>
    <x v="0"/>
    <s v="R1011"/>
    <x v="2"/>
  </r>
  <r>
    <x v="1172"/>
    <s v=" Mr"/>
    <s v="SamL"/>
    <s v="Starbuck"/>
    <x v="277"/>
    <n v="7.81"/>
    <x v="1"/>
    <s v="No"/>
    <x v="0"/>
    <n v="1"/>
    <x v="1"/>
    <x v="1"/>
    <x v="0"/>
    <x v="291"/>
    <n v="9620.33"/>
    <s v="tier - 3"/>
    <x v="0"/>
    <s v="R1012"/>
    <x v="27"/>
  </r>
  <r>
    <x v="1173"/>
    <s v=" Mrs"/>
    <s v="HaleyR"/>
    <s v="Mcmahon"/>
    <x v="183"/>
    <n v="4.55"/>
    <x v="0"/>
    <s v="No"/>
    <x v="0"/>
    <n v="0"/>
    <x v="1"/>
    <x v="1"/>
    <x v="2"/>
    <x v="1086"/>
    <n v="9619.18"/>
    <s v="tier - 2"/>
    <x v="1"/>
    <s v="R1025"/>
    <x v="37"/>
  </r>
  <r>
    <x v="1174"/>
    <s v=" Mr"/>
    <s v="Ethan"/>
    <s v="Rissell"/>
    <x v="836"/>
    <n v="6.13"/>
    <x v="0"/>
    <s v="No"/>
    <x v="0"/>
    <n v="2"/>
    <x v="1"/>
    <x v="1"/>
    <x v="1"/>
    <x v="1087"/>
    <n v="9617.66"/>
    <s v="tier - 3"/>
    <x v="0"/>
    <s v="R1016"/>
    <x v="28"/>
  </r>
  <r>
    <x v="1175"/>
    <s v=" Mr"/>
    <s v="AndrewW"/>
    <s v="Kromroy"/>
    <x v="837"/>
    <n v="6.04"/>
    <x v="1"/>
    <s v="No"/>
    <x v="0"/>
    <n v="1"/>
    <x v="1"/>
    <x v="2"/>
    <x v="1"/>
    <x v="1088"/>
    <n v="9597.6299999999992"/>
    <s v="tier - 3"/>
    <x v="0"/>
    <s v="R1013"/>
    <x v="13"/>
  </r>
  <r>
    <x v="1176"/>
    <s v=" Mr"/>
    <s v="MarkG"/>
    <s v="Manfredi"/>
    <x v="757"/>
    <n v="8.85"/>
    <x v="1"/>
    <s v="No"/>
    <x v="0"/>
    <n v="0"/>
    <x v="1"/>
    <x v="0"/>
    <x v="0"/>
    <x v="1089"/>
    <n v="9584.0400000000009"/>
    <s v="tier - 2"/>
    <x v="1"/>
    <s v="R1021"/>
    <x v="36"/>
  </r>
  <r>
    <x v="1177"/>
    <s v=" Ms"/>
    <s v="KaseyE"/>
    <s v="Manwaring"/>
    <x v="838"/>
    <n v="10.54"/>
    <x v="0"/>
    <s v="No"/>
    <x v="0"/>
    <n v="2"/>
    <x v="1"/>
    <x v="0"/>
    <x v="0"/>
    <x v="1090"/>
    <n v="9583.89"/>
    <s v="tier - 2"/>
    <x v="0"/>
    <s v="R1012"/>
    <x v="30"/>
  </r>
  <r>
    <x v="1178"/>
    <s v=" Mr"/>
    <s v="Jeff"/>
    <s v="Tomaszewski"/>
    <x v="839"/>
    <n v="4.37"/>
    <x v="1"/>
    <s v="No"/>
    <x v="0"/>
    <n v="2"/>
    <x v="1"/>
    <x v="2"/>
    <x v="2"/>
    <x v="1091"/>
    <n v="9582.5400000000009"/>
    <s v="tier - 3"/>
    <x v="2"/>
    <s v="R1013"/>
    <x v="24"/>
  </r>
  <r>
    <x v="1179"/>
    <s v=" Ms"/>
    <s v="Amy"/>
    <s v="Gannon"/>
    <x v="361"/>
    <n v="9.6300000000000008"/>
    <x v="0"/>
    <s v="No"/>
    <x v="0"/>
    <n v="2"/>
    <x v="1"/>
    <x v="2"/>
    <x v="0"/>
    <x v="1092"/>
    <n v="9566.99"/>
    <s v="tier - 2"/>
    <x v="1"/>
    <s v="R1012"/>
    <x v="30"/>
  </r>
  <r>
    <x v="1180"/>
    <s v=" Mr"/>
    <s v="Adam"/>
    <s v="Frye"/>
    <x v="606"/>
    <n v="10.37"/>
    <x v="0"/>
    <s v="No"/>
    <x v="0"/>
    <n v="0"/>
    <x v="1"/>
    <x v="0"/>
    <x v="0"/>
    <x v="1093"/>
    <n v="9563.0300000000007"/>
    <s v="tier - 3"/>
    <x v="1"/>
    <s v="R1011"/>
    <x v="19"/>
  </r>
  <r>
    <x v="1181"/>
    <s v=" Ms"/>
    <s v="KristinM"/>
    <s v="Jenkins"/>
    <x v="840"/>
    <n v="5.44"/>
    <x v="0"/>
    <s v="No"/>
    <x v="0"/>
    <n v="2"/>
    <x v="1"/>
    <x v="0"/>
    <x v="2"/>
    <x v="1094"/>
    <n v="9549.57"/>
    <s v="tier - 2"/>
    <x v="1"/>
    <s v="R1013"/>
    <x v="28"/>
  </r>
  <r>
    <x v="1182"/>
    <s v=" Ms"/>
    <s v="Mary-LynnB"/>
    <s v="Currier"/>
    <x v="841"/>
    <n v="5.19"/>
    <x v="0"/>
    <s v="No"/>
    <x v="0"/>
    <n v="2"/>
    <x v="1"/>
    <x v="0"/>
    <x v="2"/>
    <x v="1094"/>
    <n v="9541.7000000000007"/>
    <s v="tier - 2"/>
    <x v="1"/>
    <s v="R1024"/>
    <x v="28"/>
  </r>
  <r>
    <x v="1183"/>
    <s v=" Mrs"/>
    <s v="JamieA"/>
    <s v="Whittendale"/>
    <x v="842"/>
    <n v="11.8"/>
    <x v="1"/>
    <s v="No"/>
    <x v="0"/>
    <n v="1"/>
    <x v="1"/>
    <x v="1"/>
    <x v="0"/>
    <x v="1095"/>
    <n v="9540.17"/>
    <s v="tier - 2"/>
    <x v="2"/>
    <s v="R1024"/>
    <x v="27"/>
  </r>
  <r>
    <x v="1184"/>
    <s v=" Mr"/>
    <s v="JeffreyA"/>
    <s v="Rixe"/>
    <x v="401"/>
    <n v="8.3800000000000008"/>
    <x v="0"/>
    <s v="No"/>
    <x v="0"/>
    <n v="2"/>
    <x v="1"/>
    <x v="1"/>
    <x v="0"/>
    <x v="1096"/>
    <n v="9538.65"/>
    <s v="tier - 2"/>
    <x v="0"/>
    <s v="R1021"/>
    <x v="30"/>
  </r>
  <r>
    <x v="1185"/>
    <s v=" Ms"/>
    <s v="Nicole"/>
    <s v="Ballon-Landa"/>
    <x v="419"/>
    <n v="7.58"/>
    <x v="0"/>
    <s v="No"/>
    <x v="0"/>
    <n v="0"/>
    <x v="1"/>
    <x v="1"/>
    <x v="0"/>
    <x v="1097"/>
    <n v="9528.9"/>
    <s v="tier - 2"/>
    <x v="2"/>
    <s v="R1011"/>
    <x v="14"/>
  </r>
  <r>
    <x v="1186"/>
    <s v=" Ms"/>
    <s v="Audrey"/>
    <s v="Zaferos"/>
    <x v="843"/>
    <n v="4.6100000000000003"/>
    <x v="0"/>
    <s v="No"/>
    <x v="0"/>
    <n v="1"/>
    <x v="1"/>
    <x v="0"/>
    <x v="2"/>
    <x v="1098"/>
    <n v="9507.68"/>
    <s v="tier - 2"/>
    <x v="1"/>
    <s v="R1012"/>
    <x v="34"/>
  </r>
  <r>
    <x v="1187"/>
    <s v=" Mr"/>
    <s v="Jacob"/>
    <s v="Jackson"/>
    <x v="617"/>
    <n v="4.7"/>
    <x v="1"/>
    <s v="No"/>
    <x v="1"/>
    <n v="1"/>
    <x v="1"/>
    <x v="0"/>
    <x v="2"/>
    <x v="1099"/>
    <n v="9504.31"/>
    <s v="tier - 3"/>
    <x v="2"/>
    <s v="R1013"/>
    <x v="16"/>
  </r>
  <r>
    <x v="1188"/>
    <s v=" Mr"/>
    <s v="DanielS"/>
    <s v="Evans Marke"/>
    <x v="376"/>
    <n v="6.05"/>
    <x v="1"/>
    <s v="No"/>
    <x v="0"/>
    <n v="0"/>
    <x v="1"/>
    <x v="2"/>
    <x v="1"/>
    <x v="68"/>
    <n v="9500.57"/>
    <s v="tier - 2"/>
    <x v="0"/>
    <s v="R1017"/>
    <x v="1"/>
  </r>
  <r>
    <x v="1189"/>
    <s v=" Mr"/>
    <s v="MarcC"/>
    <s v="Samland"/>
    <x v="844"/>
    <n v="5.63"/>
    <x v="1"/>
    <s v="No"/>
    <x v="1"/>
    <n v="1"/>
    <x v="1"/>
    <x v="1"/>
    <x v="2"/>
    <x v="1100"/>
    <n v="9487.64"/>
    <s v="tier - 2"/>
    <x v="2"/>
    <s v="R1013"/>
    <x v="0"/>
  </r>
  <r>
    <x v="1190"/>
    <s v=" Mr"/>
    <s v="MarkS"/>
    <s v="Shapiro"/>
    <x v="845"/>
    <n v="6.06"/>
    <x v="0"/>
    <s v="No"/>
    <x v="1"/>
    <n v="1"/>
    <x v="1"/>
    <x v="1"/>
    <x v="1"/>
    <x v="1101"/>
    <n v="9453.92"/>
    <s v="tier - 2"/>
    <x v="2"/>
    <s v="R1021"/>
    <x v="18"/>
  </r>
  <r>
    <x v="1191"/>
    <s v=" Mr"/>
    <s v="Dan"/>
    <s v="Snitzer"/>
    <x v="558"/>
    <n v="5.19"/>
    <x v="0"/>
    <s v="No"/>
    <x v="0"/>
    <n v="1"/>
    <x v="1"/>
    <x v="0"/>
    <x v="2"/>
    <x v="1102"/>
    <n v="9448.42"/>
    <s v="tier - 2"/>
    <x v="0"/>
    <s v="R1021"/>
    <x v="38"/>
  </r>
  <r>
    <x v="1192"/>
    <s v=" Ms"/>
    <s v="Gabriela"/>
    <s v="Herra Arroyo"/>
    <x v="352"/>
    <n v="8.9600000000000009"/>
    <x v="0"/>
    <s v="No"/>
    <x v="0"/>
    <n v="0"/>
    <x v="1"/>
    <x v="1"/>
    <x v="0"/>
    <x v="1103"/>
    <n v="9447.3799999999992"/>
    <s v="tier - 2"/>
    <x v="0"/>
    <s v="R1024"/>
    <x v="30"/>
  </r>
  <r>
    <x v="1193"/>
    <s v=" Ms"/>
    <s v="Amanda"/>
    <s v="Watters"/>
    <x v="384"/>
    <n v="11.39"/>
    <x v="0"/>
    <s v="No"/>
    <x v="0"/>
    <n v="0"/>
    <x v="1"/>
    <x v="1"/>
    <x v="0"/>
    <x v="1104"/>
    <n v="9447.25"/>
    <s v="tier - 2"/>
    <x v="1"/>
    <s v="R1024"/>
    <x v="19"/>
  </r>
  <r>
    <x v="1194"/>
    <s v=" Ms"/>
    <s v="Dara"/>
    <s v="Steele-Belkin"/>
    <x v="846"/>
    <n v="4.0599999999999996"/>
    <x v="1"/>
    <s v="No"/>
    <x v="0"/>
    <n v="0"/>
    <x v="1"/>
    <x v="0"/>
    <x v="2"/>
    <x v="1105"/>
    <n v="9432.93"/>
    <s v="tier - 2"/>
    <x v="1"/>
    <s v="R1024"/>
    <x v="1"/>
  </r>
  <r>
    <x v="1195"/>
    <s v=" Ms"/>
    <s v="RachelleR"/>
    <s v="Christensen"/>
    <x v="65"/>
    <n v="5.23"/>
    <x v="1"/>
    <s v="No"/>
    <x v="0"/>
    <n v="0"/>
    <x v="1"/>
    <x v="0"/>
    <x v="2"/>
    <x v="1106"/>
    <n v="9414.92"/>
    <s v="tier - 2"/>
    <x v="2"/>
    <s v="R1011"/>
    <x v="1"/>
  </r>
  <r>
    <x v="1196"/>
    <s v=" Ms"/>
    <s v="BrendaJ"/>
    <s v="Hodge"/>
    <x v="67"/>
    <n v="5.05"/>
    <x v="1"/>
    <s v="No"/>
    <x v="0"/>
    <n v="0"/>
    <x v="1"/>
    <x v="0"/>
    <x v="2"/>
    <x v="1107"/>
    <n v="9411.01"/>
    <s v="tier - 2"/>
    <x v="0"/>
    <s v="R1024"/>
    <x v="1"/>
  </r>
  <r>
    <x v="1197"/>
    <s v=" Mr"/>
    <s v="Tim"/>
    <s v="Rusterholz"/>
    <x v="573"/>
    <n v="7.34"/>
    <x v="0"/>
    <s v="No"/>
    <x v="0"/>
    <n v="0"/>
    <x v="1"/>
    <x v="0"/>
    <x v="0"/>
    <x v="1108"/>
    <n v="9391.35"/>
    <s v="tier - 3"/>
    <x v="0"/>
    <s v="R1011"/>
    <x v="14"/>
  </r>
  <r>
    <x v="1198"/>
    <s v=" Mr"/>
    <s v="Sylvain"/>
    <s v="Lafrance"/>
    <x v="63"/>
    <n v="8.1300000000000008"/>
    <x v="0"/>
    <s v="No"/>
    <x v="0"/>
    <n v="0"/>
    <x v="1"/>
    <x v="0"/>
    <x v="0"/>
    <x v="1109"/>
    <n v="9386.16"/>
    <s v="tier - 3"/>
    <x v="2"/>
    <s v="R1013"/>
    <x v="14"/>
  </r>
  <r>
    <x v="1199"/>
    <s v=" Mrs"/>
    <s v="LisaM"/>
    <s v="Hallis"/>
    <x v="847"/>
    <n v="6.68"/>
    <x v="1"/>
    <s v="No"/>
    <x v="0"/>
    <n v="1"/>
    <x v="1"/>
    <x v="1"/>
    <x v="0"/>
    <x v="108"/>
    <n v="9380.75"/>
    <s v="tier - 2"/>
    <x v="2"/>
    <s v="R1024"/>
    <x v="27"/>
  </r>
  <r>
    <x v="1200"/>
    <s v=" Mr"/>
    <s v="Ryan"/>
    <s v="Marshall"/>
    <x v="848"/>
    <n v="11.51"/>
    <x v="0"/>
    <s v="No"/>
    <x v="0"/>
    <n v="0"/>
    <x v="1"/>
    <x v="0"/>
    <x v="0"/>
    <x v="1110"/>
    <n v="9377.9"/>
    <s v="tier - 2"/>
    <x v="1"/>
    <s v="R1013"/>
    <x v="14"/>
  </r>
  <r>
    <x v="1201"/>
    <s v=" Mrs"/>
    <s v="KaitlinM"/>
    <s v="Salowitz"/>
    <x v="849"/>
    <n v="6.02"/>
    <x v="1"/>
    <s v="No"/>
    <x v="1"/>
    <n v="1"/>
    <x v="1"/>
    <x v="1"/>
    <x v="1"/>
    <x v="1111"/>
    <n v="9377.4500000000007"/>
    <s v="tier - 2"/>
    <x v="0"/>
    <s v="R1013"/>
    <x v="16"/>
  </r>
  <r>
    <x v="1202"/>
    <s v=" Mr"/>
    <s v="WilliamR"/>
    <s v="Blake"/>
    <x v="329"/>
    <n v="7.96"/>
    <x v="0"/>
    <s v="No"/>
    <x v="0"/>
    <n v="0"/>
    <x v="1"/>
    <x v="2"/>
    <x v="0"/>
    <x v="1112"/>
    <n v="9361.33"/>
    <s v="tier - 3"/>
    <x v="1"/>
    <s v="R1016"/>
    <x v="14"/>
  </r>
  <r>
    <x v="1203"/>
    <s v=" Mr"/>
    <s v="Bruce"/>
    <s v="Langerak"/>
    <x v="314"/>
    <n v="6.01"/>
    <x v="1"/>
    <s v="No"/>
    <x v="0"/>
    <n v="1"/>
    <x v="1"/>
    <x v="0"/>
    <x v="1"/>
    <x v="1113"/>
    <n v="9344.2000000000007"/>
    <s v="tier - 2"/>
    <x v="1"/>
    <s v="R1021"/>
    <x v="23"/>
  </r>
  <r>
    <x v="1204"/>
    <s v=" Mrs"/>
    <s v="Veronica"/>
    <s v="Bonilla"/>
    <x v="850"/>
    <n v="5.9"/>
    <x v="1"/>
    <s v="No"/>
    <x v="0"/>
    <n v="0"/>
    <x v="1"/>
    <x v="0"/>
    <x v="1"/>
    <x v="1114"/>
    <n v="9338.61"/>
    <s v="tier - 2"/>
    <x v="1"/>
    <s v="R1026"/>
    <x v="45"/>
  </r>
  <r>
    <x v="1205"/>
    <s v=" Mr"/>
    <s v="Warren"/>
    <s v="Ciabattoni"/>
    <x v="851"/>
    <n v="4.49"/>
    <x v="1"/>
    <s v="No"/>
    <x v="0"/>
    <n v="1"/>
    <x v="1"/>
    <x v="0"/>
    <x v="2"/>
    <x v="1115"/>
    <n v="9320.26"/>
    <s v="tier - 2"/>
    <x v="1"/>
    <s v="R1012"/>
    <x v="23"/>
  </r>
  <r>
    <x v="1206"/>
    <s v=" Mrs"/>
    <s v="Daniela"/>
    <s v="Escanero Palmer"/>
    <x v="852"/>
    <n v="6.25"/>
    <x v="0"/>
    <s v="No"/>
    <x v="0"/>
    <n v="0"/>
    <x v="1"/>
    <x v="1"/>
    <x v="1"/>
    <x v="1116"/>
    <n v="9315.41"/>
    <s v="tier - 2"/>
    <x v="1"/>
    <s v="R1024"/>
    <x v="29"/>
  </r>
  <r>
    <x v="1207"/>
    <s v=" Ms"/>
    <s v="DeirdreA"/>
    <s v="Lowe"/>
    <x v="853"/>
    <n v="9.6199999999999992"/>
    <x v="1"/>
    <s v="No"/>
    <x v="1"/>
    <n v="1"/>
    <x v="1"/>
    <x v="2"/>
    <x v="0"/>
    <x v="1117"/>
    <n v="9310.81"/>
    <s v="tier - 3"/>
    <x v="1"/>
    <s v="R1013"/>
    <x v="5"/>
  </r>
  <r>
    <x v="1208"/>
    <s v=" Mr"/>
    <s v="Mathias"/>
    <s v="Osmark"/>
    <x v="684"/>
    <n v="11.06"/>
    <x v="0"/>
    <s v="No"/>
    <x v="0"/>
    <n v="2"/>
    <x v="1"/>
    <x v="0"/>
    <x v="0"/>
    <x v="1118"/>
    <n v="9304.7000000000007"/>
    <s v="tier - 3"/>
    <x v="0"/>
    <s v="R1013"/>
    <x v="30"/>
  </r>
  <r>
    <x v="1209"/>
    <s v=" Mr"/>
    <s v="Matthew"/>
    <s v="Lawson"/>
    <x v="854"/>
    <n v="6.11"/>
    <x v="1"/>
    <s v="No"/>
    <x v="0"/>
    <n v="0"/>
    <x v="1"/>
    <x v="1"/>
    <x v="1"/>
    <x v="1105"/>
    <n v="9301.89"/>
    <s v="tier - 2"/>
    <x v="1"/>
    <s v="R1012"/>
    <x v="1"/>
  </r>
  <r>
    <x v="1210"/>
    <s v=" Mr"/>
    <s v="Kurt"/>
    <s v="Warwick"/>
    <x v="32"/>
    <n v="11.49"/>
    <x v="0"/>
    <s v="No"/>
    <x v="0"/>
    <n v="2"/>
    <x v="1"/>
    <x v="0"/>
    <x v="0"/>
    <x v="65"/>
    <n v="9290.14"/>
    <s v="tier - 3"/>
    <x v="0"/>
    <s v="R1016"/>
    <x v="30"/>
  </r>
  <r>
    <x v="1211"/>
    <s v=" Mr"/>
    <s v="Samuel"/>
    <s v="Magnuson"/>
    <x v="277"/>
    <n v="8.68"/>
    <x v="0"/>
    <s v="No"/>
    <x v="0"/>
    <n v="2"/>
    <x v="1"/>
    <x v="1"/>
    <x v="0"/>
    <x v="1118"/>
    <n v="9288.0300000000007"/>
    <s v="tier - 2"/>
    <x v="0"/>
    <s v="R1018"/>
    <x v="30"/>
  </r>
  <r>
    <x v="1212"/>
    <s v=" Mrs"/>
    <s v="Emily"/>
    <s v="Marsh"/>
    <x v="855"/>
    <n v="5.68"/>
    <x v="1"/>
    <s v="No"/>
    <x v="1"/>
    <n v="1"/>
    <x v="1"/>
    <x v="1"/>
    <x v="2"/>
    <x v="811"/>
    <n v="9285.8700000000008"/>
    <s v="tier - 2"/>
    <x v="0"/>
    <s v="R1013"/>
    <x v="16"/>
  </r>
  <r>
    <x v="1213"/>
    <s v=" Ms"/>
    <s v="Tiffany"/>
    <s v="Kari"/>
    <x v="97"/>
    <n v="8.4499999999999993"/>
    <x v="0"/>
    <s v="No"/>
    <x v="0"/>
    <n v="0"/>
    <x v="1"/>
    <x v="0"/>
    <x v="0"/>
    <x v="1119"/>
    <n v="9283.56"/>
    <s v="tier - 2"/>
    <x v="0"/>
    <s v="R1013"/>
    <x v="14"/>
  </r>
  <r>
    <x v="1214"/>
    <s v=" Mr"/>
    <s v="AlexF"/>
    <s v="Standiford"/>
    <x v="304"/>
    <n v="8.51"/>
    <x v="0"/>
    <s v="No"/>
    <x v="0"/>
    <n v="2"/>
    <x v="1"/>
    <x v="1"/>
    <x v="0"/>
    <x v="211"/>
    <n v="9282.48"/>
    <s v="tier - 3"/>
    <x v="2"/>
    <s v="R1016"/>
    <x v="30"/>
  </r>
  <r>
    <x v="1215"/>
    <s v=" Ms"/>
    <s v="Alice"/>
    <s v="Sherwin"/>
    <x v="856"/>
    <n v="7.62"/>
    <x v="0"/>
    <s v="No"/>
    <x v="0"/>
    <n v="0"/>
    <x v="1"/>
    <x v="2"/>
    <x v="0"/>
    <x v="1120"/>
    <n v="9264.7999999999993"/>
    <s v="tier - 2"/>
    <x v="1"/>
    <s v="R1011"/>
    <x v="14"/>
  </r>
  <r>
    <x v="1216"/>
    <s v=" Ms"/>
    <s v="AllisonM"/>
    <s v="Parker"/>
    <x v="467"/>
    <n v="10.18"/>
    <x v="0"/>
    <s v="No"/>
    <x v="0"/>
    <n v="0"/>
    <x v="1"/>
    <x v="1"/>
    <x v="0"/>
    <x v="1121"/>
    <n v="9249.5"/>
    <s v="tier - 2"/>
    <x v="1"/>
    <s v="R1012"/>
    <x v="19"/>
  </r>
  <r>
    <x v="1217"/>
    <s v=" Mr"/>
    <s v="JohannesFiskerstand"/>
    <s v="Blekeli"/>
    <x v="857"/>
    <n v="5.36"/>
    <x v="0"/>
    <s v="No"/>
    <x v="0"/>
    <n v="0"/>
    <x v="1"/>
    <x v="1"/>
    <x v="2"/>
    <x v="1122"/>
    <n v="9247.94"/>
    <s v="tier - 2"/>
    <x v="1"/>
    <s v="R1021"/>
    <x v="25"/>
  </r>
  <r>
    <x v="1218"/>
    <s v=" Mr"/>
    <s v="Stephen"/>
    <s v="Vangampleare"/>
    <x v="247"/>
    <n v="11.78"/>
    <x v="1"/>
    <s v="No"/>
    <x v="0"/>
    <n v="1"/>
    <x v="1"/>
    <x v="1"/>
    <x v="0"/>
    <x v="1123"/>
    <n v="9225.26"/>
    <s v="tier - 3"/>
    <x v="0"/>
    <s v="R1015"/>
    <x v="27"/>
  </r>
  <r>
    <x v="1219"/>
    <s v=" Mr"/>
    <s v="JonM"/>
    <s v="Hiatt"/>
    <x v="366"/>
    <n v="10.82"/>
    <x v="1"/>
    <s v="No"/>
    <x v="0"/>
    <n v="0"/>
    <x v="1"/>
    <x v="1"/>
    <x v="0"/>
    <x v="1124"/>
    <n v="9222.4"/>
    <s v="tier - 2"/>
    <x v="0"/>
    <s v="R1019"/>
    <x v="36"/>
  </r>
  <r>
    <x v="1220"/>
    <s v=" Mr"/>
    <s v="Fasil"/>
    <s v="Tadesse"/>
    <x v="858"/>
    <n v="7.73"/>
    <x v="1"/>
    <s v="No"/>
    <x v="0"/>
    <n v="1"/>
    <x v="1"/>
    <x v="0"/>
    <x v="0"/>
    <x v="1125"/>
    <n v="9210.06"/>
    <s v="tier - 2"/>
    <x v="0"/>
    <s v="R1021"/>
    <x v="26"/>
  </r>
  <r>
    <x v="1221"/>
    <s v=" Ms"/>
    <s v="MeganC"/>
    <s v="Jaswell"/>
    <x v="387"/>
    <n v="6.24"/>
    <x v="1"/>
    <s v="No"/>
    <x v="0"/>
    <n v="0"/>
    <x v="1"/>
    <x v="2"/>
    <x v="1"/>
    <x v="1126"/>
    <n v="9193.84"/>
    <s v="tier - 2"/>
    <x v="1"/>
    <s v="R1012"/>
    <x v="1"/>
  </r>
  <r>
    <x v="1222"/>
    <s v=" Ms"/>
    <s v="LisaJ"/>
    <s v="Phillips-Cook"/>
    <x v="859"/>
    <n v="10.42"/>
    <x v="0"/>
    <s v="No"/>
    <x v="0"/>
    <n v="2"/>
    <x v="1"/>
    <x v="2"/>
    <x v="0"/>
    <x v="1127"/>
    <n v="9182.17"/>
    <s v="tier - 2"/>
    <x v="0"/>
    <s v="R1011"/>
    <x v="30"/>
  </r>
  <r>
    <x v="1223"/>
    <s v=" Mr"/>
    <s v="DoronP"/>
    <s v="Clark"/>
    <x v="860"/>
    <n v="11.11"/>
    <x v="0"/>
    <s v="No"/>
    <x v="0"/>
    <n v="0"/>
    <x v="1"/>
    <x v="0"/>
    <x v="0"/>
    <x v="1109"/>
    <n v="9174.14"/>
    <s v="tier - 3"/>
    <x v="1"/>
    <s v="R1012"/>
    <x v="14"/>
  </r>
  <r>
    <x v="1224"/>
    <s v=" Ms"/>
    <s v="Katharina"/>
    <s v="Wang"/>
    <x v="861"/>
    <n v="7.67"/>
    <x v="1"/>
    <s v="No"/>
    <x v="0"/>
    <n v="2"/>
    <x v="1"/>
    <x v="2"/>
    <x v="0"/>
    <x v="1128"/>
    <n v="9171.75"/>
    <s v="tier - 2"/>
    <x v="2"/>
    <s v="R1012"/>
    <x v="2"/>
  </r>
  <r>
    <x v="1225"/>
    <s v=" Mr"/>
    <s v="Carl"/>
    <s v="Desruisseaux"/>
    <x v="851"/>
    <n v="6.15"/>
    <x v="0"/>
    <s v="No"/>
    <x v="0"/>
    <n v="0"/>
    <x v="1"/>
    <x v="0"/>
    <x v="1"/>
    <x v="1129"/>
    <n v="9159.51"/>
    <s v="tier - 2"/>
    <x v="2"/>
    <s v="R1021"/>
    <x v="3"/>
  </r>
  <r>
    <x v="1226"/>
    <s v=" Ms"/>
    <s v="KelseyJ"/>
    <s v="Ripp"/>
    <x v="256"/>
    <n v="5.71"/>
    <x v="0"/>
    <s v="No"/>
    <x v="0"/>
    <n v="0"/>
    <x v="1"/>
    <x v="1"/>
    <x v="1"/>
    <x v="1130"/>
    <n v="9147.5"/>
    <s v="tier - 2"/>
    <x v="1"/>
    <s v="R1012"/>
    <x v="37"/>
  </r>
  <r>
    <x v="1227"/>
    <s v=" Mr"/>
    <s v="StephenA"/>
    <s v="Harris"/>
    <x v="862"/>
    <n v="8.6999999999999993"/>
    <x v="1"/>
    <s v="No"/>
    <x v="0"/>
    <n v="2"/>
    <x v="1"/>
    <x v="0"/>
    <x v="0"/>
    <x v="1131"/>
    <n v="9144.57"/>
    <s v="tier - 3"/>
    <x v="2"/>
    <s v="R1011"/>
    <x v="2"/>
  </r>
  <r>
    <x v="1228"/>
    <s v=" Mr"/>
    <s v="Dan"/>
    <s v="Shafer"/>
    <x v="97"/>
    <n v="9.0399999999999991"/>
    <x v="1"/>
    <s v="No"/>
    <x v="0"/>
    <n v="2"/>
    <x v="1"/>
    <x v="0"/>
    <x v="0"/>
    <x v="1132"/>
    <n v="9140.9500000000007"/>
    <s v="tier - 3"/>
    <x v="0"/>
    <s v="R1013"/>
    <x v="2"/>
  </r>
  <r>
    <x v="1229"/>
    <s v=" Ms"/>
    <s v="KatieC"/>
    <s v="Hemesath"/>
    <x v="460"/>
    <n v="5.61"/>
    <x v="0"/>
    <s v="No"/>
    <x v="0"/>
    <n v="0"/>
    <x v="1"/>
    <x v="1"/>
    <x v="2"/>
    <x v="346"/>
    <n v="9101.7999999999993"/>
    <s v="tier - 2"/>
    <x v="1"/>
    <s v="R1011"/>
    <x v="29"/>
  </r>
  <r>
    <x v="1230"/>
    <s v=" Ms"/>
    <s v="MelissaK"/>
    <s v="Vinci"/>
    <x v="863"/>
    <n v="8.1199999999999992"/>
    <x v="0"/>
    <s v="No"/>
    <x v="0"/>
    <n v="0"/>
    <x v="1"/>
    <x v="2"/>
    <x v="0"/>
    <x v="1133"/>
    <n v="9095.94"/>
    <s v="tier - 3"/>
    <x v="1"/>
    <s v="R1011"/>
    <x v="11"/>
  </r>
  <r>
    <x v="1231"/>
    <s v=" Ms"/>
    <s v="KaraH"/>
    <s v="Diamond-Husmann"/>
    <x v="524"/>
    <n v="4.74"/>
    <x v="0"/>
    <s v="No"/>
    <x v="0"/>
    <n v="0"/>
    <x v="1"/>
    <x v="1"/>
    <x v="2"/>
    <x v="1134"/>
    <n v="9095.07"/>
    <s v="tier - 2"/>
    <x v="2"/>
    <s v="R1024"/>
    <x v="29"/>
  </r>
  <r>
    <x v="1232"/>
    <s v=" Mr"/>
    <s v="JuanCarlos"/>
    <s v="Soto"/>
    <x v="864"/>
    <n v="4.0599999999999996"/>
    <x v="0"/>
    <s v="No"/>
    <x v="0"/>
    <n v="2"/>
    <x v="1"/>
    <x v="0"/>
    <x v="2"/>
    <x v="1135"/>
    <n v="9058.73"/>
    <s v="tier - 3"/>
    <x v="2"/>
    <s v="R1013"/>
    <x v="28"/>
  </r>
  <r>
    <x v="1233"/>
    <s v=" Mr"/>
    <s v="JohnIii"/>
    <s v="Howard"/>
    <x v="103"/>
    <n v="5.69"/>
    <x v="0"/>
    <s v="No"/>
    <x v="0"/>
    <n v="2"/>
    <x v="1"/>
    <x v="0"/>
    <x v="2"/>
    <x v="1136"/>
    <n v="9048.0300000000007"/>
    <s v="tier - 2"/>
    <x v="2"/>
    <s v="R1013"/>
    <x v="28"/>
  </r>
  <r>
    <x v="1234"/>
    <s v=" Mrs"/>
    <s v="SarahM"/>
    <s v="Patrick"/>
    <x v="142"/>
    <n v="5.66"/>
    <x v="0"/>
    <s v="No"/>
    <x v="1"/>
    <n v="1"/>
    <x v="1"/>
    <x v="0"/>
    <x v="2"/>
    <x v="1137"/>
    <n v="9010.2000000000007"/>
    <s v="tier - 2"/>
    <x v="0"/>
    <s v="R1026"/>
    <x v="20"/>
  </r>
  <r>
    <x v="1235"/>
    <s v=" Mrs"/>
    <s v="KristinC"/>
    <s v="Dacko"/>
    <x v="865"/>
    <n v="4.32"/>
    <x v="0"/>
    <s v="No"/>
    <x v="1"/>
    <n v="1"/>
    <x v="1"/>
    <x v="1"/>
    <x v="2"/>
    <x v="1138"/>
    <n v="8998.43"/>
    <s v="tier - 2"/>
    <x v="1"/>
    <s v="R1025"/>
    <x v="18"/>
  </r>
  <r>
    <x v="1236"/>
    <s v=" Ms"/>
    <s v="CaseyM"/>
    <s v="Glassey"/>
    <x v="386"/>
    <n v="8.2899999999999991"/>
    <x v="0"/>
    <s v="No"/>
    <x v="0"/>
    <n v="2"/>
    <x v="1"/>
    <x v="1"/>
    <x v="0"/>
    <x v="1015"/>
    <n v="8988.16"/>
    <s v="tier - 2"/>
    <x v="1"/>
    <s v="R1012"/>
    <x v="30"/>
  </r>
  <r>
    <x v="1237"/>
    <s v=" Mr"/>
    <s v="Samuel"/>
    <s v="Frechette"/>
    <x v="866"/>
    <n v="10.46"/>
    <x v="0"/>
    <s v="No"/>
    <x v="0"/>
    <n v="0"/>
    <x v="1"/>
    <x v="0"/>
    <x v="0"/>
    <x v="1139"/>
    <n v="8978.19"/>
    <s v="tier - 2"/>
    <x v="2"/>
    <s v="R1013"/>
    <x v="19"/>
  </r>
  <r>
    <x v="1238"/>
    <s v=" Mr"/>
    <s v="Braulio"/>
    <s v="Benitez"/>
    <x v="117"/>
    <n v="11.96"/>
    <x v="0"/>
    <s v="No"/>
    <x v="0"/>
    <n v="0"/>
    <x v="1"/>
    <x v="0"/>
    <x v="0"/>
    <x v="1140"/>
    <n v="8968.33"/>
    <s v="tier - 3"/>
    <x v="2"/>
    <s v="R1011"/>
    <x v="19"/>
  </r>
  <r>
    <x v="1239"/>
    <s v=" Ms"/>
    <s v="Anne-Marie"/>
    <s v="Gauthier"/>
    <x v="388"/>
    <n v="4.25"/>
    <x v="1"/>
    <s v="No"/>
    <x v="1"/>
    <n v="1"/>
    <x v="1"/>
    <x v="2"/>
    <x v="2"/>
    <x v="1141"/>
    <n v="8965.7999999999993"/>
    <s v="tier - 2"/>
    <x v="0"/>
    <s v="R1012"/>
    <x v="33"/>
  </r>
  <r>
    <x v="1240"/>
    <s v=" Mr"/>
    <s v="SamuelK"/>
    <s v="Fazioli"/>
    <x v="588"/>
    <n v="8.33"/>
    <x v="0"/>
    <s v="No"/>
    <x v="0"/>
    <n v="0"/>
    <x v="1"/>
    <x v="0"/>
    <x v="0"/>
    <x v="1142"/>
    <n v="8964.06"/>
    <s v="tier - 3"/>
    <x v="2"/>
    <s v="R1016"/>
    <x v="19"/>
  </r>
  <r>
    <x v="1241"/>
    <s v=" Mrs"/>
    <s v="Yuki"/>
    <s v="Chorney"/>
    <x v="867"/>
    <n v="4.29"/>
    <x v="0"/>
    <s v="No"/>
    <x v="0"/>
    <n v="1"/>
    <x v="1"/>
    <x v="0"/>
    <x v="2"/>
    <x v="1143"/>
    <n v="8954.99"/>
    <s v="tier - 2"/>
    <x v="0"/>
    <s v="R1026"/>
    <x v="34"/>
  </r>
  <r>
    <x v="1242"/>
    <s v=" Mr"/>
    <s v="Rafer"/>
    <s v="Dannenhauer"/>
    <x v="30"/>
    <n v="6.32"/>
    <x v="1"/>
    <s v="No"/>
    <x v="0"/>
    <n v="0"/>
    <x v="1"/>
    <x v="0"/>
    <x v="1"/>
    <x v="1144"/>
    <n v="8944.1200000000008"/>
    <s v="tier - 3"/>
    <x v="2"/>
    <s v="R1013"/>
    <x v="1"/>
  </r>
  <r>
    <x v="1243"/>
    <s v=" Ms"/>
    <s v="Claire"/>
    <s v="Mccomb"/>
    <x v="380"/>
    <n v="5.65"/>
    <x v="0"/>
    <s v="No"/>
    <x v="0"/>
    <n v="2"/>
    <x v="1"/>
    <x v="1"/>
    <x v="2"/>
    <x v="1145"/>
    <n v="8932.08"/>
    <s v="tier - 2"/>
    <x v="1"/>
    <s v="R1011"/>
    <x v="14"/>
  </r>
  <r>
    <x v="1244"/>
    <s v=" Ms"/>
    <s v="ErynnJ"/>
    <s v="Blake"/>
    <x v="868"/>
    <n v="8.41"/>
    <x v="1"/>
    <s v="No"/>
    <x v="0"/>
    <n v="1"/>
    <x v="1"/>
    <x v="1"/>
    <x v="0"/>
    <x v="1146"/>
    <n v="8930.93"/>
    <s v="tier - 2"/>
    <x v="2"/>
    <s v="R1012"/>
    <x v="27"/>
  </r>
  <r>
    <x v="1245"/>
    <s v=" Mr"/>
    <s v="Mahesh"/>
    <s v="Sambasivam"/>
    <x v="869"/>
    <n v="11.96"/>
    <x v="1"/>
    <s v="No"/>
    <x v="0"/>
    <n v="0"/>
    <x v="1"/>
    <x v="2"/>
    <x v="0"/>
    <x v="1147"/>
    <n v="8908.4699999999993"/>
    <s v="tier - 3"/>
    <x v="2"/>
    <s v="R1013"/>
    <x v="22"/>
  </r>
  <r>
    <x v="1246"/>
    <s v=" Mr"/>
    <s v="Stanley"/>
    <s v="Maina"/>
    <x v="870"/>
    <n v="5.17"/>
    <x v="1"/>
    <s v="No"/>
    <x v="1"/>
    <n v="1"/>
    <x v="1"/>
    <x v="0"/>
    <x v="2"/>
    <x v="1148"/>
    <n v="8906.14"/>
    <s v="tier - 2"/>
    <x v="2"/>
    <s v="R1012"/>
    <x v="31"/>
  </r>
  <r>
    <x v="1247"/>
    <s v=" Mr"/>
    <s v="Gregory"/>
    <s v="Keshian"/>
    <x v="507"/>
    <n v="8.76"/>
    <x v="0"/>
    <s v="No"/>
    <x v="0"/>
    <n v="0"/>
    <x v="1"/>
    <x v="2"/>
    <x v="0"/>
    <x v="1149"/>
    <n v="8891.14"/>
    <s v="tier - 2"/>
    <x v="0"/>
    <s v="R1017"/>
    <x v="9"/>
  </r>
  <r>
    <x v="1248"/>
    <s v=" Mr"/>
    <s v="Eric"/>
    <s v="Maas"/>
    <x v="871"/>
    <n v="7.99"/>
    <x v="0"/>
    <s v="No"/>
    <x v="0"/>
    <n v="2"/>
    <x v="1"/>
    <x v="1"/>
    <x v="0"/>
    <x v="1150"/>
    <n v="8890.59"/>
    <s v="tier - 2"/>
    <x v="0"/>
    <s v="R1012"/>
    <x v="30"/>
  </r>
  <r>
    <x v="1249"/>
    <s v=" Ms"/>
    <s v="RachelM"/>
    <s v="Sinasac"/>
    <x v="456"/>
    <n v="8.59"/>
    <x v="0"/>
    <s v="No"/>
    <x v="0"/>
    <n v="0"/>
    <x v="1"/>
    <x v="0"/>
    <x v="0"/>
    <x v="1151"/>
    <n v="8871.15"/>
    <s v="tier - 2"/>
    <x v="0"/>
    <s v="R1013"/>
    <x v="19"/>
  </r>
  <r>
    <x v="1250"/>
    <s v=" Mr"/>
    <s v="Fritz"/>
    <s v="Van De Kamp"/>
    <x v="723"/>
    <n v="6.14"/>
    <x v="0"/>
    <s v="No"/>
    <x v="0"/>
    <n v="2"/>
    <x v="1"/>
    <x v="0"/>
    <x v="1"/>
    <x v="1152"/>
    <n v="8835.26"/>
    <s v="tier - 3"/>
    <x v="2"/>
    <s v="R1012"/>
    <x v="28"/>
  </r>
  <r>
    <x v="1251"/>
    <s v=" Mr"/>
    <s v="Brad"/>
    <s v="Ruffo"/>
    <x v="421"/>
    <n v="4.08"/>
    <x v="0"/>
    <s v="No"/>
    <x v="0"/>
    <n v="2"/>
    <x v="1"/>
    <x v="1"/>
    <x v="2"/>
    <x v="1153"/>
    <n v="8827.2099999999991"/>
    <s v="tier - 3"/>
    <x v="1"/>
    <s v="R1012"/>
    <x v="28"/>
  </r>
  <r>
    <x v="1252"/>
    <s v=" Ms"/>
    <s v="ClaireM"/>
    <s v="Long"/>
    <x v="117"/>
    <n v="6.25"/>
    <x v="1"/>
    <s v="No"/>
    <x v="0"/>
    <n v="0"/>
    <x v="1"/>
    <x v="0"/>
    <x v="1"/>
    <x v="1154"/>
    <n v="8825.09"/>
    <s v="tier - 2"/>
    <x v="0"/>
    <s v="R1011"/>
    <x v="1"/>
  </r>
  <r>
    <x v="1253"/>
    <s v=" Mrs"/>
    <s v="Jennifer"/>
    <s v="Rohde"/>
    <x v="872"/>
    <n v="5.94"/>
    <x v="1"/>
    <s v="No"/>
    <x v="0"/>
    <n v="1"/>
    <x v="1"/>
    <x v="0"/>
    <x v="1"/>
    <x v="1155"/>
    <n v="8824.27"/>
    <s v="tier - 2"/>
    <x v="1"/>
    <s v="R1025"/>
    <x v="23"/>
  </r>
  <r>
    <x v="1254"/>
    <s v=" Ms"/>
    <s v="MariaS"/>
    <s v="Bonzi"/>
    <x v="764"/>
    <n v="6.45"/>
    <x v="1"/>
    <s v="No"/>
    <x v="0"/>
    <n v="0"/>
    <x v="1"/>
    <x v="0"/>
    <x v="1"/>
    <x v="1156"/>
    <n v="8823.99"/>
    <s v="tier - 2"/>
    <x v="0"/>
    <s v="R1024"/>
    <x v="1"/>
  </r>
  <r>
    <x v="1255"/>
    <s v=" Ms"/>
    <s v="KatherineE"/>
    <s v="Moore"/>
    <x v="692"/>
    <n v="5.74"/>
    <x v="1"/>
    <s v="No"/>
    <x v="0"/>
    <n v="0"/>
    <x v="1"/>
    <x v="1"/>
    <x v="1"/>
    <x v="1157"/>
    <n v="8823.2800000000007"/>
    <s v="tier - 2"/>
    <x v="1"/>
    <s v="R1011"/>
    <x v="1"/>
  </r>
  <r>
    <x v="1256"/>
    <s v=" Mr"/>
    <s v="Michael"/>
    <s v="Mcgrane"/>
    <x v="873"/>
    <n v="4.43"/>
    <x v="1"/>
    <s v="No"/>
    <x v="0"/>
    <n v="0"/>
    <x v="1"/>
    <x v="0"/>
    <x v="2"/>
    <x v="1158"/>
    <n v="8821.8799999999992"/>
    <s v="tier - 2"/>
    <x v="0"/>
    <s v="R1023"/>
    <x v="47"/>
  </r>
  <r>
    <x v="1257"/>
    <s v=" Ms"/>
    <s v="Roxanne"/>
    <s v="Stepnowski"/>
    <x v="874"/>
    <n v="6.5"/>
    <x v="0"/>
    <s v="No"/>
    <x v="0"/>
    <n v="0"/>
    <x v="1"/>
    <x v="2"/>
    <x v="0"/>
    <x v="1159"/>
    <n v="8800.49"/>
    <s v="tier - 3"/>
    <x v="2"/>
    <s v="R1013"/>
    <x v="11"/>
  </r>
  <r>
    <x v="1258"/>
    <s v=" Mr"/>
    <s v="Israel"/>
    <s v="Merkle"/>
    <x v="875"/>
    <n v="8.75"/>
    <x v="0"/>
    <s v="No"/>
    <x v="0"/>
    <n v="0"/>
    <x v="1"/>
    <x v="0"/>
    <x v="0"/>
    <x v="1160"/>
    <n v="8798.59"/>
    <s v="tier - 2"/>
    <x v="1"/>
    <s v="R1011"/>
    <x v="14"/>
  </r>
  <r>
    <x v="1259"/>
    <s v=" Mr"/>
    <s v="Samalya"/>
    <s v="Schaefer"/>
    <x v="876"/>
    <n v="11.96"/>
    <x v="0"/>
    <s v="No"/>
    <x v="0"/>
    <n v="0"/>
    <x v="1"/>
    <x v="1"/>
    <x v="0"/>
    <x v="1161"/>
    <n v="8782.4699999999993"/>
    <s v="tier - 2"/>
    <x v="0"/>
    <s v="R1011"/>
    <x v="14"/>
  </r>
  <r>
    <x v="1260"/>
    <s v=" Mr"/>
    <s v="Peter"/>
    <s v="Vigneron"/>
    <x v="67"/>
    <n v="10.54"/>
    <x v="0"/>
    <s v="No"/>
    <x v="0"/>
    <n v="0"/>
    <x v="1"/>
    <x v="0"/>
    <x v="0"/>
    <x v="1162"/>
    <n v="8765.25"/>
    <s v="tier - 2"/>
    <x v="0"/>
    <s v="R1012"/>
    <x v="19"/>
  </r>
  <r>
    <x v="1261"/>
    <s v=" Ms"/>
    <s v="Alicia"/>
    <s v="Mucci"/>
    <x v="305"/>
    <n v="4.54"/>
    <x v="1"/>
    <s v="No"/>
    <x v="1"/>
    <n v="1"/>
    <x v="1"/>
    <x v="2"/>
    <x v="2"/>
    <x v="1163"/>
    <n v="8760.1200000000008"/>
    <s v="tier - 2"/>
    <x v="1"/>
    <s v="R1013"/>
    <x v="16"/>
  </r>
  <r>
    <x v="1262"/>
    <s v=" Ms"/>
    <s v="SarahK"/>
    <s v="Macdonald"/>
    <x v="441"/>
    <n v="5.71"/>
    <x v="0"/>
    <s v="No"/>
    <x v="0"/>
    <n v="0"/>
    <x v="1"/>
    <x v="0"/>
    <x v="1"/>
    <x v="1164"/>
    <n v="8747.68"/>
    <s v="tier - 2"/>
    <x v="0"/>
    <s v="R1011"/>
    <x v="35"/>
  </r>
  <r>
    <x v="1263"/>
    <s v=" Mr"/>
    <s v="Guomin"/>
    <s v="Deng"/>
    <x v="877"/>
    <n v="6.25"/>
    <x v="1"/>
    <s v="No"/>
    <x v="0"/>
    <n v="0"/>
    <x v="1"/>
    <x v="0"/>
    <x v="1"/>
    <x v="1165"/>
    <n v="8733.23"/>
    <s v="tier - 2"/>
    <x v="0"/>
    <s v="R1012"/>
    <x v="1"/>
  </r>
  <r>
    <x v="1264"/>
    <s v=" Mr"/>
    <s v="Javier"/>
    <s v="De Mata"/>
    <x v="625"/>
    <n v="9.4700000000000006"/>
    <x v="0"/>
    <s v="No"/>
    <x v="0"/>
    <n v="2"/>
    <x v="1"/>
    <x v="1"/>
    <x v="0"/>
    <x v="1166"/>
    <n v="8703.4599999999991"/>
    <s v="tier - 3"/>
    <x v="0"/>
    <s v="R1011"/>
    <x v="30"/>
  </r>
  <r>
    <x v="1265"/>
    <s v=" Mr"/>
    <s v="Matt"/>
    <s v="Strickland"/>
    <x v="724"/>
    <n v="5.7"/>
    <x v="0"/>
    <s v="No"/>
    <x v="0"/>
    <n v="0"/>
    <x v="1"/>
    <x v="1"/>
    <x v="1"/>
    <x v="1167"/>
    <n v="8701.84"/>
    <s v="tier - 2"/>
    <x v="0"/>
    <s v="R1021"/>
    <x v="25"/>
  </r>
  <r>
    <x v="1266"/>
    <s v=" Mr"/>
    <s v="ThomasS"/>
    <s v="Cheney"/>
    <x v="878"/>
    <n v="11.18"/>
    <x v="0"/>
    <s v="No"/>
    <x v="0"/>
    <n v="2"/>
    <x v="1"/>
    <x v="2"/>
    <x v="0"/>
    <x v="1015"/>
    <n v="8688.86"/>
    <s v="tier - 2"/>
    <x v="1"/>
    <s v="R1017"/>
    <x v="30"/>
  </r>
  <r>
    <x v="1267"/>
    <s v=" Ms"/>
    <s v="MarthaPatricia"/>
    <s v="Godoy"/>
    <x v="879"/>
    <n v="10.98"/>
    <x v="0"/>
    <s v="No"/>
    <x v="0"/>
    <n v="0"/>
    <x v="1"/>
    <x v="0"/>
    <x v="0"/>
    <x v="1168"/>
    <n v="8671.19"/>
    <s v="tier - 2"/>
    <x v="1"/>
    <s v="R1012"/>
    <x v="19"/>
  </r>
  <r>
    <x v="1268"/>
    <s v=" Ms"/>
    <s v="Alicia"/>
    <s v="Rider"/>
    <x v="880"/>
    <n v="5.1100000000000003"/>
    <x v="1"/>
    <s v="No"/>
    <x v="1"/>
    <n v="1"/>
    <x v="1"/>
    <x v="2"/>
    <x v="2"/>
    <x v="1169"/>
    <n v="8665.14"/>
    <s v="tier - 2"/>
    <x v="0"/>
    <s v="R1013"/>
    <x v="16"/>
  </r>
  <r>
    <x v="1269"/>
    <s v=" Ms"/>
    <s v="JenniferV"/>
    <s v="Evans"/>
    <x v="881"/>
    <n v="10.24"/>
    <x v="0"/>
    <s v="No"/>
    <x v="0"/>
    <n v="0"/>
    <x v="1"/>
    <x v="2"/>
    <x v="0"/>
    <x v="1170"/>
    <n v="8665.09"/>
    <s v="tier - 3"/>
    <x v="2"/>
    <s v="R1012"/>
    <x v="11"/>
  </r>
  <r>
    <x v="1270"/>
    <s v=" Mr"/>
    <s v="MichaelW"/>
    <s v="Anderson"/>
    <x v="882"/>
    <n v="7.71"/>
    <x v="1"/>
    <s v="No"/>
    <x v="0"/>
    <n v="1"/>
    <x v="1"/>
    <x v="2"/>
    <x v="0"/>
    <x v="1171"/>
    <n v="8627.5400000000009"/>
    <s v="tier - 2"/>
    <x v="2"/>
    <s v="R1017"/>
    <x v="27"/>
  </r>
  <r>
    <x v="1271"/>
    <s v=" Mr"/>
    <s v="EddieC"/>
    <s v="Walters"/>
    <x v="419"/>
    <n v="6.03"/>
    <x v="0"/>
    <s v="No"/>
    <x v="0"/>
    <n v="0"/>
    <x v="1"/>
    <x v="1"/>
    <x v="1"/>
    <x v="1172"/>
    <n v="8615.2999999999993"/>
    <s v="tier - 2"/>
    <x v="0"/>
    <s v="R1011"/>
    <x v="29"/>
  </r>
  <r>
    <x v="1272"/>
    <s v=" Mr"/>
    <s v="MaximeM"/>
    <s v="Leboeuf"/>
    <x v="352"/>
    <n v="5.96"/>
    <x v="0"/>
    <s v="No"/>
    <x v="1"/>
    <n v="1"/>
    <x v="1"/>
    <x v="1"/>
    <x v="1"/>
    <x v="1101"/>
    <n v="8606.2199999999993"/>
    <s v="tier - 1"/>
    <x v="2"/>
    <s v="R1014"/>
    <x v="18"/>
  </r>
  <r>
    <x v="1273"/>
    <s v=" Mr"/>
    <s v="MarkD"/>
    <s v="Scheibel"/>
    <x v="883"/>
    <n v="4.16"/>
    <x v="0"/>
    <s v="No"/>
    <x v="0"/>
    <n v="0"/>
    <x v="1"/>
    <x v="2"/>
    <x v="2"/>
    <x v="1173"/>
    <n v="8605.36"/>
    <s v="tier - 2"/>
    <x v="2"/>
    <s v="R1013"/>
    <x v="29"/>
  </r>
  <r>
    <x v="1274"/>
    <s v=" Mr"/>
    <s v="Adam"/>
    <s v="Ritter"/>
    <x v="636"/>
    <n v="6.11"/>
    <x v="0"/>
    <s v="No"/>
    <x v="0"/>
    <n v="0"/>
    <x v="1"/>
    <x v="2"/>
    <x v="1"/>
    <x v="1174"/>
    <n v="8604.48"/>
    <s v="tier - 3"/>
    <x v="2"/>
    <s v="R1016"/>
    <x v="29"/>
  </r>
  <r>
    <x v="1275"/>
    <s v=" Mr"/>
    <s v="JustinM"/>
    <s v="Deeg"/>
    <x v="288"/>
    <n v="5.97"/>
    <x v="0"/>
    <s v="No"/>
    <x v="0"/>
    <n v="0"/>
    <x v="1"/>
    <x v="2"/>
    <x v="1"/>
    <x v="1175"/>
    <n v="8603.82"/>
    <s v="tier - 2"/>
    <x v="1"/>
    <s v="R1019"/>
    <x v="29"/>
  </r>
  <r>
    <x v="1276"/>
    <s v=" Ms"/>
    <s v="SvetlanaV"/>
    <s v="Pretot"/>
    <x v="688"/>
    <n v="10.81"/>
    <x v="0"/>
    <s v="No"/>
    <x v="0"/>
    <n v="2"/>
    <x v="1"/>
    <x v="1"/>
    <x v="0"/>
    <x v="1176"/>
    <n v="8601.33"/>
    <s v="tier - 2"/>
    <x v="1"/>
    <s v="R1013"/>
    <x v="30"/>
  </r>
  <r>
    <x v="1277"/>
    <s v=" Ms"/>
    <s v="JanaL"/>
    <s v="Willsey"/>
    <x v="884"/>
    <n v="5.7"/>
    <x v="1"/>
    <s v="No"/>
    <x v="1"/>
    <n v="1"/>
    <x v="1"/>
    <x v="0"/>
    <x v="1"/>
    <x v="1177"/>
    <n v="8596.83"/>
    <s v="tier - 2"/>
    <x v="0"/>
    <s v="R1013"/>
    <x v="33"/>
  </r>
  <r>
    <x v="1278"/>
    <s v=" Ms"/>
    <s v="Laura"/>
    <s v="Roach"/>
    <x v="885"/>
    <n v="4.7699999999999996"/>
    <x v="1"/>
    <s v="No"/>
    <x v="1"/>
    <n v="1"/>
    <x v="1"/>
    <x v="2"/>
    <x v="2"/>
    <x v="1178"/>
    <n v="8582.2999999999993"/>
    <s v="tier - 2"/>
    <x v="1"/>
    <s v="R1013"/>
    <x v="33"/>
  </r>
  <r>
    <x v="1279"/>
    <s v=" Mr"/>
    <s v="TorreyCIii"/>
    <s v="Jacobsen"/>
    <x v="886"/>
    <n v="4.25"/>
    <x v="0"/>
    <s v="No"/>
    <x v="0"/>
    <n v="1"/>
    <x v="1"/>
    <x v="0"/>
    <x v="2"/>
    <x v="1179"/>
    <n v="8573.2999999999993"/>
    <s v="tier - 2"/>
    <x v="2"/>
    <s v="R1021"/>
    <x v="38"/>
  </r>
  <r>
    <x v="1280"/>
    <s v=" Mr"/>
    <s v="Paul"/>
    <s v="O'Hora"/>
    <x v="865"/>
    <n v="5.52"/>
    <x v="0"/>
    <s v="No"/>
    <x v="0"/>
    <n v="0"/>
    <x v="1"/>
    <x v="1"/>
    <x v="2"/>
    <x v="1180"/>
    <n v="8572.0400000000009"/>
    <s v="tier - 2"/>
    <x v="2"/>
    <s v="R1021"/>
    <x v="37"/>
  </r>
  <r>
    <x v="1281"/>
    <s v=" Ms"/>
    <s v="JenniferD"/>
    <s v="Amato"/>
    <x v="887"/>
    <n v="6.53"/>
    <x v="1"/>
    <s v="No"/>
    <x v="0"/>
    <n v="1"/>
    <x v="1"/>
    <x v="0"/>
    <x v="0"/>
    <x v="1181"/>
    <n v="8569.86"/>
    <s v="tier - 2"/>
    <x v="0"/>
    <s v="R1013"/>
    <x v="27"/>
  </r>
  <r>
    <x v="1282"/>
    <s v=" Mr"/>
    <s v="Erik"/>
    <s v="Reed"/>
    <x v="888"/>
    <n v="4.82"/>
    <x v="1"/>
    <s v="No"/>
    <x v="0"/>
    <n v="1"/>
    <x v="1"/>
    <x v="0"/>
    <x v="2"/>
    <x v="1182"/>
    <n v="8567.25"/>
    <s v="tier - 2"/>
    <x v="1"/>
    <s v="R1012"/>
    <x v="23"/>
  </r>
  <r>
    <x v="1283"/>
    <s v=" Ms"/>
    <s v="LanaJ"/>
    <s v="Wegner"/>
    <x v="889"/>
    <n v="11.94"/>
    <x v="1"/>
    <s v="No"/>
    <x v="0"/>
    <n v="1"/>
    <x v="1"/>
    <x v="0"/>
    <x v="0"/>
    <x v="1183"/>
    <n v="8556.91"/>
    <s v="tier - 2"/>
    <x v="1"/>
    <s v="R1011"/>
    <x v="27"/>
  </r>
  <r>
    <x v="1284"/>
    <s v=" Ms"/>
    <s v="RebeccaE"/>
    <s v="Bokun"/>
    <x v="890"/>
    <n v="7.85"/>
    <x v="1"/>
    <s v="No"/>
    <x v="0"/>
    <n v="1"/>
    <x v="1"/>
    <x v="0"/>
    <x v="0"/>
    <x v="1184"/>
    <n v="8551.35"/>
    <s v="tier - 2"/>
    <x v="2"/>
    <s v="R1011"/>
    <x v="27"/>
  </r>
  <r>
    <x v="1285"/>
    <s v=" Ms"/>
    <s v="KatieM"/>
    <s v="Ainsley"/>
    <x v="891"/>
    <n v="8.01"/>
    <x v="1"/>
    <s v="No"/>
    <x v="0"/>
    <n v="1"/>
    <x v="1"/>
    <x v="1"/>
    <x v="0"/>
    <x v="1185"/>
    <n v="8547.69"/>
    <s v="tier - 2"/>
    <x v="1"/>
    <s v="R1013"/>
    <x v="33"/>
  </r>
  <r>
    <x v="1286"/>
    <s v=" Ms"/>
    <s v="ElizabethA"/>
    <s v="Foster"/>
    <x v="892"/>
    <n v="7.4"/>
    <x v="1"/>
    <s v="No"/>
    <x v="0"/>
    <n v="1"/>
    <x v="1"/>
    <x v="2"/>
    <x v="0"/>
    <x v="1186"/>
    <n v="8539.67"/>
    <s v="tier - 2"/>
    <x v="0"/>
    <s v="R1011"/>
    <x v="27"/>
  </r>
  <r>
    <x v="1287"/>
    <s v=" Ms"/>
    <s v="Sarah"/>
    <s v="Overpeck"/>
    <x v="893"/>
    <n v="8.3800000000000008"/>
    <x v="1"/>
    <s v="No"/>
    <x v="0"/>
    <n v="0"/>
    <x v="1"/>
    <x v="0"/>
    <x v="0"/>
    <x v="1187"/>
    <n v="8538.2900000000009"/>
    <s v="tier - 2"/>
    <x v="0"/>
    <s v="R1024"/>
    <x v="36"/>
  </r>
  <r>
    <x v="1288"/>
    <s v=" Ms"/>
    <s v="AnnieJ"/>
    <s v="Levine"/>
    <x v="362"/>
    <n v="11.56"/>
    <x v="1"/>
    <s v="No"/>
    <x v="0"/>
    <n v="1"/>
    <x v="1"/>
    <x v="2"/>
    <x v="0"/>
    <x v="1188"/>
    <n v="8534.67"/>
    <s v="tier - 2"/>
    <x v="0"/>
    <s v="R1024"/>
    <x v="33"/>
  </r>
  <r>
    <x v="1289"/>
    <s v=" Ms"/>
    <s v="Annie"/>
    <s v="Jean"/>
    <x v="20"/>
    <n v="4.6100000000000003"/>
    <x v="0"/>
    <s v="No"/>
    <x v="0"/>
    <n v="0"/>
    <x v="1"/>
    <x v="0"/>
    <x v="2"/>
    <x v="1189"/>
    <n v="8527.5300000000007"/>
    <s v="tier - 2"/>
    <x v="2"/>
    <s v="R1013"/>
    <x v="29"/>
  </r>
  <r>
    <x v="1290"/>
    <s v=" Ms"/>
    <s v="Lindsey"/>
    <s v="Wild"/>
    <x v="169"/>
    <n v="4.95"/>
    <x v="0"/>
    <s v="No"/>
    <x v="1"/>
    <n v="1"/>
    <x v="1"/>
    <x v="0"/>
    <x v="2"/>
    <x v="1190"/>
    <n v="8522"/>
    <s v="tier - 2"/>
    <x v="2"/>
    <s v="R1011"/>
    <x v="18"/>
  </r>
  <r>
    <x v="1291"/>
    <s v=" Ms"/>
    <s v="Laura"/>
    <s v="Tabor"/>
    <x v="107"/>
    <n v="5.04"/>
    <x v="0"/>
    <s v="No"/>
    <x v="0"/>
    <n v="0"/>
    <x v="1"/>
    <x v="0"/>
    <x v="2"/>
    <x v="1191"/>
    <n v="8520.0300000000007"/>
    <s v="tier - 2"/>
    <x v="0"/>
    <s v="R1011"/>
    <x v="29"/>
  </r>
  <r>
    <x v="1292"/>
    <s v=" Ms"/>
    <s v="AmyT"/>
    <s v="Steffen"/>
    <x v="747"/>
    <n v="5.42"/>
    <x v="0"/>
    <s v="No"/>
    <x v="0"/>
    <n v="0"/>
    <x v="1"/>
    <x v="1"/>
    <x v="2"/>
    <x v="1192"/>
    <n v="8516.83"/>
    <s v="tier - 2"/>
    <x v="1"/>
    <s v="R1013"/>
    <x v="29"/>
  </r>
  <r>
    <x v="1293"/>
    <s v=" Ms"/>
    <s v="KatarinaD"/>
    <s v="Tadich"/>
    <x v="383"/>
    <n v="5.39"/>
    <x v="0"/>
    <s v="No"/>
    <x v="0"/>
    <n v="0"/>
    <x v="1"/>
    <x v="1"/>
    <x v="2"/>
    <x v="1193"/>
    <n v="8515.76"/>
    <s v="tier - 2"/>
    <x v="2"/>
    <s v="R1013"/>
    <x v="29"/>
  </r>
  <r>
    <x v="1294"/>
    <s v=" Mr"/>
    <s v="B"/>
    <s v="Christenson"/>
    <x v="894"/>
    <n v="6"/>
    <x v="0"/>
    <s v="No"/>
    <x v="1"/>
    <n v="1"/>
    <x v="1"/>
    <x v="0"/>
    <x v="1"/>
    <x v="1194"/>
    <n v="8471.65"/>
    <s v="tier - 2"/>
    <x v="1"/>
    <s v="R1012"/>
    <x v="20"/>
  </r>
  <r>
    <x v="1295"/>
    <s v=" Ms"/>
    <s v="Alison"/>
    <s v="Shell"/>
    <x v="895"/>
    <n v="6.02"/>
    <x v="0"/>
    <s v="No"/>
    <x v="0"/>
    <n v="1"/>
    <x v="1"/>
    <x v="0"/>
    <x v="1"/>
    <x v="1195"/>
    <n v="8466.35"/>
    <s v="tier - 2"/>
    <x v="2"/>
    <s v="R1012"/>
    <x v="34"/>
  </r>
  <r>
    <x v="1296"/>
    <s v=" Mr"/>
    <s v="NeilK"/>
    <s v="Rao"/>
    <x v="896"/>
    <n v="4.62"/>
    <x v="0"/>
    <s v="No"/>
    <x v="0"/>
    <n v="2"/>
    <x v="1"/>
    <x v="0"/>
    <x v="2"/>
    <x v="1196"/>
    <n v="8457.82"/>
    <s v="tier - 2"/>
    <x v="0"/>
    <s v="R1011"/>
    <x v="28"/>
  </r>
  <r>
    <x v="1297"/>
    <s v=" Mrs"/>
    <s v="AnneHunter"/>
    <s v="Myers"/>
    <x v="897"/>
    <n v="5.59"/>
    <x v="0"/>
    <s v="No"/>
    <x v="0"/>
    <n v="1"/>
    <x v="1"/>
    <x v="1"/>
    <x v="2"/>
    <x v="1197"/>
    <n v="8450.82"/>
    <s v="tier - 2"/>
    <x v="2"/>
    <s v="R1025"/>
    <x v="32"/>
  </r>
  <r>
    <x v="1298"/>
    <s v=" Ms"/>
    <s v="Sandra"/>
    <s v="Mclean"/>
    <x v="898"/>
    <n v="5.18"/>
    <x v="1"/>
    <s v="No"/>
    <x v="0"/>
    <n v="2"/>
    <x v="1"/>
    <x v="2"/>
    <x v="2"/>
    <x v="1198"/>
    <n v="8448.66"/>
    <s v="tier - 3"/>
    <x v="1"/>
    <s v="R1013"/>
    <x v="24"/>
  </r>
  <r>
    <x v="1299"/>
    <s v=" Mr"/>
    <s v="Robert"/>
    <s v="Gomez"/>
    <x v="401"/>
    <n v="6.29"/>
    <x v="0"/>
    <s v="No"/>
    <x v="0"/>
    <n v="2"/>
    <x v="1"/>
    <x v="1"/>
    <x v="1"/>
    <x v="1199"/>
    <n v="8444.4699999999993"/>
    <s v="tier - 3"/>
    <x v="1"/>
    <s v="R1011"/>
    <x v="28"/>
  </r>
  <r>
    <x v="1300"/>
    <s v=" Mr"/>
    <s v="Rodney"/>
    <s v="Hemingway"/>
    <x v="367"/>
    <n v="4.49"/>
    <x v="0"/>
    <s v="No"/>
    <x v="0"/>
    <n v="2"/>
    <x v="1"/>
    <x v="1"/>
    <x v="2"/>
    <x v="1200"/>
    <n v="8442.67"/>
    <s v="tier - 2"/>
    <x v="0"/>
    <s v="R1013"/>
    <x v="28"/>
  </r>
  <r>
    <x v="1301"/>
    <s v=" Mr"/>
    <s v="CarlR"/>
    <s v="Pett"/>
    <x v="899"/>
    <n v="11.82"/>
    <x v="1"/>
    <s v="No"/>
    <x v="1"/>
    <n v="1"/>
    <x v="1"/>
    <x v="2"/>
    <x v="0"/>
    <x v="1028"/>
    <n v="8440.0499999999993"/>
    <s v="tier - 3"/>
    <x v="2"/>
    <s v="R1013"/>
    <x v="8"/>
  </r>
  <r>
    <x v="1302"/>
    <s v=" Mr"/>
    <s v="Maximilian"/>
    <s v="Meingast"/>
    <x v="900"/>
    <n v="7.41"/>
    <x v="1"/>
    <s v="No"/>
    <x v="0"/>
    <n v="1"/>
    <x v="1"/>
    <x v="2"/>
    <x v="0"/>
    <x v="1201"/>
    <n v="8428.07"/>
    <s v="tier - 3"/>
    <x v="2"/>
    <s v="R1012"/>
    <x v="27"/>
  </r>
  <r>
    <x v="1303"/>
    <s v=" Mr"/>
    <s v="Erik"/>
    <s v="Mccarthy"/>
    <x v="88"/>
    <n v="5.97"/>
    <x v="0"/>
    <s v="No"/>
    <x v="0"/>
    <n v="0"/>
    <x v="1"/>
    <x v="0"/>
    <x v="1"/>
    <x v="1202"/>
    <n v="8413.4599999999991"/>
    <s v="tier - 3"/>
    <x v="1"/>
    <s v="R1012"/>
    <x v="29"/>
  </r>
  <r>
    <x v="1304"/>
    <s v=" Mr"/>
    <s v="Christopher"/>
    <s v="Boyle"/>
    <x v="402"/>
    <n v="5.74"/>
    <x v="0"/>
    <s v="No"/>
    <x v="1"/>
    <n v="1"/>
    <x v="1"/>
    <x v="0"/>
    <x v="1"/>
    <x v="1203"/>
    <n v="8410.0499999999993"/>
    <s v="tier - 2"/>
    <x v="2"/>
    <s v="R1012"/>
    <x v="18"/>
  </r>
  <r>
    <x v="1305"/>
    <s v=" Mr"/>
    <s v="Eirik"/>
    <s v="Gundersen"/>
    <x v="830"/>
    <n v="9.85"/>
    <x v="0"/>
    <s v="No"/>
    <x v="0"/>
    <n v="0"/>
    <x v="1"/>
    <x v="2"/>
    <x v="0"/>
    <x v="1204"/>
    <n v="8400.01"/>
    <s v="tier - 2"/>
    <x v="0"/>
    <s v="R1013"/>
    <x v="14"/>
  </r>
  <r>
    <x v="1306"/>
    <s v=" Mr"/>
    <s v="Rik"/>
    <s v="Wolswinkel"/>
    <x v="901"/>
    <n v="7.59"/>
    <x v="0"/>
    <s v="No"/>
    <x v="0"/>
    <n v="0"/>
    <x v="1"/>
    <x v="2"/>
    <x v="0"/>
    <x v="1205"/>
    <n v="8396.6200000000008"/>
    <s v="tier - 2"/>
    <x v="0"/>
    <s v="R1013"/>
    <x v="14"/>
  </r>
  <r>
    <x v="1307"/>
    <s v=" Mr"/>
    <s v="MatthewR"/>
    <s v="Bomberger"/>
    <x v="902"/>
    <n v="6.98"/>
    <x v="1"/>
    <s v="No"/>
    <x v="1"/>
    <n v="1"/>
    <x v="1"/>
    <x v="3"/>
    <x v="0"/>
    <x v="1206"/>
    <n v="8355.5400000000009"/>
    <s v="tier - 3"/>
    <x v="0"/>
    <s v="R1012"/>
    <x v="8"/>
  </r>
  <r>
    <x v="1308"/>
    <s v=" Mr"/>
    <s v="DanielG"/>
    <s v="Roy"/>
    <x v="168"/>
    <n v="4.7300000000000004"/>
    <x v="1"/>
    <s v="No"/>
    <x v="0"/>
    <n v="0"/>
    <x v="1"/>
    <x v="0"/>
    <x v="2"/>
    <x v="317"/>
    <n v="8347.16"/>
    <s v="tier - 2"/>
    <x v="1"/>
    <s v="R1013"/>
    <x v="1"/>
  </r>
  <r>
    <x v="1309"/>
    <s v=" Mr"/>
    <s v="Yannick"/>
    <s v="Lapierre"/>
    <x v="903"/>
    <n v="4.76"/>
    <x v="1"/>
    <s v="No"/>
    <x v="0"/>
    <n v="0"/>
    <x v="1"/>
    <x v="0"/>
    <x v="2"/>
    <x v="1207"/>
    <n v="8342.91"/>
    <s v="tier - 3"/>
    <x v="1"/>
    <s v="R1016"/>
    <x v="1"/>
  </r>
  <r>
    <x v="1310"/>
    <s v=" Mr"/>
    <s v="SeanR"/>
    <s v="Beaty"/>
    <x v="687"/>
    <n v="6.24"/>
    <x v="1"/>
    <s v="No"/>
    <x v="0"/>
    <n v="0"/>
    <x v="1"/>
    <x v="0"/>
    <x v="1"/>
    <x v="617"/>
    <n v="8334.59"/>
    <s v="tier - 3"/>
    <x v="2"/>
    <s v="R1016"/>
    <x v="1"/>
  </r>
  <r>
    <x v="1311"/>
    <s v=" Mr"/>
    <s v="Peter"/>
    <s v="Hammer"/>
    <x v="408"/>
    <n v="5.44"/>
    <x v="1"/>
    <s v="No"/>
    <x v="0"/>
    <n v="0"/>
    <x v="1"/>
    <x v="0"/>
    <x v="2"/>
    <x v="1208"/>
    <n v="8334.4599999999991"/>
    <s v="tier - 3"/>
    <x v="2"/>
    <s v="R1016"/>
    <x v="1"/>
  </r>
  <r>
    <x v="1312"/>
    <s v=" Ms"/>
    <s v="SaraA"/>
    <s v="Randolph"/>
    <x v="904"/>
    <n v="5.08"/>
    <x v="0"/>
    <s v="No"/>
    <x v="1"/>
    <n v="1"/>
    <x v="1"/>
    <x v="0"/>
    <x v="2"/>
    <x v="1209"/>
    <n v="8314.65"/>
    <s v="tier - 2"/>
    <x v="1"/>
    <s v="R1012"/>
    <x v="20"/>
  </r>
  <r>
    <x v="1313"/>
    <s v=" Ms"/>
    <s v="ErinC"/>
    <s v="Masterson"/>
    <x v="60"/>
    <n v="4.87"/>
    <x v="0"/>
    <s v="No"/>
    <x v="1"/>
    <n v="1"/>
    <x v="1"/>
    <x v="0"/>
    <x v="2"/>
    <x v="1210"/>
    <n v="8310.84"/>
    <s v="tier - 2"/>
    <x v="2"/>
    <s v="R1012"/>
    <x v="18"/>
  </r>
  <r>
    <x v="1314"/>
    <s v=" Mr"/>
    <s v="Thibaud"/>
    <s v="Friess"/>
    <x v="905"/>
    <n v="8.17"/>
    <x v="0"/>
    <s v="No"/>
    <x v="0"/>
    <n v="0"/>
    <x v="1"/>
    <x v="2"/>
    <x v="0"/>
    <x v="1211"/>
    <n v="8302.5400000000009"/>
    <s v="tier - 3"/>
    <x v="0"/>
    <s v="R1016"/>
    <x v="9"/>
  </r>
  <r>
    <x v="1315"/>
    <s v=" Ms"/>
    <s v="Lisa"/>
    <s v="Mantoni"/>
    <x v="161"/>
    <n v="7.61"/>
    <x v="0"/>
    <s v="No"/>
    <x v="0"/>
    <n v="0"/>
    <x v="1"/>
    <x v="0"/>
    <x v="0"/>
    <x v="1212"/>
    <n v="8283.68"/>
    <s v="tier - 2"/>
    <x v="0"/>
    <s v="R1013"/>
    <x v="30"/>
  </r>
  <r>
    <x v="1316"/>
    <s v=" Ms"/>
    <s v="GretchenK"/>
    <s v="Bodeen"/>
    <x v="201"/>
    <n v="10.1"/>
    <x v="0"/>
    <s v="No"/>
    <x v="0"/>
    <n v="0"/>
    <x v="1"/>
    <x v="0"/>
    <x v="0"/>
    <x v="1213"/>
    <n v="8280.6200000000008"/>
    <s v="tier - 2"/>
    <x v="2"/>
    <s v="R1013"/>
    <x v="19"/>
  </r>
  <r>
    <x v="1317"/>
    <s v=" Ms"/>
    <s v="Martina"/>
    <s v="Mcpherson"/>
    <x v="692"/>
    <n v="11.24"/>
    <x v="0"/>
    <s v="No"/>
    <x v="0"/>
    <n v="0"/>
    <x v="1"/>
    <x v="1"/>
    <x v="0"/>
    <x v="1214"/>
    <n v="8277.52"/>
    <s v="tier - 2"/>
    <x v="2"/>
    <s v="R1011"/>
    <x v="19"/>
  </r>
  <r>
    <x v="1318"/>
    <s v=" Mr"/>
    <s v="DustinJ"/>
    <s v="Palko"/>
    <x v="906"/>
    <n v="6.1"/>
    <x v="1"/>
    <s v="yes"/>
    <x v="0"/>
    <n v="1"/>
    <x v="1"/>
    <x v="0"/>
    <x v="1"/>
    <x v="1215"/>
    <n v="8271.4599999999991"/>
    <s v="tier - 2"/>
    <x v="1"/>
    <s v="R1023"/>
    <x v="21"/>
  </r>
  <r>
    <x v="1319"/>
    <s v=" Ms"/>
    <s v="Kelsey"/>
    <s v="Breathitt"/>
    <x v="907"/>
    <n v="6.98"/>
    <x v="0"/>
    <s v="No"/>
    <x v="0"/>
    <n v="0"/>
    <x v="1"/>
    <x v="2"/>
    <x v="0"/>
    <x v="1216"/>
    <n v="8269.0400000000009"/>
    <s v="tier - 2"/>
    <x v="1"/>
    <s v="R1011"/>
    <x v="19"/>
  </r>
  <r>
    <x v="1320"/>
    <s v=" Mr"/>
    <s v="DanielV"/>
    <s v="Evora"/>
    <x v="908"/>
    <n v="4"/>
    <x v="1"/>
    <s v="No"/>
    <x v="0"/>
    <n v="1"/>
    <x v="1"/>
    <x v="2"/>
    <x v="2"/>
    <x v="1217"/>
    <n v="8268"/>
    <s v="tier - 3"/>
    <x v="0"/>
    <s v="R1013"/>
    <x v="13"/>
  </r>
  <r>
    <x v="1321"/>
    <s v=" Ms"/>
    <s v="Saeger"/>
    <s v="Fischer"/>
    <x v="424"/>
    <n v="4.2300000000000004"/>
    <x v="0"/>
    <s v="No"/>
    <x v="0"/>
    <n v="0"/>
    <x v="1"/>
    <x v="2"/>
    <x v="2"/>
    <x v="1218"/>
    <n v="8252.2800000000007"/>
    <s v="tier - 2"/>
    <x v="2"/>
    <s v="R1024"/>
    <x v="37"/>
  </r>
  <r>
    <x v="1322"/>
    <s v=" Ms"/>
    <s v="Buzunesh"/>
    <s v="Deba"/>
    <x v="687"/>
    <n v="4.72"/>
    <x v="1"/>
    <s v="No"/>
    <x v="0"/>
    <n v="0"/>
    <x v="1"/>
    <x v="0"/>
    <x v="2"/>
    <x v="1219"/>
    <n v="8240.59"/>
    <s v="tier - 2"/>
    <x v="2"/>
    <s v="R1013"/>
    <x v="1"/>
  </r>
  <r>
    <x v="1323"/>
    <s v=" Ms"/>
    <s v="Mirte"/>
    <s v="Leloup"/>
    <x v="909"/>
    <n v="5.63"/>
    <x v="1"/>
    <s v="No"/>
    <x v="0"/>
    <n v="0"/>
    <x v="1"/>
    <x v="1"/>
    <x v="2"/>
    <x v="1220"/>
    <n v="8233.1"/>
    <s v="tier - 2"/>
    <x v="2"/>
    <s v="R1013"/>
    <x v="1"/>
  </r>
  <r>
    <x v="1324"/>
    <s v=" Ms"/>
    <s v="Megan"/>
    <s v="Labare"/>
    <x v="586"/>
    <n v="5.83"/>
    <x v="1"/>
    <s v="No"/>
    <x v="0"/>
    <n v="0"/>
    <x v="1"/>
    <x v="1"/>
    <x v="1"/>
    <x v="305"/>
    <n v="8232.64"/>
    <s v="tier - 2"/>
    <x v="0"/>
    <s v="R1013"/>
    <x v="1"/>
  </r>
  <r>
    <x v="1325"/>
    <s v=" Ms"/>
    <s v="KerryA"/>
    <s v="Arouca"/>
    <x v="326"/>
    <n v="9.23"/>
    <x v="0"/>
    <s v="No"/>
    <x v="0"/>
    <n v="0"/>
    <x v="1"/>
    <x v="1"/>
    <x v="0"/>
    <x v="1221"/>
    <n v="8219.2000000000007"/>
    <s v="tier - 2"/>
    <x v="2"/>
    <s v="R1013"/>
    <x v="9"/>
  </r>
  <r>
    <x v="1326"/>
    <s v=" Ms"/>
    <s v="Kristin"/>
    <s v="Reese"/>
    <x v="390"/>
    <n v="9.89"/>
    <x v="0"/>
    <s v="No"/>
    <x v="0"/>
    <n v="0"/>
    <x v="1"/>
    <x v="2"/>
    <x v="0"/>
    <x v="1222"/>
    <n v="8211.1"/>
    <s v="tier - 2"/>
    <x v="0"/>
    <s v="R1013"/>
    <x v="9"/>
  </r>
  <r>
    <x v="1327"/>
    <s v=" Mr"/>
    <s v="ChristopherR"/>
    <s v="Mccloskey"/>
    <x v="910"/>
    <n v="12"/>
    <x v="0"/>
    <s v="No"/>
    <x v="0"/>
    <n v="0"/>
    <x v="1"/>
    <x v="3"/>
    <x v="0"/>
    <x v="1223"/>
    <n v="8188.12"/>
    <s v="tier - 3"/>
    <x v="0"/>
    <s v="R1013"/>
    <x v="5"/>
  </r>
  <r>
    <x v="1328"/>
    <s v=" Mrs"/>
    <s v="ElizabethA"/>
    <s v="Tedsen"/>
    <x v="911"/>
    <n v="4.24"/>
    <x v="1"/>
    <s v="No"/>
    <x v="1"/>
    <n v="1"/>
    <x v="1"/>
    <x v="0"/>
    <x v="2"/>
    <x v="1224"/>
    <n v="8182.89"/>
    <s v="tier - 2"/>
    <x v="1"/>
    <s v="R1026"/>
    <x v="31"/>
  </r>
  <r>
    <x v="1329"/>
    <s v=" Mr"/>
    <s v="Andrew"/>
    <s v="Koehlinger"/>
    <x v="912"/>
    <n v="4.68"/>
    <x v="1"/>
    <s v="No"/>
    <x v="1"/>
    <n v="1"/>
    <x v="1"/>
    <x v="1"/>
    <x v="2"/>
    <x v="1225"/>
    <n v="8179.51"/>
    <s v="tier - 2"/>
    <x v="2"/>
    <s v="R1020"/>
    <x v="37"/>
  </r>
  <r>
    <x v="1330"/>
    <s v=" Ms"/>
    <s v="DawnM"/>
    <s v="Pielechaty"/>
    <x v="913"/>
    <n v="8.57"/>
    <x v="1"/>
    <s v="No"/>
    <x v="1"/>
    <n v="1"/>
    <x v="1"/>
    <x v="3"/>
    <x v="0"/>
    <x v="1226"/>
    <n v="8177.9"/>
    <s v="tier - 3"/>
    <x v="1"/>
    <s v="R1013"/>
    <x v="8"/>
  </r>
  <r>
    <x v="1331"/>
    <s v=" Mr"/>
    <s v="JonathanP"/>
    <s v="Korhonen"/>
    <x v="26"/>
    <n v="4.0999999999999996"/>
    <x v="0"/>
    <s v="No"/>
    <x v="0"/>
    <n v="0"/>
    <x v="1"/>
    <x v="0"/>
    <x v="2"/>
    <x v="1227"/>
    <n v="8162.72"/>
    <s v="tier - 3"/>
    <x v="0"/>
    <s v="R1012"/>
    <x v="37"/>
  </r>
  <r>
    <x v="1332"/>
    <s v=" Mrs"/>
    <s v="Gina"/>
    <s v="Kehr"/>
    <x v="914"/>
    <n v="4.49"/>
    <x v="0"/>
    <s v="No"/>
    <x v="0"/>
    <n v="0"/>
    <x v="1"/>
    <x v="0"/>
    <x v="2"/>
    <x v="1228"/>
    <n v="8157.92"/>
    <s v="tier - 2"/>
    <x v="0"/>
    <s v="R1025"/>
    <x v="3"/>
  </r>
  <r>
    <x v="1333"/>
    <s v=" Mr"/>
    <s v="Dino"/>
    <s v="Montagna"/>
    <x v="172"/>
    <n v="8.8000000000000007"/>
    <x v="0"/>
    <s v="No"/>
    <x v="0"/>
    <n v="2"/>
    <x v="1"/>
    <x v="0"/>
    <x v="0"/>
    <x v="1229"/>
    <n v="8125.78"/>
    <s v="tier - 2"/>
    <x v="2"/>
    <s v="R1013"/>
    <x v="30"/>
  </r>
  <r>
    <x v="1334"/>
    <s v=" Mr"/>
    <s v="Jan"/>
    <s v="M√ºller"/>
    <x v="28"/>
    <n v="7.93"/>
    <x v="0"/>
    <s v="No"/>
    <x v="0"/>
    <n v="2"/>
    <x v="1"/>
    <x v="0"/>
    <x v="0"/>
    <x v="1230"/>
    <n v="8124.41"/>
    <s v="tier - 3"/>
    <x v="1"/>
    <s v="R1013"/>
    <x v="30"/>
  </r>
  <r>
    <x v="1335"/>
    <s v=" Mr"/>
    <s v="JonathanE"/>
    <s v="Baker"/>
    <x v="782"/>
    <n v="9.4499999999999993"/>
    <x v="0"/>
    <s v="No"/>
    <x v="0"/>
    <n v="2"/>
    <x v="1"/>
    <x v="0"/>
    <x v="0"/>
    <x v="212"/>
    <n v="8116.68"/>
    <s v="tier - 3"/>
    <x v="1"/>
    <s v="R1011"/>
    <x v="30"/>
  </r>
  <r>
    <x v="1336"/>
    <s v=" Mr"/>
    <s v="MarkA"/>
    <s v="Sidebottom"/>
    <x v="35"/>
    <n v="7.67"/>
    <x v="0"/>
    <s v="No"/>
    <x v="0"/>
    <n v="0"/>
    <x v="1"/>
    <x v="0"/>
    <x v="0"/>
    <x v="1231"/>
    <n v="8116.27"/>
    <s v="tier - 3"/>
    <x v="1"/>
    <s v="R1012"/>
    <x v="9"/>
  </r>
  <r>
    <x v="1337"/>
    <s v=" Mrs"/>
    <s v="Mary"/>
    <s v="Johnson"/>
    <x v="915"/>
    <n v="10.53"/>
    <x v="0"/>
    <s v="No"/>
    <x v="0"/>
    <n v="2"/>
    <x v="1"/>
    <x v="1"/>
    <x v="0"/>
    <x v="1015"/>
    <n v="8112.59"/>
    <s v="tier - 2"/>
    <x v="2"/>
    <s v="R1013"/>
    <x v="30"/>
  </r>
  <r>
    <x v="1338"/>
    <s v=" Mr"/>
    <s v="Samuel"/>
    <s v="Morris"/>
    <x v="916"/>
    <n v="10.08"/>
    <x v="1"/>
    <s v="No"/>
    <x v="0"/>
    <n v="0"/>
    <x v="1"/>
    <x v="2"/>
    <x v="0"/>
    <x v="1232"/>
    <n v="8091.3"/>
    <s v="tier - 3"/>
    <x v="1"/>
    <s v="R1012"/>
    <x v="22"/>
  </r>
  <r>
    <x v="1339"/>
    <s v=" Mr"/>
    <s v="StanJ"/>
    <s v="Chaisson"/>
    <x v="917"/>
    <n v="11.39"/>
    <x v="1"/>
    <s v="No"/>
    <x v="0"/>
    <n v="1"/>
    <x v="1"/>
    <x v="0"/>
    <x v="0"/>
    <x v="1233"/>
    <n v="8083.92"/>
    <s v="tier - 3"/>
    <x v="0"/>
    <s v="R1013"/>
    <x v="27"/>
  </r>
  <r>
    <x v="1340"/>
    <s v=" Mrs"/>
    <s v="JessicaL"/>
    <s v="Pigott"/>
    <x v="227"/>
    <n v="6.36"/>
    <x v="0"/>
    <s v="No"/>
    <x v="0"/>
    <n v="0"/>
    <x v="1"/>
    <x v="0"/>
    <x v="1"/>
    <x v="1234"/>
    <n v="8081.74"/>
    <s v="tier - 2"/>
    <x v="2"/>
    <s v="R1026"/>
    <x v="6"/>
  </r>
  <r>
    <x v="1341"/>
    <s v=" Ms"/>
    <s v="Krysta"/>
    <s v="Cochrane"/>
    <x v="918"/>
    <n v="5.31"/>
    <x v="1"/>
    <s v="No"/>
    <x v="0"/>
    <n v="0"/>
    <x v="1"/>
    <x v="0"/>
    <x v="2"/>
    <x v="442"/>
    <n v="8081.26"/>
    <s v="tier - 2"/>
    <x v="2"/>
    <s v="R1012"/>
    <x v="47"/>
  </r>
  <r>
    <x v="1342"/>
    <s v=" Mrs"/>
    <s v="Natascia"/>
    <s v="Armitage"/>
    <x v="29"/>
    <n v="4.74"/>
    <x v="0"/>
    <s v="No"/>
    <x v="1"/>
    <n v="1"/>
    <x v="1"/>
    <x v="0"/>
    <x v="2"/>
    <x v="1235"/>
    <n v="8077.41"/>
    <s v="tier - 2"/>
    <x v="1"/>
    <s v="R1026"/>
    <x v="20"/>
  </r>
  <r>
    <x v="1343"/>
    <s v=" Ms"/>
    <s v="Jenny"/>
    <s v="Shen"/>
    <x v="919"/>
    <n v="11.35"/>
    <x v="0"/>
    <s v="No"/>
    <x v="0"/>
    <n v="0"/>
    <x v="1"/>
    <x v="2"/>
    <x v="0"/>
    <x v="1170"/>
    <n v="8071.57"/>
    <s v="tier - 3"/>
    <x v="1"/>
    <s v="R1011"/>
    <x v="11"/>
  </r>
  <r>
    <x v="1344"/>
    <s v=" Mr"/>
    <s v="Brian"/>
    <s v="O'Kelly"/>
    <x v="896"/>
    <n v="6.81"/>
    <x v="1"/>
    <s v="No"/>
    <x v="0"/>
    <n v="1"/>
    <x v="1"/>
    <x v="0"/>
    <x v="0"/>
    <x v="1236"/>
    <n v="8068.19"/>
    <s v="tier - 3"/>
    <x v="2"/>
    <s v="R1011"/>
    <x v="27"/>
  </r>
  <r>
    <x v="1345"/>
    <s v=" Ms"/>
    <s v="Monica"/>
    <s v="Huff"/>
    <x v="920"/>
    <n v="8.06"/>
    <x v="0"/>
    <s v="No"/>
    <x v="0"/>
    <n v="0"/>
    <x v="1"/>
    <x v="2"/>
    <x v="0"/>
    <x v="1237"/>
    <n v="8067.83"/>
    <s v="tier - 3"/>
    <x v="1"/>
    <s v="R1013"/>
    <x v="11"/>
  </r>
  <r>
    <x v="1346"/>
    <s v=" Mr"/>
    <s v="Tyler"/>
    <s v="Dye"/>
    <x v="67"/>
    <n v="6.74"/>
    <x v="1"/>
    <s v="No"/>
    <x v="0"/>
    <n v="1"/>
    <x v="1"/>
    <x v="0"/>
    <x v="0"/>
    <x v="1238"/>
    <n v="8062.76"/>
    <s v="tier - 3"/>
    <x v="0"/>
    <s v="R1011"/>
    <x v="27"/>
  </r>
  <r>
    <x v="1347"/>
    <s v=" Ms"/>
    <s v="KellyC"/>
    <s v="Willard"/>
    <x v="921"/>
    <n v="6.54"/>
    <x v="1"/>
    <s v="No"/>
    <x v="0"/>
    <n v="2"/>
    <x v="1"/>
    <x v="2"/>
    <x v="0"/>
    <x v="1239"/>
    <n v="8062.31"/>
    <s v="tier - 2"/>
    <x v="1"/>
    <s v="R1013"/>
    <x v="2"/>
  </r>
  <r>
    <x v="1348"/>
    <s v=" Mrs"/>
    <s v="Emily"/>
    <s v="D'Addario"/>
    <x v="411"/>
    <n v="5.4"/>
    <x v="0"/>
    <s v="No"/>
    <x v="0"/>
    <n v="0"/>
    <x v="1"/>
    <x v="1"/>
    <x v="2"/>
    <x v="438"/>
    <n v="8059.68"/>
    <s v="tier - 2"/>
    <x v="0"/>
    <s v="R1012"/>
    <x v="37"/>
  </r>
  <r>
    <x v="1349"/>
    <s v=" Mr"/>
    <s v="JamesV"/>
    <s v="Buchanan"/>
    <x v="225"/>
    <n v="5.58"/>
    <x v="1"/>
    <s v="No"/>
    <x v="0"/>
    <n v="0"/>
    <x v="1"/>
    <x v="1"/>
    <x v="2"/>
    <x v="1240"/>
    <n v="8059.06"/>
    <s v="tier - 2"/>
    <x v="0"/>
    <s v="R1012"/>
    <x v="17"/>
  </r>
  <r>
    <x v="1350"/>
    <s v=" Ms"/>
    <s v="Angie"/>
    <s v="Clark"/>
    <x v="64"/>
    <n v="5.84"/>
    <x v="0"/>
    <s v="No"/>
    <x v="1"/>
    <n v="1"/>
    <x v="1"/>
    <x v="0"/>
    <x v="1"/>
    <x v="1241"/>
    <n v="8035.64"/>
    <s v="tier - 2"/>
    <x v="2"/>
    <s v="R1012"/>
    <x v="39"/>
  </r>
  <r>
    <x v="1351"/>
    <s v=" Mr"/>
    <s v="MichaelJ"/>
    <s v="Waterson"/>
    <x v="625"/>
    <n v="4.2"/>
    <x v="0"/>
    <s v="No"/>
    <x v="0"/>
    <n v="0"/>
    <x v="1"/>
    <x v="1"/>
    <x v="2"/>
    <x v="1242"/>
    <n v="8027.97"/>
    <s v="tier - 3"/>
    <x v="2"/>
    <s v="R1011"/>
    <x v="29"/>
  </r>
  <r>
    <x v="1352"/>
    <s v=" Ms"/>
    <s v="Sabina"/>
    <s v="Piras"/>
    <x v="292"/>
    <n v="6.06"/>
    <x v="1"/>
    <s v="No"/>
    <x v="0"/>
    <n v="0"/>
    <x v="1"/>
    <x v="1"/>
    <x v="1"/>
    <x v="1243"/>
    <n v="8026.67"/>
    <s v="tier - 2"/>
    <x v="2"/>
    <s v="R1012"/>
    <x v="1"/>
  </r>
  <r>
    <x v="1353"/>
    <s v=" Ms"/>
    <s v="AmyC"/>
    <s v="Olson"/>
    <x v="18"/>
    <n v="7.57"/>
    <x v="0"/>
    <s v="No"/>
    <x v="0"/>
    <n v="0"/>
    <x v="1"/>
    <x v="0"/>
    <x v="0"/>
    <x v="762"/>
    <n v="8023.14"/>
    <s v="tier - 2"/>
    <x v="0"/>
    <s v="R1012"/>
    <x v="9"/>
  </r>
  <r>
    <x v="1354"/>
    <s v=" Ms"/>
    <s v="VictoriaU"/>
    <s v="Manfredi"/>
    <x v="713"/>
    <n v="6.15"/>
    <x v="0"/>
    <s v="No"/>
    <x v="0"/>
    <n v="0"/>
    <x v="1"/>
    <x v="0"/>
    <x v="1"/>
    <x v="1244"/>
    <n v="8021.11"/>
    <s v="tier - 2"/>
    <x v="1"/>
    <s v="R1012"/>
    <x v="4"/>
  </r>
  <r>
    <x v="1355"/>
    <s v=" Ms"/>
    <s v="AmeliaB"/>
    <s v="Landberg"/>
    <x v="381"/>
    <n v="4.5599999999999996"/>
    <x v="0"/>
    <s v="No"/>
    <x v="0"/>
    <n v="0"/>
    <x v="1"/>
    <x v="2"/>
    <x v="2"/>
    <x v="492"/>
    <n v="8017.06"/>
    <s v="tier - 2"/>
    <x v="2"/>
    <s v="R1012"/>
    <x v="25"/>
  </r>
  <r>
    <x v="1356"/>
    <s v=" Ms"/>
    <s v="JackieJ"/>
    <s v="Flynn"/>
    <x v="922"/>
    <n v="4.72"/>
    <x v="1"/>
    <s v="No"/>
    <x v="0"/>
    <n v="1"/>
    <x v="1"/>
    <x v="0"/>
    <x v="2"/>
    <x v="1245"/>
    <n v="8014.62"/>
    <s v="tier - 2"/>
    <x v="0"/>
    <s v="R1012"/>
    <x v="40"/>
  </r>
  <r>
    <x v="1357"/>
    <s v=" Mr"/>
    <s v="Justin"/>
    <s v="Bishop"/>
    <x v="923"/>
    <n v="7.98"/>
    <x v="0"/>
    <s v="No"/>
    <x v="0"/>
    <n v="0"/>
    <x v="1"/>
    <x v="3"/>
    <x v="0"/>
    <x v="1246"/>
    <n v="8004.96"/>
    <s v="tier - 3"/>
    <x v="1"/>
    <s v="R1013"/>
    <x v="5"/>
  </r>
  <r>
    <x v="1358"/>
    <s v=" Ms"/>
    <s v="Kerry"/>
    <s v="Devitt"/>
    <x v="924"/>
    <n v="6.26"/>
    <x v="1"/>
    <s v="No"/>
    <x v="1"/>
    <n v="1"/>
    <x v="1"/>
    <x v="2"/>
    <x v="1"/>
    <x v="1247"/>
    <n v="7986.48"/>
    <s v="tier - 2"/>
    <x v="0"/>
    <s v="R1024"/>
    <x v="33"/>
  </r>
  <r>
    <x v="1359"/>
    <s v=" Ms"/>
    <s v="CindyG"/>
    <s v="Lynch"/>
    <x v="907"/>
    <n v="4.29"/>
    <x v="1"/>
    <s v="No"/>
    <x v="1"/>
    <n v="1"/>
    <x v="1"/>
    <x v="2"/>
    <x v="2"/>
    <x v="1248"/>
    <n v="7985.82"/>
    <s v="tier - 2"/>
    <x v="1"/>
    <s v="R1024"/>
    <x v="33"/>
  </r>
  <r>
    <x v="1360"/>
    <s v=" Mr"/>
    <s v="Gennaro"/>
    <s v="Tramontano"/>
    <x v="925"/>
    <n v="5.43"/>
    <x v="0"/>
    <s v="No"/>
    <x v="0"/>
    <n v="2"/>
    <x v="1"/>
    <x v="2"/>
    <x v="2"/>
    <x v="1249"/>
    <n v="7980.34"/>
    <s v="tier - 2"/>
    <x v="2"/>
    <s v="R1013"/>
    <x v="28"/>
  </r>
  <r>
    <x v="1361"/>
    <s v=" Mr"/>
    <s v="Terry"/>
    <s v="Davidson"/>
    <x v="926"/>
    <n v="8"/>
    <x v="1"/>
    <s v="No"/>
    <x v="0"/>
    <n v="1"/>
    <x v="1"/>
    <x v="1"/>
    <x v="0"/>
    <x v="1250"/>
    <n v="7966.81"/>
    <s v="tier - 2"/>
    <x v="2"/>
    <s v="R1013"/>
    <x v="27"/>
  </r>
  <r>
    <x v="1362"/>
    <s v=" Mr"/>
    <s v="PatrickJ"/>
    <s v="Burke"/>
    <x v="309"/>
    <n v="9.9600000000000009"/>
    <x v="1"/>
    <s v="No"/>
    <x v="0"/>
    <n v="2"/>
    <x v="1"/>
    <x v="2"/>
    <x v="0"/>
    <x v="1251"/>
    <n v="7958.13"/>
    <s v="tier - 2"/>
    <x v="2"/>
    <s v="R1013"/>
    <x v="2"/>
  </r>
  <r>
    <x v="1363"/>
    <s v=" Ms"/>
    <s v="Keara"/>
    <s v="Mcgraw"/>
    <x v="927"/>
    <n v="6.8"/>
    <x v="1"/>
    <s v="No"/>
    <x v="0"/>
    <n v="0"/>
    <x v="1"/>
    <x v="0"/>
    <x v="0"/>
    <x v="1252"/>
    <n v="7954.52"/>
    <s v="tier - 2"/>
    <x v="2"/>
    <s v="R1011"/>
    <x v="36"/>
  </r>
  <r>
    <x v="1364"/>
    <s v=" Ms"/>
    <s v="Nicole"/>
    <s v="Fellure"/>
    <x v="928"/>
    <n v="6.22"/>
    <x v="1"/>
    <s v="No"/>
    <x v="0"/>
    <n v="2"/>
    <x v="1"/>
    <x v="3"/>
    <x v="1"/>
    <x v="388"/>
    <n v="7953.72"/>
    <s v="tier - 3"/>
    <x v="0"/>
    <s v="R1012"/>
    <x v="24"/>
  </r>
  <r>
    <x v="1365"/>
    <s v=" Mrs"/>
    <s v="Katena"/>
    <s v="Sanford"/>
    <x v="929"/>
    <n v="5.79"/>
    <x v="0"/>
    <s v="No"/>
    <x v="0"/>
    <n v="1"/>
    <x v="1"/>
    <x v="1"/>
    <x v="1"/>
    <x v="1253"/>
    <n v="7948.22"/>
    <s v="tier - 2"/>
    <x v="0"/>
    <s v="R1025"/>
    <x v="38"/>
  </r>
  <r>
    <x v="1366"/>
    <s v=" Ms"/>
    <s v="BeanK"/>
    <s v="Wrenn"/>
    <x v="930"/>
    <n v="5.41"/>
    <x v="0"/>
    <s v="No"/>
    <x v="0"/>
    <n v="0"/>
    <x v="1"/>
    <x v="0"/>
    <x v="2"/>
    <x v="1254"/>
    <n v="7935.29"/>
    <s v="tier - 2"/>
    <x v="1"/>
    <s v="R1024"/>
    <x v="29"/>
  </r>
  <r>
    <x v="1367"/>
    <s v=" Mr"/>
    <s v="Brian"/>
    <s v="Lindsey"/>
    <x v="931"/>
    <n v="11.05"/>
    <x v="0"/>
    <s v="No"/>
    <x v="0"/>
    <n v="0"/>
    <x v="1"/>
    <x v="3"/>
    <x v="0"/>
    <x v="1255"/>
    <n v="7896.41"/>
    <s v="tier - 3"/>
    <x v="2"/>
    <s v="R1013"/>
    <x v="5"/>
  </r>
  <r>
    <x v="1368"/>
    <s v=" Mr"/>
    <s v="Jan-Patrick"/>
    <s v="Krueger"/>
    <x v="932"/>
    <n v="6.27"/>
    <x v="0"/>
    <s v="No"/>
    <x v="0"/>
    <n v="0"/>
    <x v="1"/>
    <x v="0"/>
    <x v="1"/>
    <x v="1256"/>
    <n v="7851.85"/>
    <s v="tier - 2"/>
    <x v="0"/>
    <s v="R1012"/>
    <x v="6"/>
  </r>
  <r>
    <x v="1369"/>
    <s v=" Mr"/>
    <s v="JesseJ"/>
    <s v="Babler"/>
    <x v="933"/>
    <n v="4.7699999999999996"/>
    <x v="1"/>
    <s v="No"/>
    <x v="0"/>
    <n v="0"/>
    <x v="1"/>
    <x v="0"/>
    <x v="2"/>
    <x v="1257"/>
    <n v="7844.8"/>
    <s v="tier - 2"/>
    <x v="2"/>
    <s v="R1012"/>
    <x v="47"/>
  </r>
  <r>
    <x v="1370"/>
    <s v=" Ms"/>
    <s v="LindseyM"/>
    <s v="Brezenski"/>
    <x v="934"/>
    <n v="4.08"/>
    <x v="0"/>
    <s v="No"/>
    <x v="0"/>
    <n v="0"/>
    <x v="1"/>
    <x v="0"/>
    <x v="2"/>
    <x v="1258"/>
    <n v="7824.37"/>
    <s v="tier - 2"/>
    <x v="2"/>
    <s v="R1012"/>
    <x v="4"/>
  </r>
  <r>
    <x v="1371"/>
    <s v=" Ms"/>
    <s v="MargueriteK"/>
    <s v="Marschner"/>
    <x v="935"/>
    <n v="6.01"/>
    <x v="0"/>
    <s v="No"/>
    <x v="0"/>
    <n v="0"/>
    <x v="1"/>
    <x v="0"/>
    <x v="1"/>
    <x v="1259"/>
    <n v="7812.67"/>
    <s v="tier - 2"/>
    <x v="1"/>
    <s v="R1012"/>
    <x v="42"/>
  </r>
  <r>
    <x v="1372"/>
    <s v=" Mr"/>
    <s v="Travis"/>
    <s v="King"/>
    <x v="136"/>
    <n v="11.84"/>
    <x v="0"/>
    <s v="No"/>
    <x v="0"/>
    <n v="0"/>
    <x v="1"/>
    <x v="0"/>
    <x v="0"/>
    <x v="1260"/>
    <n v="7804.16"/>
    <s v="tier - 2"/>
    <x v="0"/>
    <s v="R1013"/>
    <x v="19"/>
  </r>
  <r>
    <x v="1373"/>
    <s v=" Mr"/>
    <s v="Ricky"/>
    <s v="Montez"/>
    <x v="627"/>
    <n v="6.27"/>
    <x v="1"/>
    <s v="No"/>
    <x v="1"/>
    <n v="1"/>
    <x v="1"/>
    <x v="0"/>
    <x v="1"/>
    <x v="1261"/>
    <n v="7803.77"/>
    <s v="tier - 2"/>
    <x v="0"/>
    <s v="R1012"/>
    <x v="31"/>
  </r>
  <r>
    <x v="1374"/>
    <s v=" Mrs"/>
    <s v="ColleenL"/>
    <s v="Campbell"/>
    <x v="936"/>
    <n v="5.28"/>
    <x v="0"/>
    <s v="No"/>
    <x v="0"/>
    <n v="0"/>
    <x v="1"/>
    <x v="0"/>
    <x v="2"/>
    <x v="1262"/>
    <n v="7794.68"/>
    <s v="tier - 2"/>
    <x v="2"/>
    <s v="R1026"/>
    <x v="35"/>
  </r>
  <r>
    <x v="1375"/>
    <s v=" Mr"/>
    <s v="CharlieA"/>
    <s v="Hurt"/>
    <x v="425"/>
    <n v="7.03"/>
    <x v="0"/>
    <s v="No"/>
    <x v="0"/>
    <n v="0"/>
    <x v="1"/>
    <x v="1"/>
    <x v="0"/>
    <x v="195"/>
    <n v="7789.64"/>
    <s v="tier - 1"/>
    <x v="0"/>
    <s v="R1013"/>
    <x v="19"/>
  </r>
  <r>
    <x v="1376"/>
    <s v=" Mr"/>
    <s v="Rick"/>
    <s v="Garey"/>
    <x v="937"/>
    <n v="5.32"/>
    <x v="1"/>
    <s v="No"/>
    <x v="1"/>
    <n v="1"/>
    <x v="1"/>
    <x v="0"/>
    <x v="2"/>
    <x v="1263"/>
    <n v="7763.06"/>
    <s v="tier - 2"/>
    <x v="1"/>
    <s v="R1012"/>
    <x v="31"/>
  </r>
  <r>
    <x v="1377"/>
    <s v=" Ms"/>
    <s v="LaurenC"/>
    <s v="Reddy"/>
    <x v="938"/>
    <n v="9.59"/>
    <x v="1"/>
    <s v="No"/>
    <x v="0"/>
    <n v="0"/>
    <x v="1"/>
    <x v="0"/>
    <x v="0"/>
    <x v="1264"/>
    <n v="7749.16"/>
    <s v="tier - 2"/>
    <x v="1"/>
    <s v="R1012"/>
    <x v="36"/>
  </r>
  <r>
    <x v="1378"/>
    <s v=" Mr"/>
    <s v="Daniel"/>
    <s v="Mueller"/>
    <x v="234"/>
    <n v="6.15"/>
    <x v="1"/>
    <s v="No"/>
    <x v="0"/>
    <n v="0"/>
    <x v="1"/>
    <x v="1"/>
    <x v="1"/>
    <x v="538"/>
    <n v="7742.11"/>
    <s v="tier - 3"/>
    <x v="2"/>
    <s v="R1013"/>
    <x v="1"/>
  </r>
  <r>
    <x v="1379"/>
    <s v=" Mr"/>
    <s v="Jaime"/>
    <s v="Julia"/>
    <x v="680"/>
    <n v="11.08"/>
    <x v="0"/>
    <s v="No"/>
    <x v="0"/>
    <n v="0"/>
    <x v="1"/>
    <x v="0"/>
    <x v="0"/>
    <x v="1265"/>
    <n v="7740.34"/>
    <s v="tier - 1"/>
    <x v="1"/>
    <s v="R1011"/>
    <x v="9"/>
  </r>
  <r>
    <x v="1380"/>
    <s v=" Mr"/>
    <s v="ErikR"/>
    <s v="Uribe"/>
    <x v="939"/>
    <n v="7.95"/>
    <x v="0"/>
    <s v="No"/>
    <x v="0"/>
    <n v="0"/>
    <x v="1"/>
    <x v="3"/>
    <x v="0"/>
    <x v="1266"/>
    <n v="7736.39"/>
    <s v="tier - 3"/>
    <x v="2"/>
    <s v="R1013"/>
    <x v="11"/>
  </r>
  <r>
    <x v="1381"/>
    <s v=" Ms"/>
    <s v="Katie"/>
    <s v="Hand"/>
    <x v="673"/>
    <n v="6.23"/>
    <x v="0"/>
    <s v="No"/>
    <x v="0"/>
    <n v="0"/>
    <x v="1"/>
    <x v="0"/>
    <x v="1"/>
    <x v="1267"/>
    <n v="7731.86"/>
    <s v="tier - 2"/>
    <x v="0"/>
    <s v="R1012"/>
    <x v="29"/>
  </r>
  <r>
    <x v="1382"/>
    <s v=" Mr"/>
    <s v="ThomasA"/>
    <s v="Petersen"/>
    <x v="713"/>
    <n v="6.5"/>
    <x v="0"/>
    <s v="No"/>
    <x v="0"/>
    <n v="0"/>
    <x v="1"/>
    <x v="0"/>
    <x v="0"/>
    <x v="1268"/>
    <n v="7731.43"/>
    <s v="tier - 3"/>
    <x v="2"/>
    <s v="R1013"/>
    <x v="9"/>
  </r>
  <r>
    <x v="1383"/>
    <s v=" Mr"/>
    <s v="Jean-Marc"/>
    <s v="Mac-Thiong"/>
    <x v="379"/>
    <n v="5.22"/>
    <x v="0"/>
    <s v="No"/>
    <x v="0"/>
    <n v="0"/>
    <x v="1"/>
    <x v="1"/>
    <x v="2"/>
    <x v="1269"/>
    <n v="7729.65"/>
    <s v="tier - 3"/>
    <x v="1"/>
    <s v="R1016"/>
    <x v="25"/>
  </r>
  <r>
    <x v="1384"/>
    <s v=" Ms"/>
    <s v="KerryL"/>
    <s v="Walker"/>
    <x v="940"/>
    <n v="6.3"/>
    <x v="0"/>
    <s v="No"/>
    <x v="1"/>
    <n v="1"/>
    <x v="1"/>
    <x v="0"/>
    <x v="1"/>
    <x v="1270"/>
    <n v="7727.25"/>
    <s v="tier - 2"/>
    <x v="0"/>
    <s v="R1012"/>
    <x v="9"/>
  </r>
  <r>
    <x v="1385"/>
    <s v=" Mr"/>
    <s v="Ulrich"/>
    <s v="Steidl"/>
    <x v="941"/>
    <n v="8.84"/>
    <x v="0"/>
    <s v="No"/>
    <x v="0"/>
    <n v="0"/>
    <x v="1"/>
    <x v="1"/>
    <x v="0"/>
    <x v="9"/>
    <n v="7726.85"/>
    <s v="tier - 1"/>
    <x v="2"/>
    <s v="R1011"/>
    <x v="9"/>
  </r>
  <r>
    <x v="1386"/>
    <s v=" Mr"/>
    <s v="JustinP"/>
    <s v="Rose"/>
    <x v="942"/>
    <n v="4.1100000000000003"/>
    <x v="0"/>
    <s v="No"/>
    <x v="0"/>
    <n v="1"/>
    <x v="1"/>
    <x v="1"/>
    <x v="2"/>
    <x v="1271"/>
    <n v="7684.62"/>
    <s v="tier - 2"/>
    <x v="0"/>
    <s v="R1021"/>
    <x v="38"/>
  </r>
  <r>
    <x v="1387"/>
    <s v=" Ms"/>
    <s v="HannahE"/>
    <s v="Alderfer"/>
    <x v="409"/>
    <n v="4.57"/>
    <x v="0"/>
    <s v="No"/>
    <x v="0"/>
    <n v="0"/>
    <x v="1"/>
    <x v="0"/>
    <x v="2"/>
    <x v="1272"/>
    <n v="7682.67"/>
    <s v="tier - 2"/>
    <x v="1"/>
    <s v="R1013"/>
    <x v="37"/>
  </r>
  <r>
    <x v="1388"/>
    <s v=" Mr"/>
    <s v="David"/>
    <s v="Ryland"/>
    <x v="852"/>
    <n v="11.06"/>
    <x v="1"/>
    <s v="No"/>
    <x v="0"/>
    <n v="0"/>
    <x v="1"/>
    <x v="1"/>
    <x v="0"/>
    <x v="1273"/>
    <n v="7681.17"/>
    <s v="tier - 2"/>
    <x v="2"/>
    <s v="R1020"/>
    <x v="36"/>
  </r>
  <r>
    <x v="1389"/>
    <s v=" Mr"/>
    <s v="Jim"/>
    <s v="Bethea"/>
    <x v="943"/>
    <n v="10.68"/>
    <x v="0"/>
    <s v="No"/>
    <x v="0"/>
    <n v="0"/>
    <x v="1"/>
    <x v="2"/>
    <x v="0"/>
    <x v="1274"/>
    <n v="7680.92"/>
    <s v="tier - 2"/>
    <x v="1"/>
    <s v="R1013"/>
    <x v="14"/>
  </r>
  <r>
    <x v="1390"/>
    <s v=" Mr"/>
    <s v="JosephP"/>
    <s v="Kelly"/>
    <x v="944"/>
    <n v="6.14"/>
    <x v="1"/>
    <s v="No"/>
    <x v="0"/>
    <n v="1"/>
    <x v="1"/>
    <x v="0"/>
    <x v="1"/>
    <x v="1275"/>
    <n v="7676.4"/>
    <s v="tier - 2"/>
    <x v="1"/>
    <s v="R1012"/>
    <x v="40"/>
  </r>
  <r>
    <x v="1391"/>
    <s v=" Mr"/>
    <s v="Michael"/>
    <s v="Blois"/>
    <x v="945"/>
    <n v="5.45"/>
    <x v="1"/>
    <s v="No"/>
    <x v="0"/>
    <n v="0"/>
    <x v="1"/>
    <x v="0"/>
    <x v="2"/>
    <x v="1276"/>
    <n v="7670.75"/>
    <s v="tier - 2"/>
    <x v="2"/>
    <s v="R1022"/>
    <x v="45"/>
  </r>
  <r>
    <x v="1392"/>
    <s v=" Ms"/>
    <s v="GinaM"/>
    <s v="Dayton"/>
    <x v="946"/>
    <n v="6.14"/>
    <x v="1"/>
    <s v="No"/>
    <x v="0"/>
    <n v="0"/>
    <x v="1"/>
    <x v="2"/>
    <x v="1"/>
    <x v="1277"/>
    <n v="7662.47"/>
    <s v="tier - 2"/>
    <x v="1"/>
    <s v="R1011"/>
    <x v="1"/>
  </r>
  <r>
    <x v="1393"/>
    <s v=" Ms"/>
    <s v="ShantelC"/>
    <s v="Cloud"/>
    <x v="947"/>
    <n v="7.85"/>
    <x v="0"/>
    <s v="No"/>
    <x v="0"/>
    <n v="0"/>
    <x v="1"/>
    <x v="3"/>
    <x v="0"/>
    <x v="1278"/>
    <n v="7657.69"/>
    <s v="tier - 3"/>
    <x v="0"/>
    <s v="R1012"/>
    <x v="11"/>
  </r>
  <r>
    <x v="1394"/>
    <s v=" Mr"/>
    <s v="Brian"/>
    <s v="Betournay"/>
    <x v="758"/>
    <n v="4.09"/>
    <x v="0"/>
    <s v="No"/>
    <x v="0"/>
    <n v="1"/>
    <x v="1"/>
    <x v="0"/>
    <x v="2"/>
    <x v="1279"/>
    <n v="7652.26"/>
    <s v="tier - 2"/>
    <x v="0"/>
    <s v="R1023"/>
    <x v="44"/>
  </r>
  <r>
    <x v="1395"/>
    <s v=" Mr"/>
    <s v="Brian"/>
    <s v="Temple"/>
    <x v="948"/>
    <n v="4.62"/>
    <x v="0"/>
    <s v="No"/>
    <x v="1"/>
    <n v="1"/>
    <x v="1"/>
    <x v="0"/>
    <x v="2"/>
    <x v="1280"/>
    <n v="7650.8"/>
    <s v="tier - 2"/>
    <x v="2"/>
    <s v="R1012"/>
    <x v="20"/>
  </r>
  <r>
    <x v="1396"/>
    <s v=" Ms"/>
    <s v="JessicaR"/>
    <s v="Rollie"/>
    <x v="462"/>
    <n v="5.77"/>
    <x v="0"/>
    <s v="No"/>
    <x v="0"/>
    <n v="0"/>
    <x v="1"/>
    <x v="0"/>
    <x v="1"/>
    <x v="1281"/>
    <n v="7650.77"/>
    <s v="tier - 2"/>
    <x v="2"/>
    <s v="R1024"/>
    <x v="25"/>
  </r>
  <r>
    <x v="1397"/>
    <s v=" Mrs"/>
    <s v="Robyn"/>
    <s v="Roybal"/>
    <x v="949"/>
    <n v="5.84"/>
    <x v="0"/>
    <s v="No"/>
    <x v="0"/>
    <n v="0"/>
    <x v="1"/>
    <x v="0"/>
    <x v="1"/>
    <x v="1282"/>
    <n v="7642.05"/>
    <s v="tier - 2"/>
    <x v="2"/>
    <s v="R1026"/>
    <x v="35"/>
  </r>
  <r>
    <x v="1398"/>
    <s v=" Ms"/>
    <s v="Ashley"/>
    <s v="Turgeon"/>
    <x v="844"/>
    <n v="4.91"/>
    <x v="0"/>
    <s v="No"/>
    <x v="0"/>
    <n v="0"/>
    <x v="1"/>
    <x v="1"/>
    <x v="2"/>
    <x v="1283"/>
    <n v="7640.31"/>
    <s v="tier - 2"/>
    <x v="1"/>
    <s v="R1013"/>
    <x v="25"/>
  </r>
  <r>
    <x v="1399"/>
    <s v=" Ms"/>
    <s v="Dana"/>
    <s v="Deingenis"/>
    <x v="893"/>
    <n v="5.07"/>
    <x v="0"/>
    <s v="No"/>
    <x v="0"/>
    <n v="0"/>
    <x v="1"/>
    <x v="0"/>
    <x v="2"/>
    <x v="1284"/>
    <n v="7639.42"/>
    <s v="tier - 2"/>
    <x v="2"/>
    <s v="R1024"/>
    <x v="25"/>
  </r>
  <r>
    <x v="1400"/>
    <s v=" Ms"/>
    <s v="JessicaF"/>
    <s v="Hodge"/>
    <x v="950"/>
    <n v="5.81"/>
    <x v="1"/>
    <s v="No"/>
    <x v="0"/>
    <n v="0"/>
    <x v="1"/>
    <x v="0"/>
    <x v="1"/>
    <x v="1285"/>
    <n v="7636.92"/>
    <s v="tier - 2"/>
    <x v="0"/>
    <s v="R1012"/>
    <x v="47"/>
  </r>
  <r>
    <x v="1401"/>
    <s v=" Ms"/>
    <s v="Lindsey"/>
    <s v="Gibbs"/>
    <x v="951"/>
    <n v="11.2"/>
    <x v="0"/>
    <s v="No"/>
    <x v="0"/>
    <n v="0"/>
    <x v="1"/>
    <x v="0"/>
    <x v="0"/>
    <x v="1286"/>
    <n v="7633.72"/>
    <s v="tier - 2"/>
    <x v="1"/>
    <s v="R1013"/>
    <x v="9"/>
  </r>
  <r>
    <x v="1402"/>
    <s v=" Ms"/>
    <s v="KellyA"/>
    <s v="Trom"/>
    <x v="419"/>
    <n v="10.75"/>
    <x v="0"/>
    <s v="No"/>
    <x v="0"/>
    <n v="0"/>
    <x v="1"/>
    <x v="1"/>
    <x v="0"/>
    <x v="335"/>
    <n v="7626.99"/>
    <s v="tier - 2"/>
    <x v="2"/>
    <s v="R1011"/>
    <x v="9"/>
  </r>
  <r>
    <x v="1403"/>
    <s v=" Ms"/>
    <s v="BrookeE"/>
    <s v="Sizer"/>
    <x v="809"/>
    <n v="7.8"/>
    <x v="0"/>
    <s v="No"/>
    <x v="0"/>
    <n v="0"/>
    <x v="1"/>
    <x v="1"/>
    <x v="0"/>
    <x v="1287"/>
    <n v="7624.63"/>
    <s v="tier - 2"/>
    <x v="1"/>
    <s v="R1011"/>
    <x v="9"/>
  </r>
  <r>
    <x v="1404"/>
    <s v=" Ms"/>
    <s v="KatelynE"/>
    <s v="Ellison"/>
    <x v="613"/>
    <n v="7.04"/>
    <x v="0"/>
    <s v="No"/>
    <x v="0"/>
    <n v="0"/>
    <x v="1"/>
    <x v="1"/>
    <x v="0"/>
    <x v="1288"/>
    <n v="7623.52"/>
    <s v="tier - 2"/>
    <x v="1"/>
    <s v="R1011"/>
    <x v="9"/>
  </r>
  <r>
    <x v="1405"/>
    <s v=" Mr"/>
    <s v="Adam"/>
    <s v="Sulkowski"/>
    <x v="645"/>
    <n v="4.18"/>
    <x v="1"/>
    <s v="No"/>
    <x v="0"/>
    <n v="0"/>
    <x v="1"/>
    <x v="0"/>
    <x v="2"/>
    <x v="1289"/>
    <n v="7623.13"/>
    <s v="tier - 2"/>
    <x v="0"/>
    <s v="R1011"/>
    <x v="45"/>
  </r>
  <r>
    <x v="1406"/>
    <s v=" Ms"/>
    <s v="Dana"/>
    <s v="Maringo"/>
    <x v="952"/>
    <n v="8.19"/>
    <x v="0"/>
    <s v="No"/>
    <x v="0"/>
    <n v="0"/>
    <x v="1"/>
    <x v="3"/>
    <x v="0"/>
    <x v="1290"/>
    <n v="7609.6"/>
    <s v="tier - 3"/>
    <x v="2"/>
    <s v="R1012"/>
    <x v="0"/>
  </r>
  <r>
    <x v="1407"/>
    <s v=" Mr"/>
    <s v="EricW"/>
    <s v="Lattin"/>
    <x v="953"/>
    <n v="6.22"/>
    <x v="1"/>
    <s v="No"/>
    <x v="1"/>
    <n v="1"/>
    <x v="1"/>
    <x v="0"/>
    <x v="1"/>
    <x v="1291"/>
    <n v="7607.03"/>
    <s v="tier - 2"/>
    <x v="2"/>
    <s v="R1012"/>
    <x v="31"/>
  </r>
  <r>
    <x v="1408"/>
    <s v=" Mr"/>
    <s v="MatthewD"/>
    <s v="Deblander"/>
    <x v="954"/>
    <n v="8.2200000000000006"/>
    <x v="1"/>
    <s v="No"/>
    <x v="0"/>
    <n v="0"/>
    <x v="1"/>
    <x v="2"/>
    <x v="0"/>
    <x v="1292"/>
    <n v="7585.62"/>
    <s v="tier - 3"/>
    <x v="2"/>
    <s v="R1013"/>
    <x v="22"/>
  </r>
  <r>
    <x v="1409"/>
    <s v=" Mr"/>
    <s v="Eoghan"/>
    <s v="O'Neill"/>
    <x v="955"/>
    <n v="6.15"/>
    <x v="0"/>
    <s v="No"/>
    <x v="0"/>
    <n v="0"/>
    <x v="1"/>
    <x v="0"/>
    <x v="1"/>
    <x v="1293"/>
    <n v="7567.13"/>
    <s v="tier - 2"/>
    <x v="2"/>
    <s v="R1021"/>
    <x v="6"/>
  </r>
  <r>
    <x v="1410"/>
    <s v=" Ms"/>
    <s v="PamelaW"/>
    <s v="Davis"/>
    <x v="956"/>
    <n v="5.65"/>
    <x v="1"/>
    <s v="No"/>
    <x v="0"/>
    <n v="1"/>
    <x v="1"/>
    <x v="1"/>
    <x v="2"/>
    <x v="1294"/>
    <n v="7538.52"/>
    <s v="tier - 2"/>
    <x v="2"/>
    <s v="R1012"/>
    <x v="23"/>
  </r>
  <r>
    <x v="1411"/>
    <s v=" Ms"/>
    <s v="LindseyM"/>
    <s v="Stanek"/>
    <x v="43"/>
    <n v="5.5"/>
    <x v="0"/>
    <s v="No"/>
    <x v="0"/>
    <n v="1"/>
    <x v="1"/>
    <x v="0"/>
    <x v="2"/>
    <x v="1295"/>
    <n v="7537.16"/>
    <s v="tier - 2"/>
    <x v="2"/>
    <s v="R1012"/>
    <x v="32"/>
  </r>
  <r>
    <x v="1412"/>
    <s v=" Ms"/>
    <s v="Kassie"/>
    <s v="Harris"/>
    <x v="957"/>
    <n v="8"/>
    <x v="0"/>
    <s v="No"/>
    <x v="0"/>
    <n v="0"/>
    <x v="1"/>
    <x v="2"/>
    <x v="0"/>
    <x v="1296"/>
    <n v="7531.7"/>
    <s v="tier - 2"/>
    <x v="1"/>
    <s v="R1013"/>
    <x v="9"/>
  </r>
  <r>
    <x v="1413"/>
    <s v=" Mr"/>
    <s v="Matthew"/>
    <s v="Manning"/>
    <x v="958"/>
    <n v="5.71"/>
    <x v="1"/>
    <s v="No"/>
    <x v="0"/>
    <n v="0"/>
    <x v="1"/>
    <x v="2"/>
    <x v="1"/>
    <x v="1297"/>
    <n v="7526.71"/>
    <s v="tier - 3"/>
    <x v="1"/>
    <s v="R1012"/>
    <x v="1"/>
  </r>
  <r>
    <x v="1414"/>
    <s v=" Mr"/>
    <s v="RubenDario"/>
    <s v="Barrera Munoz"/>
    <x v="275"/>
    <n v="11.71"/>
    <x v="0"/>
    <s v="No"/>
    <x v="0"/>
    <n v="0"/>
    <x v="1"/>
    <x v="1"/>
    <x v="0"/>
    <x v="1298"/>
    <n v="7518.03"/>
    <s v="tier - 2"/>
    <x v="0"/>
    <s v="R1012"/>
    <x v="9"/>
  </r>
  <r>
    <x v="1415"/>
    <s v=" Mr"/>
    <s v="Kevin"/>
    <s v="Schauwaers"/>
    <x v="404"/>
    <n v="6.17"/>
    <x v="1"/>
    <s v="No"/>
    <x v="1"/>
    <n v="1"/>
    <x v="1"/>
    <x v="1"/>
    <x v="1"/>
    <x v="1299"/>
    <n v="7512.27"/>
    <s v="tier - 3"/>
    <x v="2"/>
    <s v="R1011"/>
    <x v="33"/>
  </r>
  <r>
    <x v="1416"/>
    <s v=" Ms"/>
    <s v="LindsayM"/>
    <s v="Hartman"/>
    <x v="959"/>
    <n v="6.1"/>
    <x v="1"/>
    <s v="No"/>
    <x v="1"/>
    <n v="1"/>
    <x v="1"/>
    <x v="0"/>
    <x v="1"/>
    <x v="1300"/>
    <n v="7504.3"/>
    <s v="tier - 2"/>
    <x v="1"/>
    <s v="R1012"/>
    <x v="31"/>
  </r>
  <r>
    <x v="1417"/>
    <s v=" Mrs"/>
    <s v="Amanda"/>
    <s v="Fire"/>
    <x v="960"/>
    <n v="5.19"/>
    <x v="1"/>
    <s v="No"/>
    <x v="0"/>
    <n v="1"/>
    <x v="1"/>
    <x v="1"/>
    <x v="2"/>
    <x v="1294"/>
    <n v="7494.63"/>
    <s v="tier - 2"/>
    <x v="0"/>
    <s v="R1025"/>
    <x v="23"/>
  </r>
  <r>
    <x v="1418"/>
    <s v=" Mr"/>
    <s v="James"/>
    <s v="Waliaula"/>
    <x v="961"/>
    <n v="5.37"/>
    <x v="1"/>
    <s v="No"/>
    <x v="0"/>
    <n v="0"/>
    <x v="1"/>
    <x v="0"/>
    <x v="2"/>
    <x v="1301"/>
    <n v="7487.38"/>
    <s v="tier - 2"/>
    <x v="0"/>
    <s v="R1012"/>
    <x v="45"/>
  </r>
  <r>
    <x v="1419"/>
    <s v=" Mr"/>
    <s v="SamuelH"/>
    <s v="Blackshear"/>
    <x v="962"/>
    <n v="10.82"/>
    <x v="1"/>
    <s v="No"/>
    <x v="0"/>
    <n v="0"/>
    <x v="1"/>
    <x v="2"/>
    <x v="0"/>
    <x v="1302"/>
    <n v="7463.51"/>
    <s v="tier - 3"/>
    <x v="0"/>
    <s v="R1013"/>
    <x v="22"/>
  </r>
  <r>
    <x v="1420"/>
    <s v=" Ms"/>
    <s v="Jenni"/>
    <s v="Nettik"/>
    <x v="963"/>
    <n v="6.06"/>
    <x v="1"/>
    <s v="No"/>
    <x v="0"/>
    <n v="0"/>
    <x v="1"/>
    <x v="0"/>
    <x v="1"/>
    <x v="1303"/>
    <n v="7450.36"/>
    <s v="tier - 2"/>
    <x v="2"/>
    <s v="R1012"/>
    <x v="21"/>
  </r>
  <r>
    <x v="1421"/>
    <s v=" Mr"/>
    <s v="EstuardoF"/>
    <s v="Novales"/>
    <x v="964"/>
    <n v="5.91"/>
    <x v="0"/>
    <s v="No"/>
    <x v="0"/>
    <n v="0"/>
    <x v="1"/>
    <x v="0"/>
    <x v="1"/>
    <x v="1304"/>
    <n v="7448.4"/>
    <s v="tier - 3"/>
    <x v="0"/>
    <s v="R1017"/>
    <x v="29"/>
  </r>
  <r>
    <x v="1422"/>
    <s v=" Mr"/>
    <s v="Brett"/>
    <s v="Rosauer"/>
    <x v="742"/>
    <n v="5.87"/>
    <x v="0"/>
    <s v="No"/>
    <x v="0"/>
    <n v="0"/>
    <x v="1"/>
    <x v="0"/>
    <x v="1"/>
    <x v="575"/>
    <n v="7445.92"/>
    <s v="tier - 3"/>
    <x v="1"/>
    <s v="R1011"/>
    <x v="29"/>
  </r>
  <r>
    <x v="1423"/>
    <s v=" Ms"/>
    <s v="SharonE"/>
    <s v="Ryder"/>
    <x v="965"/>
    <n v="6.22"/>
    <x v="0"/>
    <s v="No"/>
    <x v="0"/>
    <n v="0"/>
    <x v="1"/>
    <x v="0"/>
    <x v="1"/>
    <x v="1305"/>
    <n v="7443.64"/>
    <s v="tier - 2"/>
    <x v="0"/>
    <s v="R1012"/>
    <x v="25"/>
  </r>
  <r>
    <x v="1424"/>
    <s v=" Mr"/>
    <s v="JacobW√¶Ver"/>
    <s v="Larsen"/>
    <x v="927"/>
    <n v="5.73"/>
    <x v="0"/>
    <s v="No"/>
    <x v="1"/>
    <n v="1"/>
    <x v="1"/>
    <x v="0"/>
    <x v="1"/>
    <x v="1306"/>
    <n v="7441.5"/>
    <s v="tier - 3"/>
    <x v="2"/>
    <s v="R1011"/>
    <x v="18"/>
  </r>
  <r>
    <x v="1425"/>
    <s v=" Mr"/>
    <s v="Scott"/>
    <s v="Keate"/>
    <x v="117"/>
    <n v="5.7"/>
    <x v="0"/>
    <s v="No"/>
    <x v="0"/>
    <n v="0"/>
    <x v="1"/>
    <x v="0"/>
    <x v="1"/>
    <x v="566"/>
    <n v="7441.05"/>
    <s v="tier - 3"/>
    <x v="2"/>
    <s v="R1011"/>
    <x v="29"/>
  </r>
  <r>
    <x v="1426"/>
    <s v=" Ms"/>
    <s v="BrookeS"/>
    <s v="Williams"/>
    <x v="308"/>
    <n v="9.91"/>
    <x v="0"/>
    <s v="No"/>
    <x v="0"/>
    <n v="0"/>
    <x v="1"/>
    <x v="1"/>
    <x v="0"/>
    <x v="1307"/>
    <n v="7421.19"/>
    <s v="tier - 2"/>
    <x v="0"/>
    <s v="R1012"/>
    <x v="9"/>
  </r>
  <r>
    <x v="1427"/>
    <s v=" Ms"/>
    <s v="KayeA"/>
    <s v="Starosciak"/>
    <x v="421"/>
    <n v="11.4"/>
    <x v="0"/>
    <s v="No"/>
    <x v="0"/>
    <n v="0"/>
    <x v="1"/>
    <x v="1"/>
    <x v="0"/>
    <x v="1308"/>
    <n v="7419.48"/>
    <s v="tier - 2"/>
    <x v="2"/>
    <s v="R1012"/>
    <x v="9"/>
  </r>
  <r>
    <x v="1428"/>
    <s v=" Ms"/>
    <s v="Carolyn"/>
    <s v="Smith"/>
    <x v="97"/>
    <n v="6.29"/>
    <x v="1"/>
    <s v="No"/>
    <x v="1"/>
    <n v="1"/>
    <x v="1"/>
    <x v="0"/>
    <x v="1"/>
    <x v="1309"/>
    <n v="7418.52"/>
    <s v="tier - 2"/>
    <x v="2"/>
    <s v="R1011"/>
    <x v="33"/>
  </r>
  <r>
    <x v="1429"/>
    <s v=" Mr"/>
    <s v="DanielC"/>
    <s v="Henderson"/>
    <x v="966"/>
    <n v="9.2799999999999994"/>
    <x v="0"/>
    <s v="No"/>
    <x v="0"/>
    <n v="0"/>
    <x v="1"/>
    <x v="3"/>
    <x v="0"/>
    <x v="584"/>
    <n v="7403.98"/>
    <s v="tier - 3"/>
    <x v="2"/>
    <s v="R1013"/>
    <x v="11"/>
  </r>
  <r>
    <x v="1430"/>
    <s v=" Mrs"/>
    <s v="LaurieA"/>
    <s v="Winkelman"/>
    <x v="967"/>
    <n v="4.78"/>
    <x v="0"/>
    <s v="No"/>
    <x v="1"/>
    <n v="1"/>
    <x v="1"/>
    <x v="0"/>
    <x v="2"/>
    <x v="1310"/>
    <n v="7388.85"/>
    <s v="tier - 2"/>
    <x v="2"/>
    <s v="R1026"/>
    <x v="20"/>
  </r>
  <r>
    <x v="1431"/>
    <s v=" Ms"/>
    <s v="Nicole"/>
    <s v="Monette"/>
    <x v="680"/>
    <n v="8.8699999999999992"/>
    <x v="1"/>
    <s v="No"/>
    <x v="0"/>
    <n v="0"/>
    <x v="1"/>
    <x v="0"/>
    <x v="0"/>
    <x v="1311"/>
    <n v="7371.77"/>
    <s v="tier - 2"/>
    <x v="1"/>
    <s v="R1011"/>
    <x v="36"/>
  </r>
  <r>
    <x v="1432"/>
    <s v=" Ms"/>
    <s v="Shelby"/>
    <s v="Kramer"/>
    <x v="968"/>
    <n v="11.4"/>
    <x v="0"/>
    <s v="No"/>
    <x v="0"/>
    <n v="0"/>
    <x v="1"/>
    <x v="3"/>
    <x v="0"/>
    <x v="1312"/>
    <n v="7362.31"/>
    <s v="tier - 3"/>
    <x v="0"/>
    <s v="R1013"/>
    <x v="11"/>
  </r>
  <r>
    <x v="1433"/>
    <s v=" Ms"/>
    <s v="Allison"/>
    <s v="Goldstein"/>
    <x v="860"/>
    <n v="9.1300000000000008"/>
    <x v="1"/>
    <s v="No"/>
    <x v="0"/>
    <n v="0"/>
    <x v="1"/>
    <x v="0"/>
    <x v="0"/>
    <x v="1313"/>
    <n v="7358.18"/>
    <s v="tier - 2"/>
    <x v="0"/>
    <s v="R1024"/>
    <x v="36"/>
  </r>
  <r>
    <x v="1434"/>
    <s v=" Ms"/>
    <s v="Leticia"/>
    <s v="Gonzalez"/>
    <x v="969"/>
    <n v="6.22"/>
    <x v="1"/>
    <s v="No"/>
    <x v="1"/>
    <n v="1"/>
    <x v="1"/>
    <x v="2"/>
    <x v="1"/>
    <x v="1314"/>
    <n v="7357.49"/>
    <s v="tier - 2"/>
    <x v="2"/>
    <s v="R1012"/>
    <x v="33"/>
  </r>
  <r>
    <x v="1435"/>
    <s v=" Mr"/>
    <s v="JohnS"/>
    <s v="Barrett"/>
    <x v="970"/>
    <n v="5.9"/>
    <x v="0"/>
    <s v="No"/>
    <x v="1"/>
    <n v="1"/>
    <x v="1"/>
    <x v="0"/>
    <x v="1"/>
    <x v="1315"/>
    <n v="7349.12"/>
    <s v="tier - 2"/>
    <x v="2"/>
    <s v="R1021"/>
    <x v="20"/>
  </r>
  <r>
    <x v="1436"/>
    <s v=" Ms"/>
    <s v="April"/>
    <s v="Irwin"/>
    <x v="98"/>
    <n v="4.45"/>
    <x v="0"/>
    <s v="No"/>
    <x v="0"/>
    <n v="0"/>
    <x v="1"/>
    <x v="0"/>
    <x v="2"/>
    <x v="1316"/>
    <n v="7348.14"/>
    <s v="tier - 2"/>
    <x v="1"/>
    <s v="R1011"/>
    <x v="29"/>
  </r>
  <r>
    <x v="1437"/>
    <s v=" Ms"/>
    <s v="AshleyN"/>
    <s v="Glenn"/>
    <x v="971"/>
    <n v="6.17"/>
    <x v="0"/>
    <s v="No"/>
    <x v="1"/>
    <n v="1"/>
    <x v="1"/>
    <x v="0"/>
    <x v="1"/>
    <x v="1317"/>
    <n v="7345.73"/>
    <s v="tier - 2"/>
    <x v="1"/>
    <s v="R1013"/>
    <x v="18"/>
  </r>
  <r>
    <x v="1438"/>
    <s v=" Ms"/>
    <s v="Madeleine"/>
    <s v="O'Meara"/>
    <x v="382"/>
    <n v="4.93"/>
    <x v="0"/>
    <s v="No"/>
    <x v="0"/>
    <n v="0"/>
    <x v="1"/>
    <x v="0"/>
    <x v="2"/>
    <x v="1318"/>
    <n v="7345.08"/>
    <s v="tier - 2"/>
    <x v="1"/>
    <s v="R1011"/>
    <x v="29"/>
  </r>
  <r>
    <x v="1439"/>
    <s v=" Ms"/>
    <s v="NellyS"/>
    <s v="Budrow"/>
    <x v="421"/>
    <n v="7.32"/>
    <x v="1"/>
    <s v="No"/>
    <x v="0"/>
    <n v="1"/>
    <x v="1"/>
    <x v="1"/>
    <x v="0"/>
    <x v="1319"/>
    <n v="7339.93"/>
    <s v="tier - 2"/>
    <x v="2"/>
    <s v="R1012"/>
    <x v="26"/>
  </r>
  <r>
    <x v="1440"/>
    <s v=" Ms"/>
    <s v="MeredithS"/>
    <s v="Anderson"/>
    <x v="801"/>
    <n v="5.27"/>
    <x v="0"/>
    <s v="No"/>
    <x v="1"/>
    <n v="1"/>
    <x v="1"/>
    <x v="1"/>
    <x v="2"/>
    <x v="1320"/>
    <n v="7337.75"/>
    <s v="tier - 2"/>
    <x v="0"/>
    <s v="R1011"/>
    <x v="18"/>
  </r>
  <r>
    <x v="1441"/>
    <s v=" Mr"/>
    <s v="Kevin"/>
    <s v="Douglas"/>
    <x v="972"/>
    <n v="5.82"/>
    <x v="0"/>
    <s v="No"/>
    <x v="0"/>
    <n v="1"/>
    <x v="1"/>
    <x v="1"/>
    <x v="1"/>
    <x v="1321"/>
    <n v="7325.47"/>
    <s v="tier - 2"/>
    <x v="1"/>
    <s v="R1012"/>
    <x v="32"/>
  </r>
  <r>
    <x v="1442"/>
    <s v=" Ms"/>
    <s v="Lisa"/>
    <s v="Tecklenburg"/>
    <x v="369"/>
    <n v="5.8"/>
    <x v="0"/>
    <s v="No"/>
    <x v="1"/>
    <n v="1"/>
    <x v="1"/>
    <x v="1"/>
    <x v="1"/>
    <x v="1322"/>
    <n v="7325.05"/>
    <s v="tier - 2"/>
    <x v="0"/>
    <s v="R1024"/>
    <x v="18"/>
  </r>
  <r>
    <x v="1443"/>
    <s v=" Ms"/>
    <s v="KatherineA"/>
    <s v="Baker"/>
    <x v="973"/>
    <n v="4.87"/>
    <x v="0"/>
    <s v="yes"/>
    <x v="0"/>
    <n v="1"/>
    <x v="1"/>
    <x v="1"/>
    <x v="2"/>
    <x v="1323"/>
    <n v="7323.73"/>
    <s v="tier - 2"/>
    <x v="2"/>
    <s v="R1024"/>
    <x v="41"/>
  </r>
  <r>
    <x v="1444"/>
    <s v=" Mr"/>
    <s v="Steve"/>
    <s v="Schenck"/>
    <x v="974"/>
    <n v="8.1199999999999992"/>
    <x v="0"/>
    <s v="No"/>
    <x v="0"/>
    <n v="0"/>
    <x v="1"/>
    <x v="3"/>
    <x v="0"/>
    <x v="1324"/>
    <n v="7322.86"/>
    <s v="tier - 3"/>
    <x v="0"/>
    <s v="R1012"/>
    <x v="11"/>
  </r>
  <r>
    <x v="1445"/>
    <s v=" Ms"/>
    <s v="KateL"/>
    <s v="Johnson"/>
    <x v="387"/>
    <n v="4.3600000000000003"/>
    <x v="0"/>
    <s v="No"/>
    <x v="0"/>
    <n v="2"/>
    <x v="1"/>
    <x v="2"/>
    <x v="2"/>
    <x v="1325"/>
    <n v="7318.22"/>
    <s v="tier - 2"/>
    <x v="0"/>
    <s v="R1012"/>
    <x v="28"/>
  </r>
  <r>
    <x v="1446"/>
    <s v=" Ms"/>
    <s v="Beth"/>
    <s v="Blendell"/>
    <x v="975"/>
    <n v="9.16"/>
    <x v="0"/>
    <s v="No"/>
    <x v="0"/>
    <n v="0"/>
    <x v="1"/>
    <x v="3"/>
    <x v="0"/>
    <x v="1326"/>
    <n v="7318.21"/>
    <s v="tier - 3"/>
    <x v="1"/>
    <s v="R1013"/>
    <x v="11"/>
  </r>
  <r>
    <x v="1447"/>
    <s v=" Ms"/>
    <s v="Katharine"/>
    <s v="Parodi"/>
    <x v="976"/>
    <n v="9.14"/>
    <x v="0"/>
    <s v="No"/>
    <x v="0"/>
    <n v="0"/>
    <x v="1"/>
    <x v="3"/>
    <x v="0"/>
    <x v="1327"/>
    <n v="7304.65"/>
    <s v="tier - 3"/>
    <x v="0"/>
    <s v="R1013"/>
    <x v="13"/>
  </r>
  <r>
    <x v="1448"/>
    <s v=" Ms"/>
    <s v="HeatherL"/>
    <s v="Morgan"/>
    <x v="977"/>
    <n v="5.49"/>
    <x v="1"/>
    <s v="No"/>
    <x v="0"/>
    <n v="2"/>
    <x v="1"/>
    <x v="3"/>
    <x v="2"/>
    <x v="1328"/>
    <n v="7302.46"/>
    <s v="tier - 3"/>
    <x v="1"/>
    <s v="R1012"/>
    <x v="24"/>
  </r>
  <r>
    <x v="1449"/>
    <s v=" Ms"/>
    <s v="Desiree"/>
    <s v="Linden"/>
    <x v="292"/>
    <n v="5.96"/>
    <x v="1"/>
    <s v="No"/>
    <x v="0"/>
    <n v="0"/>
    <x v="1"/>
    <x v="1"/>
    <x v="1"/>
    <x v="1329"/>
    <n v="7281.51"/>
    <s v="tier - 2"/>
    <x v="1"/>
    <s v="R1012"/>
    <x v="17"/>
  </r>
  <r>
    <x v="1450"/>
    <s v=" Mr"/>
    <s v="PeterB"/>
    <s v="Horning"/>
    <x v="978"/>
    <n v="4.62"/>
    <x v="1"/>
    <s v="No"/>
    <x v="0"/>
    <n v="0"/>
    <x v="1"/>
    <x v="2"/>
    <x v="2"/>
    <x v="1330"/>
    <n v="7273.02"/>
    <s v="tier - 2"/>
    <x v="1"/>
    <s v="R1013"/>
    <x v="1"/>
  </r>
  <r>
    <x v="1451"/>
    <s v=" Mr"/>
    <s v="Adam"/>
    <s v="Goode"/>
    <x v="29"/>
    <n v="9.9600000000000009"/>
    <x v="1"/>
    <s v="No"/>
    <x v="0"/>
    <n v="0"/>
    <x v="1"/>
    <x v="0"/>
    <x v="0"/>
    <x v="315"/>
    <n v="7265.7"/>
    <s v="tier - 3"/>
    <x v="0"/>
    <s v="R1012"/>
    <x v="36"/>
  </r>
  <r>
    <x v="1452"/>
    <s v=" Mr"/>
    <s v="JeremyJ"/>
    <s v="Doden"/>
    <x v="979"/>
    <n v="10.53"/>
    <x v="0"/>
    <s v="No"/>
    <x v="0"/>
    <n v="2"/>
    <x v="1"/>
    <x v="2"/>
    <x v="0"/>
    <x v="1331"/>
    <n v="7265.58"/>
    <s v="tier - 2"/>
    <x v="2"/>
    <s v="R1013"/>
    <x v="30"/>
  </r>
  <r>
    <x v="1453"/>
    <s v=" Mr"/>
    <s v="AdamC"/>
    <s v="Groff"/>
    <x v="54"/>
    <n v="6.69"/>
    <x v="1"/>
    <s v="No"/>
    <x v="0"/>
    <n v="0"/>
    <x v="1"/>
    <x v="0"/>
    <x v="0"/>
    <x v="1332"/>
    <n v="7261.74"/>
    <s v="tier - 3"/>
    <x v="0"/>
    <s v="R1012"/>
    <x v="36"/>
  </r>
  <r>
    <x v="1454"/>
    <s v=" Mr"/>
    <s v="Jon"/>
    <s v="Kuehler"/>
    <x v="375"/>
    <n v="9.5500000000000007"/>
    <x v="1"/>
    <s v="No"/>
    <x v="0"/>
    <n v="0"/>
    <x v="1"/>
    <x v="0"/>
    <x v="0"/>
    <x v="1333"/>
    <n v="7256.72"/>
    <s v="tier - 3"/>
    <x v="2"/>
    <s v="R1012"/>
    <x v="36"/>
  </r>
  <r>
    <x v="1455"/>
    <s v=" Mr"/>
    <s v="StevenJ"/>
    <s v="Daniels"/>
    <x v="980"/>
    <n v="6.05"/>
    <x v="0"/>
    <s v="No"/>
    <x v="0"/>
    <n v="0"/>
    <x v="1"/>
    <x v="1"/>
    <x v="1"/>
    <x v="601"/>
    <n v="7248.71"/>
    <s v="tier - 2"/>
    <x v="1"/>
    <s v="R1013"/>
    <x v="37"/>
  </r>
  <r>
    <x v="1456"/>
    <s v=" Ms"/>
    <s v="JessicaP"/>
    <s v="Gibby"/>
    <x v="981"/>
    <n v="10.56"/>
    <x v="1"/>
    <s v="No"/>
    <x v="0"/>
    <n v="1"/>
    <x v="1"/>
    <x v="1"/>
    <x v="0"/>
    <x v="1334"/>
    <n v="7243.81"/>
    <s v="tier - 2"/>
    <x v="0"/>
    <s v="R1013"/>
    <x v="26"/>
  </r>
  <r>
    <x v="1457"/>
    <s v=" Ms"/>
    <s v="Ashley"/>
    <s v="Busa"/>
    <x v="905"/>
    <n v="10.81"/>
    <x v="1"/>
    <s v="No"/>
    <x v="0"/>
    <n v="1"/>
    <x v="1"/>
    <x v="2"/>
    <x v="0"/>
    <x v="1335"/>
    <n v="7228.22"/>
    <s v="tier - 2"/>
    <x v="1"/>
    <s v="R1024"/>
    <x v="26"/>
  </r>
  <r>
    <x v="1458"/>
    <s v=" Mr"/>
    <s v="ArturoH"/>
    <s v="Moyo"/>
    <x v="982"/>
    <n v="4.32"/>
    <x v="0"/>
    <s v="No"/>
    <x v="0"/>
    <n v="0"/>
    <x v="1"/>
    <x v="2"/>
    <x v="2"/>
    <x v="1336"/>
    <n v="7222.79"/>
    <s v="tier - 3"/>
    <x v="0"/>
    <s v="R1012"/>
    <x v="29"/>
  </r>
  <r>
    <x v="1459"/>
    <s v=" Mr"/>
    <s v="Ketil"/>
    <s v="Horn"/>
    <x v="983"/>
    <n v="4.37"/>
    <x v="0"/>
    <s v="No"/>
    <x v="0"/>
    <n v="0"/>
    <x v="1"/>
    <x v="1"/>
    <x v="2"/>
    <x v="1337"/>
    <n v="7220.25"/>
    <s v="tier - 2"/>
    <x v="2"/>
    <s v="R1021"/>
    <x v="42"/>
  </r>
  <r>
    <x v="1460"/>
    <s v=" Ms"/>
    <s v="Katie"/>
    <s v="Bien"/>
    <x v="141"/>
    <n v="4.8099999999999996"/>
    <x v="1"/>
    <s v="No"/>
    <x v="1"/>
    <n v="1"/>
    <x v="1"/>
    <x v="0"/>
    <x v="2"/>
    <x v="1338"/>
    <n v="7209.49"/>
    <s v="tier - 2"/>
    <x v="0"/>
    <s v="R1012"/>
    <x v="33"/>
  </r>
  <r>
    <x v="1461"/>
    <s v=" Ms"/>
    <s v="Christi"/>
    <s v="O'Connor"/>
    <x v="984"/>
    <n v="4.5599999999999996"/>
    <x v="1"/>
    <s v="No"/>
    <x v="1"/>
    <n v="1"/>
    <x v="1"/>
    <x v="1"/>
    <x v="2"/>
    <x v="1339"/>
    <n v="7201.7"/>
    <s v="tier - 2"/>
    <x v="0"/>
    <s v="R1012"/>
    <x v="33"/>
  </r>
  <r>
    <x v="1462"/>
    <s v=" Mr"/>
    <s v="Alan"/>
    <s v="Ash"/>
    <x v="98"/>
    <n v="4.3899999999999997"/>
    <x v="0"/>
    <s v="No"/>
    <x v="0"/>
    <n v="0"/>
    <x v="1"/>
    <x v="0"/>
    <x v="2"/>
    <x v="1340"/>
    <n v="7196.87"/>
    <s v="tier - 3"/>
    <x v="2"/>
    <s v="R1011"/>
    <x v="37"/>
  </r>
  <r>
    <x v="1463"/>
    <s v=" Mr"/>
    <s v="EdivaldoB"/>
    <s v="Do Prado"/>
    <x v="985"/>
    <n v="11.44"/>
    <x v="0"/>
    <s v="No"/>
    <x v="0"/>
    <n v="0"/>
    <x v="1"/>
    <x v="2"/>
    <x v="0"/>
    <x v="1341"/>
    <n v="7179.52"/>
    <s v="tier - 3"/>
    <x v="0"/>
    <s v="R1013"/>
    <x v="0"/>
  </r>
  <r>
    <x v="1464"/>
    <s v=" Ms"/>
    <s v="Eve"/>
    <s v="Phillips"/>
    <x v="813"/>
    <n v="11.37"/>
    <x v="1"/>
    <s v="No"/>
    <x v="0"/>
    <n v="1"/>
    <x v="1"/>
    <x v="2"/>
    <x v="0"/>
    <x v="1342"/>
    <n v="7175.51"/>
    <s v="tier - 2"/>
    <x v="0"/>
    <s v="R1013"/>
    <x v="27"/>
  </r>
  <r>
    <x v="1465"/>
    <s v=" Mr"/>
    <s v="Devin"/>
    <s v="Kelly"/>
    <x v="393"/>
    <n v="6.14"/>
    <x v="0"/>
    <s v="No"/>
    <x v="0"/>
    <n v="0"/>
    <x v="1"/>
    <x v="2"/>
    <x v="1"/>
    <x v="123"/>
    <n v="7173.36"/>
    <s v="tier - 3"/>
    <x v="2"/>
    <s v="R1016"/>
    <x v="37"/>
  </r>
  <r>
    <x v="1466"/>
    <s v=" Mr"/>
    <s v="ShaunR"/>
    <s v="Dever"/>
    <x v="160"/>
    <n v="4.8899999999999997"/>
    <x v="0"/>
    <s v="No"/>
    <x v="0"/>
    <n v="0"/>
    <x v="1"/>
    <x v="0"/>
    <x v="2"/>
    <x v="1343"/>
    <n v="7162.01"/>
    <s v="tier - 2"/>
    <x v="0"/>
    <s v="R1013"/>
    <x v="25"/>
  </r>
  <r>
    <x v="1467"/>
    <s v=" Mr"/>
    <s v="Adrian"/>
    <s v="Horvath"/>
    <x v="63"/>
    <n v="4.5999999999999996"/>
    <x v="0"/>
    <s v="No"/>
    <x v="0"/>
    <n v="0"/>
    <x v="1"/>
    <x v="0"/>
    <x v="2"/>
    <x v="1344"/>
    <n v="7160.33"/>
    <s v="tier - 2"/>
    <x v="1"/>
    <s v="R1013"/>
    <x v="25"/>
  </r>
  <r>
    <x v="1468"/>
    <s v=" Mr"/>
    <s v="Andrew"/>
    <s v="Danner"/>
    <x v="184"/>
    <n v="4.42"/>
    <x v="0"/>
    <s v="No"/>
    <x v="0"/>
    <n v="0"/>
    <x v="1"/>
    <x v="0"/>
    <x v="2"/>
    <x v="1345"/>
    <n v="7160.09"/>
    <s v="tier - 2"/>
    <x v="2"/>
    <s v="R1011"/>
    <x v="25"/>
  </r>
  <r>
    <x v="1469"/>
    <s v=" Ms"/>
    <s v="Mallory"/>
    <s v="Weiss"/>
    <x v="237"/>
    <n v="7.48"/>
    <x v="1"/>
    <s v="No"/>
    <x v="0"/>
    <n v="0"/>
    <x v="1"/>
    <x v="1"/>
    <x v="0"/>
    <x v="1346"/>
    <n v="7153.55"/>
    <s v="tier - 2"/>
    <x v="1"/>
    <s v="R1012"/>
    <x v="36"/>
  </r>
  <r>
    <x v="1470"/>
    <s v=" Mr"/>
    <s v="ShawnE"/>
    <s v="D'Andrea"/>
    <x v="9"/>
    <n v="10.74"/>
    <x v="0"/>
    <s v="No"/>
    <x v="0"/>
    <n v="0"/>
    <x v="1"/>
    <x v="0"/>
    <x v="0"/>
    <x v="1347"/>
    <n v="7152.67"/>
    <s v="tier - 3"/>
    <x v="2"/>
    <s v="R1013"/>
    <x v="9"/>
  </r>
  <r>
    <x v="1471"/>
    <s v=" Ms"/>
    <s v="SarahE"/>
    <s v="Olesky"/>
    <x v="378"/>
    <n v="5.19"/>
    <x v="0"/>
    <s v="No"/>
    <x v="0"/>
    <n v="1"/>
    <x v="1"/>
    <x v="1"/>
    <x v="2"/>
    <x v="1348"/>
    <n v="7151.09"/>
    <s v="tier - 2"/>
    <x v="2"/>
    <s v="R1011"/>
    <x v="32"/>
  </r>
  <r>
    <x v="1472"/>
    <s v=" Mr"/>
    <s v="Josh"/>
    <s v="Whitcraft"/>
    <x v="884"/>
    <n v="9.17"/>
    <x v="0"/>
    <s v="No"/>
    <x v="0"/>
    <n v="0"/>
    <x v="1"/>
    <x v="0"/>
    <x v="0"/>
    <x v="1349"/>
    <n v="7147.47"/>
    <s v="tier - 2"/>
    <x v="0"/>
    <s v="R1013"/>
    <x v="9"/>
  </r>
  <r>
    <x v="1473"/>
    <s v=" Mr"/>
    <s v="JohannA"/>
    <s v="Salazar"/>
    <x v="986"/>
    <n v="4.95"/>
    <x v="1"/>
    <s v="No"/>
    <x v="0"/>
    <n v="0"/>
    <x v="1"/>
    <x v="2"/>
    <x v="2"/>
    <x v="1350"/>
    <n v="7147.11"/>
    <s v="tier - 3"/>
    <x v="2"/>
    <s v="R1011"/>
    <x v="1"/>
  </r>
  <r>
    <x v="1474"/>
    <s v=" Ms"/>
    <s v="RobinM"/>
    <s v="Todd"/>
    <x v="422"/>
    <n v="6.03"/>
    <x v="0"/>
    <s v="No"/>
    <x v="0"/>
    <n v="1"/>
    <x v="1"/>
    <x v="1"/>
    <x v="1"/>
    <x v="1351"/>
    <n v="7144.86"/>
    <s v="tier - 2"/>
    <x v="2"/>
    <s v="R1024"/>
    <x v="32"/>
  </r>
  <r>
    <x v="1475"/>
    <s v=" Mr"/>
    <s v="KyleK"/>
    <s v="Pond"/>
    <x v="488"/>
    <n v="5.36"/>
    <x v="0"/>
    <s v="No"/>
    <x v="0"/>
    <n v="0"/>
    <x v="1"/>
    <x v="0"/>
    <x v="2"/>
    <x v="1352"/>
    <n v="7144.4"/>
    <s v="tier - 2"/>
    <x v="1"/>
    <s v="R1022"/>
    <x v="35"/>
  </r>
  <r>
    <x v="1476"/>
    <s v=" Ms"/>
    <s v="Alison"/>
    <s v="Egan"/>
    <x v="387"/>
    <n v="6.11"/>
    <x v="0"/>
    <s v="No"/>
    <x v="0"/>
    <n v="1"/>
    <x v="1"/>
    <x v="2"/>
    <x v="1"/>
    <x v="690"/>
    <n v="7133.9"/>
    <s v="tier - 2"/>
    <x v="1"/>
    <s v="R1024"/>
    <x v="32"/>
  </r>
  <r>
    <x v="1477"/>
    <s v=" Mr"/>
    <s v="MichaelA"/>
    <s v="Bersani"/>
    <x v="987"/>
    <n v="4.88"/>
    <x v="0"/>
    <s v="No"/>
    <x v="1"/>
    <n v="1"/>
    <x v="1"/>
    <x v="0"/>
    <x v="2"/>
    <x v="1353"/>
    <n v="7128.64"/>
    <s v="tier - 2"/>
    <x v="2"/>
    <s v="R1021"/>
    <x v="20"/>
  </r>
  <r>
    <x v="1478"/>
    <s v=" Mr"/>
    <s v="ByronA"/>
    <s v="Creech"/>
    <x v="988"/>
    <n v="6.72"/>
    <x v="0"/>
    <s v="No"/>
    <x v="0"/>
    <n v="0"/>
    <x v="1"/>
    <x v="2"/>
    <x v="0"/>
    <x v="1354"/>
    <n v="7125.25"/>
    <s v="tier - 3"/>
    <x v="2"/>
    <s v="R1013"/>
    <x v="0"/>
  </r>
  <r>
    <x v="1479"/>
    <s v=" Ms"/>
    <s v="CarineA"/>
    <s v="Sudres"/>
    <x v="989"/>
    <n v="4.2"/>
    <x v="0"/>
    <s v="No"/>
    <x v="0"/>
    <n v="1"/>
    <x v="1"/>
    <x v="1"/>
    <x v="2"/>
    <x v="1355"/>
    <n v="7106.81"/>
    <s v="tier - 2"/>
    <x v="1"/>
    <s v="R1012"/>
    <x v="38"/>
  </r>
  <r>
    <x v="1480"/>
    <s v=" Mr"/>
    <s v="Nathaniel"/>
    <s v="Couture"/>
    <x v="990"/>
    <n v="5.79"/>
    <x v="0"/>
    <s v="No"/>
    <x v="0"/>
    <n v="1"/>
    <x v="1"/>
    <x v="0"/>
    <x v="1"/>
    <x v="203"/>
    <n v="7096.98"/>
    <s v="tier - 2"/>
    <x v="2"/>
    <s v="R1012"/>
    <x v="34"/>
  </r>
  <r>
    <x v="1481"/>
    <s v=" Ms"/>
    <s v="LindsayA"/>
    <s v="Willard"/>
    <x v="247"/>
    <n v="4.29"/>
    <x v="0"/>
    <s v="No"/>
    <x v="0"/>
    <n v="0"/>
    <x v="1"/>
    <x v="1"/>
    <x v="2"/>
    <x v="1356"/>
    <n v="7077.19"/>
    <s v="tier - 2"/>
    <x v="0"/>
    <s v="R1024"/>
    <x v="37"/>
  </r>
  <r>
    <x v="1482"/>
    <s v=" Mr"/>
    <s v="JustinR"/>
    <s v="Patronick"/>
    <x v="991"/>
    <n v="8.27"/>
    <x v="0"/>
    <s v="No"/>
    <x v="0"/>
    <n v="0"/>
    <x v="1"/>
    <x v="2"/>
    <x v="0"/>
    <x v="1357"/>
    <n v="7054.41"/>
    <s v="tier - 2"/>
    <x v="2"/>
    <s v="R1013"/>
    <x v="9"/>
  </r>
  <r>
    <x v="1483"/>
    <s v=" Ms"/>
    <s v="Casey"/>
    <s v="Depasquale"/>
    <x v="683"/>
    <n v="4.5599999999999996"/>
    <x v="0"/>
    <s v="No"/>
    <x v="0"/>
    <n v="0"/>
    <x v="1"/>
    <x v="1"/>
    <x v="2"/>
    <x v="1358"/>
    <n v="7050.64"/>
    <s v="tier - 2"/>
    <x v="0"/>
    <s v="R1011"/>
    <x v="25"/>
  </r>
  <r>
    <x v="1484"/>
    <s v=" Ms"/>
    <s v="AmandaL"/>
    <s v="Lavergne"/>
    <x v="992"/>
    <n v="5.33"/>
    <x v="0"/>
    <s v="No"/>
    <x v="0"/>
    <n v="0"/>
    <x v="1"/>
    <x v="0"/>
    <x v="2"/>
    <x v="1359"/>
    <n v="7050.02"/>
    <s v="tier - 2"/>
    <x v="1"/>
    <s v="R1024"/>
    <x v="25"/>
  </r>
  <r>
    <x v="1485"/>
    <s v=" Ms"/>
    <s v="AyakoN"/>
    <s v="Kawakami"/>
    <x v="993"/>
    <n v="5.63"/>
    <x v="0"/>
    <s v="No"/>
    <x v="0"/>
    <n v="0"/>
    <x v="1"/>
    <x v="1"/>
    <x v="2"/>
    <x v="1360"/>
    <n v="7046.72"/>
    <s v="tier - 2"/>
    <x v="0"/>
    <s v="R1013"/>
    <x v="25"/>
  </r>
  <r>
    <x v="1486"/>
    <s v=" Ms"/>
    <s v="Emilee"/>
    <s v="Gonsalves"/>
    <x v="367"/>
    <n v="5.12"/>
    <x v="0"/>
    <s v="No"/>
    <x v="0"/>
    <n v="0"/>
    <x v="1"/>
    <x v="1"/>
    <x v="2"/>
    <x v="1361"/>
    <n v="7045.5"/>
    <s v="tier - 2"/>
    <x v="1"/>
    <s v="R1011"/>
    <x v="25"/>
  </r>
  <r>
    <x v="1487"/>
    <s v=" Mr"/>
    <s v="StephenM"/>
    <s v="Peck"/>
    <x v="994"/>
    <n v="5.15"/>
    <x v="1"/>
    <s v="No"/>
    <x v="0"/>
    <n v="1"/>
    <x v="1"/>
    <x v="0"/>
    <x v="2"/>
    <x v="1362"/>
    <n v="7042.11"/>
    <s v="tier - 2"/>
    <x v="0"/>
    <s v="R1012"/>
    <x v="40"/>
  </r>
  <r>
    <x v="1488"/>
    <s v=" Ms"/>
    <s v="AnnemarieA"/>
    <s v="Aure"/>
    <x v="995"/>
    <n v="7.5"/>
    <x v="0"/>
    <s v="No"/>
    <x v="0"/>
    <n v="0"/>
    <x v="1"/>
    <x v="2"/>
    <x v="0"/>
    <x v="1363"/>
    <n v="7033.08"/>
    <s v="tier - 2"/>
    <x v="2"/>
    <s v="R1013"/>
    <x v="29"/>
  </r>
  <r>
    <x v="1489"/>
    <s v=" Ms"/>
    <s v="AshleyR"/>
    <s v="Mattingly"/>
    <x v="996"/>
    <n v="4.88"/>
    <x v="1"/>
    <s v="No"/>
    <x v="1"/>
    <n v="1"/>
    <x v="1"/>
    <x v="2"/>
    <x v="2"/>
    <x v="1364"/>
    <n v="7003.1"/>
    <s v="tier - 2"/>
    <x v="0"/>
    <s v="R1013"/>
    <x v="16"/>
  </r>
  <r>
    <x v="1490"/>
    <s v=" Ms"/>
    <s v="LeslieA"/>
    <s v="Stelpflug"/>
    <x v="997"/>
    <n v="5.57"/>
    <x v="0"/>
    <s v="No"/>
    <x v="0"/>
    <n v="0"/>
    <x v="1"/>
    <x v="2"/>
    <x v="2"/>
    <x v="1365"/>
    <n v="6989.95"/>
    <s v="tier - 2"/>
    <x v="1"/>
    <s v="R1013"/>
    <x v="37"/>
  </r>
  <r>
    <x v="1491"/>
    <s v=" Mr"/>
    <s v="MauricioJ"/>
    <s v="Sanchez Antognini"/>
    <x v="67"/>
    <n v="5.31"/>
    <x v="0"/>
    <s v="No"/>
    <x v="0"/>
    <n v="0"/>
    <x v="1"/>
    <x v="0"/>
    <x v="2"/>
    <x v="1366"/>
    <n v="6986.7"/>
    <s v="tier - 3"/>
    <x v="1"/>
    <s v="R1012"/>
    <x v="37"/>
  </r>
  <r>
    <x v="1492"/>
    <s v=" Mr"/>
    <s v="Kieran"/>
    <s v="Condon"/>
    <x v="393"/>
    <n v="4.57"/>
    <x v="1"/>
    <s v="No"/>
    <x v="0"/>
    <n v="0"/>
    <x v="1"/>
    <x v="2"/>
    <x v="2"/>
    <x v="1367"/>
    <n v="6985.51"/>
    <s v="tier - 2"/>
    <x v="2"/>
    <s v="R1019"/>
    <x v="17"/>
  </r>
  <r>
    <x v="1493"/>
    <s v=" Ms"/>
    <s v="ElizabethA"/>
    <s v="Magato"/>
    <x v="998"/>
    <n v="8.6999999999999993"/>
    <x v="1"/>
    <s v="No"/>
    <x v="0"/>
    <n v="1"/>
    <x v="1"/>
    <x v="2"/>
    <x v="0"/>
    <x v="1368"/>
    <n v="6965.21"/>
    <s v="tier - 2"/>
    <x v="0"/>
    <s v="R1013"/>
    <x v="19"/>
  </r>
  <r>
    <x v="1494"/>
    <s v=" Mr"/>
    <s v="ZekeM"/>
    <s v="Dombrowski"/>
    <x v="999"/>
    <n v="4.76"/>
    <x v="0"/>
    <s v="No"/>
    <x v="0"/>
    <n v="0"/>
    <x v="1"/>
    <x v="2"/>
    <x v="2"/>
    <x v="1369"/>
    <n v="6951.12"/>
    <s v="tier - 2"/>
    <x v="2"/>
    <s v="R1013"/>
    <x v="25"/>
  </r>
  <r>
    <x v="1495"/>
    <s v=" Mr"/>
    <s v="Chip"/>
    <s v="Ohara"/>
    <x v="1000"/>
    <n v="11.81"/>
    <x v="0"/>
    <s v="No"/>
    <x v="0"/>
    <n v="0"/>
    <x v="1"/>
    <x v="0"/>
    <x v="0"/>
    <x v="1370"/>
    <n v="6948.7"/>
    <s v="tier - 1"/>
    <x v="2"/>
    <s v="R1012"/>
    <x v="9"/>
  </r>
  <r>
    <x v="1496"/>
    <s v=" Mr"/>
    <s v="MiguelAngelSr"/>
    <s v="Cifuentes Fetiva"/>
    <x v="1001"/>
    <n v="4.67"/>
    <x v="0"/>
    <s v="No"/>
    <x v="0"/>
    <n v="0"/>
    <x v="1"/>
    <x v="2"/>
    <x v="2"/>
    <x v="1122"/>
    <n v="6940.94"/>
    <s v="tier - 2"/>
    <x v="0"/>
    <s v="R1013"/>
    <x v="25"/>
  </r>
  <r>
    <x v="1497"/>
    <s v=" Mr"/>
    <s v="Brian"/>
    <s v="Keno"/>
    <x v="984"/>
    <n v="6.02"/>
    <x v="0"/>
    <s v="No"/>
    <x v="0"/>
    <n v="0"/>
    <x v="1"/>
    <x v="1"/>
    <x v="1"/>
    <x v="1371"/>
    <n v="6940.91"/>
    <s v="tier - 2"/>
    <x v="2"/>
    <s v="R1012"/>
    <x v="25"/>
  </r>
  <r>
    <x v="1498"/>
    <s v=" Ms"/>
    <s v="Meghan"/>
    <s v="Bruce"/>
    <x v="1002"/>
    <n v="7.46"/>
    <x v="0"/>
    <s v="No"/>
    <x v="0"/>
    <n v="0"/>
    <x v="1"/>
    <x v="2"/>
    <x v="0"/>
    <x v="335"/>
    <n v="6938.11"/>
    <s v="tier - 2"/>
    <x v="2"/>
    <s v="R1013"/>
    <x v="9"/>
  </r>
  <r>
    <x v="1499"/>
    <s v=" Ms"/>
    <s v="MeredithL"/>
    <s v="Lorch"/>
    <x v="1003"/>
    <n v="4.74"/>
    <x v="0"/>
    <s v="No"/>
    <x v="0"/>
    <n v="1"/>
    <x v="1"/>
    <x v="2"/>
    <x v="2"/>
    <x v="1372"/>
    <n v="6933.24"/>
    <s v="tier - 2"/>
    <x v="0"/>
    <s v="R1012"/>
    <x v="32"/>
  </r>
  <r>
    <x v="1500"/>
    <s v=" Mrs"/>
    <s v="MillicentM"/>
    <s v="Sullivan"/>
    <x v="842"/>
    <n v="4.79"/>
    <x v="0"/>
    <s v="No"/>
    <x v="0"/>
    <n v="0"/>
    <x v="1"/>
    <x v="1"/>
    <x v="2"/>
    <x v="1373"/>
    <n v="6895.19"/>
    <s v="tier - 2"/>
    <x v="0"/>
    <s v="R1024"/>
    <x v="4"/>
  </r>
  <r>
    <x v="1501"/>
    <s v=" Ms"/>
    <s v="Kathleen"/>
    <s v="Cave"/>
    <x v="649"/>
    <n v="5.35"/>
    <x v="1"/>
    <s v="No"/>
    <x v="0"/>
    <n v="0"/>
    <x v="1"/>
    <x v="3"/>
    <x v="2"/>
    <x v="1374"/>
    <n v="6877.98"/>
    <s v="tier - 2"/>
    <x v="1"/>
    <s v="R1024"/>
    <x v="17"/>
  </r>
  <r>
    <x v="1502"/>
    <s v=" Ms"/>
    <s v="KimberlyK"/>
    <s v="Gudenkauf"/>
    <x v="1004"/>
    <n v="4.87"/>
    <x v="0"/>
    <s v="yes"/>
    <x v="0"/>
    <n v="1"/>
    <x v="1"/>
    <x v="0"/>
    <x v="2"/>
    <x v="1375"/>
    <n v="6876.53"/>
    <s v="tier - 2"/>
    <x v="1"/>
    <s v="R1012"/>
    <x v="41"/>
  </r>
  <r>
    <x v="1503"/>
    <s v=" Mr"/>
    <s v="JustinC"/>
    <s v="Thomas"/>
    <x v="21"/>
    <n v="10.09"/>
    <x v="1"/>
    <s v="No"/>
    <x v="0"/>
    <n v="0"/>
    <x v="1"/>
    <x v="0"/>
    <x v="0"/>
    <x v="1376"/>
    <n v="6875.96"/>
    <s v="tier - 2"/>
    <x v="2"/>
    <s v="R1011"/>
    <x v="36"/>
  </r>
  <r>
    <x v="1504"/>
    <s v=" Mr"/>
    <s v="TristanP"/>
    <s v="Holley"/>
    <x v="988"/>
    <n v="5.47"/>
    <x v="1"/>
    <s v="No"/>
    <x v="1"/>
    <n v="1"/>
    <x v="1"/>
    <x v="2"/>
    <x v="2"/>
    <x v="715"/>
    <n v="6868.39"/>
    <s v="tier - 2"/>
    <x v="2"/>
    <s v="R1013"/>
    <x v="16"/>
  </r>
  <r>
    <x v="1505"/>
    <s v=" Ms"/>
    <s v="TraciA"/>
    <s v="Kemble"/>
    <x v="1005"/>
    <n v="8.6"/>
    <x v="0"/>
    <s v="No"/>
    <x v="0"/>
    <n v="0"/>
    <x v="1"/>
    <x v="2"/>
    <x v="0"/>
    <x v="122"/>
    <n v="6863.49"/>
    <s v="tier - 2"/>
    <x v="1"/>
    <s v="R1013"/>
    <x v="9"/>
  </r>
  <r>
    <x v="1506"/>
    <s v=" Mr"/>
    <s v="JustinP"/>
    <s v="Bentley"/>
    <x v="305"/>
    <n v="10.74"/>
    <x v="1"/>
    <s v="No"/>
    <x v="0"/>
    <n v="0"/>
    <x v="1"/>
    <x v="2"/>
    <x v="0"/>
    <x v="1377"/>
    <n v="6858.48"/>
    <s v="tier - 2"/>
    <x v="2"/>
    <s v="R1019"/>
    <x v="36"/>
  </r>
  <r>
    <x v="1507"/>
    <s v=" Mr"/>
    <s v="LoganM"/>
    <s v="Jones"/>
    <x v="1006"/>
    <n v="4.3899999999999997"/>
    <x v="0"/>
    <s v="No"/>
    <x v="1"/>
    <n v="1"/>
    <x v="1"/>
    <x v="0"/>
    <x v="2"/>
    <x v="198"/>
    <n v="6849.03"/>
    <s v="tier - 2"/>
    <x v="2"/>
    <s v="R1011"/>
    <x v="18"/>
  </r>
  <r>
    <x v="1508"/>
    <s v=" Mr"/>
    <s v="Sebastien"/>
    <s v="Tremblay"/>
    <x v="1007"/>
    <n v="6.3"/>
    <x v="0"/>
    <s v="No"/>
    <x v="0"/>
    <n v="0"/>
    <x v="1"/>
    <x v="2"/>
    <x v="1"/>
    <x v="1378"/>
    <n v="6843.17"/>
    <s v="tier - 2"/>
    <x v="1"/>
    <s v="R1013"/>
    <x v="29"/>
  </r>
  <r>
    <x v="1509"/>
    <s v=" Ms"/>
    <s v="TiffanyA"/>
    <s v="Bellucci"/>
    <x v="1008"/>
    <n v="5.41"/>
    <x v="0"/>
    <s v="yes"/>
    <x v="0"/>
    <n v="1"/>
    <x v="1"/>
    <x v="0"/>
    <x v="2"/>
    <x v="1379"/>
    <n v="6842.28"/>
    <s v="tier - 2"/>
    <x v="1"/>
    <s v="R1012"/>
    <x v="21"/>
  </r>
  <r>
    <x v="1510"/>
    <s v=" Mr"/>
    <s v="Matthew"/>
    <s v="Collins"/>
    <x v="497"/>
    <n v="4.47"/>
    <x v="0"/>
    <s v="No"/>
    <x v="1"/>
    <n v="1"/>
    <x v="1"/>
    <x v="1"/>
    <x v="2"/>
    <x v="1380"/>
    <n v="6837.37"/>
    <s v="tier - 3"/>
    <x v="1"/>
    <s v="R1016"/>
    <x v="18"/>
  </r>
  <r>
    <x v="1511"/>
    <s v=" Mr"/>
    <s v="Luke"/>
    <s v="Gillman"/>
    <x v="1009"/>
    <n v="6.26"/>
    <x v="0"/>
    <s v="No"/>
    <x v="0"/>
    <n v="0"/>
    <x v="1"/>
    <x v="0"/>
    <x v="1"/>
    <x v="1381"/>
    <n v="6827.69"/>
    <s v="tier - 2"/>
    <x v="2"/>
    <s v="R1021"/>
    <x v="6"/>
  </r>
  <r>
    <x v="1512"/>
    <s v=" Ms"/>
    <s v="Leigh"/>
    <s v="West"/>
    <x v="1010"/>
    <n v="11.58"/>
    <x v="1"/>
    <s v="No"/>
    <x v="0"/>
    <n v="1"/>
    <x v="1"/>
    <x v="2"/>
    <x v="0"/>
    <x v="1382"/>
    <n v="6809.46"/>
    <s v="tier - 2"/>
    <x v="1"/>
    <s v="R1012"/>
    <x v="27"/>
  </r>
  <r>
    <x v="1513"/>
    <s v=" Mr"/>
    <s v="Yosuke"/>
    <s v="Chida"/>
    <x v="191"/>
    <n v="4.3600000000000003"/>
    <x v="0"/>
    <s v="No"/>
    <x v="0"/>
    <n v="0"/>
    <x v="1"/>
    <x v="1"/>
    <x v="2"/>
    <x v="1383"/>
    <n v="6799.46"/>
    <s v="tier - 1"/>
    <x v="2"/>
    <s v="R1014"/>
    <x v="42"/>
  </r>
  <r>
    <x v="1514"/>
    <s v=" Mr"/>
    <s v="Matthew"/>
    <s v="Reisenauer"/>
    <x v="26"/>
    <n v="4.1399999999999997"/>
    <x v="1"/>
    <s v="No"/>
    <x v="0"/>
    <n v="0"/>
    <x v="1"/>
    <x v="0"/>
    <x v="2"/>
    <x v="1384"/>
    <n v="6796.86"/>
    <s v="tier - 3"/>
    <x v="0"/>
    <s v="R1012"/>
    <x v="17"/>
  </r>
  <r>
    <x v="1515"/>
    <s v=" Mr"/>
    <s v="Jacob"/>
    <s v="Rosenberg-Wohl"/>
    <x v="1011"/>
    <n v="4.38"/>
    <x v="0"/>
    <s v="No"/>
    <x v="0"/>
    <n v="0"/>
    <x v="1"/>
    <x v="2"/>
    <x v="2"/>
    <x v="1385"/>
    <n v="6781.52"/>
    <s v="tier - 2"/>
    <x v="2"/>
    <s v="R1013"/>
    <x v="25"/>
  </r>
  <r>
    <x v="1516"/>
    <s v=" Ms"/>
    <s v="Jodi"/>
    <s v="Theriault"/>
    <x v="61"/>
    <n v="11.61"/>
    <x v="1"/>
    <s v="No"/>
    <x v="0"/>
    <n v="0"/>
    <x v="1"/>
    <x v="0"/>
    <x v="0"/>
    <x v="1386"/>
    <n v="6781.35"/>
    <s v="tier - 2"/>
    <x v="1"/>
    <s v="R1013"/>
    <x v="36"/>
  </r>
  <r>
    <x v="1517"/>
    <s v=" Ms"/>
    <s v="Lauren"/>
    <s v="Manuel"/>
    <x v="21"/>
    <n v="10.59"/>
    <x v="1"/>
    <s v="No"/>
    <x v="0"/>
    <n v="0"/>
    <x v="1"/>
    <x v="0"/>
    <x v="0"/>
    <x v="1387"/>
    <n v="6775.96"/>
    <s v="tier - 2"/>
    <x v="0"/>
    <s v="R1011"/>
    <x v="36"/>
  </r>
  <r>
    <x v="1518"/>
    <s v=" Ms"/>
    <s v="MistiC"/>
    <s v="Demko"/>
    <x v="909"/>
    <n v="11.85"/>
    <x v="1"/>
    <s v="No"/>
    <x v="0"/>
    <n v="0"/>
    <x v="1"/>
    <x v="1"/>
    <x v="0"/>
    <x v="1388"/>
    <n v="6770.19"/>
    <s v="tier - 2"/>
    <x v="0"/>
    <s v="R1013"/>
    <x v="36"/>
  </r>
  <r>
    <x v="1519"/>
    <s v=" Ms"/>
    <s v="AngelaJ"/>
    <s v="Battaglia"/>
    <x v="1012"/>
    <n v="5.46"/>
    <x v="1"/>
    <s v="No"/>
    <x v="0"/>
    <n v="1"/>
    <x v="1"/>
    <x v="2"/>
    <x v="2"/>
    <x v="156"/>
    <n v="6753.04"/>
    <s v="tier - 2"/>
    <x v="2"/>
    <s v="R1024"/>
    <x v="23"/>
  </r>
  <r>
    <x v="1520"/>
    <s v=" Mr"/>
    <s v="JonathanD"/>
    <s v="Follo"/>
    <x v="1013"/>
    <n v="4.54"/>
    <x v="1"/>
    <s v="No"/>
    <x v="0"/>
    <n v="2"/>
    <x v="1"/>
    <x v="3"/>
    <x v="2"/>
    <x v="1389"/>
    <n v="6750.27"/>
    <s v="tier - 3"/>
    <x v="2"/>
    <s v="R1013"/>
    <x v="24"/>
  </r>
  <r>
    <x v="1521"/>
    <s v=" Ms"/>
    <s v="Victoria"/>
    <s v="Barana"/>
    <x v="1014"/>
    <n v="11.98"/>
    <x v="1"/>
    <s v="No"/>
    <x v="0"/>
    <n v="2"/>
    <x v="1"/>
    <x v="2"/>
    <x v="0"/>
    <x v="1390"/>
    <n v="6749.63"/>
    <s v="tier - 2"/>
    <x v="1"/>
    <s v="R1013"/>
    <x v="2"/>
  </r>
  <r>
    <x v="1522"/>
    <s v=" Mr"/>
    <s v="AdrianR"/>
    <s v="Lysaght"/>
    <x v="467"/>
    <n v="6.59"/>
    <x v="1"/>
    <s v="No"/>
    <x v="0"/>
    <n v="1"/>
    <x v="1"/>
    <x v="1"/>
    <x v="0"/>
    <x v="1391"/>
    <n v="6748.59"/>
    <s v="tier - 3"/>
    <x v="1"/>
    <s v="R1016"/>
    <x v="17"/>
  </r>
  <r>
    <x v="1523"/>
    <s v=" Mr"/>
    <s v="Andrew"/>
    <s v="Chalmers"/>
    <x v="589"/>
    <n v="10.83"/>
    <x v="1"/>
    <s v="No"/>
    <x v="0"/>
    <n v="1"/>
    <x v="1"/>
    <x v="1"/>
    <x v="0"/>
    <x v="1392"/>
    <n v="6746.74"/>
    <s v="tier - 3"/>
    <x v="2"/>
    <s v="R1016"/>
    <x v="26"/>
  </r>
  <r>
    <x v="1524"/>
    <s v=" Mr"/>
    <s v="JasonA"/>
    <s v="Phillippi"/>
    <x v="1015"/>
    <n v="8.6"/>
    <x v="0"/>
    <s v="No"/>
    <x v="0"/>
    <n v="0"/>
    <x v="1"/>
    <x v="3"/>
    <x v="0"/>
    <x v="620"/>
    <n v="6738.84"/>
    <s v="tier - 3"/>
    <x v="1"/>
    <s v="R1012"/>
    <x v="0"/>
  </r>
  <r>
    <x v="1525"/>
    <s v=" Ms"/>
    <s v="Rachel"/>
    <s v="Macpherson"/>
    <x v="1016"/>
    <n v="11.17"/>
    <x v="0"/>
    <s v="No"/>
    <x v="0"/>
    <n v="0"/>
    <x v="1"/>
    <x v="2"/>
    <x v="0"/>
    <x v="1393"/>
    <n v="6737.98"/>
    <s v="tier - 2"/>
    <x v="0"/>
    <s v="R1013"/>
    <x v="9"/>
  </r>
  <r>
    <x v="1526"/>
    <s v=" Ms"/>
    <s v="Susan"/>
    <s v="Delfidio"/>
    <x v="1017"/>
    <n v="5.75"/>
    <x v="0"/>
    <s v="No"/>
    <x v="0"/>
    <n v="0"/>
    <x v="1"/>
    <x v="0"/>
    <x v="1"/>
    <x v="1394"/>
    <n v="6721.37"/>
    <s v="tier - 2"/>
    <x v="1"/>
    <s v="R1012"/>
    <x v="6"/>
  </r>
  <r>
    <x v="1527"/>
    <s v=" Mr"/>
    <s v="CameronM"/>
    <s v="Cummings"/>
    <x v="1018"/>
    <n v="4.83"/>
    <x v="1"/>
    <s v="No"/>
    <x v="1"/>
    <n v="1"/>
    <x v="1"/>
    <x v="2"/>
    <x v="2"/>
    <x v="1395"/>
    <n v="6710.19"/>
    <s v="tier - 3"/>
    <x v="0"/>
    <s v="R1012"/>
    <x v="33"/>
  </r>
  <r>
    <x v="1528"/>
    <s v=" Ms"/>
    <s v="ClaudiaA"/>
    <s v="Schroegel"/>
    <x v="1019"/>
    <n v="11.93"/>
    <x v="0"/>
    <s v="No"/>
    <x v="0"/>
    <n v="0"/>
    <x v="1"/>
    <x v="2"/>
    <x v="0"/>
    <x v="1396"/>
    <n v="6706.47"/>
    <s v="tier - 2"/>
    <x v="1"/>
    <s v="R1013"/>
    <x v="14"/>
  </r>
  <r>
    <x v="1529"/>
    <s v=" Ms"/>
    <s v="Kate"/>
    <s v="Williams"/>
    <x v="1020"/>
    <n v="8.41"/>
    <x v="0"/>
    <s v="No"/>
    <x v="0"/>
    <n v="0"/>
    <x v="1"/>
    <x v="3"/>
    <x v="0"/>
    <x v="1397"/>
    <n v="6700.56"/>
    <s v="tier - 3"/>
    <x v="1"/>
    <s v="R1012"/>
    <x v="0"/>
  </r>
  <r>
    <x v="1530"/>
    <s v=" Ms"/>
    <s v="NicoleM"/>
    <s v="Casey"/>
    <x v="424"/>
    <n v="5.59"/>
    <x v="1"/>
    <s v="No"/>
    <x v="0"/>
    <n v="0"/>
    <x v="1"/>
    <x v="2"/>
    <x v="2"/>
    <x v="1398"/>
    <n v="6686.43"/>
    <s v="tier - 2"/>
    <x v="0"/>
    <s v="R1012"/>
    <x v="17"/>
  </r>
  <r>
    <x v="1531"/>
    <s v=" Mr"/>
    <s v="Jack"/>
    <s v="Randall"/>
    <x v="1021"/>
    <n v="4.0599999999999996"/>
    <x v="0"/>
    <s v="No"/>
    <x v="0"/>
    <n v="0"/>
    <x v="1"/>
    <x v="0"/>
    <x v="2"/>
    <x v="1399"/>
    <n v="6666.24"/>
    <s v="tier - 3"/>
    <x v="1"/>
    <s v="R1011"/>
    <x v="4"/>
  </r>
  <r>
    <x v="1532"/>
    <s v=" Mr"/>
    <s v="Gregory"/>
    <s v="Doyon"/>
    <x v="1022"/>
    <n v="7.02"/>
    <x v="1"/>
    <s v="No"/>
    <x v="0"/>
    <n v="0"/>
    <x v="1"/>
    <x v="1"/>
    <x v="0"/>
    <x v="1400"/>
    <n v="6664.69"/>
    <s v="tier - 3"/>
    <x v="1"/>
    <s v="R1012"/>
    <x v="36"/>
  </r>
  <r>
    <x v="1533"/>
    <s v=" Ms"/>
    <s v="Rebecca"/>
    <s v="Sankey"/>
    <x v="1023"/>
    <n v="4.47"/>
    <x v="0"/>
    <s v="No"/>
    <x v="0"/>
    <n v="0"/>
    <x v="1"/>
    <x v="2"/>
    <x v="2"/>
    <x v="1218"/>
    <n v="6664.32"/>
    <s v="tier - 2"/>
    <x v="2"/>
    <s v="R1013"/>
    <x v="37"/>
  </r>
  <r>
    <x v="1534"/>
    <s v=" Mr"/>
    <s v="Adam"/>
    <s v="Stilgenbauer"/>
    <x v="687"/>
    <n v="4.54"/>
    <x v="0"/>
    <s v="No"/>
    <x v="0"/>
    <n v="0"/>
    <x v="1"/>
    <x v="0"/>
    <x v="2"/>
    <x v="1401"/>
    <n v="6653.79"/>
    <s v="tier - 2"/>
    <x v="1"/>
    <s v="R1013"/>
    <x v="4"/>
  </r>
  <r>
    <x v="1535"/>
    <s v=" Mr"/>
    <s v="Ryan"/>
    <s v="Jaskiewicz"/>
    <x v="1024"/>
    <n v="4.99"/>
    <x v="0"/>
    <s v="No"/>
    <x v="0"/>
    <n v="1"/>
    <x v="1"/>
    <x v="2"/>
    <x v="2"/>
    <x v="1402"/>
    <n v="6652.53"/>
    <s v="tier - 3"/>
    <x v="2"/>
    <s v="R1013"/>
    <x v="32"/>
  </r>
  <r>
    <x v="1536"/>
    <s v=" Ms"/>
    <s v="JackieK"/>
    <s v="Deppen"/>
    <x v="1025"/>
    <n v="10.84"/>
    <x v="1"/>
    <s v="No"/>
    <x v="0"/>
    <n v="2"/>
    <x v="1"/>
    <x v="3"/>
    <x v="0"/>
    <x v="1403"/>
    <n v="6651.26"/>
    <s v="tier - 2"/>
    <x v="0"/>
    <s v="R1013"/>
    <x v="2"/>
  </r>
  <r>
    <x v="1537"/>
    <s v=" Mr"/>
    <s v="Chris"/>
    <s v="Hine"/>
    <x v="1026"/>
    <n v="5.63"/>
    <x v="0"/>
    <s v="No"/>
    <x v="0"/>
    <n v="1"/>
    <x v="1"/>
    <x v="3"/>
    <x v="2"/>
    <x v="1404"/>
    <n v="6640.54"/>
    <s v="tier - 2"/>
    <x v="0"/>
    <s v="R1019"/>
    <x v="32"/>
  </r>
  <r>
    <x v="1538"/>
    <s v=" Mr"/>
    <s v="TylerC"/>
    <s v="Mathews"/>
    <x v="820"/>
    <n v="4.1399999999999997"/>
    <x v="0"/>
    <s v="No"/>
    <x v="0"/>
    <n v="0"/>
    <x v="1"/>
    <x v="1"/>
    <x v="2"/>
    <x v="1405"/>
    <n v="6639.3"/>
    <s v="tier - 2"/>
    <x v="2"/>
    <s v="R1021"/>
    <x v="4"/>
  </r>
  <r>
    <x v="1539"/>
    <s v=" Ms"/>
    <s v="Yoshie"/>
    <s v="Yabu"/>
    <x v="307"/>
    <n v="5.17"/>
    <x v="0"/>
    <s v="No"/>
    <x v="1"/>
    <n v="1"/>
    <x v="1"/>
    <x v="0"/>
    <x v="2"/>
    <x v="1406"/>
    <n v="6638.16"/>
    <s v="tier - 2"/>
    <x v="1"/>
    <s v="R1012"/>
    <x v="39"/>
  </r>
  <r>
    <x v="1540"/>
    <s v=" Ms"/>
    <s v="LaurenA"/>
    <s v="Strang"/>
    <x v="1027"/>
    <n v="6.93"/>
    <x v="0"/>
    <s v="No"/>
    <x v="0"/>
    <n v="2"/>
    <x v="1"/>
    <x v="2"/>
    <x v="0"/>
    <x v="1407"/>
    <n v="6630.31"/>
    <s v="tier - 2"/>
    <x v="1"/>
    <s v="R1013"/>
    <x v="30"/>
  </r>
  <r>
    <x v="1541"/>
    <s v=" Mr"/>
    <s v="MasonD"/>
    <s v="Frank"/>
    <x v="759"/>
    <n v="4.24"/>
    <x v="0"/>
    <s v="No"/>
    <x v="0"/>
    <n v="0"/>
    <x v="1"/>
    <x v="0"/>
    <x v="2"/>
    <x v="1408"/>
    <n v="6610.11"/>
    <s v="tier - 3"/>
    <x v="2"/>
    <s v="R1015"/>
    <x v="37"/>
  </r>
  <r>
    <x v="1542"/>
    <s v=" Mr"/>
    <s v="Ryan"/>
    <s v="Shanley"/>
    <x v="801"/>
    <n v="5.91"/>
    <x v="0"/>
    <s v="No"/>
    <x v="0"/>
    <n v="0"/>
    <x v="1"/>
    <x v="1"/>
    <x v="1"/>
    <x v="1409"/>
    <n v="6600.36"/>
    <s v="tier - 2"/>
    <x v="0"/>
    <s v="R1011"/>
    <x v="37"/>
  </r>
  <r>
    <x v="1543"/>
    <s v=" Mr"/>
    <s v="Arturo"/>
    <s v="Mancebo Garcia"/>
    <x v="50"/>
    <n v="5.93"/>
    <x v="0"/>
    <s v="No"/>
    <x v="0"/>
    <n v="0"/>
    <x v="1"/>
    <x v="0"/>
    <x v="1"/>
    <x v="1410"/>
    <n v="6600.21"/>
    <s v="tier - 3"/>
    <x v="2"/>
    <s v="R1016"/>
    <x v="37"/>
  </r>
  <r>
    <x v="1544"/>
    <s v=" Mr"/>
    <s v="Jake"/>
    <s v="Keehan"/>
    <x v="1028"/>
    <n v="5.66"/>
    <x v="0"/>
    <s v="No"/>
    <x v="0"/>
    <n v="0"/>
    <x v="1"/>
    <x v="2"/>
    <x v="2"/>
    <x v="1411"/>
    <n v="6593.51"/>
    <s v="tier - 2"/>
    <x v="1"/>
    <s v="R1013"/>
    <x v="37"/>
  </r>
  <r>
    <x v="1545"/>
    <s v=" Ms"/>
    <s v="SarahE"/>
    <s v="Mahaney"/>
    <x v="105"/>
    <n v="4.1900000000000004"/>
    <x v="0"/>
    <s v="No"/>
    <x v="0"/>
    <n v="1"/>
    <x v="1"/>
    <x v="0"/>
    <x v="2"/>
    <x v="1412"/>
    <n v="6571.54"/>
    <s v="tier - 2"/>
    <x v="0"/>
    <s v="R1011"/>
    <x v="32"/>
  </r>
  <r>
    <x v="1546"/>
    <s v=" Ms"/>
    <s v="AlisonL"/>
    <s v="Nolan"/>
    <x v="520"/>
    <n v="9.2100000000000009"/>
    <x v="1"/>
    <s v="No"/>
    <x v="0"/>
    <n v="0"/>
    <x v="1"/>
    <x v="0"/>
    <x v="0"/>
    <x v="1413"/>
    <n v="6571.02"/>
    <s v="tier - 2"/>
    <x v="1"/>
    <s v="R1012"/>
    <x v="36"/>
  </r>
  <r>
    <x v="1547"/>
    <s v=" Ms"/>
    <s v="KarenA"/>
    <s v="Sobrino"/>
    <x v="384"/>
    <n v="5.51"/>
    <x v="0"/>
    <s v="No"/>
    <x v="0"/>
    <n v="1"/>
    <x v="1"/>
    <x v="1"/>
    <x v="2"/>
    <x v="1414"/>
    <n v="6555.07"/>
    <s v="tier - 2"/>
    <x v="2"/>
    <s v="R1024"/>
    <x v="32"/>
  </r>
  <r>
    <x v="1548"/>
    <s v=" Mr"/>
    <s v="ThomasR"/>
    <s v="Gennaro"/>
    <x v="1029"/>
    <n v="8.5"/>
    <x v="0"/>
    <s v="No"/>
    <x v="0"/>
    <n v="0"/>
    <x v="1"/>
    <x v="3"/>
    <x v="0"/>
    <x v="395"/>
    <n v="6552.01"/>
    <s v="tier - 3"/>
    <x v="2"/>
    <s v="R1013"/>
    <x v="0"/>
  </r>
  <r>
    <x v="1549"/>
    <s v=" Ms"/>
    <s v="StephanieW"/>
    <s v="Mayer"/>
    <x v="1030"/>
    <n v="6.23"/>
    <x v="0"/>
    <s v="No"/>
    <x v="0"/>
    <n v="0"/>
    <x v="1"/>
    <x v="0"/>
    <x v="1"/>
    <x v="1415"/>
    <n v="6551.75"/>
    <s v="tier - 2"/>
    <x v="2"/>
    <s v="R1024"/>
    <x v="4"/>
  </r>
  <r>
    <x v="1550"/>
    <s v=" Mr"/>
    <s v="Ezra"/>
    <s v="Becker"/>
    <x v="276"/>
    <n v="8.5299999999999994"/>
    <x v="1"/>
    <s v="No"/>
    <x v="0"/>
    <n v="1"/>
    <x v="1"/>
    <x v="1"/>
    <x v="0"/>
    <x v="1416"/>
    <n v="6548.2"/>
    <s v="tier - 2"/>
    <x v="0"/>
    <s v="R1012"/>
    <x v="26"/>
  </r>
  <r>
    <x v="1551"/>
    <s v=" Mr"/>
    <s v="Jim"/>
    <s v="Moore"/>
    <x v="1031"/>
    <n v="5.75"/>
    <x v="1"/>
    <s v="No"/>
    <x v="1"/>
    <n v="1"/>
    <x v="1"/>
    <x v="3"/>
    <x v="1"/>
    <x v="52"/>
    <n v="6546.16"/>
    <s v="tier - 2"/>
    <x v="0"/>
    <s v="R1013"/>
    <x v="16"/>
  </r>
  <r>
    <x v="1552"/>
    <s v=" Mr"/>
    <s v="AriL"/>
    <s v="Platt"/>
    <x v="643"/>
    <n v="5.6"/>
    <x v="0"/>
    <s v="No"/>
    <x v="0"/>
    <n v="0"/>
    <x v="1"/>
    <x v="2"/>
    <x v="2"/>
    <x v="1417"/>
    <n v="6536.68"/>
    <s v="tier - 2"/>
    <x v="2"/>
    <s v="R1012"/>
    <x v="37"/>
  </r>
  <r>
    <x v="1553"/>
    <s v=" Ms"/>
    <s v="Fanny"/>
    <s v="Brodeur"/>
    <x v="837"/>
    <n v="4.68"/>
    <x v="0"/>
    <s v="No"/>
    <x v="0"/>
    <n v="0"/>
    <x v="1"/>
    <x v="2"/>
    <x v="2"/>
    <x v="1418"/>
    <n v="6532.04"/>
    <s v="tier - 2"/>
    <x v="1"/>
    <s v="R1013"/>
    <x v="37"/>
  </r>
  <r>
    <x v="1554"/>
    <s v=" Ms"/>
    <s v="Heather"/>
    <s v="Knight Pech"/>
    <x v="1032"/>
    <n v="5.62"/>
    <x v="1"/>
    <s v="No"/>
    <x v="0"/>
    <n v="0"/>
    <x v="1"/>
    <x v="2"/>
    <x v="2"/>
    <x v="1419"/>
    <n v="6529.21"/>
    <s v="tier - 2"/>
    <x v="1"/>
    <s v="R1013"/>
    <x v="1"/>
  </r>
  <r>
    <x v="1555"/>
    <s v=" Mr"/>
    <s v="PeterW"/>
    <s v="Richter"/>
    <x v="222"/>
    <n v="5.08"/>
    <x v="0"/>
    <s v="No"/>
    <x v="0"/>
    <n v="0"/>
    <x v="1"/>
    <x v="0"/>
    <x v="2"/>
    <x v="230"/>
    <n v="6512.24"/>
    <s v="tier - 2"/>
    <x v="1"/>
    <s v="R1021"/>
    <x v="6"/>
  </r>
  <r>
    <x v="1556"/>
    <s v=" Ms"/>
    <s v="CatherineA"/>
    <s v="Jubinski"/>
    <x v="326"/>
    <n v="5.28"/>
    <x v="0"/>
    <s v="No"/>
    <x v="0"/>
    <n v="0"/>
    <x v="1"/>
    <x v="1"/>
    <x v="2"/>
    <x v="1408"/>
    <n v="6500.24"/>
    <s v="tier - 2"/>
    <x v="2"/>
    <s v="R1013"/>
    <x v="37"/>
  </r>
  <r>
    <x v="1557"/>
    <s v=" Ms"/>
    <s v="KellyA"/>
    <s v="Wall"/>
    <x v="941"/>
    <n v="4.6100000000000003"/>
    <x v="0"/>
    <s v="No"/>
    <x v="0"/>
    <n v="0"/>
    <x v="1"/>
    <x v="1"/>
    <x v="2"/>
    <x v="1420"/>
    <n v="6496.89"/>
    <s v="tier - 2"/>
    <x v="0"/>
    <s v="R1011"/>
    <x v="37"/>
  </r>
  <r>
    <x v="1558"/>
    <s v=" Ms"/>
    <s v="JanelN"/>
    <s v="Mckay"/>
    <x v="1033"/>
    <n v="6.57"/>
    <x v="1"/>
    <s v="No"/>
    <x v="0"/>
    <n v="2"/>
    <x v="1"/>
    <x v="3"/>
    <x v="0"/>
    <x v="886"/>
    <n v="6481.67"/>
    <s v="tier - 2"/>
    <x v="2"/>
    <s v="R1013"/>
    <x v="2"/>
  </r>
  <r>
    <x v="1559"/>
    <s v=" Ms"/>
    <s v="YannKai"/>
    <s v="Oh"/>
    <x v="528"/>
    <n v="5.83"/>
    <x v="0"/>
    <s v="No"/>
    <x v="0"/>
    <n v="0"/>
    <x v="1"/>
    <x v="0"/>
    <x v="1"/>
    <x v="1421"/>
    <n v="6474.01"/>
    <s v="tier - 2"/>
    <x v="0"/>
    <s v="R1011"/>
    <x v="18"/>
  </r>
  <r>
    <x v="1560"/>
    <s v=" Mr"/>
    <s v="ZacharyR"/>
    <s v="Kessell"/>
    <x v="397"/>
    <n v="6.98"/>
    <x v="1"/>
    <s v="No"/>
    <x v="0"/>
    <n v="0"/>
    <x v="1"/>
    <x v="1"/>
    <x v="0"/>
    <x v="1422"/>
    <n v="6473.15"/>
    <s v="tier - 2"/>
    <x v="2"/>
    <s v="R1013"/>
    <x v="36"/>
  </r>
  <r>
    <x v="1561"/>
    <s v=" Mr"/>
    <s v="AlejandroSr"/>
    <s v="Hidalgo Zambrano"/>
    <x v="1034"/>
    <n v="4.03"/>
    <x v="0"/>
    <s v="No"/>
    <x v="0"/>
    <n v="1"/>
    <x v="1"/>
    <x v="1"/>
    <x v="2"/>
    <x v="1423"/>
    <n v="6457.84"/>
    <s v="tier - 2"/>
    <x v="0"/>
    <s v="R1012"/>
    <x v="32"/>
  </r>
  <r>
    <x v="1562"/>
    <s v=" Mr"/>
    <s v="NicholasR"/>
    <s v="Caprario"/>
    <x v="422"/>
    <n v="4.5599999999999996"/>
    <x v="0"/>
    <s v="No"/>
    <x v="0"/>
    <n v="1"/>
    <x v="1"/>
    <x v="1"/>
    <x v="2"/>
    <x v="1424"/>
    <n v="6455.86"/>
    <s v="tier - 3"/>
    <x v="0"/>
    <s v="R1012"/>
    <x v="32"/>
  </r>
  <r>
    <x v="1563"/>
    <s v=" Mr"/>
    <s v="Paul"/>
    <s v="Ryan"/>
    <x v="1035"/>
    <n v="5.38"/>
    <x v="1"/>
    <s v="No"/>
    <x v="0"/>
    <n v="0"/>
    <x v="1"/>
    <x v="0"/>
    <x v="2"/>
    <x v="1425"/>
    <n v="6435.62"/>
    <s v="tier - 3"/>
    <x v="2"/>
    <s v="R1013"/>
    <x v="17"/>
  </r>
  <r>
    <x v="1564"/>
    <s v=" Mr"/>
    <s v="MichaelD"/>
    <s v="Hoffman"/>
    <x v="1036"/>
    <n v="11.04"/>
    <x v="1"/>
    <s v="No"/>
    <x v="0"/>
    <n v="1"/>
    <x v="1"/>
    <x v="2"/>
    <x v="0"/>
    <x v="1426"/>
    <n v="6423.48"/>
    <s v="tier - 2"/>
    <x v="0"/>
    <s v="R1013"/>
    <x v="27"/>
  </r>
  <r>
    <x v="1565"/>
    <s v=" Ms"/>
    <s v="Marina"/>
    <s v="Wong"/>
    <x v="1037"/>
    <n v="6.09"/>
    <x v="1"/>
    <s v="No"/>
    <x v="0"/>
    <n v="0"/>
    <x v="1"/>
    <x v="2"/>
    <x v="1"/>
    <x v="1427"/>
    <n v="6417.28"/>
    <s v="tier - 2"/>
    <x v="0"/>
    <s v="R1013"/>
    <x v="1"/>
  </r>
  <r>
    <x v="1566"/>
    <s v=" Ms"/>
    <s v="Caroline"/>
    <s v="Lea"/>
    <x v="500"/>
    <n v="4.71"/>
    <x v="0"/>
    <s v="No"/>
    <x v="0"/>
    <n v="1"/>
    <x v="1"/>
    <x v="1"/>
    <x v="2"/>
    <x v="1428"/>
    <n v="6414.18"/>
    <s v="tier - 2"/>
    <x v="2"/>
    <s v="R1011"/>
    <x v="38"/>
  </r>
  <r>
    <x v="1567"/>
    <s v=" Mr"/>
    <s v="RossP"/>
    <s v="Patterson"/>
    <x v="1038"/>
    <n v="8.18"/>
    <x v="0"/>
    <s v="No"/>
    <x v="0"/>
    <n v="0"/>
    <x v="1"/>
    <x v="2"/>
    <x v="0"/>
    <x v="564"/>
    <n v="6412.34"/>
    <s v="tier - 2"/>
    <x v="0"/>
    <s v="R1013"/>
    <x v="14"/>
  </r>
  <r>
    <x v="1568"/>
    <s v=" Ms"/>
    <s v="Aoife"/>
    <s v="Quigley"/>
    <x v="1039"/>
    <n v="11.18"/>
    <x v="1"/>
    <s v="No"/>
    <x v="0"/>
    <n v="2"/>
    <x v="1"/>
    <x v="3"/>
    <x v="0"/>
    <x v="1429"/>
    <n v="6407.05"/>
    <s v="tier - 2"/>
    <x v="1"/>
    <s v="R1013"/>
    <x v="2"/>
  </r>
  <r>
    <x v="1569"/>
    <s v=" Mr"/>
    <s v="Wesley"/>
    <s v="Korir"/>
    <x v="277"/>
    <n v="5.03"/>
    <x v="1"/>
    <s v="No"/>
    <x v="0"/>
    <n v="0"/>
    <x v="1"/>
    <x v="1"/>
    <x v="2"/>
    <x v="1367"/>
    <n v="6406.41"/>
    <s v="tier - 1"/>
    <x v="0"/>
    <s v="R1014"/>
    <x v="17"/>
  </r>
  <r>
    <x v="1570"/>
    <s v=" Ms"/>
    <s v="RebeccaJ"/>
    <s v="Downs"/>
    <x v="1040"/>
    <n v="5.56"/>
    <x v="0"/>
    <s v="No"/>
    <x v="0"/>
    <n v="1"/>
    <x v="1"/>
    <x v="2"/>
    <x v="2"/>
    <x v="1430"/>
    <n v="6402.29"/>
    <s v="tier - 2"/>
    <x v="0"/>
    <s v="R1024"/>
    <x v="38"/>
  </r>
  <r>
    <x v="1571"/>
    <s v=" Mr"/>
    <s v="BarryP"/>
    <s v="Young"/>
    <x v="1041"/>
    <n v="4.33"/>
    <x v="0"/>
    <s v="No"/>
    <x v="0"/>
    <n v="0"/>
    <x v="1"/>
    <x v="1"/>
    <x v="2"/>
    <x v="1431"/>
    <n v="6393.6"/>
    <s v="tier - 2"/>
    <x v="1"/>
    <s v="R1012"/>
    <x v="37"/>
  </r>
  <r>
    <x v="1572"/>
    <s v=" Mr"/>
    <s v="Maciej"/>
    <s v="Zywek"/>
    <x v="728"/>
    <n v="5.21"/>
    <x v="1"/>
    <s v="No"/>
    <x v="1"/>
    <n v="1"/>
    <x v="1"/>
    <x v="0"/>
    <x v="2"/>
    <x v="1432"/>
    <n v="6389.53"/>
    <s v="tier - 2"/>
    <x v="2"/>
    <s v="R1021"/>
    <x v="31"/>
  </r>
  <r>
    <x v="1573"/>
    <s v=" Mr"/>
    <s v="JerryD"/>
    <s v="Faulkner"/>
    <x v="984"/>
    <n v="5.89"/>
    <x v="0"/>
    <s v="No"/>
    <x v="0"/>
    <n v="0"/>
    <x v="1"/>
    <x v="1"/>
    <x v="1"/>
    <x v="1433"/>
    <n v="6389.38"/>
    <s v="tier - 1"/>
    <x v="2"/>
    <s v="R1012"/>
    <x v="37"/>
  </r>
  <r>
    <x v="1574"/>
    <s v=" Mr"/>
    <s v="EricA"/>
    <s v="Erspamer"/>
    <x v="1042"/>
    <n v="4.8099999999999996"/>
    <x v="1"/>
    <s v="No"/>
    <x v="0"/>
    <n v="0"/>
    <x v="1"/>
    <x v="2"/>
    <x v="2"/>
    <x v="1434"/>
    <n v="6374.16"/>
    <s v="tier - 2"/>
    <x v="2"/>
    <s v="R1013"/>
    <x v="1"/>
  </r>
  <r>
    <x v="1575"/>
    <s v=" Ms"/>
    <s v="Cathi"/>
    <s v="Campbell"/>
    <x v="13"/>
    <n v="5.66"/>
    <x v="0"/>
    <s v="No"/>
    <x v="0"/>
    <n v="1"/>
    <x v="1"/>
    <x v="0"/>
    <x v="2"/>
    <x v="1435"/>
    <n v="6373.56"/>
    <s v="tier - 2"/>
    <x v="1"/>
    <s v="R1012"/>
    <x v="32"/>
  </r>
  <r>
    <x v="1576"/>
    <s v=" Mr"/>
    <s v="AlexM"/>
    <s v="Addison"/>
    <x v="1043"/>
    <n v="10.66"/>
    <x v="1"/>
    <s v="No"/>
    <x v="0"/>
    <n v="2"/>
    <x v="1"/>
    <x v="3"/>
    <x v="0"/>
    <x v="433"/>
    <n v="6367.31"/>
    <s v="tier - 2"/>
    <x v="1"/>
    <s v="R1013"/>
    <x v="2"/>
  </r>
  <r>
    <x v="1577"/>
    <s v=" Mr"/>
    <s v="Liang"/>
    <s v="Wu"/>
    <x v="1044"/>
    <n v="5.98"/>
    <x v="1"/>
    <s v="No"/>
    <x v="0"/>
    <n v="0"/>
    <x v="1"/>
    <x v="0"/>
    <x v="1"/>
    <x v="1436"/>
    <n v="6361.47"/>
    <s v="tier - 2"/>
    <x v="0"/>
    <s v="R1021"/>
    <x v="45"/>
  </r>
  <r>
    <x v="1578"/>
    <s v=" Ms"/>
    <s v="Lexy"/>
    <s v="Millett"/>
    <x v="1045"/>
    <n v="4.34"/>
    <x v="0"/>
    <s v="No"/>
    <x v="0"/>
    <n v="0"/>
    <x v="1"/>
    <x v="0"/>
    <x v="2"/>
    <x v="1437"/>
    <n v="6360.99"/>
    <s v="tier - 2"/>
    <x v="2"/>
    <s v="R1012"/>
    <x v="4"/>
  </r>
  <r>
    <x v="1579"/>
    <s v=" Mr"/>
    <s v="Michael"/>
    <s v="Bosl"/>
    <x v="1046"/>
    <n v="5.17"/>
    <x v="0"/>
    <s v="No"/>
    <x v="0"/>
    <n v="0"/>
    <x v="1"/>
    <x v="0"/>
    <x v="2"/>
    <x v="1438"/>
    <n v="6358.78"/>
    <s v="tier - 2"/>
    <x v="1"/>
    <s v="R1012"/>
    <x v="25"/>
  </r>
  <r>
    <x v="1580"/>
    <s v=" Mr"/>
    <s v="SamuelL"/>
    <s v="Goldberg"/>
    <x v="1047"/>
    <n v="4.2300000000000004"/>
    <x v="1"/>
    <s v="No"/>
    <x v="1"/>
    <n v="1"/>
    <x v="1"/>
    <x v="0"/>
    <x v="2"/>
    <x v="1439"/>
    <n v="6356.27"/>
    <s v="tier - 3"/>
    <x v="2"/>
    <s v="R1013"/>
    <x v="33"/>
  </r>
  <r>
    <x v="1581"/>
    <s v=" Mr"/>
    <s v="SpencerA"/>
    <s v="Kelley"/>
    <x v="951"/>
    <n v="4.88"/>
    <x v="1"/>
    <s v="No"/>
    <x v="1"/>
    <n v="1"/>
    <x v="1"/>
    <x v="0"/>
    <x v="2"/>
    <x v="1440"/>
    <n v="6338.08"/>
    <s v="tier - 2"/>
    <x v="1"/>
    <s v="R1013"/>
    <x v="33"/>
  </r>
  <r>
    <x v="1582"/>
    <s v=" Mrs"/>
    <s v="Rochelle"/>
    <s v="Johnston"/>
    <x v="247"/>
    <n v="9.7100000000000009"/>
    <x v="1"/>
    <s v="No"/>
    <x v="0"/>
    <n v="1"/>
    <x v="1"/>
    <x v="1"/>
    <x v="0"/>
    <x v="1441"/>
    <n v="6335.64"/>
    <s v="tier - 2"/>
    <x v="2"/>
    <s v="R1013"/>
    <x v="26"/>
  </r>
  <r>
    <x v="1583"/>
    <s v=" Ms"/>
    <s v="Paula"/>
    <s v="Keating"/>
    <x v="1048"/>
    <n v="5.32"/>
    <x v="0"/>
    <s v="No"/>
    <x v="0"/>
    <n v="0"/>
    <x v="1"/>
    <x v="0"/>
    <x v="2"/>
    <x v="1442"/>
    <n v="6334.34"/>
    <s v="tier - 2"/>
    <x v="2"/>
    <s v="R1024"/>
    <x v="3"/>
  </r>
  <r>
    <x v="1584"/>
    <s v=" Mrs"/>
    <s v="MadelineE"/>
    <s v="Duhon"/>
    <x v="65"/>
    <n v="5.83"/>
    <x v="1"/>
    <s v="No"/>
    <x v="0"/>
    <n v="0"/>
    <x v="1"/>
    <x v="0"/>
    <x v="1"/>
    <x v="1443"/>
    <n v="6313.76"/>
    <s v="tier - 2"/>
    <x v="1"/>
    <s v="R1013"/>
    <x v="17"/>
  </r>
  <r>
    <x v="1585"/>
    <s v=" Ms"/>
    <s v="MariaIsabel"/>
    <s v="Briseno"/>
    <x v="1049"/>
    <n v="5.54"/>
    <x v="1"/>
    <s v="No"/>
    <x v="0"/>
    <n v="0"/>
    <x v="1"/>
    <x v="1"/>
    <x v="2"/>
    <x v="1444"/>
    <n v="6311.95"/>
    <s v="tier - 2"/>
    <x v="1"/>
    <s v="R1011"/>
    <x v="17"/>
  </r>
  <r>
    <x v="1586"/>
    <s v=" Mr"/>
    <s v="ArthurM"/>
    <s v="Besse"/>
    <x v="1050"/>
    <n v="5.85"/>
    <x v="0"/>
    <s v="yes"/>
    <x v="0"/>
    <n v="1"/>
    <x v="1"/>
    <x v="0"/>
    <x v="1"/>
    <x v="1445"/>
    <n v="6311.11"/>
    <s v="tier - 2"/>
    <x v="2"/>
    <s v="R1011"/>
    <x v="41"/>
  </r>
  <r>
    <x v="1587"/>
    <s v=" Mr"/>
    <s v="JosephR"/>
    <s v="Shillings"/>
    <x v="1051"/>
    <n v="4.8499999999999996"/>
    <x v="1"/>
    <s v="No"/>
    <x v="1"/>
    <n v="1"/>
    <x v="1"/>
    <x v="3"/>
    <x v="2"/>
    <x v="1446"/>
    <n v="6305.61"/>
    <s v="tier - 2"/>
    <x v="2"/>
    <s v="R1012"/>
    <x v="16"/>
  </r>
  <r>
    <x v="1588"/>
    <s v=" Ms"/>
    <s v="Sachiko"/>
    <s v="Tate"/>
    <x v="1052"/>
    <n v="11.09"/>
    <x v="0"/>
    <s v="No"/>
    <x v="0"/>
    <n v="0"/>
    <x v="1"/>
    <x v="2"/>
    <x v="0"/>
    <x v="1447"/>
    <n v="6302.23"/>
    <s v="tier - 2"/>
    <x v="1"/>
    <s v="R1013"/>
    <x v="19"/>
  </r>
  <r>
    <x v="1589"/>
    <s v=" Mr"/>
    <s v="Christopher"/>
    <s v="Arsenault"/>
    <x v="1053"/>
    <n v="5.58"/>
    <x v="1"/>
    <s v="No"/>
    <x v="0"/>
    <n v="0"/>
    <x v="1"/>
    <x v="0"/>
    <x v="2"/>
    <x v="1448"/>
    <n v="6293.63"/>
    <s v="tier - 2"/>
    <x v="0"/>
    <s v="R1021"/>
    <x v="45"/>
  </r>
  <r>
    <x v="1590"/>
    <s v=" Mr"/>
    <s v="Joseph"/>
    <s v="Hengoed"/>
    <x v="41"/>
    <n v="9.7200000000000006"/>
    <x v="1"/>
    <s v="No"/>
    <x v="0"/>
    <n v="0"/>
    <x v="1"/>
    <x v="0"/>
    <x v="0"/>
    <x v="1449"/>
    <n v="6289.75"/>
    <s v="tier - 2"/>
    <x v="0"/>
    <s v="R1013"/>
    <x v="36"/>
  </r>
  <r>
    <x v="1591"/>
    <s v=" Mr"/>
    <s v="Lawrence"/>
    <s v="Aller"/>
    <x v="1054"/>
    <n v="11.41"/>
    <x v="1"/>
    <s v="No"/>
    <x v="0"/>
    <n v="0"/>
    <x v="1"/>
    <x v="1"/>
    <x v="0"/>
    <x v="1311"/>
    <n v="6282.24"/>
    <s v="tier - 2"/>
    <x v="1"/>
    <s v="R1011"/>
    <x v="36"/>
  </r>
  <r>
    <x v="1592"/>
    <s v=" Mrs"/>
    <s v="Katie"/>
    <s v="Pisano"/>
    <x v="650"/>
    <n v="4.46"/>
    <x v="0"/>
    <s v="No"/>
    <x v="1"/>
    <n v="1"/>
    <x v="1"/>
    <x v="0"/>
    <x v="2"/>
    <x v="1450"/>
    <n v="6276.3"/>
    <s v="tier - 2"/>
    <x v="1"/>
    <s v="R1025"/>
    <x v="20"/>
  </r>
  <r>
    <x v="1593"/>
    <s v=" Mr"/>
    <s v="Ruben"/>
    <s v="Sanca"/>
    <x v="704"/>
    <n v="9.31"/>
    <x v="1"/>
    <s v="No"/>
    <x v="0"/>
    <n v="0"/>
    <x v="1"/>
    <x v="2"/>
    <x v="0"/>
    <x v="1264"/>
    <n v="6272.48"/>
    <s v="tier - 1"/>
    <x v="0"/>
    <s v="R1013"/>
    <x v="36"/>
  </r>
  <r>
    <x v="1594"/>
    <s v=" Ms"/>
    <s v="Sarah"/>
    <s v="Bond"/>
    <x v="711"/>
    <n v="5.03"/>
    <x v="0"/>
    <s v="No"/>
    <x v="0"/>
    <n v="1"/>
    <x v="1"/>
    <x v="2"/>
    <x v="2"/>
    <x v="1451"/>
    <n v="6269.33"/>
    <s v="tier - 2"/>
    <x v="1"/>
    <s v="R1013"/>
    <x v="32"/>
  </r>
  <r>
    <x v="1595"/>
    <s v=" Mrs"/>
    <s v="AngelaR"/>
    <s v="Carron"/>
    <x v="1055"/>
    <n v="5.07"/>
    <x v="1"/>
    <s v="No"/>
    <x v="0"/>
    <n v="1"/>
    <x v="1"/>
    <x v="0"/>
    <x v="2"/>
    <x v="226"/>
    <n v="6261.2"/>
    <s v="tier - 2"/>
    <x v="1"/>
    <s v="R1026"/>
    <x v="40"/>
  </r>
  <r>
    <x v="1596"/>
    <s v=" Mr"/>
    <s v="Chatham"/>
    <s v="Ellwanger"/>
    <x v="1056"/>
    <n v="10.42"/>
    <x v="1"/>
    <s v="No"/>
    <x v="0"/>
    <n v="2"/>
    <x v="1"/>
    <x v="3"/>
    <x v="0"/>
    <x v="1452"/>
    <n v="6255.38"/>
    <s v="tier - 2"/>
    <x v="2"/>
    <s v="R1013"/>
    <x v="2"/>
  </r>
  <r>
    <x v="1597"/>
    <s v=" Mr"/>
    <s v="Derek"/>
    <s v="Hanson"/>
    <x v="1057"/>
    <n v="6.45"/>
    <x v="0"/>
    <s v="No"/>
    <x v="0"/>
    <n v="2"/>
    <x v="1"/>
    <x v="3"/>
    <x v="1"/>
    <x v="1453"/>
    <n v="6254.13"/>
    <s v="tier - 2"/>
    <x v="2"/>
    <s v="R1012"/>
    <x v="28"/>
  </r>
  <r>
    <x v="1598"/>
    <s v=" Mr"/>
    <s v="KalvinJ"/>
    <s v="Tucker"/>
    <x v="1058"/>
    <n v="5.52"/>
    <x v="0"/>
    <s v="No"/>
    <x v="0"/>
    <n v="2"/>
    <x v="1"/>
    <x v="2"/>
    <x v="2"/>
    <x v="1454"/>
    <n v="6253.85"/>
    <s v="tier - 2"/>
    <x v="2"/>
    <s v="R1013"/>
    <x v="28"/>
  </r>
  <r>
    <x v="1599"/>
    <s v=" Mr"/>
    <s v="Dave"/>
    <s v="Counts"/>
    <x v="1059"/>
    <n v="4.41"/>
    <x v="0"/>
    <s v="No"/>
    <x v="1"/>
    <n v="1"/>
    <x v="1"/>
    <x v="2"/>
    <x v="2"/>
    <x v="540"/>
    <n v="6250.44"/>
    <s v="tier - 2"/>
    <x v="1"/>
    <s v="R1011"/>
    <x v="18"/>
  </r>
  <r>
    <x v="1600"/>
    <s v=" Ms"/>
    <s v="BarbaraG"/>
    <s v="Carson"/>
    <x v="1060"/>
    <n v="4.6900000000000004"/>
    <x v="1"/>
    <s v="No"/>
    <x v="1"/>
    <n v="1"/>
    <x v="1"/>
    <x v="0"/>
    <x v="2"/>
    <x v="1339"/>
    <n v="6238.3"/>
    <s v="tier - 2"/>
    <x v="1"/>
    <s v="R1011"/>
    <x v="33"/>
  </r>
  <r>
    <x v="1601"/>
    <s v=" Mr"/>
    <s v="Skylar"/>
    <s v="Haines"/>
    <x v="405"/>
    <n v="6.94"/>
    <x v="0"/>
    <s v="No"/>
    <x v="0"/>
    <n v="0"/>
    <x v="1"/>
    <x v="2"/>
    <x v="0"/>
    <x v="1455"/>
    <n v="6236.95"/>
    <s v="tier - 2"/>
    <x v="2"/>
    <s v="R1013"/>
    <x v="9"/>
  </r>
  <r>
    <x v="1602"/>
    <s v=" Mr"/>
    <s v="Nick"/>
    <s v="Schnabel"/>
    <x v="1061"/>
    <n v="4.3499999999999996"/>
    <x v="0"/>
    <s v="No"/>
    <x v="0"/>
    <n v="2"/>
    <x v="1"/>
    <x v="2"/>
    <x v="2"/>
    <x v="1456"/>
    <n v="6219.93"/>
    <s v="tier - 2"/>
    <x v="2"/>
    <s v="R1013"/>
    <x v="28"/>
  </r>
  <r>
    <x v="1603"/>
    <s v=" Mr"/>
    <s v="SunnyS"/>
    <s v="Thind"/>
    <x v="1062"/>
    <n v="5.28"/>
    <x v="0"/>
    <s v="No"/>
    <x v="0"/>
    <n v="1"/>
    <x v="1"/>
    <x v="0"/>
    <x v="2"/>
    <x v="759"/>
    <n v="6208.5"/>
    <s v="tier - 2"/>
    <x v="1"/>
    <s v="R1021"/>
    <x v="34"/>
  </r>
  <r>
    <x v="1604"/>
    <s v=" Mrs"/>
    <s v="Anne-Marie"/>
    <s v="Simon"/>
    <x v="61"/>
    <n v="4.29"/>
    <x v="0"/>
    <s v="No"/>
    <x v="0"/>
    <n v="0"/>
    <x v="1"/>
    <x v="0"/>
    <x v="2"/>
    <x v="1457"/>
    <n v="6207.26"/>
    <s v="tier - 2"/>
    <x v="2"/>
    <s v="R1026"/>
    <x v="35"/>
  </r>
  <r>
    <x v="1605"/>
    <s v=" Mr"/>
    <s v="Nicholas"/>
    <s v="Arciniaga"/>
    <x v="410"/>
    <n v="5.69"/>
    <x v="1"/>
    <s v="No"/>
    <x v="0"/>
    <n v="0"/>
    <x v="1"/>
    <x v="1"/>
    <x v="2"/>
    <x v="1458"/>
    <n v="6203.9"/>
    <s v="tier - 2"/>
    <x v="2"/>
    <s v="R1012"/>
    <x v="17"/>
  </r>
  <r>
    <x v="1606"/>
    <s v=" Mr"/>
    <s v="ScottM"/>
    <s v="Ryan"/>
    <x v="362"/>
    <n v="5.56"/>
    <x v="1"/>
    <s v="No"/>
    <x v="0"/>
    <n v="0"/>
    <x v="1"/>
    <x v="2"/>
    <x v="2"/>
    <x v="1425"/>
    <n v="6198.75"/>
    <s v="tier - 2"/>
    <x v="1"/>
    <s v="R1012"/>
    <x v="17"/>
  </r>
  <r>
    <x v="1607"/>
    <s v=" Ms"/>
    <s v="MarisaA"/>
    <s v="Lizak"/>
    <x v="659"/>
    <n v="5.41"/>
    <x v="1"/>
    <s v="No"/>
    <x v="0"/>
    <n v="1"/>
    <x v="1"/>
    <x v="0"/>
    <x v="2"/>
    <x v="1459"/>
    <n v="6196.45"/>
    <s v="tier - 2"/>
    <x v="1"/>
    <s v="R1011"/>
    <x v="23"/>
  </r>
  <r>
    <x v="1608"/>
    <s v=" Ms"/>
    <s v="Katie"/>
    <s v="Howery"/>
    <x v="806"/>
    <n v="10.85"/>
    <x v="1"/>
    <s v="No"/>
    <x v="0"/>
    <n v="0"/>
    <x v="1"/>
    <x v="0"/>
    <x v="0"/>
    <x v="1460"/>
    <n v="6186.13"/>
    <s v="tier - 2"/>
    <x v="0"/>
    <s v="R1011"/>
    <x v="36"/>
  </r>
  <r>
    <x v="1609"/>
    <s v=" Ms"/>
    <s v="AmyL"/>
    <s v="Crain"/>
    <x v="181"/>
    <n v="11.63"/>
    <x v="1"/>
    <s v="No"/>
    <x v="0"/>
    <n v="0"/>
    <x v="1"/>
    <x v="0"/>
    <x v="0"/>
    <x v="202"/>
    <n v="6185.32"/>
    <s v="tier - 2"/>
    <x v="1"/>
    <s v="R1013"/>
    <x v="36"/>
  </r>
  <r>
    <x v="1610"/>
    <s v=" Ms"/>
    <s v="JennaM"/>
    <s v="Hotze"/>
    <x v="1034"/>
    <n v="5.68"/>
    <x v="1"/>
    <s v="No"/>
    <x v="0"/>
    <n v="1"/>
    <x v="1"/>
    <x v="1"/>
    <x v="2"/>
    <x v="1461"/>
    <n v="6184.3"/>
    <s v="tier - 2"/>
    <x v="0"/>
    <s v="R1013"/>
    <x v="23"/>
  </r>
  <r>
    <x v="1611"/>
    <s v=" Ms"/>
    <s v="ElizabethM"/>
    <s v="Chauhan"/>
    <x v="1063"/>
    <n v="7.59"/>
    <x v="1"/>
    <s v="No"/>
    <x v="0"/>
    <n v="2"/>
    <x v="1"/>
    <x v="3"/>
    <x v="0"/>
    <x v="1462"/>
    <n v="6183.46"/>
    <s v="tier - 2"/>
    <x v="2"/>
    <s v="R1012"/>
    <x v="2"/>
  </r>
  <r>
    <x v="1612"/>
    <s v=" Mr"/>
    <s v="Lyazid"/>
    <s v="Raab"/>
    <x v="1064"/>
    <n v="5.09"/>
    <x v="1"/>
    <s v="No"/>
    <x v="0"/>
    <n v="0"/>
    <x v="1"/>
    <x v="2"/>
    <x v="2"/>
    <x v="1463"/>
    <n v="6183.32"/>
    <s v="tier - 2"/>
    <x v="2"/>
    <s v="R1012"/>
    <x v="17"/>
  </r>
  <r>
    <x v="1613"/>
    <s v=" Ms"/>
    <s v="LindseyA"/>
    <s v="Mckown"/>
    <x v="1065"/>
    <n v="4.21"/>
    <x v="0"/>
    <s v="No"/>
    <x v="0"/>
    <n v="1"/>
    <x v="1"/>
    <x v="2"/>
    <x v="2"/>
    <x v="1464"/>
    <n v="6170.96"/>
    <s v="tier - 2"/>
    <x v="1"/>
    <s v="R1013"/>
    <x v="32"/>
  </r>
  <r>
    <x v="1614"/>
    <s v=" Mr"/>
    <s v="Chris"/>
    <s v="Schiemann"/>
    <x v="1066"/>
    <n v="4.34"/>
    <x v="1"/>
    <s v="No"/>
    <x v="0"/>
    <n v="0"/>
    <x v="1"/>
    <x v="2"/>
    <x v="2"/>
    <x v="1465"/>
    <n v="6159.57"/>
    <s v="tier - 2"/>
    <x v="1"/>
    <s v="R1012"/>
    <x v="17"/>
  </r>
  <r>
    <x v="1615"/>
    <s v=" Ms"/>
    <s v="JenniferA"/>
    <s v="Cress"/>
    <x v="1067"/>
    <n v="11.85"/>
    <x v="0"/>
    <s v="No"/>
    <x v="0"/>
    <n v="2"/>
    <x v="1"/>
    <x v="2"/>
    <x v="0"/>
    <x v="1466"/>
    <n v="6152.05"/>
    <s v="tier - 2"/>
    <x v="0"/>
    <s v="R1013"/>
    <x v="30"/>
  </r>
  <r>
    <x v="1616"/>
    <s v=" Mr"/>
    <s v="LeifS"/>
    <s v="Mawson"/>
    <x v="1068"/>
    <n v="9.61"/>
    <x v="1"/>
    <s v="No"/>
    <x v="0"/>
    <n v="2"/>
    <x v="1"/>
    <x v="3"/>
    <x v="0"/>
    <x v="1467"/>
    <n v="6147.12"/>
    <s v="tier - 2"/>
    <x v="0"/>
    <s v="R1012"/>
    <x v="2"/>
  </r>
  <r>
    <x v="1617"/>
    <s v=" Ms"/>
    <s v="StephanieA"/>
    <s v="Wigginton"/>
    <x v="1069"/>
    <n v="5.29"/>
    <x v="1"/>
    <s v="No"/>
    <x v="0"/>
    <n v="0"/>
    <x v="1"/>
    <x v="2"/>
    <x v="2"/>
    <x v="538"/>
    <n v="6139.14"/>
    <s v="tier - 2"/>
    <x v="0"/>
    <s v="R1013"/>
    <x v="1"/>
  </r>
  <r>
    <x v="1618"/>
    <s v=" Mr"/>
    <s v="Bo"/>
    <s v="Wang"/>
    <x v="1070"/>
    <n v="6.89"/>
    <x v="0"/>
    <s v="No"/>
    <x v="0"/>
    <n v="0"/>
    <x v="1"/>
    <x v="2"/>
    <x v="0"/>
    <x v="631"/>
    <n v="6138.58"/>
    <s v="tier - 2"/>
    <x v="1"/>
    <s v="R1013"/>
    <x v="9"/>
  </r>
  <r>
    <x v="1619"/>
    <s v=" Ms"/>
    <s v="Leah"/>
    <s v="Schroeder"/>
    <x v="1071"/>
    <n v="4.57"/>
    <x v="1"/>
    <s v="No"/>
    <x v="1"/>
    <n v="1"/>
    <x v="1"/>
    <x v="3"/>
    <x v="2"/>
    <x v="1468"/>
    <n v="6138.5"/>
    <s v="tier - 2"/>
    <x v="2"/>
    <s v="R1011"/>
    <x v="16"/>
  </r>
  <r>
    <x v="1620"/>
    <s v=" Ms"/>
    <s v="KaraLynne"/>
    <s v="Leonard"/>
    <x v="893"/>
    <n v="4.32"/>
    <x v="0"/>
    <s v="No"/>
    <x v="0"/>
    <n v="0"/>
    <x v="1"/>
    <x v="0"/>
    <x v="2"/>
    <x v="1469"/>
    <n v="6128.8"/>
    <s v="tier - 2"/>
    <x v="0"/>
    <s v="R1012"/>
    <x v="3"/>
  </r>
  <r>
    <x v="1621"/>
    <s v=" Mr"/>
    <s v="Jeffrey"/>
    <s v="Tissue"/>
    <x v="577"/>
    <n v="5.57"/>
    <x v="1"/>
    <s v="No"/>
    <x v="1"/>
    <n v="1"/>
    <x v="1"/>
    <x v="1"/>
    <x v="2"/>
    <x v="1470"/>
    <n v="6123.57"/>
    <s v="tier - 3"/>
    <x v="2"/>
    <s v="R1012"/>
    <x v="33"/>
  </r>
  <r>
    <x v="1622"/>
    <s v=" Mr"/>
    <s v="Justin"/>
    <s v="Wood"/>
    <x v="507"/>
    <n v="5.26"/>
    <x v="1"/>
    <s v="No"/>
    <x v="1"/>
    <n v="1"/>
    <x v="1"/>
    <x v="2"/>
    <x v="2"/>
    <x v="1339"/>
    <n v="6117.49"/>
    <s v="tier - 2"/>
    <x v="0"/>
    <s v="R1012"/>
    <x v="33"/>
  </r>
  <r>
    <x v="1623"/>
    <s v=" Ms"/>
    <s v="Emily"/>
    <s v="Denny"/>
    <x v="88"/>
    <n v="6.25"/>
    <x v="0"/>
    <s v="No"/>
    <x v="0"/>
    <n v="0"/>
    <x v="1"/>
    <x v="0"/>
    <x v="1"/>
    <x v="1471"/>
    <n v="6113.23"/>
    <s v="tier - 2"/>
    <x v="2"/>
    <s v="R1024"/>
    <x v="42"/>
  </r>
  <r>
    <x v="1624"/>
    <s v=" Ms"/>
    <s v="Rebecca"/>
    <s v="Testa"/>
    <x v="50"/>
    <n v="5.67"/>
    <x v="1"/>
    <s v="No"/>
    <x v="0"/>
    <n v="0"/>
    <x v="1"/>
    <x v="0"/>
    <x v="2"/>
    <x v="1472"/>
    <n v="6112.35"/>
    <s v="tier - 2"/>
    <x v="1"/>
    <s v="R1012"/>
    <x v="17"/>
  </r>
  <r>
    <x v="1625"/>
    <s v=" Mrs"/>
    <s v="Allie"/>
    <s v="Mooney"/>
    <x v="1072"/>
    <n v="4.42"/>
    <x v="1"/>
    <s v="No"/>
    <x v="0"/>
    <n v="1"/>
    <x v="1"/>
    <x v="0"/>
    <x v="2"/>
    <x v="1473"/>
    <n v="6111.95"/>
    <s v="tier - 2"/>
    <x v="0"/>
    <s v="R1026"/>
    <x v="40"/>
  </r>
  <r>
    <x v="1626"/>
    <s v=" Ms"/>
    <s v="Trasi"/>
    <s v="Buchholtz"/>
    <x v="1073"/>
    <n v="11.75"/>
    <x v="1"/>
    <s v="No"/>
    <x v="0"/>
    <n v="2"/>
    <x v="1"/>
    <x v="3"/>
    <x v="0"/>
    <x v="1474"/>
    <n v="6098.38"/>
    <s v="tier - 2"/>
    <x v="2"/>
    <s v="R1013"/>
    <x v="2"/>
  </r>
  <r>
    <x v="1627"/>
    <s v=" Mr"/>
    <s v="Kevin"/>
    <s v="Hoyt"/>
    <x v="165"/>
    <n v="6.06"/>
    <x v="0"/>
    <s v="No"/>
    <x v="0"/>
    <n v="1"/>
    <x v="1"/>
    <x v="0"/>
    <x v="1"/>
    <x v="1321"/>
    <n v="6082.41"/>
    <s v="tier - 1"/>
    <x v="2"/>
    <s v="R1011"/>
    <x v="32"/>
  </r>
  <r>
    <x v="1628"/>
    <s v=" Mr"/>
    <s v="Fernando"/>
    <s v="Cabada"/>
    <x v="29"/>
    <n v="5.48"/>
    <x v="0"/>
    <s v="No"/>
    <x v="0"/>
    <n v="1"/>
    <x v="1"/>
    <x v="0"/>
    <x v="2"/>
    <x v="1475"/>
    <n v="6079.67"/>
    <s v="tier - 1"/>
    <x v="1"/>
    <s v="R1014"/>
    <x v="32"/>
  </r>
  <r>
    <x v="1629"/>
    <s v=" Ms"/>
    <s v="Ieva"/>
    <s v="Lobaciute"/>
    <x v="1074"/>
    <n v="4.45"/>
    <x v="0"/>
    <s v="No"/>
    <x v="1"/>
    <n v="1"/>
    <x v="1"/>
    <x v="2"/>
    <x v="2"/>
    <x v="1476"/>
    <n v="6074.37"/>
    <s v="tier - 2"/>
    <x v="2"/>
    <s v="R1012"/>
    <x v="18"/>
  </r>
  <r>
    <x v="1630"/>
    <s v=" Mr"/>
    <s v="Chris"/>
    <s v="Dawes"/>
    <x v="410"/>
    <n v="5"/>
    <x v="0"/>
    <s v="No"/>
    <x v="0"/>
    <n v="1"/>
    <x v="1"/>
    <x v="1"/>
    <x v="2"/>
    <x v="1477"/>
    <n v="6067.13"/>
    <s v="tier - 3"/>
    <x v="1"/>
    <s v="R1016"/>
    <x v="32"/>
  </r>
  <r>
    <x v="1631"/>
    <s v=" Mr"/>
    <s v="DrewL"/>
    <s v="Deppen"/>
    <x v="24"/>
    <n v="5.84"/>
    <x v="0"/>
    <s v="No"/>
    <x v="0"/>
    <n v="0"/>
    <x v="1"/>
    <x v="0"/>
    <x v="1"/>
    <x v="1478"/>
    <n v="6064.37"/>
    <s v="tier - 2"/>
    <x v="2"/>
    <s v="R1011"/>
    <x v="6"/>
  </r>
  <r>
    <x v="1632"/>
    <s v=" Ms"/>
    <s v="Christina"/>
    <s v="Oberndorfer"/>
    <x v="1075"/>
    <n v="5.21"/>
    <x v="1"/>
    <s v="No"/>
    <x v="0"/>
    <n v="0"/>
    <x v="1"/>
    <x v="0"/>
    <x v="2"/>
    <x v="1479"/>
    <n v="6061.8"/>
    <s v="tier - 2"/>
    <x v="0"/>
    <s v="R1012"/>
    <x v="45"/>
  </r>
  <r>
    <x v="1633"/>
    <s v=" Mr"/>
    <s v="AlexanderG"/>
    <s v="Hetherington"/>
    <x v="1076"/>
    <n v="4.26"/>
    <x v="0"/>
    <s v="No"/>
    <x v="0"/>
    <n v="0"/>
    <x v="1"/>
    <x v="1"/>
    <x v="2"/>
    <x v="1480"/>
    <n v="6059.17"/>
    <s v="tier - 2"/>
    <x v="1"/>
    <s v="R1011"/>
    <x v="4"/>
  </r>
  <r>
    <x v="1634"/>
    <s v=" Ms"/>
    <s v="Meaghan"/>
    <s v="Murray"/>
    <x v="1077"/>
    <n v="4.17"/>
    <x v="0"/>
    <s v="No"/>
    <x v="0"/>
    <n v="0"/>
    <x v="1"/>
    <x v="2"/>
    <x v="2"/>
    <x v="1481"/>
    <n v="5993.62"/>
    <s v="tier - 2"/>
    <x v="0"/>
    <s v="R1013"/>
    <x v="25"/>
  </r>
  <r>
    <x v="1635"/>
    <s v=" Ms"/>
    <s v="Kristin"/>
    <s v="Higden"/>
    <x v="1078"/>
    <n v="11.96"/>
    <x v="0"/>
    <s v="No"/>
    <x v="0"/>
    <n v="0"/>
    <x v="1"/>
    <x v="2"/>
    <x v="0"/>
    <x v="1142"/>
    <n v="5990.17"/>
    <s v="tier - 2"/>
    <x v="2"/>
    <s v="R1013"/>
    <x v="19"/>
  </r>
  <r>
    <x v="1636"/>
    <s v=" Ms"/>
    <s v="AndreaK"/>
    <s v="Rediger"/>
    <x v="1079"/>
    <n v="6.26"/>
    <x v="1"/>
    <s v="No"/>
    <x v="0"/>
    <n v="1"/>
    <x v="1"/>
    <x v="0"/>
    <x v="1"/>
    <x v="1482"/>
    <n v="5989.52"/>
    <s v="tier - 2"/>
    <x v="1"/>
    <s v="R1012"/>
    <x v="23"/>
  </r>
  <r>
    <x v="1637"/>
    <s v=" Ms"/>
    <s v="Kris"/>
    <s v="Huff"/>
    <x v="1037"/>
    <n v="11.68"/>
    <x v="0"/>
    <s v="No"/>
    <x v="0"/>
    <n v="0"/>
    <x v="1"/>
    <x v="2"/>
    <x v="0"/>
    <x v="1483"/>
    <n v="5979.99"/>
    <s v="tier - 2"/>
    <x v="0"/>
    <s v="R1013"/>
    <x v="19"/>
  </r>
  <r>
    <x v="1638"/>
    <s v=" Mr"/>
    <s v="AldenW"/>
    <s v="Hall"/>
    <x v="97"/>
    <n v="5.16"/>
    <x v="0"/>
    <s v="No"/>
    <x v="0"/>
    <n v="0"/>
    <x v="1"/>
    <x v="0"/>
    <x v="2"/>
    <x v="1484"/>
    <n v="5979.73"/>
    <s v="tier - 2"/>
    <x v="2"/>
    <s v="R1011"/>
    <x v="25"/>
  </r>
  <r>
    <x v="1639"/>
    <s v=" Ms"/>
    <s v="SuzanneM"/>
    <s v="Grise"/>
    <x v="1080"/>
    <n v="6.9"/>
    <x v="1"/>
    <s v="No"/>
    <x v="0"/>
    <n v="2"/>
    <x v="1"/>
    <x v="3"/>
    <x v="0"/>
    <x v="1485"/>
    <n v="5979.66"/>
    <s v="tier - 2"/>
    <x v="0"/>
    <s v="R1013"/>
    <x v="2"/>
  </r>
  <r>
    <x v="1640"/>
    <s v=" Ms"/>
    <s v="HeidiZ"/>
    <s v="Skildum"/>
    <x v="713"/>
    <n v="4.83"/>
    <x v="0"/>
    <s v="No"/>
    <x v="0"/>
    <n v="1"/>
    <x v="1"/>
    <x v="0"/>
    <x v="2"/>
    <x v="1486"/>
    <n v="5976.83"/>
    <s v="tier - 2"/>
    <x v="2"/>
    <s v="R1013"/>
    <x v="32"/>
  </r>
  <r>
    <x v="1641"/>
    <s v=" Ms"/>
    <s v="Carolyn"/>
    <s v="Yang"/>
    <x v="427"/>
    <n v="4.87"/>
    <x v="0"/>
    <s v="No"/>
    <x v="0"/>
    <n v="1"/>
    <x v="1"/>
    <x v="1"/>
    <x v="2"/>
    <x v="1487"/>
    <n v="5974.38"/>
    <s v="tier - 2"/>
    <x v="0"/>
    <s v="R1013"/>
    <x v="32"/>
  </r>
  <r>
    <x v="1642"/>
    <s v=" Ms"/>
    <s v="Sabine"/>
    <s v="Fischer-Daly"/>
    <x v="1081"/>
    <n v="4.28"/>
    <x v="0"/>
    <s v="No"/>
    <x v="0"/>
    <n v="0"/>
    <x v="1"/>
    <x v="0"/>
    <x v="2"/>
    <x v="660"/>
    <n v="5972.38"/>
    <s v="tier - 2"/>
    <x v="2"/>
    <s v="R1011"/>
    <x v="4"/>
  </r>
  <r>
    <x v="1643"/>
    <s v=" Mr"/>
    <s v="Bobby"/>
    <s v="Asher"/>
    <x v="1082"/>
    <n v="4.07"/>
    <x v="0"/>
    <s v="No"/>
    <x v="0"/>
    <n v="0"/>
    <x v="1"/>
    <x v="1"/>
    <x v="2"/>
    <x v="1359"/>
    <n v="5969.72"/>
    <s v="tier - 3"/>
    <x v="0"/>
    <s v="R1011"/>
    <x v="25"/>
  </r>
  <r>
    <x v="1644"/>
    <s v=" Mr"/>
    <s v="Fan"/>
    <s v="Zhou"/>
    <x v="332"/>
    <n v="6.23"/>
    <x v="0"/>
    <s v="No"/>
    <x v="0"/>
    <n v="0"/>
    <x v="1"/>
    <x v="2"/>
    <x v="1"/>
    <x v="1488"/>
    <n v="5966.89"/>
    <s v="tier - 2"/>
    <x v="0"/>
    <s v="R1013"/>
    <x v="25"/>
  </r>
  <r>
    <x v="1645"/>
    <s v=" Mrs"/>
    <s v="RachelM"/>
    <s v="Rudder"/>
    <x v="173"/>
    <n v="6.24"/>
    <x v="0"/>
    <s v="yes"/>
    <x v="0"/>
    <n v="1"/>
    <x v="1"/>
    <x v="0"/>
    <x v="1"/>
    <x v="1489"/>
    <n v="5960.91"/>
    <s v="tier - 2"/>
    <x v="1"/>
    <s v="R1026"/>
    <x v="41"/>
  </r>
  <r>
    <x v="1646"/>
    <s v=" Mr"/>
    <s v="Greg"/>
    <s v="Cartmell"/>
    <x v="142"/>
    <n v="6.17"/>
    <x v="0"/>
    <s v="No"/>
    <x v="1"/>
    <n v="1"/>
    <x v="1"/>
    <x v="0"/>
    <x v="1"/>
    <x v="1490"/>
    <n v="5957.35"/>
    <s v="tier - 2"/>
    <x v="2"/>
    <s v="R1012"/>
    <x v="39"/>
  </r>
  <r>
    <x v="1647"/>
    <s v=" Mr"/>
    <s v="Dan"/>
    <s v="Troland"/>
    <x v="884"/>
    <n v="5.16"/>
    <x v="0"/>
    <s v="No"/>
    <x v="0"/>
    <n v="1"/>
    <x v="1"/>
    <x v="0"/>
    <x v="2"/>
    <x v="1491"/>
    <n v="5934.38"/>
    <s v="tier - 3"/>
    <x v="2"/>
    <s v="R1013"/>
    <x v="38"/>
  </r>
  <r>
    <x v="1648"/>
    <s v=" Ms"/>
    <s v="JenniferA"/>
    <s v="Hall"/>
    <x v="1083"/>
    <n v="4.3"/>
    <x v="0"/>
    <s v="No"/>
    <x v="0"/>
    <n v="0"/>
    <x v="1"/>
    <x v="0"/>
    <x v="2"/>
    <x v="1492"/>
    <n v="5927.65"/>
    <s v="tier - 2"/>
    <x v="1"/>
    <s v="R1012"/>
    <x v="6"/>
  </r>
  <r>
    <x v="1649"/>
    <s v=" Mrs"/>
    <s v="Jessica"/>
    <s v="Berg"/>
    <x v="620"/>
    <n v="6.14"/>
    <x v="0"/>
    <s v="No"/>
    <x v="1"/>
    <n v="1"/>
    <x v="1"/>
    <x v="0"/>
    <x v="1"/>
    <x v="1493"/>
    <n v="5926.93"/>
    <s v="tier - 2"/>
    <x v="2"/>
    <s v="R1025"/>
    <x v="20"/>
  </r>
  <r>
    <x v="1650"/>
    <s v=" Mr"/>
    <s v="Chaiwat"/>
    <s v="Engtrakul"/>
    <x v="692"/>
    <n v="5.36"/>
    <x v="0"/>
    <s v="No"/>
    <x v="0"/>
    <n v="1"/>
    <x v="1"/>
    <x v="1"/>
    <x v="2"/>
    <x v="1494"/>
    <n v="5926.85"/>
    <s v="tier - 3"/>
    <x v="0"/>
    <s v="R1011"/>
    <x v="38"/>
  </r>
  <r>
    <x v="1651"/>
    <s v=" Ms"/>
    <s v="Kerri"/>
    <s v="Leonhardt"/>
    <x v="71"/>
    <n v="4.3"/>
    <x v="0"/>
    <s v="No"/>
    <x v="0"/>
    <n v="0"/>
    <x v="1"/>
    <x v="0"/>
    <x v="2"/>
    <x v="1495"/>
    <n v="5920.1"/>
    <s v="tier - 2"/>
    <x v="1"/>
    <s v="R1013"/>
    <x v="37"/>
  </r>
  <r>
    <x v="1652"/>
    <s v=" Ms"/>
    <s v="Lisa"/>
    <s v="Goetz"/>
    <x v="404"/>
    <n v="4.09"/>
    <x v="0"/>
    <s v="No"/>
    <x v="0"/>
    <n v="0"/>
    <x v="1"/>
    <x v="1"/>
    <x v="2"/>
    <x v="1496"/>
    <n v="5910.94"/>
    <s v="tier - 2"/>
    <x v="1"/>
    <s v="R1011"/>
    <x v="37"/>
  </r>
  <r>
    <x v="1653"/>
    <s v=" Mr"/>
    <s v="NicholasG"/>
    <s v="Cacharelis"/>
    <x v="1084"/>
    <n v="6.27"/>
    <x v="0"/>
    <s v="No"/>
    <x v="1"/>
    <n v="1"/>
    <x v="1"/>
    <x v="0"/>
    <x v="1"/>
    <x v="1497"/>
    <n v="5877.02"/>
    <s v="tier - 2"/>
    <x v="2"/>
    <s v="R1021"/>
    <x v="20"/>
  </r>
  <r>
    <x v="1654"/>
    <s v=" Mr"/>
    <s v="VasilisS"/>
    <s v="Kariolis"/>
    <x v="387"/>
    <n v="5.39"/>
    <x v="0"/>
    <s v="No"/>
    <x v="0"/>
    <n v="1"/>
    <x v="1"/>
    <x v="2"/>
    <x v="2"/>
    <x v="1498"/>
    <n v="5855.9"/>
    <s v="tier - 2"/>
    <x v="0"/>
    <s v="R1012"/>
    <x v="32"/>
  </r>
  <r>
    <x v="1655"/>
    <s v=" Mr"/>
    <s v="MichaelP"/>
    <s v="Zelwin"/>
    <x v="468"/>
    <n v="5.75"/>
    <x v="1"/>
    <s v="No"/>
    <x v="0"/>
    <n v="0"/>
    <x v="1"/>
    <x v="2"/>
    <x v="1"/>
    <x v="1499"/>
    <n v="5847.24"/>
    <s v="tier - 2"/>
    <x v="1"/>
    <s v="R1013"/>
    <x v="17"/>
  </r>
  <r>
    <x v="1656"/>
    <s v=" Ms"/>
    <s v="ColleenC"/>
    <s v="Barry"/>
    <x v="1085"/>
    <n v="4.91"/>
    <x v="0"/>
    <s v="No"/>
    <x v="0"/>
    <n v="1"/>
    <x v="1"/>
    <x v="0"/>
    <x v="2"/>
    <x v="1500"/>
    <n v="5846.92"/>
    <s v="tier - 2"/>
    <x v="2"/>
    <s v="R1013"/>
    <x v="38"/>
  </r>
  <r>
    <x v="1657"/>
    <s v=" Mrs"/>
    <s v="Annika"/>
    <s v="Bannon"/>
    <x v="1086"/>
    <n v="4.46"/>
    <x v="1"/>
    <s v="No"/>
    <x v="0"/>
    <n v="1"/>
    <x v="1"/>
    <x v="0"/>
    <x v="2"/>
    <x v="1501"/>
    <n v="5843.99"/>
    <s v="tier - 2"/>
    <x v="2"/>
    <s v="R1025"/>
    <x v="40"/>
  </r>
  <r>
    <x v="1658"/>
    <s v=" Ms"/>
    <s v="Kelly"/>
    <s v="Chang"/>
    <x v="28"/>
    <n v="6.22"/>
    <x v="0"/>
    <s v="No"/>
    <x v="0"/>
    <n v="1"/>
    <x v="1"/>
    <x v="0"/>
    <x v="1"/>
    <x v="1502"/>
    <n v="5836.52"/>
    <s v="tier - 2"/>
    <x v="0"/>
    <s v="R1013"/>
    <x v="38"/>
  </r>
  <r>
    <x v="1659"/>
    <s v=" Mr"/>
    <s v="NicholasC"/>
    <s v="Vetter"/>
    <x v="1087"/>
    <n v="8.82"/>
    <x v="0"/>
    <s v="No"/>
    <x v="0"/>
    <n v="0"/>
    <x v="1"/>
    <x v="3"/>
    <x v="0"/>
    <x v="19"/>
    <n v="5832.6"/>
    <s v="tier - 2"/>
    <x v="0"/>
    <s v="R1012"/>
    <x v="14"/>
  </r>
  <r>
    <x v="1660"/>
    <s v=" Mrs"/>
    <s v="KellyK"/>
    <s v="Jablonski"/>
    <x v="1088"/>
    <n v="10.14"/>
    <x v="0"/>
    <s v="No"/>
    <x v="0"/>
    <n v="0"/>
    <x v="1"/>
    <x v="0"/>
    <x v="0"/>
    <x v="1503"/>
    <n v="5816.58"/>
    <s v="tier - 2"/>
    <x v="2"/>
    <s v="R1026"/>
    <x v="43"/>
  </r>
  <r>
    <x v="1661"/>
    <s v=" Mr"/>
    <s v="Andrew"/>
    <s v="Jakubowitch"/>
    <x v="1089"/>
    <n v="4.66"/>
    <x v="0"/>
    <s v="No"/>
    <x v="0"/>
    <n v="2"/>
    <x v="1"/>
    <x v="3"/>
    <x v="2"/>
    <x v="1504"/>
    <n v="5812.9"/>
    <s v="tier - 2"/>
    <x v="2"/>
    <s v="R1013"/>
    <x v="28"/>
  </r>
  <r>
    <x v="1662"/>
    <s v=" Ms"/>
    <s v="Hannah"/>
    <s v="Altshuler"/>
    <x v="1090"/>
    <n v="6.26"/>
    <x v="0"/>
    <s v="No"/>
    <x v="0"/>
    <n v="0"/>
    <x v="1"/>
    <x v="2"/>
    <x v="1"/>
    <x v="1505"/>
    <n v="5807.06"/>
    <s v="tier - 2"/>
    <x v="0"/>
    <s v="R1013"/>
    <x v="25"/>
  </r>
  <r>
    <x v="1663"/>
    <s v=" Mr"/>
    <s v="PatricioSr"/>
    <s v="Ugarte"/>
    <x v="1091"/>
    <n v="5.21"/>
    <x v="0"/>
    <s v="yes"/>
    <x v="0"/>
    <n v="1"/>
    <x v="1"/>
    <x v="0"/>
    <x v="2"/>
    <x v="252"/>
    <n v="5778.71"/>
    <s v="tier - 2"/>
    <x v="0"/>
    <s v="R1022"/>
    <x v="41"/>
  </r>
  <r>
    <x v="1664"/>
    <s v=" Mr"/>
    <s v="RobertB"/>
    <s v="Tusso"/>
    <x v="1092"/>
    <n v="5.94"/>
    <x v="1"/>
    <s v="No"/>
    <x v="1"/>
    <n v="1"/>
    <x v="1"/>
    <x v="0"/>
    <x v="1"/>
    <x v="1506"/>
    <n v="5757.41"/>
    <s v="tier - 2"/>
    <x v="0"/>
    <s v="R1019"/>
    <x v="33"/>
  </r>
  <r>
    <x v="1665"/>
    <s v=" Mr"/>
    <s v="BenjaminM"/>
    <s v="Johnson"/>
    <x v="1093"/>
    <n v="5.34"/>
    <x v="0"/>
    <s v="No"/>
    <x v="1"/>
    <n v="1"/>
    <x v="1"/>
    <x v="0"/>
    <x v="2"/>
    <x v="1507"/>
    <n v="5748.13"/>
    <s v="tier - 2"/>
    <x v="1"/>
    <s v="R1021"/>
    <x v="20"/>
  </r>
  <r>
    <x v="1666"/>
    <s v=" Mr"/>
    <s v="Robert"/>
    <s v="Landry"/>
    <x v="1056"/>
    <n v="6.38"/>
    <x v="0"/>
    <s v="No"/>
    <x v="0"/>
    <n v="2"/>
    <x v="1"/>
    <x v="3"/>
    <x v="1"/>
    <x v="821"/>
    <n v="5741.67"/>
    <s v="tier - 2"/>
    <x v="0"/>
    <s v="R1013"/>
    <x v="28"/>
  </r>
  <r>
    <x v="1667"/>
    <s v=" Mr"/>
    <s v="EricR"/>
    <s v="Mcdonald"/>
    <x v="838"/>
    <n v="4.47"/>
    <x v="0"/>
    <s v="No"/>
    <x v="0"/>
    <n v="1"/>
    <x v="1"/>
    <x v="0"/>
    <x v="2"/>
    <x v="1508"/>
    <n v="5729.01"/>
    <s v="tier - 1"/>
    <x v="2"/>
    <s v="R1012"/>
    <x v="38"/>
  </r>
  <r>
    <x v="1668"/>
    <s v=" Mr"/>
    <s v="Matthew"/>
    <s v="Dunlap"/>
    <x v="1094"/>
    <n v="9.9600000000000009"/>
    <x v="0"/>
    <s v="No"/>
    <x v="0"/>
    <n v="0"/>
    <x v="1"/>
    <x v="3"/>
    <x v="0"/>
    <x v="1509"/>
    <n v="5720.38"/>
    <s v="tier - 2"/>
    <x v="1"/>
    <s v="R1013"/>
    <x v="14"/>
  </r>
  <r>
    <x v="1669"/>
    <s v=" Mr"/>
    <s v="BobR"/>
    <s v="Larue"/>
    <x v="1095"/>
    <n v="9.92"/>
    <x v="1"/>
    <s v="No"/>
    <x v="0"/>
    <n v="0"/>
    <x v="1"/>
    <x v="0"/>
    <x v="0"/>
    <x v="1510"/>
    <n v="5709.16"/>
    <s v="tier - 3"/>
    <x v="0"/>
    <s v="R1013"/>
    <x v="36"/>
  </r>
  <r>
    <x v="1670"/>
    <s v=" Ms"/>
    <s v="StephanieJ"/>
    <s v="Hodge"/>
    <x v="380"/>
    <n v="6.03"/>
    <x v="0"/>
    <s v="No"/>
    <x v="1"/>
    <n v="1"/>
    <x v="1"/>
    <x v="1"/>
    <x v="1"/>
    <x v="1511"/>
    <n v="5708.87"/>
    <s v="tier - 2"/>
    <x v="1"/>
    <s v="R1011"/>
    <x v="20"/>
  </r>
  <r>
    <x v="1671"/>
    <s v=" Mr"/>
    <s v="Jake"/>
    <s v="Marcus"/>
    <x v="1096"/>
    <n v="10.9"/>
    <x v="1"/>
    <s v="No"/>
    <x v="0"/>
    <n v="0"/>
    <x v="1"/>
    <x v="0"/>
    <x v="0"/>
    <x v="1512"/>
    <n v="5699.84"/>
    <s v="tier - 2"/>
    <x v="0"/>
    <s v="R1013"/>
    <x v="36"/>
  </r>
  <r>
    <x v="1672"/>
    <s v=" Ms"/>
    <s v="AlisonL"/>
    <s v="Daubert"/>
    <x v="1097"/>
    <n v="10.66"/>
    <x v="0"/>
    <s v="No"/>
    <x v="0"/>
    <n v="0"/>
    <x v="1"/>
    <x v="3"/>
    <x v="0"/>
    <x v="1513"/>
    <n v="5698.74"/>
    <s v="tier - 2"/>
    <x v="2"/>
    <s v="R1012"/>
    <x v="19"/>
  </r>
  <r>
    <x v="1673"/>
    <s v=" Ms"/>
    <s v="LindsayM"/>
    <s v="Close"/>
    <x v="387"/>
    <n v="4.05"/>
    <x v="0"/>
    <s v="No"/>
    <x v="0"/>
    <n v="1"/>
    <x v="1"/>
    <x v="2"/>
    <x v="2"/>
    <x v="1514"/>
    <n v="5693.43"/>
    <s v="tier - 2"/>
    <x v="0"/>
    <s v="R1012"/>
    <x v="34"/>
  </r>
  <r>
    <x v="1674"/>
    <s v=" Mr"/>
    <s v="Guillaume"/>
    <s v="Roels"/>
    <x v="1098"/>
    <n v="4.2300000000000004"/>
    <x v="0"/>
    <s v="No"/>
    <x v="0"/>
    <n v="2"/>
    <x v="1"/>
    <x v="3"/>
    <x v="2"/>
    <x v="1515"/>
    <n v="5690.79"/>
    <s v="tier - 2"/>
    <x v="1"/>
    <s v="R1013"/>
    <x v="28"/>
  </r>
  <r>
    <x v="1675"/>
    <s v=" Ms"/>
    <s v="Kaylee"/>
    <s v="Venosky"/>
    <x v="1099"/>
    <n v="5.01"/>
    <x v="0"/>
    <s v="No"/>
    <x v="0"/>
    <n v="1"/>
    <x v="1"/>
    <x v="2"/>
    <x v="2"/>
    <x v="1516"/>
    <n v="5679.13"/>
    <s v="tier - 2"/>
    <x v="2"/>
    <s v="R1013"/>
    <x v="32"/>
  </r>
  <r>
    <x v="1676"/>
    <s v=" Ms"/>
    <s v="Theresa"/>
    <s v="Gosnell"/>
    <x v="23"/>
    <n v="5.82"/>
    <x v="1"/>
    <s v="No"/>
    <x v="1"/>
    <n v="1"/>
    <x v="1"/>
    <x v="0"/>
    <x v="1"/>
    <x v="303"/>
    <n v="5662.23"/>
    <s v="tier - 2"/>
    <x v="1"/>
    <s v="R1013"/>
    <x v="33"/>
  </r>
  <r>
    <x v="1677"/>
    <s v=" Mr"/>
    <s v="TravisG"/>
    <s v="Chewning-Kulick"/>
    <x v="261"/>
    <n v="7.94"/>
    <x v="0"/>
    <s v="No"/>
    <x v="0"/>
    <n v="0"/>
    <x v="1"/>
    <x v="2"/>
    <x v="0"/>
    <x v="1517"/>
    <n v="5650.14"/>
    <s v="tier - 2"/>
    <x v="1"/>
    <s v="R1013"/>
    <x v="9"/>
  </r>
  <r>
    <x v="1678"/>
    <s v=" Ms"/>
    <s v="EmmaL"/>
    <s v="Mccarron"/>
    <x v="5"/>
    <n v="6.16"/>
    <x v="1"/>
    <s v="No"/>
    <x v="1"/>
    <n v="1"/>
    <x v="1"/>
    <x v="0"/>
    <x v="1"/>
    <x v="1225"/>
    <n v="5649.72"/>
    <s v="tier - 2"/>
    <x v="0"/>
    <s v="R1011"/>
    <x v="37"/>
  </r>
  <r>
    <x v="1679"/>
    <s v=" Ms"/>
    <s v="Linda"/>
    <s v="Manion"/>
    <x v="673"/>
    <n v="4.1500000000000004"/>
    <x v="0"/>
    <s v="No"/>
    <x v="0"/>
    <n v="1"/>
    <x v="1"/>
    <x v="0"/>
    <x v="2"/>
    <x v="1518"/>
    <n v="5630.46"/>
    <s v="tier - 2"/>
    <x v="0"/>
    <s v="R1012"/>
    <x v="38"/>
  </r>
  <r>
    <x v="1680"/>
    <s v=" Mr"/>
    <s v="OwenR"/>
    <s v="Strong"/>
    <x v="925"/>
    <n v="6.23"/>
    <x v="0"/>
    <s v="No"/>
    <x v="0"/>
    <n v="0"/>
    <x v="1"/>
    <x v="2"/>
    <x v="1"/>
    <x v="1519"/>
    <n v="5615.37"/>
    <s v="tier - 2"/>
    <x v="0"/>
    <s v="R1011"/>
    <x v="6"/>
  </r>
  <r>
    <x v="1681"/>
    <s v=" Mr"/>
    <s v="Jacob"/>
    <s v="Leblanc"/>
    <x v="1100"/>
    <n v="7.41"/>
    <x v="0"/>
    <s v="No"/>
    <x v="0"/>
    <n v="0"/>
    <x v="1"/>
    <x v="2"/>
    <x v="0"/>
    <x v="1520"/>
    <n v="5612.83"/>
    <s v="tier - 2"/>
    <x v="0"/>
    <s v="R1013"/>
    <x v="9"/>
  </r>
  <r>
    <x v="1682"/>
    <s v=" Ms"/>
    <s v="Jacqueline"/>
    <s v="Palmer"/>
    <x v="781"/>
    <n v="5.62"/>
    <x v="1"/>
    <s v="No"/>
    <x v="0"/>
    <n v="1"/>
    <x v="1"/>
    <x v="0"/>
    <x v="2"/>
    <x v="1521"/>
    <n v="5594.85"/>
    <s v="tier - 2"/>
    <x v="0"/>
    <s v="R1024"/>
    <x v="23"/>
  </r>
  <r>
    <x v="1683"/>
    <s v=" Mr"/>
    <s v="Yefeng"/>
    <s v="Shen"/>
    <x v="1101"/>
    <n v="4.54"/>
    <x v="1"/>
    <s v="No"/>
    <x v="1"/>
    <n v="1"/>
    <x v="1"/>
    <x v="2"/>
    <x v="2"/>
    <x v="1522"/>
    <n v="5587.59"/>
    <s v="tier - 2"/>
    <x v="1"/>
    <s v="R1013"/>
    <x v="33"/>
  </r>
  <r>
    <x v="1684"/>
    <s v=" Mr"/>
    <s v="ThomasJ"/>
    <s v="Goldsby"/>
    <x v="139"/>
    <n v="8.6199999999999992"/>
    <x v="1"/>
    <s v="No"/>
    <x v="0"/>
    <n v="1"/>
    <x v="1"/>
    <x v="0"/>
    <x v="0"/>
    <x v="1523"/>
    <n v="5584.31"/>
    <s v="tier - 3"/>
    <x v="1"/>
    <s v="R1013"/>
    <x v="26"/>
  </r>
  <r>
    <x v="1685"/>
    <s v=" Mr"/>
    <s v="Ken"/>
    <s v="Whitney"/>
    <x v="1102"/>
    <n v="4.3600000000000003"/>
    <x v="1"/>
    <s v="No"/>
    <x v="0"/>
    <n v="0"/>
    <x v="1"/>
    <x v="2"/>
    <x v="2"/>
    <x v="1524"/>
    <n v="5582.95"/>
    <s v="tier - 2"/>
    <x v="1"/>
    <s v="R1012"/>
    <x v="17"/>
  </r>
  <r>
    <x v="1686"/>
    <s v=" Ms"/>
    <s v="AnnieE"/>
    <s v="Mahoney"/>
    <x v="1103"/>
    <n v="10.01"/>
    <x v="0"/>
    <s v="No"/>
    <x v="0"/>
    <n v="0"/>
    <x v="1"/>
    <x v="3"/>
    <x v="0"/>
    <x v="1525"/>
    <n v="5576.35"/>
    <s v="tier - 2"/>
    <x v="0"/>
    <s v="R1013"/>
    <x v="19"/>
  </r>
  <r>
    <x v="1687"/>
    <s v=" Mrs"/>
    <s v="NoelK"/>
    <s v="Mccracken"/>
    <x v="851"/>
    <n v="5.42"/>
    <x v="0"/>
    <s v="No"/>
    <x v="0"/>
    <n v="0"/>
    <x v="1"/>
    <x v="0"/>
    <x v="2"/>
    <x v="1526"/>
    <n v="5552.61"/>
    <s v="tier - 2"/>
    <x v="0"/>
    <s v="R1026"/>
    <x v="35"/>
  </r>
  <r>
    <x v="1688"/>
    <s v=" Mr"/>
    <s v="MarkS"/>
    <s v="Spewak"/>
    <x v="1104"/>
    <n v="5.12"/>
    <x v="0"/>
    <s v="No"/>
    <x v="0"/>
    <n v="0"/>
    <x v="1"/>
    <x v="3"/>
    <x v="2"/>
    <x v="1527"/>
    <n v="5540.35"/>
    <s v="tier - 2"/>
    <x v="2"/>
    <s v="R1012"/>
    <x v="25"/>
  </r>
  <r>
    <x v="1689"/>
    <s v=" Ms"/>
    <s v="Federica"/>
    <s v="Cottini"/>
    <x v="1105"/>
    <n v="9.1999999999999993"/>
    <x v="1"/>
    <s v="No"/>
    <x v="0"/>
    <n v="0"/>
    <x v="1"/>
    <x v="2"/>
    <x v="0"/>
    <x v="1528"/>
    <n v="5539.4"/>
    <s v="tier - 2"/>
    <x v="2"/>
    <s v="R1013"/>
    <x v="36"/>
  </r>
  <r>
    <x v="1690"/>
    <s v=" Ms"/>
    <s v="PamelaL"/>
    <s v="Findlay"/>
    <x v="1106"/>
    <n v="6.08"/>
    <x v="1"/>
    <s v="No"/>
    <x v="0"/>
    <n v="1"/>
    <x v="1"/>
    <x v="2"/>
    <x v="1"/>
    <x v="1529"/>
    <n v="5503.36"/>
    <s v="tier - 2"/>
    <x v="2"/>
    <s v="R1012"/>
    <x v="23"/>
  </r>
  <r>
    <x v="1691"/>
    <s v=" Mr"/>
    <s v="AndrewW"/>
    <s v="Strasburg"/>
    <x v="1107"/>
    <n v="4.7699999999999996"/>
    <x v="0"/>
    <s v="No"/>
    <x v="0"/>
    <n v="1"/>
    <x v="1"/>
    <x v="0"/>
    <x v="2"/>
    <x v="1530"/>
    <n v="5488.26"/>
    <s v="tier - 2"/>
    <x v="0"/>
    <s v="R1011"/>
    <x v="32"/>
  </r>
  <r>
    <x v="1692"/>
    <s v=" Mr"/>
    <s v="Randall"/>
    <s v="Adams"/>
    <x v="1108"/>
    <n v="4.62"/>
    <x v="0"/>
    <s v="No"/>
    <x v="0"/>
    <n v="1"/>
    <x v="1"/>
    <x v="1"/>
    <x v="2"/>
    <x v="1424"/>
    <n v="5484.47"/>
    <s v="tier - 2"/>
    <x v="2"/>
    <s v="R1013"/>
    <x v="32"/>
  </r>
  <r>
    <x v="1693"/>
    <s v=" Ms"/>
    <s v="TracyL"/>
    <s v="Deeter"/>
    <x v="264"/>
    <n v="9.07"/>
    <x v="1"/>
    <s v="No"/>
    <x v="0"/>
    <n v="1"/>
    <x v="1"/>
    <x v="1"/>
    <x v="0"/>
    <x v="1531"/>
    <n v="5478.04"/>
    <s v="tier - 2"/>
    <x v="0"/>
    <s v="R1013"/>
    <x v="26"/>
  </r>
  <r>
    <x v="1694"/>
    <s v=" Ms"/>
    <s v="Azelie"/>
    <s v="Arpin"/>
    <x v="436"/>
    <n v="9.1199999999999992"/>
    <x v="1"/>
    <s v="No"/>
    <x v="0"/>
    <n v="1"/>
    <x v="1"/>
    <x v="1"/>
    <x v="0"/>
    <x v="1532"/>
    <n v="5472.45"/>
    <s v="tier - 2"/>
    <x v="0"/>
    <s v="R1011"/>
    <x v="26"/>
  </r>
  <r>
    <x v="1695"/>
    <s v=" Ms"/>
    <s v="MonicaM"/>
    <s v="Schoeneck"/>
    <x v="292"/>
    <n v="7.32"/>
    <x v="1"/>
    <s v="No"/>
    <x v="0"/>
    <n v="1"/>
    <x v="1"/>
    <x v="1"/>
    <x v="0"/>
    <x v="280"/>
    <n v="5469.01"/>
    <s v="tier - 2"/>
    <x v="2"/>
    <s v="R1024"/>
    <x v="26"/>
  </r>
  <r>
    <x v="1696"/>
    <s v=" Ms"/>
    <s v="KatarinaK"/>
    <s v="Mueller"/>
    <x v="1109"/>
    <n v="11.73"/>
    <x v="0"/>
    <s v="No"/>
    <x v="0"/>
    <n v="2"/>
    <x v="1"/>
    <x v="3"/>
    <x v="0"/>
    <x v="1533"/>
    <n v="5466.88"/>
    <s v="tier - 2"/>
    <x v="2"/>
    <s v="R1013"/>
    <x v="30"/>
  </r>
  <r>
    <x v="1697"/>
    <s v=" Ms"/>
    <s v="JamieL"/>
    <s v="Willits"/>
    <x v="958"/>
    <n v="6.64"/>
    <x v="1"/>
    <s v="No"/>
    <x v="0"/>
    <n v="1"/>
    <x v="1"/>
    <x v="2"/>
    <x v="0"/>
    <x v="1125"/>
    <n v="5458.05"/>
    <s v="tier - 2"/>
    <x v="2"/>
    <s v="R1024"/>
    <x v="26"/>
  </r>
  <r>
    <x v="1698"/>
    <s v=" Mr"/>
    <s v="Brian"/>
    <s v="Syring"/>
    <x v="1110"/>
    <n v="5.78"/>
    <x v="0"/>
    <s v="No"/>
    <x v="0"/>
    <n v="0"/>
    <x v="1"/>
    <x v="0"/>
    <x v="1"/>
    <x v="1534"/>
    <n v="5438.75"/>
    <s v="tier - 3"/>
    <x v="2"/>
    <s v="R1013"/>
    <x v="37"/>
  </r>
  <r>
    <x v="1699"/>
    <s v=" Ms"/>
    <s v="StaceyL"/>
    <s v="Strike"/>
    <x v="1111"/>
    <n v="10.45"/>
    <x v="0"/>
    <s v="No"/>
    <x v="0"/>
    <n v="0"/>
    <x v="1"/>
    <x v="3"/>
    <x v="0"/>
    <x v="1535"/>
    <n v="5428.98"/>
    <s v="tier - 2"/>
    <x v="2"/>
    <s v="R1012"/>
    <x v="29"/>
  </r>
  <r>
    <x v="1700"/>
    <s v=" Mr"/>
    <s v="Stephen"/>
    <s v="Hennigar"/>
    <x v="661"/>
    <n v="4.5199999999999996"/>
    <x v="0"/>
    <s v="No"/>
    <x v="0"/>
    <n v="1"/>
    <x v="1"/>
    <x v="0"/>
    <x v="2"/>
    <x v="1536"/>
    <n v="5428.73"/>
    <s v="tier - 3"/>
    <x v="1"/>
    <s v="R1017"/>
    <x v="34"/>
  </r>
  <r>
    <x v="1701"/>
    <s v=" Mr"/>
    <s v="Joshua"/>
    <s v="May"/>
    <x v="210"/>
    <n v="5.71"/>
    <x v="0"/>
    <s v="No"/>
    <x v="0"/>
    <n v="0"/>
    <x v="1"/>
    <x v="0"/>
    <x v="1"/>
    <x v="1537"/>
    <n v="5425.02"/>
    <s v="tier - 2"/>
    <x v="1"/>
    <s v="R1012"/>
    <x v="42"/>
  </r>
  <r>
    <x v="1702"/>
    <s v=" Mr"/>
    <s v="Josh"/>
    <s v="Metcalf"/>
    <x v="369"/>
    <n v="4.7699999999999996"/>
    <x v="0"/>
    <s v="No"/>
    <x v="0"/>
    <n v="0"/>
    <x v="1"/>
    <x v="1"/>
    <x v="2"/>
    <x v="1218"/>
    <n v="5415.66"/>
    <s v="tier - 2"/>
    <x v="0"/>
    <s v="R1013"/>
    <x v="37"/>
  </r>
  <r>
    <x v="1703"/>
    <s v=" Ms"/>
    <s v="Heather"/>
    <s v="Tiska"/>
    <x v="1087"/>
    <n v="7.81"/>
    <x v="1"/>
    <s v="No"/>
    <x v="0"/>
    <n v="1"/>
    <x v="1"/>
    <x v="3"/>
    <x v="0"/>
    <x v="1538"/>
    <n v="5411.99"/>
    <s v="tier - 2"/>
    <x v="0"/>
    <s v="R1012"/>
    <x v="27"/>
  </r>
  <r>
    <x v="1704"/>
    <s v=" Mr"/>
    <s v="JamesC"/>
    <s v="Mcdonough"/>
    <x v="1112"/>
    <n v="5.19"/>
    <x v="1"/>
    <s v="No"/>
    <x v="0"/>
    <n v="0"/>
    <x v="1"/>
    <x v="2"/>
    <x v="2"/>
    <x v="1539"/>
    <n v="5402.89"/>
    <s v="tier - 2"/>
    <x v="1"/>
    <s v="R1013"/>
    <x v="17"/>
  </r>
  <r>
    <x v="1705"/>
    <s v=" Ms"/>
    <s v="Kim"/>
    <s v="Fairley"/>
    <x v="136"/>
    <n v="5.93"/>
    <x v="0"/>
    <s v="No"/>
    <x v="0"/>
    <n v="1"/>
    <x v="1"/>
    <x v="0"/>
    <x v="1"/>
    <x v="1540"/>
    <n v="5400.98"/>
    <s v="tier - 2"/>
    <x v="2"/>
    <s v="R1013"/>
    <x v="32"/>
  </r>
  <r>
    <x v="1706"/>
    <s v=" Ms"/>
    <s v="MarieE"/>
    <s v="Barnett"/>
    <x v="816"/>
    <n v="6.29"/>
    <x v="0"/>
    <s v="No"/>
    <x v="0"/>
    <n v="1"/>
    <x v="1"/>
    <x v="0"/>
    <x v="1"/>
    <x v="1541"/>
    <n v="5397.62"/>
    <s v="tier - 2"/>
    <x v="2"/>
    <s v="R1013"/>
    <x v="32"/>
  </r>
  <r>
    <x v="1707"/>
    <s v=" Mr"/>
    <s v="Dariusz"/>
    <s v="Piasta"/>
    <x v="1113"/>
    <n v="4.9000000000000004"/>
    <x v="0"/>
    <s v="No"/>
    <x v="0"/>
    <n v="0"/>
    <x v="1"/>
    <x v="1"/>
    <x v="2"/>
    <x v="1542"/>
    <n v="5396.44"/>
    <s v="tier - 2"/>
    <x v="0"/>
    <s v="R1013"/>
    <x v="4"/>
  </r>
  <r>
    <x v="1708"/>
    <s v=" Ms"/>
    <s v="JessicaE"/>
    <s v="Mueller"/>
    <x v="421"/>
    <n v="5.07"/>
    <x v="1"/>
    <s v="No"/>
    <x v="0"/>
    <n v="1"/>
    <x v="1"/>
    <x v="1"/>
    <x v="2"/>
    <x v="1543"/>
    <n v="5385.34"/>
    <s v="tier - 2"/>
    <x v="0"/>
    <s v="R1012"/>
    <x v="23"/>
  </r>
  <r>
    <x v="1709"/>
    <s v=" Ms"/>
    <s v="Kristen"/>
    <s v="Olsen"/>
    <x v="368"/>
    <n v="5.33"/>
    <x v="0"/>
    <s v="No"/>
    <x v="0"/>
    <n v="1"/>
    <x v="1"/>
    <x v="1"/>
    <x v="2"/>
    <x v="1544"/>
    <n v="5383.54"/>
    <s v="tier - 2"/>
    <x v="0"/>
    <s v="R1011"/>
    <x v="33"/>
  </r>
  <r>
    <x v="1710"/>
    <s v=" Mr"/>
    <s v="JoseGuadalupeP"/>
    <s v="De Jesus"/>
    <x v="428"/>
    <n v="8.93"/>
    <x v="1"/>
    <s v="No"/>
    <x v="0"/>
    <n v="1"/>
    <x v="1"/>
    <x v="0"/>
    <x v="0"/>
    <x v="1545"/>
    <n v="5377.46"/>
    <s v="tier - 2"/>
    <x v="0"/>
    <s v="R1012"/>
    <x v="26"/>
  </r>
  <r>
    <x v="1711"/>
    <s v=" Ms"/>
    <s v="Cynthia"/>
    <s v="Bartus"/>
    <x v="174"/>
    <n v="4.3499999999999996"/>
    <x v="0"/>
    <s v="No"/>
    <x v="0"/>
    <n v="0"/>
    <x v="1"/>
    <x v="0"/>
    <x v="2"/>
    <x v="1546"/>
    <n v="5375.04"/>
    <s v="tier - 2"/>
    <x v="1"/>
    <s v="R1011"/>
    <x v="4"/>
  </r>
  <r>
    <x v="1712"/>
    <s v=" Mr"/>
    <s v="Tyler"/>
    <s v="Stevens"/>
    <x v="26"/>
    <n v="9.5399999999999991"/>
    <x v="1"/>
    <s v="No"/>
    <x v="0"/>
    <n v="1"/>
    <x v="1"/>
    <x v="0"/>
    <x v="0"/>
    <x v="1547"/>
    <n v="5373.36"/>
    <s v="tier - 2"/>
    <x v="2"/>
    <s v="R1012"/>
    <x v="17"/>
  </r>
  <r>
    <x v="1713"/>
    <s v=" Ms"/>
    <s v="HollyJ"/>
    <s v="Rich"/>
    <x v="1114"/>
    <n v="5.91"/>
    <x v="0"/>
    <s v="No"/>
    <x v="0"/>
    <n v="0"/>
    <x v="1"/>
    <x v="0"/>
    <x v="1"/>
    <x v="1548"/>
    <n v="5364.66"/>
    <s v="tier - 2"/>
    <x v="1"/>
    <s v="R1011"/>
    <x v="6"/>
  </r>
  <r>
    <x v="1714"/>
    <s v=" Ms"/>
    <s v="Kristen"/>
    <s v="Fayter"/>
    <x v="905"/>
    <n v="5.0999999999999996"/>
    <x v="0"/>
    <s v="No"/>
    <x v="0"/>
    <n v="0"/>
    <x v="1"/>
    <x v="2"/>
    <x v="2"/>
    <x v="1549"/>
    <n v="5354.07"/>
    <s v="tier - 2"/>
    <x v="0"/>
    <s v="R1024"/>
    <x v="4"/>
  </r>
  <r>
    <x v="1715"/>
    <s v=" Mr"/>
    <s v="Thomas"/>
    <s v="Parise"/>
    <x v="1115"/>
    <n v="5.08"/>
    <x v="0"/>
    <s v="No"/>
    <x v="0"/>
    <n v="2"/>
    <x v="1"/>
    <x v="3"/>
    <x v="2"/>
    <x v="1550"/>
    <n v="5344.81"/>
    <s v="tier - 2"/>
    <x v="0"/>
    <s v="R1013"/>
    <x v="28"/>
  </r>
  <r>
    <x v="1716"/>
    <s v=" Ms"/>
    <s v="TricityM"/>
    <s v="Andrew"/>
    <x v="101"/>
    <n v="4.75"/>
    <x v="0"/>
    <s v="No"/>
    <x v="0"/>
    <n v="0"/>
    <x v="1"/>
    <x v="0"/>
    <x v="2"/>
    <x v="1551"/>
    <n v="5327.4"/>
    <s v="tier - 2"/>
    <x v="1"/>
    <s v="R1012"/>
    <x v="42"/>
  </r>
  <r>
    <x v="1717"/>
    <s v=" Ms"/>
    <s v="SarahA"/>
    <s v="Gryniewicz"/>
    <x v="107"/>
    <n v="6.05"/>
    <x v="0"/>
    <s v="No"/>
    <x v="0"/>
    <n v="1"/>
    <x v="1"/>
    <x v="0"/>
    <x v="1"/>
    <x v="203"/>
    <n v="5325.65"/>
    <s v="tier - 2"/>
    <x v="1"/>
    <s v="R1011"/>
    <x v="34"/>
  </r>
  <r>
    <x v="1718"/>
    <s v=" Ms"/>
    <s v="LisaM"/>
    <s v="Panora"/>
    <x v="1116"/>
    <n v="11.56"/>
    <x v="0"/>
    <s v="No"/>
    <x v="0"/>
    <n v="0"/>
    <x v="1"/>
    <x v="3"/>
    <x v="0"/>
    <x v="1552"/>
    <n v="5322.24"/>
    <s v="tier - 2"/>
    <x v="1"/>
    <s v="R1012"/>
    <x v="19"/>
  </r>
  <r>
    <x v="1719"/>
    <s v=" Ms"/>
    <s v="TracyA"/>
    <s v="Woodward"/>
    <x v="984"/>
    <n v="5.76"/>
    <x v="0"/>
    <s v="No"/>
    <x v="0"/>
    <n v="0"/>
    <x v="1"/>
    <x v="1"/>
    <x v="1"/>
    <x v="1553"/>
    <n v="5312.17"/>
    <s v="tier - 2"/>
    <x v="2"/>
    <s v="R1012"/>
    <x v="6"/>
  </r>
  <r>
    <x v="1720"/>
    <s v=" Mr"/>
    <s v="Patrick"/>
    <s v="Lambe"/>
    <x v="1117"/>
    <n v="5.65"/>
    <x v="0"/>
    <s v="yes"/>
    <x v="0"/>
    <n v="1"/>
    <x v="1"/>
    <x v="0"/>
    <x v="2"/>
    <x v="1554"/>
    <n v="5306.7"/>
    <s v="tier - 2"/>
    <x v="0"/>
    <s v="R1012"/>
    <x v="21"/>
  </r>
  <r>
    <x v="1721"/>
    <s v=" Mr"/>
    <s v="Trent"/>
    <s v="Casto"/>
    <x v="1118"/>
    <n v="5.88"/>
    <x v="0"/>
    <s v="yes"/>
    <x v="0"/>
    <n v="1"/>
    <x v="1"/>
    <x v="0"/>
    <x v="1"/>
    <x v="1555"/>
    <n v="5293.67"/>
    <s v="tier - 2"/>
    <x v="2"/>
    <s v="R1022"/>
    <x v="41"/>
  </r>
  <r>
    <x v="1722"/>
    <s v=" Ms"/>
    <s v="Julie"/>
    <s v="Martelli"/>
    <x v="1119"/>
    <n v="9.6"/>
    <x v="0"/>
    <s v="No"/>
    <x v="0"/>
    <n v="0"/>
    <x v="1"/>
    <x v="3"/>
    <x v="0"/>
    <x v="1556"/>
    <n v="5291.71"/>
    <s v="tier - 2"/>
    <x v="2"/>
    <s v="R1012"/>
    <x v="19"/>
  </r>
  <r>
    <x v="1723"/>
    <s v=" Mr"/>
    <s v="Sawomir"/>
    <s v="Naskret"/>
    <x v="1120"/>
    <n v="6.24"/>
    <x v="0"/>
    <s v="No"/>
    <x v="0"/>
    <n v="1"/>
    <x v="1"/>
    <x v="2"/>
    <x v="1"/>
    <x v="1557"/>
    <n v="5275.86"/>
    <s v="tier - 2"/>
    <x v="2"/>
    <s v="R1013"/>
    <x v="38"/>
  </r>
  <r>
    <x v="1724"/>
    <s v=" Ms"/>
    <s v="Micah"/>
    <s v="Morgan"/>
    <x v="226"/>
    <n v="7.63"/>
    <x v="1"/>
    <s v="No"/>
    <x v="0"/>
    <n v="1"/>
    <x v="1"/>
    <x v="0"/>
    <x v="0"/>
    <x v="1558"/>
    <n v="5272.18"/>
    <s v="tier - 2"/>
    <x v="0"/>
    <s v="R1012"/>
    <x v="26"/>
  </r>
  <r>
    <x v="1725"/>
    <s v=" Ms"/>
    <s v="KellyH"/>
    <s v="Maloney"/>
    <x v="295"/>
    <n v="8.66"/>
    <x v="1"/>
    <s v="No"/>
    <x v="0"/>
    <n v="1"/>
    <x v="1"/>
    <x v="1"/>
    <x v="0"/>
    <x v="1559"/>
    <n v="5267.82"/>
    <s v="tier - 2"/>
    <x v="2"/>
    <s v="R1012"/>
    <x v="26"/>
  </r>
  <r>
    <x v="1726"/>
    <s v=" Ms"/>
    <s v="LindsayM"/>
    <s v="Amherst"/>
    <x v="304"/>
    <n v="8.5500000000000007"/>
    <x v="1"/>
    <s v="No"/>
    <x v="0"/>
    <n v="1"/>
    <x v="1"/>
    <x v="1"/>
    <x v="0"/>
    <x v="1560"/>
    <n v="5266.37"/>
    <s v="tier - 2"/>
    <x v="2"/>
    <s v="R1012"/>
    <x v="26"/>
  </r>
  <r>
    <x v="1727"/>
    <s v=" Mr"/>
    <s v="AustenG"/>
    <s v="Davenport"/>
    <x v="836"/>
    <n v="4.54"/>
    <x v="0"/>
    <s v="No"/>
    <x v="0"/>
    <n v="0"/>
    <x v="1"/>
    <x v="1"/>
    <x v="2"/>
    <x v="1561"/>
    <n v="5261.47"/>
    <s v="tier - 2"/>
    <x v="2"/>
    <s v="R1012"/>
    <x v="4"/>
  </r>
  <r>
    <x v="1728"/>
    <s v=" Mr"/>
    <s v="ToryJ"/>
    <s v="Johansen"/>
    <x v="403"/>
    <n v="5.7"/>
    <x v="0"/>
    <s v="No"/>
    <x v="0"/>
    <n v="0"/>
    <x v="1"/>
    <x v="2"/>
    <x v="1"/>
    <x v="981"/>
    <n v="5257.51"/>
    <s v="tier - 2"/>
    <x v="2"/>
    <s v="R1012"/>
    <x v="4"/>
  </r>
  <r>
    <x v="1729"/>
    <s v=" Mr"/>
    <s v="RobertJ"/>
    <s v="Bond"/>
    <x v="65"/>
    <n v="5.07"/>
    <x v="0"/>
    <s v="No"/>
    <x v="0"/>
    <n v="0"/>
    <x v="1"/>
    <x v="0"/>
    <x v="2"/>
    <x v="992"/>
    <n v="5253.52"/>
    <s v="tier - 3"/>
    <x v="0"/>
    <s v="R1011"/>
    <x v="3"/>
  </r>
  <r>
    <x v="1730"/>
    <s v=" Ms"/>
    <s v="Steph"/>
    <s v="Reilly"/>
    <x v="105"/>
    <n v="4.38"/>
    <x v="0"/>
    <s v="No"/>
    <x v="0"/>
    <n v="1"/>
    <x v="1"/>
    <x v="0"/>
    <x v="2"/>
    <x v="1430"/>
    <n v="5246.05"/>
    <s v="tier - 2"/>
    <x v="0"/>
    <s v="R1011"/>
    <x v="38"/>
  </r>
  <r>
    <x v="1731"/>
    <s v=" Ms"/>
    <s v="Kate"/>
    <s v="Chandler"/>
    <x v="41"/>
    <n v="4.54"/>
    <x v="0"/>
    <s v="No"/>
    <x v="0"/>
    <n v="1"/>
    <x v="1"/>
    <x v="0"/>
    <x v="2"/>
    <x v="1562"/>
    <n v="5245.23"/>
    <s v="tier - 2"/>
    <x v="2"/>
    <s v="R1013"/>
    <x v="38"/>
  </r>
  <r>
    <x v="1732"/>
    <s v=" Ms"/>
    <s v="Kristina"/>
    <s v="Kaufmann"/>
    <x v="1107"/>
    <n v="5.38"/>
    <x v="0"/>
    <s v="No"/>
    <x v="0"/>
    <n v="1"/>
    <x v="1"/>
    <x v="0"/>
    <x v="2"/>
    <x v="1563"/>
    <n v="5240.7700000000004"/>
    <s v="tier - 2"/>
    <x v="2"/>
    <s v="R1011"/>
    <x v="38"/>
  </r>
  <r>
    <x v="1733"/>
    <s v=" Ms"/>
    <s v="Flo"/>
    <s v="Barnes-Zurkinden"/>
    <x v="379"/>
    <n v="5.55"/>
    <x v="0"/>
    <s v="No"/>
    <x v="0"/>
    <n v="1"/>
    <x v="1"/>
    <x v="1"/>
    <x v="2"/>
    <x v="1564"/>
    <n v="5227.99"/>
    <s v="tier - 2"/>
    <x v="1"/>
    <s v="R1024"/>
    <x v="38"/>
  </r>
  <r>
    <x v="1734"/>
    <s v=" Mrs"/>
    <s v="SarahP"/>
    <s v="Wolter"/>
    <x v="1121"/>
    <n v="4.03"/>
    <x v="1"/>
    <s v="No"/>
    <x v="0"/>
    <n v="1"/>
    <x v="1"/>
    <x v="0"/>
    <x v="2"/>
    <x v="1565"/>
    <n v="5216.4799999999996"/>
    <s v="tier - 2"/>
    <x v="2"/>
    <s v="R1025"/>
    <x v="6"/>
  </r>
  <r>
    <x v="1735"/>
    <s v=" Ms"/>
    <s v="Anabel"/>
    <s v="Pearson"/>
    <x v="1122"/>
    <n v="4.1900000000000004"/>
    <x v="0"/>
    <s v="No"/>
    <x v="0"/>
    <n v="0"/>
    <x v="1"/>
    <x v="0"/>
    <x v="2"/>
    <x v="1566"/>
    <n v="5213.22"/>
    <s v="tier - 2"/>
    <x v="1"/>
    <s v="R1012"/>
    <x v="35"/>
  </r>
  <r>
    <x v="1736"/>
    <s v=" Mr"/>
    <s v="Ian"/>
    <s v="Thomas"/>
    <x v="878"/>
    <n v="4.37"/>
    <x v="0"/>
    <s v="No"/>
    <x v="1"/>
    <n v="1"/>
    <x v="1"/>
    <x v="2"/>
    <x v="2"/>
    <x v="1567"/>
    <n v="5209.58"/>
    <s v="tier - 3"/>
    <x v="0"/>
    <s v="R1017"/>
    <x v="20"/>
  </r>
  <r>
    <x v="1737"/>
    <s v=" Mr"/>
    <s v="Alex"/>
    <s v="Leon"/>
    <x v="1123"/>
    <n v="5.31"/>
    <x v="1"/>
    <s v="No"/>
    <x v="1"/>
    <n v="1"/>
    <x v="1"/>
    <x v="3"/>
    <x v="2"/>
    <x v="1568"/>
    <n v="5207.97"/>
    <s v="tier - 2"/>
    <x v="2"/>
    <s v="R1012"/>
    <x v="33"/>
  </r>
  <r>
    <x v="1738"/>
    <s v=" Mr"/>
    <s v="RichardJ"/>
    <s v="Marriott"/>
    <x v="1124"/>
    <n v="4.66"/>
    <x v="0"/>
    <s v="yes"/>
    <x v="0"/>
    <n v="1"/>
    <x v="1"/>
    <x v="0"/>
    <x v="2"/>
    <x v="1569"/>
    <n v="5198.6899999999996"/>
    <s v="tier - 2"/>
    <x v="2"/>
    <s v="R1022"/>
    <x v="39"/>
  </r>
  <r>
    <x v="1739"/>
    <s v=" Ms"/>
    <s v="JacquelineN"/>
    <s v="Wilkins"/>
    <x v="1125"/>
    <n v="6.19"/>
    <x v="0"/>
    <s v="No"/>
    <x v="1"/>
    <n v="1"/>
    <x v="1"/>
    <x v="3"/>
    <x v="1"/>
    <x v="1570"/>
    <n v="5195.58"/>
    <s v="tier - 2"/>
    <x v="2"/>
    <s v="R1013"/>
    <x v="18"/>
  </r>
  <r>
    <x v="1740"/>
    <s v=" Ms"/>
    <s v="Cindy"/>
    <s v="Saiter"/>
    <x v="1126"/>
    <n v="4.8600000000000003"/>
    <x v="0"/>
    <s v="No"/>
    <x v="0"/>
    <n v="1"/>
    <x v="1"/>
    <x v="2"/>
    <x v="2"/>
    <x v="1571"/>
    <n v="5177.12"/>
    <s v="tier - 2"/>
    <x v="1"/>
    <s v="R1013"/>
    <x v="32"/>
  </r>
  <r>
    <x v="1741"/>
    <s v=" Ms"/>
    <s v="Marcia"/>
    <s v="Winrow"/>
    <x v="1127"/>
    <n v="4.74"/>
    <x v="0"/>
    <s v="No"/>
    <x v="0"/>
    <n v="0"/>
    <x v="1"/>
    <x v="2"/>
    <x v="2"/>
    <x v="844"/>
    <n v="5166.96"/>
    <s v="tier - 2"/>
    <x v="2"/>
    <s v="R1012"/>
    <x v="42"/>
  </r>
  <r>
    <x v="1742"/>
    <s v=" Ms"/>
    <s v="SamanthaR"/>
    <s v="Gries"/>
    <x v="356"/>
    <n v="6.03"/>
    <x v="0"/>
    <s v="No"/>
    <x v="0"/>
    <n v="0"/>
    <x v="1"/>
    <x v="1"/>
    <x v="1"/>
    <x v="1572"/>
    <n v="5152.13"/>
    <s v="tier - 2"/>
    <x v="2"/>
    <s v="R1011"/>
    <x v="3"/>
  </r>
  <r>
    <x v="1743"/>
    <s v=" Ms"/>
    <s v="Katie"/>
    <s v="Strohschein"/>
    <x v="735"/>
    <n v="4.71"/>
    <x v="0"/>
    <s v="No"/>
    <x v="0"/>
    <n v="0"/>
    <x v="1"/>
    <x v="0"/>
    <x v="2"/>
    <x v="1573"/>
    <n v="5148.55"/>
    <s v="tier - 2"/>
    <x v="2"/>
    <s v="R1024"/>
    <x v="3"/>
  </r>
  <r>
    <x v="1744"/>
    <s v=" Mr"/>
    <s v="JohnP"/>
    <s v="Berger"/>
    <x v="1128"/>
    <n v="5.55"/>
    <x v="0"/>
    <s v="No"/>
    <x v="0"/>
    <n v="1"/>
    <x v="1"/>
    <x v="2"/>
    <x v="2"/>
    <x v="1295"/>
    <n v="5144.18"/>
    <s v="tier - 2"/>
    <x v="1"/>
    <s v="R1013"/>
    <x v="32"/>
  </r>
  <r>
    <x v="1745"/>
    <s v=" Ms"/>
    <s v="Rachel"/>
    <s v="Coogan"/>
    <x v="440"/>
    <n v="4.78"/>
    <x v="0"/>
    <s v="No"/>
    <x v="1"/>
    <n v="1"/>
    <x v="1"/>
    <x v="0"/>
    <x v="2"/>
    <x v="1574"/>
    <n v="5138.26"/>
    <s v="tier - 2"/>
    <x v="2"/>
    <s v="R1013"/>
    <x v="20"/>
  </r>
  <r>
    <x v="1746"/>
    <s v=" Ms"/>
    <s v="Isabelle"/>
    <s v="Gagnon"/>
    <x v="1129"/>
    <n v="4.6500000000000004"/>
    <x v="1"/>
    <s v="No"/>
    <x v="0"/>
    <n v="1"/>
    <x v="1"/>
    <x v="2"/>
    <x v="2"/>
    <x v="367"/>
    <n v="5136.75"/>
    <s v="tier - 2"/>
    <x v="1"/>
    <s v="R1013"/>
    <x v="23"/>
  </r>
  <r>
    <x v="1747"/>
    <s v=" Mr"/>
    <s v="Neil"/>
    <s v="Pearson"/>
    <x v="377"/>
    <n v="5.2"/>
    <x v="0"/>
    <s v="No"/>
    <x v="0"/>
    <n v="1"/>
    <x v="1"/>
    <x v="2"/>
    <x v="2"/>
    <x v="1575"/>
    <n v="5125.22"/>
    <s v="tier - 1"/>
    <x v="2"/>
    <s v="R1012"/>
    <x v="38"/>
  </r>
  <r>
    <x v="1748"/>
    <s v=" Mr"/>
    <s v="Tom"/>
    <s v="Brian"/>
    <x v="11"/>
    <n v="4.54"/>
    <x v="1"/>
    <s v="No"/>
    <x v="0"/>
    <n v="1"/>
    <x v="1"/>
    <x v="0"/>
    <x v="2"/>
    <x v="1461"/>
    <n v="5124.1899999999996"/>
    <s v="tier - 2"/>
    <x v="0"/>
    <s v="R1013"/>
    <x v="23"/>
  </r>
  <r>
    <x v="1749"/>
    <s v=" Mr"/>
    <s v="Nathan"/>
    <s v="Brown"/>
    <x v="1130"/>
    <n v="4.1100000000000003"/>
    <x v="0"/>
    <s v="No"/>
    <x v="0"/>
    <n v="1"/>
    <x v="1"/>
    <x v="3"/>
    <x v="2"/>
    <x v="1576"/>
    <n v="5116.5"/>
    <s v="tier - 2"/>
    <x v="2"/>
    <s v="R1012"/>
    <x v="38"/>
  </r>
  <r>
    <x v="1750"/>
    <s v=" Mrs"/>
    <s v="KelliN"/>
    <s v="Fox"/>
    <x v="176"/>
    <n v="4.63"/>
    <x v="0"/>
    <s v="No"/>
    <x v="0"/>
    <n v="0"/>
    <x v="1"/>
    <x v="0"/>
    <x v="2"/>
    <x v="1577"/>
    <n v="5087.92"/>
    <s v="tier - 2"/>
    <x v="2"/>
    <s v="R1026"/>
    <x v="35"/>
  </r>
  <r>
    <x v="1751"/>
    <s v=" Mr"/>
    <s v="ScottM"/>
    <s v="Traver"/>
    <x v="861"/>
    <n v="6.06"/>
    <x v="1"/>
    <s v="No"/>
    <x v="1"/>
    <n v="1"/>
    <x v="1"/>
    <x v="2"/>
    <x v="1"/>
    <x v="1578"/>
    <n v="5080.1000000000004"/>
    <s v="tier - 3"/>
    <x v="2"/>
    <s v="R1011"/>
    <x v="31"/>
  </r>
  <r>
    <x v="1752"/>
    <s v=" Mr"/>
    <s v="GrantA"/>
    <s v="Quick"/>
    <x v="1131"/>
    <n v="8.43"/>
    <x v="0"/>
    <s v="No"/>
    <x v="0"/>
    <n v="0"/>
    <x v="1"/>
    <x v="3"/>
    <x v="0"/>
    <x v="1579"/>
    <n v="5077.1899999999996"/>
    <s v="tier - 2"/>
    <x v="0"/>
    <s v="R1012"/>
    <x v="9"/>
  </r>
  <r>
    <x v="1753"/>
    <s v=" Mr"/>
    <s v="JonathanC"/>
    <s v="Scott"/>
    <x v="1132"/>
    <n v="5.51"/>
    <x v="0"/>
    <s v="No"/>
    <x v="1"/>
    <n v="1"/>
    <x v="1"/>
    <x v="1"/>
    <x v="2"/>
    <x v="1580"/>
    <n v="5059.5600000000004"/>
    <s v="tier - 2"/>
    <x v="1"/>
    <s v="R1021"/>
    <x v="20"/>
  </r>
  <r>
    <x v="1754"/>
    <s v=" Ms"/>
    <s v="RachaelM"/>
    <s v="Theriot"/>
    <x v="1133"/>
    <n v="4.95"/>
    <x v="0"/>
    <s v="No"/>
    <x v="0"/>
    <n v="0"/>
    <x v="1"/>
    <x v="2"/>
    <x v="2"/>
    <x v="1581"/>
    <n v="5054.05"/>
    <s v="tier - 2"/>
    <x v="2"/>
    <s v="R1013"/>
    <x v="25"/>
  </r>
  <r>
    <x v="1755"/>
    <s v=" Ms"/>
    <s v="Pilar"/>
    <s v="Michalis"/>
    <x v="1134"/>
    <n v="6.44"/>
    <x v="1"/>
    <s v="No"/>
    <x v="1"/>
    <n v="1"/>
    <x v="1"/>
    <x v="0"/>
    <x v="1"/>
    <x v="1582"/>
    <n v="5045.1499999999996"/>
    <s v="tier - 2"/>
    <x v="2"/>
    <s v="R1012"/>
    <x v="31"/>
  </r>
  <r>
    <x v="1756"/>
    <s v=" Mr"/>
    <s v="KyleM"/>
    <s v="Hall"/>
    <x v="1135"/>
    <n v="6.05"/>
    <x v="1"/>
    <s v="No"/>
    <x v="0"/>
    <n v="0"/>
    <x v="1"/>
    <x v="0"/>
    <x v="1"/>
    <x v="1583"/>
    <n v="5043.13"/>
    <s v="tier - 2"/>
    <x v="0"/>
    <s v="R1011"/>
    <x v="47"/>
  </r>
  <r>
    <x v="1757"/>
    <s v=" Mrs"/>
    <s v="Christie"/>
    <s v="Tjong Clemons"/>
    <x v="1136"/>
    <n v="4.76"/>
    <x v="1"/>
    <s v="No"/>
    <x v="1"/>
    <n v="1"/>
    <x v="1"/>
    <x v="0"/>
    <x v="2"/>
    <x v="1584"/>
    <n v="5038.57"/>
    <s v="tier - 2"/>
    <x v="2"/>
    <s v="R1025"/>
    <x v="31"/>
  </r>
  <r>
    <x v="1758"/>
    <s v=" Mr"/>
    <s v="DavidA"/>
    <s v="Palma"/>
    <x v="1099"/>
    <n v="6.72"/>
    <x v="1"/>
    <s v="No"/>
    <x v="0"/>
    <n v="1"/>
    <x v="1"/>
    <x v="2"/>
    <x v="0"/>
    <x v="1585"/>
    <n v="5034.1000000000004"/>
    <s v="tier - 2"/>
    <x v="2"/>
    <s v="R1013"/>
    <x v="26"/>
  </r>
  <r>
    <x v="1759"/>
    <s v=" Mr"/>
    <s v="Masahiro"/>
    <s v="Takaoka"/>
    <x v="308"/>
    <n v="5.7"/>
    <x v="0"/>
    <s v="No"/>
    <x v="0"/>
    <n v="0"/>
    <x v="1"/>
    <x v="1"/>
    <x v="1"/>
    <x v="1586"/>
    <n v="5031.2700000000004"/>
    <s v="tier - 3"/>
    <x v="1"/>
    <s v="R1016"/>
    <x v="42"/>
  </r>
  <r>
    <x v="1760"/>
    <s v=" Mr"/>
    <s v="LoganB"/>
    <s v="Sherman"/>
    <x v="366"/>
    <n v="5.31"/>
    <x v="1"/>
    <s v="No"/>
    <x v="0"/>
    <n v="0"/>
    <x v="1"/>
    <x v="1"/>
    <x v="2"/>
    <x v="500"/>
    <n v="5028.1499999999996"/>
    <s v="tier - 1"/>
    <x v="2"/>
    <s v="R1012"/>
    <x v="17"/>
  </r>
  <r>
    <x v="1761"/>
    <s v=" Ms"/>
    <s v="StephanieL"/>
    <s v="Andre"/>
    <x v="742"/>
    <n v="4.32"/>
    <x v="1"/>
    <s v="No"/>
    <x v="0"/>
    <n v="1"/>
    <x v="1"/>
    <x v="0"/>
    <x v="2"/>
    <x v="1587"/>
    <n v="5012.47"/>
    <s v="tier - 2"/>
    <x v="0"/>
    <s v="R1011"/>
    <x v="23"/>
  </r>
  <r>
    <x v="1762"/>
    <s v=" Ms"/>
    <s v="AngelaH"/>
    <s v="Switt"/>
    <x v="419"/>
    <n v="4.2300000000000004"/>
    <x v="1"/>
    <s v="No"/>
    <x v="0"/>
    <n v="1"/>
    <x v="1"/>
    <x v="1"/>
    <x v="2"/>
    <x v="1588"/>
    <n v="5003.8500000000004"/>
    <s v="tier - 2"/>
    <x v="0"/>
    <s v="R1011"/>
    <x v="23"/>
  </r>
  <r>
    <x v="1763"/>
    <s v=" Ms"/>
    <s v="BrittK"/>
    <s v="Erickson"/>
    <x v="1111"/>
    <n v="6.09"/>
    <x v="0"/>
    <s v="No"/>
    <x v="0"/>
    <n v="0"/>
    <x v="1"/>
    <x v="3"/>
    <x v="1"/>
    <x v="1589"/>
    <n v="5003.7700000000004"/>
    <s v="tier - 2"/>
    <x v="0"/>
    <s v="R1013"/>
    <x v="29"/>
  </r>
  <r>
    <x v="1764"/>
    <s v=" Ms"/>
    <s v="JoyceR"/>
    <s v="Miller"/>
    <x v="1137"/>
    <n v="4.74"/>
    <x v="1"/>
    <s v="No"/>
    <x v="0"/>
    <n v="1"/>
    <x v="1"/>
    <x v="1"/>
    <x v="2"/>
    <x v="1590"/>
    <n v="5002.78"/>
    <s v="tier - 2"/>
    <x v="2"/>
    <s v="R1013"/>
    <x v="23"/>
  </r>
  <r>
    <x v="1765"/>
    <s v=" Mr"/>
    <s v="Ben"/>
    <s v="Whitbeck"/>
    <x v="1138"/>
    <n v="6.23"/>
    <x v="1"/>
    <s v="No"/>
    <x v="0"/>
    <n v="0"/>
    <x v="1"/>
    <x v="0"/>
    <x v="1"/>
    <x v="1257"/>
    <n v="4999.04"/>
    <s v="tier - 2"/>
    <x v="2"/>
    <s v="R1011"/>
    <x v="47"/>
  </r>
  <r>
    <x v="1766"/>
    <s v=" Ms"/>
    <s v="SarahM"/>
    <s v="Auer"/>
    <x v="288"/>
    <n v="5.45"/>
    <x v="1"/>
    <s v="No"/>
    <x v="0"/>
    <n v="1"/>
    <x v="1"/>
    <x v="2"/>
    <x v="2"/>
    <x v="1591"/>
    <n v="4992.38"/>
    <s v="tier - 2"/>
    <x v="0"/>
    <s v="R1024"/>
    <x v="23"/>
  </r>
  <r>
    <x v="1767"/>
    <s v=" Ms"/>
    <s v="Sarah"/>
    <s v="Attar"/>
    <x v="1139"/>
    <n v="10.34"/>
    <x v="0"/>
    <s v="No"/>
    <x v="0"/>
    <n v="2"/>
    <x v="1"/>
    <x v="3"/>
    <x v="0"/>
    <x v="1592"/>
    <n v="4985.22"/>
    <s v="tier - 2"/>
    <x v="0"/>
    <s v="R1013"/>
    <x v="30"/>
  </r>
  <r>
    <x v="1768"/>
    <s v=" Ms"/>
    <s v="Katie"/>
    <s v="Misuraca"/>
    <x v="53"/>
    <n v="5.15"/>
    <x v="0"/>
    <s v="No"/>
    <x v="0"/>
    <n v="0"/>
    <x v="1"/>
    <x v="0"/>
    <x v="2"/>
    <x v="1593"/>
    <n v="4949.76"/>
    <s v="tier - 2"/>
    <x v="1"/>
    <s v="R1013"/>
    <x v="42"/>
  </r>
  <r>
    <x v="1769"/>
    <s v=" Ms"/>
    <s v="MichaelaL"/>
    <s v="Spannaus"/>
    <x v="1140"/>
    <n v="11.72"/>
    <x v="0"/>
    <s v="No"/>
    <x v="0"/>
    <n v="0"/>
    <x v="1"/>
    <x v="3"/>
    <x v="0"/>
    <x v="1594"/>
    <n v="4942.0600000000004"/>
    <s v="tier - 2"/>
    <x v="2"/>
    <s v="R1013"/>
    <x v="19"/>
  </r>
  <r>
    <x v="1770"/>
    <s v=" Ms"/>
    <s v="Shalaleh"/>
    <s v="Tarbiat"/>
    <x v="809"/>
    <n v="5.29"/>
    <x v="0"/>
    <s v="No"/>
    <x v="0"/>
    <n v="0"/>
    <x v="1"/>
    <x v="1"/>
    <x v="2"/>
    <x v="1595"/>
    <n v="4934.71"/>
    <s v="tier - 2"/>
    <x v="0"/>
    <s v="R1011"/>
    <x v="42"/>
  </r>
  <r>
    <x v="1771"/>
    <s v=" Ms"/>
    <s v="Karen"/>
    <s v="Pulkkinen"/>
    <x v="892"/>
    <n v="4.33"/>
    <x v="0"/>
    <s v="No"/>
    <x v="0"/>
    <n v="0"/>
    <x v="1"/>
    <x v="2"/>
    <x v="2"/>
    <x v="1596"/>
    <n v="4931.6499999999996"/>
    <s v="tier - 2"/>
    <x v="0"/>
    <s v="R1011"/>
    <x v="42"/>
  </r>
  <r>
    <x v="1772"/>
    <s v=" Ms"/>
    <s v="Zuzana"/>
    <s v="Trnovcova"/>
    <x v="355"/>
    <n v="6.24"/>
    <x v="0"/>
    <s v="No"/>
    <x v="1"/>
    <n v="1"/>
    <x v="1"/>
    <x v="0"/>
    <x v="1"/>
    <x v="1280"/>
    <n v="4922.92"/>
    <s v="tier - 2"/>
    <x v="2"/>
    <s v="R1012"/>
    <x v="20"/>
  </r>
  <r>
    <x v="1773"/>
    <s v=" Mr"/>
    <s v="DanielJ"/>
    <s v="Anthony"/>
    <x v="402"/>
    <n v="11.61"/>
    <x v="0"/>
    <s v="No"/>
    <x v="0"/>
    <n v="0"/>
    <x v="1"/>
    <x v="0"/>
    <x v="0"/>
    <x v="1597"/>
    <n v="4915.0600000000004"/>
    <s v="tier - 2"/>
    <x v="1"/>
    <s v="R1017"/>
    <x v="43"/>
  </r>
  <r>
    <x v="1774"/>
    <s v=" Ms"/>
    <s v="Alexandra"/>
    <s v="Hetrick"/>
    <x v="1141"/>
    <n v="11.07"/>
    <x v="1"/>
    <s v="No"/>
    <x v="0"/>
    <n v="0"/>
    <x v="1"/>
    <x v="2"/>
    <x v="0"/>
    <x v="1089"/>
    <n v="4911.8900000000003"/>
    <s v="tier - 2"/>
    <x v="0"/>
    <s v="R1013"/>
    <x v="36"/>
  </r>
  <r>
    <x v="1775"/>
    <s v=" Ms"/>
    <s v="Jessica"/>
    <s v="Stern"/>
    <x v="429"/>
    <n v="5.19"/>
    <x v="0"/>
    <s v="No"/>
    <x v="1"/>
    <n v="1"/>
    <x v="1"/>
    <x v="2"/>
    <x v="2"/>
    <x v="1598"/>
    <n v="4906.41"/>
    <s v="tier - 2"/>
    <x v="1"/>
    <s v="R1012"/>
    <x v="20"/>
  </r>
  <r>
    <x v="1776"/>
    <s v=" Mr"/>
    <s v="MatthewM"/>
    <s v="Newman"/>
    <x v="397"/>
    <n v="5.7"/>
    <x v="1"/>
    <s v="No"/>
    <x v="0"/>
    <n v="1"/>
    <x v="1"/>
    <x v="1"/>
    <x v="1"/>
    <x v="1599"/>
    <n v="4894.75"/>
    <s v="tier - 3"/>
    <x v="0"/>
    <s v="R1012"/>
    <x v="23"/>
  </r>
  <r>
    <x v="1777"/>
    <s v=" Ms"/>
    <s v="NadineA"/>
    <s v="Reasoner"/>
    <x v="1142"/>
    <n v="6.15"/>
    <x v="0"/>
    <s v="No"/>
    <x v="0"/>
    <n v="0"/>
    <x v="1"/>
    <x v="2"/>
    <x v="1"/>
    <x v="1600"/>
    <n v="4894.3900000000003"/>
    <s v="tier - 2"/>
    <x v="0"/>
    <s v="R1013"/>
    <x v="3"/>
  </r>
  <r>
    <x v="1778"/>
    <s v=" Mr"/>
    <s v="PeterJ"/>
    <s v="Mone"/>
    <x v="94"/>
    <n v="5.07"/>
    <x v="0"/>
    <s v="No"/>
    <x v="0"/>
    <n v="0"/>
    <x v="1"/>
    <x v="0"/>
    <x v="2"/>
    <x v="1601"/>
    <n v="4890"/>
    <s v="tier - 3"/>
    <x v="2"/>
    <s v="R1013"/>
    <x v="4"/>
  </r>
  <r>
    <x v="1779"/>
    <s v=" Ms"/>
    <s v="ColleenM"/>
    <s v="Powers"/>
    <x v="264"/>
    <n v="10.97"/>
    <x v="1"/>
    <s v="No"/>
    <x v="0"/>
    <n v="1"/>
    <x v="1"/>
    <x v="1"/>
    <x v="0"/>
    <x v="1602"/>
    <n v="4889.04"/>
    <s v="tier - 2"/>
    <x v="1"/>
    <s v="R1013"/>
    <x v="26"/>
  </r>
  <r>
    <x v="1780"/>
    <s v=" Ms"/>
    <s v="JulieA"/>
    <s v="Ulery"/>
    <x v="1143"/>
    <n v="10.93"/>
    <x v="1"/>
    <s v="No"/>
    <x v="0"/>
    <n v="1"/>
    <x v="1"/>
    <x v="1"/>
    <x v="0"/>
    <x v="1603"/>
    <n v="4883.87"/>
    <s v="tier - 2"/>
    <x v="1"/>
    <s v="R1011"/>
    <x v="26"/>
  </r>
  <r>
    <x v="1781"/>
    <s v=" Mr"/>
    <s v="DouglasW"/>
    <s v="Haines"/>
    <x v="312"/>
    <n v="4.21"/>
    <x v="1"/>
    <s v="No"/>
    <x v="1"/>
    <n v="1"/>
    <x v="1"/>
    <x v="1"/>
    <x v="2"/>
    <x v="1604"/>
    <n v="4877.9799999999996"/>
    <s v="tier - 2"/>
    <x v="0"/>
    <s v="R1012"/>
    <x v="31"/>
  </r>
  <r>
    <x v="1782"/>
    <s v=" Ms"/>
    <s v="Catherine"/>
    <s v="Airoldi"/>
    <x v="1144"/>
    <n v="5.5"/>
    <x v="0"/>
    <s v="No"/>
    <x v="0"/>
    <n v="0"/>
    <x v="1"/>
    <x v="2"/>
    <x v="2"/>
    <x v="1605"/>
    <n v="4859.8900000000003"/>
    <s v="tier - 2"/>
    <x v="0"/>
    <s v="R1011"/>
    <x v="4"/>
  </r>
  <r>
    <x v="1783"/>
    <s v=" Mr"/>
    <s v="JamesA"/>
    <s v="Mattis"/>
    <x v="1145"/>
    <n v="4.93"/>
    <x v="1"/>
    <s v="No"/>
    <x v="0"/>
    <n v="1"/>
    <x v="1"/>
    <x v="0"/>
    <x v="2"/>
    <x v="228"/>
    <n v="4846.92"/>
    <s v="tier - 2"/>
    <x v="0"/>
    <s v="R1017"/>
    <x v="40"/>
  </r>
  <r>
    <x v="1784"/>
    <s v=" Mr"/>
    <s v="Youngseong"/>
    <s v="Cho"/>
    <x v="1146"/>
    <n v="5.6"/>
    <x v="1"/>
    <s v="No"/>
    <x v="0"/>
    <n v="0"/>
    <x v="1"/>
    <x v="0"/>
    <x v="2"/>
    <x v="1606"/>
    <n v="4846.53"/>
    <s v="tier - 2"/>
    <x v="0"/>
    <s v="R1021"/>
    <x v="21"/>
  </r>
  <r>
    <x v="1785"/>
    <s v=" Mr"/>
    <s v="John"/>
    <s v="Reumann"/>
    <x v="1147"/>
    <n v="9.99"/>
    <x v="0"/>
    <s v="No"/>
    <x v="0"/>
    <n v="0"/>
    <x v="1"/>
    <x v="3"/>
    <x v="0"/>
    <x v="590"/>
    <n v="4844.67"/>
    <s v="tier - 2"/>
    <x v="2"/>
    <s v="R1013"/>
    <x v="19"/>
  </r>
  <r>
    <x v="1786"/>
    <s v=" Mr"/>
    <s v="BrandonS"/>
    <s v="Cooper"/>
    <x v="1098"/>
    <n v="5.93"/>
    <x v="0"/>
    <s v="No"/>
    <x v="1"/>
    <n v="1"/>
    <x v="1"/>
    <x v="3"/>
    <x v="1"/>
    <x v="1607"/>
    <n v="4843.79"/>
    <s v="tier - 2"/>
    <x v="0"/>
    <s v="R1013"/>
    <x v="18"/>
  </r>
  <r>
    <x v="1787"/>
    <s v=" Mr"/>
    <s v="SeanP"/>
    <s v="Kennedy"/>
    <x v="1148"/>
    <n v="6.29"/>
    <x v="1"/>
    <s v="No"/>
    <x v="0"/>
    <n v="1"/>
    <x v="1"/>
    <x v="1"/>
    <x v="1"/>
    <x v="1608"/>
    <n v="4840.95"/>
    <s v="tier - 2"/>
    <x v="1"/>
    <s v="R1021"/>
    <x v="40"/>
  </r>
  <r>
    <x v="1788"/>
    <s v=" Mr"/>
    <s v="Scott"/>
    <s v="Cichon"/>
    <x v="1089"/>
    <n v="5.65"/>
    <x v="0"/>
    <s v="No"/>
    <x v="0"/>
    <n v="1"/>
    <x v="1"/>
    <x v="3"/>
    <x v="2"/>
    <x v="1609"/>
    <n v="4839.18"/>
    <s v="tier - 2"/>
    <x v="1"/>
    <s v="R1012"/>
    <x v="32"/>
  </r>
  <r>
    <x v="1789"/>
    <s v=" Mr"/>
    <s v="Janez"/>
    <s v="Maroevic"/>
    <x v="671"/>
    <n v="6.15"/>
    <x v="0"/>
    <s v="No"/>
    <x v="0"/>
    <n v="1"/>
    <x v="1"/>
    <x v="0"/>
    <x v="1"/>
    <x v="1610"/>
    <n v="4837.58"/>
    <s v="tier - 3"/>
    <x v="2"/>
    <s v="R1013"/>
    <x v="34"/>
  </r>
  <r>
    <x v="1790"/>
    <s v=" Mr"/>
    <s v="JohnI"/>
    <s v="Martin"/>
    <x v="314"/>
    <n v="5.22"/>
    <x v="0"/>
    <s v="yes"/>
    <x v="0"/>
    <n v="1"/>
    <x v="1"/>
    <x v="0"/>
    <x v="2"/>
    <x v="1611"/>
    <n v="4835.43"/>
    <s v="tier - 2"/>
    <x v="2"/>
    <s v="R1021"/>
    <x v="21"/>
  </r>
  <r>
    <x v="1791"/>
    <s v=" Ms"/>
    <s v="Heather"/>
    <s v="Schulz"/>
    <x v="875"/>
    <n v="11.66"/>
    <x v="0"/>
    <s v="No"/>
    <x v="0"/>
    <n v="0"/>
    <x v="1"/>
    <x v="0"/>
    <x v="0"/>
    <x v="1612"/>
    <n v="4830.63"/>
    <s v="tier - 2"/>
    <x v="1"/>
    <s v="R1011"/>
    <x v="43"/>
  </r>
  <r>
    <x v="1792"/>
    <s v=" Mr"/>
    <s v="Michael"/>
    <s v="Capriolo"/>
    <x v="1149"/>
    <n v="4.91"/>
    <x v="1"/>
    <s v="No"/>
    <x v="0"/>
    <n v="1"/>
    <x v="1"/>
    <x v="2"/>
    <x v="2"/>
    <x v="1613"/>
    <n v="4827.8999999999996"/>
    <s v="tier - 1"/>
    <x v="2"/>
    <s v="R1013"/>
    <x v="40"/>
  </r>
  <r>
    <x v="1793"/>
    <s v=" Ms"/>
    <s v="Kathleen"/>
    <s v="Borleis"/>
    <x v="306"/>
    <n v="9.25"/>
    <x v="1"/>
    <s v="No"/>
    <x v="0"/>
    <n v="0"/>
    <x v="1"/>
    <x v="2"/>
    <x v="0"/>
    <x v="1614"/>
    <n v="4827.1000000000004"/>
    <s v="tier - 2"/>
    <x v="1"/>
    <s v="R1013"/>
    <x v="36"/>
  </r>
  <r>
    <x v="1794"/>
    <s v=" Mr"/>
    <s v="RyanM"/>
    <s v="Kramer"/>
    <x v="1150"/>
    <n v="11.48"/>
    <x v="0"/>
    <s v="No"/>
    <x v="0"/>
    <n v="0"/>
    <x v="1"/>
    <x v="3"/>
    <x v="0"/>
    <x v="1615"/>
    <n v="4812.34"/>
    <s v="tier - 2"/>
    <x v="0"/>
    <s v="R1013"/>
    <x v="9"/>
  </r>
  <r>
    <x v="1795"/>
    <s v=" Ms"/>
    <s v="Sara"/>
    <s v="Conrad"/>
    <x v="754"/>
    <n v="6.06"/>
    <x v="0"/>
    <s v="No"/>
    <x v="0"/>
    <n v="0"/>
    <x v="1"/>
    <x v="0"/>
    <x v="1"/>
    <x v="1616"/>
    <n v="4795.66"/>
    <s v="tier - 2"/>
    <x v="1"/>
    <s v="R1013"/>
    <x v="4"/>
  </r>
  <r>
    <x v="1796"/>
    <s v=" Mr"/>
    <s v="Deniz"/>
    <s v="Karakoyunlu"/>
    <x v="604"/>
    <n v="5.86"/>
    <x v="0"/>
    <s v="No"/>
    <x v="0"/>
    <n v="1"/>
    <x v="1"/>
    <x v="2"/>
    <x v="1"/>
    <x v="1617"/>
    <n v="4787.42"/>
    <s v="tier - 2"/>
    <x v="0"/>
    <s v="R1013"/>
    <x v="38"/>
  </r>
  <r>
    <x v="1797"/>
    <s v=" Ms"/>
    <s v="ShannonL"/>
    <s v="Desrosiers"/>
    <x v="1108"/>
    <n v="5.33"/>
    <x v="0"/>
    <s v="No"/>
    <x v="0"/>
    <n v="0"/>
    <x v="1"/>
    <x v="1"/>
    <x v="2"/>
    <x v="1618"/>
    <n v="4779.6000000000004"/>
    <s v="tier - 2"/>
    <x v="0"/>
    <s v="R1013"/>
    <x v="4"/>
  </r>
  <r>
    <x v="1798"/>
    <s v=" Ms"/>
    <s v="KaitlinM"/>
    <s v="O'Mara"/>
    <x v="1151"/>
    <n v="5.33"/>
    <x v="0"/>
    <s v="No"/>
    <x v="0"/>
    <n v="0"/>
    <x v="1"/>
    <x v="2"/>
    <x v="2"/>
    <x v="1619"/>
    <n v="4766.0200000000004"/>
    <s v="tier - 2"/>
    <x v="0"/>
    <s v="R1011"/>
    <x v="4"/>
  </r>
  <r>
    <x v="1799"/>
    <s v=" Mr"/>
    <s v="Alfredo"/>
    <s v="Shabot Marcos"/>
    <x v="795"/>
    <n v="6.02"/>
    <x v="0"/>
    <s v="No"/>
    <x v="0"/>
    <n v="1"/>
    <x v="1"/>
    <x v="0"/>
    <x v="1"/>
    <x v="1620"/>
    <n v="4762.33"/>
    <s v="tier - 3"/>
    <x v="0"/>
    <s v="R1011"/>
    <x v="38"/>
  </r>
  <r>
    <x v="1800"/>
    <s v=" Ms"/>
    <s v="Kristen"/>
    <s v="Comment"/>
    <x v="1152"/>
    <n v="6.25"/>
    <x v="0"/>
    <s v="No"/>
    <x v="0"/>
    <n v="1"/>
    <x v="1"/>
    <x v="0"/>
    <x v="1"/>
    <x v="1621"/>
    <n v="4753.6400000000003"/>
    <s v="tier - 2"/>
    <x v="0"/>
    <s v="R1013"/>
    <x v="34"/>
  </r>
  <r>
    <x v="1801"/>
    <s v=" Mr"/>
    <s v="Daniel"/>
    <s v="Moss"/>
    <x v="662"/>
    <n v="4.8099999999999996"/>
    <x v="0"/>
    <s v="No"/>
    <x v="0"/>
    <n v="1"/>
    <x v="1"/>
    <x v="0"/>
    <x v="2"/>
    <x v="1622"/>
    <n v="4751.07"/>
    <s v="tier - 3"/>
    <x v="1"/>
    <s v="R1011"/>
    <x v="38"/>
  </r>
  <r>
    <x v="1802"/>
    <s v=" Mr"/>
    <s v="Jonathan"/>
    <s v="Guzman"/>
    <x v="1153"/>
    <n v="4.5999999999999996"/>
    <x v="0"/>
    <s v="No"/>
    <x v="0"/>
    <n v="1"/>
    <x v="1"/>
    <x v="1"/>
    <x v="2"/>
    <x v="1623"/>
    <n v="4747.05"/>
    <s v="tier - 2"/>
    <x v="2"/>
    <s v="R1013"/>
    <x v="38"/>
  </r>
  <r>
    <x v="1803"/>
    <s v=" Mr"/>
    <s v="Troy"/>
    <s v="Cox"/>
    <x v="346"/>
    <n v="5.08"/>
    <x v="0"/>
    <s v="No"/>
    <x v="0"/>
    <n v="1"/>
    <x v="1"/>
    <x v="1"/>
    <x v="2"/>
    <x v="1624"/>
    <n v="4746.34"/>
    <s v="tier - 2"/>
    <x v="2"/>
    <s v="R1011"/>
    <x v="26"/>
  </r>
  <r>
    <x v="1804"/>
    <s v=" Mr"/>
    <s v="DanielC"/>
    <s v="Clash"/>
    <x v="746"/>
    <n v="5.43"/>
    <x v="0"/>
    <s v="yes"/>
    <x v="0"/>
    <n v="1"/>
    <x v="1"/>
    <x v="0"/>
    <x v="2"/>
    <x v="1625"/>
    <n v="4740.78"/>
    <s v="tier - 2"/>
    <x v="0"/>
    <s v="R1021"/>
    <x v="41"/>
  </r>
  <r>
    <x v="1805"/>
    <s v=" Ms"/>
    <s v="Lauren"/>
    <s v="Blankenship"/>
    <x v="349"/>
    <n v="5.44"/>
    <x v="0"/>
    <s v="No"/>
    <x v="0"/>
    <n v="0"/>
    <x v="1"/>
    <x v="0"/>
    <x v="2"/>
    <x v="1626"/>
    <n v="4738.2700000000004"/>
    <s v="tier - 2"/>
    <x v="0"/>
    <s v="R1012"/>
    <x v="42"/>
  </r>
  <r>
    <x v="1806"/>
    <s v=" Ms"/>
    <s v="Jennefer"/>
    <s v="Lloyd"/>
    <x v="1154"/>
    <n v="11.69"/>
    <x v="1"/>
    <s v="No"/>
    <x v="0"/>
    <n v="1"/>
    <x v="1"/>
    <x v="2"/>
    <x v="0"/>
    <x v="1627"/>
    <n v="4734.6400000000003"/>
    <s v="tier - 2"/>
    <x v="1"/>
    <s v="R1013"/>
    <x v="26"/>
  </r>
  <r>
    <x v="1807"/>
    <s v=" Ms"/>
    <s v="TraceyL"/>
    <s v="Kong"/>
    <x v="1155"/>
    <n v="6.07"/>
    <x v="0"/>
    <s v="No"/>
    <x v="0"/>
    <n v="0"/>
    <x v="1"/>
    <x v="3"/>
    <x v="1"/>
    <x v="1628"/>
    <n v="4728.71"/>
    <s v="tier - 2"/>
    <x v="0"/>
    <s v="R1012"/>
    <x v="25"/>
  </r>
  <r>
    <x v="1808"/>
    <s v=" Ms"/>
    <s v="Ashley"/>
    <s v="Benson"/>
    <x v="374"/>
    <n v="4.3600000000000003"/>
    <x v="0"/>
    <s v="No"/>
    <x v="0"/>
    <n v="0"/>
    <x v="1"/>
    <x v="2"/>
    <x v="2"/>
    <x v="1629"/>
    <n v="4719.74"/>
    <s v="tier - 2"/>
    <x v="1"/>
    <s v="R1012"/>
    <x v="6"/>
  </r>
  <r>
    <x v="1809"/>
    <s v=" Ms"/>
    <s v="Cindy"/>
    <s v="Huntington"/>
    <x v="192"/>
    <n v="5.24"/>
    <x v="0"/>
    <s v="No"/>
    <x v="0"/>
    <n v="1"/>
    <x v="1"/>
    <x v="2"/>
    <x v="2"/>
    <x v="1630"/>
    <n v="4719.5200000000004"/>
    <s v="tier - 2"/>
    <x v="2"/>
    <s v="R1024"/>
    <x v="34"/>
  </r>
  <r>
    <x v="1810"/>
    <s v=" Ms"/>
    <s v="Esther"/>
    <s v="Kendall"/>
    <x v="1156"/>
    <n v="5.37"/>
    <x v="0"/>
    <s v="No"/>
    <x v="0"/>
    <n v="1"/>
    <x v="1"/>
    <x v="2"/>
    <x v="2"/>
    <x v="184"/>
    <n v="4718.2"/>
    <s v="tier - 2"/>
    <x v="0"/>
    <s v="R1024"/>
    <x v="34"/>
  </r>
  <r>
    <x v="1811"/>
    <s v=" Ms"/>
    <s v="Jackie"/>
    <s v="Gast"/>
    <x v="1157"/>
    <n v="6.6"/>
    <x v="1"/>
    <s v="No"/>
    <x v="0"/>
    <n v="0"/>
    <x v="1"/>
    <x v="2"/>
    <x v="0"/>
    <x v="1631"/>
    <n v="4712.12"/>
    <s v="tier - 2"/>
    <x v="0"/>
    <s v="R1011"/>
    <x v="36"/>
  </r>
  <r>
    <x v="1812"/>
    <s v=" Mr"/>
    <s v="TimothyP"/>
    <s v="Scanlin"/>
    <x v="1158"/>
    <n v="5.77"/>
    <x v="0"/>
    <s v="No"/>
    <x v="0"/>
    <n v="0"/>
    <x v="1"/>
    <x v="3"/>
    <x v="1"/>
    <x v="1632"/>
    <n v="4699.47"/>
    <s v="tier - 2"/>
    <x v="0"/>
    <s v="R1013"/>
    <x v="29"/>
  </r>
  <r>
    <x v="1813"/>
    <s v=" Ms"/>
    <s v="Lauren"/>
    <s v="Philbrook"/>
    <x v="747"/>
    <n v="6.08"/>
    <x v="0"/>
    <s v="No"/>
    <x v="1"/>
    <n v="1"/>
    <x v="1"/>
    <x v="1"/>
    <x v="1"/>
    <x v="1633"/>
    <n v="4687.8"/>
    <s v="tier - 2"/>
    <x v="0"/>
    <s v="R1011"/>
    <x v="39"/>
  </r>
  <r>
    <x v="1814"/>
    <s v=" Mr"/>
    <s v="Benjamin"/>
    <s v="Cowan"/>
    <x v="1035"/>
    <n v="4.16"/>
    <x v="0"/>
    <s v="No"/>
    <x v="0"/>
    <n v="0"/>
    <x v="1"/>
    <x v="0"/>
    <x v="2"/>
    <x v="1634"/>
    <n v="4686.3900000000003"/>
    <s v="tier - 3"/>
    <x v="0"/>
    <s v="R1013"/>
    <x v="3"/>
  </r>
  <r>
    <x v="1815"/>
    <s v=" Mr"/>
    <s v="HugoM"/>
    <s v="Sousa"/>
    <x v="1159"/>
    <n v="5.0999999999999996"/>
    <x v="0"/>
    <s v="No"/>
    <x v="1"/>
    <n v="1"/>
    <x v="1"/>
    <x v="0"/>
    <x v="2"/>
    <x v="1635"/>
    <n v="4678.8"/>
    <s v="tier - 2"/>
    <x v="1"/>
    <s v="R1021"/>
    <x v="39"/>
  </r>
  <r>
    <x v="1816"/>
    <s v=" Mr"/>
    <s v="DanielJ"/>
    <s v="Stanton"/>
    <x v="1160"/>
    <n v="5.3"/>
    <x v="0"/>
    <s v="No"/>
    <x v="1"/>
    <n v="1"/>
    <x v="1"/>
    <x v="3"/>
    <x v="2"/>
    <x v="644"/>
    <n v="4674.2"/>
    <s v="tier - 2"/>
    <x v="1"/>
    <s v="R1013"/>
    <x v="18"/>
  </r>
  <r>
    <x v="1817"/>
    <s v=" Mr"/>
    <s v="JustinR"/>
    <s v="Mollak"/>
    <x v="160"/>
    <n v="4.9000000000000004"/>
    <x v="0"/>
    <s v="No"/>
    <x v="0"/>
    <n v="0"/>
    <x v="1"/>
    <x v="0"/>
    <x v="2"/>
    <x v="139"/>
    <n v="4673.3900000000003"/>
    <s v="tier - 2"/>
    <x v="1"/>
    <s v="R1013"/>
    <x v="3"/>
  </r>
  <r>
    <x v="1818"/>
    <s v=" Mr"/>
    <s v="Colin"/>
    <s v="Bell"/>
    <x v="40"/>
    <n v="5.55"/>
    <x v="0"/>
    <s v="No"/>
    <x v="0"/>
    <n v="0"/>
    <x v="1"/>
    <x v="0"/>
    <x v="2"/>
    <x v="1636"/>
    <n v="4670.6400000000003"/>
    <s v="tier - 2"/>
    <x v="2"/>
    <s v="R1011"/>
    <x v="3"/>
  </r>
  <r>
    <x v="1819"/>
    <s v=" Mr"/>
    <s v="Rob"/>
    <s v="Weston"/>
    <x v="1079"/>
    <n v="4.95"/>
    <x v="0"/>
    <s v="No"/>
    <x v="0"/>
    <n v="0"/>
    <x v="1"/>
    <x v="0"/>
    <x v="2"/>
    <x v="1637"/>
    <n v="4667.6099999999997"/>
    <s v="tier - 3"/>
    <x v="0"/>
    <s v="R1016"/>
    <x v="3"/>
  </r>
  <r>
    <x v="1820"/>
    <s v=" Mr"/>
    <s v="Patrick"/>
    <s v="Rabuzzi"/>
    <x v="384"/>
    <n v="6.46"/>
    <x v="1"/>
    <s v="No"/>
    <x v="0"/>
    <n v="0"/>
    <x v="1"/>
    <x v="1"/>
    <x v="1"/>
    <x v="1638"/>
    <n v="4661.29"/>
    <s v="tier - 2"/>
    <x v="1"/>
    <s v="R1017"/>
    <x v="45"/>
  </r>
  <r>
    <x v="1821"/>
    <s v=" Mr"/>
    <s v="AustinD"/>
    <s v="Hendrix"/>
    <x v="65"/>
    <n v="4.9000000000000004"/>
    <x v="1"/>
    <s v="No"/>
    <x v="0"/>
    <n v="0"/>
    <x v="1"/>
    <x v="0"/>
    <x v="2"/>
    <x v="1639"/>
    <n v="4646.76"/>
    <s v="tier - 1"/>
    <x v="1"/>
    <s v="R1011"/>
    <x v="17"/>
  </r>
  <r>
    <x v="1822"/>
    <s v=" Ms"/>
    <s v="Brittany"/>
    <s v="Van Nielen"/>
    <x v="43"/>
    <n v="5.21"/>
    <x v="0"/>
    <s v="No"/>
    <x v="0"/>
    <n v="1"/>
    <x v="1"/>
    <x v="0"/>
    <x v="2"/>
    <x v="1640"/>
    <n v="4618.08"/>
    <s v="tier - 2"/>
    <x v="1"/>
    <s v="R1012"/>
    <x v="44"/>
  </r>
  <r>
    <x v="1823"/>
    <s v=" Mr"/>
    <s v="MatthewT"/>
    <s v="Blanton"/>
    <x v="722"/>
    <n v="4.13"/>
    <x v="0"/>
    <s v="yes"/>
    <x v="0"/>
    <n v="1"/>
    <x v="1"/>
    <x v="0"/>
    <x v="2"/>
    <x v="1641"/>
    <n v="4608.03"/>
    <s v="tier - 2"/>
    <x v="0"/>
    <s v="R1011"/>
    <x v="21"/>
  </r>
  <r>
    <x v="1824"/>
    <s v=" Ms"/>
    <s v="BeckyG"/>
    <s v="Schout"/>
    <x v="312"/>
    <n v="5.28"/>
    <x v="0"/>
    <s v="No"/>
    <x v="0"/>
    <n v="0"/>
    <x v="1"/>
    <x v="1"/>
    <x v="2"/>
    <x v="1642"/>
    <n v="4571.41"/>
    <s v="tier - 2"/>
    <x v="2"/>
    <s v="R1012"/>
    <x v="4"/>
  </r>
  <r>
    <x v="1825"/>
    <s v=" Ms"/>
    <s v="Virginie"/>
    <s v="Schmaltz"/>
    <x v="1041"/>
    <n v="4.68"/>
    <x v="1"/>
    <s v="No"/>
    <x v="0"/>
    <n v="0"/>
    <x v="1"/>
    <x v="1"/>
    <x v="2"/>
    <x v="1643"/>
    <n v="4564.1899999999996"/>
    <s v="tier - 2"/>
    <x v="2"/>
    <s v="R1024"/>
    <x v="45"/>
  </r>
  <r>
    <x v="1826"/>
    <s v=" Ms"/>
    <s v="AllisonA"/>
    <s v="Eagen"/>
    <x v="1161"/>
    <n v="4.0599999999999996"/>
    <x v="0"/>
    <s v="No"/>
    <x v="0"/>
    <n v="0"/>
    <x v="1"/>
    <x v="1"/>
    <x v="2"/>
    <x v="1644"/>
    <n v="4562.84"/>
    <s v="tier - 2"/>
    <x v="2"/>
    <s v="R1013"/>
    <x v="3"/>
  </r>
  <r>
    <x v="1827"/>
    <s v=" Ms"/>
    <s v="Julie"/>
    <s v="Rotramel"/>
    <x v="32"/>
    <n v="4.2"/>
    <x v="0"/>
    <s v="yes"/>
    <x v="0"/>
    <n v="1"/>
    <x v="1"/>
    <x v="0"/>
    <x v="2"/>
    <x v="1645"/>
    <n v="4561.1899999999996"/>
    <s v="tier - 2"/>
    <x v="2"/>
    <s v="R1024"/>
    <x v="41"/>
  </r>
  <r>
    <x v="1828"/>
    <s v=" Ms"/>
    <s v="Katherine"/>
    <s v="Prevost"/>
    <x v="559"/>
    <n v="4.83"/>
    <x v="0"/>
    <s v="No"/>
    <x v="0"/>
    <n v="0"/>
    <x v="1"/>
    <x v="2"/>
    <x v="2"/>
    <x v="1646"/>
    <n v="4544.2299999999996"/>
    <s v="tier - 2"/>
    <x v="1"/>
    <s v="R1024"/>
    <x v="3"/>
  </r>
  <r>
    <x v="1829"/>
    <s v=" Mr"/>
    <s v="Caleb"/>
    <s v="Boyd"/>
    <x v="19"/>
    <n v="4.87"/>
    <x v="1"/>
    <s v="No"/>
    <x v="0"/>
    <n v="1"/>
    <x v="1"/>
    <x v="0"/>
    <x v="2"/>
    <x v="1647"/>
    <n v="4536.26"/>
    <s v="tier - 2"/>
    <x v="2"/>
    <s v="R1011"/>
    <x v="23"/>
  </r>
  <r>
    <x v="1830"/>
    <s v=" Ms"/>
    <s v="Jaime"/>
    <s v="Dawes"/>
    <x v="473"/>
    <n v="5.86"/>
    <x v="0"/>
    <s v="No"/>
    <x v="1"/>
    <n v="1"/>
    <x v="1"/>
    <x v="2"/>
    <x v="1"/>
    <x v="1648"/>
    <n v="4529.4799999999996"/>
    <s v="tier - 2"/>
    <x v="1"/>
    <s v="R1011"/>
    <x v="20"/>
  </r>
  <r>
    <x v="1831"/>
    <s v=" Ms"/>
    <s v="Hannah"/>
    <s v="Jennings"/>
    <x v="1022"/>
    <n v="4.12"/>
    <x v="0"/>
    <s v="No"/>
    <x v="0"/>
    <n v="1"/>
    <x v="1"/>
    <x v="1"/>
    <x v="2"/>
    <x v="1066"/>
    <n v="4527.18"/>
    <s v="tier - 2"/>
    <x v="2"/>
    <s v="R1012"/>
    <x v="34"/>
  </r>
  <r>
    <x v="1832"/>
    <s v=" Mr"/>
    <s v="Zachariah"/>
    <s v="Nyambaso"/>
    <x v="1162"/>
    <n v="5.71"/>
    <x v="1"/>
    <s v="No"/>
    <x v="0"/>
    <n v="1"/>
    <x v="1"/>
    <x v="0"/>
    <x v="1"/>
    <x v="1649"/>
    <n v="4518.83"/>
    <s v="tier - 2"/>
    <x v="2"/>
    <s v="R1017"/>
    <x v="23"/>
  </r>
  <r>
    <x v="1833"/>
    <s v=" Ms"/>
    <s v="PatriciaA"/>
    <s v="Shaffer"/>
    <x v="1163"/>
    <n v="6.03"/>
    <x v="0"/>
    <s v="No"/>
    <x v="0"/>
    <n v="1"/>
    <x v="1"/>
    <x v="2"/>
    <x v="1"/>
    <x v="1650"/>
    <n v="4518.7700000000004"/>
    <s v="tier - 2"/>
    <x v="0"/>
    <s v="R1012"/>
    <x v="38"/>
  </r>
  <r>
    <x v="1834"/>
    <s v=" Mrs"/>
    <s v="ElizabethA"/>
    <s v="Corkum"/>
    <x v="1164"/>
    <n v="5.65"/>
    <x v="0"/>
    <s v="No"/>
    <x v="1"/>
    <n v="1"/>
    <x v="1"/>
    <x v="0"/>
    <x v="2"/>
    <x v="1651"/>
    <n v="4518.3999999999996"/>
    <s v="tier - 2"/>
    <x v="0"/>
    <s v="R1026"/>
    <x v="39"/>
  </r>
  <r>
    <x v="1835"/>
    <s v=" Mr"/>
    <s v="Benjamin"/>
    <s v="Pedersen"/>
    <x v="910"/>
    <n v="5.05"/>
    <x v="0"/>
    <s v="No"/>
    <x v="0"/>
    <n v="0"/>
    <x v="1"/>
    <x v="3"/>
    <x v="2"/>
    <x v="1652"/>
    <n v="4515.71"/>
    <s v="tier - 2"/>
    <x v="0"/>
    <s v="R1013"/>
    <x v="25"/>
  </r>
  <r>
    <x v="1836"/>
    <s v=" Mr"/>
    <s v="Breno"/>
    <s v="Melo"/>
    <x v="1165"/>
    <n v="6.26"/>
    <x v="0"/>
    <s v="No"/>
    <x v="0"/>
    <n v="0"/>
    <x v="1"/>
    <x v="3"/>
    <x v="1"/>
    <x v="1218"/>
    <n v="4511.41"/>
    <s v="tier - 2"/>
    <x v="0"/>
    <s v="R1013"/>
    <x v="37"/>
  </r>
  <r>
    <x v="1837"/>
    <s v=" Mr"/>
    <s v="Takaya"/>
    <s v="Sakamoto"/>
    <x v="534"/>
    <n v="4.08"/>
    <x v="1"/>
    <s v="No"/>
    <x v="1"/>
    <n v="1"/>
    <x v="1"/>
    <x v="0"/>
    <x v="2"/>
    <x v="1653"/>
    <n v="4504.66"/>
    <s v="tier - 1"/>
    <x v="2"/>
    <s v="R1013"/>
    <x v="31"/>
  </r>
  <r>
    <x v="1838"/>
    <s v=" Mr"/>
    <s v="ThomasIv"/>
    <s v="Mcmahon"/>
    <x v="982"/>
    <n v="6.19"/>
    <x v="1"/>
    <s v="No"/>
    <x v="0"/>
    <n v="1"/>
    <x v="1"/>
    <x v="2"/>
    <x v="1"/>
    <x v="1654"/>
    <n v="4500.34"/>
    <s v="tier - 2"/>
    <x v="1"/>
    <s v="R1017"/>
    <x v="23"/>
  </r>
  <r>
    <x v="1839"/>
    <s v=" Mr"/>
    <s v="BradleyE"/>
    <s v="Harris"/>
    <x v="1166"/>
    <n v="6.01"/>
    <x v="0"/>
    <s v="No"/>
    <x v="0"/>
    <n v="1"/>
    <x v="1"/>
    <x v="1"/>
    <x v="1"/>
    <x v="1655"/>
    <n v="4488.58"/>
    <s v="tier - 2"/>
    <x v="0"/>
    <s v="R1012"/>
    <x v="34"/>
  </r>
  <r>
    <x v="1840"/>
    <s v=" Ms"/>
    <s v="Megan"/>
    <s v="Lombardo"/>
    <x v="1167"/>
    <n v="6.07"/>
    <x v="0"/>
    <s v="yes"/>
    <x v="0"/>
    <n v="1"/>
    <x v="1"/>
    <x v="0"/>
    <x v="1"/>
    <x v="1656"/>
    <n v="4468.25"/>
    <s v="tier - 2"/>
    <x v="2"/>
    <s v="R1012"/>
    <x v="41"/>
  </r>
  <r>
    <x v="1841"/>
    <s v=" Ms"/>
    <s v="RubyJ"/>
    <s v="Bode"/>
    <x v="37"/>
    <n v="5.63"/>
    <x v="0"/>
    <s v="No"/>
    <x v="0"/>
    <n v="0"/>
    <x v="1"/>
    <x v="0"/>
    <x v="2"/>
    <x v="1657"/>
    <n v="4466.62"/>
    <s v="tier - 2"/>
    <x v="2"/>
    <s v="R1012"/>
    <x v="35"/>
  </r>
  <r>
    <x v="1842"/>
    <s v=" Mr"/>
    <s v="Bart"/>
    <s v="Johnson"/>
    <x v="66"/>
    <n v="6.05"/>
    <x v="0"/>
    <s v="No"/>
    <x v="0"/>
    <n v="0"/>
    <x v="1"/>
    <x v="0"/>
    <x v="1"/>
    <x v="1658"/>
    <n v="4463.21"/>
    <s v="tier - 3"/>
    <x v="0"/>
    <s v="R1013"/>
    <x v="42"/>
  </r>
  <r>
    <x v="1843"/>
    <s v=" Mr"/>
    <s v="RobertA"/>
    <s v="Norcross"/>
    <x v="428"/>
    <n v="4.6500000000000004"/>
    <x v="0"/>
    <s v="No"/>
    <x v="0"/>
    <n v="0"/>
    <x v="1"/>
    <x v="0"/>
    <x v="2"/>
    <x v="1659"/>
    <n v="4462.72"/>
    <s v="tier - 2"/>
    <x v="0"/>
    <s v="R1012"/>
    <x v="3"/>
  </r>
  <r>
    <x v="1844"/>
    <s v=" Mr"/>
    <s v="Adam"/>
    <s v="Lazrus"/>
    <x v="422"/>
    <n v="5.37"/>
    <x v="0"/>
    <s v="No"/>
    <x v="0"/>
    <n v="0"/>
    <x v="1"/>
    <x v="1"/>
    <x v="2"/>
    <x v="487"/>
    <n v="4454.3999999999996"/>
    <s v="tier - 2"/>
    <x v="0"/>
    <s v="R1012"/>
    <x v="3"/>
  </r>
  <r>
    <x v="1845"/>
    <s v=" Mr"/>
    <s v="YemaneAdhane"/>
    <s v="Tsegay"/>
    <x v="409"/>
    <n v="5.39"/>
    <x v="0"/>
    <s v="No"/>
    <x v="0"/>
    <n v="0"/>
    <x v="1"/>
    <x v="0"/>
    <x v="2"/>
    <x v="1660"/>
    <n v="4449.46"/>
    <s v="tier - 1"/>
    <x v="2"/>
    <s v="R1013"/>
    <x v="6"/>
  </r>
  <r>
    <x v="1846"/>
    <s v=" Mr"/>
    <s v="JesseA"/>
    <s v="Schneider"/>
    <x v="295"/>
    <n v="5.86"/>
    <x v="0"/>
    <s v="No"/>
    <x v="0"/>
    <n v="0"/>
    <x v="1"/>
    <x v="1"/>
    <x v="1"/>
    <x v="1661"/>
    <n v="4441.21"/>
    <s v="tier - 1"/>
    <x v="2"/>
    <s v="R1014"/>
    <x v="42"/>
  </r>
  <r>
    <x v="1847"/>
    <s v=" Mr"/>
    <s v="Bird"/>
    <s v="Loreto"/>
    <x v="1034"/>
    <n v="4.4400000000000004"/>
    <x v="0"/>
    <s v="No"/>
    <x v="0"/>
    <n v="0"/>
    <x v="1"/>
    <x v="1"/>
    <x v="2"/>
    <x v="1662"/>
    <n v="4438.26"/>
    <s v="tier - 2"/>
    <x v="0"/>
    <s v="R1017"/>
    <x v="6"/>
  </r>
  <r>
    <x v="1848"/>
    <s v=" Mr"/>
    <s v="PatrickM"/>
    <s v="Callahan"/>
    <x v="303"/>
    <n v="4.41"/>
    <x v="0"/>
    <s v="No"/>
    <x v="0"/>
    <n v="0"/>
    <x v="1"/>
    <x v="1"/>
    <x v="2"/>
    <x v="1663"/>
    <n v="4435.09"/>
    <s v="tier - 3"/>
    <x v="2"/>
    <s v="R1016"/>
    <x v="6"/>
  </r>
  <r>
    <x v="1849"/>
    <s v=" Mr"/>
    <s v="Kyle"/>
    <s v="Timko"/>
    <x v="355"/>
    <n v="5.19"/>
    <x v="0"/>
    <s v="No"/>
    <x v="1"/>
    <n v="1"/>
    <x v="1"/>
    <x v="0"/>
    <x v="2"/>
    <x v="1664"/>
    <n v="4433.92"/>
    <s v="tier - 2"/>
    <x v="2"/>
    <s v="R1012"/>
    <x v="20"/>
  </r>
  <r>
    <x v="1850"/>
    <s v=" Mr"/>
    <s v="Ryan"/>
    <s v="Achatz"/>
    <x v="170"/>
    <n v="5.16"/>
    <x v="0"/>
    <s v="No"/>
    <x v="1"/>
    <n v="1"/>
    <x v="1"/>
    <x v="0"/>
    <x v="2"/>
    <x v="1665"/>
    <n v="4433.3900000000003"/>
    <s v="tier - 2"/>
    <x v="0"/>
    <s v="R1012"/>
    <x v="20"/>
  </r>
  <r>
    <x v="1851"/>
    <s v=" Mr"/>
    <s v="Yuri"/>
    <s v="Horwitz"/>
    <x v="878"/>
    <n v="4.24"/>
    <x v="0"/>
    <s v="No"/>
    <x v="0"/>
    <n v="0"/>
    <x v="1"/>
    <x v="2"/>
    <x v="2"/>
    <x v="1666"/>
    <n v="4428.8900000000003"/>
    <s v="tier - 3"/>
    <x v="1"/>
    <s v="R1017"/>
    <x v="6"/>
  </r>
  <r>
    <x v="1852"/>
    <s v=" Mr"/>
    <s v="Ryan"/>
    <s v="Gordyan"/>
    <x v="436"/>
    <n v="5.45"/>
    <x v="0"/>
    <s v="No"/>
    <x v="0"/>
    <n v="1"/>
    <x v="1"/>
    <x v="1"/>
    <x v="2"/>
    <x v="1667"/>
    <n v="4420.95"/>
    <s v="tier - 2"/>
    <x v="0"/>
    <s v="R1020"/>
    <x v="34"/>
  </r>
  <r>
    <x v="1853"/>
    <s v=" Ms"/>
    <s v="Debbie"/>
    <s v="Hetherington"/>
    <x v="586"/>
    <n v="5.03"/>
    <x v="1"/>
    <s v="No"/>
    <x v="0"/>
    <n v="1"/>
    <x v="1"/>
    <x v="1"/>
    <x v="2"/>
    <x v="1668"/>
    <n v="4415.16"/>
    <s v="tier - 2"/>
    <x v="1"/>
    <s v="R1013"/>
    <x v="23"/>
  </r>
  <r>
    <x v="1854"/>
    <s v=" Mr"/>
    <s v="MarkD"/>
    <s v="Thompson"/>
    <x v="1168"/>
    <n v="9.6199999999999992"/>
    <x v="1"/>
    <s v="No"/>
    <x v="0"/>
    <n v="1"/>
    <x v="1"/>
    <x v="0"/>
    <x v="0"/>
    <x v="1335"/>
    <n v="4402.2299999999996"/>
    <s v="tier - 2"/>
    <x v="2"/>
    <s v="R1011"/>
    <x v="26"/>
  </r>
  <r>
    <x v="1855"/>
    <s v=" Mr"/>
    <s v="Christopher"/>
    <s v="Battoo"/>
    <x v="425"/>
    <n v="6.77"/>
    <x v="1"/>
    <s v="No"/>
    <x v="0"/>
    <n v="1"/>
    <x v="1"/>
    <x v="1"/>
    <x v="0"/>
    <x v="1669"/>
    <n v="4399.7299999999996"/>
    <s v="tier - 3"/>
    <x v="2"/>
    <s v="R1013"/>
    <x v="26"/>
  </r>
  <r>
    <x v="1856"/>
    <s v=" Ms"/>
    <s v="DaniellL"/>
    <s v="Barker"/>
    <x v="1169"/>
    <n v="5.36"/>
    <x v="1"/>
    <s v="No"/>
    <x v="0"/>
    <n v="1"/>
    <x v="1"/>
    <x v="2"/>
    <x v="2"/>
    <x v="1670"/>
    <n v="4397.3100000000004"/>
    <s v="tier - 2"/>
    <x v="2"/>
    <s v="R1013"/>
    <x v="23"/>
  </r>
  <r>
    <x v="1857"/>
    <s v=" Mr"/>
    <s v="Janne"/>
    <s v="Saarnilehto"/>
    <x v="1170"/>
    <n v="5.69"/>
    <x v="0"/>
    <s v="No"/>
    <x v="0"/>
    <n v="0"/>
    <x v="1"/>
    <x v="3"/>
    <x v="2"/>
    <x v="1671"/>
    <n v="4392.7"/>
    <s v="tier - 2"/>
    <x v="2"/>
    <s v="R1013"/>
    <x v="37"/>
  </r>
  <r>
    <x v="1858"/>
    <s v=" Ms"/>
    <s v="Martina"/>
    <s v="Morton"/>
    <x v="925"/>
    <n v="4.9000000000000004"/>
    <x v="1"/>
    <s v="No"/>
    <x v="1"/>
    <n v="1"/>
    <x v="1"/>
    <x v="2"/>
    <x v="2"/>
    <x v="1672"/>
    <n v="4391.6499999999996"/>
    <s v="tier - 2"/>
    <x v="2"/>
    <s v="R1011"/>
    <x v="31"/>
  </r>
  <r>
    <x v="1859"/>
    <s v=" Ms"/>
    <s v="ElizabethL"/>
    <s v="Thomas"/>
    <x v="252"/>
    <n v="5.78"/>
    <x v="0"/>
    <s v="No"/>
    <x v="0"/>
    <n v="0"/>
    <x v="1"/>
    <x v="1"/>
    <x v="1"/>
    <x v="1673"/>
    <n v="4357.04"/>
    <s v="tier - 2"/>
    <x v="0"/>
    <s v="R1012"/>
    <x v="3"/>
  </r>
  <r>
    <x v="1860"/>
    <s v=" Ms"/>
    <s v="StephanieC"/>
    <s v="Hillman"/>
    <x v="1034"/>
    <n v="4.7"/>
    <x v="0"/>
    <s v="No"/>
    <x v="0"/>
    <n v="0"/>
    <x v="1"/>
    <x v="1"/>
    <x v="2"/>
    <x v="1674"/>
    <n v="4350.51"/>
    <s v="tier - 2"/>
    <x v="2"/>
    <s v="R1013"/>
    <x v="42"/>
  </r>
  <r>
    <x v="1861"/>
    <s v=" Ms"/>
    <s v="Katie"/>
    <s v="Edwards"/>
    <x v="409"/>
    <n v="6.28"/>
    <x v="0"/>
    <s v="No"/>
    <x v="0"/>
    <n v="0"/>
    <x v="1"/>
    <x v="0"/>
    <x v="1"/>
    <x v="1675"/>
    <n v="4349.46"/>
    <s v="tier - 2"/>
    <x v="2"/>
    <s v="R1013"/>
    <x v="6"/>
  </r>
  <r>
    <x v="1862"/>
    <s v=" Ms"/>
    <s v="Callie"/>
    <s v="Bartel"/>
    <x v="210"/>
    <n v="4.2300000000000004"/>
    <x v="0"/>
    <s v="No"/>
    <x v="0"/>
    <n v="0"/>
    <x v="1"/>
    <x v="0"/>
    <x v="2"/>
    <x v="1676"/>
    <n v="4347.0200000000004"/>
    <s v="tier - 2"/>
    <x v="1"/>
    <s v="R1024"/>
    <x v="3"/>
  </r>
  <r>
    <x v="1863"/>
    <s v=" Ms"/>
    <s v="Inna"/>
    <s v="Potekhina"/>
    <x v="1171"/>
    <n v="6.17"/>
    <x v="0"/>
    <s v="No"/>
    <x v="0"/>
    <n v="0"/>
    <x v="1"/>
    <x v="1"/>
    <x v="1"/>
    <x v="1677"/>
    <n v="4340.4399999999996"/>
    <s v="tier - 2"/>
    <x v="1"/>
    <s v="R1013"/>
    <x v="6"/>
  </r>
  <r>
    <x v="1864"/>
    <s v=" Ms"/>
    <s v="MaryK"/>
    <s v="Kelly"/>
    <x v="467"/>
    <n v="4.96"/>
    <x v="0"/>
    <s v="No"/>
    <x v="0"/>
    <n v="0"/>
    <x v="1"/>
    <x v="1"/>
    <x v="2"/>
    <x v="1678"/>
    <n v="4337.74"/>
    <s v="tier - 2"/>
    <x v="1"/>
    <s v="R1024"/>
    <x v="6"/>
  </r>
  <r>
    <x v="1865"/>
    <s v=" Mr"/>
    <s v="SamuelM"/>
    <s v="Lapp"/>
    <x v="673"/>
    <n v="5.1100000000000003"/>
    <x v="1"/>
    <s v="No"/>
    <x v="0"/>
    <n v="1"/>
    <x v="1"/>
    <x v="0"/>
    <x v="2"/>
    <x v="1679"/>
    <n v="4320.41"/>
    <s v="tier - 2"/>
    <x v="1"/>
    <s v="R1012"/>
    <x v="23"/>
  </r>
  <r>
    <x v="1866"/>
    <s v=" Ms"/>
    <s v="Kimberly"/>
    <s v="Burke"/>
    <x v="1172"/>
    <n v="4.05"/>
    <x v="0"/>
    <s v="yes"/>
    <x v="0"/>
    <n v="1"/>
    <x v="1"/>
    <x v="2"/>
    <x v="2"/>
    <x v="1680"/>
    <n v="4296.2700000000004"/>
    <s v="tier - 2"/>
    <x v="0"/>
    <s v="R1012"/>
    <x v="21"/>
  </r>
  <r>
    <x v="1867"/>
    <s v=" Mr"/>
    <s v="TomJ"/>
    <s v="Barry"/>
    <x v="1173"/>
    <n v="6.49"/>
    <x v="0"/>
    <s v="No"/>
    <x v="1"/>
    <n v="1"/>
    <x v="1"/>
    <x v="0"/>
    <x v="1"/>
    <x v="1681"/>
    <n v="4278.55"/>
    <s v="tier - 2"/>
    <x v="1"/>
    <s v="R1021"/>
    <x v="43"/>
  </r>
  <r>
    <x v="1868"/>
    <s v=" Mr"/>
    <s v="Zachary"/>
    <s v="Mccormick"/>
    <x v="1174"/>
    <n v="4.1900000000000004"/>
    <x v="0"/>
    <s v="No"/>
    <x v="0"/>
    <n v="1"/>
    <x v="1"/>
    <x v="0"/>
    <x v="2"/>
    <x v="203"/>
    <n v="4266.17"/>
    <s v="tier - 3"/>
    <x v="2"/>
    <s v="R1013"/>
    <x v="34"/>
  </r>
  <r>
    <x v="1869"/>
    <s v=" Mr"/>
    <s v="Dane"/>
    <s v="Mcelroy"/>
    <x v="1175"/>
    <n v="4.99"/>
    <x v="1"/>
    <s v="No"/>
    <x v="1"/>
    <n v="1"/>
    <x v="1"/>
    <x v="3"/>
    <x v="2"/>
    <x v="1682"/>
    <n v="4265.01"/>
    <s v="tier - 2"/>
    <x v="1"/>
    <s v="R1012"/>
    <x v="33"/>
  </r>
  <r>
    <x v="1870"/>
    <s v=" Mr"/>
    <s v="DougieJ"/>
    <s v="Coffed"/>
    <x v="782"/>
    <n v="4.7699999999999996"/>
    <x v="1"/>
    <s v="No"/>
    <x v="0"/>
    <n v="1"/>
    <x v="1"/>
    <x v="0"/>
    <x v="2"/>
    <x v="1683"/>
    <n v="4260.74"/>
    <s v="tier - 3"/>
    <x v="2"/>
    <s v="R1011"/>
    <x v="40"/>
  </r>
  <r>
    <x v="1871"/>
    <s v=" Mr"/>
    <s v="JeremiahH"/>
    <s v="Estes"/>
    <x v="1176"/>
    <n v="5.46"/>
    <x v="0"/>
    <s v="No"/>
    <x v="0"/>
    <n v="0"/>
    <x v="1"/>
    <x v="3"/>
    <x v="2"/>
    <x v="1684"/>
    <n v="4250.24"/>
    <s v="tier - 2"/>
    <x v="0"/>
    <s v="R1013"/>
    <x v="37"/>
  </r>
  <r>
    <x v="1872"/>
    <s v=" Mr"/>
    <s v="AshleyJ"/>
    <s v="Miles"/>
    <x v="276"/>
    <n v="5.43"/>
    <x v="0"/>
    <s v="No"/>
    <x v="0"/>
    <n v="0"/>
    <x v="1"/>
    <x v="1"/>
    <x v="2"/>
    <x v="1685"/>
    <n v="4243.59"/>
    <s v="tier - 3"/>
    <x v="1"/>
    <s v="R1012"/>
    <x v="42"/>
  </r>
  <r>
    <x v="1873"/>
    <s v=" Mr"/>
    <s v="TurnerJ"/>
    <s v="Zamore"/>
    <x v="751"/>
    <n v="4.29"/>
    <x v="0"/>
    <s v="No"/>
    <x v="0"/>
    <n v="0"/>
    <x v="1"/>
    <x v="1"/>
    <x v="2"/>
    <x v="1686"/>
    <n v="4239.8900000000003"/>
    <s v="tier - 2"/>
    <x v="2"/>
    <s v="R1012"/>
    <x v="42"/>
  </r>
  <r>
    <x v="1874"/>
    <s v=" Mr"/>
    <s v="Roger"/>
    <s v="Donaghy"/>
    <x v="308"/>
    <n v="5.25"/>
    <x v="0"/>
    <s v="No"/>
    <x v="0"/>
    <n v="1"/>
    <x v="1"/>
    <x v="1"/>
    <x v="2"/>
    <x v="1687"/>
    <n v="4237.13"/>
    <s v="tier - 3"/>
    <x v="1"/>
    <s v="R1016"/>
    <x v="34"/>
  </r>
  <r>
    <x v="1875"/>
    <s v=" Ms"/>
    <s v="Pamela"/>
    <s v="Kennedy"/>
    <x v="1006"/>
    <n v="4.04"/>
    <x v="0"/>
    <s v="No"/>
    <x v="0"/>
    <n v="1"/>
    <x v="1"/>
    <x v="0"/>
    <x v="2"/>
    <x v="1688"/>
    <n v="4234.93"/>
    <s v="tier - 2"/>
    <x v="1"/>
    <s v="R1011"/>
    <x v="44"/>
  </r>
  <r>
    <x v="1876"/>
    <s v=" Ms"/>
    <s v="AllisonM"/>
    <s v="Fiorini"/>
    <x v="666"/>
    <n v="5"/>
    <x v="1"/>
    <s v="No"/>
    <x v="1"/>
    <n v="1"/>
    <x v="1"/>
    <x v="1"/>
    <x v="2"/>
    <x v="1689"/>
    <n v="4189.1099999999997"/>
    <s v="tier - 2"/>
    <x v="2"/>
    <s v="R1012"/>
    <x v="31"/>
  </r>
  <r>
    <x v="1877"/>
    <s v=" Mrs"/>
    <s v="KatherineH"/>
    <s v="Alexander"/>
    <x v="346"/>
    <n v="4.01"/>
    <x v="1"/>
    <s v="No"/>
    <x v="0"/>
    <n v="1"/>
    <x v="1"/>
    <x v="1"/>
    <x v="2"/>
    <x v="1690"/>
    <n v="4188.7299999999996"/>
    <s v="tier - 2"/>
    <x v="2"/>
    <s v="R1025"/>
    <x v="40"/>
  </r>
  <r>
    <x v="1878"/>
    <s v=" Ms"/>
    <s v="Robin"/>
    <s v="Watkins"/>
    <x v="823"/>
    <n v="5.4"/>
    <x v="0"/>
    <s v="No"/>
    <x v="0"/>
    <n v="0"/>
    <x v="1"/>
    <x v="2"/>
    <x v="2"/>
    <x v="1691"/>
    <n v="4185.1000000000004"/>
    <s v="tier - 2"/>
    <x v="0"/>
    <s v="R1013"/>
    <x v="4"/>
  </r>
  <r>
    <x v="1879"/>
    <s v=" Ms"/>
    <s v="Terri"/>
    <s v="Cassel"/>
    <x v="1177"/>
    <n v="5.81"/>
    <x v="0"/>
    <s v="No"/>
    <x v="0"/>
    <n v="1"/>
    <x v="1"/>
    <x v="3"/>
    <x v="1"/>
    <x v="1692"/>
    <n v="4163.21"/>
    <s v="tier - 2"/>
    <x v="2"/>
    <s v="R1012"/>
    <x v="32"/>
  </r>
  <r>
    <x v="1880"/>
    <s v=" Mr"/>
    <s v="Eddie"/>
    <s v="Ferguson"/>
    <x v="750"/>
    <n v="5.82"/>
    <x v="0"/>
    <s v="No"/>
    <x v="0"/>
    <n v="1"/>
    <x v="1"/>
    <x v="0"/>
    <x v="1"/>
    <x v="1693"/>
    <n v="4154.97"/>
    <s v="tier - 2"/>
    <x v="1"/>
    <s v="R1012"/>
    <x v="44"/>
  </r>
  <r>
    <x v="1881"/>
    <s v=" Ms"/>
    <s v="Pamela"/>
    <s v="O'Sullivan"/>
    <x v="161"/>
    <n v="4.82"/>
    <x v="0"/>
    <s v="No"/>
    <x v="0"/>
    <n v="1"/>
    <x v="1"/>
    <x v="0"/>
    <x v="2"/>
    <x v="90"/>
    <n v="4151.03"/>
    <s v="tier - 2"/>
    <x v="2"/>
    <s v="R1013"/>
    <x v="34"/>
  </r>
  <r>
    <x v="1882"/>
    <s v=" Ms"/>
    <s v="Joyce"/>
    <s v="Chepkirui"/>
    <x v="1178"/>
    <n v="5.08"/>
    <x v="0"/>
    <s v="No"/>
    <x v="0"/>
    <n v="1"/>
    <x v="1"/>
    <x v="0"/>
    <x v="2"/>
    <x v="1694"/>
    <n v="4149.74"/>
    <s v="tier - 2"/>
    <x v="1"/>
    <s v="R1011"/>
    <x v="34"/>
  </r>
  <r>
    <x v="1883"/>
    <s v=" Ms"/>
    <s v="AlisonW"/>
    <s v="Gurney"/>
    <x v="445"/>
    <n v="5.59"/>
    <x v="0"/>
    <s v="No"/>
    <x v="0"/>
    <n v="1"/>
    <x v="1"/>
    <x v="1"/>
    <x v="2"/>
    <x v="203"/>
    <n v="4137.5200000000004"/>
    <s v="tier - 2"/>
    <x v="0"/>
    <s v="R1024"/>
    <x v="34"/>
  </r>
  <r>
    <x v="1884"/>
    <s v=" Ms"/>
    <s v="TammaraC"/>
    <s v="Francis"/>
    <x v="491"/>
    <n v="5.12"/>
    <x v="0"/>
    <s v="No"/>
    <x v="0"/>
    <n v="0"/>
    <x v="1"/>
    <x v="2"/>
    <x v="2"/>
    <x v="1695"/>
    <n v="4134.08"/>
    <s v="tier - 2"/>
    <x v="1"/>
    <s v="R1012"/>
    <x v="42"/>
  </r>
  <r>
    <x v="1885"/>
    <s v=" Ms"/>
    <s v="Dorota"/>
    <s v="Gruca"/>
    <x v="751"/>
    <n v="4.95"/>
    <x v="0"/>
    <s v="No"/>
    <x v="0"/>
    <n v="0"/>
    <x v="1"/>
    <x v="1"/>
    <x v="2"/>
    <x v="1696"/>
    <n v="4133.6400000000003"/>
    <s v="tier - 2"/>
    <x v="0"/>
    <s v="R1012"/>
    <x v="6"/>
  </r>
  <r>
    <x v="1886"/>
    <s v=" Mr"/>
    <s v="JoseNorbertoSr"/>
    <s v="Rojas Alvarez"/>
    <x v="1168"/>
    <n v="6.16"/>
    <x v="0"/>
    <s v="No"/>
    <x v="0"/>
    <n v="0"/>
    <x v="1"/>
    <x v="0"/>
    <x v="1"/>
    <x v="1697"/>
    <n v="4076.5"/>
    <s v="tier - 2"/>
    <x v="0"/>
    <s v="R1011"/>
    <x v="3"/>
  </r>
  <r>
    <x v="1887"/>
    <s v=" Mr"/>
    <s v="Peter"/>
    <s v="Denton"/>
    <x v="848"/>
    <n v="6.41"/>
    <x v="0"/>
    <s v="No"/>
    <x v="0"/>
    <n v="0"/>
    <x v="1"/>
    <x v="0"/>
    <x v="1"/>
    <x v="1698"/>
    <n v="4074.45"/>
    <s v="tier - 3"/>
    <x v="2"/>
    <s v="R1013"/>
    <x v="3"/>
  </r>
  <r>
    <x v="1888"/>
    <s v=" Mr"/>
    <s v="Bryant"/>
    <s v="Mason"/>
    <x v="596"/>
    <n v="8.94"/>
    <x v="0"/>
    <s v="No"/>
    <x v="0"/>
    <n v="0"/>
    <x v="1"/>
    <x v="0"/>
    <x v="0"/>
    <x v="1699"/>
    <n v="4070.51"/>
    <s v="tier - 2"/>
    <x v="1"/>
    <s v="R1012"/>
    <x v="43"/>
  </r>
  <r>
    <x v="1889"/>
    <s v=" Ms"/>
    <s v="Christina"/>
    <s v="Trout"/>
    <x v="1179"/>
    <n v="4.42"/>
    <x v="1"/>
    <s v="No"/>
    <x v="1"/>
    <n v="1"/>
    <x v="1"/>
    <x v="3"/>
    <x v="2"/>
    <x v="1700"/>
    <n v="4070.42"/>
    <s v="tier - 2"/>
    <x v="1"/>
    <s v="R1013"/>
    <x v="33"/>
  </r>
  <r>
    <x v="1890"/>
    <s v=" Mr"/>
    <s v="John"/>
    <s v="Gilbert"/>
    <x v="893"/>
    <n v="5.3"/>
    <x v="1"/>
    <s v="No"/>
    <x v="0"/>
    <n v="1"/>
    <x v="1"/>
    <x v="0"/>
    <x v="2"/>
    <x v="1701"/>
    <n v="4058.71"/>
    <s v="tier - 3"/>
    <x v="0"/>
    <s v="R1012"/>
    <x v="40"/>
  </r>
  <r>
    <x v="1891"/>
    <s v=" Mr"/>
    <s v="Eduardo"/>
    <s v="Chong"/>
    <x v="866"/>
    <n v="4.6399999999999997"/>
    <x v="0"/>
    <s v="No"/>
    <x v="1"/>
    <n v="1"/>
    <x v="1"/>
    <x v="0"/>
    <x v="2"/>
    <x v="1493"/>
    <n v="4058.12"/>
    <s v="tier - 2"/>
    <x v="1"/>
    <s v="R1013"/>
    <x v="20"/>
  </r>
  <r>
    <x v="1892"/>
    <s v=" Ms"/>
    <s v="LauraM"/>
    <s v="Henry"/>
    <x v="1180"/>
    <n v="6.16"/>
    <x v="1"/>
    <s v="No"/>
    <x v="0"/>
    <n v="1"/>
    <x v="1"/>
    <x v="2"/>
    <x v="1"/>
    <x v="1702"/>
    <n v="4047.94"/>
    <s v="tier - 2"/>
    <x v="1"/>
    <s v="R1013"/>
    <x v="23"/>
  </r>
  <r>
    <x v="1893"/>
    <s v=" Mr"/>
    <s v="Charlie"/>
    <s v="Brenneman"/>
    <x v="331"/>
    <n v="4.12"/>
    <x v="0"/>
    <s v="No"/>
    <x v="1"/>
    <n v="1"/>
    <x v="1"/>
    <x v="1"/>
    <x v="2"/>
    <x v="1703"/>
    <n v="4040.56"/>
    <s v="tier - 3"/>
    <x v="0"/>
    <s v="R1015"/>
    <x v="20"/>
  </r>
  <r>
    <x v="1894"/>
    <s v=" Ms"/>
    <s v="MelissaD"/>
    <s v="Kemp"/>
    <x v="1181"/>
    <n v="5.77"/>
    <x v="1"/>
    <s v="No"/>
    <x v="1"/>
    <n v="1"/>
    <x v="1"/>
    <x v="3"/>
    <x v="1"/>
    <x v="1704"/>
    <n v="4039.9"/>
    <s v="tier - 2"/>
    <x v="1"/>
    <s v="R1013"/>
    <x v="33"/>
  </r>
  <r>
    <x v="1895"/>
    <s v=" Mr"/>
    <s v="DanC"/>
    <s v="Wilson"/>
    <x v="1182"/>
    <n v="6.2"/>
    <x v="0"/>
    <s v="No"/>
    <x v="0"/>
    <n v="1"/>
    <x v="1"/>
    <x v="3"/>
    <x v="1"/>
    <x v="690"/>
    <n v="4038.41"/>
    <s v="tier - 2"/>
    <x v="1"/>
    <s v="R1013"/>
    <x v="32"/>
  </r>
  <r>
    <x v="1896"/>
    <s v=" Mr"/>
    <s v="Matthew"/>
    <s v="Hillyard"/>
    <x v="377"/>
    <n v="4.3899999999999997"/>
    <x v="0"/>
    <s v="No"/>
    <x v="0"/>
    <n v="1"/>
    <x v="1"/>
    <x v="2"/>
    <x v="2"/>
    <x v="406"/>
    <n v="4032.24"/>
    <s v="tier - 3"/>
    <x v="0"/>
    <s v="R1012"/>
    <x v="34"/>
  </r>
  <r>
    <x v="1897"/>
    <s v=" Mr"/>
    <s v="WesleyC"/>
    <s v="Turner"/>
    <x v="387"/>
    <n v="5.13"/>
    <x v="0"/>
    <s v="yes"/>
    <x v="0"/>
    <n v="2"/>
    <x v="1"/>
    <x v="2"/>
    <x v="2"/>
    <x v="1705"/>
    <n v="4005.42"/>
    <s v="tier - 2"/>
    <x v="1"/>
    <s v="R1015"/>
    <x v="21"/>
  </r>
  <r>
    <x v="1898"/>
    <s v=" Mr"/>
    <s v="Christopher"/>
    <s v="Benestad"/>
    <x v="317"/>
    <n v="4.49"/>
    <x v="0"/>
    <s v="No"/>
    <x v="0"/>
    <n v="0"/>
    <x v="1"/>
    <x v="2"/>
    <x v="2"/>
    <x v="1601"/>
    <n v="4002.36"/>
    <s v="tier - 2"/>
    <x v="1"/>
    <s v="R1013"/>
    <x v="4"/>
  </r>
  <r>
    <x v="1899"/>
    <s v=" Ms"/>
    <s v="Jessica"/>
    <s v="Gonzales"/>
    <x v="1174"/>
    <n v="6.35"/>
    <x v="0"/>
    <s v="No"/>
    <x v="0"/>
    <n v="0"/>
    <x v="1"/>
    <x v="0"/>
    <x v="1"/>
    <x v="1706"/>
    <n v="3994.18"/>
    <s v="tier - 2"/>
    <x v="2"/>
    <s v="R1013"/>
    <x v="3"/>
  </r>
  <r>
    <x v="1900"/>
    <s v=" Ms"/>
    <s v="Christin"/>
    <s v="Newman"/>
    <x v="1183"/>
    <n v="5.79"/>
    <x v="0"/>
    <s v="No"/>
    <x v="0"/>
    <n v="0"/>
    <x v="1"/>
    <x v="0"/>
    <x v="1"/>
    <x v="1707"/>
    <n v="3989.84"/>
    <s v="tier - 2"/>
    <x v="2"/>
    <s v="R1011"/>
    <x v="3"/>
  </r>
  <r>
    <x v="1901"/>
    <s v=" Ms"/>
    <s v="Sara"/>
    <s v="Sayre"/>
    <x v="54"/>
    <n v="4.78"/>
    <x v="1"/>
    <s v="No"/>
    <x v="0"/>
    <n v="0"/>
    <x v="1"/>
    <x v="0"/>
    <x v="2"/>
    <x v="1708"/>
    <n v="3987.93"/>
    <s v="tier - 2"/>
    <x v="2"/>
    <s v="R1011"/>
    <x v="45"/>
  </r>
  <r>
    <x v="1902"/>
    <s v=" Ms"/>
    <s v="Elizabeth"/>
    <s v="Panke"/>
    <x v="264"/>
    <n v="6.02"/>
    <x v="1"/>
    <s v="No"/>
    <x v="0"/>
    <n v="0"/>
    <x v="1"/>
    <x v="1"/>
    <x v="1"/>
    <x v="1709"/>
    <n v="3981.98"/>
    <s v="tier - 2"/>
    <x v="2"/>
    <s v="R1013"/>
    <x v="45"/>
  </r>
  <r>
    <x v="1903"/>
    <s v=" Ms"/>
    <s v="MargaretP"/>
    <s v="Brennan"/>
    <x v="427"/>
    <n v="4.4400000000000004"/>
    <x v="0"/>
    <s v="No"/>
    <x v="0"/>
    <n v="0"/>
    <x v="1"/>
    <x v="1"/>
    <x v="2"/>
    <x v="1710"/>
    <n v="3972.92"/>
    <s v="tier - 2"/>
    <x v="0"/>
    <s v="R1013"/>
    <x v="3"/>
  </r>
  <r>
    <x v="1904"/>
    <s v=" Ms"/>
    <s v="TiffanyK"/>
    <s v="Ngo"/>
    <x v="1046"/>
    <n v="5.84"/>
    <x v="1"/>
    <s v="No"/>
    <x v="0"/>
    <n v="1"/>
    <x v="1"/>
    <x v="0"/>
    <x v="1"/>
    <x v="1711"/>
    <n v="3956.07"/>
    <s v="tier - 2"/>
    <x v="2"/>
    <s v="R1012"/>
    <x v="40"/>
  </r>
  <r>
    <x v="1905"/>
    <s v=" Mr"/>
    <s v="DavidM"/>
    <s v="Guerdan"/>
    <x v="277"/>
    <n v="5.39"/>
    <x v="0"/>
    <s v="No"/>
    <x v="0"/>
    <n v="0"/>
    <x v="1"/>
    <x v="1"/>
    <x v="2"/>
    <x v="1712"/>
    <n v="3955.98"/>
    <s v="tier - 2"/>
    <x v="0"/>
    <s v="R1021"/>
    <x v="35"/>
  </r>
  <r>
    <x v="1906"/>
    <s v=" Ms"/>
    <s v="ChristineE"/>
    <s v="Shaw"/>
    <x v="1161"/>
    <n v="6.16"/>
    <x v="0"/>
    <s v="No"/>
    <x v="1"/>
    <n v="1"/>
    <x v="1"/>
    <x v="1"/>
    <x v="1"/>
    <x v="1713"/>
    <n v="3947.41"/>
    <s v="tier - 2"/>
    <x v="2"/>
    <s v="R1013"/>
    <x v="20"/>
  </r>
  <r>
    <x v="1907"/>
    <s v=" Ms"/>
    <s v="Donna"/>
    <s v="Mills-Honarvar"/>
    <x v="49"/>
    <n v="4.49"/>
    <x v="0"/>
    <s v="No"/>
    <x v="1"/>
    <n v="1"/>
    <x v="1"/>
    <x v="0"/>
    <x v="2"/>
    <x v="1714"/>
    <n v="3943.6"/>
    <s v="tier - 2"/>
    <x v="0"/>
    <s v="R1024"/>
    <x v="20"/>
  </r>
  <r>
    <x v="1908"/>
    <s v=" Mr"/>
    <s v="Rod"/>
    <s v="Farvard"/>
    <x v="41"/>
    <n v="4.4800000000000004"/>
    <x v="1"/>
    <s v="No"/>
    <x v="0"/>
    <n v="1"/>
    <x v="1"/>
    <x v="0"/>
    <x v="2"/>
    <x v="506"/>
    <n v="3935.18"/>
    <s v="tier - 3"/>
    <x v="1"/>
    <s v="R1013"/>
    <x v="23"/>
  </r>
  <r>
    <x v="1909"/>
    <s v=" Mr"/>
    <s v="Joe"/>
    <s v="Kelly"/>
    <x v="1184"/>
    <n v="10.97"/>
    <x v="0"/>
    <s v="No"/>
    <x v="0"/>
    <n v="0"/>
    <x v="1"/>
    <x v="0"/>
    <x v="0"/>
    <x v="1715"/>
    <n v="3931.51"/>
    <s v="tier - 2"/>
    <x v="0"/>
    <s v="R1011"/>
    <x v="43"/>
  </r>
  <r>
    <x v="1910"/>
    <s v=" Ms"/>
    <s v="Kayleigh"/>
    <s v="Skinner"/>
    <x v="940"/>
    <n v="5.14"/>
    <x v="0"/>
    <s v="yes"/>
    <x v="0"/>
    <n v="2"/>
    <x v="1"/>
    <x v="0"/>
    <x v="2"/>
    <x v="1716"/>
    <n v="3925.76"/>
    <s v="tier - 2"/>
    <x v="2"/>
    <s v="R1024"/>
    <x v="21"/>
  </r>
  <r>
    <x v="1911"/>
    <s v=" Mr"/>
    <s v="LorcanA"/>
    <s v="Murphy"/>
    <x v="279"/>
    <n v="5.17"/>
    <x v="1"/>
    <s v="No"/>
    <x v="0"/>
    <n v="0"/>
    <x v="1"/>
    <x v="3"/>
    <x v="2"/>
    <x v="1717"/>
    <n v="3910.44"/>
    <s v="tier - 2"/>
    <x v="2"/>
    <s v="R1013"/>
    <x v="17"/>
  </r>
  <r>
    <x v="1912"/>
    <s v=" Mr"/>
    <s v="Billy"/>
    <s v="Shue"/>
    <x v="190"/>
    <n v="6.18"/>
    <x v="1"/>
    <s v="No"/>
    <x v="1"/>
    <n v="1"/>
    <x v="1"/>
    <x v="1"/>
    <x v="1"/>
    <x v="1718"/>
    <n v="3906.13"/>
    <s v="tier - 3"/>
    <x v="0"/>
    <s v="R1011"/>
    <x v="31"/>
  </r>
  <r>
    <x v="1913"/>
    <s v=" Mr"/>
    <s v="PaulM"/>
    <s v="Reilly"/>
    <x v="1185"/>
    <n v="9.07"/>
    <x v="1"/>
    <s v="No"/>
    <x v="0"/>
    <n v="0"/>
    <x v="1"/>
    <x v="3"/>
    <x v="0"/>
    <x v="1719"/>
    <n v="3902.07"/>
    <s v="tier - 2"/>
    <x v="2"/>
    <s v="R1013"/>
    <x v="36"/>
  </r>
  <r>
    <x v="1914"/>
    <s v=" Ms"/>
    <s v="BrendaM"/>
    <s v="Blinn"/>
    <x v="1186"/>
    <n v="4.43"/>
    <x v="0"/>
    <s v="No"/>
    <x v="1"/>
    <n v="1"/>
    <x v="1"/>
    <x v="1"/>
    <x v="2"/>
    <x v="1720"/>
    <n v="3898.35"/>
    <s v="tier - 2"/>
    <x v="2"/>
    <s v="R1012"/>
    <x v="20"/>
  </r>
  <r>
    <x v="1915"/>
    <s v=" Mr"/>
    <s v="JeffH"/>
    <s v="Duyn"/>
    <x v="1187"/>
    <n v="4.17"/>
    <x v="0"/>
    <s v="yes"/>
    <x v="0"/>
    <n v="1"/>
    <x v="1"/>
    <x v="0"/>
    <x v="2"/>
    <x v="1721"/>
    <n v="3889.2"/>
    <s v="tier - 2"/>
    <x v="2"/>
    <s v="R1012"/>
    <x v="41"/>
  </r>
  <r>
    <x v="1916"/>
    <s v=" Mr"/>
    <s v="Michael"/>
    <s v="Wardian"/>
    <x v="26"/>
    <n v="4.95"/>
    <x v="1"/>
    <s v="No"/>
    <x v="0"/>
    <n v="0"/>
    <x v="1"/>
    <x v="0"/>
    <x v="2"/>
    <x v="1722"/>
    <n v="3877.3"/>
    <s v="tier - 1"/>
    <x v="0"/>
    <s v="R1012"/>
    <x v="45"/>
  </r>
  <r>
    <x v="1917"/>
    <s v=" Mr"/>
    <s v="Jan"/>
    <s v="Heuninck"/>
    <x v="1188"/>
    <n v="5.13"/>
    <x v="0"/>
    <s v="No"/>
    <x v="0"/>
    <n v="0"/>
    <x v="1"/>
    <x v="0"/>
    <x v="2"/>
    <x v="1471"/>
    <n v="3875.73"/>
    <s v="tier - 2"/>
    <x v="0"/>
    <s v="R1013"/>
    <x v="42"/>
  </r>
  <r>
    <x v="1918"/>
    <s v=" Mr"/>
    <s v="Bernard"/>
    <s v="Kipyego"/>
    <x v="467"/>
    <n v="4.0999999999999996"/>
    <x v="0"/>
    <s v="No"/>
    <x v="0"/>
    <n v="0"/>
    <x v="1"/>
    <x v="1"/>
    <x v="2"/>
    <x v="1723"/>
    <n v="3866.86"/>
    <s v="tier - 1"/>
    <x v="1"/>
    <s v="R1012"/>
    <x v="3"/>
  </r>
  <r>
    <x v="1919"/>
    <s v=" Mr"/>
    <s v="Craig"/>
    <s v="Kuehl"/>
    <x v="429"/>
    <n v="5.01"/>
    <x v="1"/>
    <s v="No"/>
    <x v="0"/>
    <n v="0"/>
    <x v="1"/>
    <x v="2"/>
    <x v="2"/>
    <x v="1724"/>
    <n v="3861.21"/>
    <s v="tier - 2"/>
    <x v="2"/>
    <s v="R1016"/>
    <x v="47"/>
  </r>
  <r>
    <x v="1920"/>
    <s v=" Mrs"/>
    <s v="Bryn"/>
    <s v="Burkholder"/>
    <x v="1189"/>
    <n v="5.09"/>
    <x v="1"/>
    <s v="No"/>
    <x v="0"/>
    <n v="0"/>
    <x v="1"/>
    <x v="0"/>
    <x v="2"/>
    <x v="1725"/>
    <n v="3858.51"/>
    <s v="tier - 2"/>
    <x v="0"/>
    <s v="R1025"/>
    <x v="21"/>
  </r>
  <r>
    <x v="1921"/>
    <s v=" Mr"/>
    <s v="Michael"/>
    <s v="Stadolnik"/>
    <x v="26"/>
    <n v="6.49"/>
    <x v="0"/>
    <s v="No"/>
    <x v="0"/>
    <n v="0"/>
    <x v="1"/>
    <x v="0"/>
    <x v="1"/>
    <x v="1726"/>
    <n v="3857.76"/>
    <s v="tier - 3"/>
    <x v="1"/>
    <s v="R1016"/>
    <x v="42"/>
  </r>
  <r>
    <x v="1922"/>
    <s v=" Mr"/>
    <s v="Benjamin"/>
    <s v="Shields"/>
    <x v="1190"/>
    <n v="4.08"/>
    <x v="0"/>
    <s v="No"/>
    <x v="0"/>
    <n v="0"/>
    <x v="1"/>
    <x v="2"/>
    <x v="2"/>
    <x v="1629"/>
    <n v="3847.67"/>
    <s v="tier - 3"/>
    <x v="2"/>
    <s v="R1011"/>
    <x v="6"/>
  </r>
  <r>
    <x v="1923"/>
    <s v=" Mr"/>
    <s v="Jay"/>
    <s v="Margolis"/>
    <x v="1068"/>
    <n v="8.6300000000000008"/>
    <x v="1"/>
    <s v="No"/>
    <x v="0"/>
    <n v="0"/>
    <x v="1"/>
    <x v="3"/>
    <x v="0"/>
    <x v="1727"/>
    <n v="3797.2"/>
    <s v="tier - 2"/>
    <x v="0"/>
    <s v="R1012"/>
    <x v="36"/>
  </r>
  <r>
    <x v="1924"/>
    <s v=" Mr"/>
    <s v="William"/>
    <s v="Uffenbeck"/>
    <x v="217"/>
    <n v="5.28"/>
    <x v="0"/>
    <s v="No"/>
    <x v="0"/>
    <n v="0"/>
    <x v="1"/>
    <x v="0"/>
    <x v="2"/>
    <x v="1728"/>
    <n v="3796.36"/>
    <s v="tier - 2"/>
    <x v="0"/>
    <s v="R1012"/>
    <x v="35"/>
  </r>
  <r>
    <x v="1925"/>
    <s v=" Ms"/>
    <s v="Shelley"/>
    <s v="Brake"/>
    <x v="1191"/>
    <n v="5.63"/>
    <x v="1"/>
    <s v="No"/>
    <x v="0"/>
    <n v="1"/>
    <x v="1"/>
    <x v="2"/>
    <x v="2"/>
    <x v="1729"/>
    <n v="3793.55"/>
    <s v="tier - 2"/>
    <x v="0"/>
    <s v="R1013"/>
    <x v="23"/>
  </r>
  <r>
    <x v="1926"/>
    <s v=" Ms"/>
    <s v="Jekaterina"/>
    <s v="Stepanova"/>
    <x v="1192"/>
    <n v="11.47"/>
    <x v="1"/>
    <s v="No"/>
    <x v="0"/>
    <n v="0"/>
    <x v="1"/>
    <x v="3"/>
    <x v="0"/>
    <x v="1730"/>
    <n v="3785.77"/>
    <s v="tier - 2"/>
    <x v="1"/>
    <s v="R1013"/>
    <x v="36"/>
  </r>
  <r>
    <x v="1927"/>
    <s v=" Mr"/>
    <s v="Daniel"/>
    <s v="Verdi"/>
    <x v="1193"/>
    <n v="4.92"/>
    <x v="0"/>
    <s v="No"/>
    <x v="0"/>
    <n v="1"/>
    <x v="1"/>
    <x v="2"/>
    <x v="2"/>
    <x v="1731"/>
    <n v="3773.23"/>
    <s v="tier - 2"/>
    <x v="0"/>
    <s v="R1013"/>
    <x v="38"/>
  </r>
  <r>
    <x v="1928"/>
    <s v=" Ms"/>
    <s v="Pauline"/>
    <s v="Mclean"/>
    <x v="149"/>
    <n v="4.18"/>
    <x v="0"/>
    <s v="No"/>
    <x v="0"/>
    <n v="0"/>
    <x v="1"/>
    <x v="0"/>
    <x v="2"/>
    <x v="1732"/>
    <n v="3766.88"/>
    <s v="tier - 2"/>
    <x v="1"/>
    <s v="R1013"/>
    <x v="6"/>
  </r>
  <r>
    <x v="1929"/>
    <s v=" Ms"/>
    <s v="Colleen"/>
    <s v="Ryan"/>
    <x v="770"/>
    <n v="4.67"/>
    <x v="0"/>
    <s v="No"/>
    <x v="0"/>
    <n v="0"/>
    <x v="1"/>
    <x v="1"/>
    <x v="2"/>
    <x v="1733"/>
    <n v="3761.29"/>
    <s v="tier - 2"/>
    <x v="0"/>
    <s v="R1011"/>
    <x v="42"/>
  </r>
  <r>
    <x v="1930"/>
    <s v=" Ms"/>
    <s v="AleahK"/>
    <s v="Mickelson"/>
    <x v="234"/>
    <n v="6.24"/>
    <x v="0"/>
    <s v="No"/>
    <x v="0"/>
    <n v="0"/>
    <x v="1"/>
    <x v="1"/>
    <x v="1"/>
    <x v="1734"/>
    <n v="3757.84"/>
    <s v="tier - 2"/>
    <x v="1"/>
    <s v="R1013"/>
    <x v="42"/>
  </r>
  <r>
    <x v="1931"/>
    <s v=" Ms"/>
    <s v="Mare"/>
    <s v="Dibaba"/>
    <x v="664"/>
    <n v="5.99"/>
    <x v="0"/>
    <s v="No"/>
    <x v="0"/>
    <n v="0"/>
    <x v="1"/>
    <x v="1"/>
    <x v="1"/>
    <x v="1735"/>
    <n v="3756.62"/>
    <s v="tier - 2"/>
    <x v="2"/>
    <s v="R1013"/>
    <x v="42"/>
  </r>
  <r>
    <x v="1932"/>
    <s v=" Mr"/>
    <s v="Kevin"/>
    <s v="Shilling"/>
    <x v="1194"/>
    <n v="10.27"/>
    <x v="1"/>
    <s v="No"/>
    <x v="0"/>
    <n v="1"/>
    <x v="1"/>
    <x v="3"/>
    <x v="0"/>
    <x v="1736"/>
    <n v="3748.56"/>
    <s v="tier - 2"/>
    <x v="2"/>
    <s v="R1013"/>
    <x v="26"/>
  </r>
  <r>
    <x v="1933"/>
    <s v=" Ms"/>
    <s v="Jessica"/>
    <s v="Bashaw"/>
    <x v="497"/>
    <n v="5.97"/>
    <x v="0"/>
    <s v="No"/>
    <x v="1"/>
    <n v="1"/>
    <x v="1"/>
    <x v="1"/>
    <x v="1"/>
    <x v="1209"/>
    <n v="3736.46"/>
    <s v="tier - 2"/>
    <x v="2"/>
    <s v="R1012"/>
    <x v="20"/>
  </r>
  <r>
    <x v="1934"/>
    <s v=" Ms"/>
    <s v="AmandaR"/>
    <s v="Jacob"/>
    <x v="649"/>
    <n v="4.9800000000000004"/>
    <x v="0"/>
    <s v="No"/>
    <x v="0"/>
    <n v="0"/>
    <x v="1"/>
    <x v="3"/>
    <x v="2"/>
    <x v="1737"/>
    <n v="3732.63"/>
    <s v="tier - 2"/>
    <x v="0"/>
    <s v="R1024"/>
    <x v="6"/>
  </r>
  <r>
    <x v="1935"/>
    <s v=" Mr"/>
    <s v="MurrayW"/>
    <s v="Mccutcheon"/>
    <x v="1195"/>
    <n v="6.91"/>
    <x v="1"/>
    <s v="No"/>
    <x v="0"/>
    <n v="1"/>
    <x v="1"/>
    <x v="3"/>
    <x v="0"/>
    <x v="1738"/>
    <n v="3731.6"/>
    <s v="tier - 2"/>
    <x v="2"/>
    <s v="R1013"/>
    <x v="26"/>
  </r>
  <r>
    <x v="1936"/>
    <s v=" Mrs"/>
    <s v="MeghanP"/>
    <s v="Connor"/>
    <x v="342"/>
    <n v="6.38"/>
    <x v="0"/>
    <s v="yes"/>
    <x v="0"/>
    <n v="1"/>
    <x v="1"/>
    <x v="0"/>
    <x v="1"/>
    <x v="1739"/>
    <n v="3722.23"/>
    <s v="tier - 2"/>
    <x v="2"/>
    <s v="R1025"/>
    <x v="41"/>
  </r>
  <r>
    <x v="1937"/>
    <s v=" Mr"/>
    <s v="David"/>
    <s v="May"/>
    <x v="215"/>
    <n v="4.7699999999999996"/>
    <x v="0"/>
    <s v="No"/>
    <x v="0"/>
    <n v="0"/>
    <x v="1"/>
    <x v="0"/>
    <x v="2"/>
    <x v="1740"/>
    <n v="3704.35"/>
    <s v="tier - 2"/>
    <x v="2"/>
    <s v="R1013"/>
    <x v="4"/>
  </r>
  <r>
    <x v="1938"/>
    <s v=" Mr"/>
    <s v="Seth"/>
    <s v="Geoghegan"/>
    <x v="1196"/>
    <n v="6.04"/>
    <x v="1"/>
    <s v="No"/>
    <x v="0"/>
    <n v="1"/>
    <x v="1"/>
    <x v="2"/>
    <x v="1"/>
    <x v="1741"/>
    <n v="3699.54"/>
    <s v="tier - 2"/>
    <x v="0"/>
    <s v="R1013"/>
    <x v="23"/>
  </r>
  <r>
    <x v="1939"/>
    <s v=" Mr"/>
    <s v="MichaelP"/>
    <s v="Mcginn"/>
    <x v="595"/>
    <n v="4.3"/>
    <x v="1"/>
    <s v="No"/>
    <x v="0"/>
    <n v="1"/>
    <x v="1"/>
    <x v="0"/>
    <x v="2"/>
    <x v="1742"/>
    <n v="3693.43"/>
    <s v="tier - 2"/>
    <x v="0"/>
    <s v="R1011"/>
    <x v="40"/>
  </r>
  <r>
    <x v="1940"/>
    <s v=" Mr"/>
    <s v="RussellM"/>
    <s v="Jones"/>
    <x v="1029"/>
    <n v="8.75"/>
    <x v="1"/>
    <s v="No"/>
    <x v="0"/>
    <n v="0"/>
    <x v="1"/>
    <x v="3"/>
    <x v="0"/>
    <x v="1743"/>
    <n v="3688.38"/>
    <s v="tier - 2"/>
    <x v="2"/>
    <s v="R1013"/>
    <x v="36"/>
  </r>
  <r>
    <x v="1941"/>
    <s v=" Mr"/>
    <s v="Martin"/>
    <s v="Quinteros"/>
    <x v="1197"/>
    <n v="5.25"/>
    <x v="0"/>
    <s v="No"/>
    <x v="1"/>
    <n v="1"/>
    <x v="1"/>
    <x v="0"/>
    <x v="2"/>
    <x v="1744"/>
    <n v="3688.35"/>
    <s v="tier - 2"/>
    <x v="2"/>
    <s v="R1021"/>
    <x v="39"/>
  </r>
  <r>
    <x v="1942"/>
    <s v=" Mr"/>
    <s v="Michael"/>
    <s v="Loenser"/>
    <x v="1080"/>
    <n v="5.03"/>
    <x v="0"/>
    <s v="No"/>
    <x v="0"/>
    <n v="1"/>
    <x v="1"/>
    <x v="3"/>
    <x v="2"/>
    <x v="1745"/>
    <n v="3678.86"/>
    <s v="tier - 2"/>
    <x v="0"/>
    <s v="R1013"/>
    <x v="32"/>
  </r>
  <r>
    <x v="1943"/>
    <s v=" Mr"/>
    <s v="Miles"/>
    <s v="Aitken"/>
    <x v="199"/>
    <n v="5.88"/>
    <x v="0"/>
    <s v="No"/>
    <x v="0"/>
    <n v="1"/>
    <x v="1"/>
    <x v="0"/>
    <x v="1"/>
    <x v="467"/>
    <n v="3659.35"/>
    <s v="tier - 3"/>
    <x v="1"/>
    <s v="R1011"/>
    <x v="34"/>
  </r>
  <r>
    <x v="1944"/>
    <s v=" Ms"/>
    <s v="Amanda"/>
    <s v="Furrer"/>
    <x v="1198"/>
    <n v="4.49"/>
    <x v="0"/>
    <s v="No"/>
    <x v="0"/>
    <n v="0"/>
    <x v="1"/>
    <x v="2"/>
    <x v="2"/>
    <x v="1746"/>
    <n v="3653.29"/>
    <s v="tier - 2"/>
    <x v="0"/>
    <s v="R1011"/>
    <x v="3"/>
  </r>
  <r>
    <x v="1945"/>
    <s v=" Mr"/>
    <s v="Roger"/>
    <s v="Konigs"/>
    <x v="247"/>
    <n v="4.1399999999999997"/>
    <x v="0"/>
    <s v="No"/>
    <x v="0"/>
    <n v="1"/>
    <x v="1"/>
    <x v="1"/>
    <x v="2"/>
    <x v="1747"/>
    <n v="3645.09"/>
    <s v="tier - 1"/>
    <x v="2"/>
    <s v="R1014"/>
    <x v="34"/>
  </r>
  <r>
    <x v="1946"/>
    <s v=" Mr"/>
    <s v="BrockJ"/>
    <s v="Tesdahl"/>
    <x v="1170"/>
    <n v="5.8"/>
    <x v="1"/>
    <s v="No"/>
    <x v="0"/>
    <n v="0"/>
    <x v="1"/>
    <x v="3"/>
    <x v="1"/>
    <x v="1748"/>
    <n v="3622.13"/>
    <s v="tier - 2"/>
    <x v="1"/>
    <s v="R1013"/>
    <x v="17"/>
  </r>
  <r>
    <x v="1947"/>
    <s v=" Mr"/>
    <s v="StephenF"/>
    <s v="Engel"/>
    <x v="1199"/>
    <n v="5.12"/>
    <x v="0"/>
    <s v="No"/>
    <x v="0"/>
    <n v="0"/>
    <x v="1"/>
    <x v="2"/>
    <x v="2"/>
    <x v="1749"/>
    <n v="3606.43"/>
    <s v="tier - 2"/>
    <x v="1"/>
    <s v="R1013"/>
    <x v="3"/>
  </r>
  <r>
    <x v="1948"/>
    <s v=" Ms"/>
    <s v="Missy"/>
    <s v="Kuck"/>
    <x v="1038"/>
    <n v="5.98"/>
    <x v="1"/>
    <s v="No"/>
    <x v="0"/>
    <n v="1"/>
    <x v="1"/>
    <x v="2"/>
    <x v="1"/>
    <x v="1750"/>
    <n v="3603.6"/>
    <s v="tier - 2"/>
    <x v="1"/>
    <s v="R1013"/>
    <x v="23"/>
  </r>
  <r>
    <x v="1949"/>
    <s v=" Mr"/>
    <s v="William"/>
    <s v="Dillon"/>
    <x v="680"/>
    <n v="5.46"/>
    <x v="0"/>
    <s v="No"/>
    <x v="0"/>
    <n v="0"/>
    <x v="1"/>
    <x v="0"/>
    <x v="2"/>
    <x v="1751"/>
    <n v="3597.6"/>
    <s v="tier - 2"/>
    <x v="2"/>
    <s v="R1011"/>
    <x v="35"/>
  </r>
  <r>
    <x v="1950"/>
    <s v=" Ms"/>
    <s v="LaurenM"/>
    <s v="Neuschel"/>
    <x v="878"/>
    <n v="4.91"/>
    <x v="1"/>
    <s v="No"/>
    <x v="1"/>
    <n v="1"/>
    <x v="1"/>
    <x v="2"/>
    <x v="2"/>
    <x v="1752"/>
    <n v="3594.17"/>
    <s v="tier - 2"/>
    <x v="2"/>
    <s v="R1012"/>
    <x v="31"/>
  </r>
  <r>
    <x v="1951"/>
    <s v=" Mr"/>
    <s v="ApoloU"/>
    <s v="Rosales Ramirez"/>
    <x v="204"/>
    <n v="4.66"/>
    <x v="0"/>
    <s v="No"/>
    <x v="0"/>
    <n v="0"/>
    <x v="1"/>
    <x v="0"/>
    <x v="2"/>
    <x v="1753"/>
    <n v="3591.48"/>
    <s v="tier - 2"/>
    <x v="0"/>
    <s v="R1011"/>
    <x v="44"/>
  </r>
  <r>
    <x v="1952"/>
    <s v=" Mr"/>
    <s v="Alfons"/>
    <s v="Marquez"/>
    <x v="1200"/>
    <n v="6.8"/>
    <x v="1"/>
    <s v="No"/>
    <x v="0"/>
    <n v="1"/>
    <x v="1"/>
    <x v="3"/>
    <x v="0"/>
    <x v="1754"/>
    <n v="3589.14"/>
    <s v="tier - 2"/>
    <x v="2"/>
    <s v="R1013"/>
    <x v="26"/>
  </r>
  <r>
    <x v="1953"/>
    <s v=" Ms"/>
    <s v="Amber"/>
    <s v="Green"/>
    <x v="44"/>
    <n v="4.47"/>
    <x v="1"/>
    <s v="No"/>
    <x v="0"/>
    <n v="0"/>
    <x v="1"/>
    <x v="0"/>
    <x v="2"/>
    <x v="1755"/>
    <n v="3579.83"/>
    <s v="tier - 2"/>
    <x v="2"/>
    <s v="R1012"/>
    <x v="47"/>
  </r>
  <r>
    <x v="1954"/>
    <s v=" Ms"/>
    <s v="LeahC"/>
    <s v="Schubel"/>
    <x v="105"/>
    <n v="4.08"/>
    <x v="1"/>
    <s v="No"/>
    <x v="0"/>
    <n v="1"/>
    <x v="1"/>
    <x v="0"/>
    <x v="2"/>
    <x v="1756"/>
    <n v="3578"/>
    <s v="tier - 2"/>
    <x v="0"/>
    <s v="R1011"/>
    <x v="40"/>
  </r>
  <r>
    <x v="1955"/>
    <s v=" Ms"/>
    <s v="Lilia"/>
    <s v="Jimenez"/>
    <x v="1201"/>
    <n v="5.51"/>
    <x v="1"/>
    <s v="No"/>
    <x v="0"/>
    <n v="1"/>
    <x v="1"/>
    <x v="3"/>
    <x v="2"/>
    <x v="1741"/>
    <n v="3569.96"/>
    <s v="tier - 2"/>
    <x v="1"/>
    <s v="R1012"/>
    <x v="23"/>
  </r>
  <r>
    <x v="1956"/>
    <s v=" Mr"/>
    <s v="Danny"/>
    <s v="Zimny-Schmitt"/>
    <x v="1097"/>
    <n v="8.4"/>
    <x v="1"/>
    <s v="No"/>
    <x v="0"/>
    <n v="0"/>
    <x v="1"/>
    <x v="3"/>
    <x v="0"/>
    <x v="1757"/>
    <n v="3562.87"/>
    <s v="tier - 2"/>
    <x v="1"/>
    <s v="R1013"/>
    <x v="36"/>
  </r>
  <r>
    <x v="1957"/>
    <s v=" Ms"/>
    <s v="Lauren"/>
    <s v="Hill"/>
    <x v="358"/>
    <n v="5.14"/>
    <x v="1"/>
    <s v="No"/>
    <x v="0"/>
    <n v="1"/>
    <x v="1"/>
    <x v="2"/>
    <x v="2"/>
    <x v="1758"/>
    <n v="3561.89"/>
    <s v="tier - 2"/>
    <x v="1"/>
    <s v="R1013"/>
    <x v="40"/>
  </r>
  <r>
    <x v="1958"/>
    <s v=" Ms"/>
    <s v="Courtney"/>
    <s v="Brohart"/>
    <x v="524"/>
    <n v="5.21"/>
    <x v="1"/>
    <s v="No"/>
    <x v="0"/>
    <n v="1"/>
    <x v="1"/>
    <x v="1"/>
    <x v="2"/>
    <x v="1759"/>
    <n v="3558.62"/>
    <s v="tier - 2"/>
    <x v="0"/>
    <s v="R1024"/>
    <x v="40"/>
  </r>
  <r>
    <x v="1959"/>
    <s v=" Ms"/>
    <s v="Elizabeth"/>
    <s v="Ryan"/>
    <x v="838"/>
    <n v="6.23"/>
    <x v="0"/>
    <s v="No"/>
    <x v="0"/>
    <n v="0"/>
    <x v="1"/>
    <x v="0"/>
    <x v="1"/>
    <x v="1760"/>
    <n v="3556.92"/>
    <s v="tier - 2"/>
    <x v="0"/>
    <s v="R1012"/>
    <x v="6"/>
  </r>
  <r>
    <x v="1960"/>
    <s v=" Ms"/>
    <s v="Satomi"/>
    <s v="Oka"/>
    <x v="500"/>
    <n v="5.6"/>
    <x v="0"/>
    <s v="No"/>
    <x v="0"/>
    <n v="1"/>
    <x v="1"/>
    <x v="1"/>
    <x v="2"/>
    <x v="1761"/>
    <n v="3554.2"/>
    <s v="tier - 2"/>
    <x v="0"/>
    <s v="R1011"/>
    <x v="34"/>
  </r>
  <r>
    <x v="1961"/>
    <s v=" Mr"/>
    <s v="MatthewD"/>
    <s v="Newman"/>
    <x v="1202"/>
    <n v="4.72"/>
    <x v="1"/>
    <s v="No"/>
    <x v="0"/>
    <n v="1"/>
    <x v="1"/>
    <x v="2"/>
    <x v="2"/>
    <x v="1762"/>
    <n v="3540.12"/>
    <s v="tier - 2"/>
    <x v="1"/>
    <s v="R1013"/>
    <x v="23"/>
  </r>
  <r>
    <x v="1962"/>
    <s v=" Mr"/>
    <s v="PeterTIi"/>
    <s v="Metzger"/>
    <x v="235"/>
    <n v="4.67"/>
    <x v="0"/>
    <s v="No"/>
    <x v="1"/>
    <n v="1"/>
    <x v="1"/>
    <x v="0"/>
    <x v="2"/>
    <x v="585"/>
    <n v="3538.9"/>
    <s v="tier - 2"/>
    <x v="2"/>
    <s v="R1012"/>
    <x v="39"/>
  </r>
  <r>
    <x v="1963"/>
    <s v=" Mr"/>
    <s v="Manuel"/>
    <s v="Gonzalez"/>
    <x v="191"/>
    <n v="6.11"/>
    <x v="0"/>
    <s v="No"/>
    <x v="0"/>
    <n v="1"/>
    <x v="1"/>
    <x v="1"/>
    <x v="1"/>
    <x v="1763"/>
    <n v="3537.7"/>
    <s v="tier - 3"/>
    <x v="0"/>
    <s v="R1012"/>
    <x v="44"/>
  </r>
  <r>
    <x v="1964"/>
    <s v=" Ms"/>
    <s v="KindseyP"/>
    <s v="Vaughn"/>
    <x v="619"/>
    <n v="6.25"/>
    <x v="0"/>
    <s v="No"/>
    <x v="0"/>
    <n v="0"/>
    <x v="1"/>
    <x v="0"/>
    <x v="1"/>
    <x v="1526"/>
    <n v="3500.61"/>
    <s v="tier - 2"/>
    <x v="2"/>
    <s v="R1013"/>
    <x v="35"/>
  </r>
  <r>
    <x v="1965"/>
    <s v=" Mr"/>
    <s v="ThomasG"/>
    <s v="Clifford"/>
    <x v="157"/>
    <n v="4"/>
    <x v="1"/>
    <s v="No"/>
    <x v="0"/>
    <n v="0"/>
    <x v="1"/>
    <x v="0"/>
    <x v="2"/>
    <x v="1764"/>
    <n v="3490.55"/>
    <s v="tier - 1"/>
    <x v="2"/>
    <s v="R1015"/>
    <x v="45"/>
  </r>
  <r>
    <x v="1966"/>
    <s v=" Mr"/>
    <s v="KyleS"/>
    <s v="Petty"/>
    <x v="765"/>
    <n v="5.55"/>
    <x v="1"/>
    <s v="No"/>
    <x v="0"/>
    <n v="0"/>
    <x v="1"/>
    <x v="2"/>
    <x v="2"/>
    <x v="1765"/>
    <n v="3484.33"/>
    <s v="tier - 3"/>
    <x v="0"/>
    <s v="R1011"/>
    <x v="45"/>
  </r>
  <r>
    <x v="1967"/>
    <s v=" Mr"/>
    <s v="AlexanderJ"/>
    <s v="Sanford"/>
    <x v="217"/>
    <n v="5.95"/>
    <x v="0"/>
    <s v="yes"/>
    <x v="0"/>
    <n v="1"/>
    <x v="1"/>
    <x v="0"/>
    <x v="1"/>
    <x v="1766"/>
    <n v="3481.87"/>
    <s v="tier - 2"/>
    <x v="0"/>
    <s v="R1016"/>
    <x v="41"/>
  </r>
  <r>
    <x v="1968"/>
    <s v=" Mr"/>
    <s v="DustinL"/>
    <s v="Sprague"/>
    <x v="42"/>
    <n v="4.3600000000000003"/>
    <x v="0"/>
    <s v="No"/>
    <x v="1"/>
    <n v="1"/>
    <x v="1"/>
    <x v="0"/>
    <x v="2"/>
    <x v="1767"/>
    <n v="3471.41"/>
    <s v="tier - 2"/>
    <x v="2"/>
    <s v="R1013"/>
    <x v="20"/>
  </r>
  <r>
    <x v="1969"/>
    <s v=" Mrs"/>
    <s v="Chloe"/>
    <s v="Lasseron"/>
    <x v="181"/>
    <n v="4.84"/>
    <x v="0"/>
    <s v="No"/>
    <x v="1"/>
    <n v="1"/>
    <x v="1"/>
    <x v="0"/>
    <x v="2"/>
    <x v="1768"/>
    <n v="3463.51"/>
    <s v="tier - 2"/>
    <x v="1"/>
    <s v="R1025"/>
    <x v="39"/>
  </r>
  <r>
    <x v="1970"/>
    <s v=" Ms"/>
    <s v="Cailtlin"/>
    <s v="Bushong"/>
    <x v="1203"/>
    <n v="4.5599999999999996"/>
    <x v="0"/>
    <s v="No"/>
    <x v="0"/>
    <n v="1"/>
    <x v="1"/>
    <x v="3"/>
    <x v="2"/>
    <x v="1769"/>
    <n v="3453.77"/>
    <s v="tier - 2"/>
    <x v="1"/>
    <s v="R1011"/>
    <x v="38"/>
  </r>
  <r>
    <x v="1971"/>
    <s v=" Mr"/>
    <s v="Joshua"/>
    <s v="Dennison"/>
    <x v="105"/>
    <n v="4.42"/>
    <x v="1"/>
    <s v="yes"/>
    <x v="0"/>
    <n v="2"/>
    <x v="1"/>
    <x v="0"/>
    <x v="2"/>
    <x v="1770"/>
    <n v="3443.06"/>
    <s v="tier - 2"/>
    <x v="1"/>
    <s v="R1011"/>
    <x v="21"/>
  </r>
  <r>
    <x v="1972"/>
    <s v=" Mr"/>
    <s v="Chuy"/>
    <s v="Lira"/>
    <x v="966"/>
    <n v="7.66"/>
    <x v="1"/>
    <s v="No"/>
    <x v="0"/>
    <n v="1"/>
    <x v="1"/>
    <x v="3"/>
    <x v="0"/>
    <x v="1771"/>
    <n v="3436.5"/>
    <s v="tier - 2"/>
    <x v="1"/>
    <s v="R1013"/>
    <x v="26"/>
  </r>
  <r>
    <x v="1973"/>
    <s v=" Ms"/>
    <s v="LaurieB"/>
    <s v="Nahigian"/>
    <x v="812"/>
    <n v="5.2"/>
    <x v="1"/>
    <s v="No"/>
    <x v="0"/>
    <n v="0"/>
    <x v="1"/>
    <x v="0"/>
    <x v="2"/>
    <x v="1772"/>
    <n v="3434.38"/>
    <s v="tier - 2"/>
    <x v="2"/>
    <s v="R1011"/>
    <x v="47"/>
  </r>
  <r>
    <x v="1974"/>
    <s v=" Ms"/>
    <s v="RachelB"/>
    <s v="Cackett"/>
    <x v="1021"/>
    <n v="5.53"/>
    <x v="1"/>
    <s v="No"/>
    <x v="0"/>
    <n v="0"/>
    <x v="1"/>
    <x v="0"/>
    <x v="2"/>
    <x v="1773"/>
    <n v="3410.32"/>
    <s v="tier - 2"/>
    <x v="2"/>
    <s v="R1011"/>
    <x v="45"/>
  </r>
  <r>
    <x v="1975"/>
    <s v=" Ms"/>
    <s v="Liza"/>
    <s v="Hunter-Galvan"/>
    <x v="1204"/>
    <n v="4.8600000000000003"/>
    <x v="0"/>
    <s v="yes"/>
    <x v="0"/>
    <n v="1"/>
    <x v="1"/>
    <x v="0"/>
    <x v="2"/>
    <x v="714"/>
    <n v="3393.36"/>
    <s v="tier - 2"/>
    <x v="2"/>
    <s v="R1023"/>
    <x v="41"/>
  </r>
  <r>
    <x v="1976"/>
    <s v=" Ms"/>
    <s v="Lindsey"/>
    <s v="Pierret"/>
    <x v="264"/>
    <n v="5.49"/>
    <x v="1"/>
    <s v="No"/>
    <x v="0"/>
    <n v="0"/>
    <x v="1"/>
    <x v="1"/>
    <x v="2"/>
    <x v="1774"/>
    <n v="3392.98"/>
    <s v="tier - 2"/>
    <x v="0"/>
    <s v="R1013"/>
    <x v="45"/>
  </r>
  <r>
    <x v="1977"/>
    <s v=" Ms"/>
    <s v="LindsayE"/>
    <s v="White"/>
    <x v="844"/>
    <n v="4.09"/>
    <x v="1"/>
    <s v="No"/>
    <x v="0"/>
    <n v="0"/>
    <x v="1"/>
    <x v="1"/>
    <x v="2"/>
    <x v="1775"/>
    <n v="3392.37"/>
    <s v="tier - 2"/>
    <x v="0"/>
    <s v="R1013"/>
    <x v="45"/>
  </r>
  <r>
    <x v="1978"/>
    <s v=" Ms"/>
    <s v="KathleenM"/>
    <s v="O'Neil"/>
    <x v="570"/>
    <n v="4.3099999999999996"/>
    <x v="1"/>
    <s v="No"/>
    <x v="0"/>
    <n v="0"/>
    <x v="1"/>
    <x v="1"/>
    <x v="2"/>
    <x v="1776"/>
    <n v="3385.4"/>
    <s v="tier - 2"/>
    <x v="2"/>
    <s v="R1024"/>
    <x v="45"/>
  </r>
  <r>
    <x v="1979"/>
    <s v=" Ms"/>
    <s v="Aya"/>
    <s v="Leitz"/>
    <x v="477"/>
    <n v="4"/>
    <x v="1"/>
    <s v="No"/>
    <x v="0"/>
    <n v="0"/>
    <x v="1"/>
    <x v="2"/>
    <x v="2"/>
    <x v="1777"/>
    <n v="3378.91"/>
    <s v="tier - 2"/>
    <x v="1"/>
    <s v="R1011"/>
    <x v="45"/>
  </r>
  <r>
    <x v="1980"/>
    <s v=" Ms"/>
    <s v="CarolynR"/>
    <s v="Durfee"/>
    <x v="4"/>
    <n v="4.68"/>
    <x v="0"/>
    <s v="No"/>
    <x v="1"/>
    <n v="1"/>
    <x v="1"/>
    <x v="0"/>
    <x v="2"/>
    <x v="1778"/>
    <n v="3366.67"/>
    <s v="tier - 2"/>
    <x v="2"/>
    <s v="R1013"/>
    <x v="20"/>
  </r>
  <r>
    <x v="1981"/>
    <s v=" Ms"/>
    <s v="Bethany"/>
    <s v="Maylone"/>
    <x v="675"/>
    <n v="4.0199999999999996"/>
    <x v="1"/>
    <s v="No"/>
    <x v="0"/>
    <n v="1"/>
    <x v="1"/>
    <x v="2"/>
    <x v="2"/>
    <x v="1779"/>
    <n v="3353.47"/>
    <s v="tier - 2"/>
    <x v="0"/>
    <s v="R1012"/>
    <x v="40"/>
  </r>
  <r>
    <x v="1982"/>
    <s v=" Ms"/>
    <s v="HollyA"/>
    <s v="Reiland"/>
    <x v="436"/>
    <n v="5.12"/>
    <x v="0"/>
    <s v="No"/>
    <x v="1"/>
    <n v="1"/>
    <x v="1"/>
    <x v="1"/>
    <x v="2"/>
    <x v="1780"/>
    <n v="3353.28"/>
    <s v="tier - 2"/>
    <x v="1"/>
    <s v="R1011"/>
    <x v="20"/>
  </r>
  <r>
    <x v="1983"/>
    <s v=" Mr"/>
    <s v="Ping"/>
    <s v="Hu"/>
    <x v="1205"/>
    <n v="5.52"/>
    <x v="0"/>
    <s v="No"/>
    <x v="0"/>
    <n v="0"/>
    <x v="1"/>
    <x v="2"/>
    <x v="2"/>
    <x v="1781"/>
    <n v="3342.79"/>
    <s v="tier - 2"/>
    <x v="1"/>
    <s v="R1013"/>
    <x v="42"/>
  </r>
  <r>
    <x v="1984"/>
    <s v=" Mr"/>
    <s v="Tim"/>
    <s v="Lessek"/>
    <x v="304"/>
    <n v="5.81"/>
    <x v="1"/>
    <s v="No"/>
    <x v="1"/>
    <n v="1"/>
    <x v="1"/>
    <x v="1"/>
    <x v="1"/>
    <x v="1782"/>
    <n v="3309.79"/>
    <s v="tier - 3"/>
    <x v="0"/>
    <s v="R1017"/>
    <x v="31"/>
  </r>
  <r>
    <x v="1985"/>
    <s v=" Mr"/>
    <s v="John"/>
    <s v="Colavincenzo"/>
    <x v="1084"/>
    <n v="5.16"/>
    <x v="0"/>
    <s v="No"/>
    <x v="1"/>
    <n v="1"/>
    <x v="1"/>
    <x v="0"/>
    <x v="2"/>
    <x v="1783"/>
    <n v="3308.46"/>
    <s v="tier - 2"/>
    <x v="1"/>
    <s v="R1021"/>
    <x v="39"/>
  </r>
  <r>
    <x v="1986"/>
    <s v=" Mrs"/>
    <s v="Cynthia"/>
    <s v="Mendez-Karr"/>
    <x v="1206"/>
    <n v="5"/>
    <x v="0"/>
    <s v="No"/>
    <x v="1"/>
    <n v="1"/>
    <x v="1"/>
    <x v="0"/>
    <x v="2"/>
    <x v="1784"/>
    <n v="3300.7"/>
    <s v="tier - 2"/>
    <x v="2"/>
    <s v="R1025"/>
    <x v="39"/>
  </r>
  <r>
    <x v="1987"/>
    <s v=" Mr"/>
    <s v="Emmett"/>
    <s v="Saulnier"/>
    <x v="629"/>
    <n v="5.84"/>
    <x v="1"/>
    <s v="No"/>
    <x v="0"/>
    <n v="0"/>
    <x v="1"/>
    <x v="0"/>
    <x v="1"/>
    <x v="1785"/>
    <n v="3292.53"/>
    <s v="tier - 2"/>
    <x v="2"/>
    <s v="R1012"/>
    <x v="45"/>
  </r>
  <r>
    <x v="1988"/>
    <s v=" Ms"/>
    <s v="Kate"/>
    <s v="Schoonover"/>
    <x v="1207"/>
    <n v="4.1900000000000004"/>
    <x v="0"/>
    <s v="No"/>
    <x v="1"/>
    <n v="1"/>
    <x v="1"/>
    <x v="0"/>
    <x v="2"/>
    <x v="229"/>
    <n v="3280.22"/>
    <s v="tier - 2"/>
    <x v="0"/>
    <s v="R1011"/>
    <x v="39"/>
  </r>
  <r>
    <x v="1989"/>
    <s v=" Mr"/>
    <s v="ChristopherL"/>
    <s v="Hass"/>
    <x v="854"/>
    <n v="4.62"/>
    <x v="1"/>
    <s v="No"/>
    <x v="0"/>
    <n v="0"/>
    <x v="1"/>
    <x v="1"/>
    <x v="2"/>
    <x v="1786"/>
    <n v="3279.87"/>
    <s v="tier - 2"/>
    <x v="1"/>
    <s v="R1017"/>
    <x v="47"/>
  </r>
  <r>
    <x v="1990"/>
    <s v=" Mr"/>
    <s v="ChristopherP"/>
    <s v="Cadotte"/>
    <x v="680"/>
    <n v="6.24"/>
    <x v="0"/>
    <s v="No"/>
    <x v="0"/>
    <n v="0"/>
    <x v="1"/>
    <x v="0"/>
    <x v="1"/>
    <x v="543"/>
    <n v="3277.16"/>
    <s v="tier - 2"/>
    <x v="0"/>
    <s v="R1011"/>
    <x v="6"/>
  </r>
  <r>
    <x v="1991"/>
    <s v=" Mr"/>
    <s v="ChristopherW"/>
    <s v="Cacciapaglia"/>
    <x v="1208"/>
    <n v="5.81"/>
    <x v="0"/>
    <s v="No"/>
    <x v="0"/>
    <n v="0"/>
    <x v="1"/>
    <x v="0"/>
    <x v="1"/>
    <x v="1787"/>
    <n v="3268.85"/>
    <s v="tier - 3"/>
    <x v="1"/>
    <s v="R1016"/>
    <x v="6"/>
  </r>
  <r>
    <x v="1992"/>
    <s v=" Mr"/>
    <s v="NormanH"/>
    <s v="Mininger"/>
    <x v="1209"/>
    <n v="4.83"/>
    <x v="0"/>
    <s v="No"/>
    <x v="0"/>
    <n v="0"/>
    <x v="1"/>
    <x v="2"/>
    <x v="2"/>
    <x v="1788"/>
    <n v="3260.2"/>
    <s v="tier - 3"/>
    <x v="2"/>
    <s v="R1011"/>
    <x v="42"/>
  </r>
  <r>
    <x v="1993"/>
    <s v=" Ms"/>
    <s v="Susan"/>
    <s v="Mayo"/>
    <x v="11"/>
    <n v="5.72"/>
    <x v="1"/>
    <s v="No"/>
    <x v="1"/>
    <n v="1"/>
    <x v="1"/>
    <x v="0"/>
    <x v="1"/>
    <x v="1789"/>
    <n v="3238.44"/>
    <s v="tier - 2"/>
    <x v="0"/>
    <s v="R1013"/>
    <x v="31"/>
  </r>
  <r>
    <x v="1994"/>
    <s v=" Ms"/>
    <s v="TatyanaK"/>
    <s v="Zicko"/>
    <x v="1210"/>
    <n v="4.83"/>
    <x v="1"/>
    <s v="No"/>
    <x v="1"/>
    <n v="1"/>
    <x v="1"/>
    <x v="0"/>
    <x v="2"/>
    <x v="1790"/>
    <n v="3227.12"/>
    <s v="tier - 2"/>
    <x v="0"/>
    <s v="R1013"/>
    <x v="31"/>
  </r>
  <r>
    <x v="1995"/>
    <s v=" Ms"/>
    <s v="Chrissy"/>
    <s v="Graham"/>
    <x v="276"/>
    <n v="4.1399999999999997"/>
    <x v="1"/>
    <s v="No"/>
    <x v="1"/>
    <n v="1"/>
    <x v="1"/>
    <x v="1"/>
    <x v="2"/>
    <x v="1791"/>
    <n v="3213.62"/>
    <s v="tier - 2"/>
    <x v="2"/>
    <s v="R1024"/>
    <x v="31"/>
  </r>
  <r>
    <x v="1996"/>
    <s v=" Ms"/>
    <s v="Carrie"/>
    <s v="Boland"/>
    <x v="1211"/>
    <n v="4.07"/>
    <x v="1"/>
    <s v="No"/>
    <x v="1"/>
    <n v="1"/>
    <x v="1"/>
    <x v="2"/>
    <x v="2"/>
    <x v="1792"/>
    <n v="3208.79"/>
    <s v="tier - 2"/>
    <x v="0"/>
    <s v="R1011"/>
    <x v="31"/>
  </r>
  <r>
    <x v="1997"/>
    <s v=" Ms"/>
    <s v="Halle"/>
    <s v="Cupp"/>
    <x v="1040"/>
    <n v="6.26"/>
    <x v="1"/>
    <s v="No"/>
    <x v="1"/>
    <n v="1"/>
    <x v="1"/>
    <x v="2"/>
    <x v="1"/>
    <x v="1793"/>
    <n v="3206.49"/>
    <s v="tier - 2"/>
    <x v="0"/>
    <s v="R1024"/>
    <x v="31"/>
  </r>
  <r>
    <x v="1998"/>
    <s v=" Ms"/>
    <s v="Carolyn"/>
    <s v="Shaw"/>
    <x v="1212"/>
    <n v="5.88"/>
    <x v="1"/>
    <s v="No"/>
    <x v="0"/>
    <n v="0"/>
    <x v="1"/>
    <x v="0"/>
    <x v="1"/>
    <x v="1794"/>
    <n v="3201.25"/>
    <s v="tier - 2"/>
    <x v="0"/>
    <s v="R1012"/>
    <x v="45"/>
  </r>
  <r>
    <x v="1999"/>
    <s v=" Ms"/>
    <s v="TaraD"/>
    <s v="Klassen"/>
    <x v="1213"/>
    <n v="5.72"/>
    <x v="1"/>
    <s v="No"/>
    <x v="0"/>
    <n v="0"/>
    <x v="1"/>
    <x v="2"/>
    <x v="1"/>
    <x v="1795"/>
    <n v="3180.51"/>
    <s v="tier - 2"/>
    <x v="2"/>
    <s v="R1013"/>
    <x v="47"/>
  </r>
  <r>
    <x v="2000"/>
    <s v=" Mr"/>
    <s v="RasimM"/>
    <s v="Musal"/>
    <x v="1214"/>
    <n v="6.09"/>
    <x v="1"/>
    <s v="yes"/>
    <x v="0"/>
    <n v="2"/>
    <x v="1"/>
    <x v="1"/>
    <x v="1"/>
    <x v="1796"/>
    <n v="3179.96"/>
    <s v="tier - 2"/>
    <x v="2"/>
    <s v="R1012"/>
    <x v="21"/>
  </r>
  <r>
    <x v="2001"/>
    <s v=" Ms"/>
    <s v="Dina"/>
    <s v="Kitayama"/>
    <x v="361"/>
    <n v="4.25"/>
    <x v="1"/>
    <s v="No"/>
    <x v="0"/>
    <n v="0"/>
    <x v="1"/>
    <x v="2"/>
    <x v="2"/>
    <x v="1797"/>
    <n v="3176.82"/>
    <s v="tier - 2"/>
    <x v="1"/>
    <s v="R1012"/>
    <x v="45"/>
  </r>
  <r>
    <x v="2002"/>
    <s v=" Ms"/>
    <s v="Lisa"/>
    <s v="Altman"/>
    <x v="699"/>
    <n v="6.09"/>
    <x v="1"/>
    <s v="No"/>
    <x v="0"/>
    <n v="0"/>
    <x v="1"/>
    <x v="2"/>
    <x v="1"/>
    <x v="1798"/>
    <n v="3176.29"/>
    <s v="tier - 2"/>
    <x v="2"/>
    <s v="R1012"/>
    <x v="45"/>
  </r>
  <r>
    <x v="2003"/>
    <s v=" Ms"/>
    <s v="Caitrin"/>
    <s v="Demchko"/>
    <x v="127"/>
    <n v="5.51"/>
    <x v="0"/>
    <s v="No"/>
    <x v="0"/>
    <n v="0"/>
    <x v="1"/>
    <x v="0"/>
    <x v="2"/>
    <x v="1799"/>
    <n v="3172.02"/>
    <s v="tier - 2"/>
    <x v="1"/>
    <s v="R1011"/>
    <x v="6"/>
  </r>
  <r>
    <x v="2004"/>
    <s v=" Ms"/>
    <s v="AdrianaS"/>
    <s v="Wild"/>
    <x v="82"/>
    <n v="5.63"/>
    <x v="0"/>
    <s v="No"/>
    <x v="0"/>
    <n v="0"/>
    <x v="1"/>
    <x v="0"/>
    <x v="2"/>
    <x v="1800"/>
    <n v="3171.61"/>
    <s v="tier - 2"/>
    <x v="0"/>
    <s v="R1013"/>
    <x v="6"/>
  </r>
  <r>
    <x v="2005"/>
    <s v=" Ms"/>
    <s v="Megan"/>
    <s v="Betts"/>
    <x v="1026"/>
    <n v="5.29"/>
    <x v="1"/>
    <s v="No"/>
    <x v="0"/>
    <n v="0"/>
    <x v="1"/>
    <x v="3"/>
    <x v="2"/>
    <x v="1801"/>
    <n v="3167.46"/>
    <s v="tier - 2"/>
    <x v="0"/>
    <s v="R1024"/>
    <x v="47"/>
  </r>
  <r>
    <x v="2006"/>
    <s v=" Mrs"/>
    <s v="KristenM"/>
    <s v="Martin"/>
    <x v="1215"/>
    <n v="4"/>
    <x v="0"/>
    <s v="No"/>
    <x v="1"/>
    <n v="1"/>
    <x v="1"/>
    <x v="1"/>
    <x v="2"/>
    <x v="1802"/>
    <n v="3162.02"/>
    <s v="tier - 2"/>
    <x v="0"/>
    <s v="R1013"/>
    <x v="20"/>
  </r>
  <r>
    <x v="2007"/>
    <s v=" Ms"/>
    <s v="Alix"/>
    <s v="Vandeventer"/>
    <x v="809"/>
    <n v="5.49"/>
    <x v="0"/>
    <s v="No"/>
    <x v="0"/>
    <n v="0"/>
    <x v="1"/>
    <x v="1"/>
    <x v="2"/>
    <x v="1803"/>
    <n v="3161.45"/>
    <s v="tier - 2"/>
    <x v="1"/>
    <s v="R1011"/>
    <x v="6"/>
  </r>
  <r>
    <x v="2008"/>
    <s v=" Mr"/>
    <s v="Kakushin"/>
    <s v="Hirano"/>
    <x v="1216"/>
    <n v="5.34"/>
    <x v="0"/>
    <s v="No"/>
    <x v="0"/>
    <n v="0"/>
    <x v="1"/>
    <x v="1"/>
    <x v="2"/>
    <x v="1804"/>
    <n v="3128.35"/>
    <s v="tier - 2"/>
    <x v="0"/>
    <s v="R1021"/>
    <x v="35"/>
  </r>
  <r>
    <x v="2009"/>
    <s v=" Mr"/>
    <s v="MichaelJ"/>
    <s v="Davi"/>
    <x v="1217"/>
    <n v="4.12"/>
    <x v="0"/>
    <s v="No"/>
    <x v="0"/>
    <n v="1"/>
    <x v="1"/>
    <x v="3"/>
    <x v="2"/>
    <x v="1805"/>
    <n v="3088.06"/>
    <s v="tier - 2"/>
    <x v="2"/>
    <s v="R1013"/>
    <x v="38"/>
  </r>
  <r>
    <x v="2010"/>
    <s v=" Mr"/>
    <s v="Bradley"/>
    <s v="Sloan"/>
    <x v="711"/>
    <n v="5.49"/>
    <x v="1"/>
    <s v="No"/>
    <x v="0"/>
    <n v="0"/>
    <x v="1"/>
    <x v="2"/>
    <x v="2"/>
    <x v="1806"/>
    <n v="3077.1"/>
    <s v="tier - 2"/>
    <x v="1"/>
    <s v="R1012"/>
    <x v="47"/>
  </r>
  <r>
    <x v="2011"/>
    <s v=" Mr"/>
    <s v="Matt"/>
    <s v="Homich"/>
    <x v="497"/>
    <n v="5.1100000000000003"/>
    <x v="1"/>
    <s v="No"/>
    <x v="0"/>
    <n v="1"/>
    <x v="1"/>
    <x v="1"/>
    <x v="2"/>
    <x v="1807"/>
    <n v="3070.81"/>
    <s v="tier - 3"/>
    <x v="1"/>
    <s v="R1017"/>
    <x v="40"/>
  </r>
  <r>
    <x v="2012"/>
    <s v=" Ms"/>
    <s v="AmandaC"/>
    <s v="Bell"/>
    <x v="1218"/>
    <n v="5.94"/>
    <x v="0"/>
    <s v="No"/>
    <x v="0"/>
    <n v="0"/>
    <x v="1"/>
    <x v="3"/>
    <x v="1"/>
    <x v="1808"/>
    <n v="3065.49"/>
    <s v="tier - 2"/>
    <x v="1"/>
    <s v="R1012"/>
    <x v="4"/>
  </r>
  <r>
    <x v="2013"/>
    <s v=" Mr"/>
    <s v="Valur"/>
    <s v="Kristjansson"/>
    <x v="26"/>
    <n v="5.54"/>
    <x v="0"/>
    <s v="No"/>
    <x v="0"/>
    <n v="0"/>
    <x v="1"/>
    <x v="0"/>
    <x v="2"/>
    <x v="1809"/>
    <n v="3062.51"/>
    <s v="tier - 3"/>
    <x v="1"/>
    <s v="R1012"/>
    <x v="6"/>
  </r>
  <r>
    <x v="2014"/>
    <s v=" Ms"/>
    <s v="EricaJ"/>
    <s v="Pitman"/>
    <x v="47"/>
    <n v="7.09"/>
    <x v="0"/>
    <s v="No"/>
    <x v="0"/>
    <n v="0"/>
    <x v="1"/>
    <x v="0"/>
    <x v="0"/>
    <x v="1810"/>
    <n v="3056.39"/>
    <s v="tier - 2"/>
    <x v="0"/>
    <s v="R1013"/>
    <x v="43"/>
  </r>
  <r>
    <x v="2015"/>
    <s v=" Mr"/>
    <s v="StephenF"/>
    <s v="Curley"/>
    <x v="1219"/>
    <n v="6.22"/>
    <x v="1"/>
    <s v="No"/>
    <x v="1"/>
    <n v="1"/>
    <x v="1"/>
    <x v="1"/>
    <x v="1"/>
    <x v="1792"/>
    <n v="3051.73"/>
    <s v="tier - 2"/>
    <x v="2"/>
    <s v="R1011"/>
    <x v="31"/>
  </r>
  <r>
    <x v="2016"/>
    <s v=" Ms"/>
    <s v="Lissa"/>
    <s v="Zimmer"/>
    <x v="401"/>
    <n v="4.33"/>
    <x v="0"/>
    <s v="No"/>
    <x v="0"/>
    <n v="1"/>
    <x v="1"/>
    <x v="1"/>
    <x v="2"/>
    <x v="1811"/>
    <n v="3046.06"/>
    <s v="tier - 2"/>
    <x v="1"/>
    <s v="R1023"/>
    <x v="44"/>
  </r>
  <r>
    <x v="2017"/>
    <s v=" Ms"/>
    <s v="Megan"/>
    <s v="Granski"/>
    <x v="397"/>
    <n v="5.83"/>
    <x v="0"/>
    <s v="No"/>
    <x v="0"/>
    <n v="1"/>
    <x v="1"/>
    <x v="1"/>
    <x v="1"/>
    <x v="1812"/>
    <n v="3044.21"/>
    <s v="tier - 2"/>
    <x v="0"/>
    <s v="R1024"/>
    <x v="44"/>
  </r>
  <r>
    <x v="2018"/>
    <s v=" Ms"/>
    <s v="Alyson"/>
    <s v="Dunn"/>
    <x v="2"/>
    <n v="4.7"/>
    <x v="1"/>
    <s v="No"/>
    <x v="1"/>
    <n v="1"/>
    <x v="1"/>
    <x v="0"/>
    <x v="2"/>
    <x v="1813"/>
    <n v="3021.81"/>
    <s v="tier - 2"/>
    <x v="0"/>
    <s v="R1012"/>
    <x v="31"/>
  </r>
  <r>
    <x v="2019"/>
    <s v=" Mr"/>
    <s v="ChanceB"/>
    <s v="Regina"/>
    <x v="1155"/>
    <n v="4.07"/>
    <x v="1"/>
    <s v="No"/>
    <x v="0"/>
    <n v="1"/>
    <x v="1"/>
    <x v="3"/>
    <x v="2"/>
    <x v="1814"/>
    <n v="3018.04"/>
    <s v="tier - 2"/>
    <x v="2"/>
    <s v="R1012"/>
    <x v="23"/>
  </r>
  <r>
    <x v="2020"/>
    <s v=" Mr"/>
    <s v="SeanP"/>
    <s v="O'Connor"/>
    <x v="1"/>
    <n v="9.39"/>
    <x v="0"/>
    <s v="No"/>
    <x v="0"/>
    <n v="0"/>
    <x v="1"/>
    <x v="0"/>
    <x v="0"/>
    <x v="1815"/>
    <n v="3012.22"/>
    <s v="tier - 2"/>
    <x v="0"/>
    <s v="R1012"/>
    <x v="43"/>
  </r>
  <r>
    <x v="2021"/>
    <s v=" Ms"/>
    <s v="Therese"/>
    <s v="Howe"/>
    <x v="1220"/>
    <n v="4.18"/>
    <x v="0"/>
    <s v="No"/>
    <x v="0"/>
    <n v="0"/>
    <x v="1"/>
    <x v="2"/>
    <x v="2"/>
    <x v="1816"/>
    <n v="2985.67"/>
    <s v="tier - 2"/>
    <x v="2"/>
    <s v="R1013"/>
    <x v="42"/>
  </r>
  <r>
    <x v="2022"/>
    <s v=" Mr"/>
    <s v="Beau"/>
    <s v="Atwater"/>
    <x v="1221"/>
    <n v="4.18"/>
    <x v="0"/>
    <s v="No"/>
    <x v="0"/>
    <n v="1"/>
    <x v="1"/>
    <x v="3"/>
    <x v="2"/>
    <x v="1817"/>
    <n v="2979.52"/>
    <s v="tier - 2"/>
    <x v="0"/>
    <s v="R1013"/>
    <x v="38"/>
  </r>
  <r>
    <x v="2023"/>
    <s v=" Ms"/>
    <s v="KelseyM"/>
    <s v="Gurganus"/>
    <x v="345"/>
    <n v="4.4000000000000004"/>
    <x v="1"/>
    <s v="No"/>
    <x v="0"/>
    <n v="1"/>
    <x v="1"/>
    <x v="2"/>
    <x v="2"/>
    <x v="1818"/>
    <n v="2974.13"/>
    <s v="tier - 2"/>
    <x v="1"/>
    <s v="R1011"/>
    <x v="40"/>
  </r>
  <r>
    <x v="2024"/>
    <s v=" Ms"/>
    <s v="Gretchen"/>
    <s v="Holden"/>
    <x v="1222"/>
    <n v="9.9"/>
    <x v="0"/>
    <s v="No"/>
    <x v="0"/>
    <n v="0"/>
    <x v="1"/>
    <x v="1"/>
    <x v="0"/>
    <x v="1819"/>
    <n v="2943.41"/>
    <s v="tier - 2"/>
    <x v="0"/>
    <s v="R1012"/>
    <x v="43"/>
  </r>
  <r>
    <x v="2025"/>
    <s v=" Mr"/>
    <s v="NicholasE"/>
    <s v="Parton"/>
    <x v="1035"/>
    <n v="4.84"/>
    <x v="1"/>
    <s v="No"/>
    <x v="0"/>
    <n v="0"/>
    <x v="1"/>
    <x v="0"/>
    <x v="2"/>
    <x v="1820"/>
    <n v="2927.06"/>
    <s v="tier - 2"/>
    <x v="2"/>
    <s v="R1013"/>
    <x v="45"/>
  </r>
  <r>
    <x v="2026"/>
    <s v=" Ms"/>
    <s v="Deborah"/>
    <s v="Downs"/>
    <x v="1023"/>
    <n v="5.53"/>
    <x v="0"/>
    <s v="No"/>
    <x v="1"/>
    <n v="1"/>
    <x v="1"/>
    <x v="2"/>
    <x v="2"/>
    <x v="1821"/>
    <n v="2913.57"/>
    <s v="tier - 2"/>
    <x v="2"/>
    <s v="R1011"/>
    <x v="43"/>
  </r>
  <r>
    <x v="2027"/>
    <s v=" Mr"/>
    <s v="ChuckW"/>
    <s v="Dent"/>
    <x v="391"/>
    <n v="4.33"/>
    <x v="1"/>
    <s v="No"/>
    <x v="0"/>
    <n v="0"/>
    <x v="1"/>
    <x v="0"/>
    <x v="2"/>
    <x v="1822"/>
    <n v="2904.09"/>
    <s v="tier - 2"/>
    <x v="2"/>
    <s v="R1011"/>
    <x v="45"/>
  </r>
  <r>
    <x v="2028"/>
    <s v=" Mr"/>
    <s v="Daniel"/>
    <s v="Ranti"/>
    <x v="454"/>
    <n v="4.91"/>
    <x v="1"/>
    <s v="No"/>
    <x v="0"/>
    <n v="0"/>
    <x v="1"/>
    <x v="1"/>
    <x v="2"/>
    <x v="1823"/>
    <n v="2902.91"/>
    <s v="tier - 2"/>
    <x v="2"/>
    <s v="R1013"/>
    <x v="45"/>
  </r>
  <r>
    <x v="2029"/>
    <s v=" Ms"/>
    <s v="Amany"/>
    <s v="Ishaq"/>
    <x v="702"/>
    <n v="4.8"/>
    <x v="0"/>
    <s v="No"/>
    <x v="0"/>
    <n v="0"/>
    <x v="1"/>
    <x v="0"/>
    <x v="2"/>
    <x v="1824"/>
    <n v="2899.49"/>
    <s v="tier - 2"/>
    <x v="2"/>
    <s v="R1024"/>
    <x v="35"/>
  </r>
  <r>
    <x v="2030"/>
    <s v=" Ms"/>
    <s v="Kipling"/>
    <s v="Wiles"/>
    <x v="389"/>
    <n v="5.55"/>
    <x v="1"/>
    <s v="yes"/>
    <x v="0"/>
    <n v="2"/>
    <x v="1"/>
    <x v="1"/>
    <x v="2"/>
    <x v="1825"/>
    <n v="2897.46"/>
    <s v="tier - 2"/>
    <x v="1"/>
    <s v="R1012"/>
    <x v="21"/>
  </r>
  <r>
    <x v="2031"/>
    <s v=" Mr"/>
    <s v="Duncan"/>
    <s v="Roberts"/>
    <x v="1223"/>
    <n v="5.24"/>
    <x v="1"/>
    <s v="No"/>
    <x v="0"/>
    <n v="0"/>
    <x v="1"/>
    <x v="1"/>
    <x v="2"/>
    <x v="1826"/>
    <n v="2897.32"/>
    <s v="tier - 3"/>
    <x v="0"/>
    <s v="R1016"/>
    <x v="45"/>
  </r>
  <r>
    <x v="2032"/>
    <s v=" Mr"/>
    <s v="LouisC"/>
    <s v="Serafini"/>
    <x v="438"/>
    <n v="6.08"/>
    <x v="0"/>
    <s v="No"/>
    <x v="1"/>
    <n v="1"/>
    <x v="1"/>
    <x v="1"/>
    <x v="1"/>
    <x v="1827"/>
    <n v="2867.12"/>
    <s v="tier - 1"/>
    <x v="0"/>
    <s v="R1013"/>
    <x v="20"/>
  </r>
  <r>
    <x v="2033"/>
    <s v=" Mr"/>
    <s v="DanielJ"/>
    <s v="Button"/>
    <x v="755"/>
    <n v="5.83"/>
    <x v="0"/>
    <s v="No"/>
    <x v="1"/>
    <n v="1"/>
    <x v="1"/>
    <x v="1"/>
    <x v="1"/>
    <x v="1828"/>
    <n v="2866.09"/>
    <s v="tier - 3"/>
    <x v="0"/>
    <s v="R1011"/>
    <x v="20"/>
  </r>
  <r>
    <x v="2034"/>
    <s v=" Ms"/>
    <s v="IldikoM"/>
    <s v="Gaal"/>
    <x v="408"/>
    <n v="4.29"/>
    <x v="0"/>
    <s v="No"/>
    <x v="0"/>
    <n v="1"/>
    <x v="1"/>
    <x v="0"/>
    <x v="2"/>
    <x v="1829"/>
    <n v="2855.44"/>
    <s v="tier - 2"/>
    <x v="0"/>
    <s v="R1012"/>
    <x v="44"/>
  </r>
  <r>
    <x v="2035"/>
    <s v=" Ms"/>
    <s v="MelindaE"/>
    <s v="Liptak"/>
    <x v="386"/>
    <n v="5.3"/>
    <x v="0"/>
    <s v="No"/>
    <x v="0"/>
    <n v="1"/>
    <x v="1"/>
    <x v="1"/>
    <x v="2"/>
    <x v="1830"/>
    <n v="2850.68"/>
    <s v="tier - 2"/>
    <x v="0"/>
    <s v="R1012"/>
    <x v="44"/>
  </r>
  <r>
    <x v="2036"/>
    <s v=" Ms"/>
    <s v="AshleyM"/>
    <s v="Kellam"/>
    <x v="388"/>
    <n v="4.42"/>
    <x v="0"/>
    <s v="No"/>
    <x v="0"/>
    <n v="1"/>
    <x v="1"/>
    <x v="2"/>
    <x v="2"/>
    <x v="1831"/>
    <n v="2842.76"/>
    <s v="tier - 2"/>
    <x v="0"/>
    <s v="R1012"/>
    <x v="44"/>
  </r>
  <r>
    <x v="2037"/>
    <s v=" Ms"/>
    <s v="Stephanie"/>
    <s v="Gordon"/>
    <x v="1224"/>
    <n v="5.68"/>
    <x v="0"/>
    <s v="yes"/>
    <x v="0"/>
    <n v="1"/>
    <x v="1"/>
    <x v="1"/>
    <x v="2"/>
    <x v="1832"/>
    <n v="2819.51"/>
    <s v="tier - 2"/>
    <x v="0"/>
    <s v="R1011"/>
    <x v="21"/>
  </r>
  <r>
    <x v="2038"/>
    <s v=" Mr"/>
    <s v="SeanP"/>
    <s v="Hyland"/>
    <x v="1225"/>
    <n v="6.05"/>
    <x v="0"/>
    <s v="No"/>
    <x v="1"/>
    <n v="1"/>
    <x v="1"/>
    <x v="2"/>
    <x v="1"/>
    <x v="1833"/>
    <n v="2803.7"/>
    <s v="tier - 2"/>
    <x v="1"/>
    <s v="R1012"/>
    <x v="39"/>
  </r>
  <r>
    <x v="2039"/>
    <s v=" Ms"/>
    <s v="EmilyG"/>
    <s v="Wagoner"/>
    <x v="1226"/>
    <n v="5.33"/>
    <x v="0"/>
    <s v="yes"/>
    <x v="0"/>
    <n v="1"/>
    <x v="1"/>
    <x v="0"/>
    <x v="2"/>
    <x v="456"/>
    <n v="2801.26"/>
    <s v="tier - 2"/>
    <x v="0"/>
    <s v="R1013"/>
    <x v="41"/>
  </r>
  <r>
    <x v="2040"/>
    <s v=" Mr"/>
    <s v="Malcolm"/>
    <s v="Thomas"/>
    <x v="352"/>
    <n v="6.22"/>
    <x v="0"/>
    <s v="No"/>
    <x v="0"/>
    <n v="0"/>
    <x v="1"/>
    <x v="1"/>
    <x v="1"/>
    <x v="979"/>
    <n v="2789.06"/>
    <s v="tier - 2"/>
    <x v="0"/>
    <s v="R1012"/>
    <x v="35"/>
  </r>
  <r>
    <x v="2041"/>
    <s v=" Mr"/>
    <s v="Danilo"/>
    <s v="Goffi"/>
    <x v="1227"/>
    <n v="5.84"/>
    <x v="0"/>
    <s v="No"/>
    <x v="0"/>
    <n v="0"/>
    <x v="1"/>
    <x v="3"/>
    <x v="1"/>
    <x v="1834"/>
    <n v="2775.19"/>
    <s v="tier - 2"/>
    <x v="1"/>
    <s v="R1012"/>
    <x v="35"/>
  </r>
  <r>
    <x v="2042"/>
    <s v=" Mr"/>
    <s v="Mikko"/>
    <s v="Salovaara"/>
    <x v="1121"/>
    <n v="5.71"/>
    <x v="0"/>
    <s v="yes"/>
    <x v="0"/>
    <n v="1"/>
    <x v="1"/>
    <x v="0"/>
    <x v="1"/>
    <x v="1835"/>
    <n v="2773.46"/>
    <s v="tier - 2"/>
    <x v="1"/>
    <s v="R1021"/>
    <x v="41"/>
  </r>
  <r>
    <x v="2043"/>
    <s v=" Ms"/>
    <s v="PaulaC"/>
    <s v="Reid"/>
    <x v="1228"/>
    <n v="6.04"/>
    <x v="1"/>
    <s v="No"/>
    <x v="1"/>
    <n v="1"/>
    <x v="1"/>
    <x v="1"/>
    <x v="1"/>
    <x v="1836"/>
    <n v="2758.99"/>
    <s v="tier - 2"/>
    <x v="1"/>
    <s v="R1012"/>
    <x v="31"/>
  </r>
  <r>
    <x v="2044"/>
    <s v=" Ms"/>
    <s v="KirstenN"/>
    <s v="Allan"/>
    <x v="964"/>
    <n v="4.38"/>
    <x v="0"/>
    <s v="yes"/>
    <x v="0"/>
    <n v="1"/>
    <x v="1"/>
    <x v="0"/>
    <x v="2"/>
    <x v="1837"/>
    <n v="2755.02"/>
    <s v="tier - 2"/>
    <x v="1"/>
    <s v="R1024"/>
    <x v="21"/>
  </r>
  <r>
    <x v="2045"/>
    <s v=" Ms"/>
    <s v="Christy"/>
    <s v="Mclaughlin"/>
    <x v="217"/>
    <n v="5.56"/>
    <x v="1"/>
    <s v="yes"/>
    <x v="0"/>
    <n v="1"/>
    <x v="1"/>
    <x v="0"/>
    <x v="2"/>
    <x v="1838"/>
    <n v="2741.95"/>
    <s v="tier - 2"/>
    <x v="0"/>
    <s v="R1024"/>
    <x v="21"/>
  </r>
  <r>
    <x v="2046"/>
    <s v=" Ms"/>
    <s v="Jennifer"/>
    <s v="Lee"/>
    <x v="567"/>
    <n v="4.24"/>
    <x v="0"/>
    <s v="yes"/>
    <x v="0"/>
    <n v="1"/>
    <x v="1"/>
    <x v="2"/>
    <x v="2"/>
    <x v="207"/>
    <n v="2731.91"/>
    <s v="tier - 2"/>
    <x v="0"/>
    <s v="R1024"/>
    <x v="21"/>
  </r>
  <r>
    <x v="2047"/>
    <s v=" Ms"/>
    <s v="Jingjing"/>
    <s v="Tang"/>
    <x v="1229"/>
    <n v="6.32"/>
    <x v="0"/>
    <s v="No"/>
    <x v="1"/>
    <n v="1"/>
    <x v="1"/>
    <x v="0"/>
    <x v="1"/>
    <x v="1839"/>
    <n v="2730.11"/>
    <s v="tier - 2"/>
    <x v="0"/>
    <s v="R1012"/>
    <x v="39"/>
  </r>
  <r>
    <x v="2048"/>
    <s v=" Mr"/>
    <s v="Morgan"/>
    <s v="Kennedy"/>
    <x v="375"/>
    <n v="6.3"/>
    <x v="1"/>
    <s v="No"/>
    <x v="1"/>
    <n v="1"/>
    <x v="1"/>
    <x v="0"/>
    <x v="1"/>
    <x v="1840"/>
    <n v="2727.4"/>
    <s v="tier - 3"/>
    <x v="0"/>
    <s v="R1016"/>
    <x v="31"/>
  </r>
  <r>
    <x v="2049"/>
    <s v=" Mr"/>
    <s v="PatrickJ"/>
    <s v="Condon"/>
    <x v="1230"/>
    <n v="4.38"/>
    <x v="1"/>
    <s v="No"/>
    <x v="0"/>
    <n v="1"/>
    <x v="1"/>
    <x v="3"/>
    <x v="2"/>
    <x v="1841"/>
    <n v="2726.06"/>
    <s v="tier - 2"/>
    <x v="2"/>
    <s v="R1013"/>
    <x v="23"/>
  </r>
  <r>
    <x v="2050"/>
    <s v=" Mr"/>
    <s v="Frankline"/>
    <s v="Chepkwony"/>
    <x v="577"/>
    <n v="4.6500000000000004"/>
    <x v="1"/>
    <s v="No"/>
    <x v="1"/>
    <n v="1"/>
    <x v="1"/>
    <x v="1"/>
    <x v="2"/>
    <x v="1842"/>
    <n v="2721.32"/>
    <s v="tier - 1"/>
    <x v="0"/>
    <s v="R1014"/>
    <x v="31"/>
  </r>
  <r>
    <x v="2051"/>
    <s v=" Ms"/>
    <s v="LauraT"/>
    <s v="Rodriguez"/>
    <x v="80"/>
    <n v="4.7"/>
    <x v="0"/>
    <s v="No"/>
    <x v="1"/>
    <n v="1"/>
    <x v="1"/>
    <x v="0"/>
    <x v="2"/>
    <x v="1843"/>
    <n v="2719.28"/>
    <s v="tier - 2"/>
    <x v="2"/>
    <s v="R1012"/>
    <x v="39"/>
  </r>
  <r>
    <x v="2052"/>
    <s v=" Ms"/>
    <s v="Natalia"/>
    <s v="Szynkarczuk"/>
    <x v="854"/>
    <n v="4.34"/>
    <x v="0"/>
    <s v="No"/>
    <x v="1"/>
    <n v="1"/>
    <x v="1"/>
    <x v="1"/>
    <x v="2"/>
    <x v="1844"/>
    <n v="2710.83"/>
    <s v="tier - 2"/>
    <x v="0"/>
    <s v="R1012"/>
    <x v="39"/>
  </r>
  <r>
    <x v="2053"/>
    <s v=" Ms"/>
    <s v="JenniferL"/>
    <s v="Brill"/>
    <x v="403"/>
    <n v="5.62"/>
    <x v="0"/>
    <s v="No"/>
    <x v="1"/>
    <n v="1"/>
    <x v="1"/>
    <x v="2"/>
    <x v="2"/>
    <x v="1845"/>
    <n v="2709.24"/>
    <s v="tier - 2"/>
    <x v="2"/>
    <s v="R1012"/>
    <x v="39"/>
  </r>
  <r>
    <x v="2054"/>
    <s v=" Ms"/>
    <s v="Brooke"/>
    <s v="Adams"/>
    <x v="1018"/>
    <n v="4.24"/>
    <x v="0"/>
    <s v="No"/>
    <x v="1"/>
    <n v="1"/>
    <x v="1"/>
    <x v="2"/>
    <x v="2"/>
    <x v="1846"/>
    <n v="2709.11"/>
    <s v="tier - 2"/>
    <x v="2"/>
    <s v="R1012"/>
    <x v="39"/>
  </r>
  <r>
    <x v="2055"/>
    <s v=" Mr"/>
    <s v="JeremyM"/>
    <s v="Nunn"/>
    <x v="210"/>
    <n v="4.57"/>
    <x v="1"/>
    <s v="No"/>
    <x v="0"/>
    <n v="0"/>
    <x v="1"/>
    <x v="0"/>
    <x v="2"/>
    <x v="1822"/>
    <n v="2699.57"/>
    <s v="tier - 2"/>
    <x v="1"/>
    <s v="R1012"/>
    <x v="45"/>
  </r>
  <r>
    <x v="2056"/>
    <s v=" Ms"/>
    <s v="MeganL"/>
    <s v="Blair"/>
    <x v="389"/>
    <n v="5.05"/>
    <x v="0"/>
    <s v="No"/>
    <x v="0"/>
    <n v="0"/>
    <x v="1"/>
    <x v="1"/>
    <x v="2"/>
    <x v="1847"/>
    <n v="2690.11"/>
    <s v="tier - 2"/>
    <x v="2"/>
    <s v="R1012"/>
    <x v="35"/>
  </r>
  <r>
    <x v="2057"/>
    <s v=" Mr"/>
    <s v="Bryan"/>
    <s v="Sharkey"/>
    <x v="9"/>
    <n v="6.16"/>
    <x v="0"/>
    <s v="No"/>
    <x v="0"/>
    <n v="0"/>
    <x v="1"/>
    <x v="0"/>
    <x v="1"/>
    <x v="1848"/>
    <n v="2689.5"/>
    <s v="tier - 3"/>
    <x v="2"/>
    <s v="R1013"/>
    <x v="6"/>
  </r>
  <r>
    <x v="2058"/>
    <s v=" Ms"/>
    <s v="Marny"/>
    <s v="Scalard"/>
    <x v="1231"/>
    <n v="4.57"/>
    <x v="0"/>
    <s v="No"/>
    <x v="0"/>
    <n v="0"/>
    <x v="1"/>
    <x v="2"/>
    <x v="2"/>
    <x v="1849"/>
    <n v="2684.69"/>
    <s v="tier - 2"/>
    <x v="2"/>
    <s v="R1013"/>
    <x v="6"/>
  </r>
  <r>
    <x v="2059"/>
    <s v=" Mr"/>
    <s v="Marc"/>
    <s v="Burget"/>
    <x v="1232"/>
    <n v="5.53"/>
    <x v="1"/>
    <s v="No"/>
    <x v="0"/>
    <n v="0"/>
    <x v="1"/>
    <x v="3"/>
    <x v="2"/>
    <x v="1850"/>
    <n v="2680.95"/>
    <s v="tier - 3"/>
    <x v="2"/>
    <s v="R1012"/>
    <x v="45"/>
  </r>
  <r>
    <x v="2060"/>
    <s v=" Mr"/>
    <s v="BenjaminL"/>
    <s v="English"/>
    <x v="32"/>
    <n v="5.84"/>
    <x v="0"/>
    <s v="yes"/>
    <x v="0"/>
    <n v="1"/>
    <x v="1"/>
    <x v="0"/>
    <x v="1"/>
    <x v="1851"/>
    <n v="2643.27"/>
    <s v="tier - 2"/>
    <x v="1"/>
    <s v="R1012"/>
    <x v="21"/>
  </r>
  <r>
    <x v="2061"/>
    <s v=" Mr"/>
    <s v="RobG"/>
    <s v="Hampton"/>
    <x v="237"/>
    <n v="6.41"/>
    <x v="0"/>
    <s v="yes"/>
    <x v="0"/>
    <n v="1"/>
    <x v="1"/>
    <x v="1"/>
    <x v="1"/>
    <x v="1852"/>
    <n v="2639.04"/>
    <s v="tier - 2"/>
    <x v="2"/>
    <s v="R1012"/>
    <x v="21"/>
  </r>
  <r>
    <x v="2062"/>
    <s v=" Ms"/>
    <s v="StefanieA"/>
    <s v="Flynn"/>
    <x v="782"/>
    <n v="4.7300000000000004"/>
    <x v="1"/>
    <s v="No"/>
    <x v="1"/>
    <n v="1"/>
    <x v="1"/>
    <x v="0"/>
    <x v="2"/>
    <x v="537"/>
    <n v="2632.99"/>
    <s v="tier - 2"/>
    <x v="1"/>
    <s v="R1011"/>
    <x v="31"/>
  </r>
  <r>
    <x v="2063"/>
    <s v=" Ms"/>
    <s v="Stephanie"/>
    <s v="Knast"/>
    <x v="350"/>
    <n v="6.22"/>
    <x v="1"/>
    <s v="No"/>
    <x v="0"/>
    <n v="0"/>
    <x v="1"/>
    <x v="1"/>
    <x v="1"/>
    <x v="1853"/>
    <n v="2597.7800000000002"/>
    <s v="tier - 2"/>
    <x v="1"/>
    <s v="R1011"/>
    <x v="47"/>
  </r>
  <r>
    <x v="2064"/>
    <s v=" Ms"/>
    <s v="CarolineF"/>
    <s v="Lucas"/>
    <x v="905"/>
    <n v="4.46"/>
    <x v="1"/>
    <s v="No"/>
    <x v="0"/>
    <n v="0"/>
    <x v="1"/>
    <x v="2"/>
    <x v="2"/>
    <x v="1854"/>
    <n v="2585.85"/>
    <s v="tier - 2"/>
    <x v="2"/>
    <s v="R1024"/>
    <x v="47"/>
  </r>
  <r>
    <x v="2065"/>
    <s v=" Ms"/>
    <s v="JuliaJ"/>
    <s v="Thomas"/>
    <x v="1233"/>
    <n v="4.5"/>
    <x v="1"/>
    <s v="No"/>
    <x v="0"/>
    <n v="0"/>
    <x v="1"/>
    <x v="3"/>
    <x v="2"/>
    <x v="1855"/>
    <n v="2585.27"/>
    <s v="tier - 2"/>
    <x v="0"/>
    <s v="R1011"/>
    <x v="47"/>
  </r>
  <r>
    <x v="2066"/>
    <s v=" Mr"/>
    <s v="Jack"/>
    <s v="Cherewatti"/>
    <x v="1234"/>
    <n v="8.93"/>
    <x v="0"/>
    <s v="No"/>
    <x v="0"/>
    <n v="0"/>
    <x v="1"/>
    <x v="1"/>
    <x v="0"/>
    <x v="1856"/>
    <n v="2585.04"/>
    <s v="tier - 2"/>
    <x v="2"/>
    <s v="R1021"/>
    <x v="43"/>
  </r>
  <r>
    <x v="2067"/>
    <s v=" Mr"/>
    <s v="Bernat"/>
    <s v="Olle"/>
    <x v="201"/>
    <n v="11.02"/>
    <x v="0"/>
    <s v="No"/>
    <x v="0"/>
    <n v="0"/>
    <x v="1"/>
    <x v="0"/>
    <x v="0"/>
    <x v="387"/>
    <n v="2566.4699999999998"/>
    <s v="tier - 2"/>
    <x v="0"/>
    <s v="R1013"/>
    <x v="43"/>
  </r>
  <r>
    <x v="2068"/>
    <s v=" Mr"/>
    <s v="Hicham"/>
    <s v="Hamsi"/>
    <x v="1235"/>
    <n v="5.25"/>
    <x v="0"/>
    <s v="No"/>
    <x v="0"/>
    <n v="0"/>
    <x v="1"/>
    <x v="3"/>
    <x v="2"/>
    <x v="1026"/>
    <n v="2545.6799999999998"/>
    <s v="tier - 2"/>
    <x v="1"/>
    <s v="R1013"/>
    <x v="42"/>
  </r>
  <r>
    <x v="2069"/>
    <s v=" Ms"/>
    <s v="Sarah"/>
    <s v="Finnegan"/>
    <x v="966"/>
    <n v="4.75"/>
    <x v="0"/>
    <s v="No"/>
    <x v="0"/>
    <n v="0"/>
    <x v="1"/>
    <x v="3"/>
    <x v="2"/>
    <x v="1857"/>
    <n v="2540.39"/>
    <s v="tier - 2"/>
    <x v="2"/>
    <s v="R1013"/>
    <x v="3"/>
  </r>
  <r>
    <x v="2070"/>
    <s v=" Mr"/>
    <s v="AnthonyS"/>
    <s v="Walsh"/>
    <x v="144"/>
    <n v="4.68"/>
    <x v="1"/>
    <s v="No"/>
    <x v="1"/>
    <n v="1"/>
    <x v="1"/>
    <x v="0"/>
    <x v="2"/>
    <x v="916"/>
    <n v="2534.39"/>
    <s v="tier - 3"/>
    <x v="0"/>
    <s v="R1012"/>
    <x v="31"/>
  </r>
  <r>
    <x v="2071"/>
    <s v=" Ms"/>
    <s v="Elisabetta"/>
    <s v="Villa"/>
    <x v="429"/>
    <n v="6.17"/>
    <x v="1"/>
    <s v="yes"/>
    <x v="0"/>
    <n v="2"/>
    <x v="1"/>
    <x v="2"/>
    <x v="1"/>
    <x v="1858"/>
    <n v="2527.8200000000002"/>
    <s v="tier - 2"/>
    <x v="0"/>
    <s v="R1012"/>
    <x v="21"/>
  </r>
  <r>
    <x v="2072"/>
    <s v=" Mr"/>
    <s v="TrevorN"/>
    <s v="Cable"/>
    <x v="589"/>
    <n v="4.5599999999999996"/>
    <x v="1"/>
    <s v="No"/>
    <x v="1"/>
    <n v="1"/>
    <x v="1"/>
    <x v="1"/>
    <x v="2"/>
    <x v="1859"/>
    <n v="2523.17"/>
    <s v="tier - 3"/>
    <x v="1"/>
    <s v="R1012"/>
    <x v="31"/>
  </r>
  <r>
    <x v="2073"/>
    <s v=" Ms"/>
    <s v="Nancy"/>
    <s v="Eiring"/>
    <x v="1236"/>
    <n v="6.3"/>
    <x v="0"/>
    <s v="No"/>
    <x v="0"/>
    <n v="0"/>
    <x v="1"/>
    <x v="3"/>
    <x v="1"/>
    <x v="1860"/>
    <n v="2510.79"/>
    <s v="tier - 2"/>
    <x v="1"/>
    <s v="R1013"/>
    <x v="42"/>
  </r>
  <r>
    <x v="2074"/>
    <s v=" Ms"/>
    <s v="AllisonR"/>
    <s v="Connor"/>
    <x v="1237"/>
    <n v="6.03"/>
    <x v="0"/>
    <s v="yes"/>
    <x v="0"/>
    <n v="1"/>
    <x v="1"/>
    <x v="1"/>
    <x v="1"/>
    <x v="681"/>
    <n v="2500.9299999999998"/>
    <s v="tier - 2"/>
    <x v="2"/>
    <s v="R1012"/>
    <x v="41"/>
  </r>
  <r>
    <x v="2075"/>
    <s v=" Mr"/>
    <s v="RobertJ"/>
    <s v="Friedman"/>
    <x v="534"/>
    <n v="4.2"/>
    <x v="1"/>
    <s v="No"/>
    <x v="0"/>
    <n v="1"/>
    <x v="1"/>
    <x v="0"/>
    <x v="2"/>
    <x v="1861"/>
    <n v="2498.41"/>
    <s v="tier - 3"/>
    <x v="0"/>
    <s v="R1013"/>
    <x v="40"/>
  </r>
  <r>
    <x v="2076"/>
    <s v=" Mr"/>
    <s v="Nicholas"/>
    <s v="Croker"/>
    <x v="235"/>
    <n v="5.61"/>
    <x v="1"/>
    <s v="No"/>
    <x v="0"/>
    <n v="1"/>
    <x v="1"/>
    <x v="0"/>
    <x v="2"/>
    <x v="1862"/>
    <n v="2497.04"/>
    <s v="tier - 3"/>
    <x v="0"/>
    <s v="R1013"/>
    <x v="40"/>
  </r>
  <r>
    <x v="2077"/>
    <s v=" Mr"/>
    <s v="KevinL"/>
    <s v="Beganics"/>
    <x v="662"/>
    <n v="5.88"/>
    <x v="1"/>
    <s v="No"/>
    <x v="0"/>
    <n v="1"/>
    <x v="1"/>
    <x v="0"/>
    <x v="1"/>
    <x v="1683"/>
    <n v="2494.02"/>
    <s v="tier - 3"/>
    <x v="1"/>
    <s v="R1011"/>
    <x v="40"/>
  </r>
  <r>
    <x v="2078"/>
    <s v=" Mr"/>
    <s v="Bryan"/>
    <s v="Huberty"/>
    <x v="1238"/>
    <n v="5.92"/>
    <x v="1"/>
    <s v="No"/>
    <x v="0"/>
    <n v="1"/>
    <x v="1"/>
    <x v="2"/>
    <x v="1"/>
    <x v="1863"/>
    <n v="2483.7399999999998"/>
    <s v="tier - 3"/>
    <x v="2"/>
    <s v="R1013"/>
    <x v="40"/>
  </r>
  <r>
    <x v="2079"/>
    <s v=" Ms"/>
    <s v="JanaeN"/>
    <s v="Jacobs"/>
    <x v="1188"/>
    <n v="4.8099999999999996"/>
    <x v="0"/>
    <s v="No"/>
    <x v="0"/>
    <n v="1"/>
    <x v="1"/>
    <x v="0"/>
    <x v="2"/>
    <x v="323"/>
    <n v="2480.98"/>
    <s v="tier - 2"/>
    <x v="2"/>
    <s v="R1013"/>
    <x v="44"/>
  </r>
  <r>
    <x v="2080"/>
    <s v=" Ms"/>
    <s v="Audrey"/>
    <s v="Hazlehurst"/>
    <x v="1210"/>
    <n v="4.55"/>
    <x v="0"/>
    <s v="No"/>
    <x v="0"/>
    <n v="1"/>
    <x v="1"/>
    <x v="0"/>
    <x v="2"/>
    <x v="1864"/>
    <n v="2473.33"/>
    <s v="tier - 2"/>
    <x v="0"/>
    <s v="R1013"/>
    <x v="44"/>
  </r>
  <r>
    <x v="2081"/>
    <s v=" Ms"/>
    <s v="Laura"/>
    <s v="Marin"/>
    <x v="586"/>
    <n v="6.43"/>
    <x v="0"/>
    <s v="No"/>
    <x v="0"/>
    <n v="1"/>
    <x v="1"/>
    <x v="1"/>
    <x v="1"/>
    <x v="1865"/>
    <n v="2464.62"/>
    <s v="tier - 2"/>
    <x v="0"/>
    <s v="R1013"/>
    <x v="44"/>
  </r>
  <r>
    <x v="2082"/>
    <s v=" Ms"/>
    <s v="NicoleF"/>
    <s v="Dear"/>
    <x v="375"/>
    <n v="11.62"/>
    <x v="0"/>
    <s v="No"/>
    <x v="0"/>
    <n v="0"/>
    <x v="1"/>
    <x v="0"/>
    <x v="0"/>
    <x v="1866"/>
    <n v="2459.7199999999998"/>
    <s v="tier - 2"/>
    <x v="2"/>
    <s v="R1024"/>
    <x v="43"/>
  </r>
  <r>
    <x v="2083"/>
    <s v=" Ms"/>
    <s v="KristaL"/>
    <s v="Lederer"/>
    <x v="450"/>
    <n v="6.04"/>
    <x v="0"/>
    <s v="No"/>
    <x v="0"/>
    <n v="1"/>
    <x v="1"/>
    <x v="2"/>
    <x v="1"/>
    <x v="1867"/>
    <n v="2457.5"/>
    <s v="tier - 2"/>
    <x v="1"/>
    <s v="R1011"/>
    <x v="44"/>
  </r>
  <r>
    <x v="2084"/>
    <s v=" Ms"/>
    <s v="Denise"/>
    <s v="Robson"/>
    <x v="570"/>
    <n v="8.82"/>
    <x v="0"/>
    <s v="No"/>
    <x v="0"/>
    <n v="0"/>
    <x v="1"/>
    <x v="1"/>
    <x v="0"/>
    <x v="1868"/>
    <n v="2457.21"/>
    <s v="tier - 2"/>
    <x v="1"/>
    <s v="R1024"/>
    <x v="43"/>
  </r>
  <r>
    <x v="2085"/>
    <s v=" Mr"/>
    <s v="Ariel"/>
    <s v="Galvan"/>
    <x v="1239"/>
    <n v="5.8"/>
    <x v="0"/>
    <s v="No"/>
    <x v="0"/>
    <n v="0"/>
    <x v="1"/>
    <x v="0"/>
    <x v="1"/>
    <x v="1869"/>
    <n v="2438.06"/>
    <s v="tier - 2"/>
    <x v="2"/>
    <s v="R1013"/>
    <x v="35"/>
  </r>
  <r>
    <x v="2086"/>
    <s v=" Mr"/>
    <s v="Jeremy"/>
    <s v="Walsh"/>
    <x v="40"/>
    <n v="4.28"/>
    <x v="0"/>
    <s v="No"/>
    <x v="0"/>
    <n v="0"/>
    <x v="1"/>
    <x v="0"/>
    <x v="2"/>
    <x v="140"/>
    <n v="2416.96"/>
    <s v="tier - 2"/>
    <x v="2"/>
    <s v="R1011"/>
    <x v="35"/>
  </r>
  <r>
    <x v="2087"/>
    <s v=" Ms"/>
    <s v="Rosalie"/>
    <s v="Teeuwen"/>
    <x v="437"/>
    <n v="5.5"/>
    <x v="1"/>
    <s v="No"/>
    <x v="0"/>
    <n v="0"/>
    <x v="1"/>
    <x v="0"/>
    <x v="2"/>
    <x v="1870"/>
    <n v="2404.73"/>
    <s v="tier - 2"/>
    <x v="0"/>
    <s v="R1012"/>
    <x v="21"/>
  </r>
  <r>
    <x v="2088"/>
    <s v=" Mr"/>
    <s v="Jay"/>
    <s v="List"/>
    <x v="1018"/>
    <n v="4.6900000000000004"/>
    <x v="0"/>
    <s v="No"/>
    <x v="0"/>
    <n v="0"/>
    <x v="1"/>
    <x v="2"/>
    <x v="2"/>
    <x v="669"/>
    <n v="2396.1"/>
    <s v="tier - 2"/>
    <x v="1"/>
    <s v="R1019"/>
    <x v="35"/>
  </r>
  <r>
    <x v="2089"/>
    <s v=" Mr"/>
    <s v="Vitaliy"/>
    <s v="Shafar"/>
    <x v="374"/>
    <n v="4.43"/>
    <x v="0"/>
    <s v="No"/>
    <x v="0"/>
    <n v="0"/>
    <x v="1"/>
    <x v="2"/>
    <x v="2"/>
    <x v="1871"/>
    <n v="2395.17"/>
    <s v="tier - 2"/>
    <x v="1"/>
    <s v="R1014"/>
    <x v="35"/>
  </r>
  <r>
    <x v="2090"/>
    <s v=" Mr"/>
    <s v="BenjaminW"/>
    <s v="Copenhaver"/>
    <x v="1240"/>
    <n v="6.16"/>
    <x v="1"/>
    <s v="No"/>
    <x v="0"/>
    <n v="1"/>
    <x v="1"/>
    <x v="3"/>
    <x v="1"/>
    <x v="1872"/>
    <n v="2373.3000000000002"/>
    <s v="tier - 2"/>
    <x v="2"/>
    <s v="R1013"/>
    <x v="23"/>
  </r>
  <r>
    <x v="2091"/>
    <s v=" Mr"/>
    <s v="Jesse"/>
    <s v="Stump"/>
    <x v="443"/>
    <n v="6.66"/>
    <x v="0"/>
    <s v="No"/>
    <x v="0"/>
    <n v="0"/>
    <x v="1"/>
    <x v="0"/>
    <x v="0"/>
    <x v="1873"/>
    <n v="2362.23"/>
    <s v="tier - 2"/>
    <x v="1"/>
    <s v="R1012"/>
    <x v="43"/>
  </r>
  <r>
    <x v="2092"/>
    <s v=" Mr"/>
    <s v="Mark"/>
    <s v="Wehrman"/>
    <x v="351"/>
    <n v="5.92"/>
    <x v="0"/>
    <s v="No"/>
    <x v="0"/>
    <n v="1"/>
    <x v="1"/>
    <x v="2"/>
    <x v="1"/>
    <x v="1874"/>
    <n v="2352.9699999999998"/>
    <s v="tier - 3"/>
    <x v="0"/>
    <s v="R1012"/>
    <x v="44"/>
  </r>
  <r>
    <x v="2093"/>
    <s v=" Ms"/>
    <s v="Lauren"/>
    <s v="Sischo"/>
    <x v="1241"/>
    <n v="5.97"/>
    <x v="0"/>
    <s v="No"/>
    <x v="1"/>
    <n v="1"/>
    <x v="1"/>
    <x v="1"/>
    <x v="1"/>
    <x v="1783"/>
    <n v="2331.52"/>
    <s v="tier - 2"/>
    <x v="0"/>
    <s v="R1011"/>
    <x v="39"/>
  </r>
  <r>
    <x v="2094"/>
    <s v=" Mr"/>
    <s v="Massimiliano"/>
    <s v="Fonti"/>
    <x v="768"/>
    <n v="4.6399999999999997"/>
    <x v="1"/>
    <s v="No"/>
    <x v="0"/>
    <n v="0"/>
    <x v="1"/>
    <x v="0"/>
    <x v="2"/>
    <x v="1875"/>
    <n v="2322.62"/>
    <s v="tier - 2"/>
    <x v="1"/>
    <s v="R1013"/>
    <x v="45"/>
  </r>
  <r>
    <x v="2095"/>
    <s v=" Mr"/>
    <s v="Josh"/>
    <s v="Merlis"/>
    <x v="993"/>
    <n v="6.12"/>
    <x v="0"/>
    <s v="yes"/>
    <x v="0"/>
    <n v="1"/>
    <x v="1"/>
    <x v="1"/>
    <x v="1"/>
    <x v="681"/>
    <n v="2304"/>
    <s v="tier - 2"/>
    <x v="0"/>
    <s v="R1013"/>
    <x v="41"/>
  </r>
  <r>
    <x v="2096"/>
    <s v=" Mr"/>
    <s v="Kiyokatsu"/>
    <s v="Hasegawa"/>
    <x v="1211"/>
    <n v="4.87"/>
    <x v="1"/>
    <s v="No"/>
    <x v="0"/>
    <n v="0"/>
    <x v="1"/>
    <x v="2"/>
    <x v="2"/>
    <x v="1876"/>
    <n v="2302.3000000000002"/>
    <s v="tier - 1"/>
    <x v="2"/>
    <s v="R1011"/>
    <x v="45"/>
  </r>
  <r>
    <x v="2097"/>
    <s v=" Ms"/>
    <s v="AmandaL"/>
    <s v="Haselden"/>
    <x v="1242"/>
    <n v="4.5999999999999996"/>
    <x v="0"/>
    <s v="No"/>
    <x v="0"/>
    <n v="0"/>
    <x v="1"/>
    <x v="3"/>
    <x v="2"/>
    <x v="1877"/>
    <n v="2295.2399999999998"/>
    <s v="tier - 2"/>
    <x v="1"/>
    <s v="R1013"/>
    <x v="4"/>
  </r>
  <r>
    <x v="2098"/>
    <s v=" Mr"/>
    <s v="Matthew"/>
    <s v="Simonson"/>
    <x v="1232"/>
    <n v="4.78"/>
    <x v="0"/>
    <s v="No"/>
    <x v="0"/>
    <n v="0"/>
    <x v="1"/>
    <x v="3"/>
    <x v="2"/>
    <x v="1878"/>
    <n v="2277.7199999999998"/>
    <s v="tier - 2"/>
    <x v="1"/>
    <s v="R1013"/>
    <x v="42"/>
  </r>
  <r>
    <x v="2099"/>
    <s v=" Ms"/>
    <s v="JuliaM"/>
    <s v="Montag"/>
    <x v="141"/>
    <n v="11.05"/>
    <x v="0"/>
    <s v="No"/>
    <x v="0"/>
    <n v="0"/>
    <x v="1"/>
    <x v="0"/>
    <x v="0"/>
    <x v="1879"/>
    <n v="2261.5700000000002"/>
    <s v="tier - 2"/>
    <x v="1"/>
    <s v="R1012"/>
    <x v="43"/>
  </r>
  <r>
    <x v="2100"/>
    <s v=" Ms"/>
    <s v="Rhea"/>
    <s v="Deroian"/>
    <x v="331"/>
    <n v="7.62"/>
    <x v="0"/>
    <s v="No"/>
    <x v="0"/>
    <n v="0"/>
    <x v="1"/>
    <x v="1"/>
    <x v="0"/>
    <x v="1880"/>
    <n v="2257.48"/>
    <s v="tier - 2"/>
    <x v="1"/>
    <s v="R1012"/>
    <x v="43"/>
  </r>
  <r>
    <x v="2101"/>
    <s v=" Mr"/>
    <s v="Justin"/>
    <s v="Goetz"/>
    <x v="170"/>
    <n v="4.78"/>
    <x v="1"/>
    <s v="yes"/>
    <x v="0"/>
    <n v="2"/>
    <x v="1"/>
    <x v="0"/>
    <x v="2"/>
    <x v="1611"/>
    <n v="2254.8000000000002"/>
    <s v="tier - 2"/>
    <x v="0"/>
    <s v="R1016"/>
    <x v="21"/>
  </r>
  <r>
    <x v="2102"/>
    <s v=" Mr"/>
    <s v="ShamusM"/>
    <s v="Brady"/>
    <x v="467"/>
    <n v="6.09"/>
    <x v="1"/>
    <s v="yes"/>
    <x v="0"/>
    <n v="2"/>
    <x v="1"/>
    <x v="1"/>
    <x v="1"/>
    <x v="1881"/>
    <n v="2250.84"/>
    <s v="tier - 2"/>
    <x v="2"/>
    <s v="R1018"/>
    <x v="21"/>
  </r>
  <r>
    <x v="2103"/>
    <s v=" Mr"/>
    <s v="Mike"/>
    <s v="Moran"/>
    <x v="417"/>
    <n v="5.1100000000000003"/>
    <x v="0"/>
    <s v="No"/>
    <x v="1"/>
    <n v="1"/>
    <x v="1"/>
    <x v="1"/>
    <x v="2"/>
    <x v="1882"/>
    <n v="2221.56"/>
    <s v="tier - 2"/>
    <x v="0"/>
    <s v="R1012"/>
    <x v="39"/>
  </r>
  <r>
    <x v="2104"/>
    <s v=" Ms"/>
    <s v="MaryBeth"/>
    <s v="Strickler"/>
    <x v="866"/>
    <n v="4.46"/>
    <x v="0"/>
    <s v="yes"/>
    <x v="0"/>
    <n v="1"/>
    <x v="1"/>
    <x v="0"/>
    <x v="2"/>
    <x v="1883"/>
    <n v="2219.4499999999998"/>
    <s v="tier - 2"/>
    <x v="1"/>
    <s v="R1013"/>
    <x v="41"/>
  </r>
  <r>
    <x v="2105"/>
    <s v=" Ms"/>
    <s v="Erin"/>
    <s v="Simone"/>
    <x v="412"/>
    <n v="6.11"/>
    <x v="0"/>
    <s v="yes"/>
    <x v="0"/>
    <n v="1"/>
    <x v="1"/>
    <x v="0"/>
    <x v="1"/>
    <x v="1884"/>
    <n v="2217.6"/>
    <s v="tier - 2"/>
    <x v="1"/>
    <s v="R1024"/>
    <x v="41"/>
  </r>
  <r>
    <x v="2106"/>
    <s v=" Ms"/>
    <s v="Hallie"/>
    <s v="Von Rock"/>
    <x v="1212"/>
    <n v="4.66"/>
    <x v="0"/>
    <s v="yes"/>
    <x v="0"/>
    <n v="1"/>
    <x v="1"/>
    <x v="0"/>
    <x v="2"/>
    <x v="1885"/>
    <n v="2217.4699999999998"/>
    <s v="tier - 2"/>
    <x v="1"/>
    <s v="R1024"/>
    <x v="41"/>
  </r>
  <r>
    <x v="2107"/>
    <s v=" Ms"/>
    <s v="PaigeP"/>
    <s v="Woodard"/>
    <x v="1243"/>
    <n v="6.14"/>
    <x v="0"/>
    <s v="No"/>
    <x v="0"/>
    <n v="0"/>
    <x v="1"/>
    <x v="2"/>
    <x v="1"/>
    <x v="1256"/>
    <n v="2213.21"/>
    <s v="tier - 2"/>
    <x v="2"/>
    <s v="R1013"/>
    <x v="6"/>
  </r>
  <r>
    <x v="2108"/>
    <s v=" Ms"/>
    <s v="Ji"/>
    <s v="Li"/>
    <x v="144"/>
    <n v="6.21"/>
    <x v="0"/>
    <s v="yes"/>
    <x v="0"/>
    <n v="1"/>
    <x v="1"/>
    <x v="0"/>
    <x v="1"/>
    <x v="1445"/>
    <n v="2211.13"/>
    <s v="tier - 2"/>
    <x v="2"/>
    <s v="R1024"/>
    <x v="41"/>
  </r>
  <r>
    <x v="2109"/>
    <s v=" Ms"/>
    <s v="CarissaA"/>
    <s v="Sinda"/>
    <x v="893"/>
    <n v="4.5999999999999996"/>
    <x v="0"/>
    <s v="yes"/>
    <x v="0"/>
    <n v="1"/>
    <x v="1"/>
    <x v="0"/>
    <x v="2"/>
    <x v="1886"/>
    <n v="2207.6999999999998"/>
    <s v="tier - 2"/>
    <x v="2"/>
    <s v="R1024"/>
    <x v="41"/>
  </r>
  <r>
    <x v="2110"/>
    <s v=" Ms"/>
    <s v="Mona"/>
    <s v="Rydland"/>
    <x v="141"/>
    <n v="5.04"/>
    <x v="0"/>
    <s v="yes"/>
    <x v="0"/>
    <n v="1"/>
    <x v="1"/>
    <x v="0"/>
    <x v="2"/>
    <x v="1887"/>
    <n v="2205.98"/>
    <s v="tier - 2"/>
    <x v="0"/>
    <s v="R1024"/>
    <x v="41"/>
  </r>
  <r>
    <x v="2111"/>
    <s v=" Ms"/>
    <s v="KristinR"/>
    <s v="Vespa"/>
    <x v="703"/>
    <n v="5.08"/>
    <x v="0"/>
    <s v="yes"/>
    <x v="0"/>
    <n v="1"/>
    <x v="1"/>
    <x v="0"/>
    <x v="2"/>
    <x v="1888"/>
    <n v="2203.7399999999998"/>
    <s v="tier - 2"/>
    <x v="2"/>
    <s v="R1024"/>
    <x v="41"/>
  </r>
  <r>
    <x v="2112"/>
    <s v=" Ms"/>
    <s v="Beth"/>
    <s v="Meadows"/>
    <x v="402"/>
    <n v="4.38"/>
    <x v="0"/>
    <s v="yes"/>
    <x v="0"/>
    <n v="1"/>
    <x v="1"/>
    <x v="0"/>
    <x v="2"/>
    <x v="1886"/>
    <n v="2203.4699999999998"/>
    <s v="tier - 2"/>
    <x v="2"/>
    <s v="R1024"/>
    <x v="41"/>
  </r>
  <r>
    <x v="2113"/>
    <s v=" Ms"/>
    <s v="Allison"/>
    <s v="Toppen"/>
    <x v="1244"/>
    <n v="4.79"/>
    <x v="0"/>
    <s v="yes"/>
    <x v="0"/>
    <n v="1"/>
    <x v="1"/>
    <x v="2"/>
    <x v="2"/>
    <x v="1445"/>
    <n v="2201.1"/>
    <s v="tier - 2"/>
    <x v="0"/>
    <s v="R1013"/>
    <x v="41"/>
  </r>
  <r>
    <x v="2114"/>
    <s v=" Ms"/>
    <s v="AshleyE"/>
    <s v="Ermer"/>
    <x v="360"/>
    <n v="4.21"/>
    <x v="0"/>
    <s v="yes"/>
    <x v="0"/>
    <n v="1"/>
    <x v="1"/>
    <x v="1"/>
    <x v="2"/>
    <x v="1889"/>
    <n v="2200.83"/>
    <s v="tier - 2"/>
    <x v="2"/>
    <s v="R1024"/>
    <x v="41"/>
  </r>
  <r>
    <x v="2115"/>
    <s v=" Ms"/>
    <s v="HilaryK"/>
    <s v="Dionne"/>
    <x v="984"/>
    <n v="5.47"/>
    <x v="0"/>
    <s v="yes"/>
    <x v="0"/>
    <n v="1"/>
    <x v="1"/>
    <x v="1"/>
    <x v="2"/>
    <x v="1890"/>
    <n v="2198.19"/>
    <s v="tier - 2"/>
    <x v="1"/>
    <s v="R1023"/>
    <x v="41"/>
  </r>
  <r>
    <x v="2116"/>
    <s v=" Ms"/>
    <s v="Dominique"/>
    <s v="Stasulli"/>
    <x v="369"/>
    <n v="5.09"/>
    <x v="0"/>
    <s v="yes"/>
    <x v="0"/>
    <n v="1"/>
    <x v="1"/>
    <x v="1"/>
    <x v="2"/>
    <x v="1891"/>
    <n v="2196.4699999999998"/>
    <s v="tier - 2"/>
    <x v="0"/>
    <s v="R1024"/>
    <x v="41"/>
  </r>
  <r>
    <x v="2117"/>
    <s v=" Mr"/>
    <s v="CarlosI"/>
    <s v="Duran"/>
    <x v="1245"/>
    <n v="5.08"/>
    <x v="0"/>
    <s v="No"/>
    <x v="0"/>
    <n v="0"/>
    <x v="1"/>
    <x v="3"/>
    <x v="2"/>
    <x v="1892"/>
    <n v="2193.1999999999998"/>
    <s v="tier - 2"/>
    <x v="2"/>
    <s v="R1012"/>
    <x v="42"/>
  </r>
  <r>
    <x v="2118"/>
    <s v=" Mr"/>
    <s v="Matthew"/>
    <s v="Klundt"/>
    <x v="1246"/>
    <n v="5.68"/>
    <x v="0"/>
    <s v="No"/>
    <x v="0"/>
    <n v="0"/>
    <x v="1"/>
    <x v="2"/>
    <x v="2"/>
    <x v="1893"/>
    <n v="2170.08"/>
    <s v="tier - 2"/>
    <x v="2"/>
    <s v="R1013"/>
    <x v="6"/>
  </r>
  <r>
    <x v="2119"/>
    <s v=" Ms"/>
    <s v="Kara"/>
    <s v="Waters"/>
    <x v="889"/>
    <n v="4.66"/>
    <x v="0"/>
    <s v="yes"/>
    <x v="0"/>
    <n v="1"/>
    <x v="1"/>
    <x v="0"/>
    <x v="2"/>
    <x v="1894"/>
    <n v="2166.73"/>
    <s v="tier - 2"/>
    <x v="2"/>
    <s v="R1011"/>
    <x v="21"/>
  </r>
  <r>
    <x v="2120"/>
    <s v=" Ms"/>
    <s v="SarahS"/>
    <s v="Rusk"/>
    <x v="1247"/>
    <n v="5.59"/>
    <x v="0"/>
    <s v="yes"/>
    <x v="0"/>
    <n v="1"/>
    <x v="1"/>
    <x v="1"/>
    <x v="2"/>
    <x v="1895"/>
    <n v="2156.75"/>
    <s v="tier - 2"/>
    <x v="2"/>
    <s v="R1013"/>
    <x v="21"/>
  </r>
  <r>
    <x v="2121"/>
    <s v=" Ms"/>
    <s v="ShaunaR"/>
    <s v="Gersbach"/>
    <x v="909"/>
    <n v="6.2"/>
    <x v="0"/>
    <s v="yes"/>
    <x v="0"/>
    <n v="1"/>
    <x v="1"/>
    <x v="1"/>
    <x v="1"/>
    <x v="1896"/>
    <n v="2155.6799999999998"/>
    <s v="tier - 2"/>
    <x v="0"/>
    <s v="R1013"/>
    <x v="21"/>
  </r>
  <r>
    <x v="2122"/>
    <s v=" Ms"/>
    <s v="LindsayJ"/>
    <s v="Taylor-Watson"/>
    <x v="346"/>
    <n v="4.45"/>
    <x v="0"/>
    <s v="yes"/>
    <x v="0"/>
    <n v="1"/>
    <x v="1"/>
    <x v="1"/>
    <x v="2"/>
    <x v="1897"/>
    <n v="2154.36"/>
    <s v="tier - 2"/>
    <x v="2"/>
    <s v="R1011"/>
    <x v="21"/>
  </r>
  <r>
    <x v="2123"/>
    <s v=" Ms"/>
    <s v="DanyaA"/>
    <s v="Crawford"/>
    <x v="925"/>
    <n v="6.1"/>
    <x v="1"/>
    <s v="yes"/>
    <x v="0"/>
    <n v="1"/>
    <x v="1"/>
    <x v="2"/>
    <x v="1"/>
    <x v="247"/>
    <n v="2150.4699999999998"/>
    <s v="tier - 2"/>
    <x v="0"/>
    <s v="R1011"/>
    <x v="21"/>
  </r>
  <r>
    <x v="2124"/>
    <s v=" Ms"/>
    <s v="Lorraine"/>
    <s v="Levitsky"/>
    <x v="1248"/>
    <n v="6.06"/>
    <x v="0"/>
    <s v="yes"/>
    <x v="0"/>
    <n v="1"/>
    <x v="1"/>
    <x v="0"/>
    <x v="1"/>
    <x v="936"/>
    <n v="2144.85"/>
    <s v="tier - 2"/>
    <x v="1"/>
    <s v="R1011"/>
    <x v="41"/>
  </r>
  <r>
    <x v="2125"/>
    <s v=" Ms"/>
    <s v="JenniferL"/>
    <s v="Carroll"/>
    <x v="661"/>
    <n v="4.5599999999999996"/>
    <x v="0"/>
    <s v="No"/>
    <x v="1"/>
    <n v="1"/>
    <x v="1"/>
    <x v="0"/>
    <x v="2"/>
    <x v="1898"/>
    <n v="2138.0700000000002"/>
    <s v="tier - 2"/>
    <x v="1"/>
    <s v="R1012"/>
    <x v="39"/>
  </r>
  <r>
    <x v="2126"/>
    <s v=" Mr"/>
    <s v="JesusSr"/>
    <s v="Campos"/>
    <x v="664"/>
    <n v="6.41"/>
    <x v="1"/>
    <s v="No"/>
    <x v="1"/>
    <n v="1"/>
    <x v="1"/>
    <x v="1"/>
    <x v="1"/>
    <x v="1899"/>
    <n v="2137.65"/>
    <s v="tier - 3"/>
    <x v="1"/>
    <s v="R1013"/>
    <x v="31"/>
  </r>
  <r>
    <x v="2127"/>
    <s v=" Ms"/>
    <s v="Kristen"/>
    <s v="Flajslik"/>
    <x v="879"/>
    <n v="5.57"/>
    <x v="0"/>
    <s v="No"/>
    <x v="1"/>
    <n v="1"/>
    <x v="1"/>
    <x v="0"/>
    <x v="2"/>
    <x v="1900"/>
    <n v="2136.88"/>
    <s v="tier - 2"/>
    <x v="2"/>
    <s v="R1012"/>
    <x v="39"/>
  </r>
  <r>
    <x v="2128"/>
    <s v=" Ms"/>
    <s v="CatherineC"/>
    <s v="Chua"/>
    <x v="1249"/>
    <n v="5.47"/>
    <x v="0"/>
    <s v="No"/>
    <x v="1"/>
    <n v="1"/>
    <x v="1"/>
    <x v="0"/>
    <x v="2"/>
    <x v="338"/>
    <n v="2134.9"/>
    <s v="tier - 2"/>
    <x v="0"/>
    <s v="R1012"/>
    <x v="39"/>
  </r>
  <r>
    <x v="2129"/>
    <s v=" Ms"/>
    <s v="Paula"/>
    <s v="Wiltse"/>
    <x v="355"/>
    <n v="4.43"/>
    <x v="0"/>
    <s v="No"/>
    <x v="1"/>
    <n v="1"/>
    <x v="1"/>
    <x v="0"/>
    <x v="2"/>
    <x v="1901"/>
    <n v="2130.6799999999998"/>
    <s v="tier - 2"/>
    <x v="0"/>
    <s v="R1012"/>
    <x v="39"/>
  </r>
  <r>
    <x v="2130"/>
    <s v=" Ms"/>
    <s v="Evan"/>
    <s v="Fisher"/>
    <x v="88"/>
    <n v="4.95"/>
    <x v="0"/>
    <s v="No"/>
    <x v="1"/>
    <n v="1"/>
    <x v="1"/>
    <x v="0"/>
    <x v="2"/>
    <x v="1902"/>
    <n v="2128.4299999999998"/>
    <s v="tier - 2"/>
    <x v="1"/>
    <s v="R1012"/>
    <x v="39"/>
  </r>
  <r>
    <x v="2131"/>
    <s v=" Mr"/>
    <s v="NathanJ"/>
    <s v="Wilzbacher"/>
    <x v="1250"/>
    <n v="4.04"/>
    <x v="0"/>
    <s v="yes"/>
    <x v="0"/>
    <n v="1"/>
    <x v="1"/>
    <x v="1"/>
    <x v="2"/>
    <x v="1903"/>
    <n v="2118.61"/>
    <s v="tier - 2"/>
    <x v="1"/>
    <s v="R1012"/>
    <x v="41"/>
  </r>
  <r>
    <x v="2132"/>
    <s v=" Ms"/>
    <s v="AshleyM"/>
    <s v="Thayer"/>
    <x v="878"/>
    <n v="5.93"/>
    <x v="0"/>
    <s v="No"/>
    <x v="1"/>
    <n v="1"/>
    <x v="1"/>
    <x v="2"/>
    <x v="1"/>
    <x v="1904"/>
    <n v="2117.34"/>
    <s v="tier - 2"/>
    <x v="0"/>
    <s v="R1012"/>
    <x v="39"/>
  </r>
  <r>
    <x v="2133"/>
    <s v=" Mr"/>
    <s v="Jason"/>
    <s v="Brosseau"/>
    <x v="947"/>
    <n v="4.2300000000000004"/>
    <x v="0"/>
    <s v="No"/>
    <x v="0"/>
    <n v="0"/>
    <x v="1"/>
    <x v="3"/>
    <x v="2"/>
    <x v="1905"/>
    <n v="2106.2600000000002"/>
    <s v="tier - 2"/>
    <x v="2"/>
    <s v="R1013"/>
    <x v="4"/>
  </r>
  <r>
    <x v="2134"/>
    <s v=" Mr"/>
    <s v="Marshall"/>
    <s v="Phares"/>
    <x v="352"/>
    <n v="5.59"/>
    <x v="1"/>
    <s v="No"/>
    <x v="0"/>
    <n v="0"/>
    <x v="1"/>
    <x v="1"/>
    <x v="2"/>
    <x v="1906"/>
    <n v="2104.11"/>
    <s v="tier - 2"/>
    <x v="1"/>
    <s v="R1016"/>
    <x v="47"/>
  </r>
  <r>
    <x v="2135"/>
    <s v=" Mr"/>
    <s v="Lavar"/>
    <s v="Curley"/>
    <x v="986"/>
    <n v="4.8899999999999997"/>
    <x v="1"/>
    <s v="No"/>
    <x v="0"/>
    <n v="0"/>
    <x v="1"/>
    <x v="2"/>
    <x v="2"/>
    <x v="1907"/>
    <n v="2103.08"/>
    <s v="tier - 3"/>
    <x v="2"/>
    <s v="R1011"/>
    <x v="47"/>
  </r>
  <r>
    <x v="2136"/>
    <s v=" Mr"/>
    <s v="CharlieT"/>
    <s v="Johnston"/>
    <x v="497"/>
    <n v="5.81"/>
    <x v="1"/>
    <s v="No"/>
    <x v="0"/>
    <n v="0"/>
    <x v="1"/>
    <x v="1"/>
    <x v="1"/>
    <x v="1908"/>
    <n v="2102.2600000000002"/>
    <s v="tier - 3"/>
    <x v="2"/>
    <s v="R1019"/>
    <x v="47"/>
  </r>
  <r>
    <x v="2137"/>
    <s v=" Mrs"/>
    <s v="Lauren"/>
    <s v="Padula"/>
    <x v="292"/>
    <n v="4.29"/>
    <x v="0"/>
    <s v="yes"/>
    <x v="0"/>
    <n v="1"/>
    <x v="1"/>
    <x v="1"/>
    <x v="2"/>
    <x v="1909"/>
    <n v="2094.1"/>
    <s v="tier - 3"/>
    <x v="2"/>
    <s v="R1025"/>
    <x v="41"/>
  </r>
  <r>
    <x v="2138"/>
    <s v=" Mr"/>
    <s v="Arthur"/>
    <s v="Gamirov"/>
    <x v="355"/>
    <n v="4.03"/>
    <x v="1"/>
    <s v="yes"/>
    <x v="0"/>
    <n v="2"/>
    <x v="1"/>
    <x v="0"/>
    <x v="2"/>
    <x v="1910"/>
    <n v="2055.3200000000002"/>
    <s v="tier - 3"/>
    <x v="0"/>
    <s v="R1012"/>
    <x v="21"/>
  </r>
  <r>
    <x v="2139"/>
    <s v=" Mr"/>
    <s v="Thomas"/>
    <s v="Briot"/>
    <x v="524"/>
    <n v="6.29"/>
    <x v="1"/>
    <s v="yes"/>
    <x v="0"/>
    <n v="2"/>
    <x v="1"/>
    <x v="1"/>
    <x v="1"/>
    <x v="1911"/>
    <n v="2045.69"/>
    <s v="tier - 3"/>
    <x v="0"/>
    <s v="R1012"/>
    <x v="21"/>
  </r>
  <r>
    <x v="2140"/>
    <s v=" Ms"/>
    <s v="Jennifer"/>
    <s v="De Hueck"/>
    <x v="1188"/>
    <n v="4.4800000000000004"/>
    <x v="1"/>
    <s v="No"/>
    <x v="0"/>
    <n v="0"/>
    <x v="1"/>
    <x v="0"/>
    <x v="2"/>
    <x v="1912"/>
    <n v="2026.97"/>
    <s v="tier - 3"/>
    <x v="2"/>
    <s v="R1013"/>
    <x v="47"/>
  </r>
  <r>
    <x v="2141"/>
    <s v=" Ms"/>
    <s v="Tammy"/>
    <s v="Putt"/>
    <x v="1251"/>
    <n v="5.51"/>
    <x v="1"/>
    <s v="No"/>
    <x v="0"/>
    <n v="0"/>
    <x v="1"/>
    <x v="0"/>
    <x v="2"/>
    <x v="1913"/>
    <n v="2020.55"/>
    <s v="tier - 3"/>
    <x v="2"/>
    <s v="R1013"/>
    <x v="47"/>
  </r>
  <r>
    <x v="2142"/>
    <s v=" Ms"/>
    <s v="Lena"/>
    <s v="Deiman"/>
    <x v="72"/>
    <n v="4.5"/>
    <x v="1"/>
    <s v="No"/>
    <x v="0"/>
    <n v="0"/>
    <x v="1"/>
    <x v="0"/>
    <x v="2"/>
    <x v="1914"/>
    <n v="2020.18"/>
    <s v="tier - 3"/>
    <x v="1"/>
    <s v="R1011"/>
    <x v="47"/>
  </r>
  <r>
    <x v="2143"/>
    <s v=" Ms"/>
    <s v="Valentina"/>
    <s v="Bonanni"/>
    <x v="809"/>
    <n v="6.29"/>
    <x v="1"/>
    <s v="No"/>
    <x v="0"/>
    <n v="0"/>
    <x v="1"/>
    <x v="1"/>
    <x v="1"/>
    <x v="1908"/>
    <n v="2007.95"/>
    <s v="tier - 3"/>
    <x v="2"/>
    <s v="R1011"/>
    <x v="47"/>
  </r>
  <r>
    <x v="2144"/>
    <s v=" Mr"/>
    <s v="RussellN"/>
    <s v="Stein"/>
    <x v="28"/>
    <n v="4.33"/>
    <x v="0"/>
    <s v="No"/>
    <x v="0"/>
    <n v="1"/>
    <x v="1"/>
    <x v="0"/>
    <x v="2"/>
    <x v="1915"/>
    <n v="1986.93"/>
    <s v="tier - 3"/>
    <x v="2"/>
    <s v="R1013"/>
    <x v="44"/>
  </r>
  <r>
    <x v="2145"/>
    <s v=" Mr"/>
    <s v="ScottR"/>
    <s v="Laumann"/>
    <x v="1252"/>
    <n v="11.15"/>
    <x v="0"/>
    <s v="No"/>
    <x v="0"/>
    <n v="0"/>
    <x v="1"/>
    <x v="0"/>
    <x v="0"/>
    <x v="1916"/>
    <n v="1984.45"/>
    <s v="tier - 3"/>
    <x v="0"/>
    <s v="R1016"/>
    <x v="43"/>
  </r>
  <r>
    <x v="2146"/>
    <s v=" Mr"/>
    <s v="JoseFranciscoSr"/>
    <s v="Galaviz"/>
    <x v="701"/>
    <n v="6.45"/>
    <x v="0"/>
    <s v="No"/>
    <x v="0"/>
    <n v="1"/>
    <x v="1"/>
    <x v="0"/>
    <x v="1"/>
    <x v="1917"/>
    <n v="1981.58"/>
    <s v="tier - 3"/>
    <x v="1"/>
    <s v="R1013"/>
    <x v="44"/>
  </r>
  <r>
    <x v="2147"/>
    <s v=" Mr"/>
    <s v="PaulJ"/>
    <s v="Piper"/>
    <x v="409"/>
    <n v="9.27"/>
    <x v="0"/>
    <s v="No"/>
    <x v="0"/>
    <n v="0"/>
    <x v="1"/>
    <x v="0"/>
    <x v="0"/>
    <x v="1918"/>
    <n v="1980.07"/>
    <s v="tier - 3"/>
    <x v="0"/>
    <s v="R1011"/>
    <x v="43"/>
  </r>
  <r>
    <x v="2148"/>
    <s v=" Mr"/>
    <s v="Adam"/>
    <s v="Cantini"/>
    <x v="514"/>
    <n v="6.15"/>
    <x v="0"/>
    <s v="No"/>
    <x v="0"/>
    <n v="1"/>
    <x v="1"/>
    <x v="1"/>
    <x v="1"/>
    <x v="1919"/>
    <n v="1977.82"/>
    <s v="tier - 3"/>
    <x v="1"/>
    <s v="R1011"/>
    <x v="44"/>
  </r>
  <r>
    <x v="2149"/>
    <s v=" Mr"/>
    <s v="EdwardJ"/>
    <s v="Hartman"/>
    <x v="809"/>
    <n v="4.13"/>
    <x v="0"/>
    <s v="No"/>
    <x v="0"/>
    <n v="1"/>
    <x v="1"/>
    <x v="1"/>
    <x v="2"/>
    <x v="1920"/>
    <n v="1972.95"/>
    <s v="tier - 3"/>
    <x v="1"/>
    <s v="R1011"/>
    <x v="44"/>
  </r>
  <r>
    <x v="2150"/>
    <s v=" Mr"/>
    <s v="PatrickA"/>
    <s v="Werhane"/>
    <x v="1023"/>
    <n v="4.24"/>
    <x v="0"/>
    <s v="No"/>
    <x v="0"/>
    <n v="1"/>
    <x v="1"/>
    <x v="2"/>
    <x v="2"/>
    <x v="1921"/>
    <n v="1969.61"/>
    <s v="tier - 3"/>
    <x v="0"/>
    <s v="R1011"/>
    <x v="44"/>
  </r>
  <r>
    <x v="2151"/>
    <s v=" Mr"/>
    <s v="GeraintH"/>
    <s v="Davies"/>
    <x v="445"/>
    <n v="9.8800000000000008"/>
    <x v="0"/>
    <s v="No"/>
    <x v="0"/>
    <n v="0"/>
    <x v="1"/>
    <x v="1"/>
    <x v="0"/>
    <x v="1868"/>
    <n v="1967.02"/>
    <s v="tier - 3"/>
    <x v="2"/>
    <s v="R1016"/>
    <x v="43"/>
  </r>
  <r>
    <x v="2152"/>
    <s v=" Mr"/>
    <s v="Dj"/>
    <s v="Hummel"/>
    <x v="1253"/>
    <n v="9.5"/>
    <x v="0"/>
    <s v="No"/>
    <x v="0"/>
    <n v="0"/>
    <x v="1"/>
    <x v="2"/>
    <x v="0"/>
    <x v="1922"/>
    <n v="1964.78"/>
    <s v="tier - 3"/>
    <x v="1"/>
    <s v="R1011"/>
    <x v="43"/>
  </r>
  <r>
    <x v="2153"/>
    <s v=" Mr"/>
    <s v="ZacharyA"/>
    <s v="Lutz"/>
    <x v="27"/>
    <n v="4.97"/>
    <x v="1"/>
    <s v="No"/>
    <x v="0"/>
    <n v="0"/>
    <x v="1"/>
    <x v="0"/>
    <x v="2"/>
    <x v="1923"/>
    <n v="1917.32"/>
    <s v="tier - 3"/>
    <x v="2"/>
    <s v="R1012"/>
    <x v="47"/>
  </r>
  <r>
    <x v="2154"/>
    <s v=" Mr"/>
    <s v="BrianW"/>
    <s v="Waters"/>
    <x v="1046"/>
    <n v="5.49"/>
    <x v="1"/>
    <s v="No"/>
    <x v="0"/>
    <n v="0"/>
    <x v="1"/>
    <x v="0"/>
    <x v="2"/>
    <x v="1924"/>
    <n v="1909.53"/>
    <s v="tier - 3"/>
    <x v="0"/>
    <s v="R1012"/>
    <x v="47"/>
  </r>
  <r>
    <x v="2155"/>
    <s v=" Mr"/>
    <s v="Joe"/>
    <s v="Viglienzoni"/>
    <x v="1254"/>
    <n v="4.47"/>
    <x v="0"/>
    <s v="No"/>
    <x v="0"/>
    <n v="0"/>
    <x v="1"/>
    <x v="2"/>
    <x v="2"/>
    <x v="1925"/>
    <n v="1908.9"/>
    <s v="tier - 3"/>
    <x v="0"/>
    <s v="R1013"/>
    <x v="6"/>
  </r>
  <r>
    <x v="2156"/>
    <s v=" Mr"/>
    <s v="Stephen"/>
    <s v="Rathbun"/>
    <x v="331"/>
    <n v="4.34"/>
    <x v="1"/>
    <s v="No"/>
    <x v="0"/>
    <n v="0"/>
    <x v="1"/>
    <x v="1"/>
    <x v="2"/>
    <x v="1926"/>
    <n v="1906.36"/>
    <s v="tier - 3"/>
    <x v="1"/>
    <s v="R1012"/>
    <x v="47"/>
  </r>
  <r>
    <x v="2157"/>
    <s v=" Ms"/>
    <s v="EllenL"/>
    <s v="Crane"/>
    <x v="766"/>
    <n v="9.49"/>
    <x v="0"/>
    <s v="No"/>
    <x v="0"/>
    <n v="0"/>
    <x v="1"/>
    <x v="0"/>
    <x v="0"/>
    <x v="1597"/>
    <n v="1880.49"/>
    <s v="tier - 3"/>
    <x v="1"/>
    <s v="R1011"/>
    <x v="43"/>
  </r>
  <r>
    <x v="2158"/>
    <s v=" Ms"/>
    <s v="Cindy"/>
    <s v="Conant"/>
    <x v="409"/>
    <n v="10.16"/>
    <x v="0"/>
    <s v="No"/>
    <x v="0"/>
    <n v="0"/>
    <x v="1"/>
    <x v="0"/>
    <x v="0"/>
    <x v="1927"/>
    <n v="1880.07"/>
    <s v="tier - 3"/>
    <x v="2"/>
    <s v="R1013"/>
    <x v="43"/>
  </r>
  <r>
    <x v="2159"/>
    <s v=" Ms"/>
    <s v="AbigailR"/>
    <s v="Huyser-Wierenga"/>
    <x v="336"/>
    <n v="11.19"/>
    <x v="0"/>
    <s v="No"/>
    <x v="0"/>
    <n v="0"/>
    <x v="1"/>
    <x v="0"/>
    <x v="0"/>
    <x v="1928"/>
    <n v="1877.93"/>
    <s v="tier - 3"/>
    <x v="1"/>
    <s v="R1013"/>
    <x v="43"/>
  </r>
  <r>
    <x v="2160"/>
    <s v=" Ms"/>
    <s v="AmyL"/>
    <s v="Natalini"/>
    <x v="404"/>
    <n v="11.03"/>
    <x v="0"/>
    <s v="No"/>
    <x v="0"/>
    <n v="0"/>
    <x v="1"/>
    <x v="1"/>
    <x v="0"/>
    <x v="1929"/>
    <n v="1875.34"/>
    <s v="tier - 3"/>
    <x v="2"/>
    <s v="R1011"/>
    <x v="43"/>
  </r>
  <r>
    <x v="2161"/>
    <s v=" Ms"/>
    <s v="Amy"/>
    <s v="Robbins"/>
    <x v="1255"/>
    <n v="4.43"/>
    <x v="1"/>
    <s v="No"/>
    <x v="0"/>
    <n v="0"/>
    <x v="1"/>
    <x v="2"/>
    <x v="2"/>
    <x v="1930"/>
    <n v="1865.98"/>
    <s v="tier - 3"/>
    <x v="0"/>
    <s v="R1012"/>
    <x v="45"/>
  </r>
  <r>
    <x v="2162"/>
    <s v=" Mrs"/>
    <s v="GraceH"/>
    <s v="Stanislav"/>
    <x v="481"/>
    <n v="6.14"/>
    <x v="0"/>
    <s v="yes"/>
    <x v="0"/>
    <n v="1"/>
    <x v="1"/>
    <x v="1"/>
    <x v="1"/>
    <x v="1931"/>
    <n v="1863.45"/>
    <s v="tier - 3"/>
    <x v="1"/>
    <s v="R1025"/>
    <x v="41"/>
  </r>
  <r>
    <x v="2163"/>
    <s v=" Ms"/>
    <s v="CaitieJ"/>
    <s v="Meyer"/>
    <x v="1256"/>
    <n v="4.87"/>
    <x v="0"/>
    <s v="No"/>
    <x v="0"/>
    <n v="0"/>
    <x v="1"/>
    <x v="2"/>
    <x v="2"/>
    <x v="1932"/>
    <n v="1850.55"/>
    <s v="tier - 3"/>
    <x v="2"/>
    <s v="R1012"/>
    <x v="6"/>
  </r>
  <r>
    <x v="2164"/>
    <s v=" Mr"/>
    <s v="Benjamin"/>
    <s v="Mears"/>
    <x v="1241"/>
    <n v="4.3"/>
    <x v="0"/>
    <s v="No"/>
    <x v="1"/>
    <n v="1"/>
    <x v="1"/>
    <x v="1"/>
    <x v="2"/>
    <x v="1933"/>
    <n v="1842.52"/>
    <s v="tier - 3"/>
    <x v="2"/>
    <s v="R1011"/>
    <x v="39"/>
  </r>
  <r>
    <x v="2165"/>
    <s v=" Mr"/>
    <s v="IanT"/>
    <s v="Neill"/>
    <x v="372"/>
    <n v="6.19"/>
    <x v="0"/>
    <s v="No"/>
    <x v="0"/>
    <n v="0"/>
    <x v="1"/>
    <x v="0"/>
    <x v="1"/>
    <x v="1934"/>
    <n v="1837.28"/>
    <s v="tier - 3"/>
    <x v="2"/>
    <s v="R1013"/>
    <x v="35"/>
  </r>
  <r>
    <x v="2166"/>
    <s v=" Mr"/>
    <s v="Tadese"/>
    <s v="Tola"/>
    <x v="473"/>
    <n v="6.19"/>
    <x v="0"/>
    <s v="No"/>
    <x v="1"/>
    <n v="1"/>
    <x v="1"/>
    <x v="2"/>
    <x v="1"/>
    <x v="1935"/>
    <n v="1837.24"/>
    <s v="tier - 3"/>
    <x v="2"/>
    <s v="R1011"/>
    <x v="39"/>
  </r>
  <r>
    <x v="2167"/>
    <s v=" Mr"/>
    <s v="Jonathan"/>
    <s v="Briskman"/>
    <x v="405"/>
    <n v="5.12"/>
    <x v="0"/>
    <s v="No"/>
    <x v="1"/>
    <n v="1"/>
    <x v="1"/>
    <x v="2"/>
    <x v="2"/>
    <x v="1936"/>
    <n v="1832.09"/>
    <s v="tier - 3"/>
    <x v="0"/>
    <s v="R1011"/>
    <x v="39"/>
  </r>
  <r>
    <x v="2168"/>
    <s v=" Mr"/>
    <s v="Dathan"/>
    <s v="Ritzenhein"/>
    <x v="169"/>
    <n v="4.04"/>
    <x v="0"/>
    <s v="No"/>
    <x v="0"/>
    <n v="0"/>
    <x v="1"/>
    <x v="0"/>
    <x v="2"/>
    <x v="194"/>
    <n v="1826.84"/>
    <s v="tier - 3"/>
    <x v="2"/>
    <s v="R1011"/>
    <x v="35"/>
  </r>
  <r>
    <x v="2169"/>
    <s v=" Mr"/>
    <s v="Eric"/>
    <s v="Malkowski"/>
    <x v="84"/>
    <n v="5.36"/>
    <x v="0"/>
    <s v="No"/>
    <x v="0"/>
    <n v="0"/>
    <x v="1"/>
    <x v="0"/>
    <x v="2"/>
    <x v="1937"/>
    <n v="1824.29"/>
    <s v="tier - 3"/>
    <x v="0"/>
    <s v="R1013"/>
    <x v="35"/>
  </r>
  <r>
    <x v="2170"/>
    <s v=" Ms"/>
    <s v="AllisonM"/>
    <s v="Andreyko"/>
    <x v="1257"/>
    <n v="4.38"/>
    <x v="0"/>
    <s v="yes"/>
    <x v="0"/>
    <n v="1"/>
    <x v="1"/>
    <x v="1"/>
    <x v="2"/>
    <x v="1938"/>
    <n v="1822.54"/>
    <s v="tier - 3"/>
    <x v="1"/>
    <s v="R1012"/>
    <x v="41"/>
  </r>
  <r>
    <x v="2171"/>
    <s v=" Mr"/>
    <s v="Paul"/>
    <s v="Landry"/>
    <x v="1171"/>
    <n v="4.58"/>
    <x v="0"/>
    <s v="No"/>
    <x v="0"/>
    <n v="0"/>
    <x v="1"/>
    <x v="1"/>
    <x v="2"/>
    <x v="1939"/>
    <n v="1815.88"/>
    <s v="tier - 3"/>
    <x v="0"/>
    <s v="R1013"/>
    <x v="35"/>
  </r>
  <r>
    <x v="2172"/>
    <s v=" Mr"/>
    <s v="AaronR"/>
    <s v="Lozier"/>
    <x v="252"/>
    <n v="11.92"/>
    <x v="0"/>
    <s v="No"/>
    <x v="0"/>
    <n v="0"/>
    <x v="1"/>
    <x v="1"/>
    <x v="0"/>
    <x v="1940"/>
    <n v="1769.53"/>
    <s v="tier - 3"/>
    <x v="0"/>
    <s v="R1012"/>
    <x v="43"/>
  </r>
  <r>
    <x v="2173"/>
    <s v=" Ms"/>
    <s v="CaitlinH"/>
    <s v="O'Brien"/>
    <x v="1258"/>
    <n v="5.4"/>
    <x v="0"/>
    <s v="No"/>
    <x v="1"/>
    <n v="1"/>
    <x v="1"/>
    <x v="0"/>
    <x v="2"/>
    <x v="1941"/>
    <n v="1759.34"/>
    <s v="tier - 3"/>
    <x v="1"/>
    <s v="R1011"/>
    <x v="39"/>
  </r>
  <r>
    <x v="2174"/>
    <s v=" Mr"/>
    <s v="HaraldE"/>
    <s v="Rodas"/>
    <x v="1259"/>
    <n v="4.76"/>
    <x v="0"/>
    <s v="No"/>
    <x v="0"/>
    <n v="1"/>
    <x v="1"/>
    <x v="1"/>
    <x v="2"/>
    <x v="1942"/>
    <n v="1756.6"/>
    <s v="tier - 3"/>
    <x v="0"/>
    <s v="R1013"/>
    <x v="44"/>
  </r>
  <r>
    <x v="2175"/>
    <s v=" Ms"/>
    <s v="SiobhanA"/>
    <s v="O'Connor"/>
    <x v="174"/>
    <n v="4.78"/>
    <x v="0"/>
    <s v="No"/>
    <x v="1"/>
    <n v="1"/>
    <x v="1"/>
    <x v="0"/>
    <x v="2"/>
    <x v="1900"/>
    <n v="1748.77"/>
    <s v="tier - 3"/>
    <x v="1"/>
    <s v="R1011"/>
    <x v="39"/>
  </r>
  <r>
    <x v="2176"/>
    <s v=" Ms"/>
    <s v="AndreaJ"/>
    <s v="White"/>
    <x v="356"/>
    <n v="4.26"/>
    <x v="0"/>
    <s v="No"/>
    <x v="1"/>
    <n v="1"/>
    <x v="1"/>
    <x v="1"/>
    <x v="2"/>
    <x v="1943"/>
    <n v="1744.47"/>
    <s v="tier - 3"/>
    <x v="1"/>
    <s v="R1011"/>
    <x v="39"/>
  </r>
  <r>
    <x v="2177"/>
    <s v=" Ms"/>
    <s v="Marie"/>
    <s v="Davenport"/>
    <x v="692"/>
    <n v="5.85"/>
    <x v="0"/>
    <s v="No"/>
    <x v="1"/>
    <n v="1"/>
    <x v="1"/>
    <x v="1"/>
    <x v="1"/>
    <x v="434"/>
    <n v="1743.21"/>
    <s v="tier - 3"/>
    <x v="1"/>
    <s v="R1011"/>
    <x v="39"/>
  </r>
  <r>
    <x v="2178"/>
    <s v=" Ms"/>
    <s v="RachelA"/>
    <s v="Karmen"/>
    <x v="278"/>
    <n v="5.32"/>
    <x v="0"/>
    <s v="No"/>
    <x v="1"/>
    <n v="1"/>
    <x v="1"/>
    <x v="2"/>
    <x v="2"/>
    <x v="1944"/>
    <n v="1737.38"/>
    <s v="tier - 3"/>
    <x v="2"/>
    <s v="R1011"/>
    <x v="39"/>
  </r>
  <r>
    <x v="2179"/>
    <s v=" Ms"/>
    <s v="Emma"/>
    <s v="Miller"/>
    <x v="856"/>
    <n v="5.14"/>
    <x v="0"/>
    <s v="No"/>
    <x v="1"/>
    <n v="1"/>
    <x v="1"/>
    <x v="2"/>
    <x v="2"/>
    <x v="1945"/>
    <n v="1731.68"/>
    <s v="tier - 3"/>
    <x v="2"/>
    <s v="R1011"/>
    <x v="39"/>
  </r>
  <r>
    <x v="2180"/>
    <s v=" Ms"/>
    <s v="Kiersten"/>
    <s v="Lippmann"/>
    <x v="1260"/>
    <n v="5"/>
    <x v="0"/>
    <s v="No"/>
    <x v="1"/>
    <n v="1"/>
    <x v="1"/>
    <x v="2"/>
    <x v="2"/>
    <x v="338"/>
    <n v="1728.9"/>
    <s v="tier - 3"/>
    <x v="2"/>
    <s v="R1011"/>
    <x v="39"/>
  </r>
  <r>
    <x v="2181"/>
    <s v=" Ms"/>
    <s v="Rachael"/>
    <s v="Klehm"/>
    <x v="1031"/>
    <n v="4.55"/>
    <x v="0"/>
    <s v="No"/>
    <x v="1"/>
    <n v="1"/>
    <x v="1"/>
    <x v="3"/>
    <x v="2"/>
    <x v="1845"/>
    <n v="1727.79"/>
    <s v="tier - 3"/>
    <x v="0"/>
    <s v="R1011"/>
    <x v="39"/>
  </r>
  <r>
    <x v="2182"/>
    <s v=" Mr"/>
    <s v="TimothyP"/>
    <s v="Murphy"/>
    <x v="40"/>
    <n v="5.97"/>
    <x v="0"/>
    <s v="yes"/>
    <x v="0"/>
    <n v="1"/>
    <x v="1"/>
    <x v="0"/>
    <x v="1"/>
    <x v="1946"/>
    <n v="1727.54"/>
    <s v="tier - 3"/>
    <x v="1"/>
    <s v="R1013"/>
    <x v="41"/>
  </r>
  <r>
    <x v="2183"/>
    <s v=" Mr"/>
    <s v="Lelisa"/>
    <s v="Desisa"/>
    <x v="1261"/>
    <n v="4.0199999999999996"/>
    <x v="0"/>
    <s v="yes"/>
    <x v="0"/>
    <n v="1"/>
    <x v="1"/>
    <x v="0"/>
    <x v="2"/>
    <x v="1947"/>
    <n v="1725.55"/>
    <s v="tier - 3"/>
    <x v="2"/>
    <s v="R1013"/>
    <x v="41"/>
  </r>
  <r>
    <x v="2184"/>
    <s v=" Mr"/>
    <s v="Nate"/>
    <s v="Brooks"/>
    <x v="848"/>
    <n v="4.04"/>
    <x v="0"/>
    <s v="yes"/>
    <x v="0"/>
    <n v="1"/>
    <x v="1"/>
    <x v="0"/>
    <x v="2"/>
    <x v="1948"/>
    <n v="1720.35"/>
    <s v="tier - 3"/>
    <x v="0"/>
    <s v="R1013"/>
    <x v="41"/>
  </r>
  <r>
    <x v="2185"/>
    <s v=" Mr"/>
    <s v="ChrisC"/>
    <s v="Stone"/>
    <x v="891"/>
    <n v="5.54"/>
    <x v="0"/>
    <s v="yes"/>
    <x v="0"/>
    <n v="1"/>
    <x v="1"/>
    <x v="1"/>
    <x v="2"/>
    <x v="1949"/>
    <n v="1719.44"/>
    <s v="tier - 3"/>
    <x v="0"/>
    <s v="R1013"/>
    <x v="41"/>
  </r>
  <r>
    <x v="2186"/>
    <s v=" Mr"/>
    <s v="Scott"/>
    <s v="Weispfennig"/>
    <x v="191"/>
    <n v="4.03"/>
    <x v="0"/>
    <s v="yes"/>
    <x v="0"/>
    <n v="1"/>
    <x v="1"/>
    <x v="1"/>
    <x v="2"/>
    <x v="1950"/>
    <n v="1712.23"/>
    <s v="tier - 3"/>
    <x v="1"/>
    <s v="R1016"/>
    <x v="41"/>
  </r>
  <r>
    <x v="2187"/>
    <s v=" Mr"/>
    <s v="Kevin"/>
    <s v="Sorrell"/>
    <x v="1262"/>
    <n v="5.62"/>
    <x v="0"/>
    <s v="yes"/>
    <x v="0"/>
    <n v="1"/>
    <x v="1"/>
    <x v="2"/>
    <x v="2"/>
    <x v="1951"/>
    <n v="1711.03"/>
    <s v="tier - 3"/>
    <x v="0"/>
    <s v="R1013"/>
    <x v="41"/>
  </r>
  <r>
    <x v="2188"/>
    <s v=" Mr"/>
    <s v="ErikC"/>
    <s v="Morris"/>
    <x v="379"/>
    <n v="5.27"/>
    <x v="0"/>
    <s v="yes"/>
    <x v="0"/>
    <n v="1"/>
    <x v="1"/>
    <x v="1"/>
    <x v="2"/>
    <x v="1883"/>
    <n v="1708.93"/>
    <s v="tier - 3"/>
    <x v="1"/>
    <s v="R1019"/>
    <x v="41"/>
  </r>
  <r>
    <x v="2189"/>
    <s v=" Mr"/>
    <s v="ShawnC"/>
    <s v="Marek"/>
    <x v="247"/>
    <n v="5.18"/>
    <x v="0"/>
    <s v="yes"/>
    <x v="0"/>
    <n v="1"/>
    <x v="1"/>
    <x v="1"/>
    <x v="2"/>
    <x v="1952"/>
    <n v="1708"/>
    <s v="tier - 3"/>
    <x v="2"/>
    <s v="R1016"/>
    <x v="41"/>
  </r>
  <r>
    <x v="2190"/>
    <s v=" Mr"/>
    <s v="VajinL"/>
    <s v="Armstrong"/>
    <x v="711"/>
    <n v="5.27"/>
    <x v="0"/>
    <s v="yes"/>
    <x v="0"/>
    <n v="1"/>
    <x v="1"/>
    <x v="2"/>
    <x v="2"/>
    <x v="1953"/>
    <n v="1705.62"/>
    <s v="tier - 2"/>
    <x v="2"/>
    <s v="R1015"/>
    <x v="41"/>
  </r>
  <r>
    <x v="2191"/>
    <s v=" Mr"/>
    <s v="JohnK"/>
    <s v="Werner"/>
    <x v="564"/>
    <n v="5.62"/>
    <x v="0"/>
    <s v="yes"/>
    <x v="0"/>
    <n v="1"/>
    <x v="1"/>
    <x v="2"/>
    <x v="2"/>
    <x v="1954"/>
    <n v="1704.7"/>
    <s v="tier - 2"/>
    <x v="0"/>
    <s v="R1018"/>
    <x v="41"/>
  </r>
  <r>
    <x v="2192"/>
    <s v=" Mr"/>
    <s v="KevinJ"/>
    <s v="Gries"/>
    <x v="335"/>
    <n v="5.0599999999999996"/>
    <x v="0"/>
    <s v="yes"/>
    <x v="0"/>
    <n v="1"/>
    <x v="1"/>
    <x v="2"/>
    <x v="2"/>
    <x v="1955"/>
    <n v="1704.57"/>
    <s v="tier - 2"/>
    <x v="1"/>
    <s v="R1016"/>
    <x v="41"/>
  </r>
  <r>
    <x v="2193"/>
    <s v=" Mr"/>
    <s v="KirbyW"/>
    <s v="Mills"/>
    <x v="675"/>
    <n v="4.6900000000000004"/>
    <x v="0"/>
    <s v="yes"/>
    <x v="0"/>
    <n v="1"/>
    <x v="1"/>
    <x v="2"/>
    <x v="2"/>
    <x v="1956"/>
    <n v="1702.46"/>
    <s v="tier - 2"/>
    <x v="0"/>
    <s v="R1019"/>
    <x v="41"/>
  </r>
  <r>
    <x v="2194"/>
    <s v=" Mr"/>
    <s v="JA"/>
    <s v="Penny"/>
    <x v="1263"/>
    <n v="5.44"/>
    <x v="0"/>
    <s v="yes"/>
    <x v="0"/>
    <n v="1"/>
    <x v="1"/>
    <x v="3"/>
    <x v="2"/>
    <x v="1957"/>
    <n v="1694.8"/>
    <s v="tier - 2"/>
    <x v="2"/>
    <s v="R1015"/>
    <x v="41"/>
  </r>
  <r>
    <x v="2195"/>
    <s v=" Mr"/>
    <s v="DustinG"/>
    <s v="Hicks"/>
    <x v="815"/>
    <n v="5.05"/>
    <x v="0"/>
    <s v="yes"/>
    <x v="0"/>
    <n v="1"/>
    <x v="1"/>
    <x v="0"/>
    <x v="2"/>
    <x v="1958"/>
    <n v="1682.6"/>
    <s v="tier - 2"/>
    <x v="2"/>
    <s v="R1011"/>
    <x v="21"/>
  </r>
  <r>
    <x v="2196"/>
    <s v=" Mr"/>
    <s v="AnthonyG"/>
    <s v="Masayesva"/>
    <x v="1261"/>
    <n v="6"/>
    <x v="0"/>
    <s v="yes"/>
    <x v="0"/>
    <n v="1"/>
    <x v="1"/>
    <x v="0"/>
    <x v="1"/>
    <x v="1959"/>
    <n v="1674.63"/>
    <s v="tier - 2"/>
    <x v="2"/>
    <s v="R1013"/>
    <x v="21"/>
  </r>
  <r>
    <x v="2197"/>
    <s v=" Mr"/>
    <s v="Ryan"/>
    <s v="Paavola"/>
    <x v="480"/>
    <n v="5.99"/>
    <x v="1"/>
    <s v="yes"/>
    <x v="0"/>
    <n v="1"/>
    <x v="1"/>
    <x v="1"/>
    <x v="1"/>
    <x v="1960"/>
    <n v="1665"/>
    <s v="tier - 2"/>
    <x v="2"/>
    <s v="R1013"/>
    <x v="21"/>
  </r>
  <r>
    <x v="2198"/>
    <s v=" Mr"/>
    <s v="EricN"/>
    <s v="Gehlsen"/>
    <x v="4"/>
    <n v="4.3600000000000003"/>
    <x v="0"/>
    <s v="No"/>
    <x v="1"/>
    <n v="1"/>
    <x v="1"/>
    <x v="0"/>
    <x v="2"/>
    <x v="420"/>
    <n v="1646.43"/>
    <s v="tier - 2"/>
    <x v="1"/>
    <s v="R1012"/>
    <x v="39"/>
  </r>
  <r>
    <x v="2199"/>
    <s v=" Mr"/>
    <s v="Connor"/>
    <s v="Roche"/>
    <x v="375"/>
    <n v="4.41"/>
    <x v="0"/>
    <s v="No"/>
    <x v="1"/>
    <n v="1"/>
    <x v="1"/>
    <x v="0"/>
    <x v="2"/>
    <x v="1961"/>
    <n v="1639.56"/>
    <s v="tier - 2"/>
    <x v="2"/>
    <s v="R1012"/>
    <x v="39"/>
  </r>
  <r>
    <x v="2200"/>
    <s v=" Mr"/>
    <s v="PatrickH"/>
    <s v="Hearn"/>
    <x v="375"/>
    <n v="4.17"/>
    <x v="0"/>
    <s v="No"/>
    <x v="1"/>
    <n v="1"/>
    <x v="1"/>
    <x v="0"/>
    <x v="2"/>
    <x v="1962"/>
    <n v="1639.56"/>
    <s v="tier - 2"/>
    <x v="2"/>
    <s v="R1012"/>
    <x v="39"/>
  </r>
  <r>
    <x v="2201"/>
    <s v=" Mr"/>
    <s v="Tyler"/>
    <s v="Dimson"/>
    <x v="422"/>
    <n v="4.4400000000000004"/>
    <x v="0"/>
    <s v="No"/>
    <x v="1"/>
    <n v="1"/>
    <x v="1"/>
    <x v="1"/>
    <x v="2"/>
    <x v="420"/>
    <n v="1635.73"/>
    <s v="tier - 2"/>
    <x v="0"/>
    <s v="R1012"/>
    <x v="39"/>
  </r>
  <r>
    <x v="2202"/>
    <s v=" Ms"/>
    <s v="DeborahL"/>
    <s v="Slason"/>
    <x v="1095"/>
    <n v="5.52"/>
    <x v="0"/>
    <s v="yes"/>
    <x v="0"/>
    <n v="1"/>
    <x v="1"/>
    <x v="0"/>
    <x v="2"/>
    <x v="1885"/>
    <n v="1634.57"/>
    <s v="tier - 2"/>
    <x v="2"/>
    <s v="R1013"/>
    <x v="41"/>
  </r>
  <r>
    <x v="2203"/>
    <s v=" Ms"/>
    <s v="AndreaK"/>
    <s v="Gibson"/>
    <x v="754"/>
    <n v="6.01"/>
    <x v="0"/>
    <s v="yes"/>
    <x v="0"/>
    <n v="1"/>
    <x v="1"/>
    <x v="0"/>
    <x v="1"/>
    <x v="1963"/>
    <n v="1633.96"/>
    <s v="tier - 2"/>
    <x v="1"/>
    <s v="R1013"/>
    <x v="41"/>
  </r>
  <r>
    <x v="2204"/>
    <s v=" Ms"/>
    <s v="Elleree"/>
    <s v="Erdos"/>
    <x v="568"/>
    <n v="5.81"/>
    <x v="0"/>
    <s v="yes"/>
    <x v="0"/>
    <n v="1"/>
    <x v="1"/>
    <x v="0"/>
    <x v="1"/>
    <x v="1964"/>
    <n v="1633.04"/>
    <s v="tier - 2"/>
    <x v="2"/>
    <s v="R1013"/>
    <x v="41"/>
  </r>
  <r>
    <x v="2205"/>
    <s v=" Mr"/>
    <s v="BrandonJ"/>
    <s v="Cushman"/>
    <x v="417"/>
    <n v="4.37"/>
    <x v="0"/>
    <s v="No"/>
    <x v="1"/>
    <n v="1"/>
    <x v="1"/>
    <x v="1"/>
    <x v="2"/>
    <x v="1962"/>
    <n v="1632.56"/>
    <s v="tier - 2"/>
    <x v="2"/>
    <s v="R1012"/>
    <x v="39"/>
  </r>
  <r>
    <x v="2206"/>
    <s v=" Mr"/>
    <s v="Steve"/>
    <s v="Hammel"/>
    <x v="524"/>
    <n v="5.74"/>
    <x v="0"/>
    <s v="No"/>
    <x v="1"/>
    <n v="1"/>
    <x v="1"/>
    <x v="1"/>
    <x v="1"/>
    <x v="1965"/>
    <n v="1632.04"/>
    <s v="tier - 2"/>
    <x v="2"/>
    <s v="R1012"/>
    <x v="39"/>
  </r>
  <r>
    <x v="2207"/>
    <s v=" Ms"/>
    <s v="NinaWavikSr"/>
    <s v="Ytterstad"/>
    <x v="166"/>
    <n v="5.39"/>
    <x v="0"/>
    <s v="yes"/>
    <x v="0"/>
    <n v="1"/>
    <x v="1"/>
    <x v="0"/>
    <x v="2"/>
    <x v="785"/>
    <n v="1631.82"/>
    <s v="tier - 2"/>
    <x v="1"/>
    <s v="R1013"/>
    <x v="41"/>
  </r>
  <r>
    <x v="2208"/>
    <s v=" Ms"/>
    <s v="Dani"/>
    <s v="Prince"/>
    <x v="168"/>
    <n v="4.07"/>
    <x v="0"/>
    <s v="yes"/>
    <x v="0"/>
    <n v="1"/>
    <x v="1"/>
    <x v="0"/>
    <x v="2"/>
    <x v="134"/>
    <n v="1631.67"/>
    <s v="tier - 2"/>
    <x v="0"/>
    <s v="R1013"/>
    <x v="41"/>
  </r>
  <r>
    <x v="2209"/>
    <s v=" Ms"/>
    <s v="JenniferA"/>
    <s v="Freeman"/>
    <x v="172"/>
    <n v="5.49"/>
    <x v="0"/>
    <s v="yes"/>
    <x v="0"/>
    <n v="1"/>
    <x v="1"/>
    <x v="0"/>
    <x v="2"/>
    <x v="936"/>
    <n v="1629.83"/>
    <s v="tier - 2"/>
    <x v="2"/>
    <s v="R1013"/>
    <x v="41"/>
  </r>
  <r>
    <x v="2210"/>
    <s v=" Mr"/>
    <s v="Martin"/>
    <s v="Petrulak"/>
    <x v="361"/>
    <n v="5.68"/>
    <x v="0"/>
    <s v="No"/>
    <x v="1"/>
    <n v="1"/>
    <x v="1"/>
    <x v="2"/>
    <x v="2"/>
    <x v="1846"/>
    <n v="1628.47"/>
    <s v="tier - 2"/>
    <x v="1"/>
    <s v="R1012"/>
    <x v="39"/>
  </r>
  <r>
    <x v="2211"/>
    <s v=" Mr"/>
    <s v="Steve"/>
    <s v="Lloyd"/>
    <x v="491"/>
    <n v="6.09"/>
    <x v="0"/>
    <s v="No"/>
    <x v="1"/>
    <n v="1"/>
    <x v="1"/>
    <x v="2"/>
    <x v="1"/>
    <x v="1966"/>
    <n v="1627.28"/>
    <s v="tier - 2"/>
    <x v="2"/>
    <s v="R1012"/>
    <x v="39"/>
  </r>
  <r>
    <x v="2212"/>
    <s v=" Mr"/>
    <s v="Christopher"/>
    <s v="Zablocki"/>
    <x v="1264"/>
    <n v="5.53"/>
    <x v="0"/>
    <s v="No"/>
    <x v="1"/>
    <n v="1"/>
    <x v="1"/>
    <x v="2"/>
    <x v="2"/>
    <x v="254"/>
    <n v="1625.43"/>
    <s v="tier - 2"/>
    <x v="0"/>
    <s v="R1012"/>
    <x v="39"/>
  </r>
  <r>
    <x v="2213"/>
    <s v=" Ms"/>
    <s v="KathrynM"/>
    <s v="Van Meter"/>
    <x v="32"/>
    <n v="4.28"/>
    <x v="0"/>
    <s v="yes"/>
    <x v="0"/>
    <n v="1"/>
    <x v="1"/>
    <x v="0"/>
    <x v="2"/>
    <x v="1967"/>
    <n v="1622.19"/>
    <s v="tier - 2"/>
    <x v="1"/>
    <s v="R1013"/>
    <x v="41"/>
  </r>
  <r>
    <x v="2214"/>
    <s v=" Ms"/>
    <s v="Emily"/>
    <s v="Babay"/>
    <x v="201"/>
    <n v="6.01"/>
    <x v="0"/>
    <s v="yes"/>
    <x v="0"/>
    <n v="1"/>
    <x v="1"/>
    <x v="0"/>
    <x v="1"/>
    <x v="1968"/>
    <n v="1621.88"/>
    <s v="tier - 2"/>
    <x v="2"/>
    <s v="R1013"/>
    <x v="41"/>
  </r>
  <r>
    <x v="2215"/>
    <s v=" Mr"/>
    <s v="TrentA"/>
    <s v="Taylor"/>
    <x v="1265"/>
    <n v="4.59"/>
    <x v="0"/>
    <s v="No"/>
    <x v="1"/>
    <n v="1"/>
    <x v="1"/>
    <x v="3"/>
    <x v="2"/>
    <x v="1969"/>
    <n v="1621.34"/>
    <s v="tier - 2"/>
    <x v="2"/>
    <s v="R1012"/>
    <x v="39"/>
  </r>
  <r>
    <x v="2216"/>
    <s v=" Ms"/>
    <s v="JenniferE"/>
    <s v="Smith"/>
    <x v="1266"/>
    <n v="5.8"/>
    <x v="1"/>
    <s v="No"/>
    <x v="0"/>
    <n v="1"/>
    <x v="1"/>
    <x v="2"/>
    <x v="1"/>
    <x v="1970"/>
    <n v="1617.16"/>
    <s v="tier - 2"/>
    <x v="1"/>
    <s v="R1013"/>
    <x v="40"/>
  </r>
  <r>
    <x v="2217"/>
    <s v=" Ms"/>
    <s v="Polly"/>
    <s v="Moody"/>
    <x v="1137"/>
    <n v="5.08"/>
    <x v="0"/>
    <s v="yes"/>
    <x v="0"/>
    <n v="1"/>
    <x v="1"/>
    <x v="1"/>
    <x v="2"/>
    <x v="1971"/>
    <n v="1615.77"/>
    <s v="tier - 2"/>
    <x v="1"/>
    <s v="R1013"/>
    <x v="41"/>
  </r>
  <r>
    <x v="2218"/>
    <s v=" Ms"/>
    <s v="Elizabeth"/>
    <s v="Swierzbinski"/>
    <x v="1267"/>
    <n v="5.84"/>
    <x v="0"/>
    <s v="yes"/>
    <x v="0"/>
    <n v="1"/>
    <x v="1"/>
    <x v="2"/>
    <x v="1"/>
    <x v="1972"/>
    <n v="1607.51"/>
    <s v="tier - 2"/>
    <x v="0"/>
    <s v="R1013"/>
    <x v="41"/>
  </r>
  <r>
    <x v="2219"/>
    <s v=" Ms"/>
    <s v="TiffanyA"/>
    <s v="Schwartz"/>
    <x v="1268"/>
    <n v="4.1500000000000004"/>
    <x v="0"/>
    <s v="No"/>
    <x v="0"/>
    <n v="1"/>
    <x v="1"/>
    <x v="2"/>
    <x v="2"/>
    <x v="1973"/>
    <n v="1566.88"/>
    <s v="tier - 2"/>
    <x v="1"/>
    <s v="R1013"/>
    <x v="34"/>
  </r>
  <r>
    <x v="2220"/>
    <s v=" Mr"/>
    <s v="Cole"/>
    <s v="Sanseverino"/>
    <x v="172"/>
    <n v="4.3600000000000003"/>
    <x v="1"/>
    <s v="No"/>
    <x v="0"/>
    <n v="0"/>
    <x v="1"/>
    <x v="0"/>
    <x v="2"/>
    <x v="1974"/>
    <n v="1534.3"/>
    <s v="tier - 2"/>
    <x v="2"/>
    <s v="R1013"/>
    <x v="47"/>
  </r>
  <r>
    <x v="2221"/>
    <s v=" Mr"/>
    <s v="MatthewT"/>
    <s v="Lawder"/>
    <x v="4"/>
    <n v="4.55"/>
    <x v="1"/>
    <s v="No"/>
    <x v="0"/>
    <n v="0"/>
    <x v="1"/>
    <x v="0"/>
    <x v="2"/>
    <x v="1975"/>
    <n v="1532.47"/>
    <s v="tier - 2"/>
    <x v="2"/>
    <s v="R1013"/>
    <x v="21"/>
  </r>
  <r>
    <x v="2222"/>
    <s v=" Mr"/>
    <s v="Zachary"/>
    <s v="Young"/>
    <x v="1269"/>
    <n v="4.37"/>
    <x v="1"/>
    <s v="No"/>
    <x v="0"/>
    <n v="0"/>
    <x v="1"/>
    <x v="0"/>
    <x v="2"/>
    <x v="1976"/>
    <n v="1526.31"/>
    <s v="tier - 2"/>
    <x v="0"/>
    <s v="R1011"/>
    <x v="47"/>
  </r>
  <r>
    <x v="2223"/>
    <s v=" Mr"/>
    <s v="MatthewT"/>
    <s v="Hoerner"/>
    <x v="358"/>
    <n v="5.24"/>
    <x v="1"/>
    <s v="No"/>
    <x v="0"/>
    <n v="0"/>
    <x v="1"/>
    <x v="2"/>
    <x v="2"/>
    <x v="1977"/>
    <n v="1515.34"/>
    <s v="tier - 2"/>
    <x v="0"/>
    <s v="R1013"/>
    <x v="47"/>
  </r>
  <r>
    <x v="2224"/>
    <s v=" Mr"/>
    <s v="Pat"/>
    <s v="Benson"/>
    <x v="1270"/>
    <n v="5.96"/>
    <x v="0"/>
    <s v="No"/>
    <x v="0"/>
    <n v="1"/>
    <x v="1"/>
    <x v="3"/>
    <x v="1"/>
    <x v="1978"/>
    <n v="1497"/>
    <s v="tier - 2"/>
    <x v="2"/>
    <s v="R1013"/>
    <x v="44"/>
  </r>
  <r>
    <x v="2225"/>
    <s v=" Ms"/>
    <s v="Ashley"/>
    <s v="Horton"/>
    <x v="1271"/>
    <n v="4.76"/>
    <x v="1"/>
    <s v="No"/>
    <x v="0"/>
    <n v="1"/>
    <x v="1"/>
    <x v="3"/>
    <x v="2"/>
    <x v="1979"/>
    <n v="1493"/>
    <s v="tier - 2"/>
    <x v="0"/>
    <s v="R1013"/>
    <x v="40"/>
  </r>
  <r>
    <x v="2226"/>
    <s v=" Ms"/>
    <s v="ElizabethA"/>
    <s v="Mcgraw"/>
    <x v="1272"/>
    <n v="4.3"/>
    <x v="1"/>
    <s v="No"/>
    <x v="1"/>
    <n v="1"/>
    <x v="1"/>
    <x v="3"/>
    <x v="2"/>
    <x v="1980"/>
    <n v="1481"/>
    <s v="tier - 2"/>
    <x v="1"/>
    <s v="R1012"/>
    <x v="31"/>
  </r>
  <r>
    <x v="2227"/>
    <s v=" Ms"/>
    <s v="RebeccaM"/>
    <s v="Beaulne"/>
    <x v="1273"/>
    <n v="4.5"/>
    <x v="0"/>
    <s v="No"/>
    <x v="0"/>
    <n v="1"/>
    <x v="1"/>
    <x v="3"/>
    <x v="2"/>
    <x v="1981"/>
    <n v="1477"/>
    <s v="tier - 2"/>
    <x v="1"/>
    <s v="R1013"/>
    <x v="44"/>
  </r>
  <r>
    <x v="2228"/>
    <s v=" Ms"/>
    <s v="Ruth"/>
    <s v="Lunz"/>
    <x v="1274"/>
    <n v="5.59"/>
    <x v="0"/>
    <s v="No"/>
    <x v="1"/>
    <n v="1"/>
    <x v="1"/>
    <x v="2"/>
    <x v="2"/>
    <x v="1982"/>
    <n v="1467"/>
    <s v="tier - 2"/>
    <x v="2"/>
    <s v="R1013"/>
    <x v="39"/>
  </r>
  <r>
    <x v="2229"/>
    <s v=" Mr"/>
    <s v="GregoryS"/>
    <s v="Kyle"/>
    <x v="910"/>
    <n v="6.29"/>
    <x v="1"/>
    <s v="No"/>
    <x v="1"/>
    <n v="1"/>
    <x v="1"/>
    <x v="3"/>
    <x v="1"/>
    <x v="1983"/>
    <n v="1445"/>
    <s v="tier - 2"/>
    <x v="1"/>
    <s v="R1013"/>
    <x v="31"/>
  </r>
  <r>
    <x v="2230"/>
    <s v=" Ms"/>
    <s v="AlexandraS"/>
    <s v="Brackenwagen"/>
    <x v="279"/>
    <n v="4.1900000000000004"/>
    <x v="0"/>
    <s v="yes"/>
    <x v="0"/>
    <n v="1"/>
    <x v="1"/>
    <x v="3"/>
    <x v="2"/>
    <x v="1984"/>
    <n v="1438"/>
    <s v="tier - 2"/>
    <x v="2"/>
    <s v="R1013"/>
    <x v="21"/>
  </r>
  <r>
    <x v="2231"/>
    <s v=" Ms"/>
    <s v="Hillary"/>
    <s v="Schmitt"/>
    <x v="1176"/>
    <n v="4.7"/>
    <x v="1"/>
    <s v="No"/>
    <x v="1"/>
    <n v="1"/>
    <x v="1"/>
    <x v="3"/>
    <x v="2"/>
    <x v="1985"/>
    <n v="1422"/>
    <s v="tier - 2"/>
    <x v="2"/>
    <s v="R1013"/>
    <x v="31"/>
  </r>
  <r>
    <x v="2232"/>
    <s v=" Ms"/>
    <s v="AmyK"/>
    <s v="Borden"/>
    <x v="1036"/>
    <n v="5.64"/>
    <x v="1"/>
    <s v="No"/>
    <x v="0"/>
    <n v="0"/>
    <x v="1"/>
    <x v="2"/>
    <x v="2"/>
    <x v="1986"/>
    <n v="1421"/>
    <s v="tier - 2"/>
    <x v="2"/>
    <s v="R1013"/>
    <x v="47"/>
  </r>
  <r>
    <x v="2233"/>
    <s v=" Mr"/>
    <s v="Scott"/>
    <s v="Mclean"/>
    <x v="1080"/>
    <n v="4.1100000000000003"/>
    <x v="1"/>
    <s v="No"/>
    <x v="0"/>
    <n v="0"/>
    <x v="1"/>
    <x v="3"/>
    <x v="2"/>
    <x v="1987"/>
    <n v="1417"/>
    <s v="tier - 2"/>
    <x v="0"/>
    <s v="R1013"/>
    <x v="45"/>
  </r>
  <r>
    <x v="2234"/>
    <s v=" Mr"/>
    <s v="John"/>
    <s v="Regan"/>
    <x v="1245"/>
    <n v="5.43"/>
    <x v="1"/>
    <s v="No"/>
    <x v="1"/>
    <n v="1"/>
    <x v="1"/>
    <x v="3"/>
    <x v="2"/>
    <x v="1988"/>
    <n v="1402"/>
    <s v="tier - 2"/>
    <x v="0"/>
    <s v="R1011"/>
    <x v="31"/>
  </r>
  <r>
    <x v="2235"/>
    <s v=" Mr"/>
    <s v="Maaikel"/>
    <s v="Koenis"/>
    <x v="1275"/>
    <n v="4.38"/>
    <x v="0"/>
    <s v="No"/>
    <x v="0"/>
    <n v="1"/>
    <x v="1"/>
    <x v="2"/>
    <x v="2"/>
    <x v="1989"/>
    <n v="1400.44"/>
    <s v="tier - 2"/>
    <x v="2"/>
    <s v="R1013"/>
    <x v="44"/>
  </r>
  <r>
    <x v="2236"/>
    <s v=" Mr"/>
    <s v="DanielC"/>
    <s v="Kittaka"/>
    <x v="161"/>
    <n v="9.7899999999999991"/>
    <x v="0"/>
    <s v="No"/>
    <x v="0"/>
    <n v="0"/>
    <x v="1"/>
    <x v="0"/>
    <x v="0"/>
    <x v="1990"/>
    <n v="1391.53"/>
    <s v="tier - 2"/>
    <x v="1"/>
    <s v="R1013"/>
    <x v="43"/>
  </r>
  <r>
    <x v="2237"/>
    <s v=" Mr"/>
    <s v="ChristopherS"/>
    <s v="Concannon"/>
    <x v="1151"/>
    <n v="11.84"/>
    <x v="0"/>
    <s v="No"/>
    <x v="0"/>
    <n v="0"/>
    <x v="1"/>
    <x v="2"/>
    <x v="0"/>
    <x v="1991"/>
    <n v="1390"/>
    <s v="tier - 2"/>
    <x v="2"/>
    <s v="R1013"/>
    <x v="43"/>
  </r>
  <r>
    <x v="2238"/>
    <s v=" Mr"/>
    <s v="WilliamR"/>
    <s v="Johnson"/>
    <x v="1276"/>
    <n v="6.22"/>
    <x v="0"/>
    <s v="No"/>
    <x v="0"/>
    <n v="0"/>
    <x v="1"/>
    <x v="2"/>
    <x v="1"/>
    <x v="1992"/>
    <n v="1389"/>
    <s v="tier - 2"/>
    <x v="2"/>
    <s v="R1013"/>
    <x v="35"/>
  </r>
  <r>
    <x v="2239"/>
    <s v=" Ms"/>
    <s v="Lyndsy"/>
    <s v="Schultz"/>
    <x v="1277"/>
    <n v="10.01"/>
    <x v="0"/>
    <s v="No"/>
    <x v="0"/>
    <n v="0"/>
    <x v="1"/>
    <x v="3"/>
    <x v="0"/>
    <x v="1993"/>
    <n v="1382"/>
    <s v="tier - 2"/>
    <x v="1"/>
    <s v="R1013"/>
    <x v="43"/>
  </r>
  <r>
    <x v="2240"/>
    <s v=" Ms"/>
    <s v="Jessica"/>
    <s v="Brannigan"/>
    <x v="300"/>
    <n v="4.32"/>
    <x v="0"/>
    <s v="No"/>
    <x v="0"/>
    <n v="1"/>
    <x v="1"/>
    <x v="2"/>
    <x v="2"/>
    <x v="1994"/>
    <n v="1359"/>
    <s v="tier - 2"/>
    <x v="1"/>
    <s v="R1013"/>
    <x v="44"/>
  </r>
  <r>
    <x v="2241"/>
    <s v=" Ms"/>
    <s v="Anna"/>
    <s v="Cavallo"/>
    <x v="1169"/>
    <n v="5.65"/>
    <x v="1"/>
    <s v="No"/>
    <x v="1"/>
    <n v="1"/>
    <x v="1"/>
    <x v="2"/>
    <x v="2"/>
    <x v="1995"/>
    <n v="1341.16"/>
    <s v="tier - 2"/>
    <x v="2"/>
    <s v="R1012"/>
    <x v="31"/>
  </r>
  <r>
    <x v="2242"/>
    <s v=" Mr"/>
    <s v="Jordan"/>
    <s v="Chang"/>
    <x v="1015"/>
    <n v="4.12"/>
    <x v="1"/>
    <s v="No"/>
    <x v="0"/>
    <n v="1"/>
    <x v="1"/>
    <x v="3"/>
    <x v="2"/>
    <x v="1996"/>
    <n v="1338"/>
    <s v="tier - 2"/>
    <x v="0"/>
    <s v="R1012"/>
    <x v="40"/>
  </r>
  <r>
    <x v="2243"/>
    <s v=" Mr"/>
    <s v="Brian"/>
    <s v="Axelrod"/>
    <x v="1278"/>
    <n v="6.24"/>
    <x v="0"/>
    <s v="No"/>
    <x v="0"/>
    <n v="1"/>
    <x v="1"/>
    <x v="2"/>
    <x v="1"/>
    <x v="1997"/>
    <n v="1332.61"/>
    <s v="tier - 2"/>
    <x v="0"/>
    <s v="R1013"/>
    <x v="44"/>
  </r>
  <r>
    <x v="2244"/>
    <s v=" Ms"/>
    <s v="KatherineA"/>
    <s v="Davenport"/>
    <x v="496"/>
    <n v="4.83"/>
    <x v="0"/>
    <s v="No"/>
    <x v="0"/>
    <n v="0"/>
    <x v="1"/>
    <x v="2"/>
    <x v="2"/>
    <x v="1998"/>
    <n v="1329.17"/>
    <s v="tier - 2"/>
    <x v="0"/>
    <s v="R1013"/>
    <x v="35"/>
  </r>
  <r>
    <x v="2245"/>
    <s v=" Ms"/>
    <s v="Melanie"/>
    <s v="Roberge"/>
    <x v="1279"/>
    <n v="7.4"/>
    <x v="0"/>
    <s v="No"/>
    <x v="0"/>
    <n v="0"/>
    <x v="1"/>
    <x v="2"/>
    <x v="0"/>
    <x v="1999"/>
    <n v="1315"/>
    <s v="tier - 2"/>
    <x v="2"/>
    <s v="R1013"/>
    <x v="43"/>
  </r>
  <r>
    <x v="2246"/>
    <s v=" Ms"/>
    <s v="Jessica"/>
    <s v="Schmidt"/>
    <x v="1280"/>
    <n v="4.54"/>
    <x v="0"/>
    <s v="No"/>
    <x v="0"/>
    <n v="0"/>
    <x v="1"/>
    <x v="2"/>
    <x v="2"/>
    <x v="370"/>
    <n v="1304"/>
    <s v="tier - 2"/>
    <x v="2"/>
    <s v="R1013"/>
    <x v="35"/>
  </r>
  <r>
    <x v="2247"/>
    <s v=" Mr"/>
    <s v="EricS"/>
    <s v="Kosters"/>
    <x v="1281"/>
    <n v="11.11"/>
    <x v="0"/>
    <s v="No"/>
    <x v="0"/>
    <n v="0"/>
    <x v="1"/>
    <x v="3"/>
    <x v="0"/>
    <x v="2000"/>
    <n v="1304"/>
    <s v="tier - 2"/>
    <x v="2"/>
    <s v="R1012"/>
    <x v="43"/>
  </r>
  <r>
    <x v="2248"/>
    <s v=" Mr"/>
    <s v="Joseph"/>
    <s v="Dykes"/>
    <x v="1282"/>
    <n v="4.03"/>
    <x v="1"/>
    <s v="No"/>
    <x v="0"/>
    <n v="0"/>
    <x v="1"/>
    <x v="3"/>
    <x v="2"/>
    <x v="2001"/>
    <n v="1293"/>
    <s v="tier - 2"/>
    <x v="0"/>
    <s v="R1012"/>
    <x v="47"/>
  </r>
  <r>
    <x v="2249"/>
    <s v=" Ms"/>
    <s v="Mary"/>
    <s v="Velan"/>
    <x v="1283"/>
    <n v="4.51"/>
    <x v="0"/>
    <s v="No"/>
    <x v="0"/>
    <n v="1"/>
    <x v="1"/>
    <x v="2"/>
    <x v="2"/>
    <x v="2002"/>
    <n v="1290.93"/>
    <s v="tier - 2"/>
    <x v="2"/>
    <s v="R1013"/>
    <x v="31"/>
  </r>
  <r>
    <x v="2250"/>
    <s v=" Ms"/>
    <s v="Natalie"/>
    <s v="Goolik"/>
    <x v="1013"/>
    <n v="5.56"/>
    <x v="0"/>
    <s v="yes"/>
    <x v="0"/>
    <n v="1"/>
    <x v="1"/>
    <x v="3"/>
    <x v="2"/>
    <x v="2003"/>
    <n v="1286"/>
    <s v="tier - 2"/>
    <x v="2"/>
    <s v="R1013"/>
    <x v="21"/>
  </r>
  <r>
    <x v="2251"/>
    <s v=" Mr"/>
    <s v="Christopher"/>
    <s v="Bain"/>
    <x v="1244"/>
    <n v="4.0999999999999996"/>
    <x v="0"/>
    <s v="yes"/>
    <x v="0"/>
    <n v="1"/>
    <x v="1"/>
    <x v="2"/>
    <x v="2"/>
    <x v="2004"/>
    <n v="1285"/>
    <s v="tier - 2"/>
    <x v="0"/>
    <s v="R1013"/>
    <x v="41"/>
  </r>
  <r>
    <x v="2252"/>
    <s v=" Ms"/>
    <s v="Sonja"/>
    <s v="Wieck"/>
    <x v="1284"/>
    <n v="5.85"/>
    <x v="0"/>
    <s v="yes"/>
    <x v="0"/>
    <n v="1"/>
    <x v="1"/>
    <x v="2"/>
    <x v="1"/>
    <x v="2005"/>
    <n v="1283"/>
    <s v="tier - 2"/>
    <x v="1"/>
    <s v="R1013"/>
    <x v="41"/>
  </r>
  <r>
    <x v="2253"/>
    <s v=" Ms"/>
    <s v="Alexandra"/>
    <s v="Friel"/>
    <x v="1285"/>
    <n v="4.92"/>
    <x v="1"/>
    <s v="No"/>
    <x v="1"/>
    <n v="1"/>
    <x v="1"/>
    <x v="3"/>
    <x v="2"/>
    <x v="2006"/>
    <n v="1276"/>
    <s v="tier - 2"/>
    <x v="2"/>
    <s v="R1012"/>
    <x v="31"/>
  </r>
  <r>
    <x v="2254"/>
    <s v=" Ms"/>
    <s v="MarthaL"/>
    <s v="Santandreu"/>
    <x v="1286"/>
    <n v="9.4600000000000009"/>
    <x v="0"/>
    <s v="No"/>
    <x v="0"/>
    <n v="0"/>
    <x v="1"/>
    <x v="2"/>
    <x v="0"/>
    <x v="2007"/>
    <n v="1267"/>
    <s v="tier - 2"/>
    <x v="1"/>
    <s v="R1013"/>
    <x v="43"/>
  </r>
  <r>
    <x v="2255"/>
    <s v=" Mr"/>
    <s v="RyanC"/>
    <s v="Johnson"/>
    <x v="1287"/>
    <n v="5.94"/>
    <x v="0"/>
    <s v="No"/>
    <x v="1"/>
    <n v="1"/>
    <x v="1"/>
    <x v="0"/>
    <x v="1"/>
    <x v="1845"/>
    <n v="1263.25"/>
    <s v="tier - 2"/>
    <x v="0"/>
    <s v="R1011"/>
    <x v="39"/>
  </r>
  <r>
    <x v="2256"/>
    <s v=" Mr"/>
    <s v="Cliff"/>
    <s v="Gerber"/>
    <x v="169"/>
    <n v="5.7"/>
    <x v="0"/>
    <s v="No"/>
    <x v="1"/>
    <n v="1"/>
    <x v="1"/>
    <x v="0"/>
    <x v="1"/>
    <x v="2008"/>
    <n v="1261.8599999999999"/>
    <s v="tier - 2"/>
    <x v="0"/>
    <s v="R1011"/>
    <x v="39"/>
  </r>
  <r>
    <x v="2257"/>
    <s v=" Mr"/>
    <s v="Blue"/>
    <s v="Benadum"/>
    <x v="97"/>
    <n v="4.13"/>
    <x v="0"/>
    <s v="No"/>
    <x v="1"/>
    <n v="1"/>
    <x v="1"/>
    <x v="0"/>
    <x v="2"/>
    <x v="2009"/>
    <n v="1261.44"/>
    <s v="tier - 2"/>
    <x v="0"/>
    <s v="R1011"/>
    <x v="39"/>
  </r>
  <r>
    <x v="2258"/>
    <s v=" Mr"/>
    <s v="JeffreyM"/>
    <s v="Ragazzini"/>
    <x v="217"/>
    <n v="4.7699999999999996"/>
    <x v="0"/>
    <s v="No"/>
    <x v="1"/>
    <n v="1"/>
    <x v="1"/>
    <x v="0"/>
    <x v="2"/>
    <x v="2010"/>
    <n v="1256.3"/>
    <s v="tier - 2"/>
    <x v="0"/>
    <s v="R1011"/>
    <x v="39"/>
  </r>
  <r>
    <x v="2259"/>
    <s v=" Mr"/>
    <s v="Andrew"/>
    <s v="Kessinger"/>
    <x v="625"/>
    <n v="4.99"/>
    <x v="0"/>
    <s v="No"/>
    <x v="1"/>
    <n v="1"/>
    <x v="1"/>
    <x v="1"/>
    <x v="2"/>
    <x v="1882"/>
    <n v="1253.94"/>
    <s v="tier - 2"/>
    <x v="2"/>
    <s v="R1011"/>
    <x v="39"/>
  </r>
  <r>
    <x v="2260"/>
    <s v=" Ms"/>
    <s v="Julia"/>
    <s v="Bezgin"/>
    <x v="1165"/>
    <n v="4.42"/>
    <x v="1"/>
    <s v="No"/>
    <x v="1"/>
    <n v="1"/>
    <x v="1"/>
    <x v="3"/>
    <x v="2"/>
    <x v="1752"/>
    <n v="1253"/>
    <s v="tier - 2"/>
    <x v="2"/>
    <s v="R1013"/>
    <x v="31"/>
  </r>
  <r>
    <x v="2261"/>
    <s v=" Mr"/>
    <s v="Daniel"/>
    <s v="Woldesilassie"/>
    <x v="368"/>
    <n v="4.01"/>
    <x v="0"/>
    <s v="No"/>
    <x v="1"/>
    <n v="1"/>
    <x v="1"/>
    <x v="1"/>
    <x v="2"/>
    <x v="2011"/>
    <n v="1252.4100000000001"/>
    <s v="tier - 2"/>
    <x v="0"/>
    <s v="R1011"/>
    <x v="39"/>
  </r>
  <r>
    <x v="2262"/>
    <s v=" Mr"/>
    <s v="Jaime"/>
    <s v="Ruiz Herrero"/>
    <x v="1288"/>
    <n v="4.49"/>
    <x v="0"/>
    <s v="No"/>
    <x v="1"/>
    <n v="1"/>
    <x v="1"/>
    <x v="2"/>
    <x v="2"/>
    <x v="2012"/>
    <n v="1242.82"/>
    <s v="tier - 2"/>
    <x v="1"/>
    <s v="R1011"/>
    <x v="39"/>
  </r>
  <r>
    <x v="2263"/>
    <s v=" Mr"/>
    <s v="MohdSyahidan"/>
    <s v="Bin Alias"/>
    <x v="1289"/>
    <n v="6.37"/>
    <x v="0"/>
    <s v="No"/>
    <x v="1"/>
    <n v="1"/>
    <x v="1"/>
    <x v="2"/>
    <x v="1"/>
    <x v="2011"/>
    <n v="1242.26"/>
    <s v="tier - 2"/>
    <x v="1"/>
    <s v="R1011"/>
    <x v="39"/>
  </r>
  <r>
    <x v="2264"/>
    <s v=" Mr"/>
    <s v="Matthew"/>
    <s v="Fischer-Daly"/>
    <x v="477"/>
    <n v="5.12"/>
    <x v="0"/>
    <s v="No"/>
    <x v="1"/>
    <n v="1"/>
    <x v="1"/>
    <x v="2"/>
    <x v="2"/>
    <x v="2013"/>
    <n v="1241.57"/>
    <s v="tier - 2"/>
    <x v="2"/>
    <s v="R1011"/>
    <x v="39"/>
  </r>
  <r>
    <x v="2265"/>
    <s v=" Ms"/>
    <s v="ElizabethS"/>
    <s v="Pulliam"/>
    <x v="1290"/>
    <n v="8.59"/>
    <x v="0"/>
    <s v="No"/>
    <x v="0"/>
    <n v="0"/>
    <x v="1"/>
    <x v="2"/>
    <x v="0"/>
    <x v="2014"/>
    <n v="1241"/>
    <s v="tier - 2"/>
    <x v="2"/>
    <s v="R1013"/>
    <x v="43"/>
  </r>
  <r>
    <x v="2266"/>
    <s v=" Ms"/>
    <s v="Katie"/>
    <s v="Guisinger"/>
    <x v="1291"/>
    <n v="5.87"/>
    <x v="0"/>
    <s v="No"/>
    <x v="0"/>
    <n v="1"/>
    <x v="1"/>
    <x v="3"/>
    <x v="1"/>
    <x v="2015"/>
    <n v="1240"/>
    <s v="tier - 2"/>
    <x v="1"/>
    <s v="R1012"/>
    <x v="44"/>
  </r>
  <r>
    <x v="2267"/>
    <s v=" Ms"/>
    <s v="ChristiA"/>
    <s v="Arnerich"/>
    <x v="1292"/>
    <n v="7.03"/>
    <x v="0"/>
    <s v="No"/>
    <x v="0"/>
    <n v="0"/>
    <x v="1"/>
    <x v="2"/>
    <x v="0"/>
    <x v="2016"/>
    <n v="1237"/>
    <s v="tier - 2"/>
    <x v="2"/>
    <s v="R1013"/>
    <x v="43"/>
  </r>
  <r>
    <x v="2268"/>
    <s v=" Ms"/>
    <s v="SandraK"/>
    <s v="Lynch"/>
    <x v="1293"/>
    <n v="5.51"/>
    <x v="0"/>
    <s v="No"/>
    <x v="0"/>
    <n v="1"/>
    <x v="1"/>
    <x v="2"/>
    <x v="2"/>
    <x v="2017"/>
    <n v="1234"/>
    <s v="tier - 2"/>
    <x v="1"/>
    <s v="R1013"/>
    <x v="44"/>
  </r>
  <r>
    <x v="2269"/>
    <s v=" Ms"/>
    <s v="Katharine"/>
    <s v="Reilly"/>
    <x v="1058"/>
    <n v="4.76"/>
    <x v="0"/>
    <s v="yes"/>
    <x v="0"/>
    <n v="1"/>
    <x v="1"/>
    <x v="2"/>
    <x v="2"/>
    <x v="2018"/>
    <n v="1228"/>
    <s v="tier - 2"/>
    <x v="1"/>
    <s v="R1012"/>
    <x v="41"/>
  </r>
  <r>
    <x v="2270"/>
    <s v=" Mr"/>
    <s v="Jerome"/>
    <s v="Nolette"/>
    <x v="515"/>
    <n v="4.7"/>
    <x v="0"/>
    <s v="yes"/>
    <x v="0"/>
    <n v="1"/>
    <x v="1"/>
    <x v="2"/>
    <x v="2"/>
    <x v="785"/>
    <n v="1224"/>
    <s v="tier - 2"/>
    <x v="1"/>
    <s v="R1013"/>
    <x v="41"/>
  </r>
  <r>
    <x v="2271"/>
    <s v=" Ms"/>
    <s v="JuliaR"/>
    <s v="Chabrier"/>
    <x v="1294"/>
    <n v="6.21"/>
    <x v="1"/>
    <s v="No"/>
    <x v="0"/>
    <n v="0"/>
    <x v="1"/>
    <x v="3"/>
    <x v="1"/>
    <x v="2019"/>
    <n v="1220"/>
    <s v="tier - 2"/>
    <x v="0"/>
    <s v="R1012"/>
    <x v="45"/>
  </r>
  <r>
    <x v="2272"/>
    <s v=" Mr"/>
    <s v="SeanHenry"/>
    <s v="Lee"/>
    <x v="1295"/>
    <n v="4.5199999999999996"/>
    <x v="0"/>
    <s v="yes"/>
    <x v="0"/>
    <n v="1"/>
    <x v="1"/>
    <x v="3"/>
    <x v="2"/>
    <x v="865"/>
    <n v="1210"/>
    <s v="tier - 2"/>
    <x v="1"/>
    <s v="R1013"/>
    <x v="39"/>
  </r>
  <r>
    <x v="2273"/>
    <s v=" Ms"/>
    <s v="RachelA"/>
    <s v="Knotts"/>
    <x v="1296"/>
    <n v="5.45"/>
    <x v="0"/>
    <s v="No"/>
    <x v="0"/>
    <n v="1"/>
    <x v="1"/>
    <x v="2"/>
    <x v="2"/>
    <x v="2020"/>
    <n v="1200.55"/>
    <s v="tier - 2"/>
    <x v="0"/>
    <s v="R1013"/>
    <x v="34"/>
  </r>
  <r>
    <x v="2274"/>
    <s v=" Mr"/>
    <s v="Jim"/>
    <s v="Pultorak"/>
    <x v="1297"/>
    <n v="4.42"/>
    <x v="0"/>
    <s v="No"/>
    <x v="0"/>
    <n v="0"/>
    <x v="1"/>
    <x v="3"/>
    <x v="2"/>
    <x v="2021"/>
    <n v="1200"/>
    <s v="tier - 2"/>
    <x v="0"/>
    <s v="R1012"/>
    <x v="35"/>
  </r>
  <r>
    <x v="2275"/>
    <s v=" Mr"/>
    <s v="Tim"/>
    <s v="Maxon"/>
    <x v="1298"/>
    <n v="9.44"/>
    <x v="0"/>
    <s v="No"/>
    <x v="0"/>
    <n v="0"/>
    <x v="1"/>
    <x v="2"/>
    <x v="0"/>
    <x v="2022"/>
    <n v="1191"/>
    <s v="tier - 2"/>
    <x v="1"/>
    <s v="R1013"/>
    <x v="43"/>
  </r>
  <r>
    <x v="2276"/>
    <s v=" Ms"/>
    <s v="AbbyL"/>
    <s v="Kraai"/>
    <x v="1299"/>
    <n v="6.15"/>
    <x v="1"/>
    <s v="No"/>
    <x v="1"/>
    <n v="1"/>
    <x v="1"/>
    <x v="2"/>
    <x v="1"/>
    <x v="2023"/>
    <n v="1178.07"/>
    <s v="tier - 2"/>
    <x v="2"/>
    <s v="R1013"/>
    <x v="31"/>
  </r>
  <r>
    <x v="2277"/>
    <s v=" Mr"/>
    <s v="Mark"/>
    <s v="Larosa"/>
    <x v="1300"/>
    <n v="5.13"/>
    <x v="1"/>
    <s v="No"/>
    <x v="0"/>
    <n v="0"/>
    <x v="1"/>
    <x v="3"/>
    <x v="2"/>
    <x v="2024"/>
    <n v="1178"/>
    <s v="tier - 2"/>
    <x v="0"/>
    <s v="R1013"/>
    <x v="45"/>
  </r>
  <r>
    <x v="2278"/>
    <s v=" Mr"/>
    <s v="Ali"/>
    <s v="King"/>
    <x v="1010"/>
    <n v="4.96"/>
    <x v="1"/>
    <s v="No"/>
    <x v="0"/>
    <n v="0"/>
    <x v="1"/>
    <x v="2"/>
    <x v="2"/>
    <x v="2025"/>
    <n v="1167"/>
    <s v="tier - 2"/>
    <x v="1"/>
    <s v="R1013"/>
    <x v="47"/>
  </r>
  <r>
    <x v="2279"/>
    <s v=" Mr"/>
    <s v="Joshua"/>
    <s v="Haney"/>
    <x v="1301"/>
    <n v="10.95"/>
    <x v="0"/>
    <s v="No"/>
    <x v="0"/>
    <n v="0"/>
    <x v="1"/>
    <x v="3"/>
    <x v="0"/>
    <x v="2026"/>
    <n v="1165"/>
    <s v="tier - 2"/>
    <x v="0"/>
    <s v="R1012"/>
    <x v="43"/>
  </r>
  <r>
    <x v="2280"/>
    <s v=" Mr"/>
    <s v="Pierre"/>
    <s v="Boulay"/>
    <x v="1302"/>
    <n v="4.4400000000000004"/>
    <x v="0"/>
    <s v="yes"/>
    <x v="0"/>
    <n v="1"/>
    <x v="1"/>
    <x v="0"/>
    <x v="2"/>
    <x v="2027"/>
    <n v="1163.46"/>
    <s v="tier - 2"/>
    <x v="0"/>
    <s v="R1013"/>
    <x v="41"/>
  </r>
  <r>
    <x v="2281"/>
    <s v=" Ms"/>
    <s v="Kate"/>
    <s v="Peters"/>
    <x v="1303"/>
    <n v="4.0199999999999996"/>
    <x v="0"/>
    <s v="No"/>
    <x v="0"/>
    <n v="0"/>
    <x v="1"/>
    <x v="2"/>
    <x v="2"/>
    <x v="2028"/>
    <n v="1158.32"/>
    <s v="tier - 2"/>
    <x v="1"/>
    <s v="R1013"/>
    <x v="6"/>
  </r>
  <r>
    <x v="2282"/>
    <s v=" Mr"/>
    <s v="David"/>
    <s v="Luy"/>
    <x v="1304"/>
    <n v="5.44"/>
    <x v="0"/>
    <s v="yes"/>
    <x v="0"/>
    <n v="1"/>
    <x v="1"/>
    <x v="0"/>
    <x v="2"/>
    <x v="1656"/>
    <n v="1149.4000000000001"/>
    <s v="tier - 2"/>
    <x v="2"/>
    <s v="R1013"/>
    <x v="41"/>
  </r>
  <r>
    <x v="2283"/>
    <s v=" Ms"/>
    <s v="Carla"/>
    <s v="Fava"/>
    <x v="1305"/>
    <n v="4.1500000000000004"/>
    <x v="0"/>
    <s v="No"/>
    <x v="1"/>
    <n v="1"/>
    <x v="1"/>
    <x v="3"/>
    <x v="2"/>
    <x v="2029"/>
    <n v="1149"/>
    <s v="tier - 2"/>
    <x v="1"/>
    <s v="R1012"/>
    <x v="39"/>
  </r>
  <r>
    <x v="2284"/>
    <s v=" Mr"/>
    <s v="AlvaroSr"/>
    <s v="Montoya"/>
    <x v="8"/>
    <n v="6.02"/>
    <x v="0"/>
    <s v="yes"/>
    <x v="0"/>
    <n v="1"/>
    <x v="1"/>
    <x v="0"/>
    <x v="1"/>
    <x v="1949"/>
    <n v="1146.8"/>
    <s v="tier - 2"/>
    <x v="2"/>
    <s v="R1013"/>
    <x v="41"/>
  </r>
  <r>
    <x v="2285"/>
    <s v=" Ms"/>
    <s v="Hope"/>
    <s v="Bain"/>
    <x v="1306"/>
    <n v="7.73"/>
    <x v="0"/>
    <s v="No"/>
    <x v="0"/>
    <n v="0"/>
    <x v="1"/>
    <x v="3"/>
    <x v="0"/>
    <x v="2030"/>
    <n v="1142"/>
    <s v="tier - 3"/>
    <x v="2"/>
    <s v="R1011"/>
    <x v="43"/>
  </r>
  <r>
    <x v="2286"/>
    <s v=" Mr"/>
    <s v="MarkP"/>
    <s v="Albertson"/>
    <x v="866"/>
    <n v="5.03"/>
    <x v="0"/>
    <s v="yes"/>
    <x v="0"/>
    <n v="1"/>
    <x v="1"/>
    <x v="0"/>
    <x v="2"/>
    <x v="1889"/>
    <n v="1141.45"/>
    <s v="tier - 3"/>
    <x v="0"/>
    <s v="R1013"/>
    <x v="41"/>
  </r>
  <r>
    <x v="2287"/>
    <s v=" Ms"/>
    <s v="Desiree"/>
    <s v="Barger"/>
    <x v="1307"/>
    <n v="4.08"/>
    <x v="1"/>
    <s v="No"/>
    <x v="0"/>
    <n v="0"/>
    <x v="1"/>
    <x v="3"/>
    <x v="2"/>
    <x v="2031"/>
    <n v="1141"/>
    <s v="tier - 3"/>
    <x v="1"/>
    <s v="R1013"/>
    <x v="47"/>
  </r>
  <r>
    <x v="2288"/>
    <s v=" Mr"/>
    <s v="MarioJr"/>
    <s v="Fraioli"/>
    <x v="139"/>
    <n v="4.2699999999999996"/>
    <x v="0"/>
    <s v="yes"/>
    <x v="0"/>
    <n v="1"/>
    <x v="1"/>
    <x v="0"/>
    <x v="2"/>
    <x v="2032"/>
    <n v="1137.47"/>
    <s v="tier - 3"/>
    <x v="2"/>
    <s v="R1013"/>
    <x v="41"/>
  </r>
  <r>
    <x v="2289"/>
    <s v=" Mr"/>
    <s v="Lusapho"/>
    <s v="April"/>
    <x v="97"/>
    <n v="4.07"/>
    <x v="0"/>
    <s v="yes"/>
    <x v="0"/>
    <n v="1"/>
    <x v="1"/>
    <x v="0"/>
    <x v="2"/>
    <x v="2033"/>
    <n v="1137.01"/>
    <s v="tier - 3"/>
    <x v="1"/>
    <s v="R1013"/>
    <x v="41"/>
  </r>
  <r>
    <x v="2290"/>
    <s v=" Ms"/>
    <s v="ErinC"/>
    <s v="King"/>
    <x v="515"/>
    <n v="10.36"/>
    <x v="0"/>
    <s v="No"/>
    <x v="0"/>
    <n v="0"/>
    <x v="1"/>
    <x v="2"/>
    <x v="0"/>
    <x v="2034"/>
    <n v="1137"/>
    <s v="tier - 3"/>
    <x v="1"/>
    <s v="R1013"/>
    <x v="43"/>
  </r>
  <r>
    <x v="2291"/>
    <s v=" Mr"/>
    <s v="AlanF"/>
    <s v="Talhelm"/>
    <x v="534"/>
    <n v="5.71"/>
    <x v="0"/>
    <s v="yes"/>
    <x v="0"/>
    <n v="1"/>
    <x v="1"/>
    <x v="0"/>
    <x v="1"/>
    <x v="2035"/>
    <n v="1136.4000000000001"/>
    <s v="tier - 3"/>
    <x v="0"/>
    <s v="R1013"/>
    <x v="41"/>
  </r>
  <r>
    <x v="2292"/>
    <s v=" Mr"/>
    <s v="Ryan"/>
    <s v="Regnier"/>
    <x v="161"/>
    <n v="6.08"/>
    <x v="0"/>
    <s v="yes"/>
    <x v="0"/>
    <n v="1"/>
    <x v="1"/>
    <x v="0"/>
    <x v="1"/>
    <x v="2036"/>
    <n v="1135.94"/>
    <s v="tier - 3"/>
    <x v="0"/>
    <s v="R1013"/>
    <x v="41"/>
  </r>
  <r>
    <x v="2293"/>
    <s v=" Ms"/>
    <s v="Hope"/>
    <s v="Treece"/>
    <x v="1308"/>
    <n v="5.71"/>
    <x v="0"/>
    <s v="yes"/>
    <x v="0"/>
    <n v="1"/>
    <x v="1"/>
    <x v="2"/>
    <x v="1"/>
    <x v="2037"/>
    <n v="1135"/>
    <s v="tier - 3"/>
    <x v="0"/>
    <s v="R1013"/>
    <x v="41"/>
  </r>
  <r>
    <x v="2294"/>
    <s v=" Mr"/>
    <s v="Josh"/>
    <s v="Beisel"/>
    <x v="1309"/>
    <n v="9.1300000000000008"/>
    <x v="0"/>
    <s v="No"/>
    <x v="0"/>
    <n v="0"/>
    <x v="1"/>
    <x v="3"/>
    <x v="0"/>
    <x v="2038"/>
    <n v="1132"/>
    <s v="tier - 3"/>
    <x v="1"/>
    <s v="R1013"/>
    <x v="43"/>
  </r>
  <r>
    <x v="2295"/>
    <s v=" Mr"/>
    <s v="JacobJ"/>
    <s v="Enke"/>
    <x v="705"/>
    <n v="5.49"/>
    <x v="0"/>
    <s v="yes"/>
    <x v="0"/>
    <n v="1"/>
    <x v="1"/>
    <x v="0"/>
    <x v="2"/>
    <x v="2039"/>
    <n v="1131.51"/>
    <s v="tier - 3"/>
    <x v="1"/>
    <s v="R1013"/>
    <x v="41"/>
  </r>
  <r>
    <x v="2296"/>
    <s v=" Mr"/>
    <s v="JoseTomas"/>
    <s v="Ruiz-Tagle Barros"/>
    <x v="358"/>
    <n v="4.37"/>
    <x v="0"/>
    <s v="yes"/>
    <x v="0"/>
    <n v="1"/>
    <x v="1"/>
    <x v="2"/>
    <x v="2"/>
    <x v="2040"/>
    <n v="1121.8699999999999"/>
    <s v="tier - 3"/>
    <x v="1"/>
    <s v="R1013"/>
    <x v="41"/>
  </r>
  <r>
    <x v="2297"/>
    <s v=" Ms"/>
    <s v="MaryEvan"/>
    <s v="Ferrell"/>
    <x v="1310"/>
    <n v="8.4600000000000009"/>
    <x v="0"/>
    <s v="No"/>
    <x v="0"/>
    <n v="0"/>
    <x v="1"/>
    <x v="3"/>
    <x v="0"/>
    <x v="2041"/>
    <n v="1086"/>
    <s v="tier - 3"/>
    <x v="0"/>
    <s v="R1013"/>
    <x v="43"/>
  </r>
  <r>
    <x v="2298"/>
    <s v=" Mr"/>
    <s v="JustinK"/>
    <s v="Gates"/>
    <x v="1158"/>
    <n v="5.28"/>
    <x v="0"/>
    <s v="No"/>
    <x v="0"/>
    <n v="1"/>
    <x v="1"/>
    <x v="3"/>
    <x v="2"/>
    <x v="2042"/>
    <n v="1082"/>
    <s v="tier - 3"/>
    <x v="2"/>
    <s v="R1013"/>
    <x v="44"/>
  </r>
  <r>
    <x v="2299"/>
    <s v=" Mr"/>
    <s v="Patrick"/>
    <s v="Jeffers"/>
    <x v="1033"/>
    <n v="5.33"/>
    <x v="1"/>
    <s v="No"/>
    <x v="1"/>
    <n v="1"/>
    <x v="1"/>
    <x v="3"/>
    <x v="2"/>
    <x v="2043"/>
    <n v="1071"/>
    <s v="tier - 3"/>
    <x v="0"/>
    <s v="R1013"/>
    <x v="31"/>
  </r>
  <r>
    <x v="2300"/>
    <s v=" Mr"/>
    <s v="Roman"/>
    <s v="Sulhanek"/>
    <x v="1311"/>
    <n v="5.5"/>
    <x v="0"/>
    <s v="yes"/>
    <x v="0"/>
    <n v="1"/>
    <x v="1"/>
    <x v="2"/>
    <x v="2"/>
    <x v="2044"/>
    <n v="1070"/>
    <s v="tier - 3"/>
    <x v="0"/>
    <s v="R1013"/>
    <x v="41"/>
  </r>
  <r>
    <x v="2301"/>
    <s v=" Mr"/>
    <s v="David"/>
    <s v="Ozahowski"/>
    <x v="1312"/>
    <n v="5.4"/>
    <x v="0"/>
    <s v="No"/>
    <x v="1"/>
    <n v="1"/>
    <x v="1"/>
    <x v="3"/>
    <x v="2"/>
    <x v="503"/>
    <n v="1068"/>
    <s v="tier - 3"/>
    <x v="1"/>
    <s v="R1013"/>
    <x v="20"/>
  </r>
  <r>
    <x v="2302"/>
    <s v=" Ms"/>
    <s v="EvelynL"/>
    <s v="Caron"/>
    <x v="1313"/>
    <n v="6.05"/>
    <x v="1"/>
    <s v="No"/>
    <x v="0"/>
    <n v="1"/>
    <x v="1"/>
    <x v="3"/>
    <x v="1"/>
    <x v="2045"/>
    <n v="1056"/>
    <s v="tier - 3"/>
    <x v="2"/>
    <s v="R1013"/>
    <x v="6"/>
  </r>
  <r>
    <x v="2303"/>
    <s v=" Mr"/>
    <s v="Jim"/>
    <s v="Fullarton"/>
    <x v="1314"/>
    <n v="11.46"/>
    <x v="0"/>
    <s v="No"/>
    <x v="0"/>
    <n v="0"/>
    <x v="1"/>
    <x v="3"/>
    <x v="0"/>
    <x v="2014"/>
    <n v="1049"/>
    <s v="tier - 3"/>
    <x v="2"/>
    <s v="R1012"/>
    <x v="43"/>
  </r>
  <r>
    <x v="2304"/>
    <s v=" Mr"/>
    <s v="MatthewS"/>
    <s v="Lindgren"/>
    <x v="1315"/>
    <n v="8.48"/>
    <x v="0"/>
    <s v="No"/>
    <x v="0"/>
    <n v="0"/>
    <x v="1"/>
    <x v="3"/>
    <x v="0"/>
    <x v="1856"/>
    <n v="1047"/>
    <s v="tier - 3"/>
    <x v="1"/>
    <s v="R1013"/>
    <x v="43"/>
  </r>
  <r>
    <x v="2305"/>
    <s v=" Mr"/>
    <s v="Kenneth"/>
    <s v="Akiha"/>
    <x v="1316"/>
    <n v="4.8600000000000003"/>
    <x v="0"/>
    <s v="No"/>
    <x v="0"/>
    <n v="0"/>
    <x v="1"/>
    <x v="3"/>
    <x v="2"/>
    <x v="1256"/>
    <n v="1044"/>
    <s v="tier - 3"/>
    <x v="2"/>
    <s v="R1013"/>
    <x v="6"/>
  </r>
  <r>
    <x v="2306"/>
    <s v=" Ms"/>
    <s v="Andrea"/>
    <s v="Sweny"/>
    <x v="1317"/>
    <n v="4.45"/>
    <x v="1"/>
    <s v="No"/>
    <x v="0"/>
    <n v="1"/>
    <x v="1"/>
    <x v="2"/>
    <x v="2"/>
    <x v="2046"/>
    <n v="1033.74"/>
    <s v="tier - 3"/>
    <x v="1"/>
    <s v="R1013"/>
    <x v="40"/>
  </r>
  <r>
    <x v="2307"/>
    <s v=" Ms"/>
    <s v="Kristina"/>
    <s v="Tobin"/>
    <x v="1318"/>
    <n v="4.3600000000000003"/>
    <x v="0"/>
    <s v="No"/>
    <x v="0"/>
    <n v="0"/>
    <x v="1"/>
    <x v="3"/>
    <x v="2"/>
    <x v="2047"/>
    <n v="1019"/>
    <s v="tier - 3"/>
    <x v="2"/>
    <s v="R1013"/>
    <x v="35"/>
  </r>
  <r>
    <x v="2308"/>
    <s v=" Ms"/>
    <s v="Kristen"/>
    <s v="Pedersen"/>
    <x v="1319"/>
    <n v="5.8"/>
    <x v="0"/>
    <s v="yes"/>
    <x v="0"/>
    <n v="1"/>
    <x v="1"/>
    <x v="2"/>
    <x v="1"/>
    <x v="2048"/>
    <n v="1012"/>
    <s v="tier - 3"/>
    <x v="2"/>
    <s v="R1013"/>
    <x v="21"/>
  </r>
  <r>
    <x v="2309"/>
    <s v=" Mr"/>
    <s v="Matthew"/>
    <s v="Lynch"/>
    <x v="1209"/>
    <n v="5.27"/>
    <x v="0"/>
    <s v="No"/>
    <x v="0"/>
    <n v="0"/>
    <x v="1"/>
    <x v="2"/>
    <x v="2"/>
    <x v="2049"/>
    <n v="1006.65"/>
    <s v="tier - 3"/>
    <x v="2"/>
    <s v="R1013"/>
    <x v="6"/>
  </r>
  <r>
    <x v="2310"/>
    <s v=" Mrs"/>
    <s v="Kathleen"/>
    <s v="Keys"/>
    <x v="1320"/>
    <n v="5.64"/>
    <x v="1"/>
    <s v="No"/>
    <x v="0"/>
    <n v="0"/>
    <x v="1"/>
    <x v="1"/>
    <x v="2"/>
    <x v="2050"/>
    <n v="964.71"/>
    <s v="tier - 3"/>
    <x v="2"/>
    <s v="R1013"/>
    <x v="47"/>
  </r>
  <r>
    <x v="2311"/>
    <s v=" Ms"/>
    <s v="Lindsey"/>
    <s v="Wilbur"/>
    <x v="1321"/>
    <n v="4.2"/>
    <x v="1"/>
    <s v="No"/>
    <x v="0"/>
    <n v="1"/>
    <x v="1"/>
    <x v="2"/>
    <x v="2"/>
    <x v="2051"/>
    <n v="928.59"/>
    <s v="tier - 3"/>
    <x v="1"/>
    <s v="R1013"/>
    <x v="40"/>
  </r>
  <r>
    <x v="2312"/>
    <s v=" Mr"/>
    <s v="Robert"/>
    <s v="Ditota"/>
    <x v="447"/>
    <n v="5.42"/>
    <x v="0"/>
    <s v="No"/>
    <x v="0"/>
    <n v="0"/>
    <x v="1"/>
    <x v="2"/>
    <x v="2"/>
    <x v="2052"/>
    <n v="915.07"/>
    <s v="tier - 3"/>
    <x v="1"/>
    <s v="R1013"/>
    <x v="6"/>
  </r>
  <r>
    <x v="2313"/>
    <s v=" Ms"/>
    <s v="SarahE"/>
    <s v="Horbol"/>
    <x v="1322"/>
    <n v="6.11"/>
    <x v="0"/>
    <s v="No"/>
    <x v="1"/>
    <n v="1"/>
    <x v="1"/>
    <x v="2"/>
    <x v="1"/>
    <x v="2053"/>
    <n v="896.21"/>
    <s v="tier - 3"/>
    <x v="1"/>
    <s v="R1013"/>
    <x v="20"/>
  </r>
  <r>
    <x v="2314"/>
    <s v=" Ms"/>
    <s v="Flannery"/>
    <s v="O'Rourke"/>
    <x v="254"/>
    <n v="5.29"/>
    <x v="0"/>
    <s v="yes"/>
    <x v="0"/>
    <n v="1"/>
    <x v="1"/>
    <x v="2"/>
    <x v="2"/>
    <x v="2054"/>
    <n v="865.41"/>
    <s v="tier - 3"/>
    <x v="1"/>
    <s v="R1013"/>
    <x v="21"/>
  </r>
  <r>
    <x v="2315"/>
    <s v=" Mr"/>
    <s v="JohnT"/>
    <s v="Williams"/>
    <x v="1323"/>
    <n v="5.91"/>
    <x v="0"/>
    <s v="yes"/>
    <x v="0"/>
    <n v="1"/>
    <x v="1"/>
    <x v="1"/>
    <x v="1"/>
    <x v="2055"/>
    <n v="830.52"/>
    <s v="tier - 3"/>
    <x v="2"/>
    <s v="R1011"/>
    <x v="41"/>
  </r>
  <r>
    <x v="2316"/>
    <s v=" Mr"/>
    <s v="Koji"/>
    <s v="Murakami"/>
    <x v="1324"/>
    <n v="5.81"/>
    <x v="1"/>
    <s v="No"/>
    <x v="0"/>
    <n v="1"/>
    <x v="1"/>
    <x v="2"/>
    <x v="1"/>
    <x v="2056"/>
    <n v="773.54"/>
    <s v="tier - 3"/>
    <x v="2"/>
    <s v="R1013"/>
    <x v="40"/>
  </r>
  <r>
    <x v="2317"/>
    <s v=" Ms"/>
    <s v="CandiceM"/>
    <s v="Gagnon"/>
    <x v="1325"/>
    <n v="5.51"/>
    <x v="1"/>
    <s v="No"/>
    <x v="0"/>
    <n v="0"/>
    <x v="1"/>
    <x v="2"/>
    <x v="2"/>
    <x v="1764"/>
    <n v="770.38"/>
    <s v="tier - 3"/>
    <x v="3"/>
    <s v="R1012"/>
    <x v="45"/>
  </r>
  <r>
    <x v="2318"/>
    <s v=" Mr"/>
    <s v="TheodoreA"/>
    <s v="Petermann"/>
    <x v="1326"/>
    <n v="5.73"/>
    <x v="0"/>
    <s v="No"/>
    <x v="1"/>
    <n v="1"/>
    <x v="1"/>
    <x v="3"/>
    <x v="1"/>
    <x v="2057"/>
    <n v="770"/>
    <s v="tier - 3"/>
    <x v="0"/>
    <s v="R1013"/>
    <x v="20"/>
  </r>
  <r>
    <x v="2319"/>
    <s v=" Ms"/>
    <s v="Lindy"/>
    <s v="Graves - Rostro"/>
    <x v="1058"/>
    <n v="5.53"/>
    <x v="1"/>
    <s v="No"/>
    <x v="0"/>
    <n v="0"/>
    <x v="1"/>
    <x v="2"/>
    <x v="2"/>
    <x v="2058"/>
    <n v="760"/>
    <s v="tier - 3"/>
    <x v="0"/>
    <s v="R1013"/>
    <x v="45"/>
  </r>
  <r>
    <x v="2320"/>
    <s v=" Mr"/>
    <s v="Thomas"/>
    <s v="Danielson"/>
    <x v="1130"/>
    <n v="5.43"/>
    <x v="0"/>
    <s v="No"/>
    <x v="1"/>
    <n v="1"/>
    <x v="1"/>
    <x v="3"/>
    <x v="2"/>
    <x v="2059"/>
    <n v="760"/>
    <s v="tier - 3"/>
    <x v="1"/>
    <s v="R1013"/>
    <x v="20"/>
  </r>
  <r>
    <x v="2321"/>
    <s v=" Ms"/>
    <s v="Holly"/>
    <s v="Street"/>
    <x v="1327"/>
    <n v="8.01"/>
    <x v="0"/>
    <s v="No"/>
    <x v="0"/>
    <n v="0"/>
    <x v="1"/>
    <x v="2"/>
    <x v="0"/>
    <x v="2060"/>
    <n v="750"/>
    <s v="tier - 3"/>
    <x v="1"/>
    <s v="R1012"/>
    <x v="43"/>
  </r>
  <r>
    <x v="2322"/>
    <s v=" Mr"/>
    <s v="Matthew"/>
    <s v="Buss"/>
    <x v="1328"/>
    <n v="5.94"/>
    <x v="0"/>
    <s v="No"/>
    <x v="0"/>
    <n v="0"/>
    <x v="1"/>
    <x v="2"/>
    <x v="1"/>
    <x v="2061"/>
    <n v="722.99"/>
    <s v="tier - 3"/>
    <x v="1"/>
    <s v="R1013"/>
    <x v="35"/>
  </r>
  <r>
    <x v="2323"/>
    <s v=" Ms"/>
    <s v="MeghanK"/>
    <s v="Duffy"/>
    <x v="1329"/>
    <n v="5.04"/>
    <x v="0"/>
    <s v="No"/>
    <x v="0"/>
    <n v="0"/>
    <x v="1"/>
    <x v="2"/>
    <x v="2"/>
    <x v="2062"/>
    <n v="700"/>
    <s v="tire - 2"/>
    <x v="0"/>
    <s v="R1013"/>
    <x v="35"/>
  </r>
  <r>
    <x v="2324"/>
    <s v=" Mr"/>
    <s v="Fred"/>
    <s v="Hines"/>
    <x v="1330"/>
    <n v="4.54"/>
    <x v="1"/>
    <s v="No"/>
    <x v="0"/>
    <n v="0"/>
    <x v="1"/>
    <x v="2"/>
    <x v="2"/>
    <x v="2063"/>
    <n v="687.54"/>
    <s v="tier - 3"/>
    <x v="2"/>
    <s v="R1013"/>
    <x v="47"/>
  </r>
  <r>
    <x v="2325"/>
    <s v=" Mr"/>
    <s v="Sebastian"/>
    <s v="Castro"/>
    <x v="698"/>
    <n v="5.6"/>
    <x v="1"/>
    <s v="No"/>
    <x v="1"/>
    <n v="1"/>
    <x v="1"/>
    <x v="2"/>
    <x v="2"/>
    <x v="2064"/>
    <n v="670"/>
    <s v="tier - 3"/>
    <x v="0"/>
    <s v="R1013"/>
    <x v="31"/>
  </r>
  <r>
    <x v="2326"/>
    <s v=" Ms"/>
    <s v="Laura"/>
    <s v="Howell"/>
    <x v="1331"/>
    <n v="10.67"/>
    <x v="0"/>
    <s v="No"/>
    <x v="0"/>
    <n v="0"/>
    <x v="1"/>
    <x v="2"/>
    <x v="0"/>
    <x v="2065"/>
    <n v="668"/>
    <s v="tier - 3"/>
    <x v="2"/>
    <s v="R1012"/>
    <x v="43"/>
  </r>
  <r>
    <x v="2327"/>
    <s v=" Ms"/>
    <s v="Nicole"/>
    <s v="Avery"/>
    <x v="1332"/>
    <n v="5.26"/>
    <x v="1"/>
    <s v="No"/>
    <x v="0"/>
    <n v="1"/>
    <x v="1"/>
    <x v="3"/>
    <x v="2"/>
    <x v="523"/>
    <n v="650"/>
    <s v="tier - 3"/>
    <x v="0"/>
    <s v="R1013"/>
    <x v="40"/>
  </r>
  <r>
    <x v="2328"/>
    <s v=" Ms"/>
    <s v="SusanE"/>
    <s v="Bohinski"/>
    <x v="1333"/>
    <n v="5.22"/>
    <x v="0"/>
    <s v="No"/>
    <x v="1"/>
    <n v="1"/>
    <x v="1"/>
    <x v="3"/>
    <x v="2"/>
    <x v="2066"/>
    <n v="650"/>
    <s v="tier - 3"/>
    <x v="0"/>
    <s v="R1013"/>
    <x v="34"/>
  </r>
  <r>
    <x v="2329"/>
    <s v=" Ms"/>
    <s v="Katy"/>
    <s v="Kohls"/>
    <x v="1329"/>
    <n v="4.29"/>
    <x v="1"/>
    <s v="No"/>
    <x v="0"/>
    <n v="0"/>
    <x v="1"/>
    <x v="2"/>
    <x v="2"/>
    <x v="2067"/>
    <n v="646.14"/>
    <s v="tier - 3"/>
    <x v="0"/>
    <s v="R1012"/>
    <x v="47"/>
  </r>
  <r>
    <x v="2330"/>
    <s v=" Mr"/>
    <s v="Jordan"/>
    <s v="Brietzke"/>
    <x v="1112"/>
    <n v="5.57"/>
    <x v="0"/>
    <s v="No"/>
    <x v="0"/>
    <n v="1"/>
    <x v="1"/>
    <x v="2"/>
    <x v="2"/>
    <x v="2068"/>
    <n v="637.26"/>
    <s v="tier - 3"/>
    <x v="0"/>
    <s v="R1013"/>
    <x v="44"/>
  </r>
  <r>
    <x v="2331"/>
    <s v=" Mr"/>
    <s v="JuanD"/>
    <s v="Riveros Gonzalez"/>
    <x v="1056"/>
    <n v="6.28"/>
    <x v="0"/>
    <s v="No"/>
    <x v="0"/>
    <n v="1"/>
    <x v="1"/>
    <x v="3"/>
    <x v="1"/>
    <x v="172"/>
    <n v="604.54"/>
    <s v="tier - 3"/>
    <x v="0"/>
    <s v="R1013"/>
    <x v="34"/>
  </r>
  <r>
    <x v="2332"/>
    <s v=" Ms"/>
    <s v="Julie"/>
    <s v="Albano"/>
    <x v="1140"/>
    <n v="6.35"/>
    <x v="0"/>
    <s v="No"/>
    <x v="1"/>
    <n v="1"/>
    <x v="1"/>
    <x v="3"/>
    <x v="1"/>
    <x v="2069"/>
    <n v="600"/>
    <s v="tier - 2"/>
    <x v="1"/>
    <s v="R1013"/>
    <x v="20"/>
  </r>
  <r>
    <x v="2333"/>
    <s v=" Mr"/>
    <s v="EvanP"/>
    <s v="Rosendahl"/>
    <x v="318"/>
    <n v="4.3899999999999997"/>
    <x v="0"/>
    <s v="No"/>
    <x v="0"/>
    <n v="1"/>
    <x v="1"/>
    <x v="3"/>
    <x v="2"/>
    <x v="124"/>
    <n v="570.62"/>
    <s v="tier - 2"/>
    <x v="1"/>
    <s v="R1013"/>
    <x v="34"/>
  </r>
  <r>
    <x v="2334"/>
    <s v=" Mr"/>
    <s v="AaronK"/>
    <s v="German"/>
    <x v="1334"/>
    <n v="4.51"/>
    <x v="0"/>
    <s v="No"/>
    <x v="0"/>
    <n v="1"/>
    <x v="1"/>
    <x v="3"/>
    <x v="2"/>
    <x v="2070"/>
    <n v="563.84"/>
    <s v="tier - 2"/>
    <x v="0"/>
    <s v="R1013"/>
    <x v="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Ms"/>
    <s v="Kelly"/>
    <s v="Hawks"/>
    <n v="47.41"/>
    <n v="7.47"/>
    <s v="No"/>
    <s v="No"/>
    <s v="No"/>
    <x v="0"/>
    <s v="yes"/>
    <s v="Obesity"/>
    <s v="Diabetic"/>
    <d v="1968-10-12T00:00:00"/>
    <n v="63770.43"/>
    <x v="0"/>
    <x v="0"/>
    <s v="R1013"/>
    <n v="54"/>
  </r>
  <r>
    <x v="1"/>
    <s v=" Mr"/>
    <s v="Matthew D"/>
    <s v="Lehner"/>
    <n v="30.36"/>
    <n v="5.77"/>
    <s v="No"/>
    <s v="No"/>
    <s v="No"/>
    <x v="0"/>
    <s v="yes"/>
    <s v="Obesity"/>
    <s v="Prediabetic"/>
    <d v="1977-06-08T00:00:00"/>
    <n v="62592.87"/>
    <x v="1"/>
    <x v="0"/>
    <s v="R1013"/>
    <n v="46"/>
  </r>
  <r>
    <x v="2"/>
    <s v=" Mr"/>
    <s v="Phil"/>
    <s v="Lu"/>
    <n v="34.484999999999999"/>
    <n v="11.87"/>
    <s v="yes"/>
    <s v="No"/>
    <s v="No"/>
    <x v="1"/>
    <s v="yes"/>
    <s v="Obesity"/>
    <s v="Diabetic"/>
    <d v="1970-09-11T00:00:00"/>
    <n v="60021.4"/>
    <x v="0"/>
    <x v="1"/>
    <s v="R1012"/>
    <n v="52"/>
  </r>
  <r>
    <x v="3"/>
    <s v=" Ms"/>
    <s v="Kelsey"/>
    <s v="Osborne"/>
    <n v="38.094999999999999"/>
    <n v="6.05"/>
    <s v="No"/>
    <s v="No"/>
    <s v="No"/>
    <x v="0"/>
    <s v="yes"/>
    <s v="Obesity"/>
    <s v="Prediabetic"/>
    <d v="1991-06-06T00:00:00"/>
    <n v="58571.07"/>
    <x v="0"/>
    <x v="0"/>
    <s v="R1024"/>
    <n v="32"/>
  </r>
  <r>
    <x v="4"/>
    <s v=" Ms"/>
    <s v="Kristyn"/>
    <s v="Kadala"/>
    <n v="35.53"/>
    <n v="5.45"/>
    <s v="No"/>
    <s v="No"/>
    <s v="No"/>
    <x v="0"/>
    <s v="yes"/>
    <s v="Obesity"/>
    <s v="Normal"/>
    <d v="1989-06-19T00:00:00"/>
    <n v="55135.4"/>
    <x v="0"/>
    <x v="2"/>
    <s v="R1012"/>
    <n v="33"/>
  </r>
  <r>
    <x v="5"/>
    <s v=" Mr"/>
    <s v="Russell B"/>
    <s v="Baker"/>
    <n v="32.799999999999997"/>
    <n v="6.59"/>
    <s v="No"/>
    <s v="No"/>
    <s v="No"/>
    <x v="0"/>
    <s v="yes"/>
    <s v="Obesity"/>
    <s v="Diabetic"/>
    <d v="1962-08-04T00:00:00"/>
    <n v="52590.83"/>
    <x v="0"/>
    <x v="0"/>
    <s v="R1011"/>
    <n v="60"/>
  </r>
  <r>
    <x v="6"/>
    <s v=" Mr"/>
    <s v="Scott"/>
    <s v="Macpherson"/>
    <n v="36.4"/>
    <n v="6.07"/>
    <s v="No"/>
    <s v="No"/>
    <s v="No"/>
    <x v="0"/>
    <s v="yes"/>
    <s v="Obesity"/>
    <s v="Prediabetic"/>
    <d v="1994-10-27T00:00:00"/>
    <n v="51194.559999999998"/>
    <x v="0"/>
    <x v="0"/>
    <s v="R1011"/>
    <n v="28"/>
  </r>
  <r>
    <x v="7"/>
    <s v=" Mr"/>
    <s v="Stephen"/>
    <s v="Hallman"/>
    <n v="36.96"/>
    <n v="7.93"/>
    <s v="No"/>
    <s v="No"/>
    <s v="No"/>
    <x v="2"/>
    <s v="yes"/>
    <s v="Obesity"/>
    <s v="Diabetic"/>
    <d v="1958-06-27T00:00:00"/>
    <n v="49577.66"/>
    <x v="1"/>
    <x v="2"/>
    <s v="R1013"/>
    <n v="64"/>
  </r>
  <r>
    <x v="8"/>
    <s v=" Mr"/>
    <s v="Patrick R"/>
    <s v="Moran"/>
    <n v="41.14"/>
    <n v="9.58"/>
    <s v="yes"/>
    <s v="No"/>
    <s v="Yes"/>
    <x v="3"/>
    <s v="yes"/>
    <s v="Obesity"/>
    <s v="Diabetic"/>
    <d v="1963-09-04T00:00:00"/>
    <n v="48970.25"/>
    <x v="0"/>
    <x v="2"/>
    <s v="R1013"/>
    <n v="59"/>
  </r>
  <r>
    <x v="9"/>
    <s v=" Ms"/>
    <s v="Brooke N"/>
    <s v="Benner"/>
    <n v="38.06"/>
    <n v="10.79"/>
    <s v="No"/>
    <s v="No"/>
    <s v="No"/>
    <x v="0"/>
    <s v="yes"/>
    <s v="Obesity"/>
    <s v="Diabetic"/>
    <d v="1978-12-29T00:00:00"/>
    <n v="48885.14"/>
    <x v="0"/>
    <x v="2"/>
    <s v="R1013"/>
    <n v="44"/>
  </r>
  <r>
    <x v="10"/>
    <s v=" Ms"/>
    <s v="Paola Andrea"/>
    <s v="Fierro Vargas"/>
    <n v="37.700000000000003"/>
    <n v="5.96"/>
    <s v="yes"/>
    <s v="No"/>
    <s v="No"/>
    <x v="1"/>
    <s v="yes"/>
    <s v="Obesity"/>
    <s v="Prediabetic"/>
    <d v="1959-07-22T00:00:00"/>
    <n v="48824.45"/>
    <x v="1"/>
    <x v="1"/>
    <s v="R1011"/>
    <n v="63"/>
  </r>
  <r>
    <x v="11"/>
    <s v=" Mr"/>
    <s v="David"/>
    <s v="Franz"/>
    <n v="42.13"/>
    <n v="11.9"/>
    <s v="No"/>
    <s v="No"/>
    <s v="No"/>
    <x v="0"/>
    <s v="yes"/>
    <s v="Obesity"/>
    <s v="Diabetic"/>
    <d v="1965-10-27T00:00:00"/>
    <n v="48675.519999999997"/>
    <x v="0"/>
    <x v="2"/>
    <s v="R1013"/>
    <n v="57"/>
  </r>
  <r>
    <x v="12"/>
    <s v=" Mr"/>
    <s v="Wade"/>
    <s v="Foster"/>
    <n v="40.92"/>
    <n v="8.41"/>
    <s v="No"/>
    <s v="No"/>
    <s v="No"/>
    <x v="0"/>
    <s v="yes"/>
    <s v="Obesity"/>
    <s v="Diabetic"/>
    <d v="1962-10-11T00:00:00"/>
    <n v="48673.56"/>
    <x v="0"/>
    <x v="2"/>
    <s v="R1013"/>
    <n v="60"/>
  </r>
  <r>
    <x v="13"/>
    <s v=" Mr"/>
    <s v="Franklin"/>
    <s v="Tenorio"/>
    <n v="40.564999999999998"/>
    <n v="7.02"/>
    <s v="No"/>
    <s v="No"/>
    <s v="No"/>
    <x v="0"/>
    <s v="yes"/>
    <s v="Obesity"/>
    <s v="Diabetic"/>
    <d v="1968-12-01T00:00:00"/>
    <n v="48549.18"/>
    <x v="0"/>
    <x v="0"/>
    <s v="R1016"/>
    <n v="54"/>
  </r>
  <r>
    <x v="14"/>
    <s v=" Ms"/>
    <s v="Leilani M"/>
    <s v="Rios"/>
    <n v="36.384999999999998"/>
    <n v="7.59"/>
    <s v="yes"/>
    <s v="No"/>
    <s v="No"/>
    <x v="1"/>
    <s v="yes"/>
    <s v="Obesity"/>
    <s v="Diabetic"/>
    <d v="1961-12-21T00:00:00"/>
    <n v="48517.56"/>
    <x v="0"/>
    <x v="0"/>
    <s v="R1024"/>
    <n v="61"/>
  </r>
  <r>
    <x v="15"/>
    <s v=" Mr"/>
    <s v="Philippe"/>
    <s v="Viau-Dupuis"/>
    <n v="39.9"/>
    <n v="11.32"/>
    <s v="No"/>
    <s v="No"/>
    <s v="No"/>
    <x v="0"/>
    <s v="yes"/>
    <s v="Obesity"/>
    <s v="Diabetic"/>
    <d v="1962-08-27T00:00:00"/>
    <n v="48173.36"/>
    <x v="0"/>
    <x v="0"/>
    <s v="R1011"/>
    <n v="60"/>
  </r>
  <r>
    <x v="16"/>
    <s v=" Ms"/>
    <s v="Jennifer A"/>
    <s v="Cronin"/>
    <n v="33.799999999999997"/>
    <n v="7.67"/>
    <s v="No"/>
    <s v="No"/>
    <s v="No"/>
    <x v="2"/>
    <s v="yes"/>
    <s v="Obesity"/>
    <s v="Diabetic"/>
    <d v="1958-11-16T00:00:00"/>
    <n v="47928.03"/>
    <x v="1"/>
    <x v="0"/>
    <s v="R1011"/>
    <n v="64"/>
  </r>
  <r>
    <x v="17"/>
    <s v=" Ms"/>
    <s v="Christina M"/>
    <s v="Noordstar"/>
    <n v="36.765000000000001"/>
    <n v="7.29"/>
    <s v="yes"/>
    <s v="No"/>
    <s v="Yes"/>
    <x v="3"/>
    <s v="yes"/>
    <s v="Obesity"/>
    <s v="Diabetic"/>
    <d v="1963-08-05T00:00:00"/>
    <n v="47896.79"/>
    <x v="0"/>
    <x v="0"/>
    <s v="R1024"/>
    <n v="59"/>
  </r>
  <r>
    <x v="18"/>
    <s v=" Mr"/>
    <s v="Said Sr"/>
    <s v="Boudalia"/>
    <n v="36.954999999999998"/>
    <n v="4.72"/>
    <s v="yes"/>
    <s v="No"/>
    <s v="No"/>
    <x v="3"/>
    <s v="yes"/>
    <s v="Obesity"/>
    <s v="Normal"/>
    <d v="1964-11-07T00:00:00"/>
    <n v="47496.49"/>
    <x v="0"/>
    <x v="0"/>
    <s v="R1012"/>
    <n v="58"/>
  </r>
  <r>
    <x v="19"/>
    <s v=" Mr"/>
    <s v="John"/>
    <s v="Flor"/>
    <n v="42.9"/>
    <n v="11.41"/>
    <s v="No"/>
    <s v="No"/>
    <s v="No"/>
    <x v="0"/>
    <s v="yes"/>
    <s v="Obesity"/>
    <s v="Diabetic"/>
    <d v="1971-09-27T00:00:00"/>
    <n v="47462.89"/>
    <x v="0"/>
    <x v="2"/>
    <s v="R1013"/>
    <n v="51"/>
  </r>
  <r>
    <x v="20"/>
    <s v=" Mr"/>
    <s v="Myles"/>
    <s v="Fennon"/>
    <n v="36.299999999999997"/>
    <n v="11.5"/>
    <s v="yes"/>
    <s v="No"/>
    <s v="No"/>
    <x v="1"/>
    <s v="yes"/>
    <s v="Obesity"/>
    <s v="Diabetic"/>
    <d v="1961-06-13T00:00:00"/>
    <n v="47403.88"/>
    <x v="0"/>
    <x v="0"/>
    <s v="R1011"/>
    <n v="61"/>
  </r>
  <r>
    <x v="21"/>
    <s v=" Ms"/>
    <s v="Madelyn C"/>
    <s v="Hribar"/>
    <n v="32.200000000000003"/>
    <n v="6.22"/>
    <s v="yes"/>
    <s v="No"/>
    <s v="No"/>
    <x v="1"/>
    <s v="yes"/>
    <s v="Obesity"/>
    <s v="Prediabetic"/>
    <d v="1959-10-04T00:00:00"/>
    <n v="47305.31"/>
    <x v="1"/>
    <x v="1"/>
    <s v="R1011"/>
    <n v="63"/>
  </r>
  <r>
    <x v="22"/>
    <s v=" Ms"/>
    <s v="Nicole"/>
    <s v="Tassello"/>
    <n v="31.3"/>
    <n v="11.38"/>
    <s v="No"/>
    <s v="No"/>
    <s v="No"/>
    <x v="2"/>
    <s v="yes"/>
    <s v="Obesity"/>
    <s v="Diabetic"/>
    <d v="1958-09-03T00:00:00"/>
    <n v="47291.06"/>
    <x v="1"/>
    <x v="1"/>
    <s v="R1011"/>
    <n v="64"/>
  </r>
  <r>
    <x v="23"/>
    <s v=" Mr"/>
    <s v="Eric A"/>
    <s v="Mauricette"/>
    <n v="41.8"/>
    <n v="7.89"/>
    <s v="yes"/>
    <s v="No"/>
    <s v="No"/>
    <x v="1"/>
    <s v="yes"/>
    <s v="Obesity"/>
    <s v="Diabetic"/>
    <d v="1970-12-28T00:00:00"/>
    <n v="47269.85"/>
    <x v="0"/>
    <x v="2"/>
    <s v="R1013"/>
    <n v="52"/>
  </r>
  <r>
    <x v="24"/>
    <s v=" Mr"/>
    <s v="Emiliano I"/>
    <s v="Garcia"/>
    <n v="35.090000000000003"/>
    <n v="4.38"/>
    <s v="yes"/>
    <s v="No"/>
    <s v="No"/>
    <x v="1"/>
    <s v="yes"/>
    <s v="Obesity"/>
    <s v="Normal"/>
    <d v="1959-07-14T00:00:00"/>
    <n v="47055.53"/>
    <x v="1"/>
    <x v="1"/>
    <s v="R1013"/>
    <n v="63"/>
  </r>
  <r>
    <x v="25"/>
    <s v=" Mr"/>
    <s v="Adam"/>
    <s v="Airoldi"/>
    <n v="33.880000000000003"/>
    <n v="7.01"/>
    <s v="No"/>
    <s v="No"/>
    <s v="No"/>
    <x v="2"/>
    <s v="yes"/>
    <s v="Obesity"/>
    <s v="Diabetic"/>
    <d v="1958-09-15T00:00:00"/>
    <n v="46889.26"/>
    <x v="1"/>
    <x v="0"/>
    <s v="R1013"/>
    <n v="64"/>
  </r>
  <r>
    <x v="26"/>
    <s v=" Mr"/>
    <s v="Zach"/>
    <s v="Cater-Cyker"/>
    <n v="30.875"/>
    <n v="11.88"/>
    <s v="No"/>
    <s v="No"/>
    <s v="No"/>
    <x v="0"/>
    <s v="yes"/>
    <s v="Obesity"/>
    <s v="Diabetic"/>
    <d v="1960-11-17T00:00:00"/>
    <n v="46718.16"/>
    <x v="0"/>
    <x v="1"/>
    <s v="R1012"/>
    <n v="62"/>
  </r>
  <r>
    <x v="27"/>
    <s v=" Ms"/>
    <s v="Stephanie W"/>
    <s v="Hamm"/>
    <n v="36.86"/>
    <n v="5.19"/>
    <s v="yes"/>
    <s v="No"/>
    <s v="Yes"/>
    <x v="3"/>
    <s v="yes"/>
    <s v="Obesity"/>
    <s v="Normal"/>
    <d v="1969-06-23T00:00:00"/>
    <n v="46661.440000000002"/>
    <x v="0"/>
    <x v="0"/>
    <s v="R1012"/>
    <n v="53"/>
  </r>
  <r>
    <x v="28"/>
    <s v=" Mr"/>
    <s v="Stephen"/>
    <s v="Cox"/>
    <n v="35.86"/>
    <n v="6.74"/>
    <s v="yes"/>
    <s v="No"/>
    <s v="No"/>
    <x v="1"/>
    <s v="yes"/>
    <s v="Obesity"/>
    <s v="Diabetic"/>
    <d v="1961-08-08T00:00:00"/>
    <n v="46599.11"/>
    <x v="0"/>
    <x v="1"/>
    <s v="R1013"/>
    <n v="61"/>
  </r>
  <r>
    <x v="29"/>
    <s v=" Ms"/>
    <s v="Natalie"/>
    <s v="Sachrajda"/>
    <n v="37.049999999999997"/>
    <n v="8.44"/>
    <s v="No"/>
    <s v="No"/>
    <s v="No"/>
    <x v="0"/>
    <s v="yes"/>
    <s v="Obesity"/>
    <s v="Diabetic"/>
    <d v="1971-12-06T00:00:00"/>
    <n v="46255.11"/>
    <x v="0"/>
    <x v="0"/>
    <s v="R1024"/>
    <n v="51"/>
  </r>
  <r>
    <x v="30"/>
    <s v=" Ms"/>
    <s v="Nicole J"/>
    <s v="Gareri"/>
    <n v="43.89"/>
    <n v="8.7100000000000009"/>
    <s v="No"/>
    <s v="No"/>
    <s v="No"/>
    <x v="0"/>
    <s v="yes"/>
    <s v="Obesity"/>
    <s v="Diabetic"/>
    <d v="1978-08-17T00:00:00"/>
    <n v="46200.99"/>
    <x v="0"/>
    <x v="1"/>
    <s v="R1013"/>
    <n v="44"/>
  </r>
  <r>
    <x v="31"/>
    <s v=" Mr"/>
    <s v="Jefferson D"/>
    <s v="Welch"/>
    <n v="42.35"/>
    <n v="5.08"/>
    <s v="yes"/>
    <s v="No"/>
    <s v="No"/>
    <x v="0"/>
    <s v="yes"/>
    <s v="Obesity"/>
    <s v="Normal"/>
    <d v="1976-12-02T00:00:00"/>
    <n v="46151.12"/>
    <x v="0"/>
    <x v="0"/>
    <s v="R1013"/>
    <n v="46"/>
  </r>
  <r>
    <x v="32"/>
    <s v=" Mr"/>
    <s v="Brendan D"/>
    <s v="Prindiville"/>
    <n v="31.35"/>
    <n v="6.86"/>
    <s v="No"/>
    <s v="No"/>
    <s v="No"/>
    <x v="0"/>
    <s v="yes"/>
    <s v="Obesity"/>
    <s v="Diabetic"/>
    <d v="1962-12-04T00:00:00"/>
    <n v="46130.53"/>
    <x v="0"/>
    <x v="1"/>
    <s v="R1012"/>
    <n v="60"/>
  </r>
  <r>
    <x v="33"/>
    <s v=" Ms"/>
    <s v="Courtney"/>
    <s v="Kincaid"/>
    <n v="47.6"/>
    <n v="5.95"/>
    <s v="yes"/>
    <s v="No"/>
    <s v="No"/>
    <x v="0"/>
    <s v="yes"/>
    <s v="Obesity"/>
    <s v="Prediabetic"/>
    <d v="1985-09-30T00:00:00"/>
    <n v="46113.51"/>
    <x v="1"/>
    <x v="0"/>
    <s v="R1011"/>
    <n v="37"/>
  </r>
  <r>
    <x v="34"/>
    <s v=" Ms"/>
    <s v="Sydney L"/>
    <s v="Bruestle"/>
    <n v="46.2"/>
    <n v="6.09"/>
    <s v="No"/>
    <s v="No"/>
    <s v="Yes"/>
    <x v="3"/>
    <s v="yes"/>
    <s v="Obesity"/>
    <s v="Prediabetic"/>
    <d v="1979-08-12T00:00:00"/>
    <n v="45863.21"/>
    <x v="1"/>
    <x v="1"/>
    <s v="R1013"/>
    <n v="43"/>
  </r>
  <r>
    <x v="35"/>
    <s v=" Mr"/>
    <s v="Julien"/>
    <s v="Lachance"/>
    <n v="32.015000000000001"/>
    <n v="11.75"/>
    <s v="No"/>
    <s v="No"/>
    <s v="No"/>
    <x v="0"/>
    <s v="yes"/>
    <s v="Obesity"/>
    <s v="Diabetic"/>
    <d v="1960-12-21T00:00:00"/>
    <n v="45710.21"/>
    <x v="1"/>
    <x v="2"/>
    <s v="R1016"/>
    <n v="62"/>
  </r>
  <r>
    <x v="36"/>
    <s v=" Mr"/>
    <s v="Ryan M"/>
    <s v="Eason"/>
    <n v="40.564999999999998"/>
    <n v="7.37"/>
    <s v="No"/>
    <s v="No"/>
    <s v="No"/>
    <x v="0"/>
    <s v="yes"/>
    <s v="Obesity"/>
    <s v="Diabetic"/>
    <d v="1974-08-09T00:00:00"/>
    <n v="45702.02"/>
    <x v="1"/>
    <x v="2"/>
    <s v="R1012"/>
    <n v="48"/>
  </r>
  <r>
    <x v="37"/>
    <s v=" Ms"/>
    <s v="Anna H"/>
    <s v="Grummon"/>
    <n v="32.450000000000003"/>
    <n v="11.91"/>
    <s v="No"/>
    <s v="No"/>
    <s v="No"/>
    <x v="0"/>
    <s v="yes"/>
    <s v="Obesity"/>
    <s v="Diabetic"/>
    <d v="1962-12-17T00:00:00"/>
    <n v="45008.959999999999"/>
    <x v="1"/>
    <x v="2"/>
    <s v="R1013"/>
    <n v="60"/>
  </r>
  <r>
    <x v="38"/>
    <s v=" Ms"/>
    <s v="Samantha"/>
    <s v="Vanwechel"/>
    <n v="34.96"/>
    <n v="6.52"/>
    <s v="No"/>
    <s v="No"/>
    <s v="No"/>
    <x v="0"/>
    <s v="yes"/>
    <s v="Obesity"/>
    <s v="Diabetic"/>
    <d v="1971-08-13T00:00:00"/>
    <n v="44641.2"/>
    <x v="1"/>
    <x v="0"/>
    <s v="R1024"/>
    <n v="51"/>
  </r>
  <r>
    <x v="39"/>
    <s v=" Mr"/>
    <s v="Robert"/>
    <s v="Fisher"/>
    <n v="35.5"/>
    <n v="5.14"/>
    <s v="No"/>
    <s v="No"/>
    <s v="Yes"/>
    <x v="3"/>
    <s v="yes"/>
    <s v="Obesity"/>
    <s v="Normal"/>
    <d v="1993-10-11T00:00:00"/>
    <n v="44585.46"/>
    <x v="1"/>
    <x v="2"/>
    <s v="R1011"/>
    <n v="29"/>
  </r>
  <r>
    <x v="40"/>
    <s v=" Mr"/>
    <s v="James R"/>
    <s v="Jenkins"/>
    <n v="52.58"/>
    <n v="4.1900000000000004"/>
    <s v="No"/>
    <s v="yes"/>
    <s v="No"/>
    <x v="3"/>
    <s v="yes"/>
    <s v="Obesity"/>
    <s v="Normal"/>
    <d v="2000-08-02T00:00:00"/>
    <n v="44501.4"/>
    <x v="1"/>
    <x v="0"/>
    <s v="R1013"/>
    <n v="22"/>
  </r>
  <r>
    <x v="41"/>
    <s v=" Ms"/>
    <s v="Roseann"/>
    <s v="Peters"/>
    <n v="35.200000000000003"/>
    <n v="11.68"/>
    <s v="yes"/>
    <s v="No"/>
    <s v="No"/>
    <x v="0"/>
    <s v="yes"/>
    <s v="Obesity"/>
    <s v="Diabetic"/>
    <d v="1967-09-14T00:00:00"/>
    <n v="44423.8"/>
    <x v="1"/>
    <x v="0"/>
    <s v="R1013"/>
    <n v="55"/>
  </r>
  <r>
    <x v="42"/>
    <s v=" Ms"/>
    <s v="Nicole"/>
    <s v="Aha"/>
    <n v="38.06"/>
    <n v="6.98"/>
    <s v="No"/>
    <s v="No"/>
    <s v="No"/>
    <x v="0"/>
    <s v="yes"/>
    <s v="Obesity"/>
    <s v="Diabetic"/>
    <d v="1971-10-29T00:00:00"/>
    <n v="44400.41"/>
    <x v="1"/>
    <x v="2"/>
    <s v="R1013"/>
    <n v="51"/>
  </r>
  <r>
    <x v="43"/>
    <s v=" Mr"/>
    <s v="Spencer"/>
    <s v="Mcelwain"/>
    <n v="34.21"/>
    <n v="8.34"/>
    <s v="No"/>
    <s v="No"/>
    <s v="No"/>
    <x v="0"/>
    <s v="yes"/>
    <s v="Obesity"/>
    <s v="Diabetic"/>
    <d v="1968-11-24T00:00:00"/>
    <n v="44260.75"/>
    <x v="1"/>
    <x v="1"/>
    <s v="R1013"/>
    <n v="54"/>
  </r>
  <r>
    <x v="44"/>
    <s v=" Mr"/>
    <s v="Eric W"/>
    <s v="Januszewski"/>
    <n v="38.94"/>
    <n v="8.49"/>
    <s v="yes"/>
    <s v="No"/>
    <s v="No"/>
    <x v="3"/>
    <s v="yes"/>
    <s v="Obesity"/>
    <s v="Diabetic"/>
    <d v="1975-06-01T00:00:00"/>
    <n v="44202.65"/>
    <x v="1"/>
    <x v="2"/>
    <s v="R1013"/>
    <n v="48"/>
  </r>
  <r>
    <x v="45"/>
    <s v=" Ms"/>
    <s v="Brianna L"/>
    <s v="Rohne"/>
    <n v="30.21"/>
    <n v="5.34"/>
    <s v="yes"/>
    <s v="No"/>
    <s v="No"/>
    <x v="3"/>
    <s v="yes"/>
    <s v="Obesity"/>
    <s v="Normal"/>
    <d v="1988-07-16T00:00:00"/>
    <n v="43943.88"/>
    <x v="1"/>
    <x v="1"/>
    <s v="R1012"/>
    <n v="34"/>
  </r>
  <r>
    <x v="46"/>
    <s v=" Mr"/>
    <s v="Thomas J"/>
    <s v="O'Grady"/>
    <n v="33.630000000000003"/>
    <n v="4.43"/>
    <s v="yes"/>
    <s v="No"/>
    <s v="No"/>
    <x v="1"/>
    <s v="yes"/>
    <s v="Obesity"/>
    <s v="Normal"/>
    <d v="1966-10-05T00:00:00"/>
    <n v="43921.18"/>
    <x v="1"/>
    <x v="2"/>
    <s v="R1012"/>
    <n v="56"/>
  </r>
  <r>
    <x v="47"/>
    <s v=" Ms"/>
    <s v="Melissa L"/>
    <s v="Peters"/>
    <n v="40.369999999999997"/>
    <n v="4.47"/>
    <s v="No"/>
    <s v="No"/>
    <s v="No"/>
    <x v="0"/>
    <s v="yes"/>
    <s v="Obesity"/>
    <s v="Normal"/>
    <d v="1980-11-10T00:00:00"/>
    <n v="43896.38"/>
    <x v="1"/>
    <x v="1"/>
    <s v="R1013"/>
    <n v="42"/>
  </r>
  <r>
    <x v="48"/>
    <s v=" Mr"/>
    <s v="Flavio"/>
    <s v="De Simone"/>
    <n v="53.09"/>
    <n v="4.82"/>
    <s v="yes"/>
    <s v="No"/>
    <s v="No"/>
    <x v="1"/>
    <s v="yes"/>
    <s v="Obesity"/>
    <s v="Normal"/>
    <d v="1966-07-02T00:00:00"/>
    <n v="43817.45"/>
    <x v="1"/>
    <x v="0"/>
    <s v="R1012"/>
    <n v="56"/>
  </r>
  <r>
    <x v="49"/>
    <s v=" Mr"/>
    <s v="Ryan"/>
    <s v="Beckett"/>
    <n v="31.79"/>
    <n v="5.51"/>
    <s v="yes"/>
    <s v="No"/>
    <s v="No"/>
    <x v="1"/>
    <s v="yes"/>
    <s v="Obesity"/>
    <s v="Normal"/>
    <d v="1966-10-25T00:00:00"/>
    <n v="43813.87"/>
    <x v="1"/>
    <x v="2"/>
    <s v="R1013"/>
    <n v="56"/>
  </r>
  <r>
    <x v="50"/>
    <s v=" Mr"/>
    <s v="Anthony J"/>
    <s v="Sobrilsky"/>
    <n v="41.895000000000003"/>
    <n v="10.87"/>
    <s v="yes"/>
    <s v="No"/>
    <s v="No"/>
    <x v="3"/>
    <s v="yes"/>
    <s v="Obesity"/>
    <s v="Diabetic"/>
    <d v="1986-12-29T00:00:00"/>
    <n v="43753.34"/>
    <x v="1"/>
    <x v="1"/>
    <s v="R1015"/>
    <n v="36"/>
  </r>
  <r>
    <x v="51"/>
    <s v=" Ms"/>
    <s v="Alex"/>
    <s v="Wang"/>
    <n v="31.16"/>
    <n v="9.34"/>
    <s v="No"/>
    <s v="No"/>
    <s v="No"/>
    <x v="0"/>
    <s v="yes"/>
    <s v="Obesity"/>
    <s v="Diabetic"/>
    <d v="1965-08-22T00:00:00"/>
    <n v="43578.94"/>
    <x v="1"/>
    <x v="2"/>
    <s v="R1012"/>
    <n v="57"/>
  </r>
  <r>
    <x v="52"/>
    <s v=" Mr"/>
    <s v="David"/>
    <s v="Campa"/>
    <n v="34.104999999999997"/>
    <n v="5.03"/>
    <s v="yes"/>
    <s v="No"/>
    <s v="Yes"/>
    <x v="3"/>
    <s v="yes"/>
    <s v="Obesity"/>
    <s v="Normal"/>
    <d v="1969-12-03T00:00:00"/>
    <n v="43254.42"/>
    <x v="1"/>
    <x v="2"/>
    <s v="R1016"/>
    <n v="53"/>
  </r>
  <r>
    <x v="53"/>
    <s v=" Mr"/>
    <s v="Andrew B"/>
    <s v="Clifford"/>
    <n v="51.93"/>
    <n v="11.05"/>
    <s v="No"/>
    <s v="No"/>
    <s v="No"/>
    <x v="0"/>
    <s v="yes"/>
    <s v="Obesity"/>
    <s v="Diabetic"/>
    <d v="1965-11-29T00:00:00"/>
    <n v="43073.760000000002"/>
    <x v="1"/>
    <x v="2"/>
    <s v="R1011"/>
    <n v="57"/>
  </r>
  <r>
    <x v="54"/>
    <s v=" Ms"/>
    <s v="Dara E"/>
    <s v="Dalmata"/>
    <n v="38.950000000000003"/>
    <n v="11.95"/>
    <s v="No"/>
    <s v="No"/>
    <s v="No"/>
    <x v="0"/>
    <s v="yes"/>
    <s v="Obesity"/>
    <s v="Diabetic"/>
    <d v="1978-11-04T00:00:00"/>
    <n v="42983.46"/>
    <x v="0"/>
    <x v="2"/>
    <s v="R1012"/>
    <n v="44"/>
  </r>
  <r>
    <x v="55"/>
    <s v=" Ms"/>
    <s v="Inna"/>
    <s v="Vishik"/>
    <n v="36.630000000000003"/>
    <n v="7.72"/>
    <s v="yes"/>
    <s v="No"/>
    <s v="No"/>
    <x v="3"/>
    <s v="yes"/>
    <s v="Obesity"/>
    <s v="Diabetic"/>
    <d v="1975-10-23T00:00:00"/>
    <n v="42969.85"/>
    <x v="0"/>
    <x v="0"/>
    <s v="R1013"/>
    <n v="47"/>
  </r>
  <r>
    <x v="56"/>
    <s v=" Mr"/>
    <s v="Ari"/>
    <s v="Schorr"/>
    <n v="34.200000000000003"/>
    <n v="5.75"/>
    <s v="No"/>
    <s v="No"/>
    <s v="No"/>
    <x v="1"/>
    <s v="yes"/>
    <s v="Obesity"/>
    <s v="Prediabetic"/>
    <d v="1972-09-10T00:00:00"/>
    <n v="42856.84"/>
    <x v="0"/>
    <x v="1"/>
    <s v="R1011"/>
    <n v="50"/>
  </r>
  <r>
    <x v="57"/>
    <s v=" Ms"/>
    <s v="Lindsey"/>
    <s v="Lusardi"/>
    <n v="50.63"/>
    <n v="11.89"/>
    <s v="No"/>
    <s v="No"/>
    <s v="No"/>
    <x v="0"/>
    <s v="yes"/>
    <s v="Obesity"/>
    <s v="Diabetic"/>
    <d v="1965-10-29T00:00:00"/>
    <n v="42764.12"/>
    <x v="0"/>
    <x v="2"/>
    <s v="R1011"/>
    <n v="57"/>
  </r>
  <r>
    <x v="58"/>
    <s v=" Mr"/>
    <s v="Kenny"/>
    <s v="Rayner"/>
    <n v="36.479999999999997"/>
    <n v="6.2"/>
    <s v="No"/>
    <s v="No"/>
    <s v="No"/>
    <x v="0"/>
    <s v="yes"/>
    <s v="Obesity"/>
    <s v="Prediabetic"/>
    <d v="1977-10-21T00:00:00"/>
    <n v="42760.5"/>
    <x v="0"/>
    <x v="2"/>
    <s v="R1012"/>
    <n v="45"/>
  </r>
  <r>
    <x v="59"/>
    <s v=" Ms"/>
    <s v="Louise"/>
    <s v="Voghel"/>
    <n v="54.82"/>
    <n v="10.61"/>
    <s v="No"/>
    <s v="No"/>
    <s v="No"/>
    <x v="0"/>
    <s v="yes"/>
    <s v="Obesity"/>
    <s v="Diabetic"/>
    <d v="1971-11-03T00:00:00"/>
    <n v="42644.2"/>
    <x v="0"/>
    <x v="0"/>
    <s v="R1011"/>
    <n v="51"/>
  </r>
  <r>
    <x v="60"/>
    <s v=" Mr"/>
    <s v="Cameron"/>
    <s v="Rieth"/>
    <n v="38.06"/>
    <n v="6.04"/>
    <s v="No"/>
    <s v="No"/>
    <s v="Yes"/>
    <x v="3"/>
    <s v="yes"/>
    <s v="Obesity"/>
    <s v="Prediabetic"/>
    <d v="1979-12-27T00:00:00"/>
    <n v="42560.43"/>
    <x v="0"/>
    <x v="0"/>
    <s v="R1013"/>
    <n v="43"/>
  </r>
  <r>
    <x v="61"/>
    <s v=" Ms"/>
    <s v="Katie T"/>
    <s v="Gollotto"/>
    <n v="51.48"/>
    <n v="9.33"/>
    <s v="yes"/>
    <s v="No"/>
    <s v="No"/>
    <x v="0"/>
    <s v="yes"/>
    <s v="Obesity"/>
    <s v="Diabetic"/>
    <d v="1967-06-27T00:00:00"/>
    <n v="42538.720000000001"/>
    <x v="0"/>
    <x v="0"/>
    <s v="R1011"/>
    <n v="55"/>
  </r>
  <r>
    <x v="62"/>
    <s v=" Ms"/>
    <s v="Casey"/>
    <s v="Dunn"/>
    <n v="52.06"/>
    <n v="11.47"/>
    <s v="No"/>
    <s v="No"/>
    <s v="No"/>
    <x v="0"/>
    <s v="yes"/>
    <s v="Obesity"/>
    <s v="Diabetic"/>
    <d v="1968-08-03T00:00:00"/>
    <n v="42478.6"/>
    <x v="0"/>
    <x v="2"/>
    <s v="R1011"/>
    <n v="54"/>
  </r>
  <r>
    <x v="63"/>
    <s v=" Mr"/>
    <s v="David"/>
    <s v="Blitzer"/>
    <n v="30.684999999999999"/>
    <n v="7.02"/>
    <s v="yes"/>
    <s v="No"/>
    <s v="No"/>
    <x v="0"/>
    <s v="yes"/>
    <s v="Obesity"/>
    <s v="Diabetic"/>
    <d v="1967-06-28T00:00:00"/>
    <n v="42303.69"/>
    <x v="0"/>
    <x v="2"/>
    <s v="R1016"/>
    <n v="55"/>
  </r>
  <r>
    <x v="64"/>
    <s v=" Mr"/>
    <s v="Bryson C"/>
    <s v="Smith"/>
    <n v="36.08"/>
    <n v="8.8000000000000007"/>
    <s v="yes"/>
    <s v="No"/>
    <s v="No"/>
    <x v="3"/>
    <s v="yes"/>
    <s v="Obesity"/>
    <s v="Diabetic"/>
    <d v="1975-08-15T00:00:00"/>
    <n v="42211.14"/>
    <x v="0"/>
    <x v="0"/>
    <s v="R1013"/>
    <n v="47"/>
  </r>
  <r>
    <x v="65"/>
    <s v=" Ms"/>
    <s v="Megan"/>
    <s v="Hyland"/>
    <n v="54.99"/>
    <n v="8.68"/>
    <s v="No"/>
    <s v="No"/>
    <s v="No"/>
    <x v="1"/>
    <s v="yes"/>
    <s v="Obesity"/>
    <s v="Diabetic"/>
    <d v="1973-09-18T00:00:00"/>
    <n v="42188.15"/>
    <x v="0"/>
    <x v="1"/>
    <s v="R1011"/>
    <n v="49"/>
  </r>
  <r>
    <x v="66"/>
    <s v=" Mr"/>
    <s v="Daniel"/>
    <s v="Ducharme"/>
    <n v="35.97"/>
    <n v="6.12"/>
    <s v="No"/>
    <s v="No"/>
    <s v="Yes"/>
    <x v="3"/>
    <s v="yes"/>
    <s v="Obesity"/>
    <s v="Prediabetic"/>
    <d v="1979-07-03T00:00:00"/>
    <n v="42124.52"/>
    <x v="0"/>
    <x v="1"/>
    <s v="R1013"/>
    <n v="43"/>
  </r>
  <r>
    <x v="67"/>
    <s v=" Mr"/>
    <s v="Steven M"/>
    <s v="Johnson"/>
    <n v="45.54"/>
    <n v="5.4"/>
    <s v="yes"/>
    <s v="No"/>
    <s v="Yes"/>
    <x v="3"/>
    <s v="yes"/>
    <s v="Obesity"/>
    <s v="Normal"/>
    <d v="1997-12-09T00:00:00"/>
    <n v="42112.24"/>
    <x v="0"/>
    <x v="0"/>
    <s v="R1013"/>
    <n v="25"/>
  </r>
  <r>
    <x v="68"/>
    <s v=" Ms"/>
    <s v="Jenna L"/>
    <s v="Mutz"/>
    <n v="35.53"/>
    <n v="4.3600000000000003"/>
    <s v="yes"/>
    <s v="No"/>
    <s v="No"/>
    <x v="0"/>
    <s v="yes"/>
    <s v="Obesity"/>
    <s v="Normal"/>
    <d v="1976-11-28T00:00:00"/>
    <n v="42111.66"/>
    <x v="0"/>
    <x v="1"/>
    <s v="R1024"/>
    <n v="46"/>
  </r>
  <r>
    <x v="69"/>
    <s v=" Mr"/>
    <s v="Freeman"/>
    <s v="Lee"/>
    <n v="30.8"/>
    <n v="9.77"/>
    <s v="No"/>
    <s v="No"/>
    <s v="No"/>
    <x v="0"/>
    <s v="yes"/>
    <s v="Obesity"/>
    <s v="Diabetic"/>
    <d v="1968-12-19T00:00:00"/>
    <n v="41999.519999999997"/>
    <x v="0"/>
    <x v="0"/>
    <s v="R1013"/>
    <n v="54"/>
  </r>
  <r>
    <x v="70"/>
    <s v=" Mr"/>
    <s v="Jeff"/>
    <s v="Turner"/>
    <n v="38.39"/>
    <n v="4.25"/>
    <s v="No"/>
    <s v="No"/>
    <s v="No"/>
    <x v="3"/>
    <s v="yes"/>
    <s v="Obesity"/>
    <s v="Normal"/>
    <d v="1984-11-10T00:00:00"/>
    <n v="41949.24"/>
    <x v="0"/>
    <x v="1"/>
    <s v="R1013"/>
    <n v="38"/>
  </r>
  <r>
    <x v="71"/>
    <s v=" Mr"/>
    <s v="Elenilton V"/>
    <s v="Rangel"/>
    <n v="32.299999999999997"/>
    <n v="4.76"/>
    <s v="No"/>
    <s v="No"/>
    <s v="No"/>
    <x v="1"/>
    <s v="yes"/>
    <s v="Obesity"/>
    <s v="Normal"/>
    <d v="1972-06-08T00:00:00"/>
    <n v="41919.1"/>
    <x v="0"/>
    <x v="1"/>
    <s v="R1016"/>
    <n v="51"/>
  </r>
  <r>
    <x v="72"/>
    <s v=" Ms"/>
    <s v="Maurya"/>
    <s v="Lacey"/>
    <n v="48.8"/>
    <n v="6.22"/>
    <s v="yes"/>
    <s v="No"/>
    <s v="No"/>
    <x v="1"/>
    <s v="yes"/>
    <s v="Obesity"/>
    <s v="Prediabetic"/>
    <d v="1966-09-21T00:00:00"/>
    <n v="41886.54"/>
    <x v="0"/>
    <x v="0"/>
    <s v="R1011"/>
    <n v="56"/>
  </r>
  <r>
    <x v="73"/>
    <s v=" Ms"/>
    <s v="Samantha C"/>
    <s v="Stiger"/>
    <n v="45.5"/>
    <n v="7.96"/>
    <s v="No"/>
    <s v="No"/>
    <s v="No"/>
    <x v="0"/>
    <s v="yes"/>
    <s v="Obesity"/>
    <s v="Diabetic"/>
    <d v="1962-09-22T00:00:00"/>
    <n v="41794.629999999997"/>
    <x v="0"/>
    <x v="0"/>
    <s v="R1011"/>
    <n v="60"/>
  </r>
  <r>
    <x v="74"/>
    <s v=" Ms"/>
    <s v="Bethany A"/>
    <s v="Caldwell"/>
    <n v="53.61"/>
    <n v="10.92"/>
    <s v="yes"/>
    <s v="No"/>
    <s v="No"/>
    <x v="3"/>
    <s v="yes"/>
    <s v="Obesity"/>
    <s v="Diabetic"/>
    <d v="1975-09-29T00:00:00"/>
    <n v="41681.86"/>
    <x v="0"/>
    <x v="1"/>
    <s v="R1011"/>
    <n v="47"/>
  </r>
  <r>
    <x v="75"/>
    <s v=" Mr"/>
    <s v="Yves"/>
    <s v="Marmillod"/>
    <n v="36.19"/>
    <n v="11.51"/>
    <s v="yes"/>
    <s v="No"/>
    <s v="No"/>
    <x v="3"/>
    <s v="yes"/>
    <s v="Obesity"/>
    <s v="Diabetic"/>
    <d v="1975-11-14T00:00:00"/>
    <n v="41676.080000000002"/>
    <x v="0"/>
    <x v="2"/>
    <s v="R1013"/>
    <n v="47"/>
  </r>
  <r>
    <x v="76"/>
    <s v=" Ms"/>
    <s v="Danielle"/>
    <s v="Cloutier-Simons"/>
    <n v="34.6"/>
    <n v="5.99"/>
    <s v="yes"/>
    <s v="No"/>
    <s v="No"/>
    <x v="0"/>
    <s v="yes"/>
    <s v="Obesity"/>
    <s v="Prediabetic"/>
    <d v="1976-10-29T00:00:00"/>
    <n v="41661.599999999999"/>
    <x v="0"/>
    <x v="0"/>
    <s v="R1011"/>
    <n v="46"/>
  </r>
  <r>
    <x v="77"/>
    <s v=" Ms"/>
    <s v="Julia"/>
    <s v="Vegas"/>
    <n v="54.12"/>
    <n v="11.57"/>
    <s v="No"/>
    <s v="No"/>
    <s v="No"/>
    <x v="0"/>
    <s v="yes"/>
    <s v="Obesity"/>
    <s v="Diabetic"/>
    <d v="1974-11-24T00:00:00"/>
    <n v="41636.199999999997"/>
    <x v="0"/>
    <x v="1"/>
    <s v="R1011"/>
    <n v="48"/>
  </r>
  <r>
    <x v="78"/>
    <s v=" Mr"/>
    <s v="Joshua"/>
    <s v="Cochran"/>
    <n v="48.82"/>
    <n v="6.67"/>
    <s v="yes"/>
    <s v="No"/>
    <s v="No"/>
    <x v="0"/>
    <s v="yes"/>
    <s v="Obesity"/>
    <s v="Diabetic"/>
    <d v="1967-12-22T00:00:00"/>
    <n v="41505.15"/>
    <x v="0"/>
    <x v="2"/>
    <s v="R1011"/>
    <n v="55"/>
  </r>
  <r>
    <x v="79"/>
    <s v=" Ms"/>
    <s v="Jennifer"/>
    <s v="Holtzapple"/>
    <n v="51.01"/>
    <n v="9.1999999999999993"/>
    <s v="No"/>
    <s v="No"/>
    <s v="No"/>
    <x v="0"/>
    <s v="yes"/>
    <s v="Obesity"/>
    <s v="Diabetic"/>
    <d v="1971-10-16T00:00:00"/>
    <n v="41351.879999999997"/>
    <x v="0"/>
    <x v="2"/>
    <s v="R1011"/>
    <n v="51"/>
  </r>
  <r>
    <x v="80"/>
    <s v=" Ms"/>
    <s v="Gwen M"/>
    <s v="Meyer"/>
    <n v="45.65"/>
    <n v="5.1100000000000003"/>
    <s v="yes"/>
    <s v="No"/>
    <s v="No"/>
    <x v="3"/>
    <s v="yes"/>
    <s v="Obesity"/>
    <s v="Normal"/>
    <d v="1964-10-07T00:00:00"/>
    <n v="41331.79"/>
    <x v="0"/>
    <x v="2"/>
    <s v="R1011"/>
    <n v="58"/>
  </r>
  <r>
    <x v="81"/>
    <s v=" Mr"/>
    <s v="Patrick"/>
    <s v="Brickley"/>
    <n v="52.9"/>
    <n v="5.34"/>
    <s v="No"/>
    <s v="No"/>
    <s v="No"/>
    <x v="0"/>
    <s v="yes"/>
    <s v="Obesity"/>
    <s v="Normal"/>
    <d v="1977-08-27T00:00:00"/>
    <n v="41271.5"/>
    <x v="0"/>
    <x v="2"/>
    <s v="R1011"/>
    <n v="45"/>
  </r>
  <r>
    <x v="82"/>
    <s v=" Ms"/>
    <s v="Kate"/>
    <s v="Magee"/>
    <n v="45.41"/>
    <n v="4.03"/>
    <s v="yes"/>
    <s v="No"/>
    <s v="No"/>
    <x v="3"/>
    <s v="yes"/>
    <s v="Obesity"/>
    <s v="Normal"/>
    <d v="1964-06-06T00:00:00"/>
    <n v="41250.39"/>
    <x v="0"/>
    <x v="0"/>
    <s v="R1011"/>
    <n v="59"/>
  </r>
  <r>
    <x v="83"/>
    <s v=" Mr"/>
    <s v="Kevin"/>
    <s v="Thoma"/>
    <n v="49.41"/>
    <n v="4.2300000000000004"/>
    <s v="yes"/>
    <s v="No"/>
    <s v="Yes"/>
    <x v="3"/>
    <s v="yes"/>
    <s v="Obesity"/>
    <s v="Normal"/>
    <d v="1969-08-08T00:00:00"/>
    <n v="41191.57"/>
    <x v="0"/>
    <x v="2"/>
    <s v="R1011"/>
    <n v="53"/>
  </r>
  <r>
    <x v="84"/>
    <s v=" Mr"/>
    <s v="Stephen II"/>
    <s v="Heagy"/>
    <n v="31.824999999999999"/>
    <n v="4.0599999999999996"/>
    <s v="No"/>
    <s v="No"/>
    <s v="No"/>
    <x v="1"/>
    <s v="yes"/>
    <s v="Obesity"/>
    <s v="Normal"/>
    <d v="1972-09-06T00:00:00"/>
    <n v="41097.160000000003"/>
    <x v="0"/>
    <x v="0"/>
    <s v="R1016"/>
    <n v="50"/>
  </r>
  <r>
    <x v="85"/>
    <s v=" Mr"/>
    <s v="Philip"/>
    <s v="Regnier"/>
    <n v="51.28"/>
    <n v="4.68"/>
    <s v="No"/>
    <s v="No"/>
    <s v="No"/>
    <x v="1"/>
    <s v="yes"/>
    <s v="Obesity"/>
    <s v="Normal"/>
    <d v="1972-08-12T00:00:00"/>
    <n v="41055.29"/>
    <x v="0"/>
    <x v="2"/>
    <s v="R1011"/>
    <n v="50"/>
  </r>
  <r>
    <x v="86"/>
    <s v=" Mr"/>
    <s v="Brett A"/>
    <s v="Parendo"/>
    <n v="34.96"/>
    <n v="4.34"/>
    <s v="No"/>
    <s v="No"/>
    <s v="Yes"/>
    <x v="3"/>
    <s v="yes"/>
    <s v="Obesity"/>
    <s v="Normal"/>
    <d v="1979-10-11T00:00:00"/>
    <n v="41034.22"/>
    <x v="0"/>
    <x v="0"/>
    <s v="R1017"/>
    <n v="43"/>
  </r>
  <r>
    <x v="87"/>
    <s v=" Ms"/>
    <s v="Rebecca"/>
    <s v="Schell"/>
    <n v="33.11"/>
    <n v="10.51"/>
    <s v="No"/>
    <s v="No"/>
    <s v="No"/>
    <x v="0"/>
    <s v="yes"/>
    <s v="Obesity"/>
    <s v="Diabetic"/>
    <d v="1974-06-05T00:00:00"/>
    <n v="40974.160000000003"/>
    <x v="0"/>
    <x v="2"/>
    <s v="R1013"/>
    <n v="49"/>
  </r>
  <r>
    <x v="88"/>
    <s v=" Ms"/>
    <s v="Kelley"/>
    <s v="Driscoll"/>
    <n v="54.74"/>
    <n v="5.84"/>
    <s v="yes"/>
    <s v="No"/>
    <s v="Yes"/>
    <x v="3"/>
    <s v="yes"/>
    <s v="Obesity"/>
    <s v="Prediabetic"/>
    <d v="1983-09-08T00:00:00"/>
    <n v="40961.29"/>
    <x v="0"/>
    <x v="2"/>
    <s v="R1011"/>
    <n v="39"/>
  </r>
  <r>
    <x v="89"/>
    <s v=" Ms"/>
    <s v="Abigail K"/>
    <s v="Mitchell"/>
    <n v="32.56"/>
    <n v="5.41"/>
    <s v="No"/>
    <s v="No"/>
    <s v="Yes"/>
    <x v="3"/>
    <s v="yes"/>
    <s v="Obesity"/>
    <s v="Normal"/>
    <d v="1979-09-16T00:00:00"/>
    <n v="40941.29"/>
    <x v="0"/>
    <x v="2"/>
    <s v="R1013"/>
    <n v="43"/>
  </r>
  <r>
    <x v="90"/>
    <s v=" Ms"/>
    <s v="Hope"/>
    <s v="Cutler"/>
    <n v="39.049999999999997"/>
    <n v="6.06"/>
    <s v="No"/>
    <s v="No"/>
    <s v="No"/>
    <x v="3"/>
    <s v="yes"/>
    <s v="Obesity"/>
    <s v="Prediabetic"/>
    <d v="1992-08-04T00:00:00"/>
    <n v="40932.43"/>
    <x v="0"/>
    <x v="2"/>
    <s v="R1013"/>
    <n v="30"/>
  </r>
  <r>
    <x v="91"/>
    <s v=" Ms"/>
    <s v="Elyse M"/>
    <s v="Derian"/>
    <n v="42.75"/>
    <n v="4.22"/>
    <s v="No"/>
    <s v="No"/>
    <s v="No"/>
    <x v="0"/>
    <s v="yes"/>
    <s v="Obesity"/>
    <s v="Normal"/>
    <d v="1999-07-02T00:00:00"/>
    <n v="40904.199999999997"/>
    <x v="0"/>
    <x v="1"/>
    <s v="R1024"/>
    <n v="23"/>
  </r>
  <r>
    <x v="92"/>
    <s v=" Mr"/>
    <s v="Nicholas"/>
    <s v="Farina"/>
    <n v="50.58"/>
    <n v="5.12"/>
    <s v="No"/>
    <s v="No"/>
    <s v="No"/>
    <x v="1"/>
    <s v="yes"/>
    <s v="Obesity"/>
    <s v="Normal"/>
    <d v="1972-06-10T00:00:00"/>
    <n v="40817.85"/>
    <x v="0"/>
    <x v="0"/>
    <s v="R1011"/>
    <n v="50"/>
  </r>
  <r>
    <x v="93"/>
    <s v=" Mr"/>
    <s v="David"/>
    <s v="Saunders"/>
    <n v="30.495000000000001"/>
    <n v="4.57"/>
    <s v="yes"/>
    <s v="No"/>
    <s v="No"/>
    <x v="0"/>
    <s v="yes"/>
    <s v="Obesity"/>
    <s v="Normal"/>
    <d v="1976-12-26T00:00:00"/>
    <n v="40720.550000000003"/>
    <x v="0"/>
    <x v="0"/>
    <s v="R1012"/>
    <n v="46"/>
  </r>
  <r>
    <x v="94"/>
    <s v=" Ms"/>
    <s v="Natalie"/>
    <s v="Kratz"/>
    <n v="48.31"/>
    <n v="9.58"/>
    <s v="yes"/>
    <s v="No"/>
    <s v="No"/>
    <x v="1"/>
    <s v="yes"/>
    <s v="Obesity"/>
    <s v="Diabetic"/>
    <d v="1970-09-25T00:00:00"/>
    <n v="40692.910000000003"/>
    <x v="0"/>
    <x v="1"/>
    <s v="R1011"/>
    <n v="52"/>
  </r>
  <r>
    <x v="95"/>
    <s v=" Mr"/>
    <s v="Thomas"/>
    <s v="Boland"/>
    <n v="48.99"/>
    <n v="9.7799999999999994"/>
    <s v="yes"/>
    <s v="No"/>
    <s v="No"/>
    <x v="3"/>
    <s v="yes"/>
    <s v="Obesity"/>
    <s v="Diabetic"/>
    <d v="1975-07-10T00:00:00"/>
    <n v="40590.550000000003"/>
    <x v="0"/>
    <x v="0"/>
    <s v="R1012"/>
    <n v="47"/>
  </r>
  <r>
    <x v="96"/>
    <s v=" Ms"/>
    <s v="Pamela J"/>
    <s v="Van Hout"/>
    <n v="38.39"/>
    <n v="4.1100000000000003"/>
    <s v="yes"/>
    <s v="No"/>
    <s v="No"/>
    <x v="0"/>
    <s v="yes"/>
    <s v="Obesity"/>
    <s v="Normal"/>
    <d v="1985-11-03T00:00:00"/>
    <n v="40419.019999999997"/>
    <x v="0"/>
    <x v="2"/>
    <s v="R1013"/>
    <n v="37"/>
  </r>
  <r>
    <x v="97"/>
    <s v=" Ms"/>
    <s v="Jessica"/>
    <s v="Ramsey"/>
    <n v="44.34"/>
    <n v="4.0199999999999996"/>
    <s v="yes"/>
    <s v="No"/>
    <s v="No"/>
    <x v="1"/>
    <s v="yes"/>
    <s v="Obesity"/>
    <s v="Normal"/>
    <d v="1966-08-12T00:00:00"/>
    <n v="40373.74"/>
    <x v="0"/>
    <x v="0"/>
    <s v="R1011"/>
    <n v="56"/>
  </r>
  <r>
    <x v="98"/>
    <s v=" Mr"/>
    <s v="Ron N"/>
    <s v="Gage"/>
    <n v="41.51"/>
    <n v="6.92"/>
    <s v="No"/>
    <s v="No"/>
    <s v="No"/>
    <x v="0"/>
    <s v="yes"/>
    <s v="Obesity"/>
    <s v="Diabetic"/>
    <d v="1962-09-04T00:00:00"/>
    <n v="40309.93"/>
    <x v="0"/>
    <x v="0"/>
    <s v="R1011"/>
    <n v="60"/>
  </r>
  <r>
    <x v="99"/>
    <s v=" Mr"/>
    <s v="Daniel"/>
    <s v="Gollins"/>
    <n v="48.2"/>
    <n v="4.84"/>
    <s v="No"/>
    <s v="No"/>
    <s v="No"/>
    <x v="0"/>
    <s v="yes"/>
    <s v="Obesity"/>
    <s v="Normal"/>
    <d v="1977-06-27T00:00:00"/>
    <n v="40284.379999999997"/>
    <x v="0"/>
    <x v="0"/>
    <s v="R1012"/>
    <n v="45"/>
  </r>
  <r>
    <x v="100"/>
    <s v=" Mr"/>
    <s v="Brian"/>
    <s v="Benestad"/>
    <n v="35.75"/>
    <n v="8"/>
    <s v="yes"/>
    <s v="No"/>
    <s v="No"/>
    <x v="0"/>
    <s v="yes"/>
    <s v="Obesity"/>
    <s v="Diabetic"/>
    <d v="1981-10-04T00:00:00"/>
    <n v="40273.65"/>
    <x v="0"/>
    <x v="0"/>
    <s v="R1013"/>
    <n v="41"/>
  </r>
  <r>
    <x v="101"/>
    <s v=" Ms"/>
    <s v="Sari"/>
    <s v="Aviv"/>
    <n v="53.81"/>
    <n v="8.77"/>
    <s v="yes"/>
    <s v="No"/>
    <s v="No"/>
    <x v="0"/>
    <s v="yes"/>
    <s v="Obesity"/>
    <s v="Diabetic"/>
    <d v="1981-07-28T00:00:00"/>
    <n v="40208.559999999998"/>
    <x v="0"/>
    <x v="2"/>
    <s v="R1011"/>
    <n v="41"/>
  </r>
  <r>
    <x v="102"/>
    <s v=" Mr"/>
    <s v="Robert M"/>
    <s v="Burns"/>
    <n v="49.48"/>
    <n v="4.96"/>
    <s v="No"/>
    <s v="No"/>
    <s v="Yes"/>
    <x v="3"/>
    <s v="yes"/>
    <s v="Obesity"/>
    <s v="Normal"/>
    <d v="1979-08-18T00:00:00"/>
    <n v="40204.83"/>
    <x v="0"/>
    <x v="0"/>
    <s v="R1012"/>
    <n v="43"/>
  </r>
  <r>
    <x v="103"/>
    <s v=" Mr"/>
    <s v="Ricardo"/>
    <s v="Maldonado"/>
    <n v="34.1"/>
    <n v="4.43"/>
    <s v="yes"/>
    <s v="No"/>
    <s v="No"/>
    <x v="0"/>
    <s v="yes"/>
    <s v="Obesity"/>
    <s v="Normal"/>
    <d v="1985-10-21T00:00:00"/>
    <n v="40182.25"/>
    <x v="0"/>
    <x v="2"/>
    <s v="R1011"/>
    <n v="37"/>
  </r>
  <r>
    <x v="104"/>
    <s v=" Mr"/>
    <s v="Gedion"/>
    <s v="Yitref"/>
    <n v="35.299999999999997"/>
    <n v="5.82"/>
    <s v="yes"/>
    <s v="No"/>
    <s v="Yes"/>
    <x v="3"/>
    <s v="yes"/>
    <s v="Obesity"/>
    <s v="Prediabetic"/>
    <d v="1983-10-14T00:00:00"/>
    <n v="40103.89"/>
    <x v="0"/>
    <x v="2"/>
    <s v="R1011"/>
    <n v="39"/>
  </r>
  <r>
    <x v="105"/>
    <s v=" Mr"/>
    <s v="Mark"/>
    <s v="Loudon-Brown"/>
    <n v="43.83"/>
    <n v="6.03"/>
    <s v="yes"/>
    <s v="No"/>
    <s v="No"/>
    <x v="1"/>
    <s v="yes"/>
    <s v="Obesity"/>
    <s v="Prediabetic"/>
    <d v="1966-08-12T00:00:00"/>
    <n v="40069.440000000002"/>
    <x v="0"/>
    <x v="0"/>
    <s v="R1011"/>
    <n v="56"/>
  </r>
  <r>
    <x v="106"/>
    <s v=" Mr"/>
    <s v="Gamini P"/>
    <s v="Sugathadasa"/>
    <n v="50.07"/>
    <n v="9.27"/>
    <s v="No"/>
    <s v="No"/>
    <s v="No"/>
    <x v="0"/>
    <s v="yes"/>
    <s v="Obesity"/>
    <s v="Diabetic"/>
    <d v="1978-12-20T00:00:00"/>
    <n v="40054.730000000003"/>
    <x v="0"/>
    <x v="0"/>
    <s v="R1011"/>
    <n v="44"/>
  </r>
  <r>
    <x v="107"/>
    <s v=" Ms"/>
    <s v="Emily J"/>
    <s v="Ganley"/>
    <n v="32.774999999999999"/>
    <n v="5.53"/>
    <s v="No"/>
    <s v="No"/>
    <s v="No"/>
    <x v="0"/>
    <s v="yes"/>
    <s v="Obesity"/>
    <s v="Normal"/>
    <d v="1982-12-25T00:00:00"/>
    <n v="40003.33"/>
    <x v="0"/>
    <x v="1"/>
    <s v="R1012"/>
    <n v="40"/>
  </r>
  <r>
    <x v="108"/>
    <s v=" Ms"/>
    <s v="Amanda"/>
    <s v="Potter"/>
    <n v="34.104999999999997"/>
    <n v="5.07"/>
    <s v="No"/>
    <s v="No"/>
    <s v="No"/>
    <x v="3"/>
    <s v="yes"/>
    <s v="Obesity"/>
    <s v="Normal"/>
    <d v="1987-08-08T00:00:00"/>
    <n v="39983.43"/>
    <x v="1"/>
    <x v="0"/>
    <s v="R1012"/>
    <n v="35"/>
  </r>
  <r>
    <x v="109"/>
    <s v=" Mr"/>
    <s v="Nicholas"/>
    <s v="Rasmussen"/>
    <n v="48.93"/>
    <n v="11.17"/>
    <s v="yes"/>
    <s v="No"/>
    <s v="No"/>
    <x v="3"/>
    <s v="yes"/>
    <s v="Obesity"/>
    <s v="Diabetic"/>
    <d v="1975-12-02T00:00:00"/>
    <n v="39963.120000000003"/>
    <x v="1"/>
    <x v="2"/>
    <s v="R1011"/>
    <n v="47"/>
  </r>
  <r>
    <x v="110"/>
    <s v=" Mr"/>
    <s v="Knox"/>
    <s v="Robinson"/>
    <n v="37.07"/>
    <n v="6.14"/>
    <s v="yes"/>
    <s v="No"/>
    <s v="No"/>
    <x v="0"/>
    <s v="yes"/>
    <s v="Obesity"/>
    <s v="Prediabetic"/>
    <d v="1985-08-22T00:00:00"/>
    <n v="39871.699999999997"/>
    <x v="0"/>
    <x v="2"/>
    <s v="R1013"/>
    <n v="37"/>
  </r>
  <r>
    <x v="111"/>
    <s v=" Ms"/>
    <s v="Yianna"/>
    <s v="Antonopoulos"/>
    <n v="51.51"/>
    <n v="6.26"/>
    <s v="yes"/>
    <s v="No"/>
    <s v="Yes"/>
    <x v="3"/>
    <s v="yes"/>
    <s v="Obesity"/>
    <s v="Prediabetic"/>
    <d v="1983-06-01T00:00:00"/>
    <n v="39865.699999999997"/>
    <x v="1"/>
    <x v="2"/>
    <s v="R1011"/>
    <n v="40"/>
  </r>
  <r>
    <x v="112"/>
    <s v=" Ms"/>
    <s v="Roberta"/>
    <s v="Groner"/>
    <n v="34.799999999999997"/>
    <n v="4.72"/>
    <s v="yes"/>
    <s v="No"/>
    <s v="No"/>
    <x v="0"/>
    <s v="yes"/>
    <s v="Obesity"/>
    <s v="Normal"/>
    <d v="1985-07-17T00:00:00"/>
    <n v="39836.519999999997"/>
    <x v="1"/>
    <x v="1"/>
    <s v="R1011"/>
    <n v="37"/>
  </r>
  <r>
    <x v="113"/>
    <s v=" Mr"/>
    <s v="Benjamin P"/>
    <s v="Zywicki"/>
    <n v="36.67"/>
    <n v="5.18"/>
    <s v="No"/>
    <s v="No"/>
    <s v="No"/>
    <x v="3"/>
    <s v="yes"/>
    <s v="Obesity"/>
    <s v="Normal"/>
    <d v="1987-07-24T00:00:00"/>
    <n v="39774.28"/>
    <x v="0"/>
    <x v="1"/>
    <s v="R1014"/>
    <n v="35"/>
  </r>
  <r>
    <x v="114"/>
    <s v=" Mr"/>
    <s v="Craig"/>
    <s v="Cardinal"/>
    <n v="30.9"/>
    <n v="9.4"/>
    <s v="No"/>
    <s v="No"/>
    <s v="No"/>
    <x v="1"/>
    <s v="yes"/>
    <s v="Obesity"/>
    <s v="Diabetic"/>
    <d v="1973-12-17T00:00:00"/>
    <n v="39727.61"/>
    <x v="0"/>
    <x v="2"/>
    <s v="R1011"/>
    <n v="49"/>
  </r>
  <r>
    <x v="115"/>
    <s v=" Ms"/>
    <s v="Ann"/>
    <s v="Alleman"/>
    <n v="30.495000000000001"/>
    <n v="6.29"/>
    <s v="No"/>
    <s v="No"/>
    <s v="No"/>
    <x v="0"/>
    <s v="yes"/>
    <s v="Obesity"/>
    <s v="Prediabetic"/>
    <d v="1977-08-12T00:00:00"/>
    <n v="39725.519999999997"/>
    <x v="1"/>
    <x v="1"/>
    <s v="R1012"/>
    <n v="45"/>
  </r>
  <r>
    <x v="116"/>
    <s v=" Mr"/>
    <s v="Jamie P"/>
    <s v="Stroffolino"/>
    <n v="44.88"/>
    <n v="6.04"/>
    <s v="No"/>
    <s v="No"/>
    <s v="Yes"/>
    <x v="3"/>
    <s v="yes"/>
    <s v="Obesity"/>
    <s v="Prediabetic"/>
    <d v="2003-07-16T00:00:00"/>
    <n v="39722.75"/>
    <x v="0"/>
    <x v="1"/>
    <s v="R1013"/>
    <n v="19"/>
  </r>
  <r>
    <x v="117"/>
    <s v=" Mr"/>
    <s v="John"/>
    <s v="Clubb"/>
    <n v="44.32"/>
    <n v="10.55"/>
    <s v="No"/>
    <s v="No"/>
    <s v="No"/>
    <x v="0"/>
    <s v="yes"/>
    <s v="Obesity"/>
    <s v="Diabetic"/>
    <d v="1968-09-29T00:00:00"/>
    <n v="39721.93"/>
    <x v="1"/>
    <x v="2"/>
    <s v="R1011"/>
    <n v="54"/>
  </r>
  <r>
    <x v="118"/>
    <s v=" Mr"/>
    <s v="Charlie"/>
    <s v="Mcgoogan"/>
    <n v="46.39"/>
    <n v="5.09"/>
    <s v="No"/>
    <s v="No"/>
    <s v="No"/>
    <x v="0"/>
    <s v="yes"/>
    <s v="Obesity"/>
    <s v="Normal"/>
    <d v="1977-12-17T00:00:00"/>
    <n v="39670.44"/>
    <x v="1"/>
    <x v="1"/>
    <s v="R1012"/>
    <n v="45"/>
  </r>
  <r>
    <x v="119"/>
    <s v=" Mr"/>
    <s v="Meb"/>
    <s v="Keflezighi"/>
    <n v="42.13"/>
    <n v="5.2"/>
    <s v="yes"/>
    <s v="No"/>
    <s v="No"/>
    <x v="3"/>
    <s v="yes"/>
    <s v="Obesity"/>
    <s v="Normal"/>
    <d v="1995-08-07T00:00:00"/>
    <n v="39611.760000000002"/>
    <x v="0"/>
    <x v="0"/>
    <s v="R1013"/>
    <n v="27"/>
  </r>
  <r>
    <x v="120"/>
    <s v=" Mr"/>
    <s v="Aaqib L"/>
    <s v="Syed"/>
    <n v="30.78"/>
    <n v="8.4499999999999993"/>
    <s v="yes"/>
    <s v="No"/>
    <s v="No"/>
    <x v="0"/>
    <s v="yes"/>
    <s v="Obesity"/>
    <s v="Diabetic"/>
    <d v="1981-07-05T00:00:00"/>
    <n v="39597.410000000003"/>
    <x v="0"/>
    <x v="2"/>
    <s v="R1017"/>
    <n v="41"/>
  </r>
  <r>
    <x v="121"/>
    <s v=" Mr"/>
    <s v="Craig A"/>
    <s v="Segal"/>
    <n v="31.35"/>
    <n v="9.5399999999999991"/>
    <s v="No"/>
    <s v="No"/>
    <s v="No"/>
    <x v="0"/>
    <s v="yes"/>
    <s v="Obesity"/>
    <s v="Diabetic"/>
    <d v="1978-07-12T00:00:00"/>
    <n v="39556.49"/>
    <x v="0"/>
    <x v="2"/>
    <s v="R1015"/>
    <n v="44"/>
  </r>
  <r>
    <x v="122"/>
    <s v=" Ms"/>
    <s v="Meredith"/>
    <s v="Defranco"/>
    <n v="41.46"/>
    <n v="4.99"/>
    <s v="yes"/>
    <s v="No"/>
    <s v="No"/>
    <x v="1"/>
    <s v="yes"/>
    <s v="Obesity"/>
    <s v="Normal"/>
    <d v="1966-06-24T00:00:00"/>
    <n v="39396.86"/>
    <x v="1"/>
    <x v="2"/>
    <s v="R1011"/>
    <n v="56"/>
  </r>
  <r>
    <x v="123"/>
    <s v=" Mr"/>
    <s v="Doug"/>
    <s v="Kells"/>
    <n v="48"/>
    <n v="10.54"/>
    <s v="No"/>
    <s v="No"/>
    <s v="No"/>
    <x v="0"/>
    <s v="yes"/>
    <s v="Obesity"/>
    <s v="Diabetic"/>
    <d v="1978-08-05T00:00:00"/>
    <n v="39352.6"/>
    <x v="1"/>
    <x v="0"/>
    <s v="R1011"/>
    <n v="44"/>
  </r>
  <r>
    <x v="124"/>
    <s v=" Ms"/>
    <s v="Elizabeth J"/>
    <s v="Lawton"/>
    <n v="49.13"/>
    <n v="4.54"/>
    <s v="No"/>
    <s v="No"/>
    <s v="No"/>
    <x v="0"/>
    <s v="yes"/>
    <s v="Obesity"/>
    <s v="Normal"/>
    <d v="1982-08-16T00:00:00"/>
    <n v="39315.279999999999"/>
    <x v="1"/>
    <x v="0"/>
    <s v="R1011"/>
    <n v="40"/>
  </r>
  <r>
    <x v="125"/>
    <s v=" Mr"/>
    <s v="Matthew P"/>
    <s v="Bejar"/>
    <n v="37.799999999999997"/>
    <n v="6.29"/>
    <s v="No"/>
    <s v="No"/>
    <s v="No"/>
    <x v="3"/>
    <s v="yes"/>
    <s v="Obesity"/>
    <s v="Prediabetic"/>
    <d v="1992-11-30T00:00:00"/>
    <n v="39241.440000000002"/>
    <x v="0"/>
    <x v="0"/>
    <s v="R1011"/>
    <n v="30"/>
  </r>
  <r>
    <x v="126"/>
    <s v=" Mr"/>
    <s v="Guillermo Sr"/>
    <s v="Navarro Castro"/>
    <n v="38.299999999999997"/>
    <n v="9.51"/>
    <s v="No"/>
    <s v="No"/>
    <s v="No"/>
    <x v="0"/>
    <s v="yes"/>
    <s v="Obesity"/>
    <s v="Diabetic"/>
    <d v="1962-07-07T00:00:00"/>
    <n v="39221.120000000003"/>
    <x v="1"/>
    <x v="1"/>
    <s v="R1011"/>
    <n v="60"/>
  </r>
  <r>
    <x v="127"/>
    <s v=" Mr"/>
    <s v="Ryan C"/>
    <s v="Tice"/>
    <n v="32.774999999999999"/>
    <n v="4.72"/>
    <s v="No"/>
    <s v="No"/>
    <s v="No"/>
    <x v="0"/>
    <s v="yes"/>
    <s v="Obesity"/>
    <s v="Normal"/>
    <d v="1982-08-04T00:00:00"/>
    <n v="39125.33"/>
    <x v="0"/>
    <x v="1"/>
    <s v="R1016"/>
    <n v="40"/>
  </r>
  <r>
    <x v="128"/>
    <s v=" Mr"/>
    <s v="Dane"/>
    <s v="Wolf"/>
    <n v="34.200000000000003"/>
    <n v="5.91"/>
    <s v="yes"/>
    <s v="No"/>
    <s v="No"/>
    <x v="0"/>
    <s v="yes"/>
    <s v="Obesity"/>
    <s v="Prediabetic"/>
    <d v="1985-09-20T00:00:00"/>
    <n v="39047.29"/>
    <x v="0"/>
    <x v="0"/>
    <s v="R1017"/>
    <n v="37"/>
  </r>
  <r>
    <x v="129"/>
    <s v=" Mr"/>
    <s v="Jonas"/>
    <s v="Oppedal"/>
    <n v="30.2"/>
    <n v="9.58"/>
    <s v="No"/>
    <s v="No"/>
    <s v="No"/>
    <x v="0"/>
    <s v="yes"/>
    <s v="Obesity"/>
    <s v="Diabetic"/>
    <d v="1978-10-12T00:00:00"/>
    <n v="38998.550000000003"/>
    <x v="0"/>
    <x v="1"/>
    <s v="R1011"/>
    <n v="44"/>
  </r>
  <r>
    <x v="130"/>
    <s v=" Mr"/>
    <s v="George E"/>
    <s v="Wright"/>
    <n v="48.32"/>
    <n v="5.77"/>
    <s v="No"/>
    <s v="No"/>
    <s v="No"/>
    <x v="0"/>
    <s v="yes"/>
    <s v="Obesity"/>
    <s v="Prediabetic"/>
    <d v="1980-09-24T00:00:00"/>
    <n v="38947.43"/>
    <x v="1"/>
    <x v="0"/>
    <s v="R1011"/>
    <n v="42"/>
  </r>
  <r>
    <x v="131"/>
    <s v=" Ms"/>
    <s v="Sara S"/>
    <s v="Ellis"/>
    <n v="44.86"/>
    <n v="4.38"/>
    <s v="yes"/>
    <s v="No"/>
    <s v="No"/>
    <x v="0"/>
    <s v="yes"/>
    <s v="Obesity"/>
    <s v="Normal"/>
    <d v="1976-12-15T00:00:00"/>
    <n v="38932.559999999998"/>
    <x v="1"/>
    <x v="0"/>
    <s v="R1011"/>
    <n v="46"/>
  </r>
  <r>
    <x v="132"/>
    <s v=" Mr"/>
    <s v="Nick"/>
    <s v="Taormina"/>
    <n v="52.15"/>
    <n v="5.65"/>
    <s v="No"/>
    <s v="No"/>
    <s v="No"/>
    <x v="3"/>
    <s v="yes"/>
    <s v="Obesity"/>
    <s v="Normal"/>
    <d v="1987-06-16T00:00:00"/>
    <n v="38924.04"/>
    <x v="1"/>
    <x v="2"/>
    <s v="R1011"/>
    <n v="35"/>
  </r>
  <r>
    <x v="133"/>
    <s v=" Mr"/>
    <s v="Timothy"/>
    <s v="Lynch"/>
    <n v="41.12"/>
    <n v="7.54"/>
    <s v="yes"/>
    <s v="No"/>
    <s v="No"/>
    <x v="0"/>
    <s v="yes"/>
    <s v="Obesity"/>
    <s v="Diabetic"/>
    <d v="1967-07-30T00:00:00"/>
    <n v="38893.360000000001"/>
    <x v="0"/>
    <x v="2"/>
    <s v="R1011"/>
    <n v="55"/>
  </r>
  <r>
    <x v="134"/>
    <s v=" Ms"/>
    <s v="Becky L"/>
    <s v="Tavella"/>
    <n v="38.39"/>
    <n v="5.1100000000000003"/>
    <s v="yes"/>
    <s v="No"/>
    <s v="No"/>
    <x v="3"/>
    <s v="yes"/>
    <s v="Obesity"/>
    <s v="Normal"/>
    <d v="1964-06-06T00:00:00"/>
    <n v="38869.25"/>
    <x v="1"/>
    <x v="2"/>
    <s v="R1011"/>
    <n v="59"/>
  </r>
  <r>
    <x v="135"/>
    <s v=" Ms"/>
    <s v="Steph K"/>
    <s v="Neufeld"/>
    <n v="46.85"/>
    <n v="4.25"/>
    <s v="No"/>
    <s v="No"/>
    <s v="Yes"/>
    <x v="3"/>
    <s v="yes"/>
    <s v="Obesity"/>
    <s v="Normal"/>
    <d v="1979-12-03T00:00:00"/>
    <n v="38836.980000000003"/>
    <x v="1"/>
    <x v="1"/>
    <s v="R1011"/>
    <n v="43"/>
  </r>
  <r>
    <x v="136"/>
    <s v=" Ms"/>
    <s v="Kristine B"/>
    <s v="Walhovd"/>
    <n v="42.24"/>
    <n v="5.55"/>
    <s v="No"/>
    <s v="yes"/>
    <s v="No"/>
    <x v="3"/>
    <s v="yes"/>
    <s v="Obesity"/>
    <s v="Normal"/>
    <d v="2004-12-05T00:00:00"/>
    <n v="38792.69"/>
    <x v="1"/>
    <x v="2"/>
    <s v="R1013"/>
    <n v="18"/>
  </r>
  <r>
    <x v="137"/>
    <s v=" Mr"/>
    <s v="Taylor B"/>
    <s v="Washburn"/>
    <n v="34.39"/>
    <n v="5.78"/>
    <s v="No"/>
    <s v="No"/>
    <s v="No"/>
    <x v="0"/>
    <s v="yes"/>
    <s v="Obesity"/>
    <s v="Prediabetic"/>
    <d v="1991-11-08T00:00:00"/>
    <n v="38746.36"/>
    <x v="0"/>
    <x v="2"/>
    <s v="R1012"/>
    <n v="31"/>
  </r>
  <r>
    <x v="138"/>
    <s v=" Mr"/>
    <s v="William"/>
    <s v="Mroz"/>
    <n v="42.89"/>
    <n v="5.28"/>
    <s v="yes"/>
    <s v="No"/>
    <s v="No"/>
    <x v="0"/>
    <s v="yes"/>
    <s v="Obesity"/>
    <s v="Normal"/>
    <d v="1976-06-15T00:00:00"/>
    <n v="38740.120000000003"/>
    <x v="1"/>
    <x v="2"/>
    <s v="R1012"/>
    <n v="46"/>
  </r>
  <r>
    <x v="139"/>
    <s v=" Mr"/>
    <s v="Sage"/>
    <s v="Canaday"/>
    <n v="36.299999999999997"/>
    <n v="5.39"/>
    <s v="No"/>
    <s v="No"/>
    <s v="No"/>
    <x v="0"/>
    <s v="yes"/>
    <s v="Obesity"/>
    <s v="Normal"/>
    <d v="1991-11-02T00:00:00"/>
    <n v="38711"/>
    <x v="1"/>
    <x v="2"/>
    <s v="R1011"/>
    <n v="31"/>
  </r>
  <r>
    <x v="140"/>
    <s v=" Mr"/>
    <s v="Cole"/>
    <s v="Atkins"/>
    <n v="35.200000000000003"/>
    <n v="8.01"/>
    <s v="yes"/>
    <s v="No"/>
    <s v="No"/>
    <x v="3"/>
    <s v="yes"/>
    <s v="Obesity"/>
    <s v="Diabetic"/>
    <d v="1986-07-20T00:00:00"/>
    <n v="38709.18"/>
    <x v="0"/>
    <x v="0"/>
    <s v="R1013"/>
    <n v="36"/>
  </r>
  <r>
    <x v="141"/>
    <s v=" Mr"/>
    <s v="Jesse"/>
    <s v="Kropelnicki"/>
    <n v="53.62"/>
    <n v="5.21"/>
    <s v="No"/>
    <s v="No"/>
    <s v="No"/>
    <x v="0"/>
    <s v="yes"/>
    <s v="Obesity"/>
    <s v="Normal"/>
    <d v="1990-07-13T00:00:00"/>
    <n v="38652.089999999997"/>
    <x v="1"/>
    <x v="2"/>
    <s v="R1011"/>
    <n v="32"/>
  </r>
  <r>
    <x v="142"/>
    <s v=" Ms"/>
    <s v="Tammi J"/>
    <s v="Braund"/>
    <n v="36.67"/>
    <n v="6.27"/>
    <s v="No"/>
    <s v="No"/>
    <s v="No"/>
    <x v="0"/>
    <s v="yes"/>
    <s v="Obesity"/>
    <s v="Prediabetic"/>
    <d v="1999-11-12T00:00:00"/>
    <n v="38511.629999999997"/>
    <x v="1"/>
    <x v="2"/>
    <s v="R1024"/>
    <n v="23"/>
  </r>
  <r>
    <x v="143"/>
    <s v=" Mr"/>
    <s v="Matthew S"/>
    <s v="Anderson"/>
    <n v="33.4"/>
    <n v="10.73"/>
    <s v="yes"/>
    <s v="No"/>
    <s v="No"/>
    <x v="3"/>
    <s v="yes"/>
    <s v="Obesity"/>
    <s v="Diabetic"/>
    <d v="1986-06-21T00:00:00"/>
    <n v="38415.47"/>
    <x v="0"/>
    <x v="2"/>
    <s v="R1011"/>
    <n v="36"/>
  </r>
  <r>
    <x v="144"/>
    <s v=" Mr"/>
    <s v="Eric"/>
    <s v="Bilbrey"/>
    <n v="42.71"/>
    <n v="10.52"/>
    <s v="No"/>
    <s v="No"/>
    <s v="No"/>
    <x v="0"/>
    <s v="yes"/>
    <s v="Obesity"/>
    <s v="Diabetic"/>
    <d v="1971-12-23T00:00:00"/>
    <n v="38405.26"/>
    <x v="1"/>
    <x v="1"/>
    <s v="R1011"/>
    <n v="51"/>
  </r>
  <r>
    <x v="145"/>
    <s v=" Ms"/>
    <s v="Valeria R"/>
    <s v="Curtis"/>
    <n v="41.52"/>
    <n v="11.82"/>
    <s v="yes"/>
    <s v="No"/>
    <s v="No"/>
    <x v="1"/>
    <s v="yes"/>
    <s v="Obesity"/>
    <s v="Diabetic"/>
    <d v="1970-08-22T00:00:00"/>
    <n v="38389.79"/>
    <x v="1"/>
    <x v="0"/>
    <s v="R1011"/>
    <n v="52"/>
  </r>
  <r>
    <x v="146"/>
    <s v=" Mr"/>
    <s v="Michael P"/>
    <s v="Meyer"/>
    <n v="39.4"/>
    <n v="6.76"/>
    <s v="No"/>
    <s v="No"/>
    <s v="No"/>
    <x v="0"/>
    <s v="yes"/>
    <s v="Obesity"/>
    <s v="Diabetic"/>
    <d v="2002-09-17T00:00:00"/>
    <n v="38344.57"/>
    <x v="0"/>
    <x v="0"/>
    <s v="R1011"/>
    <n v="20"/>
  </r>
  <r>
    <x v="147"/>
    <s v=" Mr"/>
    <s v="Rami"/>
    <s v="Bardeesy"/>
    <n v="46.45"/>
    <n v="5.62"/>
    <s v="No"/>
    <s v="No"/>
    <s v="No"/>
    <x v="0"/>
    <s v="yes"/>
    <s v="Obesity"/>
    <s v="Normal"/>
    <d v="1980-06-12T00:00:00"/>
    <n v="38313.129999999997"/>
    <x v="0"/>
    <x v="0"/>
    <s v="R1011"/>
    <n v="42"/>
  </r>
  <r>
    <x v="148"/>
    <s v=" Mr"/>
    <s v="Denis"/>
    <s v="Shanahan"/>
    <n v="35.75"/>
    <n v="4.1900000000000004"/>
    <s v="No"/>
    <s v="No"/>
    <s v="No"/>
    <x v="0"/>
    <s v="yes"/>
    <s v="Obesity"/>
    <s v="Normal"/>
    <d v="1989-10-30T00:00:00"/>
    <n v="38282.75"/>
    <x v="0"/>
    <x v="2"/>
    <s v="R1013"/>
    <n v="33"/>
  </r>
  <r>
    <x v="149"/>
    <s v=" Mr"/>
    <s v="Brian E"/>
    <s v="Sutter"/>
    <n v="26.07"/>
    <n v="5.32"/>
    <s v="No"/>
    <s v="No"/>
    <s v="No"/>
    <x v="0"/>
    <s v="yes"/>
    <s v="Overweight"/>
    <s v="Normal"/>
    <d v="1980-08-16T00:00:00"/>
    <n v="38245.589999999997"/>
    <x v="0"/>
    <x v="2"/>
    <s v="R1013"/>
    <n v="42"/>
  </r>
  <r>
    <x v="150"/>
    <s v=" Ms"/>
    <s v="Bonnie"/>
    <s v="Yesian"/>
    <n v="36.54"/>
    <n v="4.46"/>
    <s v="yes"/>
    <s v="No"/>
    <s v="No"/>
    <x v="3"/>
    <s v="yes"/>
    <s v="Obesity"/>
    <s v="Normal"/>
    <d v="1964-06-16T00:00:00"/>
    <n v="38241.74"/>
    <x v="1"/>
    <x v="0"/>
    <s v="R1011"/>
    <n v="58"/>
  </r>
  <r>
    <x v="151"/>
    <s v=" Mr"/>
    <s v="Michael P"/>
    <s v="Meers"/>
    <n v="51.64"/>
    <n v="5.65"/>
    <s v="No"/>
    <s v="No"/>
    <s v="No"/>
    <x v="0"/>
    <s v="yes"/>
    <s v="Obesity"/>
    <s v="Normal"/>
    <d v="1989-09-08T00:00:00"/>
    <n v="38237.339999999997"/>
    <x v="1"/>
    <x v="0"/>
    <s v="R1011"/>
    <n v="33"/>
  </r>
  <r>
    <x v="152"/>
    <s v=" Mr"/>
    <s v="Paul"/>
    <s v="Conlon"/>
    <n v="42.83"/>
    <n v="6.04"/>
    <s v="No"/>
    <s v="No"/>
    <s v="No"/>
    <x v="1"/>
    <s v="yes"/>
    <s v="Obesity"/>
    <s v="Prediabetic"/>
    <d v="1972-11-19T00:00:00"/>
    <n v="38189.1"/>
    <x v="1"/>
    <x v="2"/>
    <s v="R1011"/>
    <n v="50"/>
  </r>
  <r>
    <x v="153"/>
    <s v=" Mr"/>
    <s v="Michael"/>
    <s v="Arnstein"/>
    <n v="40.15"/>
    <n v="5.76"/>
    <s v="No"/>
    <s v="No"/>
    <s v="No"/>
    <x v="3"/>
    <s v="yes"/>
    <s v="Obesity"/>
    <s v="Prediabetic"/>
    <d v="1998-07-29T00:00:00"/>
    <n v="38126.25"/>
    <x v="0"/>
    <x v="0"/>
    <s v="R1013"/>
    <n v="24"/>
  </r>
  <r>
    <x v="154"/>
    <s v=" Mr"/>
    <s v="Samuel"/>
    <s v="Jurek"/>
    <n v="27.8"/>
    <n v="4.3600000000000003"/>
    <s v="No"/>
    <s v="No"/>
    <s v="Yes"/>
    <x v="3"/>
    <s v="yes"/>
    <s v="Overweight"/>
    <s v="Normal"/>
    <d v="1979-09-09T00:00:00"/>
    <n v="37829.72"/>
    <x v="0"/>
    <x v="2"/>
    <s v="R1011"/>
    <n v="43"/>
  </r>
  <r>
    <x v="155"/>
    <s v=" Mr"/>
    <s v="Matthew"/>
    <s v="Thill"/>
    <n v="45.81"/>
    <n v="4.76"/>
    <s v="yes"/>
    <s v="No"/>
    <s v="Yes"/>
    <x v="3"/>
    <s v="yes"/>
    <s v="Obesity"/>
    <s v="Normal"/>
    <d v="1983-07-26T00:00:00"/>
    <n v="37800.980000000003"/>
    <x v="1"/>
    <x v="2"/>
    <s v="R1011"/>
    <n v="39"/>
  </r>
  <r>
    <x v="156"/>
    <s v=" Mr"/>
    <s v="Daniel"/>
    <s v="Glaz"/>
    <n v="34.43"/>
    <n v="10.82"/>
    <s v="yes"/>
    <s v="No"/>
    <s v="No"/>
    <x v="3"/>
    <s v="yes"/>
    <s v="Obesity"/>
    <s v="Diabetic"/>
    <d v="1986-08-15T00:00:00"/>
    <n v="37742.58"/>
    <x v="0"/>
    <x v="1"/>
    <s v="R1013"/>
    <n v="36"/>
  </r>
  <r>
    <x v="157"/>
    <s v=" Ms"/>
    <s v="Syndy"/>
    <s v="Sampson"/>
    <n v="41.33"/>
    <n v="4.01"/>
    <s v="yes"/>
    <s v="No"/>
    <s v="No"/>
    <x v="0"/>
    <s v="yes"/>
    <s v="Obesity"/>
    <s v="Normal"/>
    <d v="1976-09-18T00:00:00"/>
    <n v="37735.199999999997"/>
    <x v="1"/>
    <x v="2"/>
    <s v="R1011"/>
    <n v="46"/>
  </r>
  <r>
    <x v="158"/>
    <s v=" Ms"/>
    <s v="Aleksandra"/>
    <s v="Duliba"/>
    <n v="31.92"/>
    <n v="5.12"/>
    <s v="yes"/>
    <s v="No"/>
    <s v="No"/>
    <x v="3"/>
    <s v="yes"/>
    <s v="Obesity"/>
    <s v="Normal"/>
    <d v="1988-10-10T00:00:00"/>
    <n v="37701.879999999997"/>
    <x v="1"/>
    <x v="0"/>
    <s v="R1023"/>
    <n v="34"/>
  </r>
  <r>
    <x v="159"/>
    <s v=" Mr"/>
    <s v="Steeve T Sr"/>
    <s v="Tanguay"/>
    <n v="39.799999999999997"/>
    <n v="10.54"/>
    <s v="yes"/>
    <s v="No"/>
    <s v="No"/>
    <x v="1"/>
    <s v="yes"/>
    <s v="Obesity"/>
    <s v="Diabetic"/>
    <d v="1970-10-28T00:00:00"/>
    <n v="37675.06"/>
    <x v="1"/>
    <x v="0"/>
    <s v="R1011"/>
    <n v="52"/>
  </r>
  <r>
    <x v="160"/>
    <s v=" Mr"/>
    <s v="Richard"/>
    <s v="Mcclelland"/>
    <n v="42.82"/>
    <n v="4.21"/>
    <s v="No"/>
    <s v="No"/>
    <s v="No"/>
    <x v="0"/>
    <s v="yes"/>
    <s v="Obesity"/>
    <s v="Normal"/>
    <d v="1982-06-20T00:00:00"/>
    <n v="37650.74"/>
    <x v="1"/>
    <x v="2"/>
    <s v="R1012"/>
    <n v="40"/>
  </r>
  <r>
    <x v="161"/>
    <s v=" Mr"/>
    <s v="Aaron T"/>
    <s v="Gorman"/>
    <n v="33.630000000000003"/>
    <n v="5.42"/>
    <s v="No"/>
    <s v="No"/>
    <s v="No"/>
    <x v="0"/>
    <s v="yes"/>
    <s v="Obesity"/>
    <s v="Normal"/>
    <d v="1990-11-16T00:00:00"/>
    <n v="37607.53"/>
    <x v="0"/>
    <x v="2"/>
    <s v="R1019"/>
    <n v="32"/>
  </r>
  <r>
    <x v="162"/>
    <s v=" Mr"/>
    <s v="Akira"/>
    <s v="Nishimura"/>
    <n v="37.07"/>
    <n v="4.28"/>
    <s v="No"/>
    <s v="yes"/>
    <s v="No"/>
    <x v="3"/>
    <s v="yes"/>
    <s v="Obesity"/>
    <s v="Normal"/>
    <d v="2000-10-12T00:00:00"/>
    <n v="37484.449999999997"/>
    <x v="0"/>
    <x v="1"/>
    <s v="R1013"/>
    <n v="22"/>
  </r>
  <r>
    <x v="163"/>
    <s v=" Mr"/>
    <s v="Ben"/>
    <s v="Brimble"/>
    <n v="35.625"/>
    <n v="8.9"/>
    <s v="No"/>
    <s v="No"/>
    <s v="No"/>
    <x v="0"/>
    <s v="yes"/>
    <s v="Obesity"/>
    <s v="Diabetic"/>
    <d v="2002-09-27T00:00:00"/>
    <n v="37465.339999999997"/>
    <x v="0"/>
    <x v="2"/>
    <s v="R1012"/>
    <n v="20"/>
  </r>
  <r>
    <x v="164"/>
    <s v=" Ms"/>
    <s v="Jana"/>
    <s v="Trenk"/>
    <n v="42.69"/>
    <n v="4.8899999999999997"/>
    <s v="No"/>
    <s v="No"/>
    <s v="Yes"/>
    <x v="3"/>
    <s v="yes"/>
    <s v="Obesity"/>
    <s v="Normal"/>
    <d v="1979-08-03T00:00:00"/>
    <n v="37425.94"/>
    <x v="1"/>
    <x v="1"/>
    <s v="R1011"/>
    <n v="43"/>
  </r>
  <r>
    <x v="165"/>
    <s v=" Mr"/>
    <s v="Jay T"/>
    <s v="Wittmann"/>
    <n v="37.869999999999997"/>
    <n v="4.29"/>
    <s v="yes"/>
    <s v="No"/>
    <s v="Yes"/>
    <x v="3"/>
    <s v="yes"/>
    <s v="Obesity"/>
    <s v="Normal"/>
    <d v="1969-10-30T00:00:00"/>
    <n v="37277.269999999997"/>
    <x v="0"/>
    <x v="0"/>
    <s v="R1011"/>
    <n v="53"/>
  </r>
  <r>
    <x v="166"/>
    <s v=" Ms"/>
    <s v="Marie-Helene"/>
    <s v="Tremblay"/>
    <n v="40.61"/>
    <n v="8"/>
    <s v="yes"/>
    <s v="No"/>
    <s v="No"/>
    <x v="3"/>
    <s v="yes"/>
    <s v="Obesity"/>
    <s v="Diabetic"/>
    <d v="1975-11-09T00:00:00"/>
    <n v="37272.339999999997"/>
    <x v="1"/>
    <x v="0"/>
    <s v="R1011"/>
    <n v="47"/>
  </r>
  <r>
    <x v="167"/>
    <s v=" Ms"/>
    <s v="Bret R"/>
    <s v="Scofield"/>
    <n v="30.78"/>
    <n v="4.67"/>
    <s v="yes"/>
    <s v="No"/>
    <s v="No"/>
    <x v="0"/>
    <s v="yes"/>
    <s v="Obesity"/>
    <s v="Normal"/>
    <d v="1985-11-17T00:00:00"/>
    <n v="37270.15"/>
    <x v="1"/>
    <x v="1"/>
    <s v="R1024"/>
    <n v="37"/>
  </r>
  <r>
    <x v="168"/>
    <s v=" Mr"/>
    <s v="Gardner L"/>
    <s v="Yost"/>
    <n v="49.49"/>
    <n v="4.5"/>
    <s v="No"/>
    <s v="No"/>
    <s v="No"/>
    <x v="0"/>
    <s v="yes"/>
    <s v="Obesity"/>
    <s v="Normal"/>
    <d v="1990-10-17T00:00:00"/>
    <n v="37251.22"/>
    <x v="1"/>
    <x v="2"/>
    <s v="R1011"/>
    <n v="32"/>
  </r>
  <r>
    <x v="169"/>
    <s v=" Mr"/>
    <s v="Bobby"/>
    <s v="Torphy"/>
    <n v="37.619999999999997"/>
    <n v="6.32"/>
    <s v="yes"/>
    <s v="yes"/>
    <s v="No"/>
    <x v="1"/>
    <s v="yes"/>
    <s v="Obesity"/>
    <s v="Prediabetic"/>
    <d v="2000-09-05T00:00:00"/>
    <n v="37165.160000000003"/>
    <x v="0"/>
    <x v="0"/>
    <s v="R1013"/>
    <n v="22"/>
  </r>
  <r>
    <x v="170"/>
    <s v=" Ms"/>
    <s v="Natalie"/>
    <s v="Busby"/>
    <n v="36.08"/>
    <n v="6.1"/>
    <s v="yes"/>
    <s v="No"/>
    <s v="No"/>
    <x v="3"/>
    <s v="yes"/>
    <s v="Obesity"/>
    <s v="Prediabetic"/>
    <d v="1995-10-30T00:00:00"/>
    <n v="37133.9"/>
    <x v="1"/>
    <x v="2"/>
    <s v="R1013"/>
    <n v="27"/>
  </r>
  <r>
    <x v="171"/>
    <s v=" Ms"/>
    <s v="Lina"/>
    <s v="Nguyen"/>
    <n v="33.5"/>
    <n v="5.4"/>
    <s v="No"/>
    <s v="No"/>
    <s v="No"/>
    <x v="0"/>
    <s v="yes"/>
    <s v="Obesity"/>
    <s v="Normal"/>
    <d v="1989-06-10T00:00:00"/>
    <n v="37079.370000000003"/>
    <x v="1"/>
    <x v="0"/>
    <s v="R1011"/>
    <n v="33"/>
  </r>
  <r>
    <x v="172"/>
    <s v=" Mr"/>
    <s v="Zebulon"/>
    <s v="Hanley"/>
    <n v="47.46"/>
    <n v="6.24"/>
    <s v="yes"/>
    <s v="No"/>
    <s v="No"/>
    <x v="3"/>
    <s v="yes"/>
    <s v="Obesity"/>
    <s v="Prediabetic"/>
    <d v="1988-12-17T00:00:00"/>
    <n v="37076.370000000003"/>
    <x v="1"/>
    <x v="1"/>
    <s v="R1011"/>
    <n v="34"/>
  </r>
  <r>
    <x v="173"/>
    <s v=" Ms"/>
    <s v="Amanda"/>
    <s v="Scheer"/>
    <n v="49.24"/>
    <n v="4.45"/>
    <s v="No"/>
    <s v="No"/>
    <s v="No"/>
    <x v="0"/>
    <s v="yes"/>
    <s v="Obesity"/>
    <s v="Normal"/>
    <d v="1991-11-01T00:00:00"/>
    <n v="37040.879999999997"/>
    <x v="1"/>
    <x v="2"/>
    <s v="R1011"/>
    <n v="31"/>
  </r>
  <r>
    <x v="174"/>
    <s v=" Mr"/>
    <s v="Greg"/>
    <s v="Rankin"/>
    <n v="54.4"/>
    <n v="5.22"/>
    <s v="No"/>
    <s v="No"/>
    <s v="No"/>
    <x v="3"/>
    <s v="yes"/>
    <s v="Obesity"/>
    <s v="Normal"/>
    <d v="1992-09-13T00:00:00"/>
    <n v="36976.449999999997"/>
    <x v="1"/>
    <x v="0"/>
    <s v="R1011"/>
    <n v="30"/>
  </r>
  <r>
    <x v="175"/>
    <s v=" Mr"/>
    <s v="John"/>
    <s v="Ricardi"/>
    <n v="35.53"/>
    <n v="4.6100000000000003"/>
    <s v="No"/>
    <s v="No"/>
    <s v="No"/>
    <x v="3"/>
    <s v="yes"/>
    <s v="Obesity"/>
    <s v="Normal"/>
    <d v="1992-08-25T00:00:00"/>
    <n v="36950.26"/>
    <x v="0"/>
    <x v="1"/>
    <s v="R1013"/>
    <n v="30"/>
  </r>
  <r>
    <x v="176"/>
    <s v=" Ms"/>
    <s v="Kelsey A"/>
    <s v="Karkos"/>
    <n v="39.729999999999997"/>
    <n v="6.24"/>
    <s v="No"/>
    <s v="No"/>
    <s v="No"/>
    <x v="0"/>
    <s v="yes"/>
    <s v="Obesity"/>
    <s v="Prediabetic"/>
    <d v="1977-08-13T00:00:00"/>
    <n v="36935.64"/>
    <x v="1"/>
    <x v="1"/>
    <s v="R1011"/>
    <n v="45"/>
  </r>
  <r>
    <x v="177"/>
    <s v=" Ms"/>
    <s v="Bronwen L"/>
    <s v="Price-Dierksen"/>
    <n v="35.68"/>
    <n v="10.039999999999999"/>
    <s v="No"/>
    <s v="No"/>
    <s v="No"/>
    <x v="0"/>
    <s v="yes"/>
    <s v="Obesity"/>
    <s v="Diabetic"/>
    <d v="1968-10-22T00:00:00"/>
    <n v="36922.61"/>
    <x v="1"/>
    <x v="1"/>
    <s v="R1011"/>
    <n v="54"/>
  </r>
  <r>
    <x v="178"/>
    <s v=" Ms"/>
    <s v="Manuela"/>
    <s v="Knispel"/>
    <n v="48.86"/>
    <n v="6.09"/>
    <s v="No"/>
    <s v="No"/>
    <s v="No"/>
    <x v="0"/>
    <s v="yes"/>
    <s v="Obesity"/>
    <s v="Prediabetic"/>
    <d v="1991-06-10T00:00:00"/>
    <n v="36911.99"/>
    <x v="1"/>
    <x v="2"/>
    <s v="R1011"/>
    <n v="31"/>
  </r>
  <r>
    <x v="179"/>
    <s v=" Ms"/>
    <s v="Jennifer L"/>
    <s v="King"/>
    <n v="34.799999999999997"/>
    <n v="11.4"/>
    <s v="yes"/>
    <s v="No"/>
    <s v="Yes"/>
    <x v="3"/>
    <s v="No"/>
    <s v="Obesity"/>
    <s v="Diabetic"/>
    <d v="1963-07-24T00:00:00"/>
    <n v="36910.61"/>
    <x v="1"/>
    <x v="2"/>
    <s v="R1011"/>
    <n v="59"/>
  </r>
  <r>
    <x v="180"/>
    <s v=" Ms"/>
    <s v="Abby W"/>
    <s v="Samuelson"/>
    <n v="32.49"/>
    <n v="4.29"/>
    <s v="No"/>
    <s v="No"/>
    <s v="Yes"/>
    <x v="3"/>
    <s v="yes"/>
    <s v="Obesity"/>
    <s v="Normal"/>
    <d v="2003-06-21T00:00:00"/>
    <n v="36898.730000000003"/>
    <x v="1"/>
    <x v="1"/>
    <s v="R1012"/>
    <n v="19"/>
  </r>
  <r>
    <x v="181"/>
    <s v=" Mr"/>
    <s v="Tyler"/>
    <s v="Fredsall"/>
    <n v="39"/>
    <n v="5.7"/>
    <s v="No"/>
    <s v="No"/>
    <s v="No"/>
    <x v="1"/>
    <s v="yes"/>
    <s v="Obesity"/>
    <s v="Prediabetic"/>
    <d v="1972-12-05T00:00:00"/>
    <n v="36889.99"/>
    <x v="0"/>
    <x v="0"/>
    <s v="R1011"/>
    <n v="50"/>
  </r>
  <r>
    <x v="182"/>
    <s v=" Mr"/>
    <s v="Jeffrey"/>
    <s v="Eggleston"/>
    <n v="35.299999999999997"/>
    <n v="6.09"/>
    <s v="No"/>
    <s v="No"/>
    <s v="No"/>
    <x v="3"/>
    <s v="yes"/>
    <s v="Obesity"/>
    <s v="Prediabetic"/>
    <d v="1992-07-04T00:00:00"/>
    <n v="36837.47"/>
    <x v="1"/>
    <x v="0"/>
    <s v="R1011"/>
    <n v="30"/>
  </r>
  <r>
    <x v="183"/>
    <s v=" Mr"/>
    <s v="Matthew F"/>
    <s v="Palombaro"/>
    <n v="33.42"/>
    <n v="10.67"/>
    <s v="No"/>
    <s v="No"/>
    <s v="No"/>
    <x v="0"/>
    <s v="yes"/>
    <s v="Obesity"/>
    <s v="Diabetic"/>
    <d v="1965-12-28T00:00:00"/>
    <n v="36795.29"/>
    <x v="1"/>
    <x v="1"/>
    <s v="R1011"/>
    <n v="57"/>
  </r>
  <r>
    <x v="184"/>
    <s v=" Mr"/>
    <s v="Ryan J"/>
    <s v="Silva"/>
    <n v="37.18"/>
    <n v="6.75"/>
    <s v="yes"/>
    <s v="No"/>
    <s v="No"/>
    <x v="1"/>
    <s v="yes"/>
    <s v="Obesity"/>
    <s v="Diabetic"/>
    <d v="1970-07-14T00:00:00"/>
    <n v="36786.370000000003"/>
    <x v="0"/>
    <x v="1"/>
    <s v="R1011"/>
    <n v="52"/>
  </r>
  <r>
    <x v="185"/>
    <s v=" Ms"/>
    <s v="Amy"/>
    <s v="Bugala"/>
    <n v="33.33"/>
    <n v="9.26"/>
    <s v="yes"/>
    <s v="No"/>
    <s v="No"/>
    <x v="1"/>
    <s v="No"/>
    <s v="Obesity"/>
    <s v="Diabetic"/>
    <d v="1961-07-29T00:00:00"/>
    <n v="36580.28"/>
    <x v="1"/>
    <x v="2"/>
    <s v="R1013"/>
    <n v="61"/>
  </r>
  <r>
    <x v="186"/>
    <s v=" Mr"/>
    <s v="Andrew P"/>
    <s v="Dublin"/>
    <n v="53.21"/>
    <n v="4.2699999999999996"/>
    <s v="No"/>
    <s v="No"/>
    <s v="No"/>
    <x v="3"/>
    <s v="yes"/>
    <s v="Obesity"/>
    <s v="Normal"/>
    <d v="1992-10-09T00:00:00"/>
    <n v="36572.800000000003"/>
    <x v="0"/>
    <x v="2"/>
    <s v="R1011"/>
    <n v="30"/>
  </r>
  <r>
    <x v="187"/>
    <s v=" Mr"/>
    <s v="George M"/>
    <s v="Cleland"/>
    <n v="38.729999999999997"/>
    <n v="11.51"/>
    <s v="No"/>
    <s v="No"/>
    <s v="No"/>
    <x v="1"/>
    <s v="yes"/>
    <s v="Obesity"/>
    <s v="Diabetic"/>
    <d v="1973-08-09T00:00:00"/>
    <n v="36541.550000000003"/>
    <x v="1"/>
    <x v="0"/>
    <s v="R1011"/>
    <n v="49"/>
  </r>
  <r>
    <x v="188"/>
    <s v=" Ms"/>
    <s v="Sarah"/>
    <s v="Evans"/>
    <n v="29.73"/>
    <n v="7.22"/>
    <s v="No"/>
    <s v="No"/>
    <s v="No"/>
    <x v="0"/>
    <s v="yes"/>
    <s v="Overweight"/>
    <s v="Diabetic"/>
    <d v="1962-11-19T00:00:00"/>
    <n v="36445.550000000003"/>
    <x v="1"/>
    <x v="2"/>
    <s v="R1011"/>
    <n v="60"/>
  </r>
  <r>
    <x v="189"/>
    <s v=" Ms"/>
    <s v="Lara"/>
    <s v="Boyd"/>
    <n v="34.700000000000003"/>
    <n v="4.37"/>
    <s v="No"/>
    <s v="No"/>
    <s v="Yes"/>
    <x v="3"/>
    <s v="yes"/>
    <s v="Obesity"/>
    <s v="Normal"/>
    <d v="2003-12-09T00:00:00"/>
    <n v="36397.58"/>
    <x v="1"/>
    <x v="0"/>
    <s v="R1011"/>
    <n v="19"/>
  </r>
  <r>
    <x v="190"/>
    <s v=" Mr"/>
    <s v="Sebastien"/>
    <s v="Roulier"/>
    <n v="38.28"/>
    <n v="11.56"/>
    <s v="yes"/>
    <s v="No"/>
    <s v="No"/>
    <x v="3"/>
    <s v="yes"/>
    <s v="Obesity"/>
    <s v="Diabetic"/>
    <d v="1975-06-05T00:00:00"/>
    <n v="36350.71"/>
    <x v="0"/>
    <x v="2"/>
    <s v="R1011"/>
    <n v="48"/>
  </r>
  <r>
    <x v="191"/>
    <s v=" Mr"/>
    <s v="Padraig"/>
    <s v="Mullins"/>
    <n v="33.57"/>
    <n v="8.82"/>
    <s v="yes"/>
    <s v="No"/>
    <s v="No"/>
    <x v="0"/>
    <s v="yes"/>
    <s v="Obesity"/>
    <s v="Diabetic"/>
    <d v="1967-10-18T00:00:00"/>
    <n v="36332.449999999997"/>
    <x v="0"/>
    <x v="0"/>
    <s v="R1011"/>
    <n v="55"/>
  </r>
  <r>
    <x v="192"/>
    <s v=" Ms"/>
    <s v="Heather"/>
    <s v="Hofmann"/>
    <n v="52.06"/>
    <n v="4.6900000000000004"/>
    <s v="No"/>
    <s v="No"/>
    <s v="No"/>
    <x v="3"/>
    <s v="yes"/>
    <s v="Obesity"/>
    <s v="Normal"/>
    <d v="1992-06-16T00:00:00"/>
    <n v="36314.050000000003"/>
    <x v="1"/>
    <x v="2"/>
    <s v="R1011"/>
    <n v="30"/>
  </r>
  <r>
    <x v="193"/>
    <s v=" Mr"/>
    <s v="Jorge"/>
    <s v="Garcia Garcia"/>
    <n v="38.17"/>
    <n v="4.53"/>
    <s v="No"/>
    <s v="yes"/>
    <s v="No"/>
    <x v="3"/>
    <s v="yes"/>
    <s v="Obesity"/>
    <s v="Normal"/>
    <d v="2004-12-25T00:00:00"/>
    <n v="36307.800000000003"/>
    <x v="0"/>
    <x v="2"/>
    <s v="R1013"/>
    <n v="18"/>
  </r>
  <r>
    <x v="194"/>
    <s v=" Mr"/>
    <s v="Jack R"/>
    <s v="Klecker"/>
    <n v="36.954999999999998"/>
    <n v="5.84"/>
    <s v="No"/>
    <s v="No"/>
    <s v="Yes"/>
    <x v="3"/>
    <s v="yes"/>
    <s v="Obesity"/>
    <s v="Prediabetic"/>
    <d v="2003-09-05T00:00:00"/>
    <n v="36219.410000000003"/>
    <x v="0"/>
    <x v="1"/>
    <s v="R1012"/>
    <n v="19"/>
  </r>
  <r>
    <x v="195"/>
    <s v=" Mr"/>
    <s v="Felix"/>
    <s v="Cancre"/>
    <n v="34.4"/>
    <n v="4.9000000000000004"/>
    <s v="No"/>
    <s v="No"/>
    <s v="Yes"/>
    <x v="3"/>
    <s v="yes"/>
    <s v="Obesity"/>
    <s v="Normal"/>
    <d v="1993-12-28T00:00:00"/>
    <n v="36197.699999999997"/>
    <x v="0"/>
    <x v="0"/>
    <s v="R1011"/>
    <n v="29"/>
  </r>
  <r>
    <x v="196"/>
    <s v=" Mr"/>
    <s v="Christopher C"/>
    <s v="Denucci"/>
    <n v="31.73"/>
    <n v="4.3"/>
    <s v="No"/>
    <s v="No"/>
    <s v="No"/>
    <x v="0"/>
    <s v="yes"/>
    <s v="Obesity"/>
    <s v="Normal"/>
    <d v="1999-10-01T00:00:00"/>
    <n v="36189.1"/>
    <x v="0"/>
    <x v="0"/>
    <s v="R1016"/>
    <n v="23"/>
  </r>
  <r>
    <x v="197"/>
    <s v=" Mr"/>
    <s v="Jesse"/>
    <s v="Saldana"/>
    <n v="36.64"/>
    <n v="11.34"/>
    <s v="No"/>
    <s v="No"/>
    <s v="No"/>
    <x v="0"/>
    <s v="yes"/>
    <s v="Obesity"/>
    <s v="Diabetic"/>
    <d v="1974-12-06T00:00:00"/>
    <n v="36182.870000000003"/>
    <x v="1"/>
    <x v="0"/>
    <s v="R1012"/>
    <n v="48"/>
  </r>
  <r>
    <x v="198"/>
    <s v=" Ms"/>
    <s v="Jill"/>
    <s v="Weinberg"/>
    <n v="36.85"/>
    <n v="5.88"/>
    <s v="No"/>
    <s v="yes"/>
    <s v="No"/>
    <x v="3"/>
    <s v="yes"/>
    <s v="Obesity"/>
    <s v="Prediabetic"/>
    <d v="2004-08-30T00:00:00"/>
    <n v="36149.480000000003"/>
    <x v="1"/>
    <x v="2"/>
    <s v="R1013"/>
    <n v="18"/>
  </r>
  <r>
    <x v="199"/>
    <s v=" Mr"/>
    <s v="William"/>
    <s v="Walsh"/>
    <n v="33.33"/>
    <n v="5.01"/>
    <s v="yes"/>
    <s v="No"/>
    <s v="Yes"/>
    <x v="3"/>
    <s v="yes"/>
    <s v="Obesity"/>
    <s v="Normal"/>
    <d v="1997-06-12T00:00:00"/>
    <n v="36124.57"/>
    <x v="0"/>
    <x v="0"/>
    <s v="R1013"/>
    <n v="25"/>
  </r>
  <r>
    <x v="200"/>
    <s v=" Mr"/>
    <s v="Alejandro"/>
    <s v="Pasten"/>
    <n v="39.14"/>
    <n v="4.4000000000000004"/>
    <s v="No"/>
    <s v="No"/>
    <s v="Yes"/>
    <x v="3"/>
    <s v="yes"/>
    <s v="Obesity"/>
    <s v="Normal"/>
    <d v="1979-11-04T00:00:00"/>
    <n v="36090.49"/>
    <x v="1"/>
    <x v="2"/>
    <s v="R1011"/>
    <n v="43"/>
  </r>
  <r>
    <x v="201"/>
    <s v=" Mr"/>
    <s v="Ian E"/>
    <s v="Labelle"/>
    <n v="32.9"/>
    <n v="6.26"/>
    <s v="yes"/>
    <s v="No"/>
    <s v="No"/>
    <x v="0"/>
    <s v="yes"/>
    <s v="Obesity"/>
    <s v="Prediabetic"/>
    <d v="1996-08-20T00:00:00"/>
    <n v="36085.22"/>
    <x v="0"/>
    <x v="1"/>
    <s v="R1011"/>
    <n v="26"/>
  </r>
  <r>
    <x v="202"/>
    <s v=" Mr"/>
    <s v="Hector Sr"/>
    <s v="Guzman"/>
    <n v="29.78"/>
    <n v="10.27"/>
    <s v="yes"/>
    <s v="No"/>
    <s v="Yes"/>
    <x v="3"/>
    <s v="yes"/>
    <s v="Overweight"/>
    <s v="Diabetic"/>
    <d v="1963-07-22T00:00:00"/>
    <n v="36074.339999999997"/>
    <x v="1"/>
    <x v="1"/>
    <s v="R1011"/>
    <n v="59"/>
  </r>
  <r>
    <x v="203"/>
    <s v=" Ms"/>
    <s v="Rebecca"/>
    <s v="Turnbull"/>
    <n v="32.78"/>
    <n v="5.27"/>
    <s v="No"/>
    <s v="No"/>
    <s v="No"/>
    <x v="0"/>
    <s v="yes"/>
    <s v="Obesity"/>
    <s v="Normal"/>
    <d v="1999-09-04T00:00:00"/>
    <n v="36021.01"/>
    <x v="1"/>
    <x v="0"/>
    <s v="R1013"/>
    <n v="23"/>
  </r>
  <r>
    <x v="204"/>
    <s v=" Mr"/>
    <s v="Matt"/>
    <s v="Aguero"/>
    <n v="41.65"/>
    <n v="10.73"/>
    <s v="yes"/>
    <s v="No"/>
    <s v="No"/>
    <x v="0"/>
    <s v="yes"/>
    <s v="Obesity"/>
    <s v="Diabetic"/>
    <d v="1981-11-22T00:00:00"/>
    <n v="35952.65"/>
    <x v="0"/>
    <x v="0"/>
    <s v="R1011"/>
    <n v="41"/>
  </r>
  <r>
    <x v="205"/>
    <s v=" Ms"/>
    <s v="Elizabeth H"/>
    <s v="Woodward"/>
    <n v="50.79"/>
    <n v="4.45"/>
    <s v="No"/>
    <s v="No"/>
    <s v="No"/>
    <x v="3"/>
    <s v="yes"/>
    <s v="Obesity"/>
    <s v="Normal"/>
    <d v="1992-06-18T00:00:00"/>
    <n v="35883.269999999997"/>
    <x v="1"/>
    <x v="1"/>
    <s v="R1011"/>
    <n v="30"/>
  </r>
  <r>
    <x v="206"/>
    <s v=" Ms"/>
    <s v="Grace"/>
    <s v="Mcelroy"/>
    <n v="35.43"/>
    <n v="5.25"/>
    <s v="yes"/>
    <s v="No"/>
    <s v="No"/>
    <x v="0"/>
    <s v="yes"/>
    <s v="Obesity"/>
    <s v="Normal"/>
    <d v="1976-10-04T00:00:00"/>
    <n v="35733.96"/>
    <x v="1"/>
    <x v="2"/>
    <s v="R1011"/>
    <n v="46"/>
  </r>
  <r>
    <x v="207"/>
    <s v=" Mr"/>
    <s v="Jaime"/>
    <s v="Lopez"/>
    <n v="35.25"/>
    <n v="9.51"/>
    <s v="No"/>
    <s v="No"/>
    <s v="No"/>
    <x v="0"/>
    <s v="yes"/>
    <s v="Obesity"/>
    <s v="Diabetic"/>
    <d v="1974-07-15T00:00:00"/>
    <n v="35711.39"/>
    <x v="1"/>
    <x v="0"/>
    <s v="R1012"/>
    <n v="48"/>
  </r>
  <r>
    <x v="208"/>
    <s v=" Ms"/>
    <s v="Calesse"/>
    <s v="Cardosi"/>
    <n v="36.85"/>
    <n v="11.12"/>
    <s v="No"/>
    <s v="No"/>
    <s v="No"/>
    <x v="0"/>
    <s v="yes"/>
    <s v="Obesity"/>
    <s v="Diabetic"/>
    <d v="1978-12-19T00:00:00"/>
    <n v="35701.9"/>
    <x v="1"/>
    <x v="1"/>
    <s v="R1011"/>
    <n v="44"/>
  </r>
  <r>
    <x v="209"/>
    <s v=" Ms"/>
    <s v="Kate L"/>
    <s v="Looney"/>
    <n v="31.02"/>
    <n v="4.5599999999999996"/>
    <s v="No"/>
    <s v="yes"/>
    <s v="No"/>
    <x v="3"/>
    <s v="yes"/>
    <s v="Obesity"/>
    <s v="Normal"/>
    <d v="2000-12-17T00:00:00"/>
    <n v="35595.589999999997"/>
    <x v="1"/>
    <x v="0"/>
    <s v="R1013"/>
    <n v="22"/>
  </r>
  <r>
    <x v="210"/>
    <s v=" Mr"/>
    <s v="Sergey"/>
    <s v="Zyryanov"/>
    <n v="35.6"/>
    <n v="4.0199999999999996"/>
    <s v="yes"/>
    <s v="yes"/>
    <s v="No"/>
    <x v="1"/>
    <s v="yes"/>
    <s v="Obesity"/>
    <s v="Normal"/>
    <d v="2000-11-19T00:00:00"/>
    <n v="35585.58"/>
    <x v="1"/>
    <x v="0"/>
    <s v="R1011"/>
    <n v="22"/>
  </r>
  <r>
    <x v="211"/>
    <s v=" Mr"/>
    <s v="Timothy V"/>
    <s v="Gavin"/>
    <n v="34.39"/>
    <n v="8.7200000000000006"/>
    <s v="No"/>
    <s v="No"/>
    <s v="No"/>
    <x v="0"/>
    <s v="yes"/>
    <s v="Obesity"/>
    <s v="Diabetic"/>
    <d v="1971-08-10T00:00:00"/>
    <n v="35583.17"/>
    <x v="0"/>
    <x v="0"/>
    <s v="R1011"/>
    <n v="51"/>
  </r>
  <r>
    <x v="212"/>
    <s v=" Mr"/>
    <s v="Andrew S"/>
    <s v="Littlefield"/>
    <n v="29.06"/>
    <n v="6.25"/>
    <s v="yes"/>
    <s v="No"/>
    <s v="No"/>
    <x v="3"/>
    <s v="yes"/>
    <s v="Overweight"/>
    <s v="Prediabetic"/>
    <d v="1964-08-29T00:00:00"/>
    <n v="35573.26"/>
    <x v="1"/>
    <x v="1"/>
    <s v="R1011"/>
    <n v="58"/>
  </r>
  <r>
    <x v="213"/>
    <s v=" Mr"/>
    <s v="Matthew D"/>
    <s v="Shearer"/>
    <n v="35.799999999999997"/>
    <n v="7.32"/>
    <s v="No"/>
    <s v="No"/>
    <s v="No"/>
    <x v="1"/>
    <s v="yes"/>
    <s v="Obesity"/>
    <s v="Diabetic"/>
    <d v="1973-10-27T00:00:00"/>
    <n v="35547.72"/>
    <x v="0"/>
    <x v="1"/>
    <s v="R1011"/>
    <n v="49"/>
  </r>
  <r>
    <x v="214"/>
    <s v=" Ms"/>
    <s v="Jessica"/>
    <s v="Armstrong"/>
    <n v="49.8"/>
    <n v="4.24"/>
    <s v="No"/>
    <s v="No"/>
    <s v="No"/>
    <x v="3"/>
    <s v="yes"/>
    <s v="Obesity"/>
    <s v="Normal"/>
    <d v="1992-09-13T00:00:00"/>
    <n v="35547.47"/>
    <x v="1"/>
    <x v="0"/>
    <s v="R1011"/>
    <n v="30"/>
  </r>
  <r>
    <x v="215"/>
    <s v=" Mr"/>
    <s v="Lawrence"/>
    <s v="Warriner"/>
    <n v="35.71"/>
    <n v="6.84"/>
    <s v="No"/>
    <s v="No"/>
    <s v="No"/>
    <x v="1"/>
    <s v="yes"/>
    <s v="Obesity"/>
    <s v="Diabetic"/>
    <d v="1973-12-16T00:00:00"/>
    <n v="35517.19"/>
    <x v="1"/>
    <x v="2"/>
    <s v="R1011"/>
    <n v="49"/>
  </r>
  <r>
    <x v="216"/>
    <s v=" Mr"/>
    <s v="Alex"/>
    <s v="White"/>
    <n v="30.8"/>
    <n v="5.23"/>
    <s v="yes"/>
    <s v="No"/>
    <s v="No"/>
    <x v="3"/>
    <s v="yes"/>
    <s v="Obesity"/>
    <s v="Normal"/>
    <d v="1988-11-20T00:00:00"/>
    <n v="35491.64"/>
    <x v="0"/>
    <x v="2"/>
    <s v="R1011"/>
    <n v="34"/>
  </r>
  <r>
    <x v="217"/>
    <s v=" Mr"/>
    <s v="Kevin"/>
    <s v="Cordaro"/>
    <n v="33.69"/>
    <n v="9.68"/>
    <s v="No"/>
    <s v="No"/>
    <s v="No"/>
    <x v="0"/>
    <s v="yes"/>
    <s v="Obesity"/>
    <s v="Diabetic"/>
    <d v="1971-09-22T00:00:00"/>
    <n v="35345.730000000003"/>
    <x v="1"/>
    <x v="0"/>
    <s v="R1011"/>
    <n v="51"/>
  </r>
  <r>
    <x v="218"/>
    <s v=" Mr"/>
    <s v="Gavin M"/>
    <s v="Hamilton"/>
    <n v="42.27"/>
    <n v="6.05"/>
    <s v="yes"/>
    <s v="No"/>
    <s v="No"/>
    <x v="3"/>
    <s v="yes"/>
    <s v="Obesity"/>
    <s v="Prediabetic"/>
    <d v="1988-09-19T00:00:00"/>
    <n v="35315.96"/>
    <x v="1"/>
    <x v="1"/>
    <s v="R1011"/>
    <n v="34"/>
  </r>
  <r>
    <x v="219"/>
    <s v=" Mr"/>
    <s v="Rick E"/>
    <s v="Meyer"/>
    <n v="53.25"/>
    <n v="6.11"/>
    <s v="yes"/>
    <s v="No"/>
    <s v="Yes"/>
    <x v="3"/>
    <s v="yes"/>
    <s v="Obesity"/>
    <s v="Prediabetic"/>
    <d v="1997-07-09T00:00:00"/>
    <n v="35302.089999999997"/>
    <x v="0"/>
    <x v="2"/>
    <s v="R1011"/>
    <n v="25"/>
  </r>
  <r>
    <x v="220"/>
    <s v=" Ms"/>
    <s v="Andrea H"/>
    <s v="Duke"/>
    <n v="26.8"/>
    <n v="10.93"/>
    <s v="yes"/>
    <s v="No"/>
    <s v="No"/>
    <x v="0"/>
    <s v="No"/>
    <s v="Overweight"/>
    <s v="Diabetic"/>
    <d v="1967-12-30T00:00:00"/>
    <n v="35160.129999999997"/>
    <x v="1"/>
    <x v="2"/>
    <s v="R1011"/>
    <n v="55"/>
  </r>
  <r>
    <x v="221"/>
    <s v=" Mr"/>
    <s v="Anthony S"/>
    <s v="Malatesta"/>
    <n v="28.5"/>
    <n v="5.12"/>
    <s v="No"/>
    <s v="No"/>
    <s v="No"/>
    <x v="3"/>
    <s v="yes"/>
    <s v="Overweight"/>
    <s v="Normal"/>
    <d v="1998-12-22T00:00:00"/>
    <n v="35147.53"/>
    <x v="0"/>
    <x v="1"/>
    <s v="R1016"/>
    <n v="24"/>
  </r>
  <r>
    <x v="222"/>
    <s v=" Mr"/>
    <s v="Erik"/>
    <s v="Hinrichsen"/>
    <n v="22.895"/>
    <n v="5.72"/>
    <s v="No"/>
    <s v="No"/>
    <s v="No"/>
    <x v="0"/>
    <s v="yes"/>
    <s v="Normal Weight"/>
    <s v="Prediabetic"/>
    <d v="1977-06-29T00:00:00"/>
    <n v="35069.370000000003"/>
    <x v="0"/>
    <x v="1"/>
    <s v="R1017"/>
    <n v="45"/>
  </r>
  <r>
    <x v="223"/>
    <s v=" Ms"/>
    <s v="Kiley D"/>
    <s v="Lucan"/>
    <n v="34.06"/>
    <n v="11.83"/>
    <s v="yes"/>
    <s v="No"/>
    <s v="No"/>
    <x v="3"/>
    <s v="yes"/>
    <s v="Obesity"/>
    <s v="Diabetic"/>
    <d v="1975-08-29T00:00:00"/>
    <n v="35050.620000000003"/>
    <x v="1"/>
    <x v="1"/>
    <s v="R1011"/>
    <n v="47"/>
  </r>
  <r>
    <x v="224"/>
    <s v=" Ms"/>
    <s v="Jennifer"/>
    <s v="Koch"/>
    <n v="36.409999999999997"/>
    <n v="4.55"/>
    <s v="No"/>
    <s v="No"/>
    <s v="No"/>
    <x v="0"/>
    <s v="yes"/>
    <s v="Obesity"/>
    <s v="Normal"/>
    <d v="1982-07-05T00:00:00"/>
    <n v="35000.730000000003"/>
    <x v="1"/>
    <x v="0"/>
    <s v="R1011"/>
    <n v="40"/>
  </r>
  <r>
    <x v="225"/>
    <s v=" Mr"/>
    <s v="Chris"/>
    <s v="Smith"/>
    <n v="52.3"/>
    <n v="4.87"/>
    <s v="yes"/>
    <s v="No"/>
    <s v="Yes"/>
    <x v="3"/>
    <s v="yes"/>
    <s v="Obesity"/>
    <s v="Normal"/>
    <d v="1997-08-22T00:00:00"/>
    <n v="34979.86"/>
    <x v="1"/>
    <x v="2"/>
    <s v="R1011"/>
    <n v="25"/>
  </r>
  <r>
    <x v="226"/>
    <s v=" Ms"/>
    <s v="Marian M"/>
    <s v="O'Connor"/>
    <n v="52.66"/>
    <n v="4.45"/>
    <s v="No"/>
    <s v="No"/>
    <s v="No"/>
    <x v="3"/>
    <s v="yes"/>
    <s v="Obesity"/>
    <s v="Normal"/>
    <d v="1998-08-22T00:00:00"/>
    <n v="34976.42"/>
    <x v="1"/>
    <x v="1"/>
    <s v="R1011"/>
    <n v="24"/>
  </r>
  <r>
    <x v="227"/>
    <s v=" Mr"/>
    <s v="Jeremy"/>
    <s v="Kampwerth"/>
    <n v="29.57"/>
    <n v="9.42"/>
    <s v="yes"/>
    <s v="No"/>
    <s v="No"/>
    <x v="0"/>
    <s v="yes"/>
    <s v="Overweight"/>
    <s v="Diabetic"/>
    <d v="1967-10-07T00:00:00"/>
    <n v="34975.68"/>
    <x v="1"/>
    <x v="2"/>
    <s v="R1011"/>
    <n v="55"/>
  </r>
  <r>
    <x v="228"/>
    <s v=" Ms"/>
    <s v="Allison H"/>
    <s v="Federoff"/>
    <n v="36.99"/>
    <n v="5.37"/>
    <s v="yes"/>
    <s v="No"/>
    <s v="Yes"/>
    <x v="3"/>
    <s v="yes"/>
    <s v="Obesity"/>
    <s v="Normal"/>
    <d v="1983-07-29T00:00:00"/>
    <n v="34940.61"/>
    <x v="1"/>
    <x v="0"/>
    <s v="R1011"/>
    <n v="39"/>
  </r>
  <r>
    <x v="229"/>
    <s v=" Ms"/>
    <s v="Elizabeth"/>
    <s v="Goya"/>
    <n v="31.4"/>
    <n v="4.5999999999999996"/>
    <s v="yes"/>
    <s v="No"/>
    <s v="No"/>
    <x v="3"/>
    <s v="yes"/>
    <s v="Obesity"/>
    <s v="Normal"/>
    <d v="1995-10-17T00:00:00"/>
    <n v="34838.870000000003"/>
    <x v="1"/>
    <x v="0"/>
    <s v="R1011"/>
    <n v="27"/>
  </r>
  <r>
    <x v="230"/>
    <s v=" Mr"/>
    <s v="Andrew"/>
    <s v="Hodges"/>
    <n v="34.9"/>
    <n v="6.22"/>
    <s v="No"/>
    <s v="No"/>
    <s v="Yes"/>
    <x v="3"/>
    <s v="yes"/>
    <s v="Obesity"/>
    <s v="Prediabetic"/>
    <d v="2003-09-17T00:00:00"/>
    <n v="34828.65"/>
    <x v="0"/>
    <x v="0"/>
    <s v="R1011"/>
    <n v="19"/>
  </r>
  <r>
    <x v="231"/>
    <s v=" Mr"/>
    <s v="Anders J"/>
    <s v="Erickson"/>
    <n v="31.13"/>
    <n v="4.5199999999999996"/>
    <s v="yes"/>
    <s v="No"/>
    <s v="No"/>
    <x v="3"/>
    <s v="yes"/>
    <s v="Obesity"/>
    <s v="Normal"/>
    <d v="1995-12-27T00:00:00"/>
    <n v="34806.47"/>
    <x v="0"/>
    <x v="2"/>
    <s v="R1013"/>
    <n v="27"/>
  </r>
  <r>
    <x v="232"/>
    <s v=" Mr"/>
    <s v="Sean"/>
    <s v="Welleck"/>
    <n v="34.799999999999997"/>
    <n v="6.18"/>
    <s v="No"/>
    <s v="No"/>
    <s v="Yes"/>
    <x v="3"/>
    <s v="yes"/>
    <s v="Obesity"/>
    <s v="Prediabetic"/>
    <d v="2003-07-03T00:00:00"/>
    <n v="34779.620000000003"/>
    <x v="0"/>
    <x v="2"/>
    <s v="R1011"/>
    <n v="19"/>
  </r>
  <r>
    <x v="233"/>
    <s v=" Mr"/>
    <s v="Brian M"/>
    <s v="Polen"/>
    <n v="31.68"/>
    <n v="4.4000000000000004"/>
    <s v="No"/>
    <s v="No"/>
    <s v="No"/>
    <x v="0"/>
    <s v="yes"/>
    <s v="Obesity"/>
    <s v="Normal"/>
    <d v="1994-07-07T00:00:00"/>
    <n v="34672.15"/>
    <x v="0"/>
    <x v="0"/>
    <s v="R1013"/>
    <n v="28"/>
  </r>
  <r>
    <x v="234"/>
    <s v=" Mr"/>
    <s v="Jeremy"/>
    <s v="Lynch"/>
    <n v="33.534999999999997"/>
    <n v="6.23"/>
    <s v="No"/>
    <s v="yes"/>
    <s v="No"/>
    <x v="3"/>
    <s v="yes"/>
    <s v="Obesity"/>
    <s v="Prediabetic"/>
    <d v="2004-10-09T00:00:00"/>
    <n v="34617.839999999997"/>
    <x v="0"/>
    <x v="0"/>
    <s v="R1016"/>
    <n v="18"/>
  </r>
  <r>
    <x v="235"/>
    <s v=" Ms"/>
    <s v="Susannah"/>
    <s v="Hufstader"/>
    <n v="31.92"/>
    <n v="5.33"/>
    <s v="yes"/>
    <s v="No"/>
    <s v="No"/>
    <x v="0"/>
    <s v="yes"/>
    <s v="Obesity"/>
    <s v="Normal"/>
    <d v="1976-11-25T00:00:00"/>
    <n v="34543.39"/>
    <x v="1"/>
    <x v="0"/>
    <s v="R1011"/>
    <n v="46"/>
  </r>
  <r>
    <x v="236"/>
    <s v=" Mr"/>
    <s v="Randy"/>
    <s v="Doak"/>
    <n v="32.700000000000003"/>
    <n v="4.09"/>
    <s v="No"/>
    <s v="No"/>
    <s v="No"/>
    <x v="3"/>
    <s v="yes"/>
    <s v="Obesity"/>
    <s v="Normal"/>
    <d v="1998-06-24T00:00:00"/>
    <n v="34472.839999999997"/>
    <x v="0"/>
    <x v="0"/>
    <s v="R1011"/>
    <n v="24"/>
  </r>
  <r>
    <x v="237"/>
    <s v=" Mr"/>
    <s v="Leslie"/>
    <s v="Noya"/>
    <n v="41.25"/>
    <n v="5.19"/>
    <s v="No"/>
    <s v="No"/>
    <s v="No"/>
    <x v="0"/>
    <s v="yes"/>
    <s v="Obesity"/>
    <s v="Normal"/>
    <d v="1990-09-24T00:00:00"/>
    <n v="34456.269999999997"/>
    <x v="0"/>
    <x v="2"/>
    <s v="R1011"/>
    <n v="32"/>
  </r>
  <r>
    <x v="238"/>
    <s v=" Ms"/>
    <s v="Brittany L"/>
    <s v="Heninger"/>
    <n v="33.11"/>
    <n v="4.12"/>
    <s v="No"/>
    <s v="No"/>
    <s v="Yes"/>
    <x v="3"/>
    <s v="yes"/>
    <s v="Obesity"/>
    <s v="Normal"/>
    <d v="2003-10-05T00:00:00"/>
    <n v="34439.86"/>
    <x v="1"/>
    <x v="1"/>
    <s v="R1013"/>
    <n v="19"/>
  </r>
  <r>
    <x v="239"/>
    <s v=" Ms"/>
    <s v="Cassie J"/>
    <s v="Richardson"/>
    <n v="36.159999999999997"/>
    <n v="5.0999999999999996"/>
    <s v="No"/>
    <s v="No"/>
    <s v="No"/>
    <x v="3"/>
    <s v="yes"/>
    <s v="Obesity"/>
    <s v="Normal"/>
    <d v="1984-10-01T00:00:00"/>
    <n v="34402.22"/>
    <x v="1"/>
    <x v="0"/>
    <s v="R1011"/>
    <n v="38"/>
  </r>
  <r>
    <x v="240"/>
    <s v=" Mr"/>
    <s v="Peter W"/>
    <s v="Deucher"/>
    <n v="33.72"/>
    <n v="6.21"/>
    <s v="yes"/>
    <s v="No"/>
    <s v="Yes"/>
    <x v="3"/>
    <s v="yes"/>
    <s v="Obesity"/>
    <s v="Prediabetic"/>
    <d v="1983-10-02T00:00:00"/>
    <n v="34307.22"/>
    <x v="1"/>
    <x v="2"/>
    <s v="R1012"/>
    <n v="39"/>
  </r>
  <r>
    <x v="241"/>
    <s v=" Mr"/>
    <s v="Douglas"/>
    <s v="Wilson"/>
    <n v="37.74"/>
    <n v="9.5299999999999994"/>
    <s v="yes"/>
    <s v="No"/>
    <s v="No"/>
    <x v="3"/>
    <s v="yes"/>
    <s v="Obesity"/>
    <s v="Diabetic"/>
    <d v="1986-10-11T00:00:00"/>
    <n v="34293.120000000003"/>
    <x v="0"/>
    <x v="2"/>
    <s v="R1011"/>
    <n v="36"/>
  </r>
  <r>
    <x v="242"/>
    <s v=" Mr"/>
    <s v="Dan"/>
    <s v="Hall"/>
    <n v="48.75"/>
    <n v="4.6399999999999997"/>
    <s v="yes"/>
    <s v="No"/>
    <s v="No"/>
    <x v="3"/>
    <s v="yes"/>
    <s v="Obesity"/>
    <s v="Normal"/>
    <d v="1995-10-30T00:00:00"/>
    <n v="34289.43"/>
    <x v="0"/>
    <x v="1"/>
    <s v="R1011"/>
    <n v="27"/>
  </r>
  <r>
    <x v="243"/>
    <s v=" Mr"/>
    <s v="Dan M"/>
    <s v="Reed"/>
    <n v="31.065000000000001"/>
    <n v="5.05"/>
    <s v="No"/>
    <s v="No"/>
    <s v="No"/>
    <x v="3"/>
    <s v="yes"/>
    <s v="Obesity"/>
    <s v="Normal"/>
    <d v="1998-06-11T00:00:00"/>
    <n v="34254.050000000003"/>
    <x v="0"/>
    <x v="0"/>
    <s v="R1019"/>
    <n v="24"/>
  </r>
  <r>
    <x v="244"/>
    <s v=" Mr"/>
    <s v="Eric L"/>
    <s v="Frome"/>
    <n v="23.55"/>
    <n v="10.38"/>
    <s v="No"/>
    <s v="No"/>
    <s v="No"/>
    <x v="0"/>
    <s v="yes"/>
    <s v="Normal Weight"/>
    <s v="Diabetic"/>
    <d v="1962-07-05T00:00:00"/>
    <n v="34218.019999999997"/>
    <x v="0"/>
    <x v="1"/>
    <s v="R1011"/>
    <n v="60"/>
  </r>
  <r>
    <x v="245"/>
    <s v=" Mr"/>
    <s v="Les J"/>
    <s v="Creasy"/>
    <n v="30.18"/>
    <n v="8.31"/>
    <s v="yes"/>
    <s v="No"/>
    <s v="No"/>
    <x v="3"/>
    <s v="yes"/>
    <s v="Obesity"/>
    <s v="Diabetic"/>
    <d v="1975-07-21T00:00:00"/>
    <n v="34210.33"/>
    <x v="1"/>
    <x v="1"/>
    <s v="R1012"/>
    <n v="47"/>
  </r>
  <r>
    <x v="246"/>
    <s v=" Ms"/>
    <s v="Stephanie"/>
    <s v="Latimer"/>
    <n v="29.94"/>
    <n v="7.59"/>
    <s v="No"/>
    <s v="No"/>
    <s v="No"/>
    <x v="0"/>
    <s v="yes"/>
    <s v="Overweight"/>
    <s v="Diabetic"/>
    <d v="1971-08-25T00:00:00"/>
    <n v="34205.07"/>
    <x v="1"/>
    <x v="2"/>
    <s v="R1011"/>
    <n v="51"/>
  </r>
  <r>
    <x v="247"/>
    <s v=" Ms"/>
    <s v="Melissa Y"/>
    <s v="Wei"/>
    <n v="31.4"/>
    <n v="5.49"/>
    <s v="No"/>
    <s v="No"/>
    <s v="No"/>
    <x v="0"/>
    <s v="yes"/>
    <s v="Obesity"/>
    <s v="Normal"/>
    <d v="1999-11-06T00:00:00"/>
    <n v="34166.269999999997"/>
    <x v="1"/>
    <x v="0"/>
    <s v="R1011"/>
    <n v="23"/>
  </r>
  <r>
    <x v="248"/>
    <s v=" Ms"/>
    <s v="Ashley"/>
    <s v="Hayes"/>
    <n v="53.06"/>
    <n v="11.68"/>
    <s v="No"/>
    <s v="No"/>
    <s v="No"/>
    <x v="0"/>
    <s v="yes"/>
    <s v="Obesity"/>
    <s v="Diabetic"/>
    <d v="2002-12-26T00:00:00"/>
    <n v="34084.68"/>
    <x v="1"/>
    <x v="0"/>
    <s v="R1011"/>
    <n v="20"/>
  </r>
  <r>
    <x v="249"/>
    <s v=" Ms"/>
    <s v="Stephanie M"/>
    <s v="Velardo"/>
    <n v="30.25"/>
    <n v="4.1900000000000004"/>
    <s v="No"/>
    <s v="No"/>
    <s v="No"/>
    <x v="1"/>
    <s v="yes"/>
    <s v="Obesity"/>
    <s v="Normal"/>
    <d v="1972-07-26T00:00:00"/>
    <n v="34053.360000000001"/>
    <x v="1"/>
    <x v="2"/>
    <s v="R1011"/>
    <n v="50"/>
  </r>
  <r>
    <x v="250"/>
    <s v=" Ms"/>
    <s v="Kylie"/>
    <s v="Kastes"/>
    <n v="46.68"/>
    <n v="4.01"/>
    <s v="No"/>
    <s v="No"/>
    <s v="No"/>
    <x v="0"/>
    <s v="yes"/>
    <s v="Obesity"/>
    <s v="Normal"/>
    <d v="1994-09-25T00:00:00"/>
    <n v="33975.47"/>
    <x v="1"/>
    <x v="2"/>
    <s v="R1011"/>
    <n v="28"/>
  </r>
  <r>
    <x v="251"/>
    <s v=" Ms"/>
    <s v="Kelly"/>
    <s v="Escorcia"/>
    <n v="30.4"/>
    <n v="5.91"/>
    <s v="No"/>
    <s v="yes"/>
    <s v="No"/>
    <x v="1"/>
    <s v="yes"/>
    <s v="Obesity"/>
    <s v="Prediabetic"/>
    <d v="2000-12-27T00:00:00"/>
    <n v="33907.550000000003"/>
    <x v="1"/>
    <x v="2"/>
    <s v="R1012"/>
    <n v="22"/>
  </r>
  <r>
    <x v="252"/>
    <s v=" Ms"/>
    <s v="Carrie"/>
    <s v="Larscheid"/>
    <n v="30.2"/>
    <n v="4.47"/>
    <s v="yes"/>
    <s v="No"/>
    <s v="Yes"/>
    <x v="3"/>
    <s v="yes"/>
    <s v="Obesity"/>
    <s v="Normal"/>
    <d v="1997-08-09T00:00:00"/>
    <n v="33900.65"/>
    <x v="1"/>
    <x v="0"/>
    <s v="R1011"/>
    <n v="25"/>
  </r>
  <r>
    <x v="253"/>
    <s v=" Mr"/>
    <s v="Alex"/>
    <s v="O'Bannon"/>
    <n v="51.18"/>
    <n v="4.5599999999999996"/>
    <s v="yes"/>
    <s v="yes"/>
    <s v="No"/>
    <x v="1"/>
    <s v="yes"/>
    <s v="Obesity"/>
    <s v="Normal"/>
    <d v="2000-10-26T00:00:00"/>
    <n v="33829.39"/>
    <x v="1"/>
    <x v="0"/>
    <s v="R1011"/>
    <n v="22"/>
  </r>
  <r>
    <x v="254"/>
    <s v=" Mr"/>
    <s v="Zach S"/>
    <s v="Ridgway"/>
    <n v="22.18"/>
    <n v="9.9"/>
    <s v="No"/>
    <s v="No"/>
    <s v="No"/>
    <x v="0"/>
    <s v="yes"/>
    <s v="Normal Weight"/>
    <s v="Diabetic"/>
    <d v="1962-12-11T00:00:00"/>
    <n v="33753.32"/>
    <x v="0"/>
    <x v="0"/>
    <s v="R1011"/>
    <n v="60"/>
  </r>
  <r>
    <x v="255"/>
    <s v=" Mr"/>
    <s v="Alan"/>
    <s v="Black"/>
    <n v="31.92"/>
    <n v="5.1100000000000003"/>
    <s v="No"/>
    <s v="No"/>
    <s v="Yes"/>
    <x v="3"/>
    <s v="yes"/>
    <s v="Obesity"/>
    <s v="Normal"/>
    <d v="2003-09-12T00:00:00"/>
    <n v="33750.29"/>
    <x v="0"/>
    <x v="0"/>
    <s v="R1012"/>
    <n v="19"/>
  </r>
  <r>
    <x v="256"/>
    <s v=" Mr"/>
    <s v="Nate"/>
    <s v="Canton"/>
    <n v="31.73"/>
    <n v="5.73"/>
    <s v="No"/>
    <s v="yes"/>
    <s v="No"/>
    <x v="3"/>
    <s v="yes"/>
    <s v="Obesity"/>
    <s v="Prediabetic"/>
    <d v="2004-11-01T00:00:00"/>
    <n v="33732.69"/>
    <x v="0"/>
    <x v="1"/>
    <s v="R1017"/>
    <n v="18"/>
  </r>
  <r>
    <x v="257"/>
    <s v=" Mr"/>
    <s v="Jesse G"/>
    <s v="Fine"/>
    <n v="45.52"/>
    <n v="6.04"/>
    <s v="No"/>
    <s v="No"/>
    <s v="Yes"/>
    <x v="3"/>
    <s v="yes"/>
    <s v="Obesity"/>
    <s v="Prediabetic"/>
    <d v="1993-11-28T00:00:00"/>
    <n v="33707.550000000003"/>
    <x v="1"/>
    <x v="2"/>
    <s v="R1011"/>
    <n v="29"/>
  </r>
  <r>
    <x v="258"/>
    <s v=" Mr"/>
    <s v="Jason"/>
    <s v="Bui"/>
    <n v="52.81"/>
    <n v="5.19"/>
    <s v="No"/>
    <s v="No"/>
    <s v="Yes"/>
    <x v="3"/>
    <s v="yes"/>
    <s v="Obesity"/>
    <s v="Normal"/>
    <d v="2003-09-09T00:00:00"/>
    <n v="33611.71"/>
    <x v="0"/>
    <x v="2"/>
    <s v="R1011"/>
    <n v="19"/>
  </r>
  <r>
    <x v="259"/>
    <s v=" Ms"/>
    <s v="Megan A"/>
    <s v="Riepma"/>
    <n v="33.58"/>
    <n v="5.56"/>
    <s v="No"/>
    <s v="No"/>
    <s v="No"/>
    <x v="3"/>
    <s v="yes"/>
    <s v="Obesity"/>
    <s v="Normal"/>
    <d v="1984-07-22T00:00:00"/>
    <n v="33527.1"/>
    <x v="1"/>
    <x v="0"/>
    <s v="R1011"/>
    <n v="38"/>
  </r>
  <r>
    <x v="260"/>
    <s v=" Mr"/>
    <s v="Luke M"/>
    <s v="Inman"/>
    <n v="30.684999999999999"/>
    <n v="8.23"/>
    <s v="No"/>
    <s v="No"/>
    <s v="No"/>
    <x v="0"/>
    <s v="yes"/>
    <s v="Obesity"/>
    <s v="Diabetic"/>
    <d v="2002-08-25T00:00:00"/>
    <n v="33475.82"/>
    <x v="0"/>
    <x v="1"/>
    <s v="R1018"/>
    <n v="20"/>
  </r>
  <r>
    <x v="261"/>
    <s v=" Ms"/>
    <s v="Jacy D"/>
    <s v="Kruzel"/>
    <n v="37.524999999999999"/>
    <n v="9.0299999999999994"/>
    <s v="yes"/>
    <s v="No"/>
    <s v="No"/>
    <x v="1"/>
    <s v="No"/>
    <s v="Obesity"/>
    <s v="Diabetic"/>
    <d v="1970-06-18T00:00:00"/>
    <n v="33471.97"/>
    <x v="1"/>
    <x v="2"/>
    <s v="R1012"/>
    <n v="52"/>
  </r>
  <r>
    <x v="262"/>
    <s v=" Mr"/>
    <s v="Simon G"/>
    <s v="Lindsay"/>
    <n v="34.5"/>
    <n v="4.07"/>
    <s v="yes"/>
    <s v="No"/>
    <s v="No"/>
    <x v="0"/>
    <s v="yes"/>
    <s v="Obesity"/>
    <s v="Normal"/>
    <d v="1985-12-07T00:00:00"/>
    <n v="33450.99"/>
    <x v="1"/>
    <x v="2"/>
    <s v="R1011"/>
    <n v="37"/>
  </r>
  <r>
    <x v="263"/>
    <s v=" Ms"/>
    <s v="Ainsley E"/>
    <s v="Land"/>
    <n v="28.16"/>
    <n v="5.77"/>
    <s v="No"/>
    <s v="No"/>
    <s v="No"/>
    <x v="1"/>
    <s v="yes"/>
    <s v="Overweight"/>
    <s v="Prediabetic"/>
    <d v="1972-09-05T00:00:00"/>
    <n v="33344.449999999997"/>
    <x v="1"/>
    <x v="0"/>
    <s v="R1011"/>
    <n v="50"/>
  </r>
  <r>
    <x v="264"/>
    <s v=" Ms"/>
    <s v="Erica A"/>
    <s v="Brecher"/>
    <n v="30.02"/>
    <n v="5.98"/>
    <s v="No"/>
    <s v="No"/>
    <s v="Yes"/>
    <x v="3"/>
    <s v="yes"/>
    <s v="Obesity"/>
    <s v="Prediabetic"/>
    <d v="2003-11-28T00:00:00"/>
    <n v="33307.550000000003"/>
    <x v="1"/>
    <x v="0"/>
    <s v="R1012"/>
    <n v="19"/>
  </r>
  <r>
    <x v="265"/>
    <s v=" Mr"/>
    <s v="Erik"/>
    <s v="Debolt"/>
    <n v="37.82"/>
    <n v="6.01"/>
    <s v="No"/>
    <s v="No"/>
    <s v="No"/>
    <x v="0"/>
    <s v="yes"/>
    <s v="Obesity"/>
    <s v="Prediabetic"/>
    <d v="1990-10-12T00:00:00"/>
    <n v="33292.83"/>
    <x v="1"/>
    <x v="1"/>
    <s v="R1011"/>
    <n v="32"/>
  </r>
  <r>
    <x v="266"/>
    <s v=" Ms"/>
    <s v="Erin C"/>
    <s v="Oswalt"/>
    <n v="33.14"/>
    <n v="5.67"/>
    <s v="yes"/>
    <s v="No"/>
    <s v="No"/>
    <x v="0"/>
    <s v="yes"/>
    <s v="Obesity"/>
    <s v="Normal"/>
    <d v="1985-07-15T00:00:00"/>
    <n v="33121"/>
    <x v="1"/>
    <x v="1"/>
    <s v="R1011"/>
    <n v="37"/>
  </r>
  <r>
    <x v="267"/>
    <s v=" Ms"/>
    <s v="Adrienne"/>
    <s v="Boyd"/>
    <n v="25.14"/>
    <n v="6.02"/>
    <s v="yes"/>
    <s v="No"/>
    <s v="Yes"/>
    <x v="3"/>
    <s v="yes"/>
    <s v="Overweight"/>
    <s v="Prediabetic"/>
    <d v="1969-10-30T00:00:00"/>
    <n v="33090.660000000003"/>
    <x v="1"/>
    <x v="2"/>
    <s v="R1011"/>
    <n v="53"/>
  </r>
  <r>
    <x v="268"/>
    <s v=" Mr"/>
    <s v="Adam"/>
    <s v="Bulewich"/>
    <n v="20.18"/>
    <n v="11.19"/>
    <s v="No"/>
    <s v="No"/>
    <s v="No"/>
    <x v="0"/>
    <s v="yes"/>
    <s v="Normal Weight"/>
    <s v="Diabetic"/>
    <d v="1962-07-01T00:00:00"/>
    <n v="33074.94"/>
    <x v="0"/>
    <x v="2"/>
    <s v="R1011"/>
    <n v="60"/>
  </r>
  <r>
    <x v="269"/>
    <s v=" Mr"/>
    <s v="Yutaka"/>
    <s v="Fukuda"/>
    <n v="44.36"/>
    <n v="5.1100000000000003"/>
    <s v="No"/>
    <s v="No"/>
    <s v="No"/>
    <x v="0"/>
    <s v="yes"/>
    <s v="Obesity"/>
    <s v="Normal"/>
    <d v="1994-07-28T00:00:00"/>
    <n v="33057.230000000003"/>
    <x v="0"/>
    <x v="2"/>
    <s v="R1011"/>
    <n v="28"/>
  </r>
  <r>
    <x v="270"/>
    <s v=" Mr"/>
    <s v="Tyler M"/>
    <s v="Phillips"/>
    <n v="23.82"/>
    <n v="10.85"/>
    <s v="yes"/>
    <s v="No"/>
    <s v="No"/>
    <x v="0"/>
    <s v="yes"/>
    <s v="Normal Weight"/>
    <s v="Diabetic"/>
    <d v="1967-07-10T00:00:00"/>
    <n v="33025.32"/>
    <x v="1"/>
    <x v="0"/>
    <s v="R1011"/>
    <n v="55"/>
  </r>
  <r>
    <x v="271"/>
    <s v=" Mr"/>
    <s v="Stephen"/>
    <s v="Maddison"/>
    <n v="45"/>
    <n v="5.24"/>
    <s v="yes"/>
    <s v="No"/>
    <s v="No"/>
    <x v="3"/>
    <s v="yes"/>
    <s v="Obesity"/>
    <s v="Normal"/>
    <d v="1995-07-08T00:00:00"/>
    <n v="33017.46"/>
    <x v="0"/>
    <x v="1"/>
    <s v="R1011"/>
    <n v="27"/>
  </r>
  <r>
    <x v="272"/>
    <s v=" Mr"/>
    <s v="Andrew B"/>
    <s v="Lockwood"/>
    <n v="26.62"/>
    <n v="10.08"/>
    <s v="No"/>
    <s v="No"/>
    <s v="No"/>
    <x v="0"/>
    <s v="yes"/>
    <s v="Overweight"/>
    <s v="Diabetic"/>
    <d v="1971-08-24T00:00:00"/>
    <n v="32947.629999999997"/>
    <x v="1"/>
    <x v="1"/>
    <s v="R1011"/>
    <n v="51"/>
  </r>
  <r>
    <x v="273"/>
    <s v=" Mr"/>
    <s v="James"/>
    <s v="Defilippi"/>
    <n v="32.67"/>
    <n v="10.97"/>
    <s v="yes"/>
    <s v="No"/>
    <s v="No"/>
    <x v="0"/>
    <s v="yes"/>
    <s v="Obesity"/>
    <s v="Diabetic"/>
    <d v="1981-11-17T00:00:00"/>
    <n v="32906.69"/>
    <x v="1"/>
    <x v="0"/>
    <s v="R1011"/>
    <n v="41"/>
  </r>
  <r>
    <x v="274"/>
    <s v=" Mr"/>
    <s v="Shawn P"/>
    <s v="Jackson"/>
    <n v="44.44"/>
    <n v="4.9000000000000004"/>
    <s v="yes"/>
    <s v="No"/>
    <s v="No"/>
    <x v="3"/>
    <s v="yes"/>
    <s v="Obesity"/>
    <s v="Normal"/>
    <d v="1995-12-04T00:00:00"/>
    <n v="32827.51"/>
    <x v="0"/>
    <x v="2"/>
    <s v="R1011"/>
    <n v="27"/>
  </r>
  <r>
    <x v="275"/>
    <s v=" Mr"/>
    <s v="Matt"/>
    <s v="Ozahowski"/>
    <n v="28.31"/>
    <n v="5.33"/>
    <s v="No"/>
    <s v="No"/>
    <s v="No"/>
    <x v="0"/>
    <s v="yes"/>
    <s v="Overweight"/>
    <s v="Normal"/>
    <d v="1980-12-12T00:00:00"/>
    <n v="32787.46"/>
    <x v="0"/>
    <x v="0"/>
    <s v="R1012"/>
    <n v="42"/>
  </r>
  <r>
    <x v="276"/>
    <s v=" Mr"/>
    <s v="Nathaniel"/>
    <s v="Guthals"/>
    <n v="25.05"/>
    <n v="4.6100000000000003"/>
    <s v="No"/>
    <s v="No"/>
    <s v="No"/>
    <x v="1"/>
    <s v="yes"/>
    <s v="Overweight"/>
    <s v="Normal"/>
    <d v="1972-11-07T00:00:00"/>
    <n v="32765.33"/>
    <x v="1"/>
    <x v="2"/>
    <s v="R1012"/>
    <n v="50"/>
  </r>
  <r>
    <x v="277"/>
    <s v=" Mr"/>
    <s v="Kevin D"/>
    <s v="Yates"/>
    <n v="28.34"/>
    <n v="8.18"/>
    <s v="No"/>
    <s v="No"/>
    <s v="No"/>
    <x v="0"/>
    <s v="yes"/>
    <s v="Overweight"/>
    <s v="Diabetic"/>
    <d v="1974-12-06T00:00:00"/>
    <n v="32760.48"/>
    <x v="0"/>
    <x v="1"/>
    <s v="R1011"/>
    <n v="48"/>
  </r>
  <r>
    <x v="278"/>
    <s v=" Ms"/>
    <s v="Joan"/>
    <s v="Samuelson"/>
    <n v="17.765000000000001"/>
    <n v="5.62"/>
    <s v="No"/>
    <s v="No"/>
    <s v="No"/>
    <x v="0"/>
    <s v="yes"/>
    <s v="Under  Weight"/>
    <s v="Normal"/>
    <d v="1990-07-09T00:00:00"/>
    <n v="32734.19"/>
    <x v="1"/>
    <x v="1"/>
    <s v="R1012"/>
    <n v="32"/>
  </r>
  <r>
    <x v="279"/>
    <s v=" Mr"/>
    <s v="Christopher A"/>
    <s v="Lemos"/>
    <n v="36.119999999999997"/>
    <n v="5.82"/>
    <s v="No"/>
    <s v="No"/>
    <s v="No"/>
    <x v="0"/>
    <s v="yes"/>
    <s v="Obesity"/>
    <s v="Prediabetic"/>
    <d v="1990-09-30T00:00:00"/>
    <n v="32716.2"/>
    <x v="0"/>
    <x v="2"/>
    <s v="R1011"/>
    <n v="32"/>
  </r>
  <r>
    <x v="280"/>
    <s v=" Ms"/>
    <s v="Kacy L"/>
    <s v="Seynders"/>
    <n v="23.19"/>
    <n v="7.66"/>
    <s v="No"/>
    <s v="No"/>
    <s v="No"/>
    <x v="0"/>
    <s v="yes"/>
    <s v="Normal Weight"/>
    <s v="Diabetic"/>
    <d v="1968-11-01T00:00:00"/>
    <n v="32686.080000000002"/>
    <x v="1"/>
    <x v="0"/>
    <s v="R1011"/>
    <n v="54"/>
  </r>
  <r>
    <x v="281"/>
    <s v=" Mr"/>
    <s v="Benjamin H"/>
    <s v="Saunders"/>
    <n v="35.99"/>
    <n v="4.2300000000000004"/>
    <s v="No"/>
    <s v="No"/>
    <s v="No"/>
    <x v="0"/>
    <s v="yes"/>
    <s v="Obesity"/>
    <s v="Normal"/>
    <d v="1990-07-13T00:00:00"/>
    <n v="32672.11"/>
    <x v="0"/>
    <x v="1"/>
    <s v="R1011"/>
    <n v="32"/>
  </r>
  <r>
    <x v="282"/>
    <s v=" Mr"/>
    <s v="Xaviour J"/>
    <s v="Walker"/>
    <n v="30.25"/>
    <n v="5.58"/>
    <s v="No"/>
    <s v="No"/>
    <s v="Yes"/>
    <x v="3"/>
    <s v="yes"/>
    <s v="Obesity"/>
    <s v="Normal"/>
    <d v="2003-10-08T00:00:00"/>
    <n v="32548.34"/>
    <x v="0"/>
    <x v="2"/>
    <s v="R1013"/>
    <n v="19"/>
  </r>
  <r>
    <x v="283"/>
    <s v=" Mr"/>
    <s v="Michael T"/>
    <s v="Lam"/>
    <n v="26.24"/>
    <n v="6.26"/>
    <s v="yes"/>
    <s v="No"/>
    <s v="No"/>
    <x v="0"/>
    <s v="yes"/>
    <s v="Overweight"/>
    <s v="Prediabetic"/>
    <d v="1976-09-19T00:00:00"/>
    <n v="32485.46"/>
    <x v="1"/>
    <x v="1"/>
    <s v="R1011"/>
    <n v="46"/>
  </r>
  <r>
    <x v="284"/>
    <s v=" Mr"/>
    <s v="Bradley"/>
    <s v="Sweigart"/>
    <n v="31.36"/>
    <n v="10.6"/>
    <s v="yes"/>
    <s v="No"/>
    <s v="No"/>
    <x v="0"/>
    <s v="yes"/>
    <s v="Obesity"/>
    <s v="Diabetic"/>
    <d v="1981-09-27T00:00:00"/>
    <n v="32462.35"/>
    <x v="1"/>
    <x v="2"/>
    <s v="R1011"/>
    <n v="41"/>
  </r>
  <r>
    <x v="285"/>
    <s v=" Ms"/>
    <s v="Andrea"/>
    <s v="Sieczkowski"/>
    <n v="25.69"/>
    <n v="4.78"/>
    <s v="yes"/>
    <s v="No"/>
    <s v="No"/>
    <x v="0"/>
    <s v="yes"/>
    <s v="Overweight"/>
    <s v="Normal"/>
    <d v="1976-08-09T00:00:00"/>
    <n v="32430.22"/>
    <x v="1"/>
    <x v="0"/>
    <s v="R1011"/>
    <n v="46"/>
  </r>
  <r>
    <x v="286"/>
    <s v=" Ms"/>
    <s v="Nancy M"/>
    <s v="Jurgens"/>
    <n v="25.46"/>
    <n v="6.03"/>
    <s v="No"/>
    <s v="No"/>
    <s v="No"/>
    <x v="1"/>
    <s v="yes"/>
    <s v="Overweight"/>
    <s v="Prediabetic"/>
    <d v="1972-10-19T00:00:00"/>
    <n v="32428.63"/>
    <x v="1"/>
    <x v="2"/>
    <s v="R1011"/>
    <n v="50"/>
  </r>
  <r>
    <x v="287"/>
    <s v=" Mr"/>
    <s v="Matt"/>
    <s v="Hackman"/>
    <n v="31.83"/>
    <n v="11.55"/>
    <s v="yes"/>
    <s v="No"/>
    <s v="No"/>
    <x v="3"/>
    <s v="yes"/>
    <s v="Obesity"/>
    <s v="Diabetic"/>
    <d v="1986-12-02T00:00:00"/>
    <n v="32288.49"/>
    <x v="1"/>
    <x v="2"/>
    <s v="R1011"/>
    <n v="36"/>
  </r>
  <r>
    <x v="288"/>
    <s v=" Mr"/>
    <s v="Lee"/>
    <s v="Klarich"/>
    <n v="24.43"/>
    <n v="7.59"/>
    <s v="yes"/>
    <s v="No"/>
    <s v="No"/>
    <x v="3"/>
    <s v="yes"/>
    <s v="Normal Weight"/>
    <s v="Diabetic"/>
    <d v="1975-12-17T00:00:00"/>
    <n v="32259.96"/>
    <x v="1"/>
    <x v="0"/>
    <s v="R1012"/>
    <n v="47"/>
  </r>
  <r>
    <x v="289"/>
    <s v=" Mr"/>
    <s v="Chris"/>
    <s v="Schulten"/>
    <n v="41.9"/>
    <n v="4.26"/>
    <s v="No"/>
    <s v="No"/>
    <s v="No"/>
    <x v="0"/>
    <s v="yes"/>
    <s v="Obesity"/>
    <s v="Normal"/>
    <d v="1994-09-08T00:00:00"/>
    <n v="32222.81"/>
    <x v="1"/>
    <x v="1"/>
    <s v="R1011"/>
    <n v="28"/>
  </r>
  <r>
    <x v="290"/>
    <s v=" Mr"/>
    <s v="Erik T"/>
    <s v="Fagerstrom"/>
    <n v="22.88"/>
    <n v="5.9"/>
    <s v="yes"/>
    <s v="No"/>
    <s v="Yes"/>
    <x v="3"/>
    <s v="yes"/>
    <s v="Normal Weight"/>
    <s v="Prediabetic"/>
    <d v="1969-09-11T00:00:00"/>
    <n v="32192.76"/>
    <x v="0"/>
    <x v="2"/>
    <s v="R1011"/>
    <n v="53"/>
  </r>
  <r>
    <x v="291"/>
    <s v=" Mr"/>
    <s v="Rod W"/>
    <s v="Bien"/>
    <n v="29.734999999999999"/>
    <n v="7.79"/>
    <s v="No"/>
    <s v="No"/>
    <s v="No"/>
    <x v="0"/>
    <s v="No"/>
    <s v="Overweight"/>
    <s v="Diabetic"/>
    <d v="1978-11-10T00:00:00"/>
    <n v="32108.66"/>
    <x v="0"/>
    <x v="0"/>
    <s v="R1017"/>
    <n v="44"/>
  </r>
  <r>
    <x v="292"/>
    <s v=" Mr"/>
    <s v="Joey"/>
    <s v="Hess"/>
    <n v="40.74"/>
    <n v="5.28"/>
    <s v="No"/>
    <s v="No"/>
    <s v="Yes"/>
    <x v="3"/>
    <s v="yes"/>
    <s v="Obesity"/>
    <s v="Normal"/>
    <d v="1993-09-13T00:00:00"/>
    <n v="32086.21"/>
    <x v="0"/>
    <x v="0"/>
    <s v="R1011"/>
    <n v="29"/>
  </r>
  <r>
    <x v="293"/>
    <s v=" Ms"/>
    <s v="Hillary L"/>
    <s v="Shaw"/>
    <n v="24.14"/>
    <n v="5.87"/>
    <s v="No"/>
    <s v="No"/>
    <s v="No"/>
    <x v="1"/>
    <s v="yes"/>
    <s v="Normal Weight"/>
    <s v="Prediabetic"/>
    <d v="1972-09-21T00:00:00"/>
    <n v="31980.89"/>
    <x v="1"/>
    <x v="1"/>
    <s v="R1011"/>
    <n v="50"/>
  </r>
  <r>
    <x v="294"/>
    <s v=" Mr"/>
    <s v="Eric J"/>
    <s v="Williams"/>
    <n v="25.15"/>
    <n v="9.08"/>
    <s v="yes"/>
    <s v="No"/>
    <s v="No"/>
    <x v="3"/>
    <s v="yes"/>
    <s v="Overweight"/>
    <s v="Diabetic"/>
    <d v="1975-09-25T00:00:00"/>
    <n v="31897.1"/>
    <x v="1"/>
    <x v="0"/>
    <s v="R1011"/>
    <n v="47"/>
  </r>
  <r>
    <x v="295"/>
    <s v=" Mr"/>
    <s v="Nicolas"/>
    <s v="Menzies"/>
    <n v="28.71"/>
    <n v="5.2"/>
    <s v="No"/>
    <s v="No"/>
    <s v="No"/>
    <x v="3"/>
    <s v="yes"/>
    <s v="Overweight"/>
    <s v="Normal"/>
    <d v="1984-09-10T00:00:00"/>
    <n v="31743.919999999998"/>
    <x v="1"/>
    <x v="1"/>
    <s v="R1011"/>
    <n v="38"/>
  </r>
  <r>
    <x v="296"/>
    <s v=" Mr"/>
    <s v="Marcel"/>
    <s v="Buehler"/>
    <n v="23"/>
    <n v="5.48"/>
    <s v="No"/>
    <s v="No"/>
    <s v="No"/>
    <x v="0"/>
    <s v="yes"/>
    <s v="Normal Weight"/>
    <s v="Normal"/>
    <d v="1977-10-14T00:00:00"/>
    <n v="31736.7"/>
    <x v="1"/>
    <x v="2"/>
    <s v="R1012"/>
    <n v="45"/>
  </r>
  <r>
    <x v="297"/>
    <s v=" Ms"/>
    <s v="Ashley N"/>
    <s v="Degen"/>
    <n v="36.86"/>
    <n v="11.95"/>
    <s v="No"/>
    <s v="No"/>
    <s v="No"/>
    <x v="0"/>
    <s v="No"/>
    <s v="Obesity"/>
    <s v="Diabetic"/>
    <d v="1960-12-13T00:00:00"/>
    <n v="31620"/>
    <x v="1"/>
    <x v="1"/>
    <s v="R1024"/>
    <n v="62"/>
  </r>
  <r>
    <x v="298"/>
    <s v=" Mr"/>
    <s v="Evan D"/>
    <s v="Arsenault"/>
    <n v="24.25"/>
    <n v="8.6999999999999993"/>
    <s v="yes"/>
    <s v="No"/>
    <s v="No"/>
    <x v="3"/>
    <s v="yes"/>
    <s v="Normal Weight"/>
    <s v="Diabetic"/>
    <d v="1975-10-29T00:00:00"/>
    <n v="31591.82"/>
    <x v="1"/>
    <x v="1"/>
    <s v="R1011"/>
    <n v="47"/>
  </r>
  <r>
    <x v="299"/>
    <s v=" Ms"/>
    <s v="Krisana"/>
    <s v="Hoff"/>
    <n v="23.85"/>
    <n v="7.84"/>
    <s v="No"/>
    <s v="No"/>
    <s v="No"/>
    <x v="0"/>
    <s v="yes"/>
    <s v="Normal Weight"/>
    <s v="Diabetic"/>
    <d v="1974-10-08T00:00:00"/>
    <n v="31368.81"/>
    <x v="1"/>
    <x v="0"/>
    <s v="R1011"/>
    <n v="48"/>
  </r>
  <r>
    <x v="300"/>
    <s v=" Mr"/>
    <s v="Kyle"/>
    <s v="Hall"/>
    <n v="40.020000000000003"/>
    <n v="5.19"/>
    <s v="yes"/>
    <s v="No"/>
    <s v="No"/>
    <x v="3"/>
    <s v="yes"/>
    <s v="Obesity"/>
    <s v="Normal"/>
    <d v="1995-09-27T00:00:00"/>
    <n v="31328.27"/>
    <x v="1"/>
    <x v="2"/>
    <s v="R1011"/>
    <n v="27"/>
  </r>
  <r>
    <x v="301"/>
    <s v=" Ms"/>
    <s v="Kate"/>
    <s v="Ashley"/>
    <n v="19.170000000000002"/>
    <n v="8.41"/>
    <s v="No"/>
    <s v="No"/>
    <s v="No"/>
    <x v="0"/>
    <s v="yes"/>
    <s v="Normal Weight"/>
    <s v="Diabetic"/>
    <d v="1968-07-09T00:00:00"/>
    <n v="31322.53"/>
    <x v="1"/>
    <x v="1"/>
    <s v="R1011"/>
    <n v="54"/>
  </r>
  <r>
    <x v="302"/>
    <s v=" Mr"/>
    <s v="Martin A"/>
    <s v="Rindahl"/>
    <n v="43.53"/>
    <n v="5.86"/>
    <s v="yes"/>
    <s v="yes"/>
    <s v="No"/>
    <x v="1"/>
    <s v="yes"/>
    <s v="Obesity"/>
    <s v="Prediabetic"/>
    <d v="2000-07-22T00:00:00"/>
    <n v="31234.560000000001"/>
    <x v="0"/>
    <x v="1"/>
    <s v="R1011"/>
    <n v="22"/>
  </r>
  <r>
    <x v="303"/>
    <s v=" Ms"/>
    <s v="Stacey"/>
    <s v="Clark"/>
    <n v="46.06"/>
    <n v="4.18"/>
    <s v="No"/>
    <s v="yes"/>
    <s v="No"/>
    <x v="3"/>
    <s v="yes"/>
    <s v="Obesity"/>
    <s v="Normal"/>
    <d v="2004-11-09T00:00:00"/>
    <n v="31196.61"/>
    <x v="1"/>
    <x v="1"/>
    <s v="R1011"/>
    <n v="18"/>
  </r>
  <r>
    <x v="304"/>
    <s v=" Ms"/>
    <s v="Christine"/>
    <s v="Irish"/>
    <n v="29.92"/>
    <n v="11.99"/>
    <s v="yes"/>
    <s v="No"/>
    <s v="No"/>
    <x v="1"/>
    <s v="yes"/>
    <s v="Overweight"/>
    <s v="Diabetic"/>
    <d v="1961-09-09T00:00:00"/>
    <n v="30942.19"/>
    <x v="1"/>
    <x v="2"/>
    <s v="R1013"/>
    <n v="61"/>
  </r>
  <r>
    <x v="305"/>
    <s v=" Ms"/>
    <s v="Sarah C"/>
    <s v="Richardson"/>
    <n v="28.46"/>
    <n v="4.8499999999999996"/>
    <s v="yes"/>
    <s v="No"/>
    <s v="No"/>
    <x v="3"/>
    <s v="yes"/>
    <s v="Overweight"/>
    <s v="Normal"/>
    <d v="1988-09-05T00:00:00"/>
    <n v="30763.01"/>
    <x v="1"/>
    <x v="1"/>
    <s v="R1011"/>
    <n v="34"/>
  </r>
  <r>
    <x v="306"/>
    <s v=" Ms"/>
    <s v="Megan"/>
    <s v="Dewitt"/>
    <n v="24.56"/>
    <n v="6.18"/>
    <s v="yes"/>
    <s v="No"/>
    <s v="Yes"/>
    <x v="3"/>
    <s v="yes"/>
    <s v="Normal Weight"/>
    <s v="Prediabetic"/>
    <d v="1983-12-21T00:00:00"/>
    <n v="30724.44"/>
    <x v="1"/>
    <x v="0"/>
    <s v="R1011"/>
    <n v="39"/>
  </r>
  <r>
    <x v="307"/>
    <s v=" Mr"/>
    <s v="Jason W"/>
    <s v="Hickman"/>
    <n v="41.19"/>
    <n v="6.37"/>
    <s v="No"/>
    <s v="No"/>
    <s v="No"/>
    <x v="0"/>
    <s v="yes"/>
    <s v="Obesity"/>
    <s v="Prediabetic"/>
    <d v="1999-09-21T00:00:00"/>
    <n v="30697.71"/>
    <x v="0"/>
    <x v="2"/>
    <s v="R1011"/>
    <n v="23"/>
  </r>
  <r>
    <x v="308"/>
    <s v=" Ms"/>
    <s v="Michele"/>
    <s v="Gonzalez"/>
    <n v="18.63"/>
    <n v="9.81"/>
    <s v="yes"/>
    <s v="No"/>
    <s v="No"/>
    <x v="1"/>
    <s v="yes"/>
    <s v="Normal Weight"/>
    <s v="Diabetic"/>
    <d v="1970-11-11T00:00:00"/>
    <n v="30625.65"/>
    <x v="1"/>
    <x v="0"/>
    <s v="R1011"/>
    <n v="52"/>
  </r>
  <r>
    <x v="309"/>
    <s v=" Ms"/>
    <s v="Nikki"/>
    <s v="Difani"/>
    <n v="26.26"/>
    <n v="11.8"/>
    <s v="yes"/>
    <s v="No"/>
    <s v="No"/>
    <x v="3"/>
    <s v="yes"/>
    <s v="Overweight"/>
    <s v="Diabetic"/>
    <d v="1986-08-10T00:00:00"/>
    <n v="30530.5"/>
    <x v="1"/>
    <x v="1"/>
    <s v="R1011"/>
    <n v="36"/>
  </r>
  <r>
    <x v="310"/>
    <s v=" Mr"/>
    <s v="Philip J"/>
    <s v="Turner"/>
    <n v="22.37"/>
    <n v="5.86"/>
    <s v="yes"/>
    <s v="No"/>
    <s v="Yes"/>
    <x v="3"/>
    <s v="yes"/>
    <s v="Normal Weight"/>
    <s v="Prediabetic"/>
    <d v="1983-09-03T00:00:00"/>
    <n v="30457.37"/>
    <x v="1"/>
    <x v="1"/>
    <s v="R1012"/>
    <n v="39"/>
  </r>
  <r>
    <x v="311"/>
    <s v=" Mr"/>
    <s v="Bryan L"/>
    <s v="Widmann"/>
    <n v="39.619999999999997"/>
    <n v="4.28"/>
    <s v="No"/>
    <s v="No"/>
    <s v="No"/>
    <x v="3"/>
    <s v="yes"/>
    <s v="Obesity"/>
    <s v="Normal"/>
    <d v="1998-10-28T00:00:00"/>
    <n v="30422.03"/>
    <x v="1"/>
    <x v="0"/>
    <s v="R1011"/>
    <n v="24"/>
  </r>
  <r>
    <x v="312"/>
    <s v=" Mr"/>
    <s v="Timothy F"/>
    <s v="Tunney"/>
    <n v="18.329999999999998"/>
    <n v="4.16"/>
    <s v="yes"/>
    <s v="No"/>
    <s v="No"/>
    <x v="0"/>
    <s v="yes"/>
    <s v="Under  Weight"/>
    <s v="Normal"/>
    <d v="1976-09-03T00:00:00"/>
    <n v="30409.53"/>
    <x v="1"/>
    <x v="0"/>
    <s v="R1012"/>
    <n v="46"/>
  </r>
  <r>
    <x v="313"/>
    <s v=" Ms"/>
    <s v="Angielyn M"/>
    <s v="San Juan"/>
    <n v="17.11"/>
    <n v="4.9800000000000004"/>
    <s v="yes"/>
    <s v="No"/>
    <s v="Yes"/>
    <x v="3"/>
    <s v="yes"/>
    <s v="Under  Weight"/>
    <s v="Normal"/>
    <d v="1969-07-30T00:00:00"/>
    <n v="30366.93"/>
    <x v="1"/>
    <x v="2"/>
    <s v="R1011"/>
    <n v="53"/>
  </r>
  <r>
    <x v="314"/>
    <s v=" Ms"/>
    <s v="Jeanie M"/>
    <s v="Croll"/>
    <n v="43.5"/>
    <n v="6.38"/>
    <s v="No"/>
    <s v="yes"/>
    <s v="No"/>
    <x v="3"/>
    <s v="yes"/>
    <s v="Obesity"/>
    <s v="Prediabetic"/>
    <d v="2004-06-01T00:00:00"/>
    <n v="30328.27"/>
    <x v="1"/>
    <x v="2"/>
    <s v="R1011"/>
    <n v="19"/>
  </r>
  <r>
    <x v="315"/>
    <s v=" Mr"/>
    <s v="Greg"/>
    <s v="Rolfes"/>
    <n v="25.364999999999998"/>
    <n v="5.19"/>
    <s v="No"/>
    <s v="No"/>
    <s v="No"/>
    <x v="1"/>
    <s v="No"/>
    <s v="Overweight"/>
    <s v="Normal"/>
    <d v="1972-07-24T00:00:00"/>
    <n v="30284.639999999999"/>
    <x v="0"/>
    <x v="1"/>
    <s v="R1012"/>
    <n v="50"/>
  </r>
  <r>
    <x v="316"/>
    <s v=" Mr"/>
    <s v="John"/>
    <s v="Hinkle"/>
    <n v="28.594999999999999"/>
    <n v="10.210000000000001"/>
    <s v="No"/>
    <s v="No"/>
    <s v="No"/>
    <x v="0"/>
    <s v="No"/>
    <s v="Overweight"/>
    <s v="Diabetic"/>
    <d v="1962-09-15T00:00:00"/>
    <n v="30260"/>
    <x v="0"/>
    <x v="1"/>
    <s v="R1014"/>
    <n v="60"/>
  </r>
  <r>
    <x v="317"/>
    <s v=" Mr"/>
    <s v="Aliaksandr"/>
    <s v="Leuchanka"/>
    <n v="29.83"/>
    <n v="9.6999999999999993"/>
    <s v="yes"/>
    <s v="No"/>
    <s v="Yes"/>
    <x v="3"/>
    <s v="yes"/>
    <s v="Overweight"/>
    <s v="Diabetic"/>
    <d v="1963-09-13T00:00:00"/>
    <n v="30184.94"/>
    <x v="0"/>
    <x v="1"/>
    <s v="R1014"/>
    <n v="59"/>
  </r>
  <r>
    <x v="318"/>
    <s v=" Mr"/>
    <s v="Jason M"/>
    <s v="Ayr"/>
    <n v="24.7"/>
    <n v="10.25"/>
    <s v="No"/>
    <s v="No"/>
    <s v="No"/>
    <x v="2"/>
    <s v="No"/>
    <s v="Normal Weight"/>
    <s v="Diabetic"/>
    <d v="1958-08-11T00:00:00"/>
    <n v="30166.62"/>
    <x v="0"/>
    <x v="0"/>
    <s v="R1012"/>
    <n v="64"/>
  </r>
  <r>
    <x v="319"/>
    <s v=" Ms"/>
    <s v="Sheera K"/>
    <s v="Siegel"/>
    <n v="17.940000000000001"/>
    <n v="9.77"/>
    <s v="No"/>
    <s v="No"/>
    <s v="No"/>
    <x v="0"/>
    <s v="yes"/>
    <s v="Under  Weight"/>
    <s v="Diabetic"/>
    <d v="1971-12-25T00:00:00"/>
    <n v="30134.75"/>
    <x v="1"/>
    <x v="0"/>
    <s v="R1011"/>
    <n v="51"/>
  </r>
  <r>
    <x v="320"/>
    <s v=" Ms"/>
    <s v="Janice"/>
    <s v="Penrose"/>
    <n v="21.08"/>
    <n v="4.83"/>
    <s v="No"/>
    <s v="No"/>
    <s v="Yes"/>
    <x v="3"/>
    <s v="yes"/>
    <s v="Normal Weight"/>
    <s v="Normal"/>
    <d v="1979-09-02T00:00:00"/>
    <n v="30095.97"/>
    <x v="1"/>
    <x v="0"/>
    <s v="R1011"/>
    <n v="43"/>
  </r>
  <r>
    <x v="321"/>
    <s v=" Mr"/>
    <s v="Timothy G"/>
    <s v="Schuler"/>
    <n v="37.715000000000003"/>
    <n v="10.86"/>
    <s v="yes"/>
    <s v="No"/>
    <s v="No"/>
    <x v="0"/>
    <s v="No"/>
    <s v="Obesity"/>
    <s v="Diabetic"/>
    <d v="1967-06-16T00:00:00"/>
    <n v="30063.58"/>
    <x v="0"/>
    <x v="1"/>
    <s v="R1012"/>
    <n v="55"/>
  </r>
  <r>
    <x v="322"/>
    <s v=" Mr"/>
    <s v="Alan R"/>
    <s v="Walker"/>
    <n v="22.39"/>
    <n v="9.5299999999999994"/>
    <s v="yes"/>
    <s v="No"/>
    <s v="No"/>
    <x v="0"/>
    <s v="yes"/>
    <s v="Normal Weight"/>
    <s v="Diabetic"/>
    <d v="1981-08-04T00:00:00"/>
    <n v="30026.87"/>
    <x v="1"/>
    <x v="0"/>
    <s v="R1012"/>
    <n v="41"/>
  </r>
  <r>
    <x v="323"/>
    <s v=" Mr"/>
    <s v="Michael"/>
    <s v="Stange"/>
    <n v="28.78"/>
    <n v="5.68"/>
    <s v="No"/>
    <s v="No"/>
    <s v="No"/>
    <x v="0"/>
    <s v="yes"/>
    <s v="Overweight"/>
    <s v="Normal"/>
    <d v="1991-10-05T00:00:00"/>
    <n v="29969.67"/>
    <x v="0"/>
    <x v="1"/>
    <s v="R1011"/>
    <n v="31"/>
  </r>
  <r>
    <x v="324"/>
    <s v=" Ms"/>
    <s v="Marie-France"/>
    <s v="Roy"/>
    <n v="18.329999999999998"/>
    <n v="5.57"/>
    <s v="yes"/>
    <s v="No"/>
    <s v="No"/>
    <x v="0"/>
    <s v="yes"/>
    <s v="Under  Weight"/>
    <s v="Normal"/>
    <d v="1976-06-12T00:00:00"/>
    <n v="29933.75"/>
    <x v="0"/>
    <x v="1"/>
    <s v="R1011"/>
    <n v="46"/>
  </r>
  <r>
    <x v="325"/>
    <s v=" Mr"/>
    <s v="Erik F"/>
    <s v="Potere"/>
    <n v="26.39"/>
    <n v="4.58"/>
    <s v="yes"/>
    <s v="No"/>
    <s v="No"/>
    <x v="3"/>
    <s v="yes"/>
    <s v="Overweight"/>
    <s v="Normal"/>
    <d v="1988-12-30T00:00:00"/>
    <n v="29929.56"/>
    <x v="0"/>
    <x v="1"/>
    <s v="R1011"/>
    <n v="34"/>
  </r>
  <r>
    <x v="326"/>
    <s v=" Mr"/>
    <s v="Andrew"/>
    <s v="Podgurski"/>
    <n v="19.260000000000002"/>
    <n v="8.9600000000000009"/>
    <s v="yes"/>
    <s v="No"/>
    <s v="No"/>
    <x v="3"/>
    <s v="yes"/>
    <s v="Normal Weight"/>
    <s v="Diabetic"/>
    <d v="1975-08-19T00:00:00"/>
    <n v="29899.25"/>
    <x v="0"/>
    <x v="0"/>
    <s v="R1011"/>
    <n v="47"/>
  </r>
  <r>
    <x v="327"/>
    <s v=" Mr"/>
    <s v="Anthony"/>
    <s v="Diamond"/>
    <n v="26.92"/>
    <n v="6.09"/>
    <s v="No"/>
    <s v="No"/>
    <s v="No"/>
    <x v="0"/>
    <s v="yes"/>
    <s v="Overweight"/>
    <s v="Prediabetic"/>
    <d v="1989-12-30T00:00:00"/>
    <n v="29852.48"/>
    <x v="0"/>
    <x v="0"/>
    <s v="R1011"/>
    <n v="33"/>
  </r>
  <r>
    <x v="328"/>
    <s v=" Mr"/>
    <s v="Chris"/>
    <s v="Sallade"/>
    <n v="19.73"/>
    <n v="4.3600000000000003"/>
    <s v="No"/>
    <s v="No"/>
    <s v="No"/>
    <x v="0"/>
    <s v="yes"/>
    <s v="Normal Weight"/>
    <s v="Normal"/>
    <d v="1982-10-29T00:00:00"/>
    <n v="29818.76"/>
    <x v="0"/>
    <x v="1"/>
    <s v="R1012"/>
    <n v="40"/>
  </r>
  <r>
    <x v="329"/>
    <s v=" Mr"/>
    <s v="Yu"/>
    <s v="Zhang"/>
    <n v="23.56"/>
    <n v="11.74"/>
    <s v="yes"/>
    <s v="No"/>
    <s v="No"/>
    <x v="0"/>
    <s v="yes"/>
    <s v="Normal Weight"/>
    <s v="Diabetic"/>
    <d v="1981-08-13T00:00:00"/>
    <n v="29816.639999999999"/>
    <x v="0"/>
    <x v="2"/>
    <s v="R1011"/>
    <n v="41"/>
  </r>
  <r>
    <x v="330"/>
    <s v=" Mr"/>
    <s v="Caleb N"/>
    <s v="Chatfield"/>
    <n v="37.67"/>
    <n v="5.89"/>
    <s v="No"/>
    <s v="No"/>
    <s v="No"/>
    <x v="3"/>
    <s v="yes"/>
    <s v="Obesity"/>
    <s v="Prediabetic"/>
    <d v="1998-06-20T00:00:00"/>
    <n v="29760.6"/>
    <x v="0"/>
    <x v="2"/>
    <s v="R1011"/>
    <n v="24"/>
  </r>
  <r>
    <x v="331"/>
    <s v=" Mr"/>
    <s v="Jason M"/>
    <s v="Bruns"/>
    <n v="18.73"/>
    <n v="10.64"/>
    <s v="No"/>
    <s v="No"/>
    <s v="No"/>
    <x v="1"/>
    <s v="yes"/>
    <s v="Normal Weight"/>
    <s v="Diabetic"/>
    <d v="1973-08-23T00:00:00"/>
    <n v="29757.69"/>
    <x v="0"/>
    <x v="0"/>
    <s v="R1011"/>
    <n v="49"/>
  </r>
  <r>
    <x v="332"/>
    <s v=" Ms"/>
    <s v="Angela R"/>
    <s v="Yochum"/>
    <n v="33.090000000000003"/>
    <n v="6.06"/>
    <s v="No"/>
    <s v="No"/>
    <s v="Yes"/>
    <x v="3"/>
    <s v="yes"/>
    <s v="Obesity"/>
    <s v="Prediabetic"/>
    <d v="1993-07-27T00:00:00"/>
    <n v="29622.69"/>
    <x v="0"/>
    <x v="1"/>
    <s v="R1011"/>
    <n v="29"/>
  </r>
  <r>
    <x v="333"/>
    <s v=" Mr"/>
    <s v="Keith J"/>
    <s v="Freeburn"/>
    <n v="18.329999999999998"/>
    <n v="7.46"/>
    <s v="yes"/>
    <s v="No"/>
    <s v="No"/>
    <x v="3"/>
    <s v="yes"/>
    <s v="Under  Weight"/>
    <s v="Diabetic"/>
    <d v="1975-11-03T00:00:00"/>
    <n v="29583.8"/>
    <x v="0"/>
    <x v="1"/>
    <s v="R1011"/>
    <n v="47"/>
  </r>
  <r>
    <x v="334"/>
    <s v=" Ms"/>
    <s v="Emma"/>
    <s v="Spencer"/>
    <n v="27.74"/>
    <n v="4.68"/>
    <s v="yes"/>
    <s v="No"/>
    <s v="No"/>
    <x v="1"/>
    <s v="yes"/>
    <s v="Overweight"/>
    <s v="Normal"/>
    <d v="1959-10-20T00:00:00"/>
    <n v="29523.17"/>
    <x v="0"/>
    <x v="2"/>
    <s v="R1024"/>
    <n v="63"/>
  </r>
  <r>
    <x v="335"/>
    <s v=" Mr"/>
    <s v="Nathan A"/>
    <s v="Jarosik"/>
    <n v="24.2"/>
    <n v="6.15"/>
    <s v="No"/>
    <s v="No"/>
    <s v="No"/>
    <x v="3"/>
    <s v="yes"/>
    <s v="Normal Weight"/>
    <s v="Prediabetic"/>
    <d v="1987-07-16T00:00:00"/>
    <n v="29443.59"/>
    <x v="0"/>
    <x v="1"/>
    <s v="R1011"/>
    <n v="35"/>
  </r>
  <r>
    <x v="336"/>
    <s v=" Ms"/>
    <s v="Kathryn"/>
    <s v="Heinzen"/>
    <n v="22.03"/>
    <n v="4.28"/>
    <s v="yes"/>
    <s v="No"/>
    <s v="No"/>
    <x v="0"/>
    <s v="yes"/>
    <s v="Normal Weight"/>
    <s v="Normal"/>
    <d v="1985-11-07T00:00:00"/>
    <n v="29352.560000000001"/>
    <x v="0"/>
    <x v="1"/>
    <s v="R1011"/>
    <n v="37"/>
  </r>
  <r>
    <x v="337"/>
    <s v=" Ms"/>
    <s v="Elizabeth H"/>
    <s v="Kelley"/>
    <n v="26.885000000000002"/>
    <n v="9.86"/>
    <s v="No"/>
    <s v="No"/>
    <s v="No"/>
    <x v="2"/>
    <s v="yes"/>
    <s v="Overweight"/>
    <s v="Diabetic"/>
    <d v="1958-06-05T00:00:00"/>
    <n v="29330.98"/>
    <x v="0"/>
    <x v="2"/>
    <s v="R1012"/>
    <n v="65"/>
  </r>
  <r>
    <x v="338"/>
    <s v=" Mr"/>
    <s v="Ben"/>
    <s v="Thacker"/>
    <n v="16.36"/>
    <n v="11.19"/>
    <s v="No"/>
    <s v="No"/>
    <s v="No"/>
    <x v="0"/>
    <s v="yes"/>
    <s v="Under  Weight"/>
    <s v="Diabetic"/>
    <d v="1978-07-21T00:00:00"/>
    <n v="29227.599999999999"/>
    <x v="0"/>
    <x v="0"/>
    <s v="R1012"/>
    <n v="44"/>
  </r>
  <r>
    <x v="339"/>
    <s v=" Ms"/>
    <s v="Cheryl A"/>
    <s v="Jeseritz"/>
    <n v="32.299999999999997"/>
    <n v="4.8899999999999997"/>
    <s v="yes"/>
    <s v="No"/>
    <s v="Yes"/>
    <x v="3"/>
    <s v="No"/>
    <s v="Obesity"/>
    <s v="Normal"/>
    <d v="1969-07-09T00:00:00"/>
    <n v="29186.48"/>
    <x v="0"/>
    <x v="0"/>
    <s v="R1024"/>
    <n v="53"/>
  </r>
  <r>
    <x v="340"/>
    <s v=" Ms"/>
    <s v="Kimberly A"/>
    <s v="Hohman"/>
    <n v="16.05"/>
    <n v="4.3499999999999996"/>
    <s v="yes"/>
    <s v="No"/>
    <s v="No"/>
    <x v="0"/>
    <s v="yes"/>
    <s v="Under  Weight"/>
    <s v="Normal"/>
    <d v="1976-11-08T00:00:00"/>
    <n v="29160.39"/>
    <x v="0"/>
    <x v="2"/>
    <s v="R1011"/>
    <n v="46"/>
  </r>
  <r>
    <x v="341"/>
    <s v=" Ms"/>
    <s v="Cynthia"/>
    <s v="Hill"/>
    <n v="29.07"/>
    <n v="8.66"/>
    <s v="yes"/>
    <s v="No"/>
    <s v="No"/>
    <x v="1"/>
    <s v="yes"/>
    <s v="Overweight"/>
    <s v="Diabetic"/>
    <d v="1961-12-24T00:00:00"/>
    <n v="29141.360000000001"/>
    <x v="0"/>
    <x v="0"/>
    <s v="R1012"/>
    <n v="61"/>
  </r>
  <r>
    <x v="342"/>
    <s v=" Ms"/>
    <s v="Jessica"/>
    <s v="Kuepfer"/>
    <n v="17.43"/>
    <n v="8.64"/>
    <s v="No"/>
    <s v="No"/>
    <s v="No"/>
    <x v="0"/>
    <s v="yes"/>
    <s v="Under  Weight"/>
    <s v="Diabetic"/>
    <d v="1978-11-29T00:00:00"/>
    <n v="29114.77"/>
    <x v="0"/>
    <x v="1"/>
    <s v="R1011"/>
    <n v="44"/>
  </r>
  <r>
    <x v="343"/>
    <s v=" Mr"/>
    <s v="Bruce"/>
    <s v="Kaczmarek"/>
    <n v="19.329999999999998"/>
    <n v="4.2699999999999996"/>
    <s v="No"/>
    <s v="No"/>
    <s v="No"/>
    <x v="0"/>
    <s v="yes"/>
    <s v="Normal Weight"/>
    <s v="Normal"/>
    <d v="1980-07-14T00:00:00"/>
    <n v="29114.21"/>
    <x v="0"/>
    <x v="0"/>
    <s v="R1011"/>
    <n v="42"/>
  </r>
  <r>
    <x v="344"/>
    <s v=" Ms"/>
    <s v="Allison"/>
    <s v="Pitt"/>
    <n v="30.52"/>
    <n v="4.21"/>
    <s v="No"/>
    <s v="No"/>
    <s v="No"/>
    <x v="3"/>
    <s v="yes"/>
    <s v="Obesity"/>
    <s v="Normal"/>
    <d v="1992-07-07T00:00:00"/>
    <n v="29007.82"/>
    <x v="0"/>
    <x v="0"/>
    <s v="R1011"/>
    <n v="30"/>
  </r>
  <r>
    <x v="345"/>
    <s v=" Mr"/>
    <s v="Alex"/>
    <s v="Lorton"/>
    <n v="39.21"/>
    <n v="5.04"/>
    <s v="No"/>
    <s v="No"/>
    <s v="Yes"/>
    <x v="3"/>
    <s v="yes"/>
    <s v="Obesity"/>
    <s v="Normal"/>
    <d v="2003-09-01T00:00:00"/>
    <n v="28998.68"/>
    <x v="0"/>
    <x v="0"/>
    <s v="R1011"/>
    <n v="19"/>
  </r>
  <r>
    <x v="346"/>
    <s v=" Ms"/>
    <s v="Gabriela"/>
    <s v="Castaneda"/>
    <n v="26.98"/>
    <n v="5.21"/>
    <s v="yes"/>
    <s v="No"/>
    <s v="No"/>
    <x v="1"/>
    <s v="yes"/>
    <s v="Overweight"/>
    <s v="Normal"/>
    <d v="1959-12-05T00:00:00"/>
    <n v="28950.47"/>
    <x v="0"/>
    <x v="1"/>
    <s v="R1012"/>
    <n v="63"/>
  </r>
  <r>
    <x v="347"/>
    <s v=" Ms"/>
    <s v="Sharon"/>
    <s v="Cherop"/>
    <n v="25.84"/>
    <n v="8.83"/>
    <s v="No"/>
    <s v="No"/>
    <s v="No"/>
    <x v="0"/>
    <s v="No"/>
    <s v="Overweight"/>
    <s v="Diabetic"/>
    <d v="1962-07-25T00:00:00"/>
    <n v="28923.14"/>
    <x v="0"/>
    <x v="1"/>
    <s v="R1012"/>
    <n v="60"/>
  </r>
  <r>
    <x v="348"/>
    <s v=" Mr"/>
    <s v="Jason A"/>
    <s v="Howell"/>
    <n v="28.31"/>
    <n v="8.4700000000000006"/>
    <s v="yes"/>
    <s v="No"/>
    <s v="No"/>
    <x v="1"/>
    <s v="yes"/>
    <s v="Overweight"/>
    <s v="Diabetic"/>
    <d v="1961-08-03T00:00:00"/>
    <n v="28868.66"/>
    <x v="0"/>
    <x v="2"/>
    <s v="R1012"/>
    <n v="61"/>
  </r>
  <r>
    <x v="349"/>
    <s v=" Ms"/>
    <s v="Chelsey C"/>
    <s v="Palmer"/>
    <n v="23.94"/>
    <n v="4.2"/>
    <s v="No"/>
    <s v="No"/>
    <s v="No"/>
    <x v="0"/>
    <s v="yes"/>
    <s v="Normal Weight"/>
    <s v="Normal"/>
    <d v="1990-12-05T00:00:00"/>
    <n v="28716.14"/>
    <x v="0"/>
    <x v="0"/>
    <s v="R1011"/>
    <n v="32"/>
  </r>
  <r>
    <x v="350"/>
    <s v=" Mr"/>
    <s v="Devon A"/>
    <s v="Olson"/>
    <n v="20.03"/>
    <n v="6.14"/>
    <s v="yes"/>
    <s v="No"/>
    <s v="No"/>
    <x v="0"/>
    <s v="yes"/>
    <s v="Normal Weight"/>
    <s v="Prediabetic"/>
    <d v="1985-09-27T00:00:00"/>
    <n v="28542.86"/>
    <x v="0"/>
    <x v="0"/>
    <s v="R1011"/>
    <n v="37"/>
  </r>
  <r>
    <x v="351"/>
    <s v=" Ms"/>
    <s v="Joni L"/>
    <s v="Waldron"/>
    <n v="41.42"/>
    <n v="6.07"/>
    <s v="No"/>
    <s v="No"/>
    <s v="No"/>
    <x v="0"/>
    <s v="No"/>
    <s v="Obesity"/>
    <s v="Prediabetic"/>
    <d v="1982-12-11T00:00:00"/>
    <n v="28476.73"/>
    <x v="0"/>
    <x v="2"/>
    <s v="R1012"/>
    <n v="40"/>
  </r>
  <r>
    <x v="352"/>
    <s v=" Mr"/>
    <s v="Colin"/>
    <s v="Meyer"/>
    <n v="36.67"/>
    <n v="10.210000000000001"/>
    <s v="No"/>
    <s v="No"/>
    <s v="No"/>
    <x v="0"/>
    <s v="No"/>
    <s v="Obesity"/>
    <s v="Diabetic"/>
    <d v="1974-09-16T00:00:00"/>
    <n v="28468.92"/>
    <x v="0"/>
    <x v="1"/>
    <s v="R1012"/>
    <n v="48"/>
  </r>
  <r>
    <x v="353"/>
    <s v=" Ms"/>
    <s v="Rachael"/>
    <s v="Stack"/>
    <n v="27.645"/>
    <n v="4.6900000000000004"/>
    <s v="No"/>
    <s v="No"/>
    <s v="No"/>
    <x v="0"/>
    <s v="No"/>
    <s v="Overweight"/>
    <s v="Normal"/>
    <d v="1977-12-02T00:00:00"/>
    <n v="28340.19"/>
    <x v="0"/>
    <x v="2"/>
    <s v="R1012"/>
    <n v="45"/>
  </r>
  <r>
    <x v="354"/>
    <s v=" Ms"/>
    <s v="Maricela"/>
    <s v="Sanchez Y Torres"/>
    <n v="22.72"/>
    <n v="5.71"/>
    <s v="No"/>
    <s v="No"/>
    <s v="No"/>
    <x v="0"/>
    <s v="yes"/>
    <s v="Normal Weight"/>
    <s v="Prediabetic"/>
    <d v="1990-12-24T00:00:00"/>
    <n v="28302.33"/>
    <x v="0"/>
    <x v="2"/>
    <s v="R1011"/>
    <n v="32"/>
  </r>
  <r>
    <x v="355"/>
    <s v=" Ms"/>
    <s v="Marie"/>
    <s v="Daniels"/>
    <n v="36.520000000000003"/>
    <n v="9.07"/>
    <s v="yes"/>
    <s v="No"/>
    <s v="Yes"/>
    <x v="3"/>
    <s v="No"/>
    <s v="Obesity"/>
    <s v="Diabetic"/>
    <d v="1963-11-25T00:00:00"/>
    <n v="28287.9"/>
    <x v="0"/>
    <x v="1"/>
    <s v="R1013"/>
    <n v="59"/>
  </r>
  <r>
    <x v="356"/>
    <s v=" Mr"/>
    <s v="Frank"/>
    <s v="Pepp"/>
    <n v="33.96"/>
    <n v="4.99"/>
    <s v="No"/>
    <s v="No"/>
    <s v="No"/>
    <x v="0"/>
    <s v="yes"/>
    <s v="Obesity"/>
    <s v="Normal"/>
    <d v="1999-09-06T00:00:00"/>
    <n v="28245.34"/>
    <x v="0"/>
    <x v="0"/>
    <s v="R1011"/>
    <n v="23"/>
  </r>
  <r>
    <x v="357"/>
    <s v=" Mr"/>
    <s v="Jeffry"/>
    <s v="Buechler"/>
    <n v="26.695"/>
    <n v="8.31"/>
    <s v="No"/>
    <s v="No"/>
    <s v="No"/>
    <x v="0"/>
    <s v="yes"/>
    <s v="Overweight"/>
    <s v="Diabetic"/>
    <d v="1960-11-22T00:00:00"/>
    <n v="28101.33"/>
    <x v="0"/>
    <x v="2"/>
    <s v="R1019"/>
    <n v="62"/>
  </r>
  <r>
    <x v="358"/>
    <s v=" Mr"/>
    <s v="Mike"/>
    <s v="Buenting"/>
    <n v="18.45"/>
    <n v="5.07"/>
    <s v="yes"/>
    <s v="No"/>
    <s v="No"/>
    <x v="0"/>
    <s v="yes"/>
    <s v="Under  Weight"/>
    <s v="Normal"/>
    <d v="1985-11-29T00:00:00"/>
    <n v="28006.94"/>
    <x v="0"/>
    <x v="2"/>
    <s v="R1011"/>
    <n v="37"/>
  </r>
  <r>
    <x v="359"/>
    <s v=" Mr"/>
    <s v="Rick"/>
    <s v="Evans"/>
    <n v="33.18"/>
    <n v="4.79"/>
    <s v="No"/>
    <s v="No"/>
    <s v="No"/>
    <x v="0"/>
    <s v="yes"/>
    <s v="Obesity"/>
    <s v="Normal"/>
    <d v="1999-12-21T00:00:00"/>
    <n v="27980.77"/>
    <x v="0"/>
    <x v="1"/>
    <s v="R1011"/>
    <n v="23"/>
  </r>
  <r>
    <x v="360"/>
    <s v=" Mr"/>
    <s v="Pierre-Michel"/>
    <s v="Arcand"/>
    <n v="36.1"/>
    <n v="11.39"/>
    <s v="yes"/>
    <s v="No"/>
    <s v="No"/>
    <x v="1"/>
    <s v="No"/>
    <s v="Obesity"/>
    <s v="Diabetic"/>
    <d v="1961-07-28T00:00:00"/>
    <n v="27941.29"/>
    <x v="0"/>
    <x v="0"/>
    <s v="R1011"/>
    <n v="61"/>
  </r>
  <r>
    <x v="361"/>
    <s v=" Mr"/>
    <s v="Daniel"/>
    <s v="Kesack"/>
    <n v="22.77"/>
    <n v="6"/>
    <s v="No"/>
    <s v="No"/>
    <s v="No"/>
    <x v="0"/>
    <s v="yes"/>
    <s v="Normal Weight"/>
    <s v="Prediabetic"/>
    <d v="1991-06-04T00:00:00"/>
    <n v="27931.11"/>
    <x v="0"/>
    <x v="0"/>
    <s v="R1011"/>
    <n v="32"/>
  </r>
  <r>
    <x v="362"/>
    <s v=" Mr"/>
    <s v="Brian L"/>
    <s v="Post"/>
    <n v="21.24"/>
    <n v="5.13"/>
    <s v="No"/>
    <s v="No"/>
    <s v="No"/>
    <x v="0"/>
    <s v="yes"/>
    <s v="Normal Weight"/>
    <s v="Normal"/>
    <d v="1989-11-21T00:00:00"/>
    <n v="27925.86"/>
    <x v="0"/>
    <x v="2"/>
    <s v="R1011"/>
    <n v="33"/>
  </r>
  <r>
    <x v="363"/>
    <s v=" Ms"/>
    <s v="Morgan M"/>
    <s v="Dunne"/>
    <n v="17.600000000000001"/>
    <n v="5.26"/>
    <s v="yes"/>
    <s v="No"/>
    <s v="No"/>
    <x v="0"/>
    <s v="yes"/>
    <s v="Under  Weight"/>
    <s v="Normal"/>
    <d v="1985-12-04T00:00:00"/>
    <n v="27849.94"/>
    <x v="0"/>
    <x v="1"/>
    <s v="R1011"/>
    <n v="37"/>
  </r>
  <r>
    <x v="364"/>
    <s v=" Ms"/>
    <s v="Caroline"/>
    <s v="Kilel"/>
    <n v="26.29"/>
    <n v="6.84"/>
    <s v="No"/>
    <s v="No"/>
    <s v="No"/>
    <x v="0"/>
    <s v="yes"/>
    <s v="Overweight"/>
    <s v="Diabetic"/>
    <d v="1960-07-06T00:00:00"/>
    <n v="27808.73"/>
    <x v="0"/>
    <x v="1"/>
    <s v="R1013"/>
    <n v="62"/>
  </r>
  <r>
    <x v="365"/>
    <s v=" Mr"/>
    <s v="Drew T"/>
    <s v="Nicholson"/>
    <n v="35.31"/>
    <n v="9.0399999999999991"/>
    <s v="No"/>
    <s v="No"/>
    <s v="No"/>
    <x v="0"/>
    <s v="No"/>
    <s v="Obesity"/>
    <s v="Diabetic"/>
    <d v="2002-12-06T00:00:00"/>
    <n v="27724.29"/>
    <x v="0"/>
    <x v="0"/>
    <s v="R1013"/>
    <n v="20"/>
  </r>
  <r>
    <x v="366"/>
    <s v=" Mr"/>
    <s v="Austin W"/>
    <s v="Susmann"/>
    <n v="27.04"/>
    <n v="4.0999999999999996"/>
    <s v="No"/>
    <s v="No"/>
    <s v="No"/>
    <x v="3"/>
    <s v="yes"/>
    <s v="Overweight"/>
    <s v="Normal"/>
    <d v="1992-07-03T00:00:00"/>
    <n v="27696.11"/>
    <x v="0"/>
    <x v="2"/>
    <s v="R1011"/>
    <n v="30"/>
  </r>
  <r>
    <x v="367"/>
    <s v=" Ms"/>
    <s v="Berenice"/>
    <s v="Harsh"/>
    <n v="30.23"/>
    <n v="4.2300000000000004"/>
    <s v="yes"/>
    <s v="No"/>
    <s v="Yes"/>
    <x v="3"/>
    <s v="yes"/>
    <s v="Obesity"/>
    <s v="Normal"/>
    <d v="1997-10-07T00:00:00"/>
    <n v="27625.17"/>
    <x v="0"/>
    <x v="1"/>
    <s v="R1011"/>
    <n v="25"/>
  </r>
  <r>
    <x v="368"/>
    <s v=" Mr"/>
    <s v="Kenneth A"/>
    <s v="Pocasangre"/>
    <n v="30.6"/>
    <n v="6.48"/>
    <s v="yes"/>
    <s v="No"/>
    <s v="Yes"/>
    <x v="3"/>
    <s v="yes"/>
    <s v="Obesity"/>
    <s v="Prediabetic"/>
    <d v="1997-09-09T00:00:00"/>
    <n v="27619.360000000001"/>
    <x v="1"/>
    <x v="0"/>
    <s v="R1011"/>
    <n v="25"/>
  </r>
  <r>
    <x v="369"/>
    <s v=" Mr"/>
    <s v="Miguel"/>
    <s v="Martinez Lopez"/>
    <n v="26.8"/>
    <n v="5.53"/>
    <s v="No"/>
    <s v="No"/>
    <s v="No"/>
    <x v="3"/>
    <s v="yes"/>
    <s v="Overweight"/>
    <s v="Normal"/>
    <d v="1992-06-11T00:00:00"/>
    <n v="27614.71"/>
    <x v="1"/>
    <x v="0"/>
    <s v="R1011"/>
    <n v="30"/>
  </r>
  <r>
    <x v="370"/>
    <s v=" Ms"/>
    <s v="Hadley T"/>
    <s v="Riegel"/>
    <n v="16.86"/>
    <n v="4.07"/>
    <s v="yes"/>
    <s v="No"/>
    <s v="No"/>
    <x v="0"/>
    <s v="yes"/>
    <s v="Under  Weight"/>
    <s v="Normal"/>
    <d v="1985-11-06T00:00:00"/>
    <n v="27598.93"/>
    <x v="1"/>
    <x v="1"/>
    <s v="R1011"/>
    <n v="37"/>
  </r>
  <r>
    <x v="371"/>
    <s v=" Mr"/>
    <s v="Taylor"/>
    <s v="Monson"/>
    <n v="16.3"/>
    <n v="5.51"/>
    <s v="No"/>
    <s v="No"/>
    <s v="No"/>
    <x v="3"/>
    <s v="yes"/>
    <s v="Under  Weight"/>
    <s v="Normal"/>
    <d v="1984-07-22T00:00:00"/>
    <n v="27534.53"/>
    <x v="1"/>
    <x v="2"/>
    <s v="R1011"/>
    <n v="38"/>
  </r>
  <r>
    <x v="372"/>
    <s v=" Ms"/>
    <s v="Tenielle M"/>
    <s v="Klubben"/>
    <n v="29.81"/>
    <n v="11.66"/>
    <s v="No"/>
    <s v="No"/>
    <s v="No"/>
    <x v="0"/>
    <s v="yes"/>
    <s v="Overweight"/>
    <s v="Diabetic"/>
    <d v="1965-10-19T00:00:00"/>
    <n v="27533.91"/>
    <x v="1"/>
    <x v="0"/>
    <s v="R1013"/>
    <n v="57"/>
  </r>
  <r>
    <x v="373"/>
    <s v=" Ms"/>
    <s v="Andrea"/>
    <s v="Mascaro"/>
    <n v="16.329999999999998"/>
    <n v="7.26"/>
    <s v="yes"/>
    <s v="No"/>
    <s v="No"/>
    <x v="0"/>
    <s v="yes"/>
    <s v="Under  Weight"/>
    <s v="Diabetic"/>
    <d v="1981-10-03T00:00:00"/>
    <n v="27495.59"/>
    <x v="1"/>
    <x v="1"/>
    <s v="R1011"/>
    <n v="41"/>
  </r>
  <r>
    <x v="374"/>
    <s v=" Ms"/>
    <s v="Nora P"/>
    <s v="Norvell"/>
    <n v="16.37"/>
    <n v="4.79"/>
    <s v="yes"/>
    <s v="No"/>
    <s v="No"/>
    <x v="0"/>
    <s v="yes"/>
    <s v="Under  Weight"/>
    <s v="Normal"/>
    <d v="1985-12-05T00:00:00"/>
    <n v="27432.73"/>
    <x v="1"/>
    <x v="1"/>
    <s v="R1011"/>
    <n v="37"/>
  </r>
  <r>
    <x v="375"/>
    <s v=" Mr"/>
    <s v="Zachary"/>
    <s v="Ornelas"/>
    <n v="22.42"/>
    <n v="4.68"/>
    <s v="yes"/>
    <s v="No"/>
    <s v="No"/>
    <x v="3"/>
    <s v="No"/>
    <s v="Normal Weight"/>
    <s v="Normal"/>
    <d v="1988-09-15T00:00:00"/>
    <n v="27375.9"/>
    <x v="1"/>
    <x v="0"/>
    <s v="R1015"/>
    <n v="34"/>
  </r>
  <r>
    <x v="376"/>
    <s v=" Mr"/>
    <s v="Michael"/>
    <s v="Fitzpatrick"/>
    <n v="31.35"/>
    <n v="4.33"/>
    <s v="yes"/>
    <s v="No"/>
    <s v="Yes"/>
    <x v="3"/>
    <s v="No"/>
    <s v="Obesity"/>
    <s v="Normal"/>
    <d v="1969-10-16T00:00:00"/>
    <n v="27346.04"/>
    <x v="1"/>
    <x v="2"/>
    <s v="R1013"/>
    <n v="53"/>
  </r>
  <r>
    <x v="377"/>
    <s v=" Ms"/>
    <s v="Alyssa K"/>
    <s v="Bloomquist"/>
    <n v="31.9"/>
    <n v="11.89"/>
    <s v="No"/>
    <s v="No"/>
    <s v="No"/>
    <x v="0"/>
    <s v="No"/>
    <s v="Obesity"/>
    <s v="Diabetic"/>
    <d v="1968-06-06T00:00:00"/>
    <n v="27322.73"/>
    <x v="1"/>
    <x v="2"/>
    <s v="R1013"/>
    <n v="55"/>
  </r>
  <r>
    <x v="378"/>
    <s v=" Ms"/>
    <s v="Heather"/>
    <s v="Wick"/>
    <n v="30.6"/>
    <n v="5.24"/>
    <s v="No"/>
    <s v="No"/>
    <s v="No"/>
    <x v="0"/>
    <s v="yes"/>
    <s v="Obesity"/>
    <s v="Normal"/>
    <d v="1999-12-02T00:00:00"/>
    <n v="27236.959999999999"/>
    <x v="1"/>
    <x v="1"/>
    <s v="R1011"/>
    <n v="23"/>
  </r>
  <r>
    <x v="379"/>
    <s v=" Mr"/>
    <s v="Dante"/>
    <s v="Zappala"/>
    <n v="28.975000000000001"/>
    <n v="7.63"/>
    <s v="No"/>
    <s v="No"/>
    <s v="No"/>
    <x v="0"/>
    <s v="yes"/>
    <s v="Overweight"/>
    <s v="Diabetic"/>
    <d v="1965-12-21T00:00:00"/>
    <n v="27218.44"/>
    <x v="1"/>
    <x v="1"/>
    <s v="R1017"/>
    <n v="57"/>
  </r>
  <r>
    <x v="380"/>
    <s v=" Ms"/>
    <s v="Sara E"/>
    <s v="Earle"/>
    <n v="24.86"/>
    <n v="8.92"/>
    <s v="yes"/>
    <s v="No"/>
    <s v="No"/>
    <x v="1"/>
    <s v="No"/>
    <s v="Normal Weight"/>
    <s v="Diabetic"/>
    <d v="1970-10-02T00:00:00"/>
    <n v="27117.99"/>
    <x v="1"/>
    <x v="2"/>
    <s v="R1013"/>
    <n v="52"/>
  </r>
  <r>
    <x v="381"/>
    <s v=" Mr"/>
    <s v="Scott"/>
    <s v="Majewski"/>
    <n v="19.54"/>
    <n v="5.37"/>
    <s v="No"/>
    <s v="No"/>
    <s v="No"/>
    <x v="0"/>
    <s v="yes"/>
    <s v="Normal Weight"/>
    <s v="Normal"/>
    <d v="1990-12-13T00:00:00"/>
    <n v="27092.38"/>
    <x v="1"/>
    <x v="0"/>
    <s v="R1011"/>
    <n v="32"/>
  </r>
  <r>
    <x v="382"/>
    <s v=" Mr"/>
    <s v="Sean"/>
    <s v="Apfelbaum"/>
    <n v="26.74"/>
    <n v="4.3099999999999996"/>
    <s v="No"/>
    <s v="No"/>
    <s v="No"/>
    <x v="0"/>
    <s v="yes"/>
    <s v="Overweight"/>
    <s v="Normal"/>
    <d v="1994-07-02T00:00:00"/>
    <n v="27080.639999999999"/>
    <x v="1"/>
    <x v="2"/>
    <s v="R1011"/>
    <n v="28"/>
  </r>
  <r>
    <x v="383"/>
    <s v=" Ms"/>
    <s v="Danielle"/>
    <s v="Graham"/>
    <n v="22.99"/>
    <n v="10.46"/>
    <s v="No"/>
    <s v="No"/>
    <s v="No"/>
    <x v="2"/>
    <s v="yes"/>
    <s v="Normal Weight"/>
    <s v="Diabetic"/>
    <d v="1958-06-30T00:00:00"/>
    <n v="27037.91"/>
    <x v="1"/>
    <x v="2"/>
    <s v="R1013"/>
    <n v="64"/>
  </r>
  <r>
    <x v="384"/>
    <s v=" Mr"/>
    <s v="Andrew D"/>
    <s v="Whitacre"/>
    <n v="31.46"/>
    <n v="7.39"/>
    <s v="No"/>
    <s v="No"/>
    <s v="No"/>
    <x v="0"/>
    <s v="No"/>
    <s v="Obesity"/>
    <s v="Diabetic"/>
    <d v="1960-07-09T00:00:00"/>
    <n v="27000.98"/>
    <x v="1"/>
    <x v="2"/>
    <s v="R1013"/>
    <n v="62"/>
  </r>
  <r>
    <x v="385"/>
    <s v=" Mr"/>
    <s v="Joel D"/>
    <s v="Wegener"/>
    <n v="30.86"/>
    <n v="6.18"/>
    <s v="No"/>
    <s v="yes"/>
    <s v="No"/>
    <x v="1"/>
    <s v="yes"/>
    <s v="Obesity"/>
    <s v="Prediabetic"/>
    <d v="2000-11-09T00:00:00"/>
    <n v="26936.98"/>
    <x v="1"/>
    <x v="0"/>
    <s v="R1011"/>
    <n v="22"/>
  </r>
  <r>
    <x v="386"/>
    <s v=" Ms"/>
    <s v="Michelle"/>
    <s v="Collie"/>
    <n v="31.96"/>
    <n v="8.86"/>
    <s v="No"/>
    <s v="No"/>
    <s v="No"/>
    <x v="0"/>
    <s v="yes"/>
    <s v="Obesity"/>
    <s v="Diabetic"/>
    <d v="2002-06-17T00:00:00"/>
    <n v="26927.69"/>
    <x v="1"/>
    <x v="2"/>
    <s v="R1011"/>
    <n v="20"/>
  </r>
  <r>
    <x v="387"/>
    <s v=" Mr"/>
    <s v="Michael J"/>
    <s v="Murphy"/>
    <n v="23.76"/>
    <n v="10.96"/>
    <s v="No"/>
    <s v="No"/>
    <s v="No"/>
    <x v="2"/>
    <s v="yes"/>
    <s v="Normal Weight"/>
    <s v="Diabetic"/>
    <d v="1958-12-25T00:00:00"/>
    <n v="26926.51"/>
    <x v="1"/>
    <x v="1"/>
    <s v="R1013"/>
    <n v="64"/>
  </r>
  <r>
    <x v="388"/>
    <s v=" Ms"/>
    <s v="Nikki"/>
    <s v="Butters"/>
    <n v="19.38"/>
    <n v="6.28"/>
    <s v="No"/>
    <s v="No"/>
    <s v="No"/>
    <x v="0"/>
    <s v="yes"/>
    <s v="Normal Weight"/>
    <s v="Prediabetic"/>
    <d v="1991-08-22T00:00:00"/>
    <n v="26912.560000000001"/>
    <x v="1"/>
    <x v="2"/>
    <s v="R1011"/>
    <n v="31"/>
  </r>
  <r>
    <x v="389"/>
    <s v=" Ms"/>
    <s v="Summer B"/>
    <s v="Cook"/>
    <n v="16.21"/>
    <n v="6.29"/>
    <s v="yes"/>
    <s v="No"/>
    <s v="No"/>
    <x v="3"/>
    <s v="yes"/>
    <s v="Under  Weight"/>
    <s v="Prediabetic"/>
    <d v="1988-07-22T00:00:00"/>
    <n v="26607.89"/>
    <x v="1"/>
    <x v="1"/>
    <s v="R1011"/>
    <n v="34"/>
  </r>
  <r>
    <x v="390"/>
    <s v=" Mr"/>
    <s v="Edward"/>
    <s v="Breen"/>
    <n v="32.54"/>
    <n v="4.0199999999999996"/>
    <s v="No"/>
    <s v="yes"/>
    <s v="No"/>
    <x v="3"/>
    <s v="yes"/>
    <s v="Obesity"/>
    <s v="Normal"/>
    <d v="2004-09-05T00:00:00"/>
    <n v="26479.4"/>
    <x v="1"/>
    <x v="2"/>
    <s v="R1011"/>
    <n v="18"/>
  </r>
  <r>
    <x v="391"/>
    <s v=" Mr"/>
    <s v="Ryan"/>
    <s v="Fitzsimons"/>
    <n v="36.765000000000001"/>
    <n v="11.95"/>
    <s v="yes"/>
    <s v="No"/>
    <s v="No"/>
    <x v="1"/>
    <s v="No"/>
    <s v="Obesity"/>
    <s v="Diabetic"/>
    <d v="1970-08-27T00:00:00"/>
    <n v="26467.1"/>
    <x v="1"/>
    <x v="0"/>
    <s v="R1012"/>
    <n v="52"/>
  </r>
  <r>
    <x v="392"/>
    <s v=" Ms"/>
    <s v="Kacee"/>
    <s v="Houle"/>
    <n v="35.909999999999997"/>
    <n v="8.7100000000000009"/>
    <s v="No"/>
    <s v="No"/>
    <s v="No"/>
    <x v="0"/>
    <s v="No"/>
    <s v="Obesity"/>
    <s v="Diabetic"/>
    <d v="1974-09-21T00:00:00"/>
    <n v="26392.26"/>
    <x v="1"/>
    <x v="2"/>
    <s v="R1024"/>
    <n v="48"/>
  </r>
  <r>
    <x v="393"/>
    <s v=" Mr"/>
    <s v="Dave"/>
    <s v="Woodward"/>
    <n v="32.06"/>
    <n v="4.67"/>
    <s v="No"/>
    <s v="yes"/>
    <s v="No"/>
    <x v="3"/>
    <s v="yes"/>
    <s v="Obesity"/>
    <s v="Normal"/>
    <d v="2004-12-05T00:00:00"/>
    <n v="26316.59"/>
    <x v="1"/>
    <x v="0"/>
    <s v="R1011"/>
    <n v="18"/>
  </r>
  <r>
    <x v="394"/>
    <s v=" Ms"/>
    <s v="Maryanna"/>
    <s v="Ray"/>
    <n v="24.1"/>
    <n v="11.14"/>
    <s v="yes"/>
    <s v="No"/>
    <s v="No"/>
    <x v="3"/>
    <s v="No"/>
    <s v="Normal Weight"/>
    <s v="Diabetic"/>
    <d v="1975-06-04T00:00:00"/>
    <n v="26236.58"/>
    <x v="1"/>
    <x v="1"/>
    <s v="R1011"/>
    <n v="48"/>
  </r>
  <r>
    <x v="395"/>
    <s v=" Ms"/>
    <s v="Jessica H"/>
    <s v="Jennings"/>
    <n v="27.1"/>
    <n v="9.0500000000000007"/>
    <s v="No"/>
    <s v="No"/>
    <s v="No"/>
    <x v="1"/>
    <s v="No"/>
    <s v="Overweight"/>
    <s v="Diabetic"/>
    <d v="1973-07-07T00:00:00"/>
    <n v="26140.36"/>
    <x v="1"/>
    <x v="0"/>
    <s v="R1011"/>
    <n v="49"/>
  </r>
  <r>
    <x v="396"/>
    <s v=" Ms"/>
    <s v="Deanna"/>
    <s v="Fuller"/>
    <n v="24.42"/>
    <n v="11.31"/>
    <s v="No"/>
    <s v="No"/>
    <s v="No"/>
    <x v="0"/>
    <s v="yes"/>
    <s v="Normal Weight"/>
    <s v="Diabetic"/>
    <d v="2002-10-11T00:00:00"/>
    <n v="26125.67"/>
    <x v="1"/>
    <x v="1"/>
    <s v="R1013"/>
    <n v="20"/>
  </r>
  <r>
    <x v="397"/>
    <s v=" Mr"/>
    <s v="Peter"/>
    <s v="Lovisek"/>
    <n v="26.695"/>
    <n v="4.68"/>
    <s v="yes"/>
    <s v="No"/>
    <s v="No"/>
    <x v="1"/>
    <s v="yes"/>
    <s v="Overweight"/>
    <s v="Normal"/>
    <d v="1966-07-09T00:00:00"/>
    <n v="26109.33"/>
    <x v="1"/>
    <x v="0"/>
    <s v="R1012"/>
    <n v="56"/>
  </r>
  <r>
    <x v="398"/>
    <s v=" Ms"/>
    <s v="Rebecca"/>
    <s v="Painter"/>
    <n v="27.79"/>
    <n v="6.05"/>
    <s v="yes"/>
    <s v="yes"/>
    <s v="No"/>
    <x v="3"/>
    <s v="yes"/>
    <s v="Overweight"/>
    <s v="Prediabetic"/>
    <d v="2000-12-26T00:00:00"/>
    <n v="26026.97"/>
    <x v="1"/>
    <x v="0"/>
    <s v="R1011"/>
    <n v="22"/>
  </r>
  <r>
    <x v="399"/>
    <s v=" Ms"/>
    <s v="Elizabeth M"/>
    <s v="Edwards"/>
    <n v="32.68"/>
    <n v="4.68"/>
    <s v="yes"/>
    <s v="No"/>
    <s v="No"/>
    <x v="0"/>
    <s v="No"/>
    <s v="Obesity"/>
    <s v="Normal"/>
    <d v="2001-06-05T00:00:00"/>
    <n v="26018.95"/>
    <x v="1"/>
    <x v="2"/>
    <s v="R1012"/>
    <n v="22"/>
  </r>
  <r>
    <x v="400"/>
    <s v=" Mr"/>
    <s v="Gregory"/>
    <s v="Liebl"/>
    <n v="26.4"/>
    <n v="9.5"/>
    <s v="yes"/>
    <s v="No"/>
    <s v="No"/>
    <x v="1"/>
    <s v="No"/>
    <s v="Overweight"/>
    <s v="Diabetic"/>
    <d v="1970-12-03T00:00:00"/>
    <n v="25992.82"/>
    <x v="1"/>
    <x v="2"/>
    <s v="R1013"/>
    <n v="52"/>
  </r>
  <r>
    <x v="401"/>
    <s v=" Ms"/>
    <s v="Sarah E"/>
    <s v="Kasabian-Larson"/>
    <n v="23.655000000000001"/>
    <n v="10.84"/>
    <s v="yes"/>
    <s v="No"/>
    <s v="Yes"/>
    <x v="3"/>
    <s v="yes"/>
    <s v="Normal Weight"/>
    <s v="Diabetic"/>
    <d v="1963-08-21T00:00:00"/>
    <n v="25678.78"/>
    <x v="1"/>
    <x v="0"/>
    <s v="R1012"/>
    <n v="59"/>
  </r>
  <r>
    <x v="402"/>
    <s v=" Ms"/>
    <s v="Anne Elise"/>
    <s v="Creamer"/>
    <n v="27.36"/>
    <n v="5.88"/>
    <s v="No"/>
    <s v="No"/>
    <s v="No"/>
    <x v="1"/>
    <s v="No"/>
    <s v="Overweight"/>
    <s v="Prediabetic"/>
    <d v="1972-07-17T00:00:00"/>
    <n v="25656.58"/>
    <x v="1"/>
    <x v="0"/>
    <s v="R1024"/>
    <n v="50"/>
  </r>
  <r>
    <x v="403"/>
    <s v=" Mr"/>
    <s v="Christopher R"/>
    <s v="Kimbel"/>
    <n v="27.82"/>
    <n v="5.24"/>
    <s v="yes"/>
    <s v="No"/>
    <s v="No"/>
    <x v="0"/>
    <s v="yes"/>
    <s v="Overweight"/>
    <s v="Normal"/>
    <d v="2001-08-02T00:00:00"/>
    <n v="25648.98"/>
    <x v="1"/>
    <x v="1"/>
    <s v="R1011"/>
    <n v="21"/>
  </r>
  <r>
    <x v="404"/>
    <s v=" Mr"/>
    <s v="Elliot"/>
    <s v="Livensparger"/>
    <n v="25.46"/>
    <n v="11.75"/>
    <s v="No"/>
    <s v="No"/>
    <s v="No"/>
    <x v="0"/>
    <s v="No"/>
    <s v="Overweight"/>
    <s v="Diabetic"/>
    <d v="1968-12-11T00:00:00"/>
    <n v="25517.11"/>
    <x v="1"/>
    <x v="0"/>
    <s v="R1017"/>
    <n v="54"/>
  </r>
  <r>
    <x v="405"/>
    <s v=" Mr"/>
    <s v="Christopher D"/>
    <s v="Grange"/>
    <n v="25.1"/>
    <n v="6.97"/>
    <s v="No"/>
    <s v="No"/>
    <s v="No"/>
    <x v="0"/>
    <s v="yes"/>
    <s v="Overweight"/>
    <s v="Diabetic"/>
    <d v="1968-08-22T00:00:00"/>
    <n v="25382.3"/>
    <x v="1"/>
    <x v="2"/>
    <s v="R1011"/>
    <n v="54"/>
  </r>
  <r>
    <x v="406"/>
    <s v=" Mr"/>
    <s v="Corey"/>
    <s v="Nunlist"/>
    <n v="32.11"/>
    <n v="4.76"/>
    <s v="No"/>
    <s v="No"/>
    <s v="No"/>
    <x v="1"/>
    <s v="No"/>
    <s v="Obesity"/>
    <s v="Normal"/>
    <d v="1972-09-26T00:00:00"/>
    <n v="25333.33"/>
    <x v="1"/>
    <x v="2"/>
    <s v="R1017"/>
    <n v="50"/>
  </r>
  <r>
    <x v="407"/>
    <s v=" Mr"/>
    <s v="Patrick D"/>
    <s v="Cutter"/>
    <n v="29.8"/>
    <n v="8.24"/>
    <s v="yes"/>
    <s v="No"/>
    <s v="No"/>
    <x v="3"/>
    <s v="yes"/>
    <s v="Overweight"/>
    <s v="Diabetic"/>
    <d v="1975-12-14T00:00:00"/>
    <n v="25309.49"/>
    <x v="1"/>
    <x v="1"/>
    <s v="R1011"/>
    <n v="47"/>
  </r>
  <r>
    <x v="408"/>
    <s v=" Mr"/>
    <s v="Anthony D"/>
    <s v="Martin"/>
    <n v="24.01"/>
    <n v="4.76"/>
    <s v="No"/>
    <s v="No"/>
    <s v="No"/>
    <x v="3"/>
    <s v="yes"/>
    <s v="Normal Weight"/>
    <s v="Normal"/>
    <d v="1998-11-24T00:00:00"/>
    <n v="25127.22"/>
    <x v="1"/>
    <x v="0"/>
    <s v="R1011"/>
    <n v="24"/>
  </r>
  <r>
    <x v="409"/>
    <s v=" Ms"/>
    <s v="Melissa"/>
    <s v="Cooney"/>
    <n v="23.21"/>
    <n v="6.03"/>
    <s v="No"/>
    <s v="No"/>
    <s v="No"/>
    <x v="3"/>
    <s v="No"/>
    <s v="Normal Weight"/>
    <s v="Prediabetic"/>
    <d v="1998-06-14T00:00:00"/>
    <n v="25081.77"/>
    <x v="1"/>
    <x v="2"/>
    <s v="R1013"/>
    <n v="24"/>
  </r>
  <r>
    <x v="410"/>
    <s v=" Ms"/>
    <s v="Raven"/>
    <s v="Bier"/>
    <n v="21.2"/>
    <n v="4.07"/>
    <s v="yes"/>
    <s v="No"/>
    <s v="No"/>
    <x v="3"/>
    <s v="yes"/>
    <s v="Normal Weight"/>
    <s v="Normal"/>
    <d v="1995-12-04T00:00:00"/>
    <n v="25075.97"/>
    <x v="1"/>
    <x v="2"/>
    <s v="R1011"/>
    <n v="27"/>
  </r>
  <r>
    <x v="411"/>
    <s v=" Mr"/>
    <s v="Christopher"/>
    <s v="Muskopf"/>
    <n v="28.215"/>
    <n v="8.26"/>
    <s v="yes"/>
    <s v="No"/>
    <s v="No"/>
    <x v="3"/>
    <s v="yes"/>
    <s v="Overweight"/>
    <s v="Diabetic"/>
    <d v="1975-11-14T00:00:00"/>
    <n v="24915.22"/>
    <x v="1"/>
    <x v="0"/>
    <s v="R1012"/>
    <n v="47"/>
  </r>
  <r>
    <x v="412"/>
    <s v=" Ms"/>
    <s v="Kendra A"/>
    <s v="Sirak"/>
    <n v="38.094999999999999"/>
    <n v="4.76"/>
    <s v="No"/>
    <s v="No"/>
    <s v="No"/>
    <x v="3"/>
    <s v="No"/>
    <s v="Obesity"/>
    <s v="Normal"/>
    <d v="1987-06-14T00:00:00"/>
    <n v="24915.05"/>
    <x v="1"/>
    <x v="1"/>
    <s v="R1024"/>
    <n v="35"/>
  </r>
  <r>
    <x v="413"/>
    <s v=" Ms"/>
    <s v="Jordan"/>
    <s v="Nelsen"/>
    <n v="22.61"/>
    <n v="6.13"/>
    <s v="yes"/>
    <s v="No"/>
    <s v="Yes"/>
    <x v="3"/>
    <s v="yes"/>
    <s v="Normal Weight"/>
    <s v="Prediabetic"/>
    <d v="1969-07-23T00:00:00"/>
    <n v="24873.38"/>
    <x v="1"/>
    <x v="1"/>
    <s v="R1024"/>
    <n v="53"/>
  </r>
  <r>
    <x v="414"/>
    <s v=" Mr"/>
    <s v="Nils"/>
    <s v="Schallner"/>
    <n v="24.32"/>
    <n v="10.47"/>
    <s v="yes"/>
    <s v="No"/>
    <s v="No"/>
    <x v="1"/>
    <s v="yes"/>
    <s v="Normal Weight"/>
    <s v="Diabetic"/>
    <d v="1970-11-26T00:00:00"/>
    <n v="24869.84"/>
    <x v="1"/>
    <x v="2"/>
    <s v="R1016"/>
    <n v="52"/>
  </r>
  <r>
    <x v="415"/>
    <s v=" Mr"/>
    <s v="Scott"/>
    <s v="Dunlap"/>
    <n v="20.96"/>
    <n v="4.04"/>
    <s v="yes"/>
    <s v="No"/>
    <s v="No"/>
    <x v="3"/>
    <s v="yes"/>
    <s v="Normal Weight"/>
    <s v="Normal"/>
    <d v="1995-06-10T00:00:00"/>
    <n v="24863.25"/>
    <x v="1"/>
    <x v="0"/>
    <s v="R1011"/>
    <n v="27"/>
  </r>
  <r>
    <x v="416"/>
    <s v=" Ms"/>
    <s v="Angela"/>
    <s v="Messing"/>
    <n v="19.68"/>
    <n v="5.74"/>
    <s v="No"/>
    <s v="No"/>
    <s v="No"/>
    <x v="0"/>
    <s v="yes"/>
    <s v="Normal Weight"/>
    <s v="Prediabetic"/>
    <d v="1994-09-09T00:00:00"/>
    <n v="24817.25"/>
    <x v="1"/>
    <x v="2"/>
    <s v="R1011"/>
    <n v="28"/>
  </r>
  <r>
    <x v="417"/>
    <s v=" Ms"/>
    <s v="Allison"/>
    <s v="Bondell"/>
    <n v="18.100000000000001"/>
    <n v="6.33"/>
    <s v="No"/>
    <s v="No"/>
    <s v="No"/>
    <x v="3"/>
    <s v="yes"/>
    <s v="Under  Weight"/>
    <s v="Prediabetic"/>
    <d v="1992-10-11T00:00:00"/>
    <n v="24795.040000000001"/>
    <x v="1"/>
    <x v="0"/>
    <s v="R1011"/>
    <n v="30"/>
  </r>
  <r>
    <x v="418"/>
    <s v=" Ms"/>
    <s v="Caitlin O"/>
    <s v="Gaughan"/>
    <n v="29.64"/>
    <n v="4.28"/>
    <s v="yes"/>
    <s v="No"/>
    <s v="No"/>
    <x v="0"/>
    <s v="No"/>
    <s v="Overweight"/>
    <s v="Normal"/>
    <d v="1996-08-28T00:00:00"/>
    <n v="24671.66"/>
    <x v="1"/>
    <x v="1"/>
    <s v="R1024"/>
    <n v="26"/>
  </r>
  <r>
    <x v="419"/>
    <s v=" Ms"/>
    <s v="Tracy M"/>
    <s v="Gruman"/>
    <n v="25.3"/>
    <n v="9.4700000000000006"/>
    <s v="yes"/>
    <s v="No"/>
    <s v="No"/>
    <x v="1"/>
    <s v="yes"/>
    <s v="Overweight"/>
    <s v="Diabetic"/>
    <d v="1970-06-12T00:00:00"/>
    <n v="24667.42"/>
    <x v="1"/>
    <x v="0"/>
    <s v="R1013"/>
    <n v="52"/>
  </r>
  <r>
    <x v="420"/>
    <s v=" Mr"/>
    <s v="Dustin M"/>
    <s v="Whitlow"/>
    <n v="27.6"/>
    <n v="4.8499999999999996"/>
    <s v="yes"/>
    <s v="No"/>
    <s v="No"/>
    <x v="0"/>
    <s v="No"/>
    <s v="Overweight"/>
    <s v="Normal"/>
    <d v="1976-10-12T00:00:00"/>
    <n v="24603.05"/>
    <x v="1"/>
    <x v="2"/>
    <s v="R1011"/>
    <n v="46"/>
  </r>
  <r>
    <x v="421"/>
    <s v=" Ms"/>
    <s v="Jenny"/>
    <s v="Robinson"/>
    <n v="27.645"/>
    <n v="11.03"/>
    <s v="yes"/>
    <s v="No"/>
    <s v="No"/>
    <x v="3"/>
    <s v="yes"/>
    <s v="Overweight"/>
    <s v="Diabetic"/>
    <d v="1975-06-13T00:00:00"/>
    <n v="24535.7"/>
    <x v="1"/>
    <x v="2"/>
    <s v="R1012"/>
    <n v="47"/>
  </r>
  <r>
    <x v="422"/>
    <s v=" Ms"/>
    <s v="Emily"/>
    <s v="Sabo"/>
    <n v="27.6"/>
    <n v="5.22"/>
    <s v="No"/>
    <s v="No"/>
    <s v="No"/>
    <x v="1"/>
    <s v="yes"/>
    <s v="Overweight"/>
    <s v="Normal"/>
    <d v="1972-09-14T00:00:00"/>
    <n v="24520.26"/>
    <x v="1"/>
    <x v="0"/>
    <s v="R1011"/>
    <n v="50"/>
  </r>
  <r>
    <x v="423"/>
    <s v=" Ms"/>
    <s v="Fabienne"/>
    <s v="Nazarian"/>
    <n v="25.08"/>
    <n v="9.52"/>
    <s v="yes"/>
    <s v="No"/>
    <s v="No"/>
    <x v="1"/>
    <s v="No"/>
    <s v="Overweight"/>
    <s v="Diabetic"/>
    <d v="1961-10-21T00:00:00"/>
    <n v="24513.09"/>
    <x v="1"/>
    <x v="2"/>
    <s v="R1013"/>
    <n v="61"/>
  </r>
  <r>
    <x v="424"/>
    <s v=" Mr"/>
    <s v="Jordan"/>
    <s v="Lerma"/>
    <n v="30.02"/>
    <n v="11.09"/>
    <s v="No"/>
    <s v="No"/>
    <s v="No"/>
    <x v="0"/>
    <s v="No"/>
    <s v="Obesity"/>
    <s v="Diabetic"/>
    <d v="1968-07-06T00:00:00"/>
    <n v="24476.48"/>
    <x v="1"/>
    <x v="2"/>
    <s v="R1012"/>
    <n v="54"/>
  </r>
  <r>
    <x v="425"/>
    <s v=" Mr"/>
    <s v="Matt"/>
    <s v="Dahl"/>
    <n v="27.36"/>
    <n v="9.4499999999999993"/>
    <s v="yes"/>
    <s v="No"/>
    <s v="No"/>
    <x v="1"/>
    <s v="yes"/>
    <s v="Overweight"/>
    <s v="Diabetic"/>
    <d v="1970-11-30T00:00:00"/>
    <n v="24393.62"/>
    <x v="1"/>
    <x v="0"/>
    <s v="R1012"/>
    <n v="52"/>
  </r>
  <r>
    <x v="426"/>
    <s v=" Ms"/>
    <s v="Taryn L"/>
    <s v="Surtees"/>
    <n v="22.2"/>
    <n v="5.51"/>
    <s v="No"/>
    <s v="No"/>
    <s v="No"/>
    <x v="0"/>
    <s v="yes"/>
    <s v="Normal Weight"/>
    <s v="Normal"/>
    <d v="1999-10-07T00:00:00"/>
    <n v="24387.74"/>
    <x v="1"/>
    <x v="1"/>
    <s v="R1011"/>
    <n v="23"/>
  </r>
  <r>
    <x v="427"/>
    <s v=" Ms"/>
    <s v="Temima"/>
    <s v="Spetner"/>
    <n v="25.71"/>
    <n v="4.18"/>
    <s v="No"/>
    <s v="yes"/>
    <s v="No"/>
    <x v="3"/>
    <s v="yes"/>
    <s v="Overweight"/>
    <s v="Normal"/>
    <d v="2004-08-03T00:00:00"/>
    <n v="24294.02"/>
    <x v="1"/>
    <x v="1"/>
    <s v="R1011"/>
    <n v="18"/>
  </r>
  <r>
    <x v="428"/>
    <s v=" Ms"/>
    <s v="Jennifer"/>
    <s v="Brandon"/>
    <n v="41.91"/>
    <n v="5.98"/>
    <s v="yes"/>
    <s v="No"/>
    <s v="No"/>
    <x v="3"/>
    <s v="No"/>
    <s v="Obesity"/>
    <s v="Prediabetic"/>
    <d v="1964-12-16T00:00:00"/>
    <n v="24227.34"/>
    <x v="1"/>
    <x v="1"/>
    <s v="R1013"/>
    <n v="58"/>
  </r>
  <r>
    <x v="429"/>
    <s v=" Ms"/>
    <s v="Serena M"/>
    <s v="Eley"/>
    <n v="25.85"/>
    <n v="10.16"/>
    <s v="No"/>
    <s v="No"/>
    <s v="No"/>
    <x v="0"/>
    <s v="yes"/>
    <s v="Overweight"/>
    <s v="Diabetic"/>
    <d v="1974-09-10T00:00:00"/>
    <n v="24180.93"/>
    <x v="1"/>
    <x v="1"/>
    <s v="R1013"/>
    <n v="48"/>
  </r>
  <r>
    <x v="430"/>
    <s v=" Ms"/>
    <s v="Victoria M"/>
    <s v="Sedicum"/>
    <n v="23.844999999999999"/>
    <n v="11.71"/>
    <s v="No"/>
    <s v="No"/>
    <s v="No"/>
    <x v="1"/>
    <s v="yes"/>
    <s v="Normal Weight"/>
    <s v="Diabetic"/>
    <d v="1973-06-13T00:00:00"/>
    <n v="24106.91"/>
    <x v="1"/>
    <x v="2"/>
    <s v="R1024"/>
    <n v="49"/>
  </r>
  <r>
    <x v="431"/>
    <s v=" Ms"/>
    <s v="Phoebe"/>
    <s v="Markle"/>
    <n v="30.59"/>
    <n v="5.23"/>
    <s v="No"/>
    <s v="No"/>
    <s v="Yes"/>
    <x v="3"/>
    <s v="No"/>
    <s v="Obesity"/>
    <s v="Normal"/>
    <d v="2003-12-30T00:00:00"/>
    <n v="24059.68"/>
    <x v="1"/>
    <x v="2"/>
    <s v="R1012"/>
    <n v="19"/>
  </r>
  <r>
    <x v="432"/>
    <s v=" Mr"/>
    <s v="Corey"/>
    <s v="Kunz"/>
    <n v="24.795000000000002"/>
    <n v="6.85"/>
    <s v="No"/>
    <s v="No"/>
    <s v="No"/>
    <x v="0"/>
    <s v="yes"/>
    <s v="Normal Weight"/>
    <s v="Diabetic"/>
    <d v="1971-07-10T00:00:00"/>
    <n v="23967.38"/>
    <x v="1"/>
    <x v="2"/>
    <s v="R1012"/>
    <n v="51"/>
  </r>
  <r>
    <x v="433"/>
    <s v=" Ms"/>
    <s v="Rebecca"/>
    <s v="Wimert"/>
    <n v="24.13"/>
    <n v="7.05"/>
    <s v="yes"/>
    <s v="No"/>
    <s v="No"/>
    <x v="1"/>
    <s v="yes"/>
    <s v="Normal Weight"/>
    <s v="Diabetic"/>
    <d v="1970-08-08T00:00:00"/>
    <n v="23887.66"/>
    <x v="1"/>
    <x v="0"/>
    <s v="R1012"/>
    <n v="52"/>
  </r>
  <r>
    <x v="434"/>
    <s v=" Mr"/>
    <s v="Nicholas D"/>
    <s v="Peterson"/>
    <n v="25.84"/>
    <n v="11.64"/>
    <s v="No"/>
    <s v="No"/>
    <s v="No"/>
    <x v="1"/>
    <s v="yes"/>
    <s v="Overweight"/>
    <s v="Diabetic"/>
    <d v="1973-06-27T00:00:00"/>
    <n v="23807.24"/>
    <x v="1"/>
    <x v="0"/>
    <s v="R1012"/>
    <n v="49"/>
  </r>
  <r>
    <x v="435"/>
    <s v=" Mr"/>
    <s v="Christian"/>
    <s v="Mercier"/>
    <n v="28"/>
    <n v="10.52"/>
    <s v="No"/>
    <s v="No"/>
    <s v="No"/>
    <x v="0"/>
    <s v="yes"/>
    <s v="Overweight"/>
    <s v="Diabetic"/>
    <d v="1974-06-02T00:00:00"/>
    <n v="23568.27"/>
    <x v="1"/>
    <x v="2"/>
    <s v="R1011"/>
    <n v="49"/>
  </r>
  <r>
    <x v="436"/>
    <s v=" Mr"/>
    <s v="Jonathon S"/>
    <s v="Laurie"/>
    <n v="34.1"/>
    <n v="4.01"/>
    <s v="yes"/>
    <s v="No"/>
    <s v="Yes"/>
    <x v="3"/>
    <s v="No"/>
    <s v="Obesity"/>
    <s v="Normal"/>
    <d v="1983-08-26T00:00:00"/>
    <n v="23563.02"/>
    <x v="1"/>
    <x v="2"/>
    <s v="R1013"/>
    <n v="39"/>
  </r>
  <r>
    <x v="437"/>
    <s v=" Ms"/>
    <s v="Caroline"/>
    <s v="Sekaquaptewa"/>
    <n v="26.125"/>
    <n v="8.56"/>
    <s v="yes"/>
    <s v="No"/>
    <s v="No"/>
    <x v="3"/>
    <s v="yes"/>
    <s v="Overweight"/>
    <s v="Diabetic"/>
    <d v="1975-11-13T00:00:00"/>
    <n v="23401.31"/>
    <x v="1"/>
    <x v="0"/>
    <s v="R1024"/>
    <n v="47"/>
  </r>
  <r>
    <x v="438"/>
    <s v=" Mr"/>
    <s v="Joshua D"/>
    <s v="Frash"/>
    <n v="25.6"/>
    <n v="10.5"/>
    <s v="No"/>
    <s v="No"/>
    <s v="No"/>
    <x v="1"/>
    <s v="yes"/>
    <s v="Overweight"/>
    <s v="Diabetic"/>
    <d v="1973-10-22T00:00:00"/>
    <n v="23306.55"/>
    <x v="1"/>
    <x v="2"/>
    <s v="R1011"/>
    <n v="49"/>
  </r>
  <r>
    <x v="439"/>
    <s v=" Ms"/>
    <s v="Nichole"/>
    <s v="Bukowski"/>
    <n v="24.32"/>
    <n v="6.39"/>
    <s v="No"/>
    <s v="No"/>
    <s v="No"/>
    <x v="0"/>
    <s v="No"/>
    <s v="Normal Weight"/>
    <s v="Prediabetic"/>
    <d v="1994-10-03T00:00:00"/>
    <n v="23288.93"/>
    <x v="1"/>
    <x v="0"/>
    <s v="R1024"/>
    <n v="28"/>
  </r>
  <r>
    <x v="440"/>
    <s v=" Ms"/>
    <s v="Denise M"/>
    <s v="Sandahl"/>
    <n v="22.88"/>
    <n v="5.71"/>
    <s v="yes"/>
    <s v="No"/>
    <s v="Yes"/>
    <x v="3"/>
    <s v="yes"/>
    <s v="Normal Weight"/>
    <s v="Prediabetic"/>
    <d v="1969-11-14T00:00:00"/>
    <n v="23244.79"/>
    <x v="1"/>
    <x v="0"/>
    <s v="R1013"/>
    <n v="53"/>
  </r>
  <r>
    <x v="441"/>
    <s v=" Mr"/>
    <s v="Peter R"/>
    <s v="Speight"/>
    <n v="24.984999999999999"/>
    <n v="4.43"/>
    <s v="yes"/>
    <s v="No"/>
    <s v="Yes"/>
    <x v="3"/>
    <s v="No"/>
    <s v="Normal Weight"/>
    <s v="Normal"/>
    <d v="1997-08-07T00:00:00"/>
    <n v="23241.47"/>
    <x v="1"/>
    <x v="0"/>
    <s v="R1018"/>
    <n v="25"/>
  </r>
  <r>
    <x v="442"/>
    <s v=" Mr"/>
    <s v="Johnson K"/>
    <s v="Lee"/>
    <n v="33.1"/>
    <n v="5.52"/>
    <s v="No"/>
    <s v="No"/>
    <s v="Yes"/>
    <x v="3"/>
    <s v="No"/>
    <s v="Obesity"/>
    <s v="Normal"/>
    <d v="2003-12-14T00:00:00"/>
    <n v="23082.959999999999"/>
    <x v="1"/>
    <x v="2"/>
    <s v="R1011"/>
    <n v="19"/>
  </r>
  <r>
    <x v="443"/>
    <s v=" Ms"/>
    <s v="Katherine"/>
    <s v="Nielsen"/>
    <n v="27.83"/>
    <n v="9.1999999999999993"/>
    <s v="yes"/>
    <s v="No"/>
    <s v="No"/>
    <x v="3"/>
    <s v="yes"/>
    <s v="Overweight"/>
    <s v="Diabetic"/>
    <d v="1975-09-09T00:00:00"/>
    <n v="23065.42"/>
    <x v="1"/>
    <x v="2"/>
    <s v="R1013"/>
    <n v="47"/>
  </r>
  <r>
    <x v="444"/>
    <s v=" Ms"/>
    <s v="Lynda"/>
    <s v="Zirdok"/>
    <n v="30.875"/>
    <n v="10.97"/>
    <s v="yes"/>
    <s v="No"/>
    <s v="No"/>
    <x v="1"/>
    <s v="No"/>
    <s v="Obesity"/>
    <s v="Diabetic"/>
    <d v="1970-11-09T00:00:00"/>
    <n v="23045.57"/>
    <x v="1"/>
    <x v="2"/>
    <s v="R1024"/>
    <n v="52"/>
  </r>
  <r>
    <x v="445"/>
    <s v=" Mr"/>
    <s v="Anthony"/>
    <s v="Crudale"/>
    <n v="27.265000000000001"/>
    <n v="4.25"/>
    <s v="No"/>
    <s v="No"/>
    <s v="Yes"/>
    <x v="3"/>
    <s v="No"/>
    <s v="Overweight"/>
    <s v="Normal"/>
    <d v="2003-07-25T00:00:00"/>
    <n v="22493.66"/>
    <x v="1"/>
    <x v="1"/>
    <s v="R1012"/>
    <n v="19"/>
  </r>
  <r>
    <x v="446"/>
    <s v=" Ms"/>
    <s v="Linnea C"/>
    <s v="Koopmans"/>
    <n v="26.7"/>
    <n v="5.23"/>
    <s v="No"/>
    <s v="No"/>
    <s v="Yes"/>
    <x v="3"/>
    <s v="yes"/>
    <s v="Overweight"/>
    <s v="Normal"/>
    <d v="1979-11-14T00:00:00"/>
    <n v="22478.6"/>
    <x v="2"/>
    <x v="2"/>
    <s v="R1011"/>
    <n v="43"/>
  </r>
  <r>
    <x v="447"/>
    <s v=" Mr"/>
    <s v="Massimiliano A"/>
    <s v="Milani"/>
    <n v="29.925000000000001"/>
    <n v="5.96"/>
    <s v="yes"/>
    <s v="No"/>
    <s v="Yes"/>
    <x v="3"/>
    <s v="yes"/>
    <s v="Overweight"/>
    <s v="Prediabetic"/>
    <d v="1983-12-21T00:00:00"/>
    <n v="22462.04"/>
    <x v="2"/>
    <x v="1"/>
    <s v="R1019"/>
    <n v="39"/>
  </r>
  <r>
    <x v="448"/>
    <s v=" Mr"/>
    <s v="James M"/>
    <s v="Kelly"/>
    <n v="19.95"/>
    <n v="4.29"/>
    <s v="yes"/>
    <s v="No"/>
    <s v="No"/>
    <x v="1"/>
    <s v="yes"/>
    <s v="Normal Weight"/>
    <s v="Normal"/>
    <d v="1966-08-18T00:00:00"/>
    <n v="22412.65"/>
    <x v="2"/>
    <x v="0"/>
    <s v="R1014"/>
    <n v="56"/>
  </r>
  <r>
    <x v="449"/>
    <s v=" Ms"/>
    <s v="Lauren"/>
    <s v="Finelli"/>
    <n v="24.225000000000001"/>
    <n v="4.09"/>
    <s v="No"/>
    <s v="No"/>
    <s v="No"/>
    <x v="0"/>
    <s v="No"/>
    <s v="Normal Weight"/>
    <s v="Normal"/>
    <d v="1999-08-26T00:00:00"/>
    <n v="22395.74"/>
    <x v="2"/>
    <x v="2"/>
    <s v="R1024"/>
    <n v="23"/>
  </r>
  <r>
    <x v="450"/>
    <s v=" Ms"/>
    <s v="Michele V"/>
    <s v="Palmer"/>
    <n v="28.12"/>
    <n v="4.88"/>
    <s v="No"/>
    <s v="No"/>
    <s v="No"/>
    <x v="0"/>
    <s v="yes"/>
    <s v="Overweight"/>
    <s v="Normal"/>
    <d v="1982-12-27T00:00:00"/>
    <n v="22331.57"/>
    <x v="1"/>
    <x v="0"/>
    <s v="R1024"/>
    <n v="40"/>
  </r>
  <r>
    <x v="451"/>
    <s v=" Mr"/>
    <s v="Xiao"/>
    <s v="Wang"/>
    <n v="23.21"/>
    <n v="6.76"/>
    <s v="No"/>
    <s v="No"/>
    <s v="No"/>
    <x v="0"/>
    <s v="yes"/>
    <s v="Normal Weight"/>
    <s v="Diabetic"/>
    <d v="1971-06-16T00:00:00"/>
    <n v="22218.11"/>
    <x v="1"/>
    <x v="0"/>
    <s v="R1013"/>
    <n v="51"/>
  </r>
  <r>
    <x v="452"/>
    <s v=" Ms"/>
    <s v="Harper L"/>
    <s v="Beasley"/>
    <n v="23.98"/>
    <n v="10.67"/>
    <s v="No"/>
    <s v="No"/>
    <s v="No"/>
    <x v="0"/>
    <s v="No"/>
    <s v="Normal Weight"/>
    <s v="Diabetic"/>
    <d v="1965-08-24T00:00:00"/>
    <n v="22192.44"/>
    <x v="2"/>
    <x v="1"/>
    <s v="R1013"/>
    <n v="57"/>
  </r>
  <r>
    <x v="453"/>
    <s v=" Mr"/>
    <s v="Nick"/>
    <s v="Bedbury"/>
    <n v="30"/>
    <n v="6.21"/>
    <s v="No"/>
    <s v="No"/>
    <s v="No"/>
    <x v="0"/>
    <s v="yes"/>
    <s v="Obesity"/>
    <s v="Prediabetic"/>
    <d v="1980-09-12T00:00:00"/>
    <n v="22144.03"/>
    <x v="1"/>
    <x v="2"/>
    <s v="R1011"/>
    <n v="42"/>
  </r>
  <r>
    <x v="454"/>
    <s v=" Mr"/>
    <s v="Scott"/>
    <s v="Stemberger"/>
    <n v="17.350000000000001"/>
    <n v="5.03"/>
    <s v="yes"/>
    <s v="No"/>
    <s v="No"/>
    <x v="0"/>
    <s v="yes"/>
    <s v="Under  Weight"/>
    <s v="Normal"/>
    <d v="2001-08-28T00:00:00"/>
    <n v="22097.62"/>
    <x v="2"/>
    <x v="1"/>
    <s v="R1011"/>
    <n v="21"/>
  </r>
  <r>
    <x v="455"/>
    <s v=" Mr"/>
    <s v="Wilson"/>
    <s v="Chebet"/>
    <n v="22.704999999999998"/>
    <n v="5.27"/>
    <s v="No"/>
    <s v="No"/>
    <s v="No"/>
    <x v="0"/>
    <s v="No"/>
    <s v="Normal Weight"/>
    <s v="Normal"/>
    <d v="1989-10-14T00:00:00"/>
    <n v="21984.47"/>
    <x v="2"/>
    <x v="1"/>
    <s v="R1012"/>
    <n v="33"/>
  </r>
  <r>
    <x v="456"/>
    <s v=" Mr"/>
    <s v="Lee"/>
    <s v="Muir"/>
    <n v="25.41"/>
    <n v="10.53"/>
    <s v="yes"/>
    <s v="No"/>
    <s v="No"/>
    <x v="3"/>
    <s v="yes"/>
    <s v="Overweight"/>
    <s v="Diabetic"/>
    <d v="1975-12-19T00:00:00"/>
    <n v="21978.68"/>
    <x v="2"/>
    <x v="0"/>
    <s v="R1013"/>
    <n v="47"/>
  </r>
  <r>
    <x v="457"/>
    <s v=" Mr"/>
    <s v="Shizhong"/>
    <s v="Yang"/>
    <n v="18.23"/>
    <n v="5.78"/>
    <s v="No"/>
    <s v="No"/>
    <s v="Yes"/>
    <x v="3"/>
    <s v="yes"/>
    <s v="Under  Weight"/>
    <s v="Prediabetic"/>
    <d v="2003-09-28T00:00:00"/>
    <n v="21882.400000000001"/>
    <x v="1"/>
    <x v="1"/>
    <s v="R1011"/>
    <n v="19"/>
  </r>
  <r>
    <x v="458"/>
    <s v=" Ms"/>
    <s v="Marie-Claire"/>
    <s v="Gravel"/>
    <n v="24.7"/>
    <n v="4.3600000000000003"/>
    <s v="No"/>
    <s v="No"/>
    <s v="Yes"/>
    <x v="3"/>
    <s v="yes"/>
    <s v="Normal Weight"/>
    <s v="Normal"/>
    <d v="1979-08-17T00:00:00"/>
    <n v="21880.82"/>
    <x v="2"/>
    <x v="1"/>
    <s v="R1012"/>
    <n v="43"/>
  </r>
  <r>
    <x v="459"/>
    <s v=" Mr"/>
    <s v="Todd J"/>
    <s v="Smith"/>
    <n v="37.4"/>
    <n v="9.7200000000000006"/>
    <s v="yes"/>
    <s v="No"/>
    <s v="Yes"/>
    <x v="3"/>
    <s v="No"/>
    <s v="Obesity"/>
    <s v="Diabetic"/>
    <d v="1963-08-27T00:00:00"/>
    <n v="21797"/>
    <x v="2"/>
    <x v="1"/>
    <s v="R1011"/>
    <n v="59"/>
  </r>
  <r>
    <x v="460"/>
    <s v=" Ms"/>
    <s v="Carolyn"/>
    <s v="Williams"/>
    <n v="26.885000000000002"/>
    <n v="5.18"/>
    <s v="No"/>
    <s v="No"/>
    <s v="Yes"/>
    <x v="3"/>
    <s v="yes"/>
    <s v="Overweight"/>
    <s v="Normal"/>
    <d v="1979-09-28T00:00:00"/>
    <n v="21774.32"/>
    <x v="2"/>
    <x v="2"/>
    <s v="R1012"/>
    <n v="43"/>
  </r>
  <r>
    <x v="461"/>
    <s v=" Ms"/>
    <s v="Lindsey"/>
    <s v="Meyer"/>
    <n v="25.27"/>
    <n v="5.29"/>
    <s v="No"/>
    <s v="No"/>
    <s v="Yes"/>
    <x v="3"/>
    <s v="yes"/>
    <s v="Overweight"/>
    <s v="Normal"/>
    <d v="1979-09-20T00:00:00"/>
    <n v="21771.34"/>
    <x v="2"/>
    <x v="1"/>
    <s v="R1024"/>
    <n v="43"/>
  </r>
  <r>
    <x v="462"/>
    <s v=" Ms"/>
    <s v="Marissa D"/>
    <s v="Jamieson"/>
    <n v="23.655000000000001"/>
    <n v="4.8600000000000003"/>
    <s v="yes"/>
    <s v="No"/>
    <s v="No"/>
    <x v="0"/>
    <s v="yes"/>
    <s v="Normal Weight"/>
    <s v="Normal"/>
    <d v="1976-07-18T00:00:00"/>
    <n v="21677.279999999999"/>
    <x v="2"/>
    <x v="1"/>
    <s v="R1012"/>
    <n v="46"/>
  </r>
  <r>
    <x v="463"/>
    <s v=" Mr"/>
    <s v="Jean Luc"/>
    <s v="Dufeal"/>
    <n v="55.05"/>
    <n v="7.66"/>
    <s v="No"/>
    <s v="No"/>
    <s v="No"/>
    <x v="0"/>
    <s v="No"/>
    <s v="Obesity"/>
    <s v="Diabetic"/>
    <d v="1962-11-16T00:00:00"/>
    <n v="21661.16"/>
    <x v="1"/>
    <x v="2"/>
    <s v="R1012"/>
    <n v="60"/>
  </r>
  <r>
    <x v="464"/>
    <s v=" Ms"/>
    <s v="Danielle"/>
    <s v="Sansonetti"/>
    <n v="24.89"/>
    <n v="6.1"/>
    <s v="yes"/>
    <s v="No"/>
    <s v="Yes"/>
    <x v="3"/>
    <s v="yes"/>
    <s v="Normal Weight"/>
    <s v="Prediabetic"/>
    <d v="1983-12-25T00:00:00"/>
    <n v="21659.93"/>
    <x v="2"/>
    <x v="0"/>
    <s v="R1024"/>
    <n v="39"/>
  </r>
  <r>
    <x v="465"/>
    <s v=" Mr"/>
    <s v="Jim"/>
    <s v="Koneazny"/>
    <n v="18.715"/>
    <n v="4.4400000000000004"/>
    <s v="No"/>
    <s v="No"/>
    <s v="No"/>
    <x v="0"/>
    <s v="No"/>
    <s v="Normal Weight"/>
    <s v="Normal"/>
    <d v="1999-06-12T00:00:00"/>
    <n v="21595.38"/>
    <x v="1"/>
    <x v="0"/>
    <s v="R1012"/>
    <n v="23"/>
  </r>
  <r>
    <x v="466"/>
    <s v=" Mr"/>
    <s v="Matthew T"/>
    <s v="Johnson"/>
    <n v="28.12"/>
    <n v="6.15"/>
    <s v="No"/>
    <s v="No"/>
    <s v="No"/>
    <x v="0"/>
    <s v="yes"/>
    <s v="Overweight"/>
    <s v="Prediabetic"/>
    <d v="1990-11-21T00:00:00"/>
    <n v="21472.48"/>
    <x v="1"/>
    <x v="2"/>
    <s v="R1012"/>
    <n v="32"/>
  </r>
  <r>
    <x v="467"/>
    <s v=" Ms"/>
    <s v="Rachel L"/>
    <s v="Glasson"/>
    <n v="26.6"/>
    <n v="4.53"/>
    <s v="No"/>
    <s v="No"/>
    <s v="No"/>
    <x v="0"/>
    <s v="yes"/>
    <s v="Overweight"/>
    <s v="Normal"/>
    <d v="1980-09-04T00:00:00"/>
    <n v="21348.71"/>
    <x v="1"/>
    <x v="1"/>
    <s v="R1012"/>
    <n v="42"/>
  </r>
  <r>
    <x v="468"/>
    <s v=" Ms"/>
    <s v="Corina"/>
    <s v="Canitz"/>
    <n v="30.114999999999998"/>
    <n v="5.48"/>
    <s v="No"/>
    <s v="yes"/>
    <s v="No"/>
    <x v="3"/>
    <s v="No"/>
    <s v="Obesity"/>
    <s v="Normal"/>
    <d v="2004-08-04T00:00:00"/>
    <n v="21344.85"/>
    <x v="2"/>
    <x v="1"/>
    <s v="R1024"/>
    <n v="18"/>
  </r>
  <r>
    <x v="469"/>
    <s v=" Mr"/>
    <s v="Guannan"/>
    <s v="Li"/>
    <n v="24.605"/>
    <n v="5.48"/>
    <s v="No"/>
    <s v="No"/>
    <s v="No"/>
    <x v="0"/>
    <s v="yes"/>
    <s v="Normal Weight"/>
    <s v="Normal"/>
    <d v="1980-12-10T00:00:00"/>
    <n v="21259.38"/>
    <x v="2"/>
    <x v="0"/>
    <s v="R1019"/>
    <n v="42"/>
  </r>
  <r>
    <x v="470"/>
    <s v=" Mr"/>
    <s v="Don"/>
    <s v="Parsons"/>
    <n v="29.6"/>
    <n v="8.1"/>
    <s v="No"/>
    <s v="No"/>
    <s v="No"/>
    <x v="0"/>
    <s v="No"/>
    <s v="Overweight"/>
    <s v="Diabetic"/>
    <d v="1974-09-03T00:00:00"/>
    <n v="21232.18"/>
    <x v="2"/>
    <x v="2"/>
    <s v="R1011"/>
    <n v="48"/>
  </r>
  <r>
    <x v="471"/>
    <s v=" Mr"/>
    <s v="Chris"/>
    <s v="Raulli"/>
    <n v="24.42"/>
    <n v="7.16"/>
    <s v="No"/>
    <s v="No"/>
    <s v="No"/>
    <x v="0"/>
    <s v="yes"/>
    <s v="Normal Weight"/>
    <s v="Diabetic"/>
    <d v="1974-10-14T00:00:00"/>
    <n v="21223.68"/>
    <x v="2"/>
    <x v="2"/>
    <s v="R1013"/>
    <n v="48"/>
  </r>
  <r>
    <x v="472"/>
    <s v=" Mr"/>
    <s v="Gavin V"/>
    <s v="Frome"/>
    <n v="20.9"/>
    <n v="4.55"/>
    <s v="yes"/>
    <s v="No"/>
    <s v="Yes"/>
    <x v="3"/>
    <s v="yes"/>
    <s v="Normal Weight"/>
    <s v="Normal"/>
    <d v="1969-08-26T00:00:00"/>
    <n v="21195.82"/>
    <x v="2"/>
    <x v="1"/>
    <s v="R1013"/>
    <n v="53"/>
  </r>
  <r>
    <x v="473"/>
    <s v=" Mr"/>
    <s v="David"/>
    <s v="Sevcik"/>
    <n v="22.895"/>
    <n v="6.03"/>
    <s v="No"/>
    <s v="No"/>
    <s v="No"/>
    <x v="0"/>
    <s v="yes"/>
    <s v="Normal Weight"/>
    <s v="Prediabetic"/>
    <d v="1977-11-23T00:00:00"/>
    <n v="21098.55"/>
    <x v="2"/>
    <x v="0"/>
    <s v="R1012"/>
    <n v="45"/>
  </r>
  <r>
    <x v="474"/>
    <s v=" Mr"/>
    <s v="Jatin"/>
    <s v="Narang"/>
    <n v="28.3"/>
    <n v="5.47"/>
    <s v="yes"/>
    <s v="No"/>
    <s v="Yes"/>
    <x v="3"/>
    <s v="yes"/>
    <s v="Overweight"/>
    <s v="Normal"/>
    <d v="1983-07-02T00:00:00"/>
    <n v="21082.16"/>
    <x v="2"/>
    <x v="2"/>
    <s v="R1011"/>
    <n v="39"/>
  </r>
  <r>
    <x v="475"/>
    <s v=" Mr"/>
    <s v="J P"/>
    <s v="Royston"/>
    <n v="54.3"/>
    <n v="4.1500000000000004"/>
    <s v="yes"/>
    <s v="No"/>
    <s v="No"/>
    <x v="3"/>
    <s v="No"/>
    <s v="Obesity"/>
    <s v="Normal"/>
    <d v="1964-11-19T00:00:00"/>
    <n v="20893.060000000001"/>
    <x v="1"/>
    <x v="0"/>
    <s v="R1012"/>
    <n v="58"/>
  </r>
  <r>
    <x v="476"/>
    <s v=" Ms"/>
    <s v="Angela M"/>
    <s v="Tieri"/>
    <n v="33.344999999999999"/>
    <n v="11.32"/>
    <s v="yes"/>
    <s v="No"/>
    <s v="No"/>
    <x v="3"/>
    <s v="No"/>
    <s v="Obesity"/>
    <s v="Diabetic"/>
    <d v="1975-12-08T00:00:00"/>
    <n v="20878.78"/>
    <x v="1"/>
    <x v="1"/>
    <s v="R1024"/>
    <n v="47"/>
  </r>
  <r>
    <x v="477"/>
    <s v=" Mr"/>
    <s v="Blake K"/>
    <s v="Whitney"/>
    <n v="33"/>
    <n v="9.51"/>
    <s v="yes"/>
    <s v="No"/>
    <s v="No"/>
    <x v="0"/>
    <s v="No"/>
    <s v="Obesity"/>
    <s v="Diabetic"/>
    <d v="1967-09-08T00:00:00"/>
    <n v="20781.490000000002"/>
    <x v="1"/>
    <x v="0"/>
    <s v="R1013"/>
    <n v="55"/>
  </r>
  <r>
    <x v="478"/>
    <s v=" Mr"/>
    <s v="Brian T"/>
    <s v="Wandzilak"/>
    <n v="28.024999999999999"/>
    <n v="7.67"/>
    <s v="yes"/>
    <s v="No"/>
    <s v="No"/>
    <x v="3"/>
    <s v="yes"/>
    <s v="Overweight"/>
    <s v="Diabetic"/>
    <d v="1986-08-04T00:00:00"/>
    <n v="20773.63"/>
    <x v="1"/>
    <x v="0"/>
    <s v="R1017"/>
    <n v="36"/>
  </r>
  <r>
    <x v="479"/>
    <s v=" Mr"/>
    <s v="Damon"/>
    <s v="Valenzona"/>
    <n v="28.69"/>
    <n v="6.23"/>
    <s v="No"/>
    <s v="No"/>
    <s v="No"/>
    <x v="3"/>
    <s v="yes"/>
    <s v="Overweight"/>
    <s v="Prediabetic"/>
    <d v="1992-09-14T00:00:00"/>
    <n v="20745.990000000002"/>
    <x v="2"/>
    <x v="1"/>
    <s v="R1012"/>
    <n v="30"/>
  </r>
  <r>
    <x v="480"/>
    <s v=" Mr"/>
    <s v="Jeffrey"/>
    <s v="Young"/>
    <n v="40.28"/>
    <n v="8.9"/>
    <s v="No"/>
    <s v="No"/>
    <s v="No"/>
    <x v="0"/>
    <s v="No"/>
    <s v="Obesity"/>
    <s v="Diabetic"/>
    <d v="1965-08-01T00:00:00"/>
    <n v="20709.02"/>
    <x v="2"/>
    <x v="2"/>
    <s v="R1019"/>
    <n v="57"/>
  </r>
  <r>
    <x v="481"/>
    <s v=" Mr"/>
    <s v="Malcolm J"/>
    <s v="Richards"/>
    <n v="37.299999999999997"/>
    <n v="7.79"/>
    <s v="yes"/>
    <s v="No"/>
    <s v="No"/>
    <x v="0"/>
    <s v="No"/>
    <s v="Obesity"/>
    <s v="Diabetic"/>
    <d v="1967-12-17T00:00:00"/>
    <n v="20630.28"/>
    <x v="1"/>
    <x v="0"/>
    <s v="R1011"/>
    <n v="55"/>
  </r>
  <r>
    <x v="482"/>
    <s v=" Ms"/>
    <s v="Margaret B"/>
    <s v="Alexson"/>
    <n v="54.47"/>
    <n v="4.49"/>
    <s v="yes"/>
    <s v="No"/>
    <s v="No"/>
    <x v="1"/>
    <s v="No"/>
    <s v="Obesity"/>
    <s v="Normal"/>
    <d v="1966-07-09T00:00:00"/>
    <n v="20568.32"/>
    <x v="2"/>
    <x v="2"/>
    <s v="R1012"/>
    <n v="56"/>
  </r>
  <r>
    <x v="483"/>
    <s v=" Ms"/>
    <s v="Helen"/>
    <s v="Wright"/>
    <n v="38.06"/>
    <n v="5.24"/>
    <s v="yes"/>
    <s v="No"/>
    <s v="Yes"/>
    <x v="3"/>
    <s v="No"/>
    <s v="Obesity"/>
    <s v="Normal"/>
    <d v="1969-10-13T00:00:00"/>
    <n v="20463"/>
    <x v="1"/>
    <x v="2"/>
    <s v="R1013"/>
    <n v="53"/>
  </r>
  <r>
    <x v="484"/>
    <s v=" Mr"/>
    <s v="Matthew"/>
    <s v="Mckenna"/>
    <n v="51.47"/>
    <n v="9.6"/>
    <s v="No"/>
    <s v="No"/>
    <s v="No"/>
    <x v="0"/>
    <s v="No"/>
    <s v="Obesity"/>
    <s v="Diabetic"/>
    <d v="1962-10-18T00:00:00"/>
    <n v="20446.849999999999"/>
    <x v="1"/>
    <x v="1"/>
    <s v="R1012"/>
    <n v="60"/>
  </r>
  <r>
    <x v="485"/>
    <s v=" Mr"/>
    <s v="Jeff"/>
    <s v="Sallade"/>
    <n v="29.8"/>
    <n v="5.78"/>
    <s v="yes"/>
    <s v="No"/>
    <s v="No"/>
    <x v="0"/>
    <s v="No"/>
    <s v="Overweight"/>
    <s v="Prediabetic"/>
    <d v="1985-07-12T00:00:00"/>
    <n v="20420.599999999999"/>
    <x v="2"/>
    <x v="2"/>
    <s v="R1011"/>
    <n v="37"/>
  </r>
  <r>
    <x v="486"/>
    <s v=" Mrs"/>
    <s v="Tara R"/>
    <s v="Argall"/>
    <n v="49.77"/>
    <n v="7.02"/>
    <s v="No"/>
    <s v="No"/>
    <s v="No"/>
    <x v="0"/>
    <s v="No"/>
    <s v="Obesity"/>
    <s v="Diabetic"/>
    <d v="1962-07-02T00:00:00"/>
    <n v="20354.5"/>
    <x v="2"/>
    <x v="2"/>
    <s v="R1026"/>
    <n v="60"/>
  </r>
  <r>
    <x v="487"/>
    <s v=" Ms"/>
    <s v="Kristin"/>
    <s v="Patchell"/>
    <n v="25.555"/>
    <n v="4.09"/>
    <s v="yes"/>
    <s v="No"/>
    <s v="No"/>
    <x v="0"/>
    <s v="yes"/>
    <s v="Overweight"/>
    <s v="Normal"/>
    <d v="1985-09-17T00:00:00"/>
    <n v="20296.86"/>
    <x v="2"/>
    <x v="1"/>
    <s v="R1024"/>
    <n v="37"/>
  </r>
  <r>
    <x v="488"/>
    <s v=" Mr"/>
    <s v="Timothy"/>
    <s v="Catoggio"/>
    <n v="29.64"/>
    <n v="4.93"/>
    <s v="No"/>
    <s v="No"/>
    <s v="Yes"/>
    <x v="3"/>
    <s v="No"/>
    <s v="Overweight"/>
    <s v="Normal"/>
    <d v="1993-09-07T00:00:00"/>
    <n v="20277.810000000001"/>
    <x v="2"/>
    <x v="0"/>
    <s v="R1016"/>
    <n v="29"/>
  </r>
  <r>
    <x v="489"/>
    <s v=" Mr"/>
    <s v="Scott"/>
    <s v="Adams"/>
    <n v="53.93"/>
    <n v="5.34"/>
    <s v="yes"/>
    <s v="No"/>
    <s v="No"/>
    <x v="1"/>
    <s v="No"/>
    <s v="Obesity"/>
    <s v="Normal"/>
    <d v="1966-08-22T00:00:00"/>
    <n v="20253.84"/>
    <x v="1"/>
    <x v="0"/>
    <s v="R1012"/>
    <n v="56"/>
  </r>
  <r>
    <x v="490"/>
    <s v=" Ms"/>
    <s v="Carly E"/>
    <s v="Windt"/>
    <n v="28.024999999999999"/>
    <n v="5.65"/>
    <s v="No"/>
    <s v="No"/>
    <s v="No"/>
    <x v="3"/>
    <s v="yes"/>
    <s v="Overweight"/>
    <s v="Normal"/>
    <d v="1987-10-17T00:00:00"/>
    <n v="20234.849999999999"/>
    <x v="1"/>
    <x v="0"/>
    <s v="R1012"/>
    <n v="35"/>
  </r>
  <r>
    <x v="491"/>
    <s v=" Ms"/>
    <s v="Lisa"/>
    <s v="Ryan"/>
    <n v="27.5"/>
    <n v="4.49"/>
    <s v="No"/>
    <s v="No"/>
    <s v="No"/>
    <x v="0"/>
    <s v="No"/>
    <s v="Overweight"/>
    <s v="Normal"/>
    <d v="1994-06-08T00:00:00"/>
    <n v="20177.669999999998"/>
    <x v="1"/>
    <x v="1"/>
    <s v="R1011"/>
    <n v="29"/>
  </r>
  <r>
    <x v="492"/>
    <s v=" Ms"/>
    <s v="Stacey"/>
    <s v="Marion"/>
    <n v="21.8"/>
    <n v="10.55"/>
    <s v="No"/>
    <s v="No"/>
    <s v="No"/>
    <x v="0"/>
    <s v="yes"/>
    <s v="Normal Weight"/>
    <s v="Diabetic"/>
    <d v="2002-07-09T00:00:00"/>
    <n v="20167.34"/>
    <x v="2"/>
    <x v="0"/>
    <s v="R1011"/>
    <n v="20"/>
  </r>
  <r>
    <x v="493"/>
    <s v=" Mr"/>
    <s v="Louis"/>
    <s v="Raffetto"/>
    <n v="26.41"/>
    <n v="4.92"/>
    <s v="yes"/>
    <s v="No"/>
    <s v="Yes"/>
    <x v="3"/>
    <s v="yes"/>
    <s v="Overweight"/>
    <s v="Normal"/>
    <d v="1983-10-06T00:00:00"/>
    <n v="20149.32"/>
    <x v="1"/>
    <x v="1"/>
    <s v="R1016"/>
    <n v="39"/>
  </r>
  <r>
    <x v="494"/>
    <s v=" Mr"/>
    <s v="Brian R"/>
    <s v="Young"/>
    <n v="27.835000000000001"/>
    <n v="5.9"/>
    <s v="yes"/>
    <s v="No"/>
    <s v="No"/>
    <x v="3"/>
    <s v="yes"/>
    <s v="Overweight"/>
    <s v="Prediabetic"/>
    <d v="1988-07-25T00:00:00"/>
    <n v="20009.63"/>
    <x v="1"/>
    <x v="1"/>
    <s v="R1012"/>
    <n v="34"/>
  </r>
  <r>
    <x v="495"/>
    <s v=" Mrs"/>
    <s v="Jessica"/>
    <s v="Oehlke"/>
    <n v="51.74"/>
    <n v="4.9800000000000004"/>
    <s v="yes"/>
    <s v="No"/>
    <s v="No"/>
    <x v="1"/>
    <s v="No"/>
    <s v="Obesity"/>
    <s v="Normal"/>
    <d v="1966-08-10T00:00:00"/>
    <n v="19995.29"/>
    <x v="0"/>
    <x v="0"/>
    <s v="R1026"/>
    <n v="56"/>
  </r>
  <r>
    <x v="496"/>
    <s v=" Ms"/>
    <s v="Dawn M"/>
    <s v="Sudol"/>
    <n v="23.37"/>
    <n v="5.8"/>
    <s v="No"/>
    <s v="No"/>
    <s v="No"/>
    <x v="0"/>
    <s v="yes"/>
    <s v="Normal Weight"/>
    <s v="Prediabetic"/>
    <d v="1980-10-09T00:00:00"/>
    <n v="19964.75"/>
    <x v="0"/>
    <x v="2"/>
    <s v="R1024"/>
    <n v="42"/>
  </r>
  <r>
    <x v="497"/>
    <s v=" Mr"/>
    <s v="Chris"/>
    <s v="Van Es"/>
    <n v="29.7"/>
    <n v="6.21"/>
    <s v="yes"/>
    <s v="No"/>
    <s v="Yes"/>
    <x v="3"/>
    <s v="yes"/>
    <s v="Overweight"/>
    <s v="Prediabetic"/>
    <d v="1997-10-18T00:00:00"/>
    <n v="19933.46"/>
    <x v="0"/>
    <x v="0"/>
    <s v="R1011"/>
    <n v="25"/>
  </r>
  <r>
    <x v="498"/>
    <s v=" Ms"/>
    <s v="Karen"/>
    <s v="Dolge"/>
    <n v="20.045000000000002"/>
    <n v="6.17"/>
    <s v="No"/>
    <s v="No"/>
    <s v="Yes"/>
    <x v="3"/>
    <s v="yes"/>
    <s v="Normal Weight"/>
    <s v="Prediabetic"/>
    <d v="1979-10-30T00:00:00"/>
    <n v="19798.05"/>
    <x v="0"/>
    <x v="1"/>
    <s v="R1024"/>
    <n v="43"/>
  </r>
  <r>
    <x v="499"/>
    <s v=" Ms"/>
    <s v="Jessica"/>
    <s v="Marlier"/>
    <n v="27.83"/>
    <n v="5.36"/>
    <s v="No"/>
    <s v="No"/>
    <s v="No"/>
    <x v="1"/>
    <s v="No"/>
    <s v="Overweight"/>
    <s v="Normal"/>
    <d v="1972-06-14T00:00:00"/>
    <n v="19749.38"/>
    <x v="0"/>
    <x v="0"/>
    <s v="R1013"/>
    <n v="50"/>
  </r>
  <r>
    <x v="500"/>
    <s v=" Mr"/>
    <s v="Mathieu"/>
    <s v="Girard"/>
    <n v="28.93"/>
    <n v="5.2"/>
    <s v="No"/>
    <s v="No"/>
    <s v="No"/>
    <x v="0"/>
    <s v="yes"/>
    <s v="Overweight"/>
    <s v="Normal"/>
    <d v="1990-08-08T00:00:00"/>
    <n v="19719.689999999999"/>
    <x v="0"/>
    <x v="2"/>
    <s v="R1013"/>
    <n v="32"/>
  </r>
  <r>
    <x v="501"/>
    <s v=" Mr"/>
    <s v="Kam S"/>
    <s v="Lee"/>
    <n v="33.82"/>
    <n v="5.42"/>
    <s v="No"/>
    <s v="No"/>
    <s v="No"/>
    <x v="0"/>
    <s v="No"/>
    <s v="Obesity"/>
    <s v="Normal"/>
    <d v="1994-08-27T00:00:00"/>
    <n v="19673.34"/>
    <x v="0"/>
    <x v="2"/>
    <s v="R1012"/>
    <n v="28"/>
  </r>
  <r>
    <x v="502"/>
    <s v=" Ms"/>
    <s v="Valerie A"/>
    <s v="Hubbard"/>
    <n v="20.234999999999999"/>
    <n v="6.84"/>
    <s v="No"/>
    <s v="No"/>
    <s v="No"/>
    <x v="0"/>
    <s v="yes"/>
    <s v="Normal Weight"/>
    <s v="Diabetic"/>
    <d v="1978-09-24T00:00:00"/>
    <n v="19594.810000000001"/>
    <x v="0"/>
    <x v="1"/>
    <s v="R1024"/>
    <n v="44"/>
  </r>
  <r>
    <x v="503"/>
    <s v=" Ms"/>
    <s v="Freya R"/>
    <s v="Koester"/>
    <n v="49.2"/>
    <n v="10.9"/>
    <s v="yes"/>
    <s v="No"/>
    <s v="Yes"/>
    <x v="3"/>
    <s v="No"/>
    <s v="Obesity"/>
    <s v="Diabetic"/>
    <d v="1963-07-14T00:00:00"/>
    <n v="19551.34"/>
    <x v="0"/>
    <x v="0"/>
    <s v="R1012"/>
    <n v="59"/>
  </r>
  <r>
    <x v="504"/>
    <s v=" Ms"/>
    <s v="Jennifer"/>
    <s v="Matthews"/>
    <n v="26.4"/>
    <n v="4.87"/>
    <s v="yes"/>
    <s v="No"/>
    <s v="No"/>
    <x v="0"/>
    <s v="yes"/>
    <s v="Overweight"/>
    <s v="Normal"/>
    <d v="1985-09-17T00:00:00"/>
    <n v="19539.240000000002"/>
    <x v="0"/>
    <x v="1"/>
    <s v="R1013"/>
    <n v="37"/>
  </r>
  <r>
    <x v="505"/>
    <s v=" Ms"/>
    <s v="Kara"/>
    <s v="Rubinich"/>
    <n v="28.38"/>
    <n v="6.07"/>
    <s v="No"/>
    <s v="No"/>
    <s v="No"/>
    <x v="3"/>
    <s v="yes"/>
    <s v="Overweight"/>
    <s v="Prediabetic"/>
    <d v="1992-08-19T00:00:00"/>
    <n v="19521.97"/>
    <x v="0"/>
    <x v="2"/>
    <s v="R1013"/>
    <n v="30"/>
  </r>
  <r>
    <x v="506"/>
    <s v=" Mr"/>
    <s v="Bradley A"/>
    <s v="Alban"/>
    <n v="24.64"/>
    <n v="4.33"/>
    <s v="No"/>
    <s v="No"/>
    <s v="No"/>
    <x v="0"/>
    <s v="yes"/>
    <s v="Normal Weight"/>
    <s v="Normal"/>
    <d v="1980-11-08T00:00:00"/>
    <n v="19515.54"/>
    <x v="0"/>
    <x v="1"/>
    <s v="R1013"/>
    <n v="42"/>
  </r>
  <r>
    <x v="507"/>
    <s v=" Mr"/>
    <s v="Brendan"/>
    <s v="Corcoran"/>
    <n v="39.71"/>
    <n v="5.83"/>
    <s v="No"/>
    <s v="No"/>
    <s v="No"/>
    <x v="3"/>
    <s v="No"/>
    <s v="Obesity"/>
    <s v="Prediabetic"/>
    <d v="1987-11-30T00:00:00"/>
    <n v="19496.72"/>
    <x v="0"/>
    <x v="0"/>
    <s v="R1019"/>
    <n v="35"/>
  </r>
  <r>
    <x v="508"/>
    <s v=" Ms"/>
    <s v="Amber R"/>
    <s v="Sargent"/>
    <n v="22.22"/>
    <n v="5.5"/>
    <s v="No"/>
    <s v="No"/>
    <s v="No"/>
    <x v="0"/>
    <s v="yes"/>
    <s v="Normal Weight"/>
    <s v="Normal"/>
    <d v="1982-12-15T00:00:00"/>
    <n v="19444.27"/>
    <x v="0"/>
    <x v="1"/>
    <s v="R1013"/>
    <n v="40"/>
  </r>
  <r>
    <x v="509"/>
    <s v=" Mr"/>
    <s v="Sean K"/>
    <s v="Watson"/>
    <n v="33.344999999999999"/>
    <n v="4.79"/>
    <s v="No"/>
    <s v="No"/>
    <s v="Yes"/>
    <x v="3"/>
    <s v="No"/>
    <s v="Obesity"/>
    <s v="Normal"/>
    <d v="1993-09-06T00:00:00"/>
    <n v="19442.349999999999"/>
    <x v="0"/>
    <x v="0"/>
    <s v="R1012"/>
    <n v="29"/>
  </r>
  <r>
    <x v="510"/>
    <s v=" Mr"/>
    <s v="Rick"/>
    <s v="Esponda"/>
    <n v="24.42"/>
    <n v="5.81"/>
    <s v="No"/>
    <s v="No"/>
    <s v="No"/>
    <x v="3"/>
    <s v="yes"/>
    <s v="Normal Weight"/>
    <s v="Prediabetic"/>
    <d v="1987-06-30T00:00:00"/>
    <n v="19362"/>
    <x v="0"/>
    <x v="0"/>
    <s v="R1013"/>
    <n v="35"/>
  </r>
  <r>
    <x v="511"/>
    <s v=" Mr"/>
    <s v="Matthew"/>
    <s v="Krall"/>
    <n v="29.81"/>
    <n v="5.58"/>
    <s v="No"/>
    <s v="No"/>
    <s v="No"/>
    <x v="0"/>
    <s v="yes"/>
    <s v="Overweight"/>
    <s v="Normal"/>
    <d v="1991-08-24T00:00:00"/>
    <n v="19350.37"/>
    <x v="0"/>
    <x v="0"/>
    <s v="R1013"/>
    <n v="31"/>
  </r>
  <r>
    <x v="512"/>
    <s v=" Mr"/>
    <s v="Brady"/>
    <s v="Poskin"/>
    <n v="51.18"/>
    <n v="4.4000000000000004"/>
    <s v="yes"/>
    <s v="No"/>
    <s v="No"/>
    <x v="1"/>
    <s v="No"/>
    <s v="Obesity"/>
    <s v="Normal"/>
    <d v="1966-11-15T00:00:00"/>
    <n v="19321.060000000001"/>
    <x v="0"/>
    <x v="1"/>
    <s v="R1012"/>
    <n v="56"/>
  </r>
  <r>
    <x v="513"/>
    <s v=" Ms"/>
    <s v="Kameko"/>
    <s v="Halfmann"/>
    <n v="51.37"/>
    <n v="8.18"/>
    <s v="yes"/>
    <s v="No"/>
    <s v="No"/>
    <x v="0"/>
    <s v="No"/>
    <s v="Obesity"/>
    <s v="Diabetic"/>
    <d v="1967-07-29T00:00:00"/>
    <n v="19259.96"/>
    <x v="0"/>
    <x v="1"/>
    <s v="R1012"/>
    <n v="55"/>
  </r>
  <r>
    <x v="514"/>
    <s v=" Mr"/>
    <s v="Jeremy A"/>
    <s v="Klapper"/>
    <n v="36.19"/>
    <n v="5.52"/>
    <s v="yes"/>
    <s v="No"/>
    <s v="No"/>
    <x v="0"/>
    <s v="No"/>
    <s v="Obesity"/>
    <s v="Normal"/>
    <d v="1985-12-28T00:00:00"/>
    <n v="19214.71"/>
    <x v="0"/>
    <x v="0"/>
    <s v="R1013"/>
    <n v="37"/>
  </r>
  <r>
    <x v="515"/>
    <s v=" Mr"/>
    <s v="Daniel"/>
    <s v="George"/>
    <n v="25.9"/>
    <n v="4.84"/>
    <s v="No"/>
    <s v="No"/>
    <s v="No"/>
    <x v="0"/>
    <s v="yes"/>
    <s v="Overweight"/>
    <s v="Normal"/>
    <d v="1991-09-16T00:00:00"/>
    <n v="19199.939999999999"/>
    <x v="0"/>
    <x v="0"/>
    <s v="R1011"/>
    <n v="31"/>
  </r>
  <r>
    <x v="516"/>
    <s v=" Ms"/>
    <s v="Amanda"/>
    <s v="Hicks"/>
    <n v="35.72"/>
    <n v="4.08"/>
    <s v="No"/>
    <s v="No"/>
    <s v="Yes"/>
    <x v="3"/>
    <s v="No"/>
    <s v="Obesity"/>
    <s v="Normal"/>
    <d v="1979-07-02T00:00:00"/>
    <n v="19144.580000000002"/>
    <x v="0"/>
    <x v="1"/>
    <s v="R1024"/>
    <n v="43"/>
  </r>
  <r>
    <x v="517"/>
    <s v=" Ms"/>
    <s v="Karen"/>
    <s v="Lockyer"/>
    <n v="27.94"/>
    <n v="4.4800000000000004"/>
    <s v="No"/>
    <s v="No"/>
    <s v="Yes"/>
    <x v="3"/>
    <s v="yes"/>
    <s v="Overweight"/>
    <s v="Normal"/>
    <d v="1993-09-28T00:00:00"/>
    <n v="19107.78"/>
    <x v="0"/>
    <x v="2"/>
    <s v="R1013"/>
    <n v="29"/>
  </r>
  <r>
    <x v="518"/>
    <s v=" Mr"/>
    <s v="Gregory"/>
    <s v="Byrnes"/>
    <n v="27.1"/>
    <n v="5.73"/>
    <s v="No"/>
    <s v="No"/>
    <s v="No"/>
    <x v="0"/>
    <s v="yes"/>
    <s v="Overweight"/>
    <s v="Prediabetic"/>
    <d v="1989-06-05T00:00:00"/>
    <n v="19040.88"/>
    <x v="0"/>
    <x v="0"/>
    <s v="R1011"/>
    <n v="34"/>
  </r>
  <r>
    <x v="519"/>
    <s v=" Ms"/>
    <s v="Sabine"/>
    <s v="Norris"/>
    <n v="18.3"/>
    <n v="5.46"/>
    <s v="yes"/>
    <s v="No"/>
    <s v="Yes"/>
    <x v="3"/>
    <s v="yes"/>
    <s v="Under  Weight"/>
    <s v="Normal"/>
    <d v="1983-12-19T00:00:00"/>
    <n v="19023.259999999998"/>
    <x v="0"/>
    <x v="0"/>
    <s v="R1011"/>
    <n v="39"/>
  </r>
  <r>
    <x v="520"/>
    <s v=" Mr"/>
    <s v="Joseph"/>
    <s v="Darda"/>
    <n v="25.3"/>
    <n v="5.0199999999999996"/>
    <s v="yes"/>
    <s v="No"/>
    <s v="No"/>
    <x v="3"/>
    <s v="yes"/>
    <s v="Overweight"/>
    <s v="Normal"/>
    <d v="1988-10-24T00:00:00"/>
    <n v="18972.5"/>
    <x v="0"/>
    <x v="0"/>
    <s v="R1013"/>
    <n v="34"/>
  </r>
  <r>
    <x v="521"/>
    <s v=" Mr"/>
    <s v="Adam"/>
    <s v="Otstot"/>
    <n v="38.83"/>
    <n v="6.36"/>
    <s v="No"/>
    <s v="No"/>
    <s v="No"/>
    <x v="3"/>
    <s v="No"/>
    <s v="Obesity"/>
    <s v="Prediabetic"/>
    <d v="1992-11-30T00:00:00"/>
    <n v="18963.169999999998"/>
    <x v="0"/>
    <x v="1"/>
    <s v="R1013"/>
    <n v="30"/>
  </r>
  <r>
    <x v="522"/>
    <s v=" Ms"/>
    <s v="Karolyn A"/>
    <s v="Bowley"/>
    <n v="27.6"/>
    <n v="5.36"/>
    <s v="No"/>
    <s v="No"/>
    <s v="No"/>
    <x v="3"/>
    <s v="No"/>
    <s v="Overweight"/>
    <s v="Normal"/>
    <d v="1998-08-06T00:00:00"/>
    <n v="18955.22"/>
    <x v="0"/>
    <x v="0"/>
    <s v="R1011"/>
    <n v="24"/>
  </r>
  <r>
    <x v="523"/>
    <s v=" Mrs"/>
    <s v="Anita L"/>
    <s v="Rogers"/>
    <n v="46.4"/>
    <n v="8.3699999999999992"/>
    <s v="yes"/>
    <s v="No"/>
    <s v="Yes"/>
    <x v="3"/>
    <s v="No"/>
    <s v="Obesity"/>
    <s v="Diabetic"/>
    <d v="1963-10-20T00:00:00"/>
    <n v="18954.560000000001"/>
    <x v="0"/>
    <x v="1"/>
    <s v="R1026"/>
    <n v="59"/>
  </r>
  <r>
    <x v="524"/>
    <s v=" Ms"/>
    <s v="Laura E"/>
    <s v="Mclaughlin"/>
    <n v="51.92"/>
    <n v="5.18"/>
    <s v="yes"/>
    <s v="No"/>
    <s v="Yes"/>
    <x v="3"/>
    <s v="No"/>
    <s v="Obesity"/>
    <s v="Normal"/>
    <d v="1969-08-03T00:00:00"/>
    <n v="18932.810000000001"/>
    <x v="0"/>
    <x v="0"/>
    <s v="R1012"/>
    <n v="53"/>
  </r>
  <r>
    <x v="525"/>
    <s v=" Ms"/>
    <s v="Sarah"/>
    <s v="Ziegler"/>
    <n v="32.395000000000003"/>
    <n v="5.68"/>
    <s v="yes"/>
    <s v="No"/>
    <s v="No"/>
    <x v="3"/>
    <s v="No"/>
    <s v="Obesity"/>
    <s v="Normal"/>
    <d v="1995-09-27T00:00:00"/>
    <n v="18903.490000000002"/>
    <x v="0"/>
    <x v="2"/>
    <s v="R1024"/>
    <n v="27"/>
  </r>
  <r>
    <x v="526"/>
    <s v=" Mrs"/>
    <s v="Ashley E"/>
    <s v="Hughey"/>
    <n v="46.19"/>
    <n v="7.31"/>
    <s v="yes"/>
    <s v="No"/>
    <s v="Yes"/>
    <x v="3"/>
    <s v="No"/>
    <s v="Obesity"/>
    <s v="Diabetic"/>
    <d v="1963-12-06T00:00:00"/>
    <n v="18883.330000000002"/>
    <x v="0"/>
    <x v="1"/>
    <s v="R1026"/>
    <n v="59"/>
  </r>
  <r>
    <x v="527"/>
    <s v=" Ms"/>
    <s v="Lindsey"/>
    <s v="Knast"/>
    <n v="27.93"/>
    <n v="4.67"/>
    <s v="No"/>
    <s v="No"/>
    <s v="Yes"/>
    <x v="3"/>
    <s v="No"/>
    <s v="Overweight"/>
    <s v="Normal"/>
    <d v="2003-07-24T00:00:00"/>
    <n v="18838.7"/>
    <x v="0"/>
    <x v="0"/>
    <s v="R1012"/>
    <n v="19"/>
  </r>
  <r>
    <x v="528"/>
    <s v=" Mr"/>
    <s v="Alan"/>
    <s v="Stob"/>
    <n v="45.62"/>
    <n v="6.87"/>
    <s v="No"/>
    <s v="No"/>
    <s v="No"/>
    <x v="0"/>
    <s v="No"/>
    <s v="Obesity"/>
    <s v="Diabetic"/>
    <d v="1962-12-18T00:00:00"/>
    <n v="18815.53"/>
    <x v="0"/>
    <x v="1"/>
    <s v="R1023"/>
    <n v="60"/>
  </r>
  <r>
    <x v="529"/>
    <s v=" Mr"/>
    <s v="Dan R"/>
    <s v="Jensen"/>
    <n v="35.31"/>
    <n v="5.87"/>
    <s v="No"/>
    <s v="No"/>
    <s v="Yes"/>
    <x v="3"/>
    <s v="No"/>
    <s v="Obesity"/>
    <s v="Prediabetic"/>
    <d v="1979-10-15T00:00:00"/>
    <n v="18806.150000000001"/>
    <x v="0"/>
    <x v="2"/>
    <s v="R1013"/>
    <n v="43"/>
  </r>
  <r>
    <x v="530"/>
    <s v=" Ms"/>
    <s v="Katie"/>
    <s v="Mutter"/>
    <n v="30.4"/>
    <n v="4.07"/>
    <s v="yes"/>
    <s v="No"/>
    <s v="No"/>
    <x v="3"/>
    <s v="No"/>
    <s v="Obesity"/>
    <s v="Normal"/>
    <d v="1995-11-28T00:00:00"/>
    <n v="18804.75"/>
    <x v="0"/>
    <x v="1"/>
    <s v="R1012"/>
    <n v="27"/>
  </r>
  <r>
    <x v="531"/>
    <s v=" Mr"/>
    <s v="Eric"/>
    <s v="Ahern"/>
    <n v="20.13"/>
    <n v="6.47"/>
    <s v="No"/>
    <s v="No"/>
    <s v="Yes"/>
    <x v="3"/>
    <s v="yes"/>
    <s v="Normal Weight"/>
    <s v="Prediabetic"/>
    <d v="1979-11-19T00:00:00"/>
    <n v="18767.740000000002"/>
    <x v="0"/>
    <x v="1"/>
    <s v="R1013"/>
    <n v="43"/>
  </r>
  <r>
    <x v="532"/>
    <s v=" Ms"/>
    <s v="Cathryn"/>
    <s v="Chviruk"/>
    <n v="23.655000000000001"/>
    <n v="5.14"/>
    <s v="No"/>
    <s v="No"/>
    <s v="No"/>
    <x v="3"/>
    <s v="yes"/>
    <s v="Normal Weight"/>
    <s v="Normal"/>
    <d v="1992-12-27T00:00:00"/>
    <n v="18765.88"/>
    <x v="0"/>
    <x v="2"/>
    <s v="R1012"/>
    <n v="30"/>
  </r>
  <r>
    <x v="533"/>
    <s v=" Mr"/>
    <s v="Brendan"/>
    <s v="Meehan"/>
    <n v="49.05"/>
    <n v="9.77"/>
    <s v="yes"/>
    <s v="No"/>
    <s v="No"/>
    <x v="0"/>
    <s v="No"/>
    <s v="Obesity"/>
    <s v="Diabetic"/>
    <d v="1967-08-30T00:00:00"/>
    <n v="18694.689999999999"/>
    <x v="0"/>
    <x v="1"/>
    <s v="R1023"/>
    <n v="55"/>
  </r>
  <r>
    <x v="534"/>
    <s v=" Ms"/>
    <s v="Shauna"/>
    <s v="Gammon"/>
    <n v="51.94"/>
    <n v="8.8000000000000007"/>
    <s v="yes"/>
    <s v="No"/>
    <s v="No"/>
    <x v="1"/>
    <s v="No"/>
    <s v="Obesity"/>
    <s v="Diabetic"/>
    <d v="1970-10-17T00:00:00"/>
    <n v="18682.740000000002"/>
    <x v="0"/>
    <x v="0"/>
    <s v="R1012"/>
    <n v="52"/>
  </r>
  <r>
    <x v="535"/>
    <s v=" Mr"/>
    <s v="Terence"/>
    <s v="Lee"/>
    <n v="29.83"/>
    <n v="5.84"/>
    <s v="No"/>
    <s v="No"/>
    <s v="No"/>
    <x v="3"/>
    <s v="yes"/>
    <s v="Overweight"/>
    <s v="Prediabetic"/>
    <d v="1998-09-23T00:00:00"/>
    <n v="18648.419999999998"/>
    <x v="0"/>
    <x v="1"/>
    <s v="R1019"/>
    <n v="24"/>
  </r>
  <r>
    <x v="536"/>
    <s v=" Ms"/>
    <s v="Marisol"/>
    <s v="Franco"/>
    <n v="22.6"/>
    <n v="10.43"/>
    <s v="yes"/>
    <s v="No"/>
    <s v="No"/>
    <x v="3"/>
    <s v="yes"/>
    <s v="Normal Weight"/>
    <s v="Diabetic"/>
    <d v="1986-08-12T00:00:00"/>
    <n v="18608.259999999998"/>
    <x v="0"/>
    <x v="0"/>
    <s v="R1011"/>
    <n v="36"/>
  </r>
  <r>
    <x v="537"/>
    <s v=" Ms"/>
    <s v="Lindsay"/>
    <s v="Patterson"/>
    <n v="46.69"/>
    <n v="4.25"/>
    <s v="yes"/>
    <s v="No"/>
    <s v="No"/>
    <x v="3"/>
    <s v="No"/>
    <s v="Obesity"/>
    <s v="Normal"/>
    <d v="1964-09-26T00:00:00"/>
    <n v="18443.11"/>
    <x v="0"/>
    <x v="2"/>
    <s v="R1012"/>
    <n v="58"/>
  </r>
  <r>
    <x v="538"/>
    <s v=" Ms"/>
    <s v="Katie"/>
    <s v="Valdes"/>
    <n v="28.49"/>
    <n v="4.8899999999999997"/>
    <s v="No"/>
    <s v="No"/>
    <s v="No"/>
    <x v="0"/>
    <s v="yes"/>
    <s v="Overweight"/>
    <s v="Normal"/>
    <d v="1999-12-15T00:00:00"/>
    <n v="18328.240000000002"/>
    <x v="0"/>
    <x v="2"/>
    <s v="R1013"/>
    <n v="23"/>
  </r>
  <r>
    <x v="539"/>
    <s v=" Mr"/>
    <s v="Daniel"/>
    <s v="Craig"/>
    <n v="28.5"/>
    <n v="5.55"/>
    <s v="yes"/>
    <s v="No"/>
    <s v="No"/>
    <x v="3"/>
    <s v="yes"/>
    <s v="Overweight"/>
    <s v="Normal"/>
    <d v="1995-07-04T00:00:00"/>
    <n v="18310.740000000002"/>
    <x v="0"/>
    <x v="0"/>
    <s v="R1012"/>
    <n v="27"/>
  </r>
  <r>
    <x v="540"/>
    <s v=" Mr"/>
    <s v="Brett W"/>
    <s v="Whipple"/>
    <n v="24.4"/>
    <n v="4.5199999999999996"/>
    <s v="No"/>
    <s v="No"/>
    <s v="No"/>
    <x v="3"/>
    <s v="yes"/>
    <s v="Normal Weight"/>
    <s v="Normal"/>
    <d v="1992-12-25T00:00:00"/>
    <n v="18259.22"/>
    <x v="0"/>
    <x v="0"/>
    <s v="R1011"/>
    <n v="30"/>
  </r>
  <r>
    <x v="541"/>
    <s v=" Mr"/>
    <s v="Dylan J"/>
    <s v="Marton"/>
    <n v="29.15"/>
    <n v="4.45"/>
    <s v="yes"/>
    <s v="No"/>
    <s v="No"/>
    <x v="3"/>
    <s v="yes"/>
    <s v="Overweight"/>
    <s v="Normal"/>
    <d v="1995-08-03T00:00:00"/>
    <n v="18246.5"/>
    <x v="0"/>
    <x v="1"/>
    <s v="R1013"/>
    <n v="27"/>
  </r>
  <r>
    <x v="542"/>
    <s v=" Ms"/>
    <s v="Elizabeth"/>
    <s v="Hildebrandt"/>
    <n v="27.28"/>
    <n v="4.72"/>
    <s v="No"/>
    <s v="yes"/>
    <s v="No"/>
    <x v="3"/>
    <s v="yes"/>
    <s v="Overweight"/>
    <s v="Normal"/>
    <d v="2004-09-10T00:00:00"/>
    <n v="18223.45"/>
    <x v="0"/>
    <x v="0"/>
    <s v="R1013"/>
    <n v="18"/>
  </r>
  <r>
    <x v="543"/>
    <s v=" Ms"/>
    <s v="Brooke M"/>
    <s v="Biggs"/>
    <n v="32.229999999999997"/>
    <n v="4.6500000000000004"/>
    <s v="yes"/>
    <s v="No"/>
    <s v="Yes"/>
    <x v="3"/>
    <s v="No"/>
    <s v="Obesity"/>
    <s v="Normal"/>
    <d v="1997-06-15T00:00:00"/>
    <n v="18218.16"/>
    <x v="0"/>
    <x v="1"/>
    <s v="R1013"/>
    <n v="25"/>
  </r>
  <r>
    <x v="544"/>
    <s v=" Mrs"/>
    <s v="Teiko"/>
    <s v="Shigezumi"/>
    <n v="44.2"/>
    <n v="11.34"/>
    <s v="yes"/>
    <s v="No"/>
    <s v="Yes"/>
    <x v="3"/>
    <s v="No"/>
    <s v="Obesity"/>
    <s v="Diabetic"/>
    <d v="1963-07-04T00:00:00"/>
    <n v="18208.34"/>
    <x v="0"/>
    <x v="2"/>
    <s v="R1026"/>
    <n v="59"/>
  </r>
  <r>
    <x v="545"/>
    <s v=" Mr"/>
    <s v="Zachary"/>
    <s v="Meineke"/>
    <n v="29.734999999999999"/>
    <n v="4.53"/>
    <s v="No"/>
    <s v="No"/>
    <s v="Yes"/>
    <x v="3"/>
    <s v="No"/>
    <s v="Overweight"/>
    <s v="Normal"/>
    <d v="1993-07-12T00:00:00"/>
    <n v="18157.88"/>
    <x v="0"/>
    <x v="1"/>
    <s v="R1012"/>
    <n v="29"/>
  </r>
  <r>
    <x v="546"/>
    <s v=" Ms"/>
    <s v="Johannah"/>
    <s v="Ludington"/>
    <n v="28.31"/>
    <n v="6.35"/>
    <s v="No"/>
    <s v="No"/>
    <s v="No"/>
    <x v="0"/>
    <s v="yes"/>
    <s v="Overweight"/>
    <s v="Prediabetic"/>
    <d v="1999-10-24T00:00:00"/>
    <n v="18033.97"/>
    <x v="0"/>
    <x v="1"/>
    <s v="R1012"/>
    <n v="23"/>
  </r>
  <r>
    <x v="547"/>
    <s v=" Mr"/>
    <s v="Ryan A"/>
    <s v="Perrich"/>
    <n v="46.62"/>
    <n v="8.51"/>
    <s v="No"/>
    <s v="No"/>
    <s v="No"/>
    <x v="0"/>
    <s v="No"/>
    <s v="Obesity"/>
    <s v="Diabetic"/>
    <d v="1965-10-17T00:00:00"/>
    <n v="18031.189999999999"/>
    <x v="0"/>
    <x v="2"/>
    <s v="R1012"/>
    <n v="57"/>
  </r>
  <r>
    <x v="548"/>
    <s v=" Mr"/>
    <s v="Andres Sr"/>
    <s v="Cervantes"/>
    <n v="51.75"/>
    <n v="8.59"/>
    <s v="yes"/>
    <s v="No"/>
    <s v="No"/>
    <x v="3"/>
    <s v="No"/>
    <s v="Obesity"/>
    <s v="Diabetic"/>
    <d v="1975-06-27T00:00:00"/>
    <n v="18031.16"/>
    <x v="0"/>
    <x v="0"/>
    <s v="R1023"/>
    <n v="47"/>
  </r>
  <r>
    <x v="549"/>
    <s v=" Mr"/>
    <s v="Bryan"/>
    <s v="Andrews"/>
    <n v="25.7"/>
    <n v="4.13"/>
    <s v="yes"/>
    <s v="No"/>
    <s v="No"/>
    <x v="0"/>
    <s v="yes"/>
    <s v="Overweight"/>
    <s v="Normal"/>
    <d v="2001-09-28T00:00:00"/>
    <n v="17942.11"/>
    <x v="0"/>
    <x v="2"/>
    <s v="R1011"/>
    <n v="21"/>
  </r>
  <r>
    <x v="550"/>
    <s v=" Ms"/>
    <s v="Lizette"/>
    <s v="Ruvalcaba"/>
    <n v="31.79"/>
    <n v="4.55"/>
    <s v="No"/>
    <s v="No"/>
    <s v="No"/>
    <x v="0"/>
    <s v="No"/>
    <s v="Obesity"/>
    <s v="Normal"/>
    <d v="1977-10-17T00:00:00"/>
    <n v="17929.3"/>
    <x v="0"/>
    <x v="2"/>
    <s v="R1013"/>
    <n v="45"/>
  </r>
  <r>
    <x v="551"/>
    <s v=" Mr"/>
    <s v="Don"/>
    <s v="King"/>
    <n v="24.795000000000002"/>
    <n v="4.5199999999999996"/>
    <s v="No"/>
    <s v="No"/>
    <s v="No"/>
    <x v="0"/>
    <s v="yes"/>
    <s v="Normal Weight"/>
    <s v="Normal"/>
    <d v="1989-12-04T00:00:00"/>
    <n v="17904.53"/>
    <x v="0"/>
    <x v="2"/>
    <s v="R1017"/>
    <n v="33"/>
  </r>
  <r>
    <x v="552"/>
    <s v=" Mr"/>
    <s v="Jeb"/>
    <s v="Stone"/>
    <n v="53.98"/>
    <n v="5.07"/>
    <s v="No"/>
    <s v="No"/>
    <s v="Yes"/>
    <x v="3"/>
    <s v="No"/>
    <s v="Obesity"/>
    <s v="Normal"/>
    <d v="1979-11-12T00:00:00"/>
    <n v="17882.669999999998"/>
    <x v="0"/>
    <x v="0"/>
    <s v="R1012"/>
    <n v="43"/>
  </r>
  <r>
    <x v="553"/>
    <s v=" Ms"/>
    <s v="Amy R"/>
    <s v="Campbell"/>
    <n v="41.325000000000003"/>
    <n v="4.04"/>
    <s v="yes"/>
    <s v="No"/>
    <s v="Yes"/>
    <x v="3"/>
    <s v="No"/>
    <s v="Obesity"/>
    <s v="Normal"/>
    <d v="1997-08-26T00:00:00"/>
    <n v="17878.900000000001"/>
    <x v="0"/>
    <x v="2"/>
    <s v="R1024"/>
    <n v="25"/>
  </r>
  <r>
    <x v="554"/>
    <s v=" Mr"/>
    <s v="Brian"/>
    <s v="Asher"/>
    <n v="51.65"/>
    <n v="5.3"/>
    <s v="yes"/>
    <s v="No"/>
    <s v="No"/>
    <x v="0"/>
    <s v="No"/>
    <s v="Obesity"/>
    <s v="Normal"/>
    <d v="1976-12-12T00:00:00"/>
    <n v="17862.919999999998"/>
    <x v="0"/>
    <x v="2"/>
    <s v="R1012"/>
    <n v="46"/>
  </r>
  <r>
    <x v="555"/>
    <s v=" Mr"/>
    <s v="Mike G"/>
    <s v="Mazzotta"/>
    <n v="44.52"/>
    <n v="8.64"/>
    <s v="yes"/>
    <s v="No"/>
    <s v="Yes"/>
    <x v="3"/>
    <s v="No"/>
    <s v="Obesity"/>
    <s v="Diabetic"/>
    <d v="1963-12-08T00:00:00"/>
    <n v="17832.599999999999"/>
    <x v="0"/>
    <x v="2"/>
    <s v="R1012"/>
    <n v="59"/>
  </r>
  <r>
    <x v="556"/>
    <s v=" Ms"/>
    <s v="Simonezitrone Sr"/>
    <s v="Huttl"/>
    <n v="53.29"/>
    <n v="4.03"/>
    <s v="No"/>
    <s v="No"/>
    <s v="Yes"/>
    <x v="3"/>
    <s v="No"/>
    <s v="Obesity"/>
    <s v="Normal"/>
    <d v="1979-10-10T00:00:00"/>
    <n v="17779.939999999999"/>
    <x v="0"/>
    <x v="2"/>
    <s v="R1012"/>
    <n v="43"/>
  </r>
  <r>
    <x v="557"/>
    <s v=" Mr"/>
    <s v="Nicholas"/>
    <s v="Ferron"/>
    <n v="46.63"/>
    <n v="4.26"/>
    <s v="yes"/>
    <s v="No"/>
    <s v="No"/>
    <x v="1"/>
    <s v="No"/>
    <s v="Obesity"/>
    <s v="Normal"/>
    <d v="1966-06-21T00:00:00"/>
    <n v="17777.73"/>
    <x v="0"/>
    <x v="0"/>
    <s v="R1012"/>
    <n v="56"/>
  </r>
  <r>
    <x v="558"/>
    <s v=" Ms"/>
    <s v="Angela M"/>
    <s v="Colarusso"/>
    <n v="28.88"/>
    <n v="5.35"/>
    <s v="No"/>
    <s v="No"/>
    <s v="Yes"/>
    <x v="3"/>
    <s v="yes"/>
    <s v="Overweight"/>
    <s v="Normal"/>
    <d v="2003-07-14T00:00:00"/>
    <n v="17748.509999999998"/>
    <x v="0"/>
    <x v="1"/>
    <s v="R1012"/>
    <n v="19"/>
  </r>
  <r>
    <x v="559"/>
    <s v=" Mr"/>
    <s v="Oz"/>
    <s v="Pearlman"/>
    <n v="23.98"/>
    <n v="4.9000000000000004"/>
    <s v="No"/>
    <s v="No"/>
    <s v="No"/>
    <x v="0"/>
    <s v="No"/>
    <s v="Normal Weight"/>
    <s v="Normal"/>
    <d v="1994-07-01T00:00:00"/>
    <n v="17663.14"/>
    <x v="0"/>
    <x v="0"/>
    <s v="R1013"/>
    <n v="28"/>
  </r>
  <r>
    <x v="560"/>
    <s v=" Ms"/>
    <s v="Erin M"/>
    <s v="O'Mara"/>
    <n v="23.65"/>
    <n v="4.5"/>
    <s v="No"/>
    <s v="No"/>
    <s v="No"/>
    <x v="0"/>
    <s v="No"/>
    <s v="Normal Weight"/>
    <s v="Normal"/>
    <d v="1990-10-25T00:00:00"/>
    <n v="17626.240000000002"/>
    <x v="0"/>
    <x v="0"/>
    <s v="R1013"/>
    <n v="32"/>
  </r>
  <r>
    <x v="561"/>
    <s v=" Mr"/>
    <s v="Bobby E"/>
    <s v="Niska"/>
    <n v="49.09"/>
    <n v="8.3800000000000008"/>
    <s v="yes"/>
    <s v="No"/>
    <s v="No"/>
    <x v="1"/>
    <s v="No"/>
    <s v="Obesity"/>
    <s v="Diabetic"/>
    <d v="1970-07-26T00:00:00"/>
    <n v="17584.72"/>
    <x v="0"/>
    <x v="0"/>
    <s v="R1012"/>
    <n v="52"/>
  </r>
  <r>
    <x v="562"/>
    <s v=" Mr"/>
    <s v="Daniel P"/>
    <s v="Schlich"/>
    <n v="28.024999999999999"/>
    <n v="7.03"/>
    <s v="No"/>
    <s v="No"/>
    <s v="No"/>
    <x v="0"/>
    <s v="yes"/>
    <s v="Overweight"/>
    <s v="Diabetic"/>
    <d v="2002-08-25T00:00:00"/>
    <n v="17560.38"/>
    <x v="0"/>
    <x v="1"/>
    <s v="R1012"/>
    <n v="20"/>
  </r>
  <r>
    <x v="563"/>
    <s v=" Ms"/>
    <s v="Marie E"/>
    <s v="Zidek"/>
    <n v="43.32"/>
    <n v="8.75"/>
    <s v="yes"/>
    <s v="No"/>
    <s v="Yes"/>
    <x v="3"/>
    <s v="No"/>
    <s v="Obesity"/>
    <s v="Diabetic"/>
    <d v="1963-11-16T00:00:00"/>
    <n v="17556.88"/>
    <x v="0"/>
    <x v="2"/>
    <s v="R1012"/>
    <n v="59"/>
  </r>
  <r>
    <x v="564"/>
    <s v=" Mrs"/>
    <s v="Katie"/>
    <s v="Ellgass"/>
    <n v="45.92"/>
    <n v="9.51"/>
    <s v="No"/>
    <s v="No"/>
    <s v="No"/>
    <x v="0"/>
    <s v="No"/>
    <s v="Obesity"/>
    <s v="Diabetic"/>
    <d v="1968-07-12T00:00:00"/>
    <n v="17507.47"/>
    <x v="0"/>
    <x v="1"/>
    <s v="R1026"/>
    <n v="54"/>
  </r>
  <r>
    <x v="565"/>
    <s v=" Mr"/>
    <s v="Eric D"/>
    <s v="Lowe"/>
    <n v="44.03"/>
    <n v="9.36"/>
    <s v="No"/>
    <s v="No"/>
    <s v="No"/>
    <x v="0"/>
    <s v="No"/>
    <s v="Obesity"/>
    <s v="Diabetic"/>
    <d v="1965-06-16T00:00:00"/>
    <n v="17505.650000000001"/>
    <x v="0"/>
    <x v="2"/>
    <s v="R1023"/>
    <n v="57"/>
  </r>
  <r>
    <x v="566"/>
    <s v=" Ms"/>
    <s v="Tara"/>
    <s v="Malone"/>
    <n v="24.6"/>
    <n v="4.8099999999999996"/>
    <s v="No"/>
    <s v="No"/>
    <s v="No"/>
    <x v="0"/>
    <s v="yes"/>
    <s v="Normal Weight"/>
    <s v="Normal"/>
    <d v="1990-12-29T00:00:00"/>
    <n v="17496.310000000001"/>
    <x v="0"/>
    <x v="2"/>
    <s v="R1011"/>
    <n v="32"/>
  </r>
  <r>
    <x v="567"/>
    <s v=" Ms"/>
    <s v="Haley L"/>
    <s v="Dumke"/>
    <n v="49.15"/>
    <n v="8.08"/>
    <s v="No"/>
    <s v="No"/>
    <s v="No"/>
    <x v="0"/>
    <s v="No"/>
    <s v="Obesity"/>
    <s v="Diabetic"/>
    <d v="1971-06-08T00:00:00"/>
    <n v="17479.53"/>
    <x v="0"/>
    <x v="1"/>
    <s v="R1012"/>
    <n v="52"/>
  </r>
  <r>
    <x v="568"/>
    <s v=" Ms"/>
    <s v="Kayla B"/>
    <s v="Strong"/>
    <n v="28.31"/>
    <n v="6.29"/>
    <s v="No"/>
    <s v="No"/>
    <s v="Yes"/>
    <x v="3"/>
    <s v="yes"/>
    <s v="Overweight"/>
    <s v="Prediabetic"/>
    <d v="2003-11-02T00:00:00"/>
    <n v="17468.98"/>
    <x v="1"/>
    <x v="1"/>
    <s v="R1012"/>
    <n v="19"/>
  </r>
  <r>
    <x v="569"/>
    <s v=" Mr"/>
    <s v="Mark D"/>
    <s v="Ferguson"/>
    <n v="22.99"/>
    <n v="6.29"/>
    <s v="No"/>
    <s v="No"/>
    <s v="No"/>
    <x v="3"/>
    <s v="yes"/>
    <s v="Normal Weight"/>
    <s v="Prediabetic"/>
    <d v="1992-10-18T00:00:00"/>
    <n v="17361.77"/>
    <x v="1"/>
    <x v="1"/>
    <s v="R1012"/>
    <n v="30"/>
  </r>
  <r>
    <x v="570"/>
    <s v=" Mr"/>
    <s v="Patrick J"/>
    <s v="Klein"/>
    <n v="29.07"/>
    <n v="5.12"/>
    <s v="No"/>
    <s v="No"/>
    <s v="Yes"/>
    <x v="3"/>
    <s v="yes"/>
    <s v="Overweight"/>
    <s v="Normal"/>
    <d v="2003-11-01T00:00:00"/>
    <n v="17352.68"/>
    <x v="1"/>
    <x v="0"/>
    <s v="R1012"/>
    <n v="19"/>
  </r>
  <r>
    <x v="571"/>
    <s v=" Mr"/>
    <s v="Alejandro"/>
    <s v="Eusebio"/>
    <n v="42.02"/>
    <n v="9.9499999999999993"/>
    <s v="yes"/>
    <s v="No"/>
    <s v="Yes"/>
    <x v="3"/>
    <s v="No"/>
    <s v="Obesity"/>
    <s v="Diabetic"/>
    <d v="1963-07-12T00:00:00"/>
    <n v="17337.580000000002"/>
    <x v="1"/>
    <x v="0"/>
    <s v="R1023"/>
    <n v="59"/>
  </r>
  <r>
    <x v="572"/>
    <s v=" Mrs"/>
    <s v="Beth A"/>
    <s v="Szolosi"/>
    <n v="49.07"/>
    <n v="9.08"/>
    <s v="yes"/>
    <s v="No"/>
    <s v="No"/>
    <x v="3"/>
    <s v="No"/>
    <s v="Obesity"/>
    <s v="Diabetic"/>
    <d v="1975-08-25T00:00:00"/>
    <n v="17253.43"/>
    <x v="1"/>
    <x v="0"/>
    <s v="R1026"/>
    <n v="47"/>
  </r>
  <r>
    <x v="573"/>
    <s v=" Mr"/>
    <s v="Jason R"/>
    <s v="Butler"/>
    <n v="19.8"/>
    <n v="4.82"/>
    <s v="No"/>
    <s v="No"/>
    <s v="No"/>
    <x v="0"/>
    <s v="yes"/>
    <s v="Normal Weight"/>
    <s v="Normal"/>
    <d v="1982-10-22T00:00:00"/>
    <n v="17179.52"/>
    <x v="1"/>
    <x v="1"/>
    <s v="R1013"/>
    <n v="40"/>
  </r>
  <r>
    <x v="574"/>
    <s v=" Mr"/>
    <s v="Yoshinori"/>
    <s v="Fukuchi"/>
    <n v="27.36"/>
    <n v="4.6500000000000004"/>
    <s v="No"/>
    <s v="yes"/>
    <s v="No"/>
    <x v="3"/>
    <s v="yes"/>
    <s v="Overweight"/>
    <s v="Normal"/>
    <d v="2004-08-18T00:00:00"/>
    <n v="17178.68"/>
    <x v="1"/>
    <x v="2"/>
    <s v="R1019"/>
    <n v="18"/>
  </r>
  <r>
    <x v="575"/>
    <s v=" Ms"/>
    <s v="Adrienne G"/>
    <s v="Drucker"/>
    <n v="42.95"/>
    <n v="5.16"/>
    <s v="yes"/>
    <s v="No"/>
    <s v="No"/>
    <x v="3"/>
    <s v="No"/>
    <s v="Obesity"/>
    <s v="Normal"/>
    <d v="1964-06-07T00:00:00"/>
    <n v="17174.52"/>
    <x v="1"/>
    <x v="2"/>
    <s v="R1012"/>
    <n v="59"/>
  </r>
  <r>
    <x v="576"/>
    <s v=" Mrs"/>
    <s v="Meredith"/>
    <s v="Aziz"/>
    <n v="42.66"/>
    <n v="10.44"/>
    <s v="No"/>
    <s v="No"/>
    <s v="No"/>
    <x v="0"/>
    <s v="No"/>
    <s v="Obesity"/>
    <s v="Diabetic"/>
    <d v="1965-09-16T00:00:00"/>
    <n v="17172.27"/>
    <x v="1"/>
    <x v="2"/>
    <s v="R1026"/>
    <n v="57"/>
  </r>
  <r>
    <x v="577"/>
    <s v=" Mr"/>
    <s v="Junyong"/>
    <s v="Pak"/>
    <n v="33.630000000000003"/>
    <n v="5.69"/>
    <s v="No"/>
    <s v="No"/>
    <s v="No"/>
    <x v="3"/>
    <s v="No"/>
    <s v="Obesity"/>
    <s v="Normal"/>
    <d v="1998-06-03T00:00:00"/>
    <n v="17128.43"/>
    <x v="1"/>
    <x v="0"/>
    <s v="R1016"/>
    <n v="25"/>
  </r>
  <r>
    <x v="578"/>
    <s v=" Ms"/>
    <s v="Kristen A"/>
    <s v="Kieta"/>
    <n v="26.84"/>
    <n v="6.5"/>
    <s v="No"/>
    <s v="No"/>
    <s v="No"/>
    <x v="0"/>
    <s v="yes"/>
    <s v="Overweight"/>
    <s v="Diabetic"/>
    <d v="2002-06-28T00:00:00"/>
    <n v="17085.27"/>
    <x v="1"/>
    <x v="0"/>
    <s v="R1013"/>
    <n v="20"/>
  </r>
  <r>
    <x v="579"/>
    <s v=" Ms"/>
    <s v="Maria I"/>
    <s v="Velez"/>
    <n v="28.3"/>
    <n v="5.73"/>
    <s v="No"/>
    <s v="No"/>
    <s v="Yes"/>
    <x v="3"/>
    <s v="yes"/>
    <s v="Overweight"/>
    <s v="Prediabetic"/>
    <d v="2003-12-26T00:00:00"/>
    <n v="17081.080000000002"/>
    <x v="1"/>
    <x v="2"/>
    <s v="R1011"/>
    <n v="19"/>
  </r>
  <r>
    <x v="580"/>
    <s v=" Mr"/>
    <s v="Jonathan"/>
    <s v="Bussiere"/>
    <n v="27.06"/>
    <n v="5.74"/>
    <s v="yes"/>
    <s v="No"/>
    <s v="No"/>
    <x v="0"/>
    <s v="yes"/>
    <s v="Overweight"/>
    <s v="Prediabetic"/>
    <d v="1996-06-10T00:00:00"/>
    <n v="17043.34"/>
    <x v="1"/>
    <x v="0"/>
    <s v="R1013"/>
    <n v="26"/>
  </r>
  <r>
    <x v="581"/>
    <s v=" Mr"/>
    <s v="Phil"/>
    <s v="Mccartney"/>
    <n v="47.13"/>
    <n v="8.6999999999999993"/>
    <s v="No"/>
    <s v="No"/>
    <s v="No"/>
    <x v="0"/>
    <s v="No"/>
    <s v="Obesity"/>
    <s v="Diabetic"/>
    <d v="1971-08-22T00:00:00"/>
    <n v="17016.009999999998"/>
    <x v="1"/>
    <x v="2"/>
    <s v="R1023"/>
    <n v="51"/>
  </r>
  <r>
    <x v="582"/>
    <s v=" Ms"/>
    <s v="Benjamina C"/>
    <s v="Bambauer"/>
    <n v="51.72"/>
    <n v="5.09"/>
    <s v="No"/>
    <s v="No"/>
    <s v="No"/>
    <x v="0"/>
    <s v="No"/>
    <s v="Obesity"/>
    <s v="Normal"/>
    <d v="1980-07-16T00:00:00"/>
    <n v="16990.55"/>
    <x v="1"/>
    <x v="0"/>
    <s v="R1012"/>
    <n v="42"/>
  </r>
  <r>
    <x v="583"/>
    <s v=" Mr"/>
    <s v="Christopher"/>
    <s v="Mertz"/>
    <n v="48.59"/>
    <n v="5.57"/>
    <s v="No"/>
    <s v="No"/>
    <s v="No"/>
    <x v="0"/>
    <s v="No"/>
    <s v="Obesity"/>
    <s v="Normal"/>
    <d v="1977-08-25T00:00:00"/>
    <n v="16921.09"/>
    <x v="1"/>
    <x v="0"/>
    <s v="R1023"/>
    <n v="45"/>
  </r>
  <r>
    <x v="584"/>
    <s v=" Ms"/>
    <s v="Alison B"/>
    <s v="Mason"/>
    <n v="45.18"/>
    <n v="10.87"/>
    <s v="No"/>
    <s v="No"/>
    <s v="No"/>
    <x v="0"/>
    <s v="No"/>
    <s v="Obesity"/>
    <s v="Diabetic"/>
    <d v="1968-10-21T00:00:00"/>
    <n v="16903.5"/>
    <x v="1"/>
    <x v="0"/>
    <s v="R1012"/>
    <n v="54"/>
  </r>
  <r>
    <x v="585"/>
    <s v=" Ms"/>
    <s v="Caroline"/>
    <s v="Rotich"/>
    <n v="27.9"/>
    <n v="6.02"/>
    <s v="No"/>
    <s v="No"/>
    <s v="Yes"/>
    <x v="3"/>
    <s v="yes"/>
    <s v="Overweight"/>
    <s v="Prediabetic"/>
    <d v="2003-09-10T00:00:00"/>
    <n v="16884.919999999998"/>
    <x v="1"/>
    <x v="2"/>
    <s v="R1011"/>
    <n v="19"/>
  </r>
  <r>
    <x v="586"/>
    <s v=" Ms"/>
    <s v="Alexis N"/>
    <s v="Fetzer"/>
    <n v="51.33"/>
    <n v="7"/>
    <s v="No"/>
    <s v="No"/>
    <s v="No"/>
    <x v="0"/>
    <s v="No"/>
    <s v="Obesity"/>
    <s v="Diabetic"/>
    <d v="1974-08-08T00:00:00"/>
    <n v="16841.32"/>
    <x v="1"/>
    <x v="0"/>
    <s v="R1011"/>
    <n v="48"/>
  </r>
  <r>
    <x v="587"/>
    <s v=" Ms"/>
    <s v="Shanda L"/>
    <s v="Mattis"/>
    <n v="30.59"/>
    <n v="5.56"/>
    <s v="yes"/>
    <s v="No"/>
    <s v="No"/>
    <x v="3"/>
    <s v="No"/>
    <s v="Obesity"/>
    <s v="Normal"/>
    <d v="1995-10-19T00:00:00"/>
    <n v="16796.41"/>
    <x v="1"/>
    <x v="0"/>
    <s v="R1024"/>
    <n v="27"/>
  </r>
  <r>
    <x v="588"/>
    <s v=" Mrs"/>
    <s v="Lacey"/>
    <s v="Cochran"/>
    <n v="39.229999999999997"/>
    <n v="8.4499999999999993"/>
    <s v="No"/>
    <s v="No"/>
    <s v="No"/>
    <x v="0"/>
    <s v="No"/>
    <s v="Obesity"/>
    <s v="Diabetic"/>
    <d v="1962-07-29T00:00:00"/>
    <n v="16779.400000000001"/>
    <x v="1"/>
    <x v="2"/>
    <s v="R1026"/>
    <n v="60"/>
  </r>
  <r>
    <x v="589"/>
    <s v=" Ms"/>
    <s v="Laurette"/>
    <s v="Balinsky"/>
    <n v="19.094999999999999"/>
    <n v="6.19"/>
    <s v="No"/>
    <s v="No"/>
    <s v="No"/>
    <x v="0"/>
    <s v="yes"/>
    <s v="Normal Weight"/>
    <s v="Prediabetic"/>
    <d v="1989-09-23T00:00:00"/>
    <n v="16776.3"/>
    <x v="1"/>
    <x v="2"/>
    <s v="R1024"/>
    <n v="33"/>
  </r>
  <r>
    <x v="590"/>
    <s v=" Mr"/>
    <s v="Jason"/>
    <s v="Reilly"/>
    <n v="49.72"/>
    <n v="7.71"/>
    <s v="No"/>
    <s v="No"/>
    <s v="No"/>
    <x v="0"/>
    <s v="No"/>
    <s v="Obesity"/>
    <s v="Diabetic"/>
    <d v="1974-08-28T00:00:00"/>
    <n v="16770.990000000002"/>
    <x v="1"/>
    <x v="1"/>
    <s v="R1012"/>
    <n v="48"/>
  </r>
  <r>
    <x v="591"/>
    <s v=" Ms"/>
    <s v="Mary"/>
    <s v="Johnson"/>
    <n v="21.754999999999999"/>
    <n v="4.63"/>
    <s v="No"/>
    <s v="No"/>
    <s v="Yes"/>
    <x v="3"/>
    <s v="yes"/>
    <s v="Normal Weight"/>
    <s v="Normal"/>
    <d v="1993-11-05T00:00:00"/>
    <n v="16657.72"/>
    <x v="1"/>
    <x v="1"/>
    <s v="R1024"/>
    <n v="29"/>
  </r>
  <r>
    <x v="592"/>
    <s v=" Ms"/>
    <s v="Kati A"/>
    <s v="Petry"/>
    <n v="48.39"/>
    <n v="4.6100000000000003"/>
    <s v="No"/>
    <s v="No"/>
    <s v="No"/>
    <x v="0"/>
    <s v="No"/>
    <s v="Obesity"/>
    <s v="Normal"/>
    <d v="1977-09-25T00:00:00"/>
    <n v="16631.61"/>
    <x v="1"/>
    <x v="1"/>
    <s v="R1012"/>
    <n v="45"/>
  </r>
  <r>
    <x v="593"/>
    <s v=" Mrs"/>
    <s v="Kelly J"/>
    <s v="Laleman"/>
    <n v="47.15"/>
    <n v="9.5299999999999994"/>
    <s v="yes"/>
    <s v="No"/>
    <s v="No"/>
    <x v="3"/>
    <s v="No"/>
    <s v="Obesity"/>
    <s v="Diabetic"/>
    <d v="1975-07-24T00:00:00"/>
    <n v="16602.18"/>
    <x v="1"/>
    <x v="1"/>
    <s v="R1026"/>
    <n v="47"/>
  </r>
  <r>
    <x v="594"/>
    <s v=" Ms"/>
    <s v="Greer D"/>
    <s v="Colby"/>
    <n v="47.59"/>
    <n v="11.43"/>
    <s v="yes"/>
    <s v="No"/>
    <s v="No"/>
    <x v="1"/>
    <s v="No"/>
    <s v="Obesity"/>
    <s v="Diabetic"/>
    <d v="1970-07-10T00:00:00"/>
    <n v="16600.16"/>
    <x v="1"/>
    <x v="2"/>
    <s v="R1011"/>
    <n v="52"/>
  </r>
  <r>
    <x v="595"/>
    <s v=" Mr"/>
    <s v="Brent"/>
    <s v="Wathke"/>
    <n v="39.81"/>
    <n v="7.65"/>
    <s v="yes"/>
    <s v="No"/>
    <s v="Yes"/>
    <x v="3"/>
    <s v="No"/>
    <s v="Obesity"/>
    <s v="Diabetic"/>
    <d v="1963-06-25T00:00:00"/>
    <n v="16587.96"/>
    <x v="1"/>
    <x v="2"/>
    <s v="R1023"/>
    <n v="59"/>
  </r>
  <r>
    <x v="596"/>
    <s v=" Mr"/>
    <s v="Eugene M"/>
    <s v="Daly"/>
    <n v="31.02"/>
    <n v="5.87"/>
    <s v="yes"/>
    <s v="No"/>
    <s v="No"/>
    <x v="0"/>
    <s v="No"/>
    <s v="Obesity"/>
    <s v="Prediabetic"/>
    <d v="2001-06-25T00:00:00"/>
    <n v="16586.5"/>
    <x v="1"/>
    <x v="1"/>
    <s v="R1013"/>
    <n v="21"/>
  </r>
  <r>
    <x v="597"/>
    <s v=" Ms"/>
    <s v="Erin D"/>
    <s v="Dillon"/>
    <n v="24.75"/>
    <n v="4.3600000000000003"/>
    <s v="yes"/>
    <s v="No"/>
    <s v="No"/>
    <x v="3"/>
    <s v="yes"/>
    <s v="Normal Weight"/>
    <s v="Normal"/>
    <d v="1995-12-23T00:00:00"/>
    <n v="16577.78"/>
    <x v="1"/>
    <x v="1"/>
    <s v="R1013"/>
    <n v="27"/>
  </r>
  <r>
    <x v="598"/>
    <s v=" Ms"/>
    <s v="Kamilla"/>
    <s v="Pontes"/>
    <n v="30.114999999999998"/>
    <n v="10.119999999999999"/>
    <s v="No"/>
    <s v="No"/>
    <s v="No"/>
    <x v="2"/>
    <s v="No"/>
    <s v="Obesity"/>
    <s v="Diabetic"/>
    <d v="1958-10-10T00:00:00"/>
    <n v="16455.71"/>
    <x v="1"/>
    <x v="2"/>
    <s v="R1012"/>
    <n v="64"/>
  </r>
  <r>
    <x v="599"/>
    <s v=" Mr"/>
    <s v="Wayne I"/>
    <s v="Spies"/>
    <n v="26.03"/>
    <n v="4.01"/>
    <s v="No"/>
    <s v="No"/>
    <s v="Yes"/>
    <x v="3"/>
    <s v="yes"/>
    <s v="Overweight"/>
    <s v="Normal"/>
    <d v="2003-12-20T00:00:00"/>
    <n v="16450.89"/>
    <x v="1"/>
    <x v="1"/>
    <s v="R1012"/>
    <n v="19"/>
  </r>
  <r>
    <x v="600"/>
    <s v=" Ms"/>
    <s v="Tracy L"/>
    <s v="Greig"/>
    <n v="20.045000000000002"/>
    <n v="4.7699999999999996"/>
    <s v="yes"/>
    <s v="No"/>
    <s v="No"/>
    <x v="3"/>
    <s v="yes"/>
    <s v="Normal Weight"/>
    <s v="Normal"/>
    <d v="1995-09-28T00:00:00"/>
    <n v="16420.490000000002"/>
    <x v="1"/>
    <x v="0"/>
    <s v="R1012"/>
    <n v="27"/>
  </r>
  <r>
    <x v="601"/>
    <s v=" Mrs"/>
    <s v="Heather"/>
    <s v="Scott"/>
    <n v="40.24"/>
    <n v="6.83"/>
    <s v="No"/>
    <s v="No"/>
    <s v="No"/>
    <x v="0"/>
    <s v="No"/>
    <s v="Obesity"/>
    <s v="Diabetic"/>
    <d v="1965-12-05T00:00:00"/>
    <n v="16351.42"/>
    <x v="1"/>
    <x v="0"/>
    <s v="R1026"/>
    <n v="57"/>
  </r>
  <r>
    <x v="602"/>
    <s v=" Mrs"/>
    <s v="Megan C"/>
    <s v="Erlandson"/>
    <n v="43.15"/>
    <n v="6.14"/>
    <s v="yes"/>
    <s v="No"/>
    <s v="Yes"/>
    <x v="3"/>
    <s v="No"/>
    <s v="Obesity"/>
    <s v="Prediabetic"/>
    <d v="1969-08-08T00:00:00"/>
    <n v="16311.05"/>
    <x v="1"/>
    <x v="0"/>
    <s v="R1026"/>
    <n v="53"/>
  </r>
  <r>
    <x v="603"/>
    <s v=" Mr"/>
    <s v="Jonathan"/>
    <s v="Autrey"/>
    <n v="27.7"/>
    <n v="5.6"/>
    <s v="No"/>
    <s v="No"/>
    <s v="Yes"/>
    <x v="3"/>
    <s v="yes"/>
    <s v="Overweight"/>
    <s v="Normal"/>
    <d v="2003-08-24T00:00:00"/>
    <n v="16297.85"/>
    <x v="1"/>
    <x v="0"/>
    <s v="R1011"/>
    <n v="19"/>
  </r>
  <r>
    <x v="604"/>
    <s v=" Mr"/>
    <s v="Greg D"/>
    <s v="Alleman"/>
    <n v="45.68"/>
    <n v="4.8"/>
    <s v="No"/>
    <s v="No"/>
    <s v="No"/>
    <x v="1"/>
    <s v="No"/>
    <s v="Obesity"/>
    <s v="Normal"/>
    <d v="1972-07-30T00:00:00"/>
    <n v="16267.32"/>
    <x v="1"/>
    <x v="2"/>
    <s v="R1023"/>
    <n v="50"/>
  </r>
  <r>
    <x v="605"/>
    <s v=" Mr"/>
    <s v="Steven L"/>
    <s v="Michalski"/>
    <n v="27.3"/>
    <n v="11.89"/>
    <s v="No"/>
    <s v="No"/>
    <s v="No"/>
    <x v="0"/>
    <s v="yes"/>
    <s v="Overweight"/>
    <s v="Diabetic"/>
    <d v="2002-09-08T00:00:00"/>
    <n v="16232.85"/>
    <x v="1"/>
    <x v="1"/>
    <s v="R1011"/>
    <n v="20"/>
  </r>
  <r>
    <x v="606"/>
    <s v=" Mr"/>
    <s v="Gianfilippo"/>
    <s v="Grillo"/>
    <n v="54.45"/>
    <n v="4.7300000000000004"/>
    <s v="yes"/>
    <s v="No"/>
    <s v="No"/>
    <x v="3"/>
    <s v="No"/>
    <s v="Obesity"/>
    <s v="Normal"/>
    <d v="1988-08-21T00:00:00"/>
    <n v="16205.88"/>
    <x v="1"/>
    <x v="1"/>
    <s v="R1012"/>
    <n v="34"/>
  </r>
  <r>
    <x v="607"/>
    <s v=" Mr"/>
    <s v="Hector"/>
    <s v="Coronado"/>
    <n v="54.43"/>
    <n v="4.6100000000000003"/>
    <s v="yes"/>
    <s v="No"/>
    <s v="No"/>
    <x v="3"/>
    <s v="No"/>
    <s v="Obesity"/>
    <s v="Normal"/>
    <d v="1988-08-06T00:00:00"/>
    <n v="16199.1"/>
    <x v="1"/>
    <x v="2"/>
    <s v="R1012"/>
    <n v="34"/>
  </r>
  <r>
    <x v="608"/>
    <s v=" Mr"/>
    <s v="Mark W"/>
    <s v="Dewine"/>
    <n v="48.01"/>
    <n v="7.3"/>
    <s v="No"/>
    <s v="No"/>
    <s v="No"/>
    <x v="0"/>
    <s v="No"/>
    <s v="Obesity"/>
    <s v="Diabetic"/>
    <d v="1974-09-11T00:00:00"/>
    <n v="16190.97"/>
    <x v="1"/>
    <x v="0"/>
    <s v="R1012"/>
    <n v="48"/>
  </r>
  <r>
    <x v="609"/>
    <s v=" Mrs"/>
    <s v="Aubri"/>
    <s v="Carman"/>
    <n v="48.32"/>
    <n v="5.88"/>
    <s v="No"/>
    <s v="No"/>
    <s v="No"/>
    <x v="0"/>
    <s v="No"/>
    <s v="Obesity"/>
    <s v="Prediabetic"/>
    <d v="1982-07-06T00:00:00"/>
    <n v="16152.04"/>
    <x v="1"/>
    <x v="1"/>
    <s v="R1026"/>
    <n v="40"/>
  </r>
  <r>
    <x v="610"/>
    <s v=" Mr"/>
    <s v="Justin"/>
    <s v="Neems"/>
    <n v="22.895"/>
    <n v="4.0599999999999996"/>
    <s v="No"/>
    <s v="No"/>
    <s v="Yes"/>
    <x v="3"/>
    <s v="yes"/>
    <s v="Normal Weight"/>
    <s v="Normal"/>
    <d v="1993-12-12T00:00:00"/>
    <n v="16138.76"/>
    <x v="1"/>
    <x v="0"/>
    <s v="R1017"/>
    <n v="29"/>
  </r>
  <r>
    <x v="611"/>
    <s v=" Ms"/>
    <s v="Megan A"/>
    <s v="Pesyna"/>
    <n v="54.85"/>
    <n v="4.9000000000000004"/>
    <s v="No"/>
    <s v="No"/>
    <s v="No"/>
    <x v="3"/>
    <s v="No"/>
    <s v="Obesity"/>
    <s v="Normal"/>
    <d v="1987-10-06T00:00:00"/>
    <n v="16122.65"/>
    <x v="1"/>
    <x v="1"/>
    <s v="R1011"/>
    <n v="35"/>
  </r>
  <r>
    <x v="612"/>
    <s v=" Ms"/>
    <s v="Erika M"/>
    <s v="Meling"/>
    <n v="21.85"/>
    <n v="5.52"/>
    <s v="No"/>
    <s v="No"/>
    <s v="Yes"/>
    <x v="3"/>
    <s v="yes"/>
    <s v="Normal Weight"/>
    <s v="Normal"/>
    <d v="1993-08-08T00:00:00"/>
    <n v="16115.3"/>
    <x v="1"/>
    <x v="1"/>
    <s v="R1024"/>
    <n v="29"/>
  </r>
  <r>
    <x v="613"/>
    <s v=" Mr"/>
    <s v="Daniel G"/>
    <s v="Widlowski"/>
    <n v="51.86"/>
    <n v="5.2"/>
    <s v="yes"/>
    <s v="No"/>
    <s v="No"/>
    <x v="0"/>
    <s v="No"/>
    <s v="Obesity"/>
    <s v="Normal"/>
    <d v="1985-08-27T00:00:00"/>
    <n v="16097.94"/>
    <x v="1"/>
    <x v="0"/>
    <s v="R1012"/>
    <n v="37"/>
  </r>
  <r>
    <x v="614"/>
    <s v=" Ms"/>
    <s v="Devin C"/>
    <s v="Nadar"/>
    <n v="39.049999999999997"/>
    <n v="7.59"/>
    <s v="No"/>
    <s v="No"/>
    <s v="No"/>
    <x v="2"/>
    <s v="No"/>
    <s v="Obesity"/>
    <s v="Diabetic"/>
    <d v="1958-06-21T00:00:00"/>
    <n v="16085.13"/>
    <x v="1"/>
    <x v="2"/>
    <s v="R1013"/>
    <n v="64"/>
  </r>
  <r>
    <x v="615"/>
    <s v=" Ms"/>
    <s v="Louise A"/>
    <s v="Turner"/>
    <n v="31.824999999999999"/>
    <n v="8.2799999999999994"/>
    <s v="No"/>
    <s v="No"/>
    <s v="No"/>
    <x v="2"/>
    <s v="No"/>
    <s v="Obesity"/>
    <s v="Diabetic"/>
    <d v="1958-10-22T00:00:00"/>
    <n v="16069.08"/>
    <x v="1"/>
    <x v="2"/>
    <s v="R1024"/>
    <n v="64"/>
  </r>
  <r>
    <x v="616"/>
    <s v=" Mrs"/>
    <s v="Sarah"/>
    <s v="Walker"/>
    <n v="46.43"/>
    <n v="6.72"/>
    <s v="No"/>
    <s v="No"/>
    <s v="No"/>
    <x v="0"/>
    <s v="No"/>
    <s v="Obesity"/>
    <s v="Diabetic"/>
    <d v="1978-09-16T00:00:00"/>
    <n v="16062.89"/>
    <x v="1"/>
    <x v="2"/>
    <s v="R1026"/>
    <n v="44"/>
  </r>
  <r>
    <x v="617"/>
    <s v=" Ms"/>
    <s v="Amy"/>
    <s v="Leedham"/>
    <n v="53.63"/>
    <n v="5.47"/>
    <s v="yes"/>
    <s v="No"/>
    <s v="No"/>
    <x v="3"/>
    <s v="No"/>
    <s v="Obesity"/>
    <s v="Normal"/>
    <d v="1988-12-05T00:00:00"/>
    <n v="16059.06"/>
    <x v="1"/>
    <x v="0"/>
    <s v="R1012"/>
    <n v="34"/>
  </r>
  <r>
    <x v="618"/>
    <s v=" Ms"/>
    <s v="Brittany L"/>
    <s v="Haglund"/>
    <n v="48.7"/>
    <n v="4.71"/>
    <s v="No"/>
    <s v="No"/>
    <s v="No"/>
    <x v="0"/>
    <s v="No"/>
    <s v="Obesity"/>
    <s v="Normal"/>
    <d v="1980-09-19T00:00:00"/>
    <n v="15966.19"/>
    <x v="1"/>
    <x v="2"/>
    <s v="R1012"/>
    <n v="42"/>
  </r>
  <r>
    <x v="619"/>
    <s v=" Ms"/>
    <s v="Jessica L"/>
    <s v="Mills"/>
    <n v="48.81"/>
    <n v="5.49"/>
    <s v="No"/>
    <s v="No"/>
    <s v="No"/>
    <x v="0"/>
    <s v="No"/>
    <s v="Obesity"/>
    <s v="Normal"/>
    <d v="1982-07-24T00:00:00"/>
    <n v="15965.29"/>
    <x v="1"/>
    <x v="1"/>
    <s v="R1012"/>
    <n v="40"/>
  </r>
  <r>
    <x v="620"/>
    <s v=" Mrs"/>
    <s v="Kristina K"/>
    <s v="Drnjevich"/>
    <n v="47.53"/>
    <n v="4.72"/>
    <s v="No"/>
    <s v="No"/>
    <s v="No"/>
    <x v="0"/>
    <s v="No"/>
    <s v="Obesity"/>
    <s v="Normal"/>
    <d v="1980-10-12T00:00:00"/>
    <n v="15922.29"/>
    <x v="1"/>
    <x v="0"/>
    <s v="R1026"/>
    <n v="42"/>
  </r>
  <r>
    <x v="621"/>
    <s v=" Mr"/>
    <s v="Brad"/>
    <s v="Clay"/>
    <n v="36.85"/>
    <n v="6.7"/>
    <s v="No"/>
    <s v="No"/>
    <s v="No"/>
    <x v="0"/>
    <s v="No"/>
    <s v="Obesity"/>
    <s v="Diabetic"/>
    <d v="1962-12-25T00:00:00"/>
    <n v="15840.81"/>
    <x v="1"/>
    <x v="1"/>
    <s v="R1022"/>
    <n v="60"/>
  </r>
  <r>
    <x v="622"/>
    <s v=" Ms"/>
    <s v="Margaret O"/>
    <s v="Marbury"/>
    <n v="29.3"/>
    <n v="5.5"/>
    <s v="No"/>
    <s v="No"/>
    <s v="No"/>
    <x v="0"/>
    <s v="No"/>
    <s v="Overweight"/>
    <s v="Normal"/>
    <d v="1982-11-11T00:00:00"/>
    <n v="15828.82"/>
    <x v="1"/>
    <x v="0"/>
    <s v="R1011"/>
    <n v="40"/>
  </r>
  <r>
    <x v="623"/>
    <s v=" Mr"/>
    <s v="Craig R"/>
    <s v="Coon"/>
    <n v="19.3"/>
    <n v="4.46"/>
    <s v="No"/>
    <s v="No"/>
    <s v="No"/>
    <x v="3"/>
    <s v="yes"/>
    <s v="Normal Weight"/>
    <s v="Normal"/>
    <d v="1984-06-26T00:00:00"/>
    <n v="15820.7"/>
    <x v="1"/>
    <x v="0"/>
    <s v="R1011"/>
    <n v="38"/>
  </r>
  <r>
    <x v="624"/>
    <s v=" Mr"/>
    <s v="Simo"/>
    <s v="Vanttinen"/>
    <n v="24.13"/>
    <n v="5.29"/>
    <s v="yes"/>
    <s v="No"/>
    <s v="Yes"/>
    <x v="3"/>
    <s v="yes"/>
    <s v="Normal Weight"/>
    <s v="Normal"/>
    <d v="1997-10-09T00:00:00"/>
    <n v="15817.99"/>
    <x v="1"/>
    <x v="2"/>
    <s v="R1012"/>
    <n v="25"/>
  </r>
  <r>
    <x v="625"/>
    <s v=" Mr"/>
    <s v="Christopher J"/>
    <s v="Garges"/>
    <n v="46.7"/>
    <n v="10.99"/>
    <s v="No"/>
    <s v="No"/>
    <s v="No"/>
    <x v="0"/>
    <s v="No"/>
    <s v="Obesity"/>
    <s v="Diabetic"/>
    <d v="1974-08-29T00:00:00"/>
    <n v="15746.62"/>
    <x v="1"/>
    <x v="1"/>
    <s v="R1012"/>
    <n v="48"/>
  </r>
  <r>
    <x v="626"/>
    <s v=" Mr"/>
    <s v="Mario Sr"/>
    <s v="Rivel"/>
    <n v="45.27"/>
    <n v="5.2"/>
    <s v="yes"/>
    <s v="No"/>
    <s v="No"/>
    <x v="0"/>
    <s v="No"/>
    <s v="Obesity"/>
    <s v="Normal"/>
    <d v="1976-09-20T00:00:00"/>
    <n v="15698.86"/>
    <x v="1"/>
    <x v="2"/>
    <s v="R1012"/>
    <n v="46"/>
  </r>
  <r>
    <x v="627"/>
    <s v=" Mrs"/>
    <s v="Meghann R"/>
    <s v="Lawson"/>
    <n v="44.29"/>
    <n v="9.66"/>
    <s v="No"/>
    <s v="No"/>
    <s v="No"/>
    <x v="1"/>
    <s v="No"/>
    <s v="Obesity"/>
    <s v="Diabetic"/>
    <d v="1973-06-26T00:00:00"/>
    <n v="15670.3"/>
    <x v="1"/>
    <x v="2"/>
    <s v="R1026"/>
    <n v="49"/>
  </r>
  <r>
    <x v="628"/>
    <s v=" Mr"/>
    <s v="Scott M"/>
    <s v="Cale"/>
    <n v="54.59"/>
    <n v="4.22"/>
    <s v="yes"/>
    <s v="No"/>
    <s v="No"/>
    <x v="3"/>
    <s v="No"/>
    <s v="Obesity"/>
    <s v="Normal"/>
    <d v="1988-12-22T00:00:00"/>
    <n v="15646.28"/>
    <x v="1"/>
    <x v="2"/>
    <s v="R1011"/>
    <n v="34"/>
  </r>
  <r>
    <x v="629"/>
    <s v=" Ms"/>
    <s v="Caitlin E"/>
    <s v="Phillips"/>
    <n v="32.965000000000003"/>
    <n v="11.78"/>
    <s v="No"/>
    <s v="No"/>
    <s v="No"/>
    <x v="0"/>
    <s v="No"/>
    <s v="Obesity"/>
    <s v="Diabetic"/>
    <d v="1960-06-06T00:00:00"/>
    <n v="15612.19"/>
    <x v="1"/>
    <x v="2"/>
    <s v="R1012"/>
    <n v="63"/>
  </r>
  <r>
    <x v="630"/>
    <s v=" Mrs"/>
    <s v="Samantha A"/>
    <s v="Stewart"/>
    <n v="38.049999999999997"/>
    <n v="9.6199999999999992"/>
    <s v="No"/>
    <s v="No"/>
    <s v="No"/>
    <x v="0"/>
    <s v="No"/>
    <s v="Obesity"/>
    <s v="Diabetic"/>
    <d v="1965-10-28T00:00:00"/>
    <n v="15608.58"/>
    <x v="1"/>
    <x v="2"/>
    <s v="R1026"/>
    <n v="57"/>
  </r>
  <r>
    <x v="631"/>
    <s v=" Mr"/>
    <s v="Erik"/>
    <s v="Drotz"/>
    <n v="46.14"/>
    <n v="10.78"/>
    <s v="No"/>
    <s v="No"/>
    <s v="No"/>
    <x v="0"/>
    <s v="No"/>
    <s v="Obesity"/>
    <s v="Diabetic"/>
    <d v="1974-07-30T00:00:00"/>
    <n v="15556.67"/>
    <x v="1"/>
    <x v="2"/>
    <s v="R1012"/>
    <n v="48"/>
  </r>
  <r>
    <x v="632"/>
    <s v=" Mr"/>
    <s v="Christopher"/>
    <s v="Mutai"/>
    <n v="41.325000000000003"/>
    <n v="5.1100000000000003"/>
    <s v="yes"/>
    <s v="No"/>
    <s v="No"/>
    <x v="1"/>
    <s v="No"/>
    <s v="Obesity"/>
    <s v="Normal"/>
    <d v="1959-10-02T00:00:00"/>
    <n v="15555.19"/>
    <x v="1"/>
    <x v="0"/>
    <s v="R1012"/>
    <n v="63"/>
  </r>
  <r>
    <x v="633"/>
    <s v=" Mrs"/>
    <s v="Maya"/>
    <s v="Lovlien"/>
    <n v="44.64"/>
    <n v="7.18"/>
    <s v="No"/>
    <s v="No"/>
    <s v="No"/>
    <x v="0"/>
    <s v="No"/>
    <s v="Obesity"/>
    <s v="Diabetic"/>
    <d v="1974-06-28T00:00:00"/>
    <n v="15532.16"/>
    <x v="1"/>
    <x v="2"/>
    <s v="R1026"/>
    <n v="48"/>
  </r>
  <r>
    <x v="634"/>
    <s v=" Mr"/>
    <s v="Zachary T"/>
    <s v="Bruns"/>
    <n v="25.175000000000001"/>
    <n v="4.96"/>
    <s v="No"/>
    <s v="yes"/>
    <s v="No"/>
    <x v="3"/>
    <s v="No"/>
    <s v="Overweight"/>
    <s v="Normal"/>
    <d v="2004-07-17T00:00:00"/>
    <n v="15518.18"/>
    <x v="1"/>
    <x v="0"/>
    <s v="R1015"/>
    <n v="18"/>
  </r>
  <r>
    <x v="635"/>
    <s v=" Mrs"/>
    <s v="Hilda"/>
    <s v="Stoney"/>
    <n v="43.11"/>
    <n v="4.67"/>
    <s v="yes"/>
    <s v="No"/>
    <s v="No"/>
    <x v="0"/>
    <s v="No"/>
    <s v="Obesity"/>
    <s v="Normal"/>
    <d v="1976-07-20T00:00:00"/>
    <n v="15450.48"/>
    <x v="1"/>
    <x v="1"/>
    <s v="R1026"/>
    <n v="46"/>
  </r>
  <r>
    <x v="636"/>
    <s v=" Ms"/>
    <s v="Stephanie"/>
    <s v="Markert"/>
    <n v="53.32"/>
    <n v="5.0599999999999996"/>
    <s v="No"/>
    <s v="No"/>
    <s v="No"/>
    <x v="0"/>
    <s v="No"/>
    <s v="Obesity"/>
    <s v="Normal"/>
    <d v="1990-10-25T00:00:00"/>
    <n v="15440.2"/>
    <x v="1"/>
    <x v="1"/>
    <s v="R1012"/>
    <n v="32"/>
  </r>
  <r>
    <x v="637"/>
    <s v=" Mr"/>
    <s v="Doug"/>
    <s v="Mclucas"/>
    <n v="38.04"/>
    <n v="5.0199999999999996"/>
    <s v="yes"/>
    <s v="No"/>
    <s v="No"/>
    <x v="3"/>
    <s v="No"/>
    <s v="Obesity"/>
    <s v="Normal"/>
    <d v="1964-09-04T00:00:00"/>
    <n v="15377.77"/>
    <x v="1"/>
    <x v="2"/>
    <s v="R1012"/>
    <n v="58"/>
  </r>
  <r>
    <x v="638"/>
    <s v=" Ms"/>
    <s v="Bethany N"/>
    <s v="Erwin"/>
    <n v="37.9"/>
    <n v="7.76"/>
    <s v="No"/>
    <s v="No"/>
    <s v="No"/>
    <x v="0"/>
    <s v="No"/>
    <s v="Obesity"/>
    <s v="Diabetic"/>
    <d v="1962-09-06T00:00:00"/>
    <n v="15368.22"/>
    <x v="1"/>
    <x v="2"/>
    <s v="R1011"/>
    <n v="60"/>
  </r>
  <r>
    <x v="639"/>
    <s v=" Mrs"/>
    <s v="Sandra H"/>
    <s v="Osborne"/>
    <n v="39.6"/>
    <n v="9.32"/>
    <s v="No"/>
    <s v="No"/>
    <s v="No"/>
    <x v="0"/>
    <s v="No"/>
    <s v="Obesity"/>
    <s v="Diabetic"/>
    <d v="1968-07-18T00:00:00"/>
    <n v="15363.77"/>
    <x v="1"/>
    <x v="1"/>
    <s v="R1026"/>
    <n v="54"/>
  </r>
  <r>
    <x v="640"/>
    <s v=" Mr"/>
    <s v="Takuo"/>
    <s v="Otsuka"/>
    <n v="50.92"/>
    <n v="5.31"/>
    <s v="yes"/>
    <s v="No"/>
    <s v="No"/>
    <x v="3"/>
    <s v="No"/>
    <s v="Obesity"/>
    <s v="Normal"/>
    <d v="1988-12-17T00:00:00"/>
    <n v="15361.5"/>
    <x v="1"/>
    <x v="0"/>
    <s v="R1023"/>
    <n v="34"/>
  </r>
  <r>
    <x v="641"/>
    <s v=" Ms"/>
    <s v="Kelly A"/>
    <s v="Smith"/>
    <n v="21.85"/>
    <n v="5.56"/>
    <s v="yes"/>
    <s v="No"/>
    <s v="No"/>
    <x v="0"/>
    <s v="yes"/>
    <s v="Normal Weight"/>
    <s v="Normal"/>
    <d v="2001-07-14T00:00:00"/>
    <n v="15359.1"/>
    <x v="1"/>
    <x v="0"/>
    <s v="R1024"/>
    <n v="21"/>
  </r>
  <r>
    <x v="642"/>
    <s v=" Mr"/>
    <s v="Scott"/>
    <s v="Myers"/>
    <n v="36.08"/>
    <n v="7.11"/>
    <s v="yes"/>
    <s v="No"/>
    <s v="Yes"/>
    <x v="3"/>
    <s v="No"/>
    <s v="Obesity"/>
    <s v="Diabetic"/>
    <d v="1963-12-13T00:00:00"/>
    <n v="15322.77"/>
    <x v="1"/>
    <x v="0"/>
    <s v="R1021"/>
    <n v="59"/>
  </r>
  <r>
    <x v="643"/>
    <s v=" Mr"/>
    <s v="Benoit"/>
    <s v="Cote"/>
    <n v="40.44"/>
    <n v="5.13"/>
    <s v="yes"/>
    <s v="No"/>
    <s v="Yes"/>
    <x v="3"/>
    <s v="No"/>
    <s v="Obesity"/>
    <s v="Normal"/>
    <d v="1969-09-16T00:00:00"/>
    <n v="15260.52"/>
    <x v="1"/>
    <x v="2"/>
    <s v="R1023"/>
    <n v="53"/>
  </r>
  <r>
    <x v="644"/>
    <s v=" Ms"/>
    <s v="Elizabeth M"/>
    <s v="Ehrhardt"/>
    <n v="38.094999999999999"/>
    <n v="10.199999999999999"/>
    <s v="No"/>
    <s v="No"/>
    <s v="No"/>
    <x v="0"/>
    <s v="No"/>
    <s v="Obesity"/>
    <s v="Diabetic"/>
    <d v="1960-07-25T00:00:00"/>
    <n v="15230.32"/>
    <x v="1"/>
    <x v="2"/>
    <s v="R1024"/>
    <n v="62"/>
  </r>
  <r>
    <x v="645"/>
    <s v=" Ms"/>
    <s v="Jessica A"/>
    <s v="Petersen"/>
    <n v="44.95"/>
    <n v="10.4"/>
    <s v="No"/>
    <s v="No"/>
    <s v="No"/>
    <x v="0"/>
    <s v="No"/>
    <s v="Obesity"/>
    <s v="Diabetic"/>
    <d v="1978-11-23T00:00:00"/>
    <n v="15207.92"/>
    <x v="1"/>
    <x v="1"/>
    <s v="R1012"/>
    <n v="44"/>
  </r>
  <r>
    <x v="646"/>
    <s v=" Ms"/>
    <s v="Monica K"/>
    <s v="Ertel"/>
    <n v="35.54"/>
    <n v="10.67"/>
    <s v="No"/>
    <s v="No"/>
    <s v="No"/>
    <x v="0"/>
    <s v="No"/>
    <s v="Obesity"/>
    <s v="Diabetic"/>
    <d v="1962-06-17T00:00:00"/>
    <n v="15174.81"/>
    <x v="1"/>
    <x v="1"/>
    <s v="R1012"/>
    <n v="60"/>
  </r>
  <r>
    <x v="647"/>
    <s v=" Mr"/>
    <s v="Kevin L"/>
    <s v="Lanza"/>
    <n v="39.799999999999997"/>
    <n v="4.6500000000000004"/>
    <s v="yes"/>
    <s v="No"/>
    <s v="No"/>
    <x v="1"/>
    <s v="No"/>
    <s v="Obesity"/>
    <s v="Normal"/>
    <d v="1959-12-03T00:00:00"/>
    <n v="15170.07"/>
    <x v="1"/>
    <x v="0"/>
    <s v="R1011"/>
    <n v="63"/>
  </r>
  <r>
    <x v="648"/>
    <s v=" Mr"/>
    <s v="Gregory"/>
    <s v="Picklesimer"/>
    <n v="33.659999999999997"/>
    <n v="5.65"/>
    <s v="yes"/>
    <s v="No"/>
    <s v="No"/>
    <x v="1"/>
    <s v="No"/>
    <s v="Obesity"/>
    <s v="Normal"/>
    <d v="1959-06-04T00:00:00"/>
    <n v="15161.53"/>
    <x v="1"/>
    <x v="1"/>
    <s v="R1013"/>
    <n v="64"/>
  </r>
  <r>
    <x v="649"/>
    <s v=" Ms"/>
    <s v="Della"/>
    <s v="Giles"/>
    <n v="35.5"/>
    <n v="11.97"/>
    <s v="No"/>
    <s v="No"/>
    <s v="No"/>
    <x v="0"/>
    <s v="No"/>
    <s v="Obesity"/>
    <s v="Diabetic"/>
    <d v="1962-10-25T00:00:00"/>
    <n v="15161.25"/>
    <x v="1"/>
    <x v="2"/>
    <s v="R1012"/>
    <n v="60"/>
  </r>
  <r>
    <x v="650"/>
    <s v=" Mr"/>
    <s v="David"/>
    <s v="Harmon"/>
    <n v="41.63"/>
    <n v="6.71"/>
    <s v="No"/>
    <s v="No"/>
    <s v="No"/>
    <x v="0"/>
    <s v="No"/>
    <s v="Obesity"/>
    <s v="Diabetic"/>
    <d v="1971-11-25T00:00:00"/>
    <n v="15150.44"/>
    <x v="1"/>
    <x v="1"/>
    <s v="R1023"/>
    <n v="51"/>
  </r>
  <r>
    <x v="651"/>
    <s v=" Ms"/>
    <s v="Victoria"/>
    <s v="Pennings"/>
    <n v="46.49"/>
    <n v="11.92"/>
    <s v="No"/>
    <s v="No"/>
    <s v="No"/>
    <x v="0"/>
    <s v="No"/>
    <s v="Obesity"/>
    <s v="Diabetic"/>
    <d v="1978-09-05T00:00:00"/>
    <n v="15123.19"/>
    <x v="1"/>
    <x v="1"/>
    <s v="R1011"/>
    <n v="44"/>
  </r>
  <r>
    <x v="652"/>
    <s v=" Mr"/>
    <s v="Tasos"/>
    <s v="Tseronis"/>
    <n v="43.29"/>
    <n v="5.35"/>
    <s v="No"/>
    <s v="No"/>
    <s v="No"/>
    <x v="1"/>
    <s v="No"/>
    <s v="Obesity"/>
    <s v="Normal"/>
    <d v="1972-11-07T00:00:00"/>
    <n v="15103.69"/>
    <x v="1"/>
    <x v="1"/>
    <s v="R1012"/>
    <n v="50"/>
  </r>
  <r>
    <x v="653"/>
    <s v=" Mr"/>
    <s v="Thomas"/>
    <s v="Aliff"/>
    <n v="43.08"/>
    <n v="8.9600000000000009"/>
    <s v="yes"/>
    <s v="No"/>
    <s v="No"/>
    <x v="3"/>
    <s v="No"/>
    <s v="Obesity"/>
    <s v="Diabetic"/>
    <d v="1975-10-26T00:00:00"/>
    <n v="15090.35"/>
    <x v="1"/>
    <x v="1"/>
    <s v="R1023"/>
    <n v="47"/>
  </r>
  <r>
    <x v="654"/>
    <s v=" Mr"/>
    <s v="Lukasz"/>
    <s v="Willenberg"/>
    <n v="39.07"/>
    <n v="11.93"/>
    <s v="No"/>
    <s v="No"/>
    <s v="No"/>
    <x v="0"/>
    <s v="No"/>
    <s v="Obesity"/>
    <s v="Diabetic"/>
    <d v="1968-06-12T00:00:00"/>
    <n v="15052.68"/>
    <x v="1"/>
    <x v="2"/>
    <s v="R1022"/>
    <n v="54"/>
  </r>
  <r>
    <x v="655"/>
    <s v=" Mr"/>
    <s v="Matthew A"/>
    <s v="Millett"/>
    <n v="41.3"/>
    <n v="9.59"/>
    <s v="No"/>
    <s v="No"/>
    <s v="No"/>
    <x v="0"/>
    <s v="No"/>
    <s v="Obesity"/>
    <s v="Diabetic"/>
    <d v="1971-08-15T00:00:00"/>
    <n v="15038.51"/>
    <x v="1"/>
    <x v="0"/>
    <s v="R1023"/>
    <n v="51"/>
  </r>
  <r>
    <x v="656"/>
    <s v=" Ms"/>
    <s v="Meta"/>
    <s v="Haley"/>
    <n v="42.95"/>
    <n v="11.88"/>
    <s v="yes"/>
    <s v="No"/>
    <s v="No"/>
    <x v="1"/>
    <s v="No"/>
    <s v="Obesity"/>
    <s v="Diabetic"/>
    <d v="1970-09-11T00:00:00"/>
    <n v="15026.3"/>
    <x v="1"/>
    <x v="0"/>
    <s v="R1011"/>
    <n v="52"/>
  </r>
  <r>
    <x v="657"/>
    <s v=" Ms"/>
    <s v="Rachel E"/>
    <s v="Ackerman"/>
    <n v="46.96"/>
    <n v="4.6399999999999997"/>
    <s v="No"/>
    <s v="No"/>
    <s v="Yes"/>
    <x v="3"/>
    <s v="No"/>
    <s v="Obesity"/>
    <s v="Normal"/>
    <d v="1979-11-25T00:00:00"/>
    <n v="15025.76"/>
    <x v="1"/>
    <x v="1"/>
    <s v="R1011"/>
    <n v="43"/>
  </r>
  <r>
    <x v="658"/>
    <s v=" Ms"/>
    <s v="Angelica"/>
    <s v="Valdez"/>
    <n v="30.495000000000001"/>
    <n v="9.5299999999999994"/>
    <s v="No"/>
    <s v="No"/>
    <s v="No"/>
    <x v="0"/>
    <s v="No"/>
    <s v="Obesity"/>
    <s v="Diabetic"/>
    <d v="1960-08-08T00:00:00"/>
    <n v="15019.76"/>
    <x v="1"/>
    <x v="2"/>
    <s v="R1012"/>
    <n v="62"/>
  </r>
  <r>
    <x v="659"/>
    <s v=" Ms"/>
    <s v="Kathleen"/>
    <s v="Michaud"/>
    <n v="17.954999999999998"/>
    <n v="5.29"/>
    <s v="yes"/>
    <s v="No"/>
    <s v="No"/>
    <x v="3"/>
    <s v="yes"/>
    <s v="Under  Weight"/>
    <s v="Normal"/>
    <d v="1995-08-02T00:00:00"/>
    <n v="15006.58"/>
    <x v="1"/>
    <x v="2"/>
    <s v="R1024"/>
    <n v="27"/>
  </r>
  <r>
    <x v="660"/>
    <s v=" Mr"/>
    <s v="Gabriel D"/>
    <s v="Gunnink"/>
    <n v="25.6"/>
    <n v="10.95"/>
    <s v="No"/>
    <s v="No"/>
    <s v="No"/>
    <x v="2"/>
    <s v="No"/>
    <s v="Overweight"/>
    <s v="Diabetic"/>
    <d v="1958-07-29T00:00:00"/>
    <n v="14988.43"/>
    <x v="1"/>
    <x v="0"/>
    <s v="R1011"/>
    <n v="64"/>
  </r>
  <r>
    <x v="661"/>
    <s v=" Mr"/>
    <s v="Jeff T"/>
    <s v="Knight"/>
    <n v="34.21"/>
    <n v="9.17"/>
    <s v="No"/>
    <s v="No"/>
    <s v="No"/>
    <x v="0"/>
    <s v="No"/>
    <s v="Obesity"/>
    <s v="Diabetic"/>
    <d v="1962-11-29T00:00:00"/>
    <n v="14945.34"/>
    <x v="1"/>
    <x v="1"/>
    <s v="R1021"/>
    <n v="60"/>
  </r>
  <r>
    <x v="662"/>
    <s v=" Mr"/>
    <s v="Neil D"/>
    <s v="Grosscup"/>
    <n v="39.74"/>
    <n v="7.39"/>
    <s v="No"/>
    <s v="No"/>
    <s v="No"/>
    <x v="0"/>
    <s v="No"/>
    <s v="Obesity"/>
    <s v="Diabetic"/>
    <d v="1968-11-08T00:00:00"/>
    <n v="14926.97"/>
    <x v="1"/>
    <x v="2"/>
    <s v="R1012"/>
    <n v="54"/>
  </r>
  <r>
    <x v="663"/>
    <s v=" Ms"/>
    <s v="Katherine L"/>
    <s v="Koniuch"/>
    <n v="49.53"/>
    <n v="9.1300000000000008"/>
    <s v="yes"/>
    <s v="No"/>
    <s v="No"/>
    <x v="0"/>
    <s v="No"/>
    <s v="Obesity"/>
    <s v="Diabetic"/>
    <d v="1981-07-04T00:00:00"/>
    <n v="14908.27"/>
    <x v="1"/>
    <x v="1"/>
    <s v="R1011"/>
    <n v="41"/>
  </r>
  <r>
    <x v="664"/>
    <s v=" Ms"/>
    <s v="Ariel E"/>
    <s v="Heitzman"/>
    <n v="39.33"/>
    <n v="10.4"/>
    <s v="No"/>
    <s v="No"/>
    <s v="No"/>
    <x v="2"/>
    <s v="No"/>
    <s v="Obesity"/>
    <s v="Diabetic"/>
    <d v="1958-10-17T00:00:00"/>
    <n v="14901.52"/>
    <x v="1"/>
    <x v="2"/>
    <s v="R1024"/>
    <n v="64"/>
  </r>
  <r>
    <x v="665"/>
    <s v=" Mr"/>
    <s v="Christopher P"/>
    <s v="Tatton"/>
    <n v="39.979999999999997"/>
    <n v="9.4600000000000009"/>
    <s v="yes"/>
    <s v="No"/>
    <s v="No"/>
    <x v="1"/>
    <s v="No"/>
    <s v="Obesity"/>
    <s v="Diabetic"/>
    <d v="1970-11-11T00:00:00"/>
    <n v="14847.63"/>
    <x v="1"/>
    <x v="2"/>
    <s v="R1023"/>
    <n v="52"/>
  </r>
  <r>
    <x v="666"/>
    <s v=" Mrs"/>
    <s v="Erin M"/>
    <s v="Flanagan"/>
    <n v="46.51"/>
    <n v="8.69"/>
    <s v="yes"/>
    <s v="No"/>
    <s v="No"/>
    <x v="0"/>
    <s v="No"/>
    <s v="Obesity"/>
    <s v="Diabetic"/>
    <d v="1981-06-05T00:00:00"/>
    <n v="14843.96"/>
    <x v="1"/>
    <x v="0"/>
    <s v="R1026"/>
    <n v="42"/>
  </r>
  <r>
    <x v="667"/>
    <s v=" Mrs"/>
    <s v="Molly K"/>
    <s v="Funk"/>
    <n v="43.58"/>
    <n v="4.2300000000000004"/>
    <s v="No"/>
    <s v="No"/>
    <s v="Yes"/>
    <x v="3"/>
    <s v="No"/>
    <s v="Obesity"/>
    <s v="Normal"/>
    <d v="1979-10-18T00:00:00"/>
    <n v="14839.34"/>
    <x v="1"/>
    <x v="0"/>
    <s v="R1026"/>
    <n v="43"/>
  </r>
  <r>
    <x v="668"/>
    <s v=" Mr"/>
    <s v="Ryan J"/>
    <s v="Davenport"/>
    <n v="42.28"/>
    <n v="9.16"/>
    <s v="yes"/>
    <s v="No"/>
    <s v="No"/>
    <x v="3"/>
    <s v="No"/>
    <s v="Obesity"/>
    <s v="Diabetic"/>
    <d v="1975-12-10T00:00:00"/>
    <n v="14819"/>
    <x v="1"/>
    <x v="0"/>
    <s v="R1023"/>
    <n v="47"/>
  </r>
  <r>
    <x v="669"/>
    <s v=" Mrs"/>
    <s v="Jennifer"/>
    <s v="Nicholson"/>
    <n v="35.520000000000003"/>
    <n v="8.26"/>
    <s v="No"/>
    <s v="No"/>
    <s v="No"/>
    <x v="0"/>
    <s v="No"/>
    <s v="Obesity"/>
    <s v="Diabetic"/>
    <d v="1965-07-27T00:00:00"/>
    <n v="14750.42"/>
    <x v="1"/>
    <x v="2"/>
    <s v="R1026"/>
    <n v="57"/>
  </r>
  <r>
    <x v="670"/>
    <s v=" Mr"/>
    <s v="Daniel M"/>
    <s v="Lindbloom"/>
    <n v="33.6"/>
    <n v="11.25"/>
    <s v="No"/>
    <s v="No"/>
    <s v="No"/>
    <x v="0"/>
    <s v="No"/>
    <s v="Obesity"/>
    <s v="Diabetic"/>
    <d v="1962-07-29T00:00:00"/>
    <n v="14738.43"/>
    <x v="1"/>
    <x v="0"/>
    <s v="R1021"/>
    <n v="60"/>
  </r>
  <r>
    <x v="671"/>
    <s v=" Ms"/>
    <s v="Hiruni"/>
    <s v="Wijayaratne"/>
    <n v="22.42"/>
    <n v="6.74"/>
    <s v="No"/>
    <s v="No"/>
    <s v="No"/>
    <x v="0"/>
    <s v="yes"/>
    <s v="Normal Weight"/>
    <s v="Diabetic"/>
    <d v="2002-09-24T00:00:00"/>
    <n v="14711.74"/>
    <x v="1"/>
    <x v="2"/>
    <s v="R1012"/>
    <n v="20"/>
  </r>
  <r>
    <x v="672"/>
    <s v=" Ms"/>
    <s v="Reina H"/>
    <s v="Ainsworth"/>
    <n v="46.86"/>
    <n v="4.87"/>
    <s v="No"/>
    <s v="No"/>
    <s v="No"/>
    <x v="0"/>
    <s v="No"/>
    <s v="Obesity"/>
    <s v="Normal"/>
    <d v="1982-09-04T00:00:00"/>
    <n v="14696.77"/>
    <x v="1"/>
    <x v="2"/>
    <s v="R1011"/>
    <n v="40"/>
  </r>
  <r>
    <x v="673"/>
    <s v=" Ms"/>
    <s v="Kristi"/>
    <s v="Gayagoy"/>
    <n v="32.965000000000003"/>
    <n v="6.68"/>
    <s v="No"/>
    <s v="No"/>
    <s v="No"/>
    <x v="2"/>
    <s v="No"/>
    <s v="Obesity"/>
    <s v="Diabetic"/>
    <d v="1958-07-23T00:00:00"/>
    <n v="14692.67"/>
    <x v="1"/>
    <x v="1"/>
    <s v="R1012"/>
    <n v="64"/>
  </r>
  <r>
    <x v="674"/>
    <s v=" Ms"/>
    <s v="Meredith L"/>
    <s v="Fitzmaurice"/>
    <n v="39.340000000000003"/>
    <n v="5.0199999999999996"/>
    <s v="yes"/>
    <s v="No"/>
    <s v="Yes"/>
    <x v="3"/>
    <s v="No"/>
    <s v="Obesity"/>
    <s v="Normal"/>
    <d v="1969-10-20T00:00:00"/>
    <n v="14665.75"/>
    <x v="1"/>
    <x v="1"/>
    <s v="R1012"/>
    <n v="53"/>
  </r>
  <r>
    <x v="675"/>
    <s v=" Ms"/>
    <s v="Jocelyn"/>
    <s v="Rodriguez"/>
    <n v="47"/>
    <n v="10.64"/>
    <s v="yes"/>
    <s v="No"/>
    <s v="No"/>
    <x v="0"/>
    <s v="No"/>
    <s v="Obesity"/>
    <s v="Diabetic"/>
    <d v="1981-11-13T00:00:00"/>
    <n v="14657.2"/>
    <x v="1"/>
    <x v="1"/>
    <s v="R1012"/>
    <n v="41"/>
  </r>
  <r>
    <x v="676"/>
    <s v=" Mrs"/>
    <s v="Daphne"/>
    <s v="Tsoucas"/>
    <n v="36.71"/>
    <n v="8.74"/>
    <s v="yes"/>
    <s v="No"/>
    <s v="No"/>
    <x v="0"/>
    <s v="No"/>
    <s v="Obesity"/>
    <s v="Diabetic"/>
    <d v="1967-09-01T00:00:00"/>
    <n v="14640.35"/>
    <x v="1"/>
    <x v="0"/>
    <s v="R1026"/>
    <n v="55"/>
  </r>
  <r>
    <x v="677"/>
    <s v=" Ms"/>
    <s v="Margaret E"/>
    <s v="Muhly"/>
    <n v="53.48"/>
    <n v="5.64"/>
    <s v="No"/>
    <s v="No"/>
    <s v="No"/>
    <x v="0"/>
    <s v="No"/>
    <s v="Obesity"/>
    <s v="Normal"/>
    <d v="1991-08-21T00:00:00"/>
    <n v="14630.52"/>
    <x v="1"/>
    <x v="0"/>
    <s v="R1011"/>
    <n v="31"/>
  </r>
  <r>
    <x v="678"/>
    <s v=" Mr"/>
    <s v="Mario J"/>
    <s v="Lund"/>
    <n v="35.5"/>
    <n v="10.37"/>
    <s v="No"/>
    <s v="No"/>
    <s v="No"/>
    <x v="0"/>
    <s v="No"/>
    <s v="Obesity"/>
    <s v="Diabetic"/>
    <d v="1965-11-08T00:00:00"/>
    <n v="14612.33"/>
    <x v="1"/>
    <x v="0"/>
    <s v="R1021"/>
    <n v="57"/>
  </r>
  <r>
    <x v="679"/>
    <s v=" Mr"/>
    <s v="Peter"/>
    <s v="Battaglino"/>
    <n v="36.979999999999997"/>
    <n v="9.56"/>
    <s v="yes"/>
    <s v="No"/>
    <s v="No"/>
    <x v="0"/>
    <s v="No"/>
    <s v="Obesity"/>
    <s v="Diabetic"/>
    <d v="1967-07-18T00:00:00"/>
    <n v="14600.62"/>
    <x v="1"/>
    <x v="0"/>
    <s v="R1022"/>
    <n v="55"/>
  </r>
  <r>
    <x v="680"/>
    <s v=" Ms"/>
    <s v="Carolina"/>
    <s v="Pena"/>
    <n v="32.395000000000003"/>
    <n v="8.23"/>
    <s v="yes"/>
    <s v="No"/>
    <s v="Yes"/>
    <x v="3"/>
    <s v="No"/>
    <s v="Obesity"/>
    <s v="Diabetic"/>
    <d v="1963-10-14T00:00:00"/>
    <n v="14590.63"/>
    <x v="1"/>
    <x v="1"/>
    <s v="R1024"/>
    <n v="59"/>
  </r>
  <r>
    <x v="681"/>
    <s v=" Mrs"/>
    <s v="Jenny K"/>
    <s v="Thomason"/>
    <n v="32.729999999999997"/>
    <n v="7.03"/>
    <s v="No"/>
    <s v="No"/>
    <s v="No"/>
    <x v="0"/>
    <s v="No"/>
    <s v="Obesity"/>
    <s v="Diabetic"/>
    <d v="1962-12-03T00:00:00"/>
    <n v="14574.64"/>
    <x v="1"/>
    <x v="1"/>
    <s v="R1025"/>
    <n v="60"/>
  </r>
  <r>
    <x v="682"/>
    <s v=" Ms"/>
    <s v="Jessica"/>
    <s v="Hancox"/>
    <n v="20.52"/>
    <n v="5.45"/>
    <s v="No"/>
    <s v="No"/>
    <s v="No"/>
    <x v="3"/>
    <s v="yes"/>
    <s v="Normal Weight"/>
    <s v="Normal"/>
    <d v="1998-09-12T00:00:00"/>
    <n v="14571.89"/>
    <x v="1"/>
    <x v="1"/>
    <s v="R1024"/>
    <n v="24"/>
  </r>
  <r>
    <x v="683"/>
    <s v=" Ms"/>
    <s v="Kimberly D"/>
    <s v="Canarecci"/>
    <n v="51.72"/>
    <n v="5.76"/>
    <s v="No"/>
    <s v="No"/>
    <s v="No"/>
    <x v="0"/>
    <s v="No"/>
    <s v="Obesity"/>
    <s v="Prediabetic"/>
    <d v="1989-07-14T00:00:00"/>
    <n v="14547.26"/>
    <x v="1"/>
    <x v="0"/>
    <s v="R1011"/>
    <n v="33"/>
  </r>
  <r>
    <x v="684"/>
    <s v=" Mr"/>
    <s v="Marc-Olivier"/>
    <s v="Toupin"/>
    <n v="50.2"/>
    <n v="5.4"/>
    <s v="No"/>
    <s v="No"/>
    <s v="No"/>
    <x v="0"/>
    <s v="No"/>
    <s v="Obesity"/>
    <s v="Normal"/>
    <d v="1989-07-22T00:00:00"/>
    <n v="14507.46"/>
    <x v="1"/>
    <x v="0"/>
    <s v="R1012"/>
    <n v="33"/>
  </r>
  <r>
    <x v="685"/>
    <s v=" Mr"/>
    <s v="Russell J"/>
    <s v="Mulley"/>
    <n v="25.52"/>
    <n v="6.35"/>
    <s v="No"/>
    <s v="No"/>
    <s v="Yes"/>
    <x v="3"/>
    <s v="No"/>
    <s v="Overweight"/>
    <s v="Prediabetic"/>
    <d v="1979-10-20T00:00:00"/>
    <n v="14478.33"/>
    <x v="1"/>
    <x v="2"/>
    <s v="R1013"/>
    <n v="43"/>
  </r>
  <r>
    <x v="686"/>
    <s v=" Ms"/>
    <s v="Karine"/>
    <s v="Parry"/>
    <n v="35.200000000000003"/>
    <n v="6.26"/>
    <s v="yes"/>
    <s v="No"/>
    <s v="No"/>
    <x v="1"/>
    <s v="No"/>
    <s v="Obesity"/>
    <s v="Prediabetic"/>
    <d v="1959-11-20T00:00:00"/>
    <n v="14474.68"/>
    <x v="1"/>
    <x v="2"/>
    <s v="R1013"/>
    <n v="63"/>
  </r>
  <r>
    <x v="687"/>
    <s v=" Ms"/>
    <s v="Cheryl"/>
    <s v="Mason Cox"/>
    <n v="41.26"/>
    <n v="5.97"/>
    <s v="yes"/>
    <s v="No"/>
    <s v="No"/>
    <x v="0"/>
    <s v="No"/>
    <s v="Obesity"/>
    <s v="Prediabetic"/>
    <d v="1976-11-27T00:00:00"/>
    <n v="14470.01"/>
    <x v="1"/>
    <x v="0"/>
    <s v="R1012"/>
    <n v="46"/>
  </r>
  <r>
    <x v="688"/>
    <s v=" Ms"/>
    <s v="Allison M"/>
    <s v="Thompson"/>
    <n v="17.195"/>
    <n v="5.29"/>
    <s v="yes"/>
    <s v="No"/>
    <s v="No"/>
    <x v="0"/>
    <s v="yes"/>
    <s v="Under  Weight"/>
    <s v="Normal"/>
    <d v="1996-11-10T00:00:00"/>
    <n v="14455.64"/>
    <x v="1"/>
    <x v="0"/>
    <s v="R1024"/>
    <n v="26"/>
  </r>
  <r>
    <x v="689"/>
    <s v=" Ms"/>
    <s v="Adriana"/>
    <s v="Nelson"/>
    <n v="23.085000000000001"/>
    <n v="4.2699999999999996"/>
    <s v="yes"/>
    <s v="No"/>
    <s v="No"/>
    <x v="1"/>
    <s v="No"/>
    <s v="Normal Weight"/>
    <s v="Normal"/>
    <d v="1959-08-03T00:00:00"/>
    <n v="14451.84"/>
    <x v="1"/>
    <x v="0"/>
    <s v="R1023"/>
    <n v="63"/>
  </r>
  <r>
    <x v="690"/>
    <s v=" Ms"/>
    <s v="Miranda J"/>
    <s v="Forte"/>
    <n v="21.66"/>
    <n v="5.2"/>
    <s v="yes"/>
    <s v="No"/>
    <s v="No"/>
    <x v="1"/>
    <s v="No"/>
    <s v="Normal Weight"/>
    <s v="Normal"/>
    <d v="1959-06-29T00:00:00"/>
    <n v="14449.85"/>
    <x v="1"/>
    <x v="1"/>
    <s v="R1024"/>
    <n v="63"/>
  </r>
  <r>
    <x v="691"/>
    <s v=" Mr"/>
    <s v="Roberto"/>
    <s v="Corona Iturriaga"/>
    <n v="36.47"/>
    <n v="8.23"/>
    <s v="yes"/>
    <s v="No"/>
    <s v="No"/>
    <x v="0"/>
    <s v="No"/>
    <s v="Obesity"/>
    <s v="Diabetic"/>
    <d v="1967-11-04T00:00:00"/>
    <n v="14427.63"/>
    <x v="1"/>
    <x v="2"/>
    <s v="R1021"/>
    <n v="55"/>
  </r>
  <r>
    <x v="692"/>
    <s v=" Mrs"/>
    <s v="Rebecca B"/>
    <s v="Mccollum"/>
    <n v="36.08"/>
    <n v="10.33"/>
    <s v="yes"/>
    <s v="No"/>
    <s v="No"/>
    <x v="0"/>
    <s v="No"/>
    <s v="Obesity"/>
    <s v="Diabetic"/>
    <d v="1967-08-15T00:00:00"/>
    <n v="14426.66"/>
    <x v="1"/>
    <x v="2"/>
    <s v="R1026"/>
    <n v="55"/>
  </r>
  <r>
    <x v="693"/>
    <s v=" Ms"/>
    <s v="Tiffany"/>
    <s v="Hevner"/>
    <n v="23.18"/>
    <n v="6.13"/>
    <s v="No"/>
    <s v="No"/>
    <s v="No"/>
    <x v="0"/>
    <s v="No"/>
    <s v="Normal Weight"/>
    <s v="Prediabetic"/>
    <d v="1999-08-10T00:00:00"/>
    <n v="14426.07"/>
    <x v="1"/>
    <x v="1"/>
    <s v="R1012"/>
    <n v="23"/>
  </r>
  <r>
    <x v="694"/>
    <s v=" Mr"/>
    <s v="Alexander"/>
    <s v="Looi"/>
    <n v="39.159999999999997"/>
    <n v="8.08"/>
    <s v="No"/>
    <s v="No"/>
    <s v="No"/>
    <x v="2"/>
    <s v="No"/>
    <s v="Obesity"/>
    <s v="Diabetic"/>
    <d v="1958-09-20T00:00:00"/>
    <n v="14418.28"/>
    <x v="1"/>
    <x v="0"/>
    <s v="R1013"/>
    <n v="64"/>
  </r>
  <r>
    <x v="695"/>
    <s v=" Mr"/>
    <s v="Rich M"/>
    <s v="Power"/>
    <n v="38.19"/>
    <n v="10.49"/>
    <s v="No"/>
    <s v="No"/>
    <s v="No"/>
    <x v="2"/>
    <s v="No"/>
    <s v="Obesity"/>
    <s v="Diabetic"/>
    <d v="1958-07-29T00:00:00"/>
    <n v="14410.93"/>
    <x v="1"/>
    <x v="2"/>
    <s v="R1016"/>
    <n v="64"/>
  </r>
  <r>
    <x v="696"/>
    <s v=" Mr"/>
    <s v="Aaron C"/>
    <s v="Routon"/>
    <n v="26.41"/>
    <n v="8.11"/>
    <s v="No"/>
    <s v="No"/>
    <s v="No"/>
    <x v="2"/>
    <s v="No"/>
    <s v="Overweight"/>
    <s v="Diabetic"/>
    <d v="1958-09-14T00:00:00"/>
    <n v="14394.56"/>
    <x v="1"/>
    <x v="1"/>
    <s v="R1018"/>
    <n v="64"/>
  </r>
  <r>
    <x v="697"/>
    <s v=" Ms"/>
    <s v="Kate"/>
    <s v="Dochelli"/>
    <n v="28.785"/>
    <n v="6.6"/>
    <s v="No"/>
    <s v="No"/>
    <s v="No"/>
    <x v="0"/>
    <s v="No"/>
    <s v="Overweight"/>
    <s v="Diabetic"/>
    <d v="1965-06-22T00:00:00"/>
    <n v="14394.4"/>
    <x v="1"/>
    <x v="0"/>
    <s v="R1024"/>
    <n v="57"/>
  </r>
  <r>
    <x v="698"/>
    <s v=" Ms"/>
    <s v="Maria M"/>
    <s v="Gillespie"/>
    <n v="26.695"/>
    <n v="10.14"/>
    <s v="yes"/>
    <s v="No"/>
    <s v="Yes"/>
    <x v="3"/>
    <s v="No"/>
    <s v="Overweight"/>
    <s v="Diabetic"/>
    <d v="1963-07-16T00:00:00"/>
    <n v="14382.71"/>
    <x v="1"/>
    <x v="2"/>
    <s v="R1012"/>
    <n v="59"/>
  </r>
  <r>
    <x v="699"/>
    <s v=" Mr"/>
    <s v="Daven W"/>
    <s v="Oskvig"/>
    <n v="32.799999999999997"/>
    <n v="6.06"/>
    <s v="yes"/>
    <s v="No"/>
    <s v="No"/>
    <x v="3"/>
    <s v="No"/>
    <s v="Obesity"/>
    <s v="Prediabetic"/>
    <d v="1988-11-16T00:00:00"/>
    <n v="14358.36"/>
    <x v="1"/>
    <x v="2"/>
    <s v="R1011"/>
    <n v="34"/>
  </r>
  <r>
    <x v="700"/>
    <s v=" Mrs"/>
    <s v="Brianne"/>
    <s v="Holland-Stergar"/>
    <n v="35.869999999999997"/>
    <n v="9.91"/>
    <s v="yes"/>
    <s v="No"/>
    <s v="No"/>
    <x v="0"/>
    <s v="No"/>
    <s v="Obesity"/>
    <s v="Diabetic"/>
    <d v="1967-10-10T00:00:00"/>
    <n v="14355.43"/>
    <x v="1"/>
    <x v="1"/>
    <s v="R1026"/>
    <n v="55"/>
  </r>
  <r>
    <x v="701"/>
    <s v=" Mr"/>
    <s v="Hiroki"/>
    <s v="Arai"/>
    <n v="21.66"/>
    <n v="4.1399999999999997"/>
    <s v="yes"/>
    <s v="No"/>
    <s v="No"/>
    <x v="1"/>
    <s v="No"/>
    <s v="Normal Weight"/>
    <s v="Normal"/>
    <d v="1959-12-24T00:00:00"/>
    <n v="14349.85"/>
    <x v="1"/>
    <x v="2"/>
    <s v="R1012"/>
    <n v="63"/>
  </r>
  <r>
    <x v="702"/>
    <s v=" Mr"/>
    <s v="Anders"/>
    <s v="Olausson"/>
    <n v="37.72"/>
    <n v="4.38"/>
    <s v="yes"/>
    <s v="No"/>
    <s v="Yes"/>
    <x v="3"/>
    <s v="No"/>
    <s v="Obesity"/>
    <s v="Normal"/>
    <d v="1969-09-26T00:00:00"/>
    <n v="14337.91"/>
    <x v="1"/>
    <x v="0"/>
    <s v="R1022"/>
    <n v="53"/>
  </r>
  <r>
    <x v="703"/>
    <s v=" Ms"/>
    <s v="Danielle"/>
    <s v="Wagner"/>
    <n v="39.700000000000003"/>
    <n v="9.83"/>
    <s v="No"/>
    <s v="No"/>
    <s v="No"/>
    <x v="2"/>
    <s v="No"/>
    <s v="Obesity"/>
    <s v="Diabetic"/>
    <d v="1958-07-10T00:00:00"/>
    <n v="14319.03"/>
    <x v="1"/>
    <x v="2"/>
    <s v="R1011"/>
    <n v="64"/>
  </r>
  <r>
    <x v="704"/>
    <s v=" Ms"/>
    <s v="Candace N"/>
    <s v="Delong"/>
    <n v="35.97"/>
    <n v="11.08"/>
    <s v="No"/>
    <s v="No"/>
    <s v="No"/>
    <x v="2"/>
    <s v="No"/>
    <s v="Obesity"/>
    <s v="Diabetic"/>
    <d v="1958-10-15T00:00:00"/>
    <n v="14313.85"/>
    <x v="1"/>
    <x v="0"/>
    <s v="R1013"/>
    <n v="64"/>
  </r>
  <r>
    <x v="705"/>
    <s v=" Mr"/>
    <s v="Bruno F"/>
    <s v="Mehech"/>
    <n v="37.85"/>
    <n v="11.01"/>
    <s v="No"/>
    <s v="No"/>
    <s v="No"/>
    <x v="0"/>
    <s v="No"/>
    <s v="Obesity"/>
    <s v="Diabetic"/>
    <d v="1968-12-15T00:00:00"/>
    <n v="14285.9"/>
    <x v="1"/>
    <x v="0"/>
    <s v="R1012"/>
    <n v="54"/>
  </r>
  <r>
    <x v="706"/>
    <s v=" Ms"/>
    <s v="Emily"/>
    <s v="Machiela"/>
    <n v="21.66"/>
    <n v="4.37"/>
    <s v="No"/>
    <s v="yes"/>
    <s v="No"/>
    <x v="3"/>
    <s v="yes"/>
    <s v="Normal Weight"/>
    <s v="Normal"/>
    <d v="2004-09-06T00:00:00"/>
    <n v="14283.46"/>
    <x v="1"/>
    <x v="2"/>
    <s v="R1024"/>
    <n v="18"/>
  </r>
  <r>
    <x v="707"/>
    <s v=" Mrs"/>
    <s v="Katie"/>
    <s v="Young"/>
    <n v="39.369999999999997"/>
    <n v="5.91"/>
    <s v="No"/>
    <s v="No"/>
    <s v="No"/>
    <x v="1"/>
    <s v="No"/>
    <s v="Obesity"/>
    <s v="Prediabetic"/>
    <d v="1972-07-13T00:00:00"/>
    <n v="14258.33"/>
    <x v="1"/>
    <x v="2"/>
    <s v="R1026"/>
    <n v="50"/>
  </r>
  <r>
    <x v="708"/>
    <s v=" Mrs"/>
    <s v="Sally"/>
    <s v="Dupere"/>
    <n v="40.880000000000003"/>
    <n v="7.65"/>
    <s v="No"/>
    <s v="No"/>
    <s v="No"/>
    <x v="0"/>
    <s v="No"/>
    <s v="Obesity"/>
    <s v="Diabetic"/>
    <d v="1974-12-26T00:00:00"/>
    <n v="14256.79"/>
    <x v="1"/>
    <x v="2"/>
    <s v="R1026"/>
    <n v="48"/>
  </r>
  <r>
    <x v="709"/>
    <s v=" Ms"/>
    <s v="Meaghan J"/>
    <s v="Iandolo"/>
    <n v="26.22"/>
    <n v="5.37"/>
    <s v="yes"/>
    <s v="No"/>
    <s v="No"/>
    <x v="1"/>
    <s v="No"/>
    <s v="Overweight"/>
    <s v="Normal"/>
    <d v="1959-11-08T00:00:00"/>
    <n v="14256.19"/>
    <x v="1"/>
    <x v="0"/>
    <s v="R1012"/>
    <n v="63"/>
  </r>
  <r>
    <x v="710"/>
    <s v=" Ms"/>
    <s v="Rina"/>
    <s v="Ito"/>
    <n v="25.08"/>
    <n v="5.75"/>
    <s v="yes"/>
    <s v="No"/>
    <s v="No"/>
    <x v="1"/>
    <s v="No"/>
    <s v="Overweight"/>
    <s v="Prediabetic"/>
    <d v="1959-10-10T00:00:00"/>
    <n v="14254.61"/>
    <x v="1"/>
    <x v="1"/>
    <s v="R1012"/>
    <n v="63"/>
  </r>
  <r>
    <x v="711"/>
    <s v=" Ms"/>
    <s v="Kristin P"/>
    <s v="Barry"/>
    <n v="39.1"/>
    <n v="6.79"/>
    <s v="yes"/>
    <s v="No"/>
    <s v="No"/>
    <x v="1"/>
    <s v="No"/>
    <s v="Obesity"/>
    <s v="Diabetic"/>
    <d v="1961-09-25T00:00:00"/>
    <n v="14235.07"/>
    <x v="1"/>
    <x v="1"/>
    <s v="R1011"/>
    <n v="61"/>
  </r>
  <r>
    <x v="712"/>
    <s v=" Mr"/>
    <s v="Albert"/>
    <s v="Boyce"/>
    <n v="37.905000000000001"/>
    <n v="7.03"/>
    <s v="No"/>
    <s v="No"/>
    <s v="No"/>
    <x v="2"/>
    <s v="No"/>
    <s v="Obesity"/>
    <s v="Diabetic"/>
    <d v="1958-09-21T00:00:00"/>
    <n v="14210.54"/>
    <x v="1"/>
    <x v="2"/>
    <s v="R1012"/>
    <n v="64"/>
  </r>
  <r>
    <x v="713"/>
    <s v=" Mrs"/>
    <s v="Ashley"/>
    <s v="Lin"/>
    <n v="43.35"/>
    <n v="5.41"/>
    <s v="yes"/>
    <s v="No"/>
    <s v="Yes"/>
    <x v="3"/>
    <s v="No"/>
    <s v="Obesity"/>
    <s v="Normal"/>
    <d v="1983-11-17T00:00:00"/>
    <n v="14209.4"/>
    <x v="1"/>
    <x v="1"/>
    <s v="R1026"/>
    <n v="39"/>
  </r>
  <r>
    <x v="714"/>
    <s v=" Mrs"/>
    <s v="Shannon L"/>
    <s v="Smith"/>
    <n v="36.15"/>
    <n v="8.0500000000000007"/>
    <s v="No"/>
    <s v="No"/>
    <s v="No"/>
    <x v="0"/>
    <s v="No"/>
    <s v="Obesity"/>
    <s v="Diabetic"/>
    <d v="1968-12-25T00:00:00"/>
    <n v="14193.55"/>
    <x v="1"/>
    <x v="1"/>
    <s v="R1026"/>
    <n v="54"/>
  </r>
  <r>
    <x v="715"/>
    <s v=" Ms"/>
    <s v="Amy B"/>
    <s v="Nalven"/>
    <n v="44.98"/>
    <n v="5.94"/>
    <s v="No"/>
    <s v="No"/>
    <s v="No"/>
    <x v="3"/>
    <s v="No"/>
    <s v="Obesity"/>
    <s v="Prediabetic"/>
    <d v="1984-07-07T00:00:00"/>
    <n v="14152.46"/>
    <x v="1"/>
    <x v="1"/>
    <s v="R1012"/>
    <n v="38"/>
  </r>
  <r>
    <x v="716"/>
    <s v=" Ms"/>
    <s v="A Danielle"/>
    <s v="Bourgeois"/>
    <n v="38.28"/>
    <n v="5.51"/>
    <s v="No"/>
    <s v="yes"/>
    <s v="No"/>
    <x v="3"/>
    <s v="No"/>
    <s v="Obesity"/>
    <s v="Normal"/>
    <d v="2004-07-06T00:00:00"/>
    <n v="14133.04"/>
    <x v="1"/>
    <x v="0"/>
    <s v="R1013"/>
    <n v="18"/>
  </r>
  <r>
    <x v="717"/>
    <s v=" Mr"/>
    <s v="Conrad F"/>
    <s v="Orloff"/>
    <n v="32.299999999999997"/>
    <n v="6.55"/>
    <s v="yes"/>
    <s v="No"/>
    <s v="No"/>
    <x v="1"/>
    <s v="No"/>
    <s v="Obesity"/>
    <s v="Diabetic"/>
    <d v="1961-06-14T00:00:00"/>
    <n v="14119.62"/>
    <x v="1"/>
    <x v="1"/>
    <s v="R1012"/>
    <n v="61"/>
  </r>
  <r>
    <x v="718"/>
    <s v=" Mr"/>
    <s v="Josh"/>
    <s v="Ramirez"/>
    <n v="39.51"/>
    <n v="5.79"/>
    <s v="yes"/>
    <s v="No"/>
    <s v="No"/>
    <x v="0"/>
    <s v="No"/>
    <s v="Obesity"/>
    <s v="Prediabetic"/>
    <d v="1976-09-26T00:00:00"/>
    <n v="14098.07"/>
    <x v="1"/>
    <x v="0"/>
    <s v="R1023"/>
    <n v="46"/>
  </r>
  <r>
    <x v="719"/>
    <s v=" Mr"/>
    <s v="Maxime"/>
    <s v="Fouquet"/>
    <n v="50.46"/>
    <n v="4.5599999999999996"/>
    <s v="No"/>
    <s v="No"/>
    <s v="No"/>
    <x v="0"/>
    <s v="No"/>
    <s v="Obesity"/>
    <s v="Normal"/>
    <d v="1991-09-12T00:00:00"/>
    <n v="14081.93"/>
    <x v="1"/>
    <x v="0"/>
    <s v="R1012"/>
    <n v="31"/>
  </r>
  <r>
    <x v="720"/>
    <s v=" Ms"/>
    <s v="Natalie"/>
    <s v="Mcphillips"/>
    <n v="31.73"/>
    <n v="7"/>
    <s v="No"/>
    <s v="No"/>
    <s v="No"/>
    <x v="0"/>
    <s v="No"/>
    <s v="Obesity"/>
    <s v="Diabetic"/>
    <d v="1960-11-08T00:00:00"/>
    <n v="14043.48"/>
    <x v="1"/>
    <x v="0"/>
    <s v="R1024"/>
    <n v="62"/>
  </r>
  <r>
    <x v="721"/>
    <s v=" Ms"/>
    <s v="Melissa"/>
    <s v="Burgin"/>
    <n v="32.1"/>
    <n v="6.57"/>
    <s v="yes"/>
    <s v="No"/>
    <s v="Yes"/>
    <x v="3"/>
    <s v="No"/>
    <s v="Obesity"/>
    <s v="Diabetic"/>
    <d v="1963-07-08T00:00:00"/>
    <n v="14007.22"/>
    <x v="1"/>
    <x v="0"/>
    <s v="R1011"/>
    <n v="59"/>
  </r>
  <r>
    <x v="722"/>
    <s v=" Ms"/>
    <s v="Laura P"/>
    <s v="Roberts"/>
    <n v="27.83"/>
    <n v="11.61"/>
    <s v="yes"/>
    <s v="No"/>
    <s v="Yes"/>
    <x v="3"/>
    <s v="No"/>
    <s v="Overweight"/>
    <s v="Diabetic"/>
    <d v="1963-07-06T00:00:00"/>
    <n v="14001.29"/>
    <x v="1"/>
    <x v="2"/>
    <s v="R1013"/>
    <n v="59"/>
  </r>
  <r>
    <x v="723"/>
    <s v=" Mrs"/>
    <s v="Lisa"/>
    <s v="Nemec"/>
    <n v="27.72"/>
    <n v="8.16"/>
    <s v="yes"/>
    <s v="No"/>
    <s v="Yes"/>
    <x v="3"/>
    <s v="No"/>
    <s v="Overweight"/>
    <s v="Diabetic"/>
    <d v="1963-12-23T00:00:00"/>
    <n v="14001.13"/>
    <x v="1"/>
    <x v="1"/>
    <s v="R1013"/>
    <n v="59"/>
  </r>
  <r>
    <x v="724"/>
    <s v=" Mr"/>
    <s v="William D"/>
    <s v="Appman"/>
    <n v="36.765000000000001"/>
    <n v="4.4800000000000004"/>
    <s v="yes"/>
    <s v="No"/>
    <s v="No"/>
    <x v="1"/>
    <s v="No"/>
    <s v="Obesity"/>
    <s v="Normal"/>
    <d v="1959-09-06T00:00:00"/>
    <n v="13981.85"/>
    <x v="1"/>
    <x v="1"/>
    <s v="R1016"/>
    <n v="63"/>
  </r>
  <r>
    <x v="725"/>
    <s v=" Mr"/>
    <s v="James"/>
    <s v="Driscoll"/>
    <n v="48.36"/>
    <n v="4.08"/>
    <s v="No"/>
    <s v="No"/>
    <s v="No"/>
    <x v="0"/>
    <s v="No"/>
    <s v="Obesity"/>
    <s v="Normal"/>
    <d v="1990-07-13T00:00:00"/>
    <n v="13979.45"/>
    <x v="1"/>
    <x v="1"/>
    <s v="R1023"/>
    <n v="32"/>
  </r>
  <r>
    <x v="726"/>
    <s v=" Mr"/>
    <s v="John"/>
    <s v="Glotzbach"/>
    <n v="31.445"/>
    <n v="4.4000000000000004"/>
    <s v="yes"/>
    <s v="No"/>
    <s v="No"/>
    <x v="1"/>
    <s v="No"/>
    <s v="Obesity"/>
    <s v="Normal"/>
    <d v="1959-08-29T00:00:00"/>
    <n v="13974.46"/>
    <x v="1"/>
    <x v="2"/>
    <s v="R1019"/>
    <n v="63"/>
  </r>
  <r>
    <x v="727"/>
    <s v=" Mr"/>
    <s v="Adam S"/>
    <s v="Tenforde"/>
    <n v="27.55"/>
    <n v="9.02"/>
    <s v="No"/>
    <s v="No"/>
    <s v="No"/>
    <x v="0"/>
    <s v="No"/>
    <s v="Overweight"/>
    <s v="Diabetic"/>
    <d v="1960-06-18T00:00:00"/>
    <n v="13937.67"/>
    <x v="1"/>
    <x v="1"/>
    <s v="R1012"/>
    <n v="62"/>
  </r>
  <r>
    <x v="728"/>
    <s v=" Mr"/>
    <s v="Armando"/>
    <s v="Ramirez"/>
    <n v="33.11"/>
    <n v="8.06"/>
    <s v="No"/>
    <s v="No"/>
    <s v="No"/>
    <x v="0"/>
    <s v="No"/>
    <s v="Obesity"/>
    <s v="Diabetic"/>
    <d v="1962-07-27T00:00:00"/>
    <n v="13919.82"/>
    <x v="1"/>
    <x v="2"/>
    <s v="R1013"/>
    <n v="60"/>
  </r>
  <r>
    <x v="729"/>
    <s v=" Ms"/>
    <s v="Dana"/>
    <s v="Stanley Torres"/>
    <n v="36.85"/>
    <n v="6.21"/>
    <s v="yes"/>
    <s v="No"/>
    <s v="No"/>
    <x v="1"/>
    <s v="No"/>
    <s v="Obesity"/>
    <s v="Prediabetic"/>
    <d v="1959-07-07T00:00:00"/>
    <n v="13887.97"/>
    <x v="1"/>
    <x v="2"/>
    <s v="R1013"/>
    <n v="63"/>
  </r>
  <r>
    <x v="730"/>
    <s v=" Ms"/>
    <s v="Jennifer L"/>
    <s v="Vandongen"/>
    <n v="36.299999999999997"/>
    <n v="5.79"/>
    <s v="yes"/>
    <s v="No"/>
    <s v="No"/>
    <x v="1"/>
    <s v="No"/>
    <s v="Obesity"/>
    <s v="Prediabetic"/>
    <d v="1959-12-29T00:00:00"/>
    <n v="13887.2"/>
    <x v="1"/>
    <x v="0"/>
    <s v="R1013"/>
    <n v="63"/>
  </r>
  <r>
    <x v="731"/>
    <s v=" Mr"/>
    <s v="Benjamin"/>
    <s v="Liebald"/>
    <n v="45.34"/>
    <n v="5.69"/>
    <s v="yes"/>
    <s v="No"/>
    <s v="No"/>
    <x v="0"/>
    <s v="No"/>
    <s v="Obesity"/>
    <s v="Normal"/>
    <d v="1985-09-25T00:00:00"/>
    <n v="13886.4"/>
    <x v="1"/>
    <x v="2"/>
    <s v="R1012"/>
    <n v="37"/>
  </r>
  <r>
    <x v="732"/>
    <s v=" Ms"/>
    <s v="Tanya"/>
    <s v="Holte"/>
    <n v="31.8"/>
    <n v="5.36"/>
    <s v="yes"/>
    <s v="No"/>
    <s v="No"/>
    <x v="1"/>
    <s v="No"/>
    <s v="Obesity"/>
    <s v="Normal"/>
    <d v="1959-10-05T00:00:00"/>
    <n v="13880.95"/>
    <x v="1"/>
    <x v="2"/>
    <s v="R1011"/>
    <n v="63"/>
  </r>
  <r>
    <x v="733"/>
    <s v=" Ms"/>
    <s v="Tracy"/>
    <s v="Johnson"/>
    <n v="41.02"/>
    <n v="11.37"/>
    <s v="No"/>
    <s v="No"/>
    <s v="No"/>
    <x v="0"/>
    <s v="No"/>
    <s v="Obesity"/>
    <s v="Diabetic"/>
    <d v="1978-12-19T00:00:00"/>
    <n v="13874.89"/>
    <x v="1"/>
    <x v="1"/>
    <s v="R1012"/>
    <n v="44"/>
  </r>
  <r>
    <x v="734"/>
    <s v=" Ms"/>
    <s v="Emily S"/>
    <s v="Bartlett"/>
    <n v="32.68"/>
    <n v="11.87"/>
    <s v="No"/>
    <s v="No"/>
    <s v="No"/>
    <x v="0"/>
    <s v="No"/>
    <s v="Obesity"/>
    <s v="Diabetic"/>
    <d v="1960-07-21T00:00:00"/>
    <n v="13844.8"/>
    <x v="1"/>
    <x v="2"/>
    <s v="R1012"/>
    <n v="62"/>
  </r>
  <r>
    <x v="735"/>
    <s v=" Ms"/>
    <s v="Kelly R"/>
    <s v="Bergman"/>
    <n v="21.7"/>
    <n v="4.9000000000000004"/>
    <s v="No"/>
    <s v="No"/>
    <s v="Yes"/>
    <x v="3"/>
    <s v="yes"/>
    <s v="Normal Weight"/>
    <s v="Normal"/>
    <d v="2003-06-07T00:00:00"/>
    <n v="13844.51"/>
    <x v="1"/>
    <x v="1"/>
    <s v="R1011"/>
    <n v="20"/>
  </r>
  <r>
    <x v="736"/>
    <s v=" Mr"/>
    <s v="Kyle"/>
    <s v="Aitken"/>
    <n v="40.479999999999997"/>
    <n v="6.7"/>
    <s v="No"/>
    <s v="No"/>
    <s v="No"/>
    <x v="2"/>
    <s v="No"/>
    <s v="Obesity"/>
    <s v="Diabetic"/>
    <d v="1958-12-10T00:00:00"/>
    <n v="13831.12"/>
    <x v="2"/>
    <x v="1"/>
    <s v="R1013"/>
    <n v="64"/>
  </r>
  <r>
    <x v="737"/>
    <s v=" Mr"/>
    <s v="Bruce A Jr"/>
    <s v="Berger"/>
    <n v="34.5"/>
    <n v="10.3"/>
    <s v="No"/>
    <s v="No"/>
    <s v="No"/>
    <x v="2"/>
    <s v="No"/>
    <s v="Obesity"/>
    <s v="Diabetic"/>
    <d v="1958-11-25T00:00:00"/>
    <n v="13822.8"/>
    <x v="2"/>
    <x v="0"/>
    <s v="R1011"/>
    <n v="64"/>
  </r>
  <r>
    <x v="738"/>
    <s v=" Mr"/>
    <s v="Cary J"/>
    <s v="Richey"/>
    <n v="45.9"/>
    <n v="11.14"/>
    <s v="yes"/>
    <s v="No"/>
    <s v="No"/>
    <x v="3"/>
    <s v="No"/>
    <s v="Obesity"/>
    <s v="Diabetic"/>
    <d v="1986-12-08T00:00:00"/>
    <n v="13819.49"/>
    <x v="2"/>
    <x v="2"/>
    <s v="R1012"/>
    <n v="36"/>
  </r>
  <r>
    <x v="739"/>
    <s v=" Mrs"/>
    <s v="Jill M"/>
    <s v="Trotter"/>
    <n v="33.479999999999997"/>
    <n v="4.74"/>
    <s v="yes"/>
    <s v="No"/>
    <s v="No"/>
    <x v="1"/>
    <s v="No"/>
    <s v="Obesity"/>
    <s v="Normal"/>
    <d v="1966-11-10T00:00:00"/>
    <n v="13801.61"/>
    <x v="2"/>
    <x v="0"/>
    <s v="R1026"/>
    <n v="56"/>
  </r>
  <r>
    <x v="740"/>
    <s v=" Mr"/>
    <s v="Chris"/>
    <s v="Chavez"/>
    <n v="28.31"/>
    <n v="5.96"/>
    <s v="yes"/>
    <s v="No"/>
    <s v="No"/>
    <x v="1"/>
    <s v="No"/>
    <s v="Overweight"/>
    <s v="Prediabetic"/>
    <d v="1959-08-06T00:00:00"/>
    <n v="13770.1"/>
    <x v="2"/>
    <x v="1"/>
    <s v="R1012"/>
    <n v="63"/>
  </r>
  <r>
    <x v="741"/>
    <s v=" Mr"/>
    <s v="Michael E"/>
    <s v="Orifice"/>
    <n v="21.565000000000001"/>
    <n v="4.95"/>
    <s v="No"/>
    <s v="yes"/>
    <s v="No"/>
    <x v="3"/>
    <s v="yes"/>
    <s v="Normal Weight"/>
    <s v="Normal"/>
    <d v="2004-07-16T00:00:00"/>
    <n v="13747.87"/>
    <x v="2"/>
    <x v="2"/>
    <s v="R1018"/>
    <n v="18"/>
  </r>
  <r>
    <x v="742"/>
    <s v=" Mrs"/>
    <s v="Lauren"/>
    <s v="Farkash"/>
    <n v="35.590000000000003"/>
    <n v="5.21"/>
    <s v="yes"/>
    <s v="No"/>
    <s v="Yes"/>
    <x v="3"/>
    <s v="No"/>
    <s v="Obesity"/>
    <s v="Normal"/>
    <d v="1969-10-23T00:00:00"/>
    <n v="13746.74"/>
    <x v="2"/>
    <x v="2"/>
    <s v="R1026"/>
    <n v="53"/>
  </r>
  <r>
    <x v="743"/>
    <s v=" Mrs"/>
    <s v="Kathryn E"/>
    <s v="Hribar"/>
    <n v="43.44"/>
    <n v="4.8600000000000003"/>
    <s v="yes"/>
    <s v="No"/>
    <s v="No"/>
    <x v="0"/>
    <s v="No"/>
    <s v="Obesity"/>
    <s v="Normal"/>
    <d v="1985-08-29T00:00:00"/>
    <n v="13726.21"/>
    <x v="2"/>
    <x v="0"/>
    <s v="R1026"/>
    <n v="37"/>
  </r>
  <r>
    <x v="744"/>
    <s v=" Ms"/>
    <s v="Polly"/>
    <s v="Crawford"/>
    <n v="21.754999999999999"/>
    <n v="7.79"/>
    <s v="yes"/>
    <s v="No"/>
    <s v="No"/>
    <x v="0"/>
    <s v="No"/>
    <s v="Normal Weight"/>
    <s v="Diabetic"/>
    <d v="1981-08-02T00:00:00"/>
    <n v="13725.47"/>
    <x v="2"/>
    <x v="2"/>
    <s v="R1024"/>
    <n v="41"/>
  </r>
  <r>
    <x v="745"/>
    <s v=" Mr"/>
    <s v="Mark H"/>
    <s v="Sittlington"/>
    <n v="44.55"/>
    <n v="7.12"/>
    <s v="yes"/>
    <s v="No"/>
    <s v="No"/>
    <x v="3"/>
    <s v="No"/>
    <s v="Obesity"/>
    <s v="Diabetic"/>
    <d v="1986-11-24T00:00:00"/>
    <n v="13714.55"/>
    <x v="2"/>
    <x v="2"/>
    <s v="R1023"/>
    <n v="36"/>
  </r>
  <r>
    <x v="746"/>
    <s v=" Mrs"/>
    <s v="Jessie M"/>
    <s v="Silbert"/>
    <n v="43.32"/>
    <n v="4.67"/>
    <s v="yes"/>
    <s v="No"/>
    <s v="No"/>
    <x v="0"/>
    <s v="No"/>
    <s v="Obesity"/>
    <s v="Normal"/>
    <d v="1985-09-14T00:00:00"/>
    <n v="13685.51"/>
    <x v="2"/>
    <x v="1"/>
    <s v="R1026"/>
    <n v="37"/>
  </r>
  <r>
    <x v="747"/>
    <s v=" Mr"/>
    <s v="Chris"/>
    <s v="Carrique"/>
    <n v="31.23"/>
    <n v="9.1199999999999992"/>
    <s v="yes"/>
    <s v="No"/>
    <s v="Yes"/>
    <x v="3"/>
    <s v="No"/>
    <s v="Obesity"/>
    <s v="Diabetic"/>
    <d v="1963-08-04T00:00:00"/>
    <n v="13677.68"/>
    <x v="2"/>
    <x v="2"/>
    <s v="R1021"/>
    <n v="59"/>
  </r>
  <r>
    <x v="748"/>
    <s v=" Mr"/>
    <s v="Daniel"/>
    <s v="Kosla"/>
    <n v="42.81"/>
    <n v="4.1500000000000004"/>
    <s v="No"/>
    <s v="No"/>
    <s v="No"/>
    <x v="3"/>
    <s v="No"/>
    <s v="Obesity"/>
    <s v="Normal"/>
    <d v="1984-07-20T00:00:00"/>
    <n v="13638.06"/>
    <x v="2"/>
    <x v="0"/>
    <s v="R1023"/>
    <n v="38"/>
  </r>
  <r>
    <x v="749"/>
    <s v=" Ms"/>
    <s v="Megan"/>
    <s v="Parker"/>
    <n v="35.909999999999997"/>
    <n v="6.72"/>
    <s v="yes"/>
    <s v="No"/>
    <s v="No"/>
    <x v="1"/>
    <s v="No"/>
    <s v="Obesity"/>
    <s v="Diabetic"/>
    <d v="1961-12-24T00:00:00"/>
    <n v="13635.64"/>
    <x v="2"/>
    <x v="0"/>
    <s v="R1024"/>
    <n v="61"/>
  </r>
  <r>
    <x v="750"/>
    <s v=" Mr"/>
    <s v="Kevin"/>
    <s v="Horton"/>
    <n v="36.65"/>
    <n v="5.01"/>
    <s v="yes"/>
    <s v="No"/>
    <s v="Yes"/>
    <x v="3"/>
    <s v="No"/>
    <s v="Obesity"/>
    <s v="Normal"/>
    <d v="1969-07-26T00:00:00"/>
    <n v="13622.01"/>
    <x v="2"/>
    <x v="0"/>
    <s v="R1012"/>
    <n v="53"/>
  </r>
  <r>
    <x v="751"/>
    <s v=" Ms"/>
    <s v="Caroline S"/>
    <s v="Boller"/>
    <n v="22.04"/>
    <n v="10.9"/>
    <s v="yes"/>
    <s v="No"/>
    <s v="No"/>
    <x v="1"/>
    <s v="No"/>
    <s v="Normal Weight"/>
    <s v="Diabetic"/>
    <d v="1961-11-18T00:00:00"/>
    <n v="13616.36"/>
    <x v="2"/>
    <x v="0"/>
    <s v="R1024"/>
    <n v="61"/>
  </r>
  <r>
    <x v="752"/>
    <s v=" Ms"/>
    <s v="Nuta"/>
    <s v="Olaru"/>
    <n v="31.824999999999999"/>
    <n v="5.52"/>
    <s v="yes"/>
    <s v="No"/>
    <s v="No"/>
    <x v="3"/>
    <s v="No"/>
    <s v="Obesity"/>
    <s v="Normal"/>
    <d v="1964-09-10T00:00:00"/>
    <n v="13607.37"/>
    <x v="2"/>
    <x v="1"/>
    <s v="R1024"/>
    <n v="58"/>
  </r>
  <r>
    <x v="753"/>
    <s v=" Ms"/>
    <s v="Margie"/>
    <s v="Prescott"/>
    <n v="53.58"/>
    <n v="4.55"/>
    <s v="No"/>
    <s v="No"/>
    <s v="No"/>
    <x v="3"/>
    <s v="No"/>
    <s v="Obesity"/>
    <s v="Normal"/>
    <d v="1992-08-14T00:00:00"/>
    <n v="13588.17"/>
    <x v="2"/>
    <x v="1"/>
    <s v="R1012"/>
    <n v="30"/>
  </r>
  <r>
    <x v="754"/>
    <s v=" Mrs"/>
    <s v="Heidi"/>
    <s v="Hines"/>
    <n v="34.299999999999997"/>
    <n v="11.76"/>
    <s v="No"/>
    <s v="No"/>
    <s v="No"/>
    <x v="0"/>
    <s v="No"/>
    <s v="Obesity"/>
    <s v="Diabetic"/>
    <d v="1968-07-15T00:00:00"/>
    <n v="13566.04"/>
    <x v="2"/>
    <x v="0"/>
    <s v="R1026"/>
    <n v="54"/>
  </r>
  <r>
    <x v="755"/>
    <s v=" Mr"/>
    <s v="Diego J"/>
    <s v="Blanton"/>
    <n v="32.11"/>
    <n v="7.06"/>
    <s v="No"/>
    <s v="No"/>
    <s v="No"/>
    <x v="0"/>
    <s v="No"/>
    <s v="Obesity"/>
    <s v="Diabetic"/>
    <d v="1960-07-11T00:00:00"/>
    <n v="13555"/>
    <x v="2"/>
    <x v="0"/>
    <s v="R1017"/>
    <n v="62"/>
  </r>
  <r>
    <x v="756"/>
    <s v=" Mr"/>
    <s v="Enrique M Sr"/>
    <s v="Bustamante"/>
    <n v="31.78"/>
    <n v="11.35"/>
    <s v="yes"/>
    <s v="No"/>
    <s v="Yes"/>
    <x v="3"/>
    <s v="No"/>
    <s v="Obesity"/>
    <s v="Diabetic"/>
    <d v="1963-10-14T00:00:00"/>
    <n v="13511.28"/>
    <x v="2"/>
    <x v="1"/>
    <s v="R1012"/>
    <n v="59"/>
  </r>
  <r>
    <x v="757"/>
    <s v=" Mr"/>
    <s v="Greg"/>
    <s v="Mccann"/>
    <n v="46.89"/>
    <n v="5.52"/>
    <s v="No"/>
    <s v="No"/>
    <s v="No"/>
    <x v="0"/>
    <s v="No"/>
    <s v="Obesity"/>
    <s v="Normal"/>
    <d v="1990-08-30T00:00:00"/>
    <n v="13480.83"/>
    <x v="2"/>
    <x v="2"/>
    <s v="R1023"/>
    <n v="32"/>
  </r>
  <r>
    <x v="758"/>
    <s v=" Mr"/>
    <s v="Filip"/>
    <s v="Schmole"/>
    <n v="39.35"/>
    <n v="7.86"/>
    <s v="yes"/>
    <s v="No"/>
    <s v="No"/>
    <x v="3"/>
    <s v="No"/>
    <s v="Obesity"/>
    <s v="Diabetic"/>
    <d v="1975-08-07T00:00:00"/>
    <n v="13472.19"/>
    <x v="2"/>
    <x v="2"/>
    <s v="R1012"/>
    <n v="47"/>
  </r>
  <r>
    <x v="759"/>
    <s v=" Ms"/>
    <s v="Rosemary E"/>
    <s v="Barber"/>
    <n v="39.200000000000003"/>
    <n v="11.38"/>
    <s v="No"/>
    <s v="No"/>
    <s v="No"/>
    <x v="0"/>
    <s v="No"/>
    <s v="Obesity"/>
    <s v="Diabetic"/>
    <d v="1960-07-24T00:00:00"/>
    <n v="13470.86"/>
    <x v="2"/>
    <x v="0"/>
    <s v="R1011"/>
    <n v="62"/>
  </r>
  <r>
    <x v="760"/>
    <s v=" Ms"/>
    <s v="Lisa"/>
    <s v="Reichmann"/>
    <n v="39.159999999999997"/>
    <n v="10.48"/>
    <s v="No"/>
    <s v="No"/>
    <s v="No"/>
    <x v="0"/>
    <s v="No"/>
    <s v="Obesity"/>
    <s v="Diabetic"/>
    <d v="1960-07-28T00:00:00"/>
    <n v="13470.8"/>
    <x v="2"/>
    <x v="2"/>
    <s v="R1013"/>
    <n v="62"/>
  </r>
  <r>
    <x v="761"/>
    <s v=" Mr"/>
    <s v="Jason"/>
    <s v="Cavatorta"/>
    <n v="44.1"/>
    <n v="5.04"/>
    <s v="yes"/>
    <s v="No"/>
    <s v="No"/>
    <x v="0"/>
    <s v="No"/>
    <s v="Obesity"/>
    <s v="Normal"/>
    <d v="1985-08-19T00:00:00"/>
    <n v="13465.8"/>
    <x v="2"/>
    <x v="1"/>
    <s v="R1012"/>
    <n v="37"/>
  </r>
  <r>
    <x v="762"/>
    <s v=" Ms"/>
    <s v="Courtney"/>
    <s v="Yaeger"/>
    <n v="33.200000000000003"/>
    <n v="9.06"/>
    <s v="No"/>
    <s v="No"/>
    <s v="No"/>
    <x v="0"/>
    <s v="No"/>
    <s v="Obesity"/>
    <s v="Diabetic"/>
    <d v="1960-12-16T00:00:00"/>
    <n v="13462.52"/>
    <x v="2"/>
    <x v="2"/>
    <s v="R1011"/>
    <n v="62"/>
  </r>
  <r>
    <x v="763"/>
    <s v=" Ms"/>
    <s v="Jennifer R"/>
    <s v="Hughes"/>
    <n v="29.92"/>
    <n v="11.07"/>
    <s v="No"/>
    <s v="No"/>
    <s v="No"/>
    <x v="0"/>
    <s v="No"/>
    <s v="Overweight"/>
    <s v="Diabetic"/>
    <d v="1960-07-11T00:00:00"/>
    <n v="13457.96"/>
    <x v="2"/>
    <x v="1"/>
    <s v="R1013"/>
    <n v="62"/>
  </r>
  <r>
    <x v="764"/>
    <s v=" Ms"/>
    <s v="Lauren E"/>
    <s v="Donahue"/>
    <n v="25"/>
    <n v="10.45"/>
    <s v="No"/>
    <s v="No"/>
    <s v="No"/>
    <x v="0"/>
    <s v="No"/>
    <s v="Overweight"/>
    <s v="Diabetic"/>
    <d v="1960-08-13T00:00:00"/>
    <n v="13451.12"/>
    <x v="2"/>
    <x v="1"/>
    <s v="R1011"/>
    <n v="62"/>
  </r>
  <r>
    <x v="765"/>
    <s v=" Ms"/>
    <s v="Ashley M"/>
    <s v="Greenwell"/>
    <n v="38.869999999999997"/>
    <n v="8.6300000000000008"/>
    <s v="yes"/>
    <s v="No"/>
    <s v="No"/>
    <x v="3"/>
    <s v="No"/>
    <s v="Obesity"/>
    <s v="Diabetic"/>
    <d v="1975-06-29T00:00:00"/>
    <n v="13440.7"/>
    <x v="2"/>
    <x v="2"/>
    <s v="R1012"/>
    <n v="47"/>
  </r>
  <r>
    <x v="766"/>
    <s v=" Ms"/>
    <s v="Alison R"/>
    <s v="Steele"/>
    <n v="32.299999999999997"/>
    <n v="5.28"/>
    <s v="yes"/>
    <s v="No"/>
    <s v="No"/>
    <x v="1"/>
    <s v="No"/>
    <s v="Obesity"/>
    <s v="Normal"/>
    <d v="1966-11-14T00:00:00"/>
    <n v="13430.27"/>
    <x v="2"/>
    <x v="0"/>
    <s v="R1024"/>
    <n v="56"/>
  </r>
  <r>
    <x v="767"/>
    <s v=" Ms"/>
    <s v="Madeleine"/>
    <s v="Gunter"/>
    <n v="31.16"/>
    <n v="7.49"/>
    <s v="yes"/>
    <s v="No"/>
    <s v="No"/>
    <x v="1"/>
    <s v="No"/>
    <s v="Obesity"/>
    <s v="Diabetic"/>
    <d v="1961-11-03T00:00:00"/>
    <n v="13429.04"/>
    <x v="2"/>
    <x v="0"/>
    <s v="R1012"/>
    <n v="61"/>
  </r>
  <r>
    <x v="768"/>
    <s v=" Ms"/>
    <s v="Stacey"/>
    <s v="Mcdonough"/>
    <n v="54.59"/>
    <n v="4.2699999999999996"/>
    <s v="No"/>
    <s v="No"/>
    <s v="No"/>
    <x v="0"/>
    <s v="No"/>
    <s v="Obesity"/>
    <s v="Normal"/>
    <d v="1994-06-17T00:00:00"/>
    <n v="13417.05"/>
    <x v="2"/>
    <x v="0"/>
    <s v="R1012"/>
    <n v="28"/>
  </r>
  <r>
    <x v="769"/>
    <s v=" Ms"/>
    <s v="Kimberly"/>
    <s v="Sweetland"/>
    <n v="21.09"/>
    <n v="9.2200000000000006"/>
    <s v="yes"/>
    <s v="No"/>
    <s v="No"/>
    <x v="1"/>
    <s v="No"/>
    <s v="Normal Weight"/>
    <s v="Diabetic"/>
    <d v="1961-07-22T00:00:00"/>
    <n v="13415.04"/>
    <x v="2"/>
    <x v="2"/>
    <s v="R1012"/>
    <n v="61"/>
  </r>
  <r>
    <x v="770"/>
    <s v=" Mr"/>
    <s v="Matthew D"/>
    <s v="Hammersmith"/>
    <n v="52.41"/>
    <n v="5.99"/>
    <s v="No"/>
    <s v="No"/>
    <s v="No"/>
    <x v="3"/>
    <s v="No"/>
    <s v="Obesity"/>
    <s v="Prediabetic"/>
    <d v="1992-12-19T00:00:00"/>
    <n v="13412.97"/>
    <x v="2"/>
    <x v="0"/>
    <s v="R1023"/>
    <n v="30"/>
  </r>
  <r>
    <x v="771"/>
    <s v=" Mr"/>
    <s v="Michael"/>
    <s v="French"/>
    <n v="41.47"/>
    <n v="5.86"/>
    <s v="yes"/>
    <s v="No"/>
    <s v="No"/>
    <x v="1"/>
    <s v="No"/>
    <s v="Obesity"/>
    <s v="Prediabetic"/>
    <d v="1959-12-20T00:00:00"/>
    <n v="13405.39"/>
    <x v="2"/>
    <x v="0"/>
    <s v="R1013"/>
    <n v="63"/>
  </r>
  <r>
    <x v="772"/>
    <s v=" Mr"/>
    <s v="Ben"/>
    <s v="Garbe"/>
    <n v="33.1"/>
    <n v="5.19"/>
    <s v="yes"/>
    <s v="No"/>
    <s v="No"/>
    <x v="1"/>
    <s v="No"/>
    <s v="Obesity"/>
    <s v="Normal"/>
    <d v="1959-11-25T00:00:00"/>
    <n v="13393.76"/>
    <x v="2"/>
    <x v="1"/>
    <s v="R1011"/>
    <n v="63"/>
  </r>
  <r>
    <x v="773"/>
    <s v=" Mr"/>
    <s v="Chris"/>
    <s v="Duncan"/>
    <n v="30.8"/>
    <n v="4.37"/>
    <s v="yes"/>
    <s v="No"/>
    <s v="No"/>
    <x v="1"/>
    <s v="No"/>
    <s v="Obesity"/>
    <s v="Normal"/>
    <d v="1959-12-09T00:00:00"/>
    <n v="13390.56"/>
    <x v="2"/>
    <x v="0"/>
    <s v="R1011"/>
    <n v="63"/>
  </r>
  <r>
    <x v="774"/>
    <s v=" Mr"/>
    <s v="Jeremy J"/>
    <s v="Wallace"/>
    <n v="42.06"/>
    <n v="5.32"/>
    <s v="No"/>
    <s v="No"/>
    <s v="No"/>
    <x v="3"/>
    <s v="No"/>
    <s v="Obesity"/>
    <s v="Normal"/>
    <d v="1984-06-06T00:00:00"/>
    <n v="13383.67"/>
    <x v="2"/>
    <x v="2"/>
    <s v="R1023"/>
    <n v="39"/>
  </r>
  <r>
    <x v="775"/>
    <s v=" Mrs"/>
    <s v="Amy L"/>
    <s v="Tillman"/>
    <n v="39.270000000000003"/>
    <n v="5.64"/>
    <s v="No"/>
    <s v="No"/>
    <s v="Yes"/>
    <x v="3"/>
    <s v="No"/>
    <s v="Obesity"/>
    <s v="Normal"/>
    <d v="1979-09-30T00:00:00"/>
    <n v="13377.41"/>
    <x v="2"/>
    <x v="0"/>
    <s v="R1026"/>
    <n v="43"/>
  </r>
  <r>
    <x v="776"/>
    <s v=" Mrs"/>
    <s v="Karen L"/>
    <s v="Lee"/>
    <n v="30.71"/>
    <n v="5.59"/>
    <s v="yes"/>
    <s v="No"/>
    <s v="No"/>
    <x v="3"/>
    <s v="No"/>
    <s v="Obesity"/>
    <s v="Normal"/>
    <d v="1964-09-24T00:00:00"/>
    <n v="13375.76"/>
    <x v="2"/>
    <x v="2"/>
    <s v="R1025"/>
    <n v="58"/>
  </r>
  <r>
    <x v="777"/>
    <s v=" Ms"/>
    <s v="Tennille"/>
    <s v="Taylor"/>
    <n v="47.19"/>
    <n v="5.29"/>
    <s v="No"/>
    <s v="No"/>
    <s v="No"/>
    <x v="0"/>
    <s v="No"/>
    <s v="Obesity"/>
    <s v="Normal"/>
    <d v="1990-10-02T00:00:00"/>
    <n v="13360.94"/>
    <x v="2"/>
    <x v="1"/>
    <s v="R1012"/>
    <n v="32"/>
  </r>
  <r>
    <x v="778"/>
    <s v=" Mr"/>
    <s v="Matt"/>
    <s v="Mcsween"/>
    <n v="30.02"/>
    <n v="6.65"/>
    <s v="No"/>
    <s v="No"/>
    <s v="No"/>
    <x v="0"/>
    <s v="No"/>
    <s v="Obesity"/>
    <s v="Diabetic"/>
    <d v="1960-11-11T00:00:00"/>
    <n v="13352.1"/>
    <x v="2"/>
    <x v="1"/>
    <s v="R1012"/>
    <n v="62"/>
  </r>
  <r>
    <x v="779"/>
    <s v=" Ms"/>
    <s v="Emily"/>
    <s v="Schubert"/>
    <n v="37.909999999999997"/>
    <n v="5.68"/>
    <s v="yes"/>
    <s v="No"/>
    <s v="No"/>
    <x v="0"/>
    <s v="No"/>
    <s v="Obesity"/>
    <s v="Normal"/>
    <d v="1976-08-23T00:00:00"/>
    <n v="13333.71"/>
    <x v="2"/>
    <x v="2"/>
    <s v="R1012"/>
    <n v="46"/>
  </r>
  <r>
    <x v="780"/>
    <s v=" Mr"/>
    <s v="Justin E"/>
    <s v="Lalanne"/>
    <n v="54.61"/>
    <n v="4.49"/>
    <s v="No"/>
    <s v="No"/>
    <s v="No"/>
    <x v="0"/>
    <s v="No"/>
    <s v="Obesity"/>
    <s v="Normal"/>
    <d v="1994-07-01T00:00:00"/>
    <n v="13292.52"/>
    <x v="2"/>
    <x v="0"/>
    <s v="R1012"/>
    <n v="28"/>
  </r>
  <r>
    <x v="781"/>
    <s v=" Ms"/>
    <s v="Shalane"/>
    <s v="Flanagan"/>
    <n v="36.005000000000003"/>
    <n v="6.9"/>
    <s v="No"/>
    <s v="No"/>
    <s v="No"/>
    <x v="0"/>
    <s v="No"/>
    <s v="Obesity"/>
    <s v="Diabetic"/>
    <d v="1962-10-11T00:00:00"/>
    <n v="13228.85"/>
    <x v="2"/>
    <x v="0"/>
    <s v="R1023"/>
    <n v="60"/>
  </r>
  <r>
    <x v="782"/>
    <s v=" Ms"/>
    <s v="Jessica N"/>
    <s v="Arellano"/>
    <n v="28.7"/>
    <n v="11.52"/>
    <s v="No"/>
    <s v="No"/>
    <s v="No"/>
    <x v="0"/>
    <s v="No"/>
    <s v="Overweight"/>
    <s v="Diabetic"/>
    <d v="1962-11-24T00:00:00"/>
    <n v="13224.69"/>
    <x v="2"/>
    <x v="2"/>
    <s v="R1011"/>
    <n v="60"/>
  </r>
  <r>
    <x v="783"/>
    <s v=" Ms"/>
    <s v="Melanie"/>
    <s v="Charette"/>
    <n v="34.295000000000002"/>
    <n v="11.24"/>
    <s v="No"/>
    <s v="No"/>
    <s v="No"/>
    <x v="0"/>
    <s v="No"/>
    <s v="Obesity"/>
    <s v="Diabetic"/>
    <d v="1965-11-13T00:00:00"/>
    <n v="13224.06"/>
    <x v="2"/>
    <x v="0"/>
    <s v="R1024"/>
    <n v="57"/>
  </r>
  <r>
    <x v="784"/>
    <s v=" Ms"/>
    <s v="Ruth Angelica"/>
    <s v="Pena Reyes"/>
    <n v="27.55"/>
    <n v="10.98"/>
    <s v="No"/>
    <s v="No"/>
    <s v="No"/>
    <x v="0"/>
    <s v="No"/>
    <s v="Overweight"/>
    <s v="Diabetic"/>
    <d v="1962-12-07T00:00:00"/>
    <n v="13217.09"/>
    <x v="2"/>
    <x v="1"/>
    <s v="R1024"/>
    <n v="60"/>
  </r>
  <r>
    <x v="785"/>
    <s v=" Ms"/>
    <s v="Una M"/>
    <s v="Broderick"/>
    <n v="40.700000000000003"/>
    <n v="5.42"/>
    <s v="No"/>
    <s v="No"/>
    <s v="No"/>
    <x v="0"/>
    <s v="No"/>
    <s v="Obesity"/>
    <s v="Normal"/>
    <d v="1982-10-15T00:00:00"/>
    <n v="13214.43"/>
    <x v="2"/>
    <x v="2"/>
    <s v="R1012"/>
    <n v="40"/>
  </r>
  <r>
    <x v="786"/>
    <s v=" Ms"/>
    <s v="Taralyn"/>
    <s v="Summers"/>
    <n v="18.335000000000001"/>
    <n v="10.97"/>
    <s v="No"/>
    <s v="No"/>
    <s v="No"/>
    <x v="0"/>
    <s v="No"/>
    <s v="Under  Weight"/>
    <s v="Diabetic"/>
    <d v="1962-08-05T00:00:00"/>
    <n v="13204.29"/>
    <x v="2"/>
    <x v="1"/>
    <s v="R1024"/>
    <n v="60"/>
  </r>
  <r>
    <x v="787"/>
    <s v=" Mr"/>
    <s v="James A"/>
    <s v="Fisher"/>
    <n v="33.914999999999999"/>
    <n v="9.56"/>
    <s v="yes"/>
    <s v="No"/>
    <s v="No"/>
    <x v="1"/>
    <s v="No"/>
    <s v="Obesity"/>
    <s v="Diabetic"/>
    <d v="1961-12-06T00:00:00"/>
    <n v="13143.86"/>
    <x v="2"/>
    <x v="2"/>
    <s v="R1016"/>
    <n v="61"/>
  </r>
  <r>
    <x v="788"/>
    <s v=" Mr"/>
    <s v="Ning"/>
    <s v="Zhou"/>
    <n v="33.534999999999997"/>
    <n v="9.4"/>
    <s v="yes"/>
    <s v="No"/>
    <s v="No"/>
    <x v="1"/>
    <s v="No"/>
    <s v="Obesity"/>
    <s v="Diabetic"/>
    <d v="1961-12-06T00:00:00"/>
    <n v="13143.34"/>
    <x v="2"/>
    <x v="2"/>
    <s v="R1020"/>
    <n v="61"/>
  </r>
  <r>
    <x v="789"/>
    <s v=" Mr"/>
    <s v="Joel"/>
    <s v="Clarke-Ames"/>
    <n v="23.655000000000001"/>
    <n v="8.48"/>
    <s v="yes"/>
    <s v="No"/>
    <s v="No"/>
    <x v="1"/>
    <s v="No"/>
    <s v="Normal Weight"/>
    <s v="Diabetic"/>
    <d v="1961-09-07T00:00:00"/>
    <n v="13129.6"/>
    <x v="2"/>
    <x v="2"/>
    <s v="R1017"/>
    <n v="61"/>
  </r>
  <r>
    <x v="790"/>
    <s v=" Ms"/>
    <s v="Pamela J"/>
    <s v="Staton"/>
    <n v="28"/>
    <n v="5.57"/>
    <s v="No"/>
    <s v="No"/>
    <s v="No"/>
    <x v="0"/>
    <s v="No"/>
    <s v="Overweight"/>
    <s v="Normal"/>
    <d v="1999-08-16T00:00:00"/>
    <n v="13126.68"/>
    <x v="2"/>
    <x v="0"/>
    <s v="R1011"/>
    <n v="23"/>
  </r>
  <r>
    <x v="791"/>
    <s v=" Ms"/>
    <s v="Brittney"/>
    <s v="Forster"/>
    <n v="30.23"/>
    <n v="6.94"/>
    <s v="yes"/>
    <s v="No"/>
    <s v="Yes"/>
    <x v="3"/>
    <s v="No"/>
    <s v="Obesity"/>
    <s v="Diabetic"/>
    <d v="1963-09-14T00:00:00"/>
    <n v="13116.84"/>
    <x v="2"/>
    <x v="1"/>
    <s v="R1012"/>
    <n v="59"/>
  </r>
  <r>
    <x v="792"/>
    <s v=" Mrs"/>
    <s v="Sheila"/>
    <s v="Monaghan"/>
    <n v="51.14"/>
    <n v="4.05"/>
    <s v="No"/>
    <s v="No"/>
    <s v="No"/>
    <x v="3"/>
    <s v="No"/>
    <s v="Obesity"/>
    <s v="Normal"/>
    <d v="1992-08-12T00:00:00"/>
    <n v="13113.51"/>
    <x v="2"/>
    <x v="2"/>
    <s v="R1026"/>
    <n v="30"/>
  </r>
  <r>
    <x v="793"/>
    <s v=" Mr"/>
    <s v="Koji"/>
    <s v="Kawamoto"/>
    <n v="24.32"/>
    <n v="10.220000000000001"/>
    <s v="No"/>
    <s v="No"/>
    <s v="No"/>
    <x v="0"/>
    <s v="No"/>
    <s v="Normal Weight"/>
    <s v="Diabetic"/>
    <d v="1962-08-02T00:00:00"/>
    <n v="13112.6"/>
    <x v="2"/>
    <x v="0"/>
    <s v="R1012"/>
    <n v="60"/>
  </r>
  <r>
    <x v="794"/>
    <s v=" Ms"/>
    <s v="Sarah"/>
    <s v="Dicharry"/>
    <n v="38.06"/>
    <n v="9.24"/>
    <s v="No"/>
    <s v="No"/>
    <s v="No"/>
    <x v="0"/>
    <s v="No"/>
    <s v="Obesity"/>
    <s v="Diabetic"/>
    <d v="1971-10-30T00:00:00"/>
    <n v="13110.79"/>
    <x v="2"/>
    <x v="2"/>
    <s v="R1011"/>
    <n v="51"/>
  </r>
  <r>
    <x v="795"/>
    <s v=" Mrs"/>
    <s v="Colleen M"/>
    <s v="Berry"/>
    <n v="37.700000000000003"/>
    <n v="8.6"/>
    <s v="No"/>
    <s v="No"/>
    <s v="No"/>
    <x v="0"/>
    <s v="No"/>
    <s v="Obesity"/>
    <s v="Diabetic"/>
    <d v="1978-07-17T00:00:00"/>
    <n v="13101.74"/>
    <x v="2"/>
    <x v="2"/>
    <s v="R1026"/>
    <n v="44"/>
  </r>
  <r>
    <x v="796"/>
    <s v=" Ms"/>
    <s v="Deedra G"/>
    <s v="Porfirio"/>
    <n v="44"/>
    <n v="9.32"/>
    <s v="yes"/>
    <s v="No"/>
    <s v="No"/>
    <x v="1"/>
    <s v="No"/>
    <s v="Obesity"/>
    <s v="Diabetic"/>
    <d v="1961-11-06T00:00:00"/>
    <n v="13063.88"/>
    <x v="2"/>
    <x v="2"/>
    <s v="R1011"/>
    <n v="61"/>
  </r>
  <r>
    <x v="797"/>
    <s v=" Mrs"/>
    <s v="Kulwinder"/>
    <s v="Thind"/>
    <n v="41.45"/>
    <n v="6.12"/>
    <s v="yes"/>
    <s v="No"/>
    <s v="No"/>
    <x v="0"/>
    <s v="No"/>
    <s v="Obesity"/>
    <s v="Prediabetic"/>
    <d v="1985-10-26T00:00:00"/>
    <n v="13051.22"/>
    <x v="2"/>
    <x v="1"/>
    <s v="R1026"/>
    <n v="37"/>
  </r>
  <r>
    <x v="798"/>
    <s v=" Ms"/>
    <s v="Ann M"/>
    <s v="Ryan"/>
    <n v="25.364999999999998"/>
    <n v="9.19"/>
    <s v="yes"/>
    <s v="No"/>
    <s v="No"/>
    <x v="0"/>
    <s v="No"/>
    <s v="Overweight"/>
    <s v="Diabetic"/>
    <d v="1967-08-06T00:00:00"/>
    <n v="13047.33"/>
    <x v="2"/>
    <x v="0"/>
    <s v="R1024"/>
    <n v="55"/>
  </r>
  <r>
    <x v="799"/>
    <s v=" Ms"/>
    <s v="Sarah E"/>
    <s v="Horn"/>
    <n v="34.56"/>
    <n v="5.84"/>
    <s v="yes"/>
    <s v="No"/>
    <s v="Yes"/>
    <x v="3"/>
    <s v="No"/>
    <s v="Obesity"/>
    <s v="Prediabetic"/>
    <d v="1969-09-23T00:00:00"/>
    <n v="13044.41"/>
    <x v="2"/>
    <x v="1"/>
    <s v="R1012"/>
    <n v="53"/>
  </r>
  <r>
    <x v="800"/>
    <s v=" Ms"/>
    <s v="Apryl J"/>
    <s v="Sabadosa"/>
    <n v="28.2"/>
    <n v="7.19"/>
    <s v="yes"/>
    <s v="No"/>
    <s v="No"/>
    <x v="1"/>
    <s v="No"/>
    <s v="Overweight"/>
    <s v="Diabetic"/>
    <d v="1961-11-09T00:00:00"/>
    <n v="13041.92"/>
    <x v="2"/>
    <x v="1"/>
    <s v="R1011"/>
    <n v="61"/>
  </r>
  <r>
    <x v="801"/>
    <s v=" Mrs"/>
    <s v="Ilana"/>
    <s v="Casady"/>
    <n v="30.43"/>
    <n v="9.39"/>
    <s v="No"/>
    <s v="No"/>
    <s v="No"/>
    <x v="0"/>
    <s v="No"/>
    <s v="Obesity"/>
    <s v="Diabetic"/>
    <d v="1965-11-04T00:00:00"/>
    <n v="13023.93"/>
    <x v="2"/>
    <x v="2"/>
    <s v="R1025"/>
    <n v="57"/>
  </r>
  <r>
    <x v="802"/>
    <s v=" Ms"/>
    <s v="Katherine"/>
    <s v="Phillips"/>
    <n v="32.395000000000003"/>
    <n v="4.2699999999999996"/>
    <s v="yes"/>
    <s v="No"/>
    <s v="No"/>
    <x v="3"/>
    <s v="No"/>
    <s v="Obesity"/>
    <s v="Normal"/>
    <d v="1964-09-23T00:00:00"/>
    <n v="13019.16"/>
    <x v="2"/>
    <x v="1"/>
    <s v="R1024"/>
    <n v="58"/>
  </r>
  <r>
    <x v="803"/>
    <s v=" Ms"/>
    <s v="Katherine"/>
    <s v="Ahokas"/>
    <n v="24.035"/>
    <n v="11.71"/>
    <s v="No"/>
    <s v="No"/>
    <s v="No"/>
    <x v="0"/>
    <s v="No"/>
    <s v="Normal Weight"/>
    <s v="Diabetic"/>
    <d v="1962-07-20T00:00:00"/>
    <n v="13012.21"/>
    <x v="2"/>
    <x v="1"/>
    <s v="R1012"/>
    <n v="60"/>
  </r>
  <r>
    <x v="804"/>
    <s v=" Mr"/>
    <s v="Karl"/>
    <s v="Hebert"/>
    <n v="37.119999999999997"/>
    <n v="5.29"/>
    <s v="No"/>
    <s v="No"/>
    <s v="No"/>
    <x v="1"/>
    <s v="No"/>
    <s v="Obesity"/>
    <s v="Normal"/>
    <d v="1972-09-27T00:00:00"/>
    <n v="13010.86"/>
    <x v="2"/>
    <x v="2"/>
    <s v="R1012"/>
    <n v="50"/>
  </r>
  <r>
    <x v="805"/>
    <s v=" Mr"/>
    <s v="Stephen"/>
    <s v="Fair"/>
    <n v="34.840000000000003"/>
    <n v="6"/>
    <s v="yes"/>
    <s v="No"/>
    <s v="Yes"/>
    <x v="3"/>
    <s v="No"/>
    <s v="Obesity"/>
    <s v="Prediabetic"/>
    <d v="1969-12-13T00:00:00"/>
    <n v="13008.07"/>
    <x v="2"/>
    <x v="0"/>
    <s v="R1012"/>
    <n v="53"/>
  </r>
  <r>
    <x v="806"/>
    <s v=" Mr"/>
    <s v="Will"/>
    <s v="Swenson"/>
    <n v="29.53"/>
    <n v="10.64"/>
    <s v="No"/>
    <s v="No"/>
    <s v="No"/>
    <x v="0"/>
    <s v="No"/>
    <s v="Overweight"/>
    <s v="Diabetic"/>
    <d v="1962-06-24T00:00:00"/>
    <n v="13004.95"/>
    <x v="2"/>
    <x v="1"/>
    <s v="R1012"/>
    <n v="60"/>
  </r>
  <r>
    <x v="807"/>
    <s v=" Mr"/>
    <s v="Bradley D"/>
    <s v="Revenis"/>
    <n v="42.51"/>
    <n v="8.2100000000000009"/>
    <s v="yes"/>
    <s v="No"/>
    <s v="No"/>
    <x v="0"/>
    <s v="No"/>
    <s v="Obesity"/>
    <s v="Diabetic"/>
    <d v="1981-10-30T00:00:00"/>
    <n v="13002.91"/>
    <x v="2"/>
    <x v="1"/>
    <s v="R1012"/>
    <n v="41"/>
  </r>
  <r>
    <x v="808"/>
    <s v=" Mrs"/>
    <s v="Amy M"/>
    <s v="Engnes"/>
    <n v="38.14"/>
    <n v="5.58"/>
    <s v="No"/>
    <s v="No"/>
    <s v="Yes"/>
    <x v="3"/>
    <s v="No"/>
    <s v="Obesity"/>
    <s v="Normal"/>
    <d v="1979-11-27T00:00:00"/>
    <n v="12994.12"/>
    <x v="2"/>
    <x v="2"/>
    <s v="R1026"/>
    <n v="43"/>
  </r>
  <r>
    <x v="809"/>
    <s v=" Mr"/>
    <s v="Matthew W"/>
    <s v="Wiltse"/>
    <n v="39.93"/>
    <n v="8.75"/>
    <s v="No"/>
    <s v="No"/>
    <s v="No"/>
    <x v="0"/>
    <s v="No"/>
    <s v="Obesity"/>
    <s v="Diabetic"/>
    <d v="1960-11-28T00:00:00"/>
    <n v="12982.87"/>
    <x v="2"/>
    <x v="1"/>
    <s v="R1013"/>
    <n v="62"/>
  </r>
  <r>
    <x v="810"/>
    <s v=" Mr"/>
    <s v="Doug"/>
    <s v="Fernandez"/>
    <n v="38.83"/>
    <n v="11.86"/>
    <s v="No"/>
    <s v="No"/>
    <s v="No"/>
    <x v="0"/>
    <s v="No"/>
    <s v="Obesity"/>
    <s v="Diabetic"/>
    <d v="1960-09-23T00:00:00"/>
    <n v="12981.35"/>
    <x v="2"/>
    <x v="0"/>
    <s v="R1013"/>
    <n v="62"/>
  </r>
  <r>
    <x v="811"/>
    <s v=" Mr"/>
    <s v="Tom"/>
    <s v="Edwards"/>
    <n v="37.4"/>
    <n v="11.46"/>
    <s v="No"/>
    <s v="No"/>
    <s v="No"/>
    <x v="0"/>
    <s v="No"/>
    <s v="Obesity"/>
    <s v="Diabetic"/>
    <d v="1960-06-22T00:00:00"/>
    <n v="12979.36"/>
    <x v="2"/>
    <x v="1"/>
    <s v="R1011"/>
    <n v="62"/>
  </r>
  <r>
    <x v="812"/>
    <s v=" Mr"/>
    <s v="Jonathan"/>
    <s v="Pinney"/>
    <n v="21.4"/>
    <n v="9.0299999999999994"/>
    <s v="No"/>
    <s v="No"/>
    <s v="No"/>
    <x v="0"/>
    <s v="No"/>
    <s v="Normal Weight"/>
    <s v="Diabetic"/>
    <d v="1960-11-04T00:00:00"/>
    <n v="12957.12"/>
    <x v="2"/>
    <x v="1"/>
    <s v="R1011"/>
    <n v="62"/>
  </r>
  <r>
    <x v="813"/>
    <s v=" Mr"/>
    <s v="Wayne A"/>
    <s v="Levy"/>
    <n v="38.380000000000003"/>
    <n v="8.26"/>
    <s v="yes"/>
    <s v="No"/>
    <s v="No"/>
    <x v="1"/>
    <s v="No"/>
    <s v="Obesity"/>
    <s v="Diabetic"/>
    <d v="1961-08-20T00:00:00"/>
    <n v="12950.07"/>
    <x v="2"/>
    <x v="1"/>
    <s v="R1012"/>
    <n v="61"/>
  </r>
  <r>
    <x v="814"/>
    <s v=" Mr"/>
    <s v="Nobuyori"/>
    <s v="Takeda"/>
    <n v="33.659999999999997"/>
    <n v="5.42"/>
    <s v="yes"/>
    <s v="No"/>
    <s v="No"/>
    <x v="1"/>
    <s v="No"/>
    <s v="Obesity"/>
    <s v="Normal"/>
    <d v="1966-12-22T00:00:00"/>
    <n v="12949.16"/>
    <x v="2"/>
    <x v="0"/>
    <s v="R1013"/>
    <n v="56"/>
  </r>
  <r>
    <x v="815"/>
    <s v=" Mr"/>
    <s v="Rich"/>
    <s v="Burke"/>
    <n v="31.79"/>
    <n v="11.33"/>
    <s v="yes"/>
    <s v="No"/>
    <s v="Yes"/>
    <x v="3"/>
    <s v="No"/>
    <s v="Obesity"/>
    <s v="Diabetic"/>
    <d v="1963-08-14T00:00:00"/>
    <n v="12928.79"/>
    <x v="2"/>
    <x v="2"/>
    <s v="R1013"/>
    <n v="59"/>
  </r>
  <r>
    <x v="816"/>
    <s v=" Mr"/>
    <s v="Marcos S"/>
    <s v="Duarte"/>
    <n v="29.7"/>
    <n v="7.69"/>
    <s v="yes"/>
    <s v="No"/>
    <s v="Yes"/>
    <x v="3"/>
    <s v="No"/>
    <s v="Overweight"/>
    <s v="Diabetic"/>
    <d v="1963-09-01T00:00:00"/>
    <n v="12925.89"/>
    <x v="2"/>
    <x v="2"/>
    <s v="R1013"/>
    <n v="59"/>
  </r>
  <r>
    <x v="817"/>
    <s v=" Mr"/>
    <s v="Dave"/>
    <s v="Clark"/>
    <n v="25.46"/>
    <n v="8.77"/>
    <s v="yes"/>
    <s v="No"/>
    <s v="Yes"/>
    <x v="3"/>
    <s v="No"/>
    <s v="Overweight"/>
    <s v="Diabetic"/>
    <d v="1963-08-16T00:00:00"/>
    <n v="12913.99"/>
    <x v="2"/>
    <x v="2"/>
    <s v="R1016"/>
    <n v="59"/>
  </r>
  <r>
    <x v="818"/>
    <s v=" Mr"/>
    <s v="Andy"/>
    <s v="Nice"/>
    <n v="39.14"/>
    <n v="4.91"/>
    <s v="No"/>
    <s v="yes"/>
    <s v="No"/>
    <x v="3"/>
    <s v="No"/>
    <s v="Obesity"/>
    <s v="Normal"/>
    <d v="2004-07-09T00:00:00"/>
    <n v="12890.06"/>
    <x v="2"/>
    <x v="1"/>
    <s v="R1019"/>
    <n v="18"/>
  </r>
  <r>
    <x v="819"/>
    <s v=" Ms"/>
    <s v="Mary"/>
    <s v="Windler"/>
    <n v="41.2"/>
    <n v="4.95"/>
    <s v="No"/>
    <s v="No"/>
    <s v="No"/>
    <x v="3"/>
    <s v="No"/>
    <s v="Obesity"/>
    <s v="Normal"/>
    <d v="1984-08-06T00:00:00"/>
    <n v="12870.31"/>
    <x v="2"/>
    <x v="0"/>
    <s v="R1012"/>
    <n v="38"/>
  </r>
  <r>
    <x v="820"/>
    <s v=" Mr"/>
    <s v="Marcus B"/>
    <s v="Jones"/>
    <n v="28.81"/>
    <n v="10.8"/>
    <s v="yes"/>
    <s v="No"/>
    <s v="Yes"/>
    <x v="3"/>
    <s v="No"/>
    <s v="Overweight"/>
    <s v="Diabetic"/>
    <d v="1963-09-27T00:00:00"/>
    <n v="12856.84"/>
    <x v="2"/>
    <x v="0"/>
    <s v="R1021"/>
    <n v="59"/>
  </r>
  <r>
    <x v="821"/>
    <s v=" Mr"/>
    <s v="Thomas K"/>
    <s v="Stevenson"/>
    <n v="37.409999999999997"/>
    <n v="7.21"/>
    <s v="No"/>
    <s v="No"/>
    <s v="No"/>
    <x v="1"/>
    <s v="No"/>
    <s v="Obesity"/>
    <s v="Diabetic"/>
    <d v="1973-09-22T00:00:00"/>
    <n v="12852.37"/>
    <x v="2"/>
    <x v="1"/>
    <s v="R1012"/>
    <n v="49"/>
  </r>
  <r>
    <x v="822"/>
    <s v=" Mr"/>
    <s v="Robert"/>
    <s v="Humphrey"/>
    <n v="52.54"/>
    <n v="5.12"/>
    <s v="No"/>
    <s v="No"/>
    <s v="Yes"/>
    <x v="3"/>
    <s v="No"/>
    <s v="Obesity"/>
    <s v="Normal"/>
    <d v="1993-09-27T00:00:00"/>
    <n v="12847.24"/>
    <x v="2"/>
    <x v="2"/>
    <s v="R1012"/>
    <n v="29"/>
  </r>
  <r>
    <x v="823"/>
    <s v=" Mr"/>
    <s v="Geoff"/>
    <s v="Nelson"/>
    <n v="17.29"/>
    <n v="4.62"/>
    <s v="No"/>
    <s v="yes"/>
    <s v="No"/>
    <x v="3"/>
    <s v="yes"/>
    <s v="Under  Weight"/>
    <s v="Normal"/>
    <d v="2004-11-09T00:00:00"/>
    <n v="12829.46"/>
    <x v="2"/>
    <x v="0"/>
    <s v="R1016"/>
    <n v="18"/>
  </r>
  <r>
    <x v="824"/>
    <s v=" Mr"/>
    <s v="Chris J"/>
    <s v="Payne"/>
    <n v="31.74"/>
    <n v="7.68"/>
    <s v="yes"/>
    <s v="No"/>
    <s v="No"/>
    <x v="0"/>
    <s v="No"/>
    <s v="Obesity"/>
    <s v="Diabetic"/>
    <d v="1967-09-25T00:00:00"/>
    <n v="12823.25"/>
    <x v="2"/>
    <x v="0"/>
    <s v="R1021"/>
    <n v="55"/>
  </r>
  <r>
    <x v="825"/>
    <s v=" Ms"/>
    <s v="Kate A"/>
    <s v="Hails"/>
    <n v="26.504999999999999"/>
    <n v="6.79"/>
    <s v="yes"/>
    <s v="No"/>
    <s v="Yes"/>
    <x v="3"/>
    <s v="No"/>
    <s v="Overweight"/>
    <s v="Diabetic"/>
    <d v="1963-07-20T00:00:00"/>
    <n v="12815.44"/>
    <x v="2"/>
    <x v="0"/>
    <s v="R1024"/>
    <n v="59"/>
  </r>
  <r>
    <x v="826"/>
    <s v=" Ms"/>
    <s v="Kelli"/>
    <s v="Proctor"/>
    <n v="36.479999999999997"/>
    <n v="11.09"/>
    <s v="No"/>
    <s v="No"/>
    <s v="No"/>
    <x v="0"/>
    <s v="No"/>
    <s v="Obesity"/>
    <s v="Diabetic"/>
    <d v="1978-07-24T00:00:00"/>
    <n v="12797.21"/>
    <x v="2"/>
    <x v="1"/>
    <s v="R1024"/>
    <n v="44"/>
  </r>
  <r>
    <x v="827"/>
    <s v=" Mrs"/>
    <s v="Maggie M"/>
    <s v="Ryan"/>
    <n v="39.159999999999997"/>
    <n v="5.24"/>
    <s v="yes"/>
    <s v="No"/>
    <s v="Yes"/>
    <x v="3"/>
    <s v="No"/>
    <s v="Obesity"/>
    <s v="Normal"/>
    <d v="1983-10-29T00:00:00"/>
    <n v="12788.18"/>
    <x v="2"/>
    <x v="1"/>
    <s v="R1026"/>
    <n v="39"/>
  </r>
  <r>
    <x v="828"/>
    <s v=" Mrs"/>
    <s v="Michelle L"/>
    <s v="Watson"/>
    <n v="28.22"/>
    <n v="7.51"/>
    <s v="yes"/>
    <s v="No"/>
    <s v="Yes"/>
    <x v="3"/>
    <s v="No"/>
    <s v="Overweight"/>
    <s v="Diabetic"/>
    <d v="1963-12-05T00:00:00"/>
    <n v="12788.03"/>
    <x v="2"/>
    <x v="0"/>
    <s v="R1025"/>
    <n v="59"/>
  </r>
  <r>
    <x v="829"/>
    <s v=" Mrs"/>
    <s v="Ashley K"/>
    <s v="Gresh"/>
    <n v="35"/>
    <n v="4.13"/>
    <s v="No"/>
    <s v="No"/>
    <s v="No"/>
    <x v="1"/>
    <s v="No"/>
    <s v="Obesity"/>
    <s v="Normal"/>
    <d v="1972-10-07T00:00:00"/>
    <n v="12776.05"/>
    <x v="2"/>
    <x v="0"/>
    <s v="R1026"/>
    <n v="50"/>
  </r>
  <r>
    <x v="830"/>
    <s v=" Mr"/>
    <s v="Michael"/>
    <s v="Anis"/>
    <n v="36.24"/>
    <n v="8.3800000000000008"/>
    <s v="yes"/>
    <s v="No"/>
    <s v="No"/>
    <x v="3"/>
    <s v="No"/>
    <s v="Obesity"/>
    <s v="Diabetic"/>
    <d v="1975-09-25T00:00:00"/>
    <n v="12770.27"/>
    <x v="2"/>
    <x v="0"/>
    <s v="R1021"/>
    <n v="47"/>
  </r>
  <r>
    <x v="831"/>
    <s v=" Mr"/>
    <s v="Ryan K"/>
    <s v="Swartz"/>
    <n v="36.954999999999998"/>
    <n v="8.07"/>
    <s v="No"/>
    <s v="No"/>
    <s v="No"/>
    <x v="0"/>
    <s v="No"/>
    <s v="Obesity"/>
    <s v="Diabetic"/>
    <d v="1962-10-01T00:00:00"/>
    <n v="12741.17"/>
    <x v="2"/>
    <x v="1"/>
    <s v="R1017"/>
    <n v="60"/>
  </r>
  <r>
    <x v="832"/>
    <s v=" Mr"/>
    <s v="Matthew J"/>
    <s v="Schluneker"/>
    <n v="29.64"/>
    <n v="8.9499999999999993"/>
    <s v="No"/>
    <s v="No"/>
    <s v="No"/>
    <x v="0"/>
    <s v="No"/>
    <s v="Overweight"/>
    <s v="Diabetic"/>
    <d v="1962-09-02T00:00:00"/>
    <n v="12731"/>
    <x v="2"/>
    <x v="0"/>
    <s v="R1016"/>
    <n v="60"/>
  </r>
  <r>
    <x v="833"/>
    <s v=" Mrs"/>
    <s v="Karine"/>
    <s v="Bellemare"/>
    <n v="42.74"/>
    <n v="6.31"/>
    <s v="yes"/>
    <s v="No"/>
    <s v="No"/>
    <x v="3"/>
    <s v="No"/>
    <s v="Obesity"/>
    <s v="Prediabetic"/>
    <d v="1988-07-17T00:00:00"/>
    <n v="12718.21"/>
    <x v="2"/>
    <x v="1"/>
    <s v="R1026"/>
    <n v="34"/>
  </r>
  <r>
    <x v="834"/>
    <s v=" Ms"/>
    <s v="Antonia G"/>
    <s v="Vitalo"/>
    <n v="36.130000000000003"/>
    <n v="7.19"/>
    <s v="yes"/>
    <s v="No"/>
    <s v="No"/>
    <x v="1"/>
    <s v="No"/>
    <s v="Obesity"/>
    <s v="Diabetic"/>
    <d v="1970-07-08T00:00:00"/>
    <n v="12713"/>
    <x v="2"/>
    <x v="1"/>
    <s v="R1011"/>
    <n v="52"/>
  </r>
  <r>
    <x v="835"/>
    <s v=" Ms"/>
    <s v="Casondra L"/>
    <s v="Hamilton"/>
    <n v="31.55"/>
    <n v="6.11"/>
    <s v="yes"/>
    <s v="No"/>
    <s v="No"/>
    <x v="3"/>
    <s v="No"/>
    <s v="Obesity"/>
    <s v="Prediabetic"/>
    <d v="1964-11-28T00:00:00"/>
    <n v="12700.63"/>
    <x v="2"/>
    <x v="0"/>
    <s v="R1011"/>
    <n v="58"/>
  </r>
  <r>
    <x v="836"/>
    <s v=" Ms"/>
    <s v="Wendy"/>
    <s v="Marshall"/>
    <n v="52.75"/>
    <n v="6.02"/>
    <s v="No"/>
    <s v="No"/>
    <s v="No"/>
    <x v="3"/>
    <s v="No"/>
    <s v="Obesity"/>
    <s v="Prediabetic"/>
    <d v="1992-07-07T00:00:00"/>
    <n v="12699.56"/>
    <x v="2"/>
    <x v="2"/>
    <s v="R1011"/>
    <n v="30"/>
  </r>
  <r>
    <x v="837"/>
    <s v=" Mr"/>
    <s v="Eric D"/>
    <s v="Cale"/>
    <n v="36.67"/>
    <n v="11.86"/>
    <s v="No"/>
    <s v="No"/>
    <s v="No"/>
    <x v="0"/>
    <s v="No"/>
    <s v="Obesity"/>
    <s v="Diabetic"/>
    <d v="1974-09-24T00:00:00"/>
    <n v="12697.48"/>
    <x v="2"/>
    <x v="0"/>
    <s v="R1021"/>
    <n v="48"/>
  </r>
  <r>
    <x v="838"/>
    <s v=" Ms"/>
    <s v="Elizabeth"/>
    <s v="Pittaway"/>
    <n v="38.06"/>
    <n v="8.25"/>
    <s v="No"/>
    <s v="No"/>
    <s v="No"/>
    <x v="0"/>
    <s v="No"/>
    <s v="Obesity"/>
    <s v="Diabetic"/>
    <d v="1962-08-27T00:00:00"/>
    <n v="12648.7"/>
    <x v="2"/>
    <x v="2"/>
    <s v="R1013"/>
    <n v="60"/>
  </r>
  <r>
    <x v="839"/>
    <s v=" Ms"/>
    <s v="Laura F"/>
    <s v="Bill"/>
    <n v="38"/>
    <n v="8.1300000000000008"/>
    <s v="No"/>
    <s v="No"/>
    <s v="No"/>
    <x v="0"/>
    <s v="No"/>
    <s v="Obesity"/>
    <s v="Diabetic"/>
    <d v="1965-09-14T00:00:00"/>
    <n v="12646.21"/>
    <x v="2"/>
    <x v="2"/>
    <s v="R1011"/>
    <n v="57"/>
  </r>
  <r>
    <x v="840"/>
    <s v=" Ms"/>
    <s v="Amelia F"/>
    <s v="Antrim"/>
    <n v="35.1"/>
    <n v="10.1"/>
    <s v="No"/>
    <s v="No"/>
    <s v="No"/>
    <x v="0"/>
    <s v="No"/>
    <s v="Obesity"/>
    <s v="Diabetic"/>
    <d v="1962-07-11T00:00:00"/>
    <n v="12644.59"/>
    <x v="2"/>
    <x v="2"/>
    <s v="R1011"/>
    <n v="60"/>
  </r>
  <r>
    <x v="841"/>
    <s v=" Ms"/>
    <s v="Amy L"/>
    <s v="Doolittle-Crider"/>
    <n v="33.82"/>
    <n v="5.89"/>
    <s v="yes"/>
    <s v="No"/>
    <s v="No"/>
    <x v="1"/>
    <s v="No"/>
    <s v="Obesity"/>
    <s v="Prediabetic"/>
    <d v="1966-12-17T00:00:00"/>
    <n v="12643.38"/>
    <x v="2"/>
    <x v="1"/>
    <s v="R1012"/>
    <n v="56"/>
  </r>
  <r>
    <x v="842"/>
    <s v=" Ms"/>
    <s v="Katie J"/>
    <s v="Ruhlman"/>
    <n v="37.43"/>
    <n v="4.97"/>
    <s v="No"/>
    <s v="No"/>
    <s v="No"/>
    <x v="1"/>
    <s v="No"/>
    <s v="Obesity"/>
    <s v="Normal"/>
    <d v="1972-09-05T00:00:00"/>
    <n v="12640.24"/>
    <x v="2"/>
    <x v="1"/>
    <s v="R1011"/>
    <n v="50"/>
  </r>
  <r>
    <x v="843"/>
    <s v=" Ms"/>
    <s v="Laura E"/>
    <s v="Anderson"/>
    <n v="30.5"/>
    <n v="9.9"/>
    <s v="No"/>
    <s v="No"/>
    <s v="No"/>
    <x v="0"/>
    <s v="No"/>
    <s v="Obesity"/>
    <s v="Diabetic"/>
    <d v="1962-07-22T00:00:00"/>
    <n v="12638.2"/>
    <x v="2"/>
    <x v="1"/>
    <s v="R1011"/>
    <n v="60"/>
  </r>
  <r>
    <x v="844"/>
    <s v=" Mrs"/>
    <s v="Mayumi"/>
    <s v="Uchiyama"/>
    <n v="24.53"/>
    <n v="9.0500000000000007"/>
    <s v="No"/>
    <s v="No"/>
    <s v="No"/>
    <x v="0"/>
    <s v="No"/>
    <s v="Normal Weight"/>
    <s v="Diabetic"/>
    <d v="1962-11-22T00:00:00"/>
    <n v="12629.9"/>
    <x v="2"/>
    <x v="0"/>
    <s v="R1013"/>
    <n v="60"/>
  </r>
  <r>
    <x v="845"/>
    <s v=" Ms"/>
    <s v="Vanessa"/>
    <s v="Desota"/>
    <n v="25.74"/>
    <n v="10.93"/>
    <s v="No"/>
    <s v="No"/>
    <s v="No"/>
    <x v="0"/>
    <s v="No"/>
    <s v="Overweight"/>
    <s v="Diabetic"/>
    <d v="1965-10-04T00:00:00"/>
    <n v="12629.17"/>
    <x v="2"/>
    <x v="1"/>
    <s v="R1013"/>
    <n v="57"/>
  </r>
  <r>
    <x v="846"/>
    <s v=" Ms"/>
    <s v="Natali N"/>
    <s v="Edmonds"/>
    <n v="34.08"/>
    <n v="7.58"/>
    <s v="yes"/>
    <s v="No"/>
    <s v="No"/>
    <x v="1"/>
    <s v="No"/>
    <s v="Obesity"/>
    <s v="Diabetic"/>
    <d v="1970-12-28T00:00:00"/>
    <n v="12624.74"/>
    <x v="2"/>
    <x v="1"/>
    <s v="R1012"/>
    <n v="52"/>
  </r>
  <r>
    <x v="847"/>
    <s v=" Ms"/>
    <s v="Beth"/>
    <s v="Otto"/>
    <n v="31.35"/>
    <n v="11"/>
    <s v="yes"/>
    <s v="No"/>
    <s v="Yes"/>
    <x v="3"/>
    <s v="No"/>
    <s v="Obesity"/>
    <s v="Diabetic"/>
    <d v="1963-08-19T00:00:00"/>
    <n v="12622.18"/>
    <x v="2"/>
    <x v="1"/>
    <s v="R1012"/>
    <n v="59"/>
  </r>
  <r>
    <x v="848"/>
    <s v=" Mr"/>
    <s v="Alex"/>
    <s v="Kurt"/>
    <n v="26.79"/>
    <n v="5.0599999999999996"/>
    <s v="No"/>
    <s v="No"/>
    <s v="No"/>
    <x v="3"/>
    <s v="No"/>
    <s v="Overweight"/>
    <s v="Normal"/>
    <d v="1998-11-18T00:00:00"/>
    <n v="12609.89"/>
    <x v="2"/>
    <x v="0"/>
    <s v="R1012"/>
    <n v="24"/>
  </r>
  <r>
    <x v="849"/>
    <s v=" Mr"/>
    <s v="Spencer"/>
    <s v="Duhaime"/>
    <n v="42.78"/>
    <n v="6.11"/>
    <s v="yes"/>
    <s v="No"/>
    <s v="No"/>
    <x v="3"/>
    <s v="No"/>
    <s v="Obesity"/>
    <s v="Prediabetic"/>
    <d v="1988-08-11T00:00:00"/>
    <n v="12600.46"/>
    <x v="2"/>
    <x v="1"/>
    <s v="R1023"/>
    <n v="34"/>
  </r>
  <r>
    <x v="850"/>
    <s v=" Ms"/>
    <s v="Andee W"/>
    <s v="Swann"/>
    <n v="46.75"/>
    <n v="6.66"/>
    <s v="yes"/>
    <s v="No"/>
    <s v="No"/>
    <x v="1"/>
    <s v="No"/>
    <s v="Obesity"/>
    <s v="Diabetic"/>
    <d v="1970-06-18T00:00:00"/>
    <n v="12592.53"/>
    <x v="2"/>
    <x v="2"/>
    <s v="R1013"/>
    <n v="52"/>
  </r>
  <r>
    <x v="851"/>
    <s v=" Mrs"/>
    <s v="Amy"/>
    <s v="Burton"/>
    <n v="32.15"/>
    <n v="4.0199999999999996"/>
    <s v="yes"/>
    <s v="No"/>
    <s v="Yes"/>
    <x v="3"/>
    <s v="No"/>
    <s v="Obesity"/>
    <s v="Normal"/>
    <d v="1969-11-26T00:00:00"/>
    <n v="12579.92"/>
    <x v="2"/>
    <x v="1"/>
    <s v="R1025"/>
    <n v="53"/>
  </r>
  <r>
    <x v="852"/>
    <s v=" Mr"/>
    <s v="Joshua"/>
    <s v="Ricardi"/>
    <n v="43.4"/>
    <n v="8.81"/>
    <s v="yes"/>
    <s v="No"/>
    <s v="No"/>
    <x v="1"/>
    <s v="No"/>
    <s v="Obesity"/>
    <s v="Diabetic"/>
    <d v="1961-11-28T00:00:00"/>
    <n v="12574.05"/>
    <x v="2"/>
    <x v="1"/>
    <s v="R1011"/>
    <n v="61"/>
  </r>
  <r>
    <x v="853"/>
    <s v=" Mr"/>
    <s v="C Fred"/>
    <s v="Joslyn"/>
    <n v="31.57"/>
    <n v="7.92"/>
    <s v="yes"/>
    <s v="No"/>
    <s v="No"/>
    <x v="1"/>
    <s v="No"/>
    <s v="Obesity"/>
    <s v="Diabetic"/>
    <d v="1961-11-28T00:00:00"/>
    <n v="12557.61"/>
    <x v="2"/>
    <x v="0"/>
    <s v="R1013"/>
    <n v="61"/>
  </r>
  <r>
    <x v="854"/>
    <s v=" Mr"/>
    <s v="Jeremy"/>
    <s v="Bennie"/>
    <n v="24.32"/>
    <n v="7.48"/>
    <s v="No"/>
    <s v="No"/>
    <s v="No"/>
    <x v="0"/>
    <s v="No"/>
    <s v="Normal Weight"/>
    <s v="Diabetic"/>
    <d v="1962-10-16T00:00:00"/>
    <n v="12523.6"/>
    <x v="2"/>
    <x v="0"/>
    <s v="R1012"/>
    <n v="60"/>
  </r>
  <r>
    <x v="855"/>
    <s v=" Mr"/>
    <s v="Patrick Sr"/>
    <s v="Kanyane"/>
    <n v="31.07"/>
    <n v="4.62"/>
    <s v="yes"/>
    <s v="No"/>
    <s v="No"/>
    <x v="1"/>
    <s v="No"/>
    <s v="Obesity"/>
    <s v="Normal"/>
    <d v="1966-07-12T00:00:00"/>
    <n v="12499.88"/>
    <x v="2"/>
    <x v="2"/>
    <s v="R1012"/>
    <n v="56"/>
  </r>
  <r>
    <x v="856"/>
    <s v=" Ms"/>
    <s v="Kelly M"/>
    <s v="Mcfadden"/>
    <n v="35.814999999999998"/>
    <n v="8.4700000000000006"/>
    <s v="No"/>
    <s v="No"/>
    <s v="No"/>
    <x v="0"/>
    <s v="No"/>
    <s v="Obesity"/>
    <s v="Diabetic"/>
    <d v="1968-12-03T00:00:00"/>
    <n v="12495.29"/>
    <x v="2"/>
    <x v="0"/>
    <s v="R1012"/>
    <n v="54"/>
  </r>
  <r>
    <x v="857"/>
    <s v=" Ms"/>
    <s v="Katherine"/>
    <s v="Connolly"/>
    <n v="40.81"/>
    <n v="10.58"/>
    <s v="yes"/>
    <s v="No"/>
    <s v="No"/>
    <x v="0"/>
    <s v="No"/>
    <s v="Obesity"/>
    <s v="Diabetic"/>
    <d v="1967-09-01T00:00:00"/>
    <n v="12485.8"/>
    <x v="2"/>
    <x v="0"/>
    <s v="R1013"/>
    <n v="55"/>
  </r>
  <r>
    <x v="858"/>
    <s v=" Ms"/>
    <s v="Keila L"/>
    <s v="Merino"/>
    <n v="24.605"/>
    <n v="7.48"/>
    <s v="No"/>
    <s v="No"/>
    <s v="No"/>
    <x v="0"/>
    <s v="No"/>
    <s v="Normal Weight"/>
    <s v="Diabetic"/>
    <d v="1968-11-12T00:00:00"/>
    <n v="12479.71"/>
    <x v="2"/>
    <x v="0"/>
    <s v="R1012"/>
    <n v="54"/>
  </r>
  <r>
    <x v="859"/>
    <s v=" Ms"/>
    <s v="Zanae E"/>
    <s v="Baird"/>
    <n v="21.47"/>
    <n v="7.82"/>
    <s v="No"/>
    <s v="No"/>
    <s v="No"/>
    <x v="0"/>
    <s v="No"/>
    <s v="Normal Weight"/>
    <s v="Diabetic"/>
    <d v="1968-11-26T00:00:00"/>
    <n v="12475.35"/>
    <x v="2"/>
    <x v="1"/>
    <s v="R1012"/>
    <n v="54"/>
  </r>
  <r>
    <x v="860"/>
    <s v=" Mr"/>
    <s v="Alex"/>
    <s v="Locatelli"/>
    <n v="52.89"/>
    <n v="4.96"/>
    <s v="yes"/>
    <s v="No"/>
    <s v="No"/>
    <x v="3"/>
    <s v="No"/>
    <s v="Obesity"/>
    <s v="Normal"/>
    <d v="1995-08-09T00:00:00"/>
    <n v="12452.25"/>
    <x v="2"/>
    <x v="0"/>
    <s v="R1012"/>
    <n v="27"/>
  </r>
  <r>
    <x v="861"/>
    <s v=" Ms"/>
    <s v="Kathryn"/>
    <s v="Brake"/>
    <n v="32.965000000000003"/>
    <n v="6.15"/>
    <s v="yes"/>
    <s v="No"/>
    <s v="No"/>
    <x v="3"/>
    <s v="No"/>
    <s v="Obesity"/>
    <s v="Prediabetic"/>
    <d v="1964-08-04T00:00:00"/>
    <n v="12430.95"/>
    <x v="2"/>
    <x v="0"/>
    <s v="R1024"/>
    <n v="58"/>
  </r>
  <r>
    <x v="862"/>
    <s v=" Mr"/>
    <s v="Jason L"/>
    <s v="Jacobs"/>
    <n v="36.799999999999997"/>
    <n v="4.62"/>
    <s v="No"/>
    <s v="No"/>
    <s v="Yes"/>
    <x v="3"/>
    <s v="No"/>
    <s v="Obesity"/>
    <s v="Normal"/>
    <d v="1979-07-14T00:00:00"/>
    <n v="12408.29"/>
    <x v="2"/>
    <x v="1"/>
    <s v="R1022"/>
    <n v="43"/>
  </r>
  <r>
    <x v="863"/>
    <s v=" Mr"/>
    <s v="Benjamin J"/>
    <s v="Vaught"/>
    <n v="34.299999999999997"/>
    <n v="4.87"/>
    <s v="No"/>
    <s v="No"/>
    <s v="No"/>
    <x v="1"/>
    <s v="No"/>
    <s v="Obesity"/>
    <s v="Normal"/>
    <d v="1972-08-21T00:00:00"/>
    <n v="12407.3"/>
    <x v="2"/>
    <x v="2"/>
    <s v="R1021"/>
    <n v="50"/>
  </r>
  <r>
    <x v="864"/>
    <s v=" Mr"/>
    <s v="Steven M"/>
    <s v="Monteleone"/>
    <n v="35.244999999999997"/>
    <n v="4.63"/>
    <s v="No"/>
    <s v="No"/>
    <s v="No"/>
    <x v="0"/>
    <s v="No"/>
    <s v="Obesity"/>
    <s v="Normal"/>
    <d v="1989-12-29T00:00:00"/>
    <n v="12404.88"/>
    <x v="2"/>
    <x v="0"/>
    <s v="R1016"/>
    <n v="33"/>
  </r>
  <r>
    <x v="865"/>
    <s v=" Mrs"/>
    <s v="Erika"/>
    <s v="Verdugo"/>
    <n v="26.23"/>
    <n v="11.93"/>
    <s v="No"/>
    <s v="No"/>
    <s v="No"/>
    <x v="0"/>
    <s v="No"/>
    <s v="Overweight"/>
    <s v="Diabetic"/>
    <d v="1962-09-26T00:00:00"/>
    <n v="12369.89"/>
    <x v="2"/>
    <x v="2"/>
    <s v="R1024"/>
    <n v="60"/>
  </r>
  <r>
    <x v="866"/>
    <s v=" Mr"/>
    <s v="Chad"/>
    <s v="Sellers"/>
    <n v="36.1"/>
    <n v="5.65"/>
    <s v="yes"/>
    <s v="No"/>
    <s v="No"/>
    <x v="1"/>
    <s v="No"/>
    <s v="Obesity"/>
    <s v="Normal"/>
    <d v="1966-12-29T00:00:00"/>
    <n v="12363.55"/>
    <x v="2"/>
    <x v="0"/>
    <s v="R1011"/>
    <n v="56"/>
  </r>
  <r>
    <x v="867"/>
    <s v=" Mr"/>
    <s v="Mark"/>
    <s v="Bowman"/>
    <n v="37.1"/>
    <n v="11.21"/>
    <s v="yes"/>
    <s v="No"/>
    <s v="Yes"/>
    <x v="3"/>
    <s v="No"/>
    <s v="Obesity"/>
    <s v="Diabetic"/>
    <d v="1963-09-22T00:00:00"/>
    <n v="12347.17"/>
    <x v="2"/>
    <x v="0"/>
    <s v="R1011"/>
    <n v="59"/>
  </r>
  <r>
    <x v="868"/>
    <s v=" Mr"/>
    <s v="David"/>
    <s v="Marley"/>
    <n v="27.5"/>
    <n v="10.62"/>
    <s v="yes"/>
    <s v="No"/>
    <s v="Yes"/>
    <x v="3"/>
    <s v="No"/>
    <s v="Overweight"/>
    <s v="Diabetic"/>
    <d v="1963-08-02T00:00:00"/>
    <n v="12333.83"/>
    <x v="2"/>
    <x v="2"/>
    <s v="R1011"/>
    <n v="59"/>
  </r>
  <r>
    <x v="869"/>
    <s v=" Mr"/>
    <s v="Matthew R"/>
    <s v="Grey"/>
    <n v="24.7"/>
    <n v="10.7"/>
    <s v="yes"/>
    <s v="No"/>
    <s v="Yes"/>
    <x v="3"/>
    <s v="No"/>
    <s v="Normal Weight"/>
    <s v="Diabetic"/>
    <d v="1963-08-29T00:00:00"/>
    <n v="12323.94"/>
    <x v="2"/>
    <x v="0"/>
    <s v="R1017"/>
    <n v="59"/>
  </r>
  <r>
    <x v="870"/>
    <s v=" Mrs"/>
    <s v="Orla"/>
    <s v="O'Rourke"/>
    <n v="26.78"/>
    <n v="10.02"/>
    <s v="yes"/>
    <s v="No"/>
    <s v="Yes"/>
    <x v="3"/>
    <s v="No"/>
    <s v="Overweight"/>
    <s v="Diabetic"/>
    <d v="1963-10-28T00:00:00"/>
    <n v="12299.59"/>
    <x v="2"/>
    <x v="1"/>
    <s v="R1025"/>
    <n v="59"/>
  </r>
  <r>
    <x v="871"/>
    <s v=" Ms"/>
    <s v="Shaista S"/>
    <s v="Fatehali"/>
    <n v="45.8"/>
    <n v="4.8499999999999996"/>
    <s v="No"/>
    <s v="No"/>
    <s v="No"/>
    <x v="0"/>
    <s v="No"/>
    <s v="Obesity"/>
    <s v="Normal"/>
    <d v="1990-10-29T00:00:00"/>
    <n v="12282.38"/>
    <x v="2"/>
    <x v="1"/>
    <s v="R1011"/>
    <n v="32"/>
  </r>
  <r>
    <x v="872"/>
    <s v=" Mrs"/>
    <s v="Emily"/>
    <s v="Piza-Taylor"/>
    <n v="29"/>
    <n v="4.3899999999999997"/>
    <s v="yes"/>
    <s v="No"/>
    <s v="No"/>
    <x v="1"/>
    <s v="No"/>
    <s v="Overweight"/>
    <s v="Normal"/>
    <d v="1966-11-16T00:00:00"/>
    <n v="12282.03"/>
    <x v="2"/>
    <x v="1"/>
    <s v="R1025"/>
    <n v="56"/>
  </r>
  <r>
    <x v="873"/>
    <s v=" Ms"/>
    <s v="Julie A"/>
    <s v="Cavanaugh"/>
    <n v="33.534999999999997"/>
    <n v="8.24"/>
    <s v="yes"/>
    <s v="No"/>
    <s v="No"/>
    <x v="0"/>
    <s v="No"/>
    <s v="Obesity"/>
    <s v="Diabetic"/>
    <d v="1967-08-28T00:00:00"/>
    <n v="12269.69"/>
    <x v="2"/>
    <x v="2"/>
    <s v="R1012"/>
    <n v="55"/>
  </r>
  <r>
    <x v="874"/>
    <s v=" Ms"/>
    <s v="Megumi"/>
    <s v="Amako"/>
    <n v="32.774999999999999"/>
    <n v="9.77"/>
    <s v="yes"/>
    <s v="No"/>
    <s v="No"/>
    <x v="0"/>
    <s v="No"/>
    <s v="Obesity"/>
    <s v="Diabetic"/>
    <d v="1967-12-30T00:00:00"/>
    <n v="12268.63"/>
    <x v="2"/>
    <x v="1"/>
    <s v="R1012"/>
    <n v="55"/>
  </r>
  <r>
    <x v="875"/>
    <s v=" Ms"/>
    <s v="Skylar"/>
    <s v="Musa"/>
    <n v="37.51"/>
    <n v="5.5"/>
    <s v="yes"/>
    <s v="No"/>
    <s v="No"/>
    <x v="1"/>
    <s v="No"/>
    <s v="Obesity"/>
    <s v="Normal"/>
    <d v="1966-12-06T00:00:00"/>
    <n v="12265.51"/>
    <x v="2"/>
    <x v="0"/>
    <s v="R1013"/>
    <n v="56"/>
  </r>
  <r>
    <x v="876"/>
    <s v=" Mrs"/>
    <s v="Victoria"/>
    <s v="Phillippi"/>
    <n v="39.86"/>
    <n v="11.84"/>
    <s v="yes"/>
    <s v="No"/>
    <s v="No"/>
    <x v="3"/>
    <s v="No"/>
    <s v="Obesity"/>
    <s v="Diabetic"/>
    <d v="1986-08-13T00:00:00"/>
    <n v="12255.04"/>
    <x v="2"/>
    <x v="2"/>
    <s v="R1026"/>
    <n v="36"/>
  </r>
  <r>
    <x v="877"/>
    <s v=" Mrs"/>
    <s v="Amanda L"/>
    <s v="Hoskins"/>
    <n v="42.13"/>
    <n v="4.66"/>
    <s v="No"/>
    <s v="No"/>
    <s v="No"/>
    <x v="0"/>
    <s v="No"/>
    <s v="Obesity"/>
    <s v="Normal"/>
    <d v="1989-11-23T00:00:00"/>
    <n v="12254.44"/>
    <x v="2"/>
    <x v="0"/>
    <s v="R1026"/>
    <n v="33"/>
  </r>
  <r>
    <x v="878"/>
    <s v=" Ms"/>
    <s v="Renee"/>
    <s v="Imbalzano Zegar"/>
    <n v="35.99"/>
    <n v="11.11"/>
    <s v="No"/>
    <s v="No"/>
    <s v="No"/>
    <x v="0"/>
    <s v="No"/>
    <s v="Obesity"/>
    <s v="Diabetic"/>
    <d v="1974-06-23T00:00:00"/>
    <n v="12245.17"/>
    <x v="2"/>
    <x v="1"/>
    <s v="R1012"/>
    <n v="48"/>
  </r>
  <r>
    <x v="879"/>
    <s v=" Ms"/>
    <s v="Nellie A"/>
    <s v="Triedman"/>
    <n v="35.200000000000003"/>
    <n v="7.72"/>
    <s v="yes"/>
    <s v="No"/>
    <s v="Yes"/>
    <x v="3"/>
    <s v="No"/>
    <s v="Obesity"/>
    <s v="Diabetic"/>
    <d v="1963-07-17T00:00:00"/>
    <n v="12244.53"/>
    <x v="2"/>
    <x v="1"/>
    <s v="R1013"/>
    <n v="59"/>
  </r>
  <r>
    <x v="880"/>
    <s v=" Ms"/>
    <s v="Tamara"/>
    <s v="Lovuolo"/>
    <n v="29.91"/>
    <n v="5.55"/>
    <s v="yes"/>
    <s v="No"/>
    <s v="No"/>
    <x v="1"/>
    <s v="No"/>
    <s v="Overweight"/>
    <s v="Normal"/>
    <d v="1966-07-29T00:00:00"/>
    <n v="12237.73"/>
    <x v="2"/>
    <x v="0"/>
    <s v="R1012"/>
    <n v="56"/>
  </r>
  <r>
    <x v="881"/>
    <s v=" Ms"/>
    <s v="Joan"/>
    <s v="Chung"/>
    <n v="36.479999999999997"/>
    <n v="5.05"/>
    <s v="yes"/>
    <s v="No"/>
    <s v="No"/>
    <x v="3"/>
    <s v="No"/>
    <s v="Obesity"/>
    <s v="Normal"/>
    <d v="1964-10-15T00:00:00"/>
    <n v="12235.84"/>
    <x v="2"/>
    <x v="0"/>
    <s v="R1012"/>
    <n v="58"/>
  </r>
  <r>
    <x v="882"/>
    <s v=" Ms"/>
    <s v="Aimee J"/>
    <s v="Newsom"/>
    <n v="27.5"/>
    <n v="8.69"/>
    <s v="yes"/>
    <s v="No"/>
    <s v="Yes"/>
    <x v="3"/>
    <s v="No"/>
    <s v="Overweight"/>
    <s v="Diabetic"/>
    <d v="1963-07-19T00:00:00"/>
    <n v="12233.83"/>
    <x v="2"/>
    <x v="1"/>
    <s v="R1011"/>
    <n v="59"/>
  </r>
  <r>
    <x v="883"/>
    <s v=" Ms"/>
    <s v="Suzanne"/>
    <s v="Harrington"/>
    <n v="33.44"/>
    <n v="5.9"/>
    <s v="yes"/>
    <s v="No"/>
    <s v="No"/>
    <x v="3"/>
    <s v="No"/>
    <s v="Obesity"/>
    <s v="Prediabetic"/>
    <d v="1964-06-24T00:00:00"/>
    <n v="12231.61"/>
    <x v="2"/>
    <x v="0"/>
    <s v="R1012"/>
    <n v="58"/>
  </r>
  <r>
    <x v="884"/>
    <s v=" Ms"/>
    <s v="Kristin A"/>
    <s v="Hoffman"/>
    <n v="28.215"/>
    <n v="6.29"/>
    <s v="yes"/>
    <s v="No"/>
    <s v="No"/>
    <x v="3"/>
    <s v="No"/>
    <s v="Overweight"/>
    <s v="Prediabetic"/>
    <d v="1964-07-02T00:00:00"/>
    <n v="12224.35"/>
    <x v="2"/>
    <x v="1"/>
    <s v="R1012"/>
    <n v="58"/>
  </r>
  <r>
    <x v="885"/>
    <s v=" Ms"/>
    <s v="Bronwyn"/>
    <s v="Van Vugt"/>
    <n v="27.17"/>
    <n v="5.84"/>
    <s v="yes"/>
    <s v="No"/>
    <s v="No"/>
    <x v="3"/>
    <s v="No"/>
    <s v="Overweight"/>
    <s v="Prediabetic"/>
    <d v="1964-07-20T00:00:00"/>
    <n v="12222.9"/>
    <x v="2"/>
    <x v="2"/>
    <s v="R1012"/>
    <n v="58"/>
  </r>
  <r>
    <x v="886"/>
    <s v=" Ms"/>
    <s v="Taylor J"/>
    <s v="Feehley"/>
    <n v="35.380000000000003"/>
    <n v="6.12"/>
    <s v="No"/>
    <s v="No"/>
    <s v="No"/>
    <x v="0"/>
    <s v="No"/>
    <s v="Obesity"/>
    <s v="Prediabetic"/>
    <d v="1977-08-14T00:00:00"/>
    <n v="12218.7"/>
    <x v="2"/>
    <x v="1"/>
    <s v="R1012"/>
    <n v="45"/>
  </r>
  <r>
    <x v="887"/>
    <s v=" Mrs"/>
    <s v="Kimberly M"/>
    <s v="Ashworth"/>
    <n v="43.48"/>
    <n v="6.24"/>
    <s v="No"/>
    <s v="No"/>
    <s v="No"/>
    <x v="0"/>
    <s v="No"/>
    <s v="Obesity"/>
    <s v="Prediabetic"/>
    <d v="1991-08-29T00:00:00"/>
    <n v="12198.64"/>
    <x v="2"/>
    <x v="0"/>
    <s v="R1026"/>
    <n v="31"/>
  </r>
  <r>
    <x v="888"/>
    <s v=" Mr"/>
    <s v="Joshua E"/>
    <s v="Hansen"/>
    <n v="41.73"/>
    <n v="6.25"/>
    <s v="No"/>
    <s v="No"/>
    <s v="No"/>
    <x v="3"/>
    <s v="No"/>
    <s v="Obesity"/>
    <s v="Prediabetic"/>
    <d v="1987-10-05T00:00:00"/>
    <n v="12148.2"/>
    <x v="2"/>
    <x v="0"/>
    <s v="R1012"/>
    <n v="35"/>
  </r>
  <r>
    <x v="889"/>
    <s v=" Mr"/>
    <s v="Jeffrey"/>
    <s v="Czyz"/>
    <n v="28.9"/>
    <n v="11.96"/>
    <s v="No"/>
    <s v="No"/>
    <s v="No"/>
    <x v="0"/>
    <s v="No"/>
    <s v="Overweight"/>
    <s v="Diabetic"/>
    <d v="1962-09-15T00:00:00"/>
    <n v="12146.97"/>
    <x v="2"/>
    <x v="0"/>
    <s v="R1011"/>
    <n v="60"/>
  </r>
  <r>
    <x v="890"/>
    <s v=" Mr"/>
    <s v="Andrew R"/>
    <s v="Bauder"/>
    <n v="25.74"/>
    <n v="7.69"/>
    <s v="No"/>
    <s v="No"/>
    <s v="No"/>
    <x v="0"/>
    <s v="No"/>
    <s v="Overweight"/>
    <s v="Diabetic"/>
    <d v="1962-11-04T00:00:00"/>
    <n v="12142.58"/>
    <x v="2"/>
    <x v="2"/>
    <s v="R1013"/>
    <n v="60"/>
  </r>
  <r>
    <x v="891"/>
    <s v=" Mr"/>
    <s v="Francisco J"/>
    <s v="Mendoza"/>
    <n v="36.06"/>
    <n v="8.83"/>
    <s v="No"/>
    <s v="No"/>
    <s v="No"/>
    <x v="0"/>
    <s v="No"/>
    <s v="Obesity"/>
    <s v="Diabetic"/>
    <d v="1974-09-16T00:00:00"/>
    <n v="12137.6"/>
    <x v="2"/>
    <x v="0"/>
    <s v="R1012"/>
    <n v="48"/>
  </r>
  <r>
    <x v="892"/>
    <s v=" Mrs"/>
    <s v="Rhonda"/>
    <s v="Glass"/>
    <n v="43.28"/>
    <n v="4.41"/>
    <s v="No"/>
    <s v="No"/>
    <s v="No"/>
    <x v="0"/>
    <s v="No"/>
    <s v="Obesity"/>
    <s v="Normal"/>
    <d v="1991-11-06T00:00:00"/>
    <n v="12130.8"/>
    <x v="2"/>
    <x v="0"/>
    <s v="R1026"/>
    <n v="31"/>
  </r>
  <r>
    <x v="893"/>
    <s v=" Mr"/>
    <s v="John"/>
    <s v="Butcher"/>
    <n v="28.785"/>
    <n v="9.1"/>
    <s v="yes"/>
    <s v="No"/>
    <s v="Yes"/>
    <x v="3"/>
    <s v="No"/>
    <s v="Overweight"/>
    <s v="Diabetic"/>
    <d v="1963-06-04T00:00:00"/>
    <n v="12129.61"/>
    <x v="2"/>
    <x v="1"/>
    <s v="R1012"/>
    <n v="60"/>
  </r>
  <r>
    <x v="894"/>
    <s v=" Mr"/>
    <s v="Miles J"/>
    <s v="Traiser"/>
    <n v="25.46"/>
    <n v="11.52"/>
    <s v="yes"/>
    <s v="No"/>
    <s v="Yes"/>
    <x v="3"/>
    <s v="No"/>
    <s v="Overweight"/>
    <s v="Diabetic"/>
    <d v="1963-07-20T00:00:00"/>
    <n v="12124.99"/>
    <x v="2"/>
    <x v="1"/>
    <s v="R1012"/>
    <n v="59"/>
  </r>
  <r>
    <x v="895"/>
    <s v=" Ms"/>
    <s v="Justyna I"/>
    <s v="Mudy-Mader"/>
    <n v="30.8"/>
    <n v="10.95"/>
    <s v="No"/>
    <s v="No"/>
    <s v="No"/>
    <x v="0"/>
    <s v="No"/>
    <s v="Obesity"/>
    <s v="Diabetic"/>
    <d v="1968-10-25T00:00:00"/>
    <n v="12105.32"/>
    <x v="2"/>
    <x v="0"/>
    <s v="R1011"/>
    <n v="54"/>
  </r>
  <r>
    <x v="896"/>
    <s v=" Ms"/>
    <s v="Lucille"/>
    <s v="Rogers"/>
    <n v="28.88"/>
    <n v="11.5"/>
    <s v="No"/>
    <s v="No"/>
    <s v="No"/>
    <x v="0"/>
    <s v="No"/>
    <s v="Overweight"/>
    <s v="Diabetic"/>
    <d v="1968-12-09T00:00:00"/>
    <n v="12096.65"/>
    <x v="2"/>
    <x v="1"/>
    <s v="R1024"/>
    <n v="54"/>
  </r>
  <r>
    <x v="897"/>
    <s v=" Ms"/>
    <s v="April"/>
    <s v="Woo"/>
    <n v="23"/>
    <n v="9.8800000000000008"/>
    <s v="No"/>
    <s v="No"/>
    <s v="No"/>
    <x v="0"/>
    <s v="No"/>
    <s v="Normal Weight"/>
    <s v="Diabetic"/>
    <d v="1968-06-21T00:00:00"/>
    <n v="12094.48"/>
    <x v="2"/>
    <x v="0"/>
    <s v="R1011"/>
    <n v="54"/>
  </r>
  <r>
    <x v="898"/>
    <s v=" Mr"/>
    <s v="Robert"/>
    <s v="Walsh"/>
    <n v="38.25"/>
    <n v="6.2"/>
    <s v="No"/>
    <s v="No"/>
    <s v="No"/>
    <x v="3"/>
    <s v="No"/>
    <s v="Obesity"/>
    <s v="Prediabetic"/>
    <d v="1984-09-02T00:00:00"/>
    <n v="12091.34"/>
    <x v="2"/>
    <x v="2"/>
    <s v="R1022"/>
    <n v="38"/>
  </r>
  <r>
    <x v="899"/>
    <s v=" Mrs"/>
    <s v="Alyssa"/>
    <s v="White"/>
    <n v="39.25"/>
    <n v="8.41"/>
    <s v="yes"/>
    <s v="No"/>
    <s v="No"/>
    <x v="3"/>
    <s v="No"/>
    <s v="Obesity"/>
    <s v="Diabetic"/>
    <d v="1986-09-07T00:00:00"/>
    <n v="12048.13"/>
    <x v="2"/>
    <x v="2"/>
    <s v="R1026"/>
    <n v="36"/>
  </r>
  <r>
    <x v="900"/>
    <s v=" Ms"/>
    <s v="Jessica E"/>
    <s v="Sheppard"/>
    <n v="26.6"/>
    <n v="5.07"/>
    <s v="yes"/>
    <s v="No"/>
    <s v="No"/>
    <x v="1"/>
    <s v="No"/>
    <s v="Overweight"/>
    <s v="Normal"/>
    <d v="1966-11-24T00:00:00"/>
    <n v="12044.34"/>
    <x v="2"/>
    <x v="1"/>
    <s v="R1012"/>
    <n v="56"/>
  </r>
  <r>
    <x v="901"/>
    <s v=" Mr"/>
    <s v="Patrick J"/>
    <s v="Doran"/>
    <n v="35.700000000000003"/>
    <n v="4.0599999999999996"/>
    <s v="No"/>
    <s v="No"/>
    <s v="Yes"/>
    <x v="3"/>
    <s v="No"/>
    <s v="Obesity"/>
    <s v="Normal"/>
    <d v="1979-10-16T00:00:00"/>
    <n v="12035.18"/>
    <x v="2"/>
    <x v="0"/>
    <s v="R1021"/>
    <n v="43"/>
  </r>
  <r>
    <x v="902"/>
    <s v=" Ms"/>
    <s v="Emilie"/>
    <s v="Labrosse"/>
    <n v="20.100000000000001"/>
    <n v="10.52"/>
    <s v="No"/>
    <s v="No"/>
    <s v="No"/>
    <x v="0"/>
    <s v="No"/>
    <s v="Normal Weight"/>
    <s v="Diabetic"/>
    <d v="1965-10-29T00:00:00"/>
    <n v="12032.33"/>
    <x v="2"/>
    <x v="1"/>
    <s v="R1011"/>
    <n v="57"/>
  </r>
  <r>
    <x v="903"/>
    <s v=" Ms"/>
    <s v="Caitlin B"/>
    <s v="Thomas"/>
    <n v="22.23"/>
    <n v="9.65"/>
    <s v="No"/>
    <s v="No"/>
    <s v="No"/>
    <x v="0"/>
    <s v="No"/>
    <s v="Normal Weight"/>
    <s v="Diabetic"/>
    <d v="1965-06-09T00:00:00"/>
    <n v="12029.29"/>
    <x v="2"/>
    <x v="2"/>
    <s v="R1024"/>
    <n v="57"/>
  </r>
  <r>
    <x v="904"/>
    <s v=" Mr"/>
    <s v="Joseph W"/>
    <s v="Lesniak"/>
    <n v="36.47"/>
    <n v="6.21"/>
    <s v="No"/>
    <s v="No"/>
    <s v="No"/>
    <x v="0"/>
    <s v="No"/>
    <s v="Obesity"/>
    <s v="Prediabetic"/>
    <d v="1982-10-17T00:00:00"/>
    <n v="12001.29"/>
    <x v="2"/>
    <x v="0"/>
    <s v="R1021"/>
    <n v="40"/>
  </r>
  <r>
    <x v="905"/>
    <s v=" Ms"/>
    <s v="Wendy"/>
    <s v="Prowse"/>
    <n v="49.64"/>
    <n v="4.76"/>
    <s v="No"/>
    <s v="No"/>
    <s v="Yes"/>
    <x v="3"/>
    <s v="No"/>
    <s v="Obesity"/>
    <s v="Normal"/>
    <d v="1993-12-12T00:00:00"/>
    <n v="11994.89"/>
    <x v="2"/>
    <x v="2"/>
    <s v="R1012"/>
    <n v="29"/>
  </r>
  <r>
    <x v="906"/>
    <s v=" Mrs"/>
    <s v="Leah L"/>
    <s v="Seigel"/>
    <n v="36.799999999999997"/>
    <n v="5.73"/>
    <s v="yes"/>
    <s v="No"/>
    <s v="Yes"/>
    <x v="3"/>
    <s v="No"/>
    <s v="Obesity"/>
    <s v="Prediabetic"/>
    <d v="1983-07-04T00:00:00"/>
    <n v="11987.68"/>
    <x v="2"/>
    <x v="2"/>
    <s v="R1026"/>
    <n v="39"/>
  </r>
  <r>
    <x v="907"/>
    <s v=" Mr"/>
    <s v="Wayne L"/>
    <s v="Blas"/>
    <n v="33.880000000000003"/>
    <n v="10.78"/>
    <s v="yes"/>
    <s v="No"/>
    <s v="No"/>
    <x v="0"/>
    <s v="No"/>
    <s v="Obesity"/>
    <s v="Diabetic"/>
    <d v="1967-12-22T00:00:00"/>
    <n v="11987.17"/>
    <x v="2"/>
    <x v="0"/>
    <s v="R1013"/>
    <n v="55"/>
  </r>
  <r>
    <x v="908"/>
    <s v=" Mr"/>
    <s v="Jason M"/>
    <s v="Simpson"/>
    <n v="32.01"/>
    <n v="5.08"/>
    <s v="yes"/>
    <s v="No"/>
    <s v="No"/>
    <x v="3"/>
    <s v="No"/>
    <s v="Obesity"/>
    <s v="Normal"/>
    <d v="1964-09-29T00:00:00"/>
    <n v="11946.63"/>
    <x v="2"/>
    <x v="2"/>
    <s v="R1013"/>
    <n v="58"/>
  </r>
  <r>
    <x v="909"/>
    <s v=" Mr"/>
    <s v="Floris"/>
    <s v="Gierman"/>
    <n v="33.630000000000003"/>
    <n v="11.39"/>
    <s v="No"/>
    <s v="No"/>
    <s v="No"/>
    <x v="0"/>
    <s v="No"/>
    <s v="Obesity"/>
    <s v="Diabetic"/>
    <d v="1965-11-01T00:00:00"/>
    <n v="11945.13"/>
    <x v="2"/>
    <x v="2"/>
    <s v="R1012"/>
    <n v="57"/>
  </r>
  <r>
    <x v="910"/>
    <s v=" Mr"/>
    <s v="Marc"/>
    <s v="Jeuland"/>
    <n v="34.865000000000002"/>
    <n v="5.35"/>
    <s v="yes"/>
    <s v="No"/>
    <s v="No"/>
    <x v="3"/>
    <s v="No"/>
    <s v="Obesity"/>
    <s v="Normal"/>
    <d v="1964-12-25T00:00:00"/>
    <n v="11944.59"/>
    <x v="2"/>
    <x v="2"/>
    <s v="R1016"/>
    <n v="58"/>
  </r>
  <r>
    <x v="911"/>
    <s v=" Mr"/>
    <s v="Christopher"/>
    <s v="Chorney"/>
    <n v="43.11"/>
    <n v="5.6"/>
    <s v="No"/>
    <s v="No"/>
    <s v="No"/>
    <x v="0"/>
    <s v="No"/>
    <s v="Obesity"/>
    <s v="Normal"/>
    <d v="1991-10-19T00:00:00"/>
    <n v="11941.83"/>
    <x v="2"/>
    <x v="1"/>
    <s v="R1023"/>
    <n v="31"/>
  </r>
  <r>
    <x v="912"/>
    <s v=" Mr"/>
    <s v="Kevin"/>
    <s v="Rook"/>
    <n v="30.305"/>
    <n v="4.2699999999999996"/>
    <s v="yes"/>
    <s v="No"/>
    <s v="No"/>
    <x v="3"/>
    <s v="No"/>
    <s v="Obesity"/>
    <s v="Normal"/>
    <d v="1964-08-02T00:00:00"/>
    <n v="11938.26"/>
    <x v="2"/>
    <x v="0"/>
    <s v="R1019"/>
    <n v="58"/>
  </r>
  <r>
    <x v="913"/>
    <s v=" Mr"/>
    <s v="Aharon N"/>
    <s v="Wright"/>
    <n v="25.175000000000001"/>
    <n v="5.57"/>
    <s v="yes"/>
    <s v="No"/>
    <s v="No"/>
    <x v="3"/>
    <s v="No"/>
    <s v="Overweight"/>
    <s v="Normal"/>
    <d v="1964-12-20T00:00:00"/>
    <n v="11931.13"/>
    <x v="2"/>
    <x v="1"/>
    <s v="R1019"/>
    <n v="58"/>
  </r>
  <r>
    <x v="914"/>
    <s v=" Mr"/>
    <s v="Lawrence D"/>
    <s v="Chin"/>
    <n v="26.8"/>
    <n v="5.68"/>
    <s v="yes"/>
    <s v="No"/>
    <s v="No"/>
    <x v="3"/>
    <s v="No"/>
    <s v="Overweight"/>
    <s v="Normal"/>
    <d v="1964-11-19T00:00:00"/>
    <n v="11918.2"/>
    <x v="2"/>
    <x v="1"/>
    <s v="R1021"/>
    <n v="58"/>
  </r>
  <r>
    <x v="915"/>
    <s v=" Mr"/>
    <s v="Malcolm"/>
    <s v="White"/>
    <n v="21.78"/>
    <n v="5.3"/>
    <s v="No"/>
    <s v="yes"/>
    <s v="No"/>
    <x v="3"/>
    <s v="No"/>
    <s v="Normal Weight"/>
    <s v="Normal"/>
    <d v="2004-06-02T00:00:00"/>
    <n v="11884.05"/>
    <x v="2"/>
    <x v="0"/>
    <s v="R1013"/>
    <n v="19"/>
  </r>
  <r>
    <x v="916"/>
    <s v=" Ms"/>
    <s v="Anna E"/>
    <s v="Savage"/>
    <n v="30.14"/>
    <n v="9.4499999999999993"/>
    <s v="yes"/>
    <s v="No"/>
    <s v="No"/>
    <x v="0"/>
    <s v="No"/>
    <s v="Obesity"/>
    <s v="Diabetic"/>
    <d v="1967-10-29T00:00:00"/>
    <n v="11881.97"/>
    <x v="2"/>
    <x v="1"/>
    <s v="R1013"/>
    <n v="55"/>
  </r>
  <r>
    <x v="917"/>
    <s v=" Ms"/>
    <s v="Jenny"/>
    <s v="Hitchings"/>
    <n v="29.7"/>
    <n v="6.79"/>
    <s v="yes"/>
    <s v="No"/>
    <s v="No"/>
    <x v="0"/>
    <s v="No"/>
    <s v="Overweight"/>
    <s v="Diabetic"/>
    <d v="1967-07-14T00:00:00"/>
    <n v="11881.36"/>
    <x v="2"/>
    <x v="2"/>
    <s v="R1011"/>
    <n v="55"/>
  </r>
  <r>
    <x v="918"/>
    <s v=" Ms"/>
    <s v="Melissa L"/>
    <s v="Truitt"/>
    <n v="32.395000000000003"/>
    <n v="11.1"/>
    <s v="yes"/>
    <s v="No"/>
    <s v="No"/>
    <x v="0"/>
    <s v="No"/>
    <s v="Obesity"/>
    <s v="Diabetic"/>
    <d v="1967-08-24T00:00:00"/>
    <n v="11879.1"/>
    <x v="2"/>
    <x v="0"/>
    <s v="R1024"/>
    <n v="55"/>
  </r>
  <r>
    <x v="919"/>
    <s v=" Ms"/>
    <s v="Chia J"/>
    <s v="Chang"/>
    <n v="36.64"/>
    <n v="7.26"/>
    <s v="No"/>
    <s v="No"/>
    <s v="No"/>
    <x v="0"/>
    <s v="No"/>
    <s v="Obesity"/>
    <s v="Diabetic"/>
    <d v="1974-07-07T00:00:00"/>
    <n v="11858.56"/>
    <x v="2"/>
    <x v="0"/>
    <s v="R1011"/>
    <n v="48"/>
  </r>
  <r>
    <x v="920"/>
    <s v=" Ms"/>
    <s v="Laura A"/>
    <s v="Frey"/>
    <n v="39.049999999999997"/>
    <n v="5.27"/>
    <s v="yes"/>
    <s v="No"/>
    <s v="No"/>
    <x v="3"/>
    <s v="No"/>
    <s v="Obesity"/>
    <s v="Normal"/>
    <d v="1964-09-29T00:00:00"/>
    <n v="11856.41"/>
    <x v="2"/>
    <x v="2"/>
    <s v="R1013"/>
    <n v="58"/>
  </r>
  <r>
    <x v="921"/>
    <s v=" Ms"/>
    <s v="Aditi"/>
    <s v="Krishna"/>
    <n v="33.1"/>
    <n v="5.46"/>
    <s v="yes"/>
    <s v="No"/>
    <s v="No"/>
    <x v="3"/>
    <s v="No"/>
    <s v="Obesity"/>
    <s v="Normal"/>
    <d v="1964-06-27T00:00:00"/>
    <n v="11848.14"/>
    <x v="2"/>
    <x v="2"/>
    <s v="R1011"/>
    <n v="58"/>
  </r>
  <r>
    <x v="922"/>
    <s v=" Ms"/>
    <s v="Leah A"/>
    <s v="Maher"/>
    <n v="31.824999999999999"/>
    <n v="8.1300000000000008"/>
    <s v="No"/>
    <s v="No"/>
    <s v="No"/>
    <x v="0"/>
    <s v="No"/>
    <s v="Obesity"/>
    <s v="Diabetic"/>
    <d v="1965-11-10T00:00:00"/>
    <n v="11842.62"/>
    <x v="2"/>
    <x v="0"/>
    <s v="R1012"/>
    <n v="57"/>
  </r>
  <r>
    <x v="923"/>
    <s v=" Ms"/>
    <s v="Marianne"/>
    <s v="Boivin"/>
    <n v="29"/>
    <n v="4.25"/>
    <s v="yes"/>
    <s v="No"/>
    <s v="No"/>
    <x v="3"/>
    <s v="No"/>
    <s v="Overweight"/>
    <s v="Normal"/>
    <d v="1964-07-11T00:00:00"/>
    <n v="11842.44"/>
    <x v="2"/>
    <x v="2"/>
    <s v="R1011"/>
    <n v="58"/>
  </r>
  <r>
    <x v="924"/>
    <s v=" Ms"/>
    <s v="Carla"/>
    <s v="Mcalister"/>
    <n v="30.495000000000001"/>
    <n v="8.68"/>
    <s v="No"/>
    <s v="No"/>
    <s v="No"/>
    <x v="0"/>
    <s v="No"/>
    <s v="Obesity"/>
    <s v="Diabetic"/>
    <d v="1965-09-25T00:00:00"/>
    <n v="11840.78"/>
    <x v="2"/>
    <x v="2"/>
    <s v="R1012"/>
    <n v="57"/>
  </r>
  <r>
    <x v="925"/>
    <s v=" Ms"/>
    <s v="Oksana"/>
    <s v="Akhmedova"/>
    <n v="25.2"/>
    <n v="6.25"/>
    <s v="yes"/>
    <s v="No"/>
    <s v="No"/>
    <x v="3"/>
    <s v="No"/>
    <s v="Overweight"/>
    <s v="Prediabetic"/>
    <d v="1964-09-11T00:00:00"/>
    <n v="11837.16"/>
    <x v="2"/>
    <x v="0"/>
    <s v="R1011"/>
    <n v="58"/>
  </r>
  <r>
    <x v="926"/>
    <s v=" Ms"/>
    <s v="Rebecca B"/>
    <s v="Tucker"/>
    <n v="22.77"/>
    <n v="4.47"/>
    <s v="yes"/>
    <s v="No"/>
    <s v="No"/>
    <x v="3"/>
    <s v="No"/>
    <s v="Normal Weight"/>
    <s v="Normal"/>
    <d v="1964-06-27T00:00:00"/>
    <n v="11833.78"/>
    <x v="2"/>
    <x v="0"/>
    <s v="R1013"/>
    <n v="58"/>
  </r>
  <r>
    <x v="927"/>
    <s v=" Ms"/>
    <s v="Maria A"/>
    <s v="Gramelspacher"/>
    <n v="23.18"/>
    <n v="8.31"/>
    <s v="No"/>
    <s v="No"/>
    <s v="No"/>
    <x v="0"/>
    <s v="No"/>
    <s v="Normal Weight"/>
    <s v="Diabetic"/>
    <d v="1965-10-03T00:00:00"/>
    <n v="11830.61"/>
    <x v="2"/>
    <x v="1"/>
    <s v="R1012"/>
    <n v="57"/>
  </r>
  <r>
    <x v="928"/>
    <s v=" Mrs"/>
    <s v="Lisa M"/>
    <s v="Goldsmith"/>
    <n v="35.409999999999997"/>
    <n v="5.68"/>
    <s v="No"/>
    <s v="No"/>
    <s v="No"/>
    <x v="0"/>
    <s v="No"/>
    <s v="Obesity"/>
    <s v="Normal"/>
    <d v="1982-11-20T00:00:00"/>
    <n v="11773.06"/>
    <x v="2"/>
    <x v="0"/>
    <s v="R1026"/>
    <n v="40"/>
  </r>
  <r>
    <x v="929"/>
    <s v=" Mr"/>
    <s v="Steve Jr"/>
    <s v="Tranter"/>
    <n v="32.11"/>
    <n v="4.75"/>
    <s v="yes"/>
    <s v="No"/>
    <s v="No"/>
    <x v="1"/>
    <s v="No"/>
    <s v="Obesity"/>
    <s v="Normal"/>
    <d v="1966-07-25T00:00:00"/>
    <n v="11763"/>
    <x v="2"/>
    <x v="0"/>
    <s v="R1016"/>
    <n v="56"/>
  </r>
  <r>
    <x v="930"/>
    <s v=" Mrs"/>
    <s v="Tiffany"/>
    <s v="Tu"/>
    <n v="34.479999999999997"/>
    <n v="6.31"/>
    <s v="No"/>
    <s v="No"/>
    <s v="Yes"/>
    <x v="3"/>
    <s v="No"/>
    <s v="Obesity"/>
    <s v="Prediabetic"/>
    <d v="1979-11-06T00:00:00"/>
    <n v="11752.68"/>
    <x v="2"/>
    <x v="1"/>
    <s v="R1026"/>
    <n v="43"/>
  </r>
  <r>
    <x v="931"/>
    <s v=" Mr"/>
    <s v="Greg"/>
    <s v="Kaczka"/>
    <n v="34.39"/>
    <n v="6.28"/>
    <s v="yes"/>
    <s v="No"/>
    <s v="No"/>
    <x v="3"/>
    <s v="No"/>
    <s v="Obesity"/>
    <s v="Prediabetic"/>
    <d v="1964-12-02T00:00:00"/>
    <n v="11743.93"/>
    <x v="2"/>
    <x v="1"/>
    <s v="R1012"/>
    <n v="58"/>
  </r>
  <r>
    <x v="932"/>
    <s v=" Mr"/>
    <s v="Dale"/>
    <s v="Hunter"/>
    <n v="26.4"/>
    <n v="9.2899999999999991"/>
    <s v="yes"/>
    <s v="No"/>
    <s v="Yes"/>
    <x v="3"/>
    <s v="No"/>
    <s v="Overweight"/>
    <s v="Diabetic"/>
    <d v="1963-06-09T00:00:00"/>
    <n v="11743.3"/>
    <x v="2"/>
    <x v="0"/>
    <s v="R1013"/>
    <n v="59"/>
  </r>
  <r>
    <x v="933"/>
    <s v=" Ms"/>
    <s v="Brittany A"/>
    <s v="Moran"/>
    <n v="28.1"/>
    <n v="5.79"/>
    <s v="yes"/>
    <s v="No"/>
    <s v="Yes"/>
    <x v="3"/>
    <s v="No"/>
    <s v="Overweight"/>
    <s v="Prediabetic"/>
    <d v="1969-11-12T00:00:00"/>
    <n v="11741.73"/>
    <x v="2"/>
    <x v="1"/>
    <s v="R1011"/>
    <n v="53"/>
  </r>
  <r>
    <x v="934"/>
    <s v=" Mr"/>
    <s v="Robert S"/>
    <s v="Ashby"/>
    <n v="27"/>
    <n v="4.54"/>
    <s v="yes"/>
    <s v="No"/>
    <s v="No"/>
    <x v="3"/>
    <s v="No"/>
    <s v="Overweight"/>
    <s v="Normal"/>
    <d v="1988-09-05T00:00:00"/>
    <n v="11737.85"/>
    <x v="2"/>
    <x v="1"/>
    <s v="R1011"/>
    <n v="34"/>
  </r>
  <r>
    <x v="935"/>
    <s v=" Mr"/>
    <s v="Cameron"/>
    <s v="Ausen"/>
    <n v="28.594999999999999"/>
    <n v="4.68"/>
    <s v="yes"/>
    <s v="No"/>
    <s v="No"/>
    <x v="3"/>
    <s v="No"/>
    <s v="Overweight"/>
    <s v="Normal"/>
    <d v="1964-11-09T00:00:00"/>
    <n v="11735.88"/>
    <x v="2"/>
    <x v="1"/>
    <s v="R1012"/>
    <n v="58"/>
  </r>
  <r>
    <x v="936"/>
    <s v=" Mrs"/>
    <s v="Ulrike"/>
    <s v="Savage"/>
    <n v="36.799999999999997"/>
    <n v="5.88"/>
    <s v="No"/>
    <s v="No"/>
    <s v="No"/>
    <x v="3"/>
    <s v="No"/>
    <s v="Obesity"/>
    <s v="Prediabetic"/>
    <d v="1984-11-26T00:00:00"/>
    <n v="11730.82"/>
    <x v="2"/>
    <x v="0"/>
    <s v="R1026"/>
    <n v="38"/>
  </r>
  <r>
    <x v="937"/>
    <s v=" Ms"/>
    <s v="Katlyn A"/>
    <s v="O'Leary"/>
    <n v="23.75"/>
    <n v="5.42"/>
    <s v="yes"/>
    <s v="No"/>
    <s v="Yes"/>
    <x v="3"/>
    <s v="No"/>
    <s v="Normal Weight"/>
    <s v="Normal"/>
    <d v="1969-10-12T00:00:00"/>
    <n v="11729.68"/>
    <x v="2"/>
    <x v="1"/>
    <s v="R1024"/>
    <n v="53"/>
  </r>
  <r>
    <x v="938"/>
    <s v=" Mr"/>
    <s v="Morgan B"/>
    <s v="Scoville"/>
    <n v="35.619999999999997"/>
    <n v="4.16"/>
    <s v="No"/>
    <s v="No"/>
    <s v="No"/>
    <x v="0"/>
    <s v="No"/>
    <s v="Obesity"/>
    <s v="Normal"/>
    <d v="1982-10-21T00:00:00"/>
    <n v="11712.97"/>
    <x v="2"/>
    <x v="2"/>
    <s v="R1021"/>
    <n v="40"/>
  </r>
  <r>
    <x v="939"/>
    <s v=" Mr"/>
    <s v="Peter"/>
    <s v="Kaus"/>
    <n v="30.69"/>
    <n v="7.05"/>
    <s v="yes"/>
    <s v="No"/>
    <s v="No"/>
    <x v="1"/>
    <s v="No"/>
    <s v="Obesity"/>
    <s v="Diabetic"/>
    <d v="1970-12-01T00:00:00"/>
    <n v="11696.52"/>
    <x v="2"/>
    <x v="1"/>
    <s v="R1021"/>
    <n v="52"/>
  </r>
  <r>
    <x v="940"/>
    <s v=" Ms"/>
    <s v="Chandler"/>
    <s v="Rainey"/>
    <n v="35.799999999999997"/>
    <n v="5.63"/>
    <s v="yes"/>
    <s v="No"/>
    <s v="No"/>
    <x v="1"/>
    <s v="No"/>
    <s v="Obesity"/>
    <s v="Normal"/>
    <d v="1966-11-09T00:00:00"/>
    <n v="11674.13"/>
    <x v="2"/>
    <x v="1"/>
    <s v="R1011"/>
    <n v="56"/>
  </r>
  <r>
    <x v="941"/>
    <s v=" Ms"/>
    <s v="Silvana M"/>
    <s v="Rasch"/>
    <n v="28.785"/>
    <n v="4.24"/>
    <s v="yes"/>
    <s v="No"/>
    <s v="No"/>
    <x v="1"/>
    <s v="No"/>
    <s v="Overweight"/>
    <s v="Normal"/>
    <d v="1966-08-23T00:00:00"/>
    <n v="11658.38"/>
    <x v="2"/>
    <x v="0"/>
    <s v="R1024"/>
    <n v="56"/>
  </r>
  <r>
    <x v="942"/>
    <s v=" Ms"/>
    <s v="Natty"/>
    <s v="Plunkett"/>
    <n v="28.594999999999999"/>
    <n v="4.96"/>
    <s v="yes"/>
    <s v="No"/>
    <s v="No"/>
    <x v="1"/>
    <s v="No"/>
    <s v="Overweight"/>
    <s v="Normal"/>
    <d v="1966-07-06T00:00:00"/>
    <n v="11658.12"/>
    <x v="2"/>
    <x v="1"/>
    <s v="R1024"/>
    <n v="56"/>
  </r>
  <r>
    <x v="943"/>
    <s v=" Mr"/>
    <s v="Nicholas T"/>
    <s v="Murphy"/>
    <n v="48.75"/>
    <n v="4.34"/>
    <s v="No"/>
    <s v="No"/>
    <s v="No"/>
    <x v="0"/>
    <s v="No"/>
    <s v="Obesity"/>
    <s v="Normal"/>
    <d v="1994-07-20T00:00:00"/>
    <n v="11657.81"/>
    <x v="2"/>
    <x v="2"/>
    <s v="R1023"/>
    <n v="28"/>
  </r>
  <r>
    <x v="944"/>
    <s v=" Ms"/>
    <s v="Rebecca"/>
    <s v="Gusmer"/>
    <n v="28.31"/>
    <n v="5.43"/>
    <s v="yes"/>
    <s v="No"/>
    <s v="No"/>
    <x v="1"/>
    <s v="No"/>
    <s v="Overweight"/>
    <s v="Normal"/>
    <d v="1966-10-04T00:00:00"/>
    <n v="11657.72"/>
    <x v="2"/>
    <x v="2"/>
    <s v="R1024"/>
    <n v="56"/>
  </r>
  <r>
    <x v="945"/>
    <s v=" Mr"/>
    <s v="John"/>
    <s v="Loftus"/>
    <n v="38.39"/>
    <n v="8.33"/>
    <s v="yes"/>
    <s v="No"/>
    <s v="No"/>
    <x v="3"/>
    <s v="No"/>
    <s v="Obesity"/>
    <s v="Diabetic"/>
    <d v="1986-07-17T00:00:00"/>
    <n v="11625.11"/>
    <x v="2"/>
    <x v="0"/>
    <s v="R1022"/>
    <n v="36"/>
  </r>
  <r>
    <x v="946"/>
    <s v=" Mr"/>
    <s v="Antony G"/>
    <s v="Scott"/>
    <n v="25.87"/>
    <n v="5.63"/>
    <s v="yes"/>
    <s v="No"/>
    <s v="No"/>
    <x v="3"/>
    <s v="No"/>
    <s v="Overweight"/>
    <s v="Normal"/>
    <d v="1964-06-20T00:00:00"/>
    <n v="11602.75"/>
    <x v="2"/>
    <x v="1"/>
    <s v="R1020"/>
    <n v="58"/>
  </r>
  <r>
    <x v="947"/>
    <s v=" Mr"/>
    <s v="Eric"/>
    <s v="Alvarez"/>
    <n v="43.7"/>
    <n v="7.23"/>
    <s v="No"/>
    <s v="No"/>
    <s v="No"/>
    <x v="0"/>
    <s v="No"/>
    <s v="Obesity"/>
    <s v="Diabetic"/>
    <d v="1965-11-06T00:00:00"/>
    <n v="11576.13"/>
    <x v="2"/>
    <x v="0"/>
    <s v="R1011"/>
    <n v="57"/>
  </r>
  <r>
    <x v="948"/>
    <s v=" Mr"/>
    <s v="Erik"/>
    <s v="Petersson"/>
    <n v="40.945"/>
    <n v="10.57"/>
    <s v="No"/>
    <s v="No"/>
    <s v="No"/>
    <x v="0"/>
    <s v="No"/>
    <s v="Obesity"/>
    <s v="Diabetic"/>
    <d v="1965-12-25T00:00:00"/>
    <n v="11566.3"/>
    <x v="2"/>
    <x v="0"/>
    <s v="R1016"/>
    <n v="57"/>
  </r>
  <r>
    <x v="949"/>
    <s v=" Mr"/>
    <s v="Matthew T"/>
    <s v="Liaw"/>
    <n v="27.94"/>
    <n v="7.92"/>
    <s v="No"/>
    <s v="No"/>
    <s v="No"/>
    <x v="0"/>
    <s v="No"/>
    <s v="Overweight"/>
    <s v="Diabetic"/>
    <d v="1965-10-27T00:00:00"/>
    <n v="11554.22"/>
    <x v="2"/>
    <x v="1"/>
    <s v="R1013"/>
    <n v="57"/>
  </r>
  <r>
    <x v="950"/>
    <s v=" Ms"/>
    <s v="Cassandra"/>
    <s v="Tripaldi"/>
    <n v="31.9"/>
    <n v="10.119999999999999"/>
    <s v="No"/>
    <s v="No"/>
    <s v="No"/>
    <x v="1"/>
    <s v="No"/>
    <s v="Obesity"/>
    <s v="Diabetic"/>
    <d v="1973-07-23T00:00:00"/>
    <n v="11552.9"/>
    <x v="2"/>
    <x v="2"/>
    <s v="R1011"/>
    <n v="49"/>
  </r>
  <r>
    <x v="951"/>
    <s v=" Ms"/>
    <s v="Rosemary C"/>
    <s v="Kelley"/>
    <n v="31.64"/>
    <n v="7.91"/>
    <s v="No"/>
    <s v="No"/>
    <s v="No"/>
    <x v="0"/>
    <s v="No"/>
    <s v="Obesity"/>
    <s v="Diabetic"/>
    <d v="1971-12-01T00:00:00"/>
    <n v="11540.25"/>
    <x v="2"/>
    <x v="1"/>
    <s v="R1012"/>
    <n v="51"/>
  </r>
  <r>
    <x v="952"/>
    <s v=" Ms"/>
    <s v="Carrie A"/>
    <s v="Endara"/>
    <n v="46.7"/>
    <n v="10.9"/>
    <s v="No"/>
    <s v="No"/>
    <s v="No"/>
    <x v="0"/>
    <s v="No"/>
    <s v="Obesity"/>
    <s v="Diabetic"/>
    <d v="1968-11-14T00:00:00"/>
    <n v="11538.42"/>
    <x v="2"/>
    <x v="1"/>
    <s v="R1011"/>
    <n v="54"/>
  </r>
  <r>
    <x v="953"/>
    <s v=" Mr"/>
    <s v="Gerardo Sr"/>
    <s v="Valle"/>
    <n v="18.335000000000001"/>
    <n v="11.83"/>
    <s v="No"/>
    <s v="No"/>
    <s v="No"/>
    <x v="0"/>
    <s v="No"/>
    <s v="Under  Weight"/>
    <s v="Diabetic"/>
    <d v="1965-10-03T00:00:00"/>
    <n v="11534.87"/>
    <x v="2"/>
    <x v="1"/>
    <s v="R1017"/>
    <n v="57"/>
  </r>
  <r>
    <x v="954"/>
    <s v=" Mr"/>
    <s v="Matthew R"/>
    <s v="Germain"/>
    <n v="31.24"/>
    <n v="7.42"/>
    <s v="yes"/>
    <s v="No"/>
    <s v="No"/>
    <x v="1"/>
    <s v="No"/>
    <s v="Obesity"/>
    <s v="Diabetic"/>
    <d v="1970-07-23T00:00:00"/>
    <n v="11530.12"/>
    <x v="2"/>
    <x v="1"/>
    <s v="R1012"/>
    <n v="52"/>
  </r>
  <r>
    <x v="955"/>
    <s v=" Mrs"/>
    <s v="Meghan E"/>
    <s v="Finecey"/>
    <n v="39.22"/>
    <n v="5.62"/>
    <s v="yes"/>
    <s v="No"/>
    <s v="No"/>
    <x v="3"/>
    <s v="No"/>
    <s v="Obesity"/>
    <s v="Normal"/>
    <d v="1988-06-12T00:00:00"/>
    <n v="11524.25"/>
    <x v="2"/>
    <x v="1"/>
    <s v="R1026"/>
    <n v="34"/>
  </r>
  <r>
    <x v="956"/>
    <s v=" Mr"/>
    <s v="Eric"/>
    <s v="Mendoza"/>
    <n v="24.414999999999999"/>
    <n v="7.16"/>
    <s v="No"/>
    <s v="No"/>
    <s v="No"/>
    <x v="0"/>
    <s v="No"/>
    <s v="Normal Weight"/>
    <s v="Diabetic"/>
    <d v="1971-12-19T00:00:00"/>
    <n v="11520.1"/>
    <x v="2"/>
    <x v="1"/>
    <s v="R1012"/>
    <n v="51"/>
  </r>
  <r>
    <x v="957"/>
    <s v=" Ms"/>
    <s v="Lisa B"/>
    <s v="Roe"/>
    <n v="32.299999999999997"/>
    <n v="9.89"/>
    <s v="No"/>
    <s v="No"/>
    <s v="No"/>
    <x v="0"/>
    <s v="No"/>
    <s v="Obesity"/>
    <s v="Diabetic"/>
    <d v="1968-06-24T00:00:00"/>
    <n v="11512.41"/>
    <x v="2"/>
    <x v="1"/>
    <s v="R1024"/>
    <n v="54"/>
  </r>
  <r>
    <x v="958"/>
    <s v=" Mrs"/>
    <s v="Jane R"/>
    <s v="Webb"/>
    <n v="39.94"/>
    <n v="5.14"/>
    <s v="No"/>
    <s v="No"/>
    <s v="No"/>
    <x v="0"/>
    <s v="No"/>
    <s v="Obesity"/>
    <s v="Normal"/>
    <d v="1989-10-06T00:00:00"/>
    <n v="11511.61"/>
    <x v="2"/>
    <x v="0"/>
    <s v="R1026"/>
    <n v="33"/>
  </r>
  <r>
    <x v="959"/>
    <s v=" Ms"/>
    <s v="Allison M"/>
    <s v="Stocker"/>
    <n v="30"/>
    <n v="5.61"/>
    <s v="yes"/>
    <s v="No"/>
    <s v="Yes"/>
    <x v="3"/>
    <s v="No"/>
    <s v="Obesity"/>
    <s v="Normal"/>
    <d v="1969-08-11T00:00:00"/>
    <n v="11497.69"/>
    <x v="2"/>
    <x v="1"/>
    <s v="R1012"/>
    <n v="53"/>
  </r>
  <r>
    <x v="960"/>
    <s v=" Mrs"/>
    <s v="Sarah E"/>
    <s v="Jacobson"/>
    <n v="35.340000000000003"/>
    <n v="5.51"/>
    <s v="yes"/>
    <s v="No"/>
    <s v="Yes"/>
    <x v="3"/>
    <s v="No"/>
    <s v="Obesity"/>
    <s v="Normal"/>
    <d v="1983-06-07T00:00:00"/>
    <n v="11492.46"/>
    <x v="2"/>
    <x v="0"/>
    <s v="R1026"/>
    <n v="40"/>
  </r>
  <r>
    <x v="961"/>
    <s v=" Mr"/>
    <s v="Philip J"/>
    <s v="Shaw"/>
    <n v="32.204999999999998"/>
    <n v="8.3800000000000008"/>
    <s v="yes"/>
    <s v="No"/>
    <s v="No"/>
    <x v="1"/>
    <s v="No"/>
    <s v="Obesity"/>
    <s v="Diabetic"/>
    <d v="1970-10-13T00:00:00"/>
    <n v="11488.32"/>
    <x v="2"/>
    <x v="1"/>
    <s v="R1014"/>
    <n v="52"/>
  </r>
  <r>
    <x v="962"/>
    <s v=" Ms"/>
    <s v="Jillian A"/>
    <s v="Goodwin"/>
    <n v="33.880000000000003"/>
    <n v="4.68"/>
    <s v="No"/>
    <s v="yes"/>
    <s v="No"/>
    <x v="3"/>
    <s v="No"/>
    <s v="Obesity"/>
    <s v="Normal"/>
    <d v="2004-09-10T00:00:00"/>
    <n v="11482.63"/>
    <x v="2"/>
    <x v="2"/>
    <s v="R1013"/>
    <n v="18"/>
  </r>
  <r>
    <x v="963"/>
    <s v=" Mrs"/>
    <s v="Laura D"/>
    <s v="Brock"/>
    <n v="26.63"/>
    <n v="4.3600000000000003"/>
    <s v="yes"/>
    <s v="No"/>
    <s v="No"/>
    <x v="1"/>
    <s v="No"/>
    <s v="Overweight"/>
    <s v="Normal"/>
    <d v="1966-09-07T00:00:00"/>
    <n v="11478.14"/>
    <x v="2"/>
    <x v="2"/>
    <s v="R1025"/>
    <n v="56"/>
  </r>
  <r>
    <x v="964"/>
    <s v=" Ms"/>
    <s v="Megan E"/>
    <s v="Papp"/>
    <n v="28.7"/>
    <n v="7.74"/>
    <s v="No"/>
    <s v="No"/>
    <s v="No"/>
    <x v="0"/>
    <s v="No"/>
    <s v="Overweight"/>
    <s v="Diabetic"/>
    <d v="1965-06-23T00:00:00"/>
    <n v="11455.28"/>
    <x v="2"/>
    <x v="2"/>
    <s v="R1011"/>
    <n v="57"/>
  </r>
  <r>
    <x v="965"/>
    <s v=" Ms"/>
    <s v="Shannon J"/>
    <s v="Siragusa"/>
    <n v="25.65"/>
    <n v="4.05"/>
    <s v="yes"/>
    <s v="No"/>
    <s v="No"/>
    <x v="1"/>
    <s v="No"/>
    <s v="Overweight"/>
    <s v="Normal"/>
    <d v="1966-06-14T00:00:00"/>
    <n v="11454.02"/>
    <x v="2"/>
    <x v="1"/>
    <s v="R1012"/>
    <n v="56"/>
  </r>
  <r>
    <x v="966"/>
    <s v=" Ms"/>
    <s v="Rachelle M"/>
    <s v="Pizarro"/>
    <n v="36.384999999999998"/>
    <n v="11.49"/>
    <s v="No"/>
    <s v="No"/>
    <s v="No"/>
    <x v="0"/>
    <s v="No"/>
    <s v="Obesity"/>
    <s v="Diabetic"/>
    <d v="1971-09-12T00:00:00"/>
    <n v="11436.74"/>
    <x v="2"/>
    <x v="0"/>
    <s v="R1012"/>
    <n v="51"/>
  </r>
  <r>
    <x v="967"/>
    <s v=" Mr"/>
    <s v="Casey"/>
    <s v="Strange"/>
    <n v="34.69"/>
    <n v="5.65"/>
    <s v="No"/>
    <s v="No"/>
    <s v="No"/>
    <x v="0"/>
    <s v="No"/>
    <s v="Obesity"/>
    <s v="Normal"/>
    <d v="1980-07-17T00:00:00"/>
    <n v="11435.74"/>
    <x v="2"/>
    <x v="0"/>
    <s v="R1021"/>
    <n v="42"/>
  </r>
  <r>
    <x v="968"/>
    <s v=" Ms"/>
    <s v="Jessica L"/>
    <s v="Eidinger"/>
    <n v="37.68"/>
    <n v="4.29"/>
    <s v="yes"/>
    <s v="No"/>
    <s v="No"/>
    <x v="0"/>
    <s v="No"/>
    <s v="Obesity"/>
    <s v="Normal"/>
    <d v="1985-06-09T00:00:00"/>
    <n v="11419.49"/>
    <x v="2"/>
    <x v="1"/>
    <s v="R1012"/>
    <n v="37"/>
  </r>
  <r>
    <x v="969"/>
    <s v=" Mr"/>
    <s v="Brandon F"/>
    <s v="Ginsburg"/>
    <n v="35.49"/>
    <n v="4.74"/>
    <s v="yes"/>
    <s v="No"/>
    <s v="Yes"/>
    <x v="3"/>
    <s v="No"/>
    <s v="Obesity"/>
    <s v="Normal"/>
    <d v="1983-10-23T00:00:00"/>
    <n v="11412.02"/>
    <x v="2"/>
    <x v="1"/>
    <s v="R1021"/>
    <n v="39"/>
  </r>
  <r>
    <x v="970"/>
    <s v=" Ms"/>
    <s v="Melissa"/>
    <s v="Truex"/>
    <n v="44.7"/>
    <n v="7.6"/>
    <s v="yes"/>
    <s v="No"/>
    <s v="No"/>
    <x v="1"/>
    <s v="No"/>
    <s v="Obesity"/>
    <s v="Diabetic"/>
    <d v="1970-10-07T00:00:00"/>
    <n v="11411.69"/>
    <x v="2"/>
    <x v="2"/>
    <s v="R1011"/>
    <n v="52"/>
  </r>
  <r>
    <x v="971"/>
    <s v=" Ms"/>
    <s v="Danielle N"/>
    <s v="Higgins"/>
    <n v="38.380000000000003"/>
    <n v="8.5"/>
    <s v="yes"/>
    <s v="No"/>
    <s v="No"/>
    <x v="1"/>
    <s v="No"/>
    <s v="Obesity"/>
    <s v="Diabetic"/>
    <d v="1970-10-02T00:00:00"/>
    <n v="11396.9"/>
    <x v="2"/>
    <x v="0"/>
    <s v="R1024"/>
    <n v="52"/>
  </r>
  <r>
    <x v="972"/>
    <s v=" Mr"/>
    <s v="Matthew"/>
    <s v="Mccurdy"/>
    <n v="35.244999999999997"/>
    <n v="11.22"/>
    <s v="yes"/>
    <s v="No"/>
    <s v="No"/>
    <x v="0"/>
    <s v="No"/>
    <s v="Obesity"/>
    <s v="Diabetic"/>
    <d v="1967-12-19T00:00:00"/>
    <n v="11394.07"/>
    <x v="2"/>
    <x v="1"/>
    <s v="R1018"/>
    <n v="55"/>
  </r>
  <r>
    <x v="973"/>
    <s v=" Mrs"/>
    <s v="Bettina"/>
    <s v="Hughes"/>
    <n v="49.84"/>
    <n v="5.0999999999999996"/>
    <s v="yes"/>
    <s v="No"/>
    <s v="Yes"/>
    <x v="3"/>
    <s v="No"/>
    <s v="Obesity"/>
    <s v="Normal"/>
    <d v="1997-07-28T00:00:00"/>
    <n v="11388.27"/>
    <x v="2"/>
    <x v="2"/>
    <s v="R1026"/>
    <n v="25"/>
  </r>
  <r>
    <x v="974"/>
    <s v=" Mr"/>
    <s v="Alexander"/>
    <s v="Varner"/>
    <n v="49.06"/>
    <n v="5.43"/>
    <s v="yes"/>
    <s v="No"/>
    <s v="No"/>
    <x v="3"/>
    <s v="No"/>
    <s v="Obesity"/>
    <s v="Normal"/>
    <d v="1964-06-13T00:00:00"/>
    <n v="11381.33"/>
    <x v="2"/>
    <x v="2"/>
    <s v="R1013"/>
    <n v="58"/>
  </r>
  <r>
    <x v="975"/>
    <s v=" Mrs"/>
    <s v="Holli"/>
    <s v="Dahmen"/>
    <n v="30.88"/>
    <n v="5.82"/>
    <s v="No"/>
    <s v="No"/>
    <s v="No"/>
    <x v="1"/>
    <s v="No"/>
    <s v="Obesity"/>
    <s v="Prediabetic"/>
    <d v="1972-12-06T00:00:00"/>
    <n v="11378.57"/>
    <x v="2"/>
    <x v="2"/>
    <s v="R1025"/>
    <n v="50"/>
  </r>
  <r>
    <x v="976"/>
    <s v=" Mrs"/>
    <s v="Heather C"/>
    <s v="Young"/>
    <n v="33.35"/>
    <n v="6.05"/>
    <s v="No"/>
    <s v="No"/>
    <s v="Yes"/>
    <x v="3"/>
    <s v="No"/>
    <s v="Obesity"/>
    <s v="Prediabetic"/>
    <d v="1979-06-07T00:00:00"/>
    <n v="11369.39"/>
    <x v="2"/>
    <x v="1"/>
    <s v="R1026"/>
    <n v="44"/>
  </r>
  <r>
    <x v="977"/>
    <s v=" Mr"/>
    <s v="Kyle"/>
    <s v="Fraser"/>
    <n v="38"/>
    <n v="6.38"/>
    <s v="yes"/>
    <s v="No"/>
    <s v="No"/>
    <x v="3"/>
    <s v="No"/>
    <s v="Obesity"/>
    <s v="Prediabetic"/>
    <d v="1964-12-13T00:00:00"/>
    <n v="11365.95"/>
    <x v="2"/>
    <x v="2"/>
    <s v="R1011"/>
    <n v="58"/>
  </r>
  <r>
    <x v="978"/>
    <s v=" Mr"/>
    <s v="Thomas J"/>
    <s v="Deeg"/>
    <n v="36.08"/>
    <n v="5.73"/>
    <s v="yes"/>
    <s v="No"/>
    <s v="No"/>
    <x v="3"/>
    <s v="No"/>
    <s v="Obesity"/>
    <s v="Prediabetic"/>
    <d v="1964-07-03T00:00:00"/>
    <n v="11363.28"/>
    <x v="2"/>
    <x v="1"/>
    <s v="R1013"/>
    <n v="58"/>
  </r>
  <r>
    <x v="979"/>
    <s v=" Mr"/>
    <s v="Chris"/>
    <s v="Robertson"/>
    <n v="35.700000000000003"/>
    <n v="5.47"/>
    <s v="yes"/>
    <s v="No"/>
    <s v="No"/>
    <x v="3"/>
    <s v="No"/>
    <s v="Obesity"/>
    <s v="Normal"/>
    <d v="1964-07-04T00:00:00"/>
    <n v="11362.76"/>
    <x v="2"/>
    <x v="1"/>
    <s v="R1011"/>
    <n v="58"/>
  </r>
  <r>
    <x v="980"/>
    <s v=" Mr"/>
    <s v="Graham"/>
    <s v="Peck"/>
    <n v="34.01"/>
    <n v="11.3"/>
    <s v="No"/>
    <s v="No"/>
    <s v="No"/>
    <x v="0"/>
    <s v="No"/>
    <s v="Obesity"/>
    <s v="Diabetic"/>
    <d v="1965-09-26T00:00:00"/>
    <n v="11356.66"/>
    <x v="2"/>
    <x v="0"/>
    <s v="R1012"/>
    <n v="57"/>
  </r>
  <r>
    <x v="981"/>
    <s v=" Mr"/>
    <s v="Garrett"/>
    <s v="Burger"/>
    <n v="31.54"/>
    <n v="6.72"/>
    <s v="No"/>
    <s v="No"/>
    <s v="No"/>
    <x v="0"/>
    <s v="No"/>
    <s v="Obesity"/>
    <s v="Diabetic"/>
    <d v="1965-11-29T00:00:00"/>
    <n v="11353.23"/>
    <x v="2"/>
    <x v="1"/>
    <s v="R1012"/>
    <n v="57"/>
  </r>
  <r>
    <x v="982"/>
    <s v=" Mr"/>
    <s v="Andrew"/>
    <s v="Blain"/>
    <n v="23.3"/>
    <n v="5.36"/>
    <s v="yes"/>
    <s v="No"/>
    <s v="No"/>
    <x v="3"/>
    <s v="No"/>
    <s v="Normal Weight"/>
    <s v="Normal"/>
    <d v="1964-07-12T00:00:00"/>
    <n v="11345.52"/>
    <x v="2"/>
    <x v="0"/>
    <s v="R1011"/>
    <n v="58"/>
  </r>
  <r>
    <x v="983"/>
    <s v=" Mrs"/>
    <s v="Annabelle M"/>
    <s v="Winters"/>
    <n v="27.75"/>
    <n v="9.8800000000000008"/>
    <s v="No"/>
    <s v="No"/>
    <s v="No"/>
    <x v="0"/>
    <s v="No"/>
    <s v="Overweight"/>
    <s v="Diabetic"/>
    <d v="1968-11-02T00:00:00"/>
    <n v="11344.32"/>
    <x v="2"/>
    <x v="2"/>
    <s v="R1025"/>
    <n v="54"/>
  </r>
  <r>
    <x v="984"/>
    <s v=" Mr"/>
    <s v="Daniel T"/>
    <s v="Mccue"/>
    <n v="42.46"/>
    <n v="4.1100000000000003"/>
    <s v="No"/>
    <s v="No"/>
    <s v="No"/>
    <x v="0"/>
    <s v="No"/>
    <s v="Obesity"/>
    <s v="Normal"/>
    <d v="1989-08-19T00:00:00"/>
    <n v="11326.71"/>
    <x v="2"/>
    <x v="0"/>
    <s v="R1013"/>
    <n v="33"/>
  </r>
  <r>
    <x v="985"/>
    <s v=" Ms"/>
    <s v="Deanne"/>
    <s v="Webster"/>
    <n v="54.47"/>
    <n v="7.48"/>
    <s v="No"/>
    <s v="No"/>
    <s v="No"/>
    <x v="0"/>
    <s v="No"/>
    <s v="Obesity"/>
    <s v="Diabetic"/>
    <d v="2002-09-20T00:00:00"/>
    <n v="11321.49"/>
    <x v="2"/>
    <x v="0"/>
    <s v="R1012"/>
    <n v="20"/>
  </r>
  <r>
    <x v="986"/>
    <s v=" Ms"/>
    <s v="Carrie"/>
    <s v="Anderson"/>
    <n v="24.93"/>
    <n v="9.18"/>
    <s v="yes"/>
    <s v="No"/>
    <s v="Yes"/>
    <x v="3"/>
    <s v="No"/>
    <s v="Normal Weight"/>
    <s v="Diabetic"/>
    <d v="1963-07-11T00:00:00"/>
    <n v="11319.12"/>
    <x v="2"/>
    <x v="1"/>
    <s v="R1012"/>
    <n v="59"/>
  </r>
  <r>
    <x v="987"/>
    <s v=" Mrs"/>
    <s v="Suzanne"/>
    <s v="Chiappone"/>
    <n v="48.12"/>
    <n v="4.51"/>
    <s v="yes"/>
    <s v="No"/>
    <s v="No"/>
    <x v="3"/>
    <s v="No"/>
    <s v="Obesity"/>
    <s v="Normal"/>
    <d v="1995-12-10T00:00:00"/>
    <n v="11318.57"/>
    <x v="2"/>
    <x v="2"/>
    <s v="R1026"/>
    <n v="27"/>
  </r>
  <r>
    <x v="988"/>
    <s v=" Ms"/>
    <s v="Jasmine P"/>
    <s v="Opie"/>
    <n v="24.91"/>
    <n v="7.33"/>
    <s v="yes"/>
    <s v="No"/>
    <s v="Yes"/>
    <x v="3"/>
    <s v="No"/>
    <s v="Normal Weight"/>
    <s v="Diabetic"/>
    <d v="1963-11-22T00:00:00"/>
    <n v="11312.33"/>
    <x v="2"/>
    <x v="0"/>
    <s v="R1012"/>
    <n v="59"/>
  </r>
  <r>
    <x v="989"/>
    <s v=" Ms"/>
    <s v="Jennifer"/>
    <s v="Donnelly"/>
    <n v="27.645"/>
    <n v="10.56"/>
    <s v="No"/>
    <s v="No"/>
    <s v="No"/>
    <x v="0"/>
    <s v="No"/>
    <s v="Overweight"/>
    <s v="Diabetic"/>
    <d v="1968-10-06T00:00:00"/>
    <n v="11305.93"/>
    <x v="2"/>
    <x v="1"/>
    <s v="R1012"/>
    <n v="54"/>
  </r>
  <r>
    <x v="990"/>
    <s v=" Ms"/>
    <s v="Tracie"/>
    <s v="Rall"/>
    <n v="33.700000000000003"/>
    <n v="4.01"/>
    <s v="No"/>
    <s v="No"/>
    <s v="No"/>
    <x v="1"/>
    <s v="No"/>
    <s v="Obesity"/>
    <s v="Normal"/>
    <d v="1972-09-25T00:00:00"/>
    <n v="11299.34"/>
    <x v="2"/>
    <x v="2"/>
    <s v="R1011"/>
    <n v="50"/>
  </r>
  <r>
    <x v="991"/>
    <s v=" Mr"/>
    <s v="Tristan D"/>
    <s v="Mitchell"/>
    <n v="38.93"/>
    <n v="5.64"/>
    <s v="yes"/>
    <s v="No"/>
    <s v="No"/>
    <x v="3"/>
    <s v="No"/>
    <s v="Obesity"/>
    <s v="Normal"/>
    <d v="1988-11-14T00:00:00"/>
    <n v="11294.57"/>
    <x v="2"/>
    <x v="1"/>
    <s v="R1022"/>
    <n v="34"/>
  </r>
  <r>
    <x v="992"/>
    <s v=" Mr"/>
    <s v="Peiweng"/>
    <s v="Chen"/>
    <n v="32.774999999999999"/>
    <n v="8.02"/>
    <s v="yes"/>
    <s v="No"/>
    <s v="No"/>
    <x v="1"/>
    <s v="No"/>
    <s v="Obesity"/>
    <s v="Diabetic"/>
    <d v="1970-06-22T00:00:00"/>
    <n v="11289.11"/>
    <x v="2"/>
    <x v="1"/>
    <s v="R1012"/>
    <n v="52"/>
  </r>
  <r>
    <x v="993"/>
    <s v=" Ms"/>
    <s v="Theresa M"/>
    <s v="Tufaro"/>
    <n v="29.83"/>
    <n v="7.2"/>
    <s v="yes"/>
    <s v="No"/>
    <s v="No"/>
    <x v="0"/>
    <s v="No"/>
    <s v="Overweight"/>
    <s v="Diabetic"/>
    <d v="1967-06-14T00:00:00"/>
    <n v="11286.54"/>
    <x v="2"/>
    <x v="0"/>
    <s v="R1024"/>
    <n v="55"/>
  </r>
  <r>
    <x v="994"/>
    <s v=" Mr"/>
    <s v="Daniel J"/>
    <s v="Peters"/>
    <n v="28.31"/>
    <n v="4.55"/>
    <s v="No"/>
    <s v="yes"/>
    <s v="No"/>
    <x v="3"/>
    <s v="No"/>
    <s v="Overweight"/>
    <s v="Normal"/>
    <d v="2004-10-04T00:00:00"/>
    <n v="11272.33"/>
    <x v="2"/>
    <x v="2"/>
    <s v="R1019"/>
    <n v="18"/>
  </r>
  <r>
    <x v="995"/>
    <s v=" Mrs"/>
    <s v="Courtney M"/>
    <s v="Susedik"/>
    <n v="29.79"/>
    <n v="9.0299999999999994"/>
    <s v="No"/>
    <s v="No"/>
    <s v="No"/>
    <x v="0"/>
    <s v="No"/>
    <s v="Overweight"/>
    <s v="Diabetic"/>
    <d v="1971-12-26T00:00:00"/>
    <n v="11265.71"/>
    <x v="2"/>
    <x v="1"/>
    <s v="R1025"/>
    <n v="51"/>
  </r>
  <r>
    <x v="996"/>
    <s v=" Mr"/>
    <s v="Jose A"/>
    <s v="Garcia"/>
    <n v="36.6"/>
    <n v="5.2"/>
    <s v="yes"/>
    <s v="No"/>
    <s v="Yes"/>
    <x v="3"/>
    <s v="No"/>
    <s v="Obesity"/>
    <s v="Normal"/>
    <d v="1969-10-11T00:00:00"/>
    <n v="11264.54"/>
    <x v="2"/>
    <x v="2"/>
    <s v="R1011"/>
    <n v="53"/>
  </r>
  <r>
    <x v="997"/>
    <s v=" Mrs"/>
    <s v="Lauren"/>
    <s v="Deady"/>
    <n v="35.93"/>
    <n v="8.3000000000000007"/>
    <s v="yes"/>
    <s v="No"/>
    <s v="No"/>
    <x v="0"/>
    <s v="No"/>
    <s v="Obesity"/>
    <s v="Diabetic"/>
    <d v="1981-10-02T00:00:00"/>
    <n v="11255.29"/>
    <x v="2"/>
    <x v="1"/>
    <s v="R1026"/>
    <n v="41"/>
  </r>
  <r>
    <x v="998"/>
    <s v=" Mr"/>
    <s v="Jonathon M"/>
    <s v="Campbell"/>
    <n v="28.6"/>
    <n v="5.56"/>
    <s v="yes"/>
    <s v="No"/>
    <s v="Yes"/>
    <x v="3"/>
    <s v="No"/>
    <s v="Overweight"/>
    <s v="Normal"/>
    <d v="1969-08-20T00:00:00"/>
    <n v="11253.42"/>
    <x v="2"/>
    <x v="1"/>
    <s v="R1011"/>
    <n v="53"/>
  </r>
  <r>
    <x v="999"/>
    <s v=" Mrs"/>
    <s v="Stephanie A"/>
    <s v="Schaefer"/>
    <n v="39.17"/>
    <n v="4.1500000000000004"/>
    <s v="No"/>
    <s v="No"/>
    <s v="No"/>
    <x v="0"/>
    <s v="No"/>
    <s v="Obesity"/>
    <s v="Normal"/>
    <d v="1989-12-17T00:00:00"/>
    <n v="11250.43"/>
    <x v="2"/>
    <x v="2"/>
    <s v="R1026"/>
    <n v="33"/>
  </r>
  <r>
    <x v="1000"/>
    <s v=" Mr"/>
    <s v="Patrick"/>
    <s v="D'Alessandro"/>
    <n v="26.41"/>
    <n v="5.99"/>
    <s v="yes"/>
    <s v="No"/>
    <s v="Yes"/>
    <x v="3"/>
    <s v="No"/>
    <s v="Overweight"/>
    <s v="Prediabetic"/>
    <d v="1969-12-30T00:00:00"/>
    <n v="11244.38"/>
    <x v="2"/>
    <x v="1"/>
    <s v="R1016"/>
    <n v="53"/>
  </r>
  <r>
    <x v="1001"/>
    <s v=" Mrs"/>
    <s v="Krista"/>
    <s v="Wyss"/>
    <n v="30.63"/>
    <n v="5.8"/>
    <s v="yes"/>
    <s v="No"/>
    <s v="No"/>
    <x v="0"/>
    <s v="No"/>
    <s v="Obesity"/>
    <s v="Prediabetic"/>
    <d v="1976-06-28T00:00:00"/>
    <n v="11217.35"/>
    <x v="2"/>
    <x v="2"/>
    <s v="R1025"/>
    <n v="46"/>
  </r>
  <r>
    <x v="1002"/>
    <s v=" Ms"/>
    <s v="Jenessa"/>
    <s v="Rose"/>
    <n v="31.73"/>
    <n v="7.32"/>
    <s v="yes"/>
    <s v="No"/>
    <s v="No"/>
    <x v="1"/>
    <s v="No"/>
    <s v="Obesity"/>
    <s v="Diabetic"/>
    <d v="1970-06-14T00:00:00"/>
    <n v="11187.66"/>
    <x v="2"/>
    <x v="2"/>
    <s v="R1012"/>
    <n v="52"/>
  </r>
  <r>
    <x v="1003"/>
    <s v=" Mr"/>
    <s v="Ryan M"/>
    <s v="Hopper"/>
    <n v="30.7"/>
    <n v="5.16"/>
    <s v="No"/>
    <s v="No"/>
    <s v="No"/>
    <x v="1"/>
    <s v="No"/>
    <s v="Obesity"/>
    <s v="Normal"/>
    <d v="1972-09-03T00:00:00"/>
    <n v="11186.2"/>
    <x v="2"/>
    <x v="2"/>
    <s v="R1021"/>
    <n v="50"/>
  </r>
  <r>
    <x v="1004"/>
    <s v=" Mr"/>
    <s v="Thomas"/>
    <s v="Finneran"/>
    <n v="25.934999999999999"/>
    <n v="5.96"/>
    <s v="yes"/>
    <s v="No"/>
    <s v="No"/>
    <x v="1"/>
    <s v="No"/>
    <s v="Overweight"/>
    <s v="Prediabetic"/>
    <d v="1966-08-06T00:00:00"/>
    <n v="11165.42"/>
    <x v="2"/>
    <x v="1"/>
    <s v="R1016"/>
    <n v="56"/>
  </r>
  <r>
    <x v="1005"/>
    <s v=" Ms"/>
    <s v="Amanda N"/>
    <s v="Basham"/>
    <n v="35.9"/>
    <n v="4.8499999999999996"/>
    <s v="yes"/>
    <s v="No"/>
    <s v="Yes"/>
    <x v="3"/>
    <s v="No"/>
    <s v="Obesity"/>
    <s v="Normal"/>
    <d v="1969-06-25T00:00:00"/>
    <n v="11163.57"/>
    <x v="2"/>
    <x v="2"/>
    <s v="R1011"/>
    <n v="53"/>
  </r>
  <r>
    <x v="1006"/>
    <s v=" Ms"/>
    <s v="Teresa P"/>
    <s v="Inman"/>
    <n v="26.7"/>
    <n v="5.09"/>
    <s v="yes"/>
    <s v="No"/>
    <s v="Yes"/>
    <x v="3"/>
    <s v="No"/>
    <s v="Overweight"/>
    <s v="Normal"/>
    <d v="1969-11-30T00:00:00"/>
    <n v="11150.78"/>
    <x v="2"/>
    <x v="2"/>
    <s v="R1011"/>
    <n v="53"/>
  </r>
  <r>
    <x v="1007"/>
    <s v=" Mr"/>
    <s v="Dorian"/>
    <s v="Oscal"/>
    <n v="33.71"/>
    <n v="4.9400000000000004"/>
    <s v="No"/>
    <s v="No"/>
    <s v="No"/>
    <x v="0"/>
    <s v="No"/>
    <s v="Obesity"/>
    <s v="Normal"/>
    <d v="1980-08-20T00:00:00"/>
    <n v="11103.33"/>
    <x v="2"/>
    <x v="1"/>
    <s v="R1021"/>
    <n v="42"/>
  </r>
  <r>
    <x v="1008"/>
    <s v=" Ms"/>
    <s v="Amy"/>
    <s v="Craft"/>
    <n v="41.91"/>
    <n v="4.92"/>
    <s v="yes"/>
    <s v="No"/>
    <s v="No"/>
    <x v="1"/>
    <s v="No"/>
    <s v="Obesity"/>
    <s v="Normal"/>
    <d v="1966-07-05T00:00:00"/>
    <n v="11093.62"/>
    <x v="2"/>
    <x v="1"/>
    <s v="R1013"/>
    <n v="56"/>
  </r>
  <r>
    <x v="1009"/>
    <s v=" Ms"/>
    <s v="Aberu"/>
    <s v="Kebede"/>
    <n v="39.82"/>
    <n v="6.05"/>
    <s v="yes"/>
    <s v="No"/>
    <s v="No"/>
    <x v="1"/>
    <s v="No"/>
    <s v="Obesity"/>
    <s v="Prediabetic"/>
    <d v="1966-09-09T00:00:00"/>
    <n v="11090.72"/>
    <x v="2"/>
    <x v="1"/>
    <s v="R1013"/>
    <n v="56"/>
  </r>
  <r>
    <x v="1010"/>
    <s v=" Ms"/>
    <s v="Ashley"/>
    <s v="Strobel"/>
    <n v="28.12"/>
    <n v="4.67"/>
    <s v="No"/>
    <s v="No"/>
    <s v="No"/>
    <x v="1"/>
    <s v="No"/>
    <s v="Overweight"/>
    <s v="Normal"/>
    <d v="1972-10-07T00:00:00"/>
    <n v="11085.59"/>
    <x v="2"/>
    <x v="2"/>
    <s v="R1012"/>
    <n v="50"/>
  </r>
  <r>
    <x v="1011"/>
    <s v=" Ms"/>
    <s v="Anna E"/>
    <s v="Dalton"/>
    <n v="26.98"/>
    <n v="9.81"/>
    <s v="yes"/>
    <s v="No"/>
    <s v="No"/>
    <x v="0"/>
    <s v="No"/>
    <s v="Overweight"/>
    <s v="Diabetic"/>
    <d v="1967-09-04T00:00:00"/>
    <n v="11082.58"/>
    <x v="2"/>
    <x v="2"/>
    <s v="R1012"/>
    <n v="55"/>
  </r>
  <r>
    <x v="1012"/>
    <s v=" Ms"/>
    <s v="Tania K"/>
    <s v="Morimoto"/>
    <n v="27.2"/>
    <n v="6.06"/>
    <s v="yes"/>
    <s v="No"/>
    <s v="No"/>
    <x v="1"/>
    <s v="No"/>
    <s v="Overweight"/>
    <s v="Prediabetic"/>
    <d v="1966-11-20T00:00:00"/>
    <n v="11073.18"/>
    <x v="2"/>
    <x v="0"/>
    <s v="R1011"/>
    <n v="56"/>
  </r>
  <r>
    <x v="1013"/>
    <s v=" Ms"/>
    <s v="Ashley E"/>
    <s v="Manlove"/>
    <n v="25.3"/>
    <n v="5.19"/>
    <s v="yes"/>
    <s v="No"/>
    <s v="No"/>
    <x v="1"/>
    <s v="No"/>
    <s v="Overweight"/>
    <s v="Normal"/>
    <d v="1966-11-07T00:00:00"/>
    <n v="11070.54"/>
    <x v="2"/>
    <x v="0"/>
    <s v="R1011"/>
    <n v="56"/>
  </r>
  <r>
    <x v="1014"/>
    <s v=" Ms"/>
    <s v="Aleksandra"/>
    <s v="Madzik"/>
    <n v="30.25"/>
    <n v="10.16"/>
    <s v="No"/>
    <s v="No"/>
    <s v="No"/>
    <x v="0"/>
    <s v="No"/>
    <s v="Obesity"/>
    <s v="Diabetic"/>
    <d v="1971-11-09T00:00:00"/>
    <n v="11068.77"/>
    <x v="2"/>
    <x v="2"/>
    <s v="R1012"/>
    <n v="51"/>
  </r>
  <r>
    <x v="1015"/>
    <s v=" Ms"/>
    <s v="Valery L"/>
    <s v="Hobson"/>
    <n v="54"/>
    <n v="4.68"/>
    <s v="yes"/>
    <s v="yes"/>
    <s v="No"/>
    <x v="1"/>
    <s v="No"/>
    <s v="Obesity"/>
    <s v="Normal"/>
    <d v="2000-09-18T00:00:00"/>
    <n v="11068.7"/>
    <x v="2"/>
    <x v="1"/>
    <s v="R1011"/>
    <n v="22"/>
  </r>
  <r>
    <x v="1016"/>
    <s v=" Mrs"/>
    <s v="Joanna G"/>
    <s v="Reyes"/>
    <n v="51.86"/>
    <n v="5.32"/>
    <s v="yes"/>
    <s v="No"/>
    <s v="No"/>
    <x v="0"/>
    <s v="No"/>
    <s v="Obesity"/>
    <s v="Normal"/>
    <d v="2001-12-17T00:00:00"/>
    <n v="11046.02"/>
    <x v="2"/>
    <x v="1"/>
    <s v="R1026"/>
    <n v="21"/>
  </r>
  <r>
    <x v="1017"/>
    <s v=" Mrs"/>
    <s v="Stefanie F"/>
    <s v="Tierney"/>
    <n v="31.39"/>
    <n v="6.99"/>
    <s v="No"/>
    <s v="No"/>
    <s v="No"/>
    <x v="0"/>
    <s v="No"/>
    <s v="Obesity"/>
    <s v="Diabetic"/>
    <d v="1974-08-30T00:00:00"/>
    <n v="11037.85"/>
    <x v="2"/>
    <x v="2"/>
    <s v="R1025"/>
    <n v="48"/>
  </r>
  <r>
    <x v="1018"/>
    <s v=" Mr"/>
    <s v="Stephen"/>
    <s v="Gabris"/>
    <n v="39.97"/>
    <n v="5.55"/>
    <s v="No"/>
    <s v="No"/>
    <s v="No"/>
    <x v="0"/>
    <s v="No"/>
    <s v="Obesity"/>
    <s v="Normal"/>
    <d v="1989-10-25T00:00:00"/>
    <n v="11037.51"/>
    <x v="2"/>
    <x v="1"/>
    <s v="R1012"/>
    <n v="33"/>
  </r>
  <r>
    <x v="1019"/>
    <s v=" Ms"/>
    <s v="Liza J"/>
    <s v="Howard"/>
    <n v="41.23"/>
    <n v="6.94"/>
    <s v="No"/>
    <s v="No"/>
    <s v="No"/>
    <x v="0"/>
    <s v="No"/>
    <s v="Obesity"/>
    <s v="Diabetic"/>
    <d v="1974-12-10T00:00:00"/>
    <n v="11033.66"/>
    <x v="2"/>
    <x v="0"/>
    <s v="R1012"/>
    <n v="48"/>
  </r>
  <r>
    <x v="1020"/>
    <s v=" Mr"/>
    <s v="Ian M"/>
    <s v="Kallay"/>
    <n v="49.45"/>
    <n v="4.2"/>
    <s v="yes"/>
    <s v="No"/>
    <s v="No"/>
    <x v="0"/>
    <s v="No"/>
    <s v="Obesity"/>
    <s v="Normal"/>
    <d v="1996-07-21T00:00:00"/>
    <n v="11028.56"/>
    <x v="2"/>
    <x v="0"/>
    <s v="R1012"/>
    <n v="26"/>
  </r>
  <r>
    <x v="1021"/>
    <s v=" Ms"/>
    <s v="Claudia L"/>
    <s v="Leguizamo"/>
    <n v="41.04"/>
    <n v="5.59"/>
    <s v="No"/>
    <s v="No"/>
    <s v="No"/>
    <x v="0"/>
    <s v="No"/>
    <s v="Obesity"/>
    <s v="Normal"/>
    <d v="1991-06-26T00:00:00"/>
    <n v="11018.05"/>
    <x v="2"/>
    <x v="2"/>
    <s v="R1012"/>
    <n v="31"/>
  </r>
  <r>
    <x v="1022"/>
    <s v=" Ms"/>
    <s v="Jessica M"/>
    <s v="Escartin"/>
    <n v="27.93"/>
    <n v="9.9600000000000009"/>
    <s v="No"/>
    <s v="No"/>
    <s v="No"/>
    <x v="0"/>
    <s v="No"/>
    <s v="Overweight"/>
    <s v="Diabetic"/>
    <d v="1974-12-15T00:00:00"/>
    <n v="11015.17"/>
    <x v="2"/>
    <x v="1"/>
    <s v="R1012"/>
    <n v="48"/>
  </r>
  <r>
    <x v="1023"/>
    <s v=" Mr"/>
    <s v="Billy Jr"/>
    <s v="Chorey"/>
    <n v="21.01"/>
    <n v="7.37"/>
    <s v="No"/>
    <s v="No"/>
    <s v="No"/>
    <x v="0"/>
    <s v="No"/>
    <s v="Normal Weight"/>
    <s v="Diabetic"/>
    <d v="1968-10-24T00:00:00"/>
    <n v="11013.71"/>
    <x v="2"/>
    <x v="1"/>
    <s v="R1013"/>
    <n v="54"/>
  </r>
  <r>
    <x v="1024"/>
    <s v=" Mr"/>
    <s v="David"/>
    <s v="Mcvay"/>
    <n v="52.37"/>
    <n v="5.0599999999999996"/>
    <s v="yes"/>
    <s v="yes"/>
    <s v="No"/>
    <x v="1"/>
    <s v="No"/>
    <s v="Obesity"/>
    <s v="Normal"/>
    <d v="2000-09-17T00:00:00"/>
    <n v="10991.58"/>
    <x v="2"/>
    <x v="0"/>
    <s v="R1012"/>
    <n v="22"/>
  </r>
  <r>
    <x v="1025"/>
    <s v=" Mr"/>
    <s v="Tim"/>
    <s v="Vinson"/>
    <n v="40.369999999999997"/>
    <n v="8.2100000000000009"/>
    <s v="No"/>
    <s v="No"/>
    <s v="No"/>
    <x v="0"/>
    <s v="No"/>
    <s v="Obesity"/>
    <s v="Diabetic"/>
    <d v="1965-12-18T00:00:00"/>
    <n v="10982.5"/>
    <x v="2"/>
    <x v="0"/>
    <s v="R1013"/>
    <n v="57"/>
  </r>
  <r>
    <x v="1026"/>
    <s v=" Ms"/>
    <s v="Emma M"/>
    <s v="Astrike-Davis"/>
    <n v="41.47"/>
    <n v="10.34"/>
    <s v="No"/>
    <s v="No"/>
    <s v="No"/>
    <x v="1"/>
    <s v="No"/>
    <s v="Obesity"/>
    <s v="Diabetic"/>
    <d v="1973-10-21T00:00:00"/>
    <n v="10977.21"/>
    <x v="2"/>
    <x v="1"/>
    <s v="R1013"/>
    <n v="49"/>
  </r>
  <r>
    <x v="1027"/>
    <s v=" Mr"/>
    <s v="Tim"/>
    <s v="Harder"/>
    <n v="33.725000000000001"/>
    <n v="5.51"/>
    <s v="yes"/>
    <s v="No"/>
    <s v="No"/>
    <x v="1"/>
    <s v="No"/>
    <s v="Obesity"/>
    <s v="Normal"/>
    <d v="1966-07-09T00:00:00"/>
    <n v="10976.25"/>
    <x v="2"/>
    <x v="2"/>
    <s v="R1012"/>
    <n v="56"/>
  </r>
  <r>
    <x v="1028"/>
    <s v=" Mr"/>
    <s v="Patrick"/>
    <s v="Bell"/>
    <n v="28.1"/>
    <n v="11.2"/>
    <s v="No"/>
    <s v="No"/>
    <s v="No"/>
    <x v="0"/>
    <s v="No"/>
    <s v="Overweight"/>
    <s v="Diabetic"/>
    <d v="1965-06-19T00:00:00"/>
    <n v="10965.45"/>
    <x v="2"/>
    <x v="2"/>
    <s v="R1011"/>
    <n v="57"/>
  </r>
  <r>
    <x v="1029"/>
    <s v=" Ms"/>
    <s v="Bridget K"/>
    <s v="Dawes"/>
    <n v="37.43"/>
    <n v="4.3499999999999996"/>
    <s v="yes"/>
    <s v="No"/>
    <s v="Yes"/>
    <x v="3"/>
    <s v="No"/>
    <s v="Obesity"/>
    <s v="Normal"/>
    <d v="1969-08-14T00:00:00"/>
    <n v="10959.69"/>
    <x v="2"/>
    <x v="0"/>
    <s v="R1012"/>
    <n v="53"/>
  </r>
  <r>
    <x v="1030"/>
    <s v=" Mr"/>
    <s v="Gabriel"/>
    <s v="Larios"/>
    <n v="23.7"/>
    <n v="10.45"/>
    <s v="No"/>
    <s v="No"/>
    <s v="No"/>
    <x v="0"/>
    <s v="No"/>
    <s v="Normal Weight"/>
    <s v="Diabetic"/>
    <d v="1965-12-04T00:00:00"/>
    <n v="10959.33"/>
    <x v="2"/>
    <x v="0"/>
    <s v="R1011"/>
    <n v="57"/>
  </r>
  <r>
    <x v="1031"/>
    <s v=" Ms"/>
    <s v="Natasha"/>
    <s v="Yaremczuk"/>
    <n v="24.795000000000002"/>
    <n v="4.07"/>
    <s v="yes"/>
    <s v="No"/>
    <s v="Yes"/>
    <x v="3"/>
    <s v="No"/>
    <s v="Normal Weight"/>
    <s v="Normal"/>
    <d v="1969-11-10T00:00:00"/>
    <n v="10942.13"/>
    <x v="2"/>
    <x v="0"/>
    <s v="R1012"/>
    <n v="53"/>
  </r>
  <r>
    <x v="1032"/>
    <s v=" Ms"/>
    <s v="Abby A"/>
    <s v="Knight"/>
    <n v="31.9"/>
    <n v="8.34"/>
    <s v="No"/>
    <s v="No"/>
    <s v="No"/>
    <x v="0"/>
    <s v="No"/>
    <s v="Obesity"/>
    <s v="Diabetic"/>
    <d v="1968-11-12T00:00:00"/>
    <n v="10928.85"/>
    <x v="2"/>
    <x v="0"/>
    <s v="R1013"/>
    <n v="54"/>
  </r>
  <r>
    <x v="1033"/>
    <s v=" Ms"/>
    <s v="Michelle"/>
    <s v="Eversman"/>
    <n v="32.68"/>
    <n v="7.41"/>
    <s v="No"/>
    <s v="No"/>
    <s v="No"/>
    <x v="0"/>
    <s v="No"/>
    <s v="Obesity"/>
    <s v="Diabetic"/>
    <d v="1968-11-13T00:00:00"/>
    <n v="10923.93"/>
    <x v="2"/>
    <x v="1"/>
    <s v="R1024"/>
    <n v="54"/>
  </r>
  <r>
    <x v="1034"/>
    <s v=" Ms"/>
    <s v="Mckendree"/>
    <s v="Hickory"/>
    <n v="47.13"/>
    <n v="4.3099999999999996"/>
    <s v="No"/>
    <s v="No"/>
    <s v="No"/>
    <x v="0"/>
    <s v="No"/>
    <s v="Obesity"/>
    <s v="Normal"/>
    <d v="1994-09-06T00:00:00"/>
    <n v="10886.66"/>
    <x v="2"/>
    <x v="0"/>
    <s v="R1012"/>
    <n v="28"/>
  </r>
  <r>
    <x v="1035"/>
    <s v=" Ms"/>
    <s v="Tara"/>
    <s v="Mooney"/>
    <n v="36.67"/>
    <n v="10.83"/>
    <s v="No"/>
    <s v="No"/>
    <s v="No"/>
    <x v="0"/>
    <s v="No"/>
    <s v="Obesity"/>
    <s v="Diabetic"/>
    <d v="1971-12-20T00:00:00"/>
    <n v="10848.13"/>
    <x v="2"/>
    <x v="0"/>
    <s v="R1012"/>
    <n v="51"/>
  </r>
  <r>
    <x v="1036"/>
    <s v=" Mr"/>
    <s v="Daniel"/>
    <s v="Craighead"/>
    <n v="33.630000000000003"/>
    <n v="11.31"/>
    <s v="No"/>
    <s v="No"/>
    <s v="No"/>
    <x v="0"/>
    <s v="No"/>
    <s v="Obesity"/>
    <s v="Diabetic"/>
    <d v="1968-07-28T00:00:00"/>
    <n v="10825.25"/>
    <x v="2"/>
    <x v="0"/>
    <s v="R1012"/>
    <n v="54"/>
  </r>
  <r>
    <x v="1037"/>
    <s v=" Mr"/>
    <s v="Joshua P"/>
    <s v="Gardner"/>
    <n v="32.67"/>
    <n v="11.81"/>
    <s v="yes"/>
    <s v="No"/>
    <s v="No"/>
    <x v="0"/>
    <s v="No"/>
    <s v="Obesity"/>
    <s v="Diabetic"/>
    <d v="1967-10-02T00:00:00"/>
    <n v="10807.49"/>
    <x v="2"/>
    <x v="2"/>
    <s v="R1013"/>
    <n v="55"/>
  </r>
  <r>
    <x v="1038"/>
    <s v=" Ms"/>
    <s v="Erin C"/>
    <s v="Lohrenz"/>
    <n v="33.299999999999997"/>
    <n v="8.26"/>
    <s v="yes"/>
    <s v="No"/>
    <s v="No"/>
    <x v="1"/>
    <s v="No"/>
    <s v="Obesity"/>
    <s v="Diabetic"/>
    <d v="1970-12-18T00:00:00"/>
    <n v="10806.84"/>
    <x v="2"/>
    <x v="2"/>
    <s v="R1011"/>
    <n v="52"/>
  </r>
  <r>
    <x v="1039"/>
    <s v=" Ms"/>
    <s v="Shure"/>
    <s v="Demise"/>
    <n v="30.78"/>
    <n v="10.74"/>
    <s v="yes"/>
    <s v="No"/>
    <s v="No"/>
    <x v="1"/>
    <s v="No"/>
    <s v="Obesity"/>
    <s v="Diabetic"/>
    <d v="1970-10-28T00:00:00"/>
    <n v="10797.34"/>
    <x v="2"/>
    <x v="2"/>
    <s v="R1023"/>
    <n v="52"/>
  </r>
  <r>
    <x v="1040"/>
    <s v=" Mr"/>
    <s v="Richard"/>
    <s v="Nelson"/>
    <n v="28.975000000000001"/>
    <n v="7.69"/>
    <s v="yes"/>
    <s v="No"/>
    <s v="No"/>
    <x v="0"/>
    <s v="No"/>
    <s v="Overweight"/>
    <s v="Diabetic"/>
    <d v="1967-10-23T00:00:00"/>
    <n v="10796.35"/>
    <x v="2"/>
    <x v="1"/>
    <s v="R1019"/>
    <n v="55"/>
  </r>
  <r>
    <x v="1041"/>
    <s v=" Ms"/>
    <s v="Brenda"/>
    <s v="Guitard"/>
    <n v="33.4"/>
    <n v="4.84"/>
    <s v="No"/>
    <s v="No"/>
    <s v="No"/>
    <x v="0"/>
    <s v="No"/>
    <s v="Obesity"/>
    <s v="Normal"/>
    <d v="1999-12-24T00:00:00"/>
    <n v="10795.94"/>
    <x v="2"/>
    <x v="1"/>
    <s v="R1011"/>
    <n v="23"/>
  </r>
  <r>
    <x v="1042"/>
    <s v=" Mr"/>
    <s v="Joseph M"/>
    <s v="Navas"/>
    <n v="21.5"/>
    <n v="9.77"/>
    <s v="yes"/>
    <s v="No"/>
    <s v="No"/>
    <x v="0"/>
    <s v="No"/>
    <s v="Normal Weight"/>
    <s v="Diabetic"/>
    <d v="1967-11-11T00:00:00"/>
    <n v="10791.96"/>
    <x v="2"/>
    <x v="2"/>
    <s v="R1011"/>
    <n v="55"/>
  </r>
  <r>
    <x v="1043"/>
    <s v=" Mr"/>
    <s v="Stephen J"/>
    <s v="Ptucha"/>
    <n v="38.14"/>
    <n v="5.84"/>
    <s v="No"/>
    <s v="No"/>
    <s v="No"/>
    <x v="0"/>
    <s v="No"/>
    <s v="Obesity"/>
    <s v="Prediabetic"/>
    <d v="1989-11-25T00:00:00"/>
    <n v="10769.75"/>
    <x v="2"/>
    <x v="2"/>
    <s v="R1022"/>
    <n v="33"/>
  </r>
  <r>
    <x v="1044"/>
    <s v=" Mrs"/>
    <s v="Kathya"/>
    <s v="Kirouac"/>
    <n v="35.42"/>
    <n v="8.6999999999999993"/>
    <s v="yes"/>
    <s v="No"/>
    <s v="No"/>
    <x v="3"/>
    <s v="No"/>
    <s v="Obesity"/>
    <s v="Diabetic"/>
    <d v="1986-08-29T00:00:00"/>
    <n v="10749.02"/>
    <x v="2"/>
    <x v="1"/>
    <s v="R1026"/>
    <n v="36"/>
  </r>
  <r>
    <x v="1045"/>
    <s v=" Mr"/>
    <s v="Wesley"/>
    <s v="Toews"/>
    <n v="35.625"/>
    <n v="10.79"/>
    <s v="No"/>
    <s v="No"/>
    <s v="No"/>
    <x v="0"/>
    <s v="No"/>
    <s v="Obesity"/>
    <s v="Diabetic"/>
    <d v="1974-12-09T00:00:00"/>
    <n v="10736.87"/>
    <x v="2"/>
    <x v="1"/>
    <s v="R1016"/>
    <n v="48"/>
  </r>
  <r>
    <x v="1046"/>
    <s v=" Mr"/>
    <s v="Tim"/>
    <s v="Perry"/>
    <n v="45.51"/>
    <n v="4.32"/>
    <s v="No"/>
    <s v="No"/>
    <s v="No"/>
    <x v="3"/>
    <s v="No"/>
    <s v="Obesity"/>
    <s v="Normal"/>
    <d v="1992-06-25T00:00:00"/>
    <n v="10719.57"/>
    <x v="2"/>
    <x v="1"/>
    <s v="R1012"/>
    <n v="30"/>
  </r>
  <r>
    <x v="1047"/>
    <s v=" Ms"/>
    <s v="Jamie L"/>
    <s v="Kretz"/>
    <n v="37.1"/>
    <n v="7.19"/>
    <s v="yes"/>
    <s v="No"/>
    <s v="No"/>
    <x v="0"/>
    <s v="No"/>
    <s v="Obesity"/>
    <s v="Diabetic"/>
    <d v="1967-10-05T00:00:00"/>
    <n v="10713.64"/>
    <x v="2"/>
    <x v="0"/>
    <s v="R1011"/>
    <n v="55"/>
  </r>
  <r>
    <x v="1048"/>
    <s v=" Ms"/>
    <s v="Alexandra"/>
    <s v="Hempel"/>
    <n v="30.5"/>
    <n v="11.94"/>
    <s v="yes"/>
    <s v="No"/>
    <s v="No"/>
    <x v="0"/>
    <s v="No"/>
    <s v="Obesity"/>
    <s v="Diabetic"/>
    <d v="1967-07-30T00:00:00"/>
    <n v="10704.47"/>
    <x v="2"/>
    <x v="2"/>
    <s v="R1011"/>
    <n v="55"/>
  </r>
  <r>
    <x v="1049"/>
    <s v=" Ms"/>
    <s v="Tiffany"/>
    <s v="Mcbroom"/>
    <n v="28.16"/>
    <n v="5.56"/>
    <s v="No"/>
    <s v="No"/>
    <s v="No"/>
    <x v="1"/>
    <s v="No"/>
    <s v="Overweight"/>
    <s v="Normal"/>
    <d v="1972-10-24T00:00:00"/>
    <n v="10702.64"/>
    <x v="2"/>
    <x v="0"/>
    <s v="R1013"/>
    <n v="50"/>
  </r>
  <r>
    <x v="1050"/>
    <s v=" Mrs"/>
    <s v="Rebecca J"/>
    <s v="Yoo"/>
    <n v="29.1"/>
    <n v="5.64"/>
    <s v="yes"/>
    <s v="No"/>
    <s v="No"/>
    <x v="0"/>
    <s v="No"/>
    <s v="Overweight"/>
    <s v="Normal"/>
    <d v="1976-09-30T00:00:00"/>
    <n v="10698.38"/>
    <x v="2"/>
    <x v="1"/>
    <s v="R1025"/>
    <n v="46"/>
  </r>
  <r>
    <x v="1051"/>
    <s v=" Mr"/>
    <s v="Austin T"/>
    <s v="Rand"/>
    <n v="30.22"/>
    <n v="4.6500000000000004"/>
    <s v="No"/>
    <s v="No"/>
    <s v="No"/>
    <x v="0"/>
    <s v="No"/>
    <s v="Obesity"/>
    <s v="Normal"/>
    <d v="1977-08-02T00:00:00"/>
    <n v="10690.11"/>
    <x v="2"/>
    <x v="2"/>
    <s v="R1021"/>
    <n v="45"/>
  </r>
  <r>
    <x v="1052"/>
    <s v=" Ms"/>
    <s v="Jamie T"/>
    <s v="Wolfe"/>
    <n v="24.29"/>
    <n v="9.0500000000000007"/>
    <s v="No"/>
    <s v="No"/>
    <s v="No"/>
    <x v="0"/>
    <s v="No"/>
    <s v="Normal Weight"/>
    <s v="Diabetic"/>
    <d v="1962-09-07T00:00:00"/>
    <n v="10676.83"/>
    <x v="2"/>
    <x v="0"/>
    <s v="R1013"/>
    <n v="60"/>
  </r>
  <r>
    <x v="1053"/>
    <s v=" Mr"/>
    <s v="Matthew T"/>
    <s v="Vance"/>
    <n v="29.39"/>
    <n v="4.5199999999999996"/>
    <s v="yes"/>
    <s v="No"/>
    <s v="No"/>
    <x v="0"/>
    <s v="No"/>
    <s v="Overweight"/>
    <s v="Normal"/>
    <d v="1976-11-22T00:00:00"/>
    <n v="10665.44"/>
    <x v="2"/>
    <x v="2"/>
    <s v="R1021"/>
    <n v="46"/>
  </r>
  <r>
    <x v="1054"/>
    <s v=" Mrs"/>
    <s v="Emily"/>
    <s v="Burnett"/>
    <n v="25.66"/>
    <n v="4.62"/>
    <s v="yes"/>
    <s v="No"/>
    <s v="No"/>
    <x v="3"/>
    <s v="No"/>
    <s v="Overweight"/>
    <s v="Normal"/>
    <d v="1964-08-08T00:00:00"/>
    <n v="10627.81"/>
    <x v="2"/>
    <x v="0"/>
    <s v="R1013"/>
    <n v="58"/>
  </r>
  <r>
    <x v="1055"/>
    <s v=" Ms"/>
    <s v="Gillian"/>
    <s v="Clason"/>
    <n v="39.11"/>
    <n v="5.87"/>
    <s v="No"/>
    <s v="No"/>
    <s v="No"/>
    <x v="0"/>
    <s v="No"/>
    <s v="Obesity"/>
    <s v="Prediabetic"/>
    <d v="1990-07-06T00:00:00"/>
    <n v="10620.26"/>
    <x v="2"/>
    <x v="0"/>
    <s v="R1012"/>
    <n v="32"/>
  </r>
  <r>
    <x v="1056"/>
    <s v=" Mrs"/>
    <s v="Brenn E"/>
    <s v="Donnelly"/>
    <n v="43.78"/>
    <n v="5.71"/>
    <s v="No"/>
    <s v="No"/>
    <s v="No"/>
    <x v="3"/>
    <s v="No"/>
    <s v="Obesity"/>
    <s v="Prediabetic"/>
    <d v="1992-07-23T00:00:00"/>
    <n v="10617.04"/>
    <x v="2"/>
    <x v="0"/>
    <s v="R1026"/>
    <n v="30"/>
  </r>
  <r>
    <x v="1057"/>
    <s v=" Ms"/>
    <s v="Lisa M"/>
    <s v="Pietz"/>
    <n v="24.35"/>
    <n v="9.08"/>
    <s v="No"/>
    <s v="No"/>
    <s v="No"/>
    <x v="0"/>
    <s v="No"/>
    <s v="Normal Weight"/>
    <s v="Diabetic"/>
    <d v="1965-06-27T00:00:00"/>
    <n v="10608.67"/>
    <x v="2"/>
    <x v="0"/>
    <s v="R1012"/>
    <n v="57"/>
  </r>
  <r>
    <x v="1058"/>
    <s v=" Mr"/>
    <s v="Matt"/>
    <s v="Tegenkamp"/>
    <n v="40.299999999999997"/>
    <n v="5.3"/>
    <s v="yes"/>
    <s v="No"/>
    <s v="No"/>
    <x v="1"/>
    <s v="No"/>
    <s v="Obesity"/>
    <s v="Normal"/>
    <d v="1966-07-02T00:00:00"/>
    <n v="10602.39"/>
    <x v="2"/>
    <x v="0"/>
    <s v="R1011"/>
    <n v="56"/>
  </r>
  <r>
    <x v="1059"/>
    <s v=" Mr"/>
    <s v="Thomas A"/>
    <s v="Dover"/>
    <n v="32.774999999999999"/>
    <n v="11.76"/>
    <s v="yes"/>
    <s v="No"/>
    <s v="No"/>
    <x v="0"/>
    <s v="No"/>
    <s v="Obesity"/>
    <s v="Diabetic"/>
    <d v="1967-06-23T00:00:00"/>
    <n v="10601.63"/>
    <x v="2"/>
    <x v="2"/>
    <s v="R1012"/>
    <n v="55"/>
  </r>
  <r>
    <x v="1060"/>
    <s v=" Mr"/>
    <s v="Kevin J"/>
    <s v="Dockemeyer"/>
    <n v="39.6"/>
    <n v="5.1100000000000003"/>
    <s v="yes"/>
    <s v="No"/>
    <s v="No"/>
    <x v="1"/>
    <s v="No"/>
    <s v="Obesity"/>
    <s v="Normal"/>
    <d v="1966-07-20T00:00:00"/>
    <n v="10601.41"/>
    <x v="2"/>
    <x v="2"/>
    <s v="R1011"/>
    <n v="56"/>
  </r>
  <r>
    <x v="1061"/>
    <s v=" Mr"/>
    <s v="William H"/>
    <s v="Steele"/>
    <n v="30.97"/>
    <n v="5.54"/>
    <s v="No"/>
    <s v="No"/>
    <s v="No"/>
    <x v="1"/>
    <s v="No"/>
    <s v="Obesity"/>
    <s v="Normal"/>
    <d v="1972-12-14T00:00:00"/>
    <n v="10600.55"/>
    <x v="2"/>
    <x v="1"/>
    <s v="R1012"/>
    <n v="50"/>
  </r>
  <r>
    <x v="1062"/>
    <s v=" Mr"/>
    <s v="Gal"/>
    <s v="Harel"/>
    <n v="27.645"/>
    <n v="8.8699999999999992"/>
    <s v="yes"/>
    <s v="No"/>
    <s v="No"/>
    <x v="0"/>
    <s v="No"/>
    <s v="Overweight"/>
    <s v="Diabetic"/>
    <d v="1967-11-29T00:00:00"/>
    <n v="10594.5"/>
    <x v="2"/>
    <x v="1"/>
    <s v="R1012"/>
    <n v="55"/>
  </r>
  <r>
    <x v="1063"/>
    <s v=" Mr"/>
    <s v="Anton"/>
    <s v="Aguila"/>
    <n v="34.43"/>
    <n v="5.96"/>
    <s v="yes"/>
    <s v="No"/>
    <s v="No"/>
    <x v="1"/>
    <s v="No"/>
    <s v="Obesity"/>
    <s v="Prediabetic"/>
    <d v="1966-11-03T00:00:00"/>
    <n v="10594.23"/>
    <x v="2"/>
    <x v="0"/>
    <s v="R1013"/>
    <n v="56"/>
  </r>
  <r>
    <x v="1064"/>
    <s v=" Ms"/>
    <s v="Yazmin"/>
    <s v="Vallejo Sarmiento"/>
    <n v="39.6"/>
    <n v="4.4400000000000004"/>
    <s v="yes"/>
    <s v="No"/>
    <s v="Yes"/>
    <x v="3"/>
    <s v="No"/>
    <s v="Obesity"/>
    <s v="Normal"/>
    <d v="1969-12-25T00:00:00"/>
    <n v="10579.71"/>
    <x v="2"/>
    <x v="0"/>
    <s v="R1013"/>
    <n v="53"/>
  </r>
  <r>
    <x v="1065"/>
    <s v=" Mr"/>
    <s v="Florian"/>
    <s v="Beisheim"/>
    <n v="22.1"/>
    <n v="4.6500000000000004"/>
    <s v="yes"/>
    <s v="No"/>
    <s v="No"/>
    <x v="1"/>
    <s v="No"/>
    <s v="Normal Weight"/>
    <s v="Normal"/>
    <d v="1966-12-11T00:00:00"/>
    <n v="10577.09"/>
    <x v="2"/>
    <x v="0"/>
    <s v="R1011"/>
    <n v="56"/>
  </r>
  <r>
    <x v="1066"/>
    <s v=" Ms"/>
    <s v="Karen L"/>
    <s v="Lenhoff"/>
    <n v="33.25"/>
    <n v="5.64"/>
    <s v="yes"/>
    <s v="No"/>
    <s v="Yes"/>
    <x v="3"/>
    <s v="No"/>
    <s v="Obesity"/>
    <s v="Normal"/>
    <d v="1969-07-17T00:00:00"/>
    <n v="10564.88"/>
    <x v="2"/>
    <x v="1"/>
    <s v="R1024"/>
    <n v="53"/>
  </r>
  <r>
    <x v="1067"/>
    <s v=" Mr"/>
    <s v="Scott"/>
    <s v="Wehrwein"/>
    <n v="33.33"/>
    <n v="10.19"/>
    <s v="No"/>
    <s v="No"/>
    <s v="No"/>
    <x v="0"/>
    <s v="No"/>
    <s v="Obesity"/>
    <s v="Diabetic"/>
    <d v="1971-06-29T00:00:00"/>
    <n v="10560.49"/>
    <x v="2"/>
    <x v="2"/>
    <s v="R1013"/>
    <n v="51"/>
  </r>
  <r>
    <x v="1068"/>
    <s v=" Ms"/>
    <s v="Claire"/>
    <s v="Wallace"/>
    <n v="30.5"/>
    <n v="10.79"/>
    <s v="No"/>
    <s v="No"/>
    <s v="No"/>
    <x v="0"/>
    <s v="No"/>
    <s v="Obesity"/>
    <s v="Diabetic"/>
    <d v="1971-09-26T00:00:00"/>
    <n v="10546.48"/>
    <x v="2"/>
    <x v="0"/>
    <s v="R1011"/>
    <n v="51"/>
  </r>
  <r>
    <x v="1069"/>
    <s v=" Ms"/>
    <s v="Lynn M"/>
    <s v="Markowitz"/>
    <n v="30.3"/>
    <n v="4.24"/>
    <s v="No"/>
    <s v="No"/>
    <s v="No"/>
    <x v="0"/>
    <s v="No"/>
    <s v="Obesity"/>
    <s v="Normal"/>
    <d v="1977-10-25T00:00:00"/>
    <n v="10495.6"/>
    <x v="2"/>
    <x v="1"/>
    <s v="R1012"/>
    <n v="45"/>
  </r>
  <r>
    <x v="1070"/>
    <s v=" Ms"/>
    <s v="Sharon"/>
    <s v="Vos"/>
    <n v="26.22"/>
    <n v="5.83"/>
    <s v="No"/>
    <s v="No"/>
    <s v="No"/>
    <x v="1"/>
    <s v="No"/>
    <s v="Overweight"/>
    <s v="Prediabetic"/>
    <d v="1972-10-19T00:00:00"/>
    <n v="10493.95"/>
    <x v="2"/>
    <x v="1"/>
    <s v="R1012"/>
    <n v="50"/>
  </r>
  <r>
    <x v="1071"/>
    <s v=" Mrs"/>
    <s v="Candice"/>
    <s v="Mcleod"/>
    <n v="29.99"/>
    <n v="11.85"/>
    <s v="No"/>
    <s v="No"/>
    <s v="No"/>
    <x v="0"/>
    <s v="No"/>
    <s v="Overweight"/>
    <s v="Diabetic"/>
    <d v="1978-08-21T00:00:00"/>
    <n v="10486.55"/>
    <x v="2"/>
    <x v="0"/>
    <s v="R1025"/>
    <n v="44"/>
  </r>
  <r>
    <x v="1072"/>
    <s v=" Ms"/>
    <s v="Jennifer D"/>
    <s v="Balcom"/>
    <n v="36.380000000000003"/>
    <n v="5.98"/>
    <s v="No"/>
    <s v="No"/>
    <s v="No"/>
    <x v="3"/>
    <s v="No"/>
    <s v="Obesity"/>
    <s v="Prediabetic"/>
    <d v="1987-06-28T00:00:00"/>
    <n v="10464.83"/>
    <x v="2"/>
    <x v="1"/>
    <s v="R1012"/>
    <n v="35"/>
  </r>
  <r>
    <x v="1073"/>
    <s v=" Mr"/>
    <s v="Eric"/>
    <s v="Dirth"/>
    <n v="31.16"/>
    <n v="4.26"/>
    <s v="yes"/>
    <s v="No"/>
    <s v="Yes"/>
    <x v="3"/>
    <s v="No"/>
    <s v="Obesity"/>
    <s v="Normal"/>
    <d v="1969-09-22T00:00:00"/>
    <n v="10461.98"/>
    <x v="2"/>
    <x v="1"/>
    <s v="R1012"/>
    <n v="53"/>
  </r>
  <r>
    <x v="1074"/>
    <s v=" Mr"/>
    <s v="Bryan"/>
    <s v="Inglish"/>
    <n v="25.55"/>
    <n v="4.96"/>
    <s v="yes"/>
    <s v="No"/>
    <s v="No"/>
    <x v="3"/>
    <s v="No"/>
    <s v="Overweight"/>
    <s v="Normal"/>
    <d v="1964-07-27T00:00:00"/>
    <n v="10459.19"/>
    <x v="2"/>
    <x v="1"/>
    <s v="R1013"/>
    <n v="58"/>
  </r>
  <r>
    <x v="1075"/>
    <s v=" Mr"/>
    <s v="Devon R"/>
    <s v="Matthews"/>
    <n v="28.77"/>
    <n v="4"/>
    <s v="yes"/>
    <s v="No"/>
    <s v="No"/>
    <x v="0"/>
    <s v="No"/>
    <s v="Overweight"/>
    <s v="Normal"/>
    <d v="1976-08-03T00:00:00"/>
    <n v="10455.14"/>
    <x v="2"/>
    <x v="2"/>
    <s v="R1021"/>
    <n v="46"/>
  </r>
  <r>
    <x v="1076"/>
    <s v=" Ms"/>
    <s v="Elena"/>
    <s v="Massa-Musiak"/>
    <n v="23.14"/>
    <n v="4.1500000000000004"/>
    <s v="yes"/>
    <s v="No"/>
    <s v="No"/>
    <x v="3"/>
    <s v="No"/>
    <s v="Normal Weight"/>
    <s v="Normal"/>
    <d v="1964-10-14T00:00:00"/>
    <n v="10455.1"/>
    <x v="2"/>
    <x v="1"/>
    <s v="R1012"/>
    <n v="58"/>
  </r>
  <r>
    <x v="1077"/>
    <s v=" Mr"/>
    <s v="Chris"/>
    <s v="Bailey"/>
    <n v="39.6"/>
    <n v="11.36"/>
    <s v="No"/>
    <s v="No"/>
    <s v="No"/>
    <x v="0"/>
    <s v="No"/>
    <s v="Obesity"/>
    <s v="Diabetic"/>
    <d v="1968-11-08T00:00:00"/>
    <n v="10450.549999999999"/>
    <x v="2"/>
    <x v="1"/>
    <s v="R1011"/>
    <n v="54"/>
  </r>
  <r>
    <x v="1078"/>
    <s v=" Mr"/>
    <s v="Bert"/>
    <s v="Jacoby"/>
    <n v="29.2"/>
    <n v="7.53"/>
    <s v="No"/>
    <s v="No"/>
    <s v="No"/>
    <x v="0"/>
    <s v="No"/>
    <s v="Overweight"/>
    <s v="Diabetic"/>
    <d v="1968-08-29T00:00:00"/>
    <n v="10436.1"/>
    <x v="2"/>
    <x v="0"/>
    <s v="R1011"/>
    <n v="54"/>
  </r>
  <r>
    <x v="1079"/>
    <s v=" Mr"/>
    <s v="John P"/>
    <s v="Crimmings"/>
    <n v="32.774999999999999"/>
    <n v="7.95"/>
    <s v="No"/>
    <s v="No"/>
    <s v="No"/>
    <x v="0"/>
    <s v="No"/>
    <s v="Obesity"/>
    <s v="Diabetic"/>
    <d v="1968-08-23T00:00:00"/>
    <n v="10435.07"/>
    <x v="2"/>
    <x v="1"/>
    <s v="R1016"/>
    <n v="54"/>
  </r>
  <r>
    <x v="1080"/>
    <s v=" Mr"/>
    <s v="Daniel P"/>
    <s v="Crane"/>
    <n v="24.035"/>
    <n v="8.5"/>
    <s v="No"/>
    <s v="No"/>
    <s v="No"/>
    <x v="0"/>
    <s v="No"/>
    <s v="Normal Weight"/>
    <s v="Diabetic"/>
    <d v="1968-12-27T00:00:00"/>
    <n v="10422.92"/>
    <x v="2"/>
    <x v="1"/>
    <s v="R1017"/>
    <n v="54"/>
  </r>
  <r>
    <x v="1081"/>
    <s v=" Mrs"/>
    <s v="Lisa K"/>
    <s v="Swartzfager"/>
    <n v="30.55"/>
    <n v="5.89"/>
    <s v="No"/>
    <s v="No"/>
    <s v="Yes"/>
    <x v="3"/>
    <s v="No"/>
    <s v="Obesity"/>
    <s v="Prediabetic"/>
    <d v="1979-11-25T00:00:00"/>
    <n v="10419.65"/>
    <x v="2"/>
    <x v="2"/>
    <s v="R1025"/>
    <n v="43"/>
  </r>
  <r>
    <x v="1082"/>
    <s v=" Mrs"/>
    <s v="Kristine"/>
    <s v="Clevenger"/>
    <n v="28.81"/>
    <n v="8.76"/>
    <s v="No"/>
    <s v="No"/>
    <s v="No"/>
    <x v="1"/>
    <s v="No"/>
    <s v="Overweight"/>
    <s v="Diabetic"/>
    <d v="1973-10-11T00:00:00"/>
    <n v="10419.59"/>
    <x v="2"/>
    <x v="2"/>
    <s v="R1025"/>
    <n v="49"/>
  </r>
  <r>
    <x v="1083"/>
    <s v=" Mr"/>
    <s v="Paul A"/>
    <s v="Reichardt"/>
    <n v="31.66"/>
    <n v="4.1100000000000003"/>
    <s v="No"/>
    <s v="No"/>
    <s v="No"/>
    <x v="0"/>
    <s v="No"/>
    <s v="Obesity"/>
    <s v="Normal"/>
    <d v="1980-10-24T00:00:00"/>
    <n v="10407.98"/>
    <x v="2"/>
    <x v="1"/>
    <s v="R1021"/>
    <n v="42"/>
  </r>
  <r>
    <x v="1084"/>
    <s v=" Mr"/>
    <s v="Bryan"/>
    <s v="Morton"/>
    <n v="28.215"/>
    <n v="7.56"/>
    <s v="yes"/>
    <s v="No"/>
    <s v="No"/>
    <x v="3"/>
    <s v="No"/>
    <s v="Overweight"/>
    <s v="Diabetic"/>
    <d v="1975-06-05T00:00:00"/>
    <n v="10407.09"/>
    <x v="2"/>
    <x v="1"/>
    <s v="R1015"/>
    <n v="48"/>
  </r>
  <r>
    <x v="1085"/>
    <s v=" Mr"/>
    <s v="Chris"/>
    <s v="Sunstrum"/>
    <n v="26.12"/>
    <n v="4.17"/>
    <s v="yes"/>
    <s v="No"/>
    <s v="Yes"/>
    <x v="3"/>
    <s v="No"/>
    <s v="Overweight"/>
    <s v="Normal"/>
    <d v="1969-07-07T00:00:00"/>
    <n v="10403.27"/>
    <x v="2"/>
    <x v="2"/>
    <s v="R1020"/>
    <n v="53"/>
  </r>
  <r>
    <x v="1086"/>
    <s v=" Ms"/>
    <s v="Milah B"/>
    <s v="Frownfelter"/>
    <n v="36.630000000000003"/>
    <n v="11.42"/>
    <s v="No"/>
    <s v="No"/>
    <s v="No"/>
    <x v="1"/>
    <s v="No"/>
    <s v="Obesity"/>
    <s v="Diabetic"/>
    <d v="1973-09-19T00:00:00"/>
    <n v="10381.48"/>
    <x v="2"/>
    <x v="0"/>
    <s v="R1013"/>
    <n v="49"/>
  </r>
  <r>
    <x v="1087"/>
    <s v=" Ms"/>
    <s v="Annette M"/>
    <s v="Richter"/>
    <n v="33.344999999999999"/>
    <n v="7.33"/>
    <s v="No"/>
    <s v="No"/>
    <s v="No"/>
    <x v="1"/>
    <s v="No"/>
    <s v="Obesity"/>
    <s v="Diabetic"/>
    <d v="1973-09-29T00:00:00"/>
    <n v="10370.91"/>
    <x v="2"/>
    <x v="0"/>
    <s v="R1024"/>
    <n v="49"/>
  </r>
  <r>
    <x v="1088"/>
    <s v=" Mrs"/>
    <s v="Yoko"/>
    <s v="England"/>
    <n v="27.11"/>
    <n v="6.7"/>
    <s v="No"/>
    <s v="No"/>
    <s v="No"/>
    <x v="0"/>
    <s v="No"/>
    <s v="Overweight"/>
    <s v="Diabetic"/>
    <d v="1971-09-06T00:00:00"/>
    <n v="10356.67"/>
    <x v="2"/>
    <x v="1"/>
    <s v="R1025"/>
    <n v="51"/>
  </r>
  <r>
    <x v="1089"/>
    <s v=" Ms"/>
    <s v="Laura"/>
    <s v="Mclean"/>
    <n v="26.6"/>
    <n v="5.27"/>
    <s v="yes"/>
    <s v="No"/>
    <s v="Yes"/>
    <x v="3"/>
    <s v="No"/>
    <s v="Overweight"/>
    <s v="Normal"/>
    <d v="1969-06-17T00:00:00"/>
    <n v="10355.64"/>
    <x v="2"/>
    <x v="1"/>
    <s v="R1012"/>
    <n v="53"/>
  </r>
  <r>
    <x v="1090"/>
    <s v=" Ms"/>
    <s v="Tess A"/>
    <s v="Gardner"/>
    <n v="30.41"/>
    <n v="7.72"/>
    <s v="No"/>
    <s v="No"/>
    <s v="No"/>
    <x v="0"/>
    <s v="No"/>
    <s v="Obesity"/>
    <s v="Diabetic"/>
    <d v="1974-09-29T00:00:00"/>
    <n v="10352.48"/>
    <x v="2"/>
    <x v="1"/>
    <s v="R1012"/>
    <n v="48"/>
  </r>
  <r>
    <x v="1091"/>
    <s v=" Mr"/>
    <s v="William G"/>
    <s v="Lane"/>
    <n v="28.98"/>
    <n v="8.68"/>
    <s v="No"/>
    <s v="No"/>
    <s v="No"/>
    <x v="1"/>
    <s v="No"/>
    <s v="Overweight"/>
    <s v="Diabetic"/>
    <d v="1973-08-08T00:00:00"/>
    <n v="10345.93"/>
    <x v="2"/>
    <x v="2"/>
    <s v="R1021"/>
    <n v="49"/>
  </r>
  <r>
    <x v="1092"/>
    <s v=" Ms"/>
    <s v="Paige"/>
    <s v="Vonachen"/>
    <n v="31.24"/>
    <n v="9.8000000000000007"/>
    <s v="No"/>
    <s v="No"/>
    <s v="No"/>
    <x v="0"/>
    <s v="No"/>
    <s v="Obesity"/>
    <s v="Diabetic"/>
    <d v="1968-07-19T00:00:00"/>
    <n v="10338.93"/>
    <x v="2"/>
    <x v="1"/>
    <s v="R1013"/>
    <n v="54"/>
  </r>
  <r>
    <x v="1093"/>
    <s v=" Mr"/>
    <s v="Matthew J"/>
    <s v="Smith"/>
    <n v="31.54"/>
    <n v="4.4400000000000004"/>
    <s v="No"/>
    <s v="No"/>
    <s v="No"/>
    <x v="0"/>
    <s v="No"/>
    <s v="Obesity"/>
    <s v="Normal"/>
    <d v="1982-07-21T00:00:00"/>
    <n v="10329.06"/>
    <x v="2"/>
    <x v="1"/>
    <s v="R1021"/>
    <n v="40"/>
  </r>
  <r>
    <x v="1094"/>
    <s v=" Mr"/>
    <s v="Matthew"/>
    <s v="Kidwell"/>
    <n v="38.6"/>
    <n v="7.19"/>
    <s v="yes"/>
    <s v="No"/>
    <s v="No"/>
    <x v="1"/>
    <s v="No"/>
    <s v="Obesity"/>
    <s v="Diabetic"/>
    <d v="1970-12-01T00:00:00"/>
    <n v="10325.209999999999"/>
    <x v="2"/>
    <x v="0"/>
    <s v="R1011"/>
    <n v="52"/>
  </r>
  <r>
    <x v="1095"/>
    <s v=" Mrs"/>
    <s v="Maria"/>
    <s v="Betancourth"/>
    <n v="37.950000000000003"/>
    <n v="6.06"/>
    <s v="No"/>
    <s v="No"/>
    <s v="No"/>
    <x v="0"/>
    <s v="No"/>
    <s v="Obesity"/>
    <s v="Prediabetic"/>
    <d v="1991-08-21T00:00:00"/>
    <n v="10322.9"/>
    <x v="2"/>
    <x v="1"/>
    <s v="R1026"/>
    <n v="31"/>
  </r>
  <r>
    <x v="1096"/>
    <s v=" Ms"/>
    <s v="Stephanie D"/>
    <s v="Henstrom"/>
    <n v="38.97"/>
    <n v="5.12"/>
    <s v="No"/>
    <s v="No"/>
    <s v="No"/>
    <x v="0"/>
    <s v="No"/>
    <s v="Obesity"/>
    <s v="Normal"/>
    <d v="1991-11-17T00:00:00"/>
    <n v="10315.91"/>
    <x v="2"/>
    <x v="2"/>
    <s v="R1012"/>
    <n v="31"/>
  </r>
  <r>
    <x v="1097"/>
    <s v=" Ms"/>
    <s v="Tiffany"/>
    <s v="Pereira"/>
    <n v="21.2"/>
    <n v="10.72"/>
    <s v="No"/>
    <s v="No"/>
    <s v="No"/>
    <x v="0"/>
    <s v="No"/>
    <s v="Normal Weight"/>
    <s v="Diabetic"/>
    <d v="1962-07-12T00:00:00"/>
    <n v="10310.780000000001"/>
    <x v="2"/>
    <x v="0"/>
    <s v="R1012"/>
    <n v="60"/>
  </r>
  <r>
    <x v="1098"/>
    <s v=" Ms"/>
    <s v="Sara M"/>
    <s v="Black"/>
    <n v="23.96"/>
    <n v="9.58"/>
    <s v="yes"/>
    <s v="No"/>
    <s v="Yes"/>
    <x v="3"/>
    <s v="No"/>
    <s v="Normal Weight"/>
    <s v="Diabetic"/>
    <d v="1963-09-24T00:00:00"/>
    <n v="10308.040000000001"/>
    <x v="2"/>
    <x v="1"/>
    <s v="R1013"/>
    <n v="59"/>
  </r>
  <r>
    <x v="1099"/>
    <s v=" Mr"/>
    <s v="Scott A"/>
    <s v="Brown"/>
    <n v="35.93"/>
    <n v="6.4"/>
    <s v="yes"/>
    <s v="No"/>
    <s v="No"/>
    <x v="3"/>
    <s v="No"/>
    <s v="Obesity"/>
    <s v="Prediabetic"/>
    <d v="1988-09-14T00:00:00"/>
    <n v="10276.99"/>
    <x v="2"/>
    <x v="1"/>
    <s v="R1021"/>
    <n v="34"/>
  </r>
  <r>
    <x v="1100"/>
    <s v=" Mrs"/>
    <s v="Lauren"/>
    <s v="Reasoner"/>
    <n v="26.11"/>
    <n v="6.8"/>
    <s v="yes"/>
    <s v="No"/>
    <s v="No"/>
    <x v="1"/>
    <s v="No"/>
    <s v="Overweight"/>
    <s v="Diabetic"/>
    <d v="1970-06-21T00:00:00"/>
    <n v="10274.33"/>
    <x v="2"/>
    <x v="1"/>
    <s v="R1024"/>
    <n v="52"/>
  </r>
  <r>
    <x v="1101"/>
    <s v=" Mr"/>
    <s v="Scott"/>
    <s v="Wandzilak"/>
    <n v="32.299999999999997"/>
    <n v="9.48"/>
    <s v="No"/>
    <s v="No"/>
    <s v="No"/>
    <x v="1"/>
    <s v="No"/>
    <s v="Obesity"/>
    <s v="Diabetic"/>
    <d v="1973-11-27T00:00:00"/>
    <n v="10269.459999999999"/>
    <x v="2"/>
    <x v="0"/>
    <s v="R1012"/>
    <n v="49"/>
  </r>
  <r>
    <x v="1102"/>
    <s v=" Mr"/>
    <s v="Brian A"/>
    <s v="Carver"/>
    <n v="28.69"/>
    <n v="7.45"/>
    <s v="No"/>
    <s v="No"/>
    <s v="No"/>
    <x v="1"/>
    <s v="No"/>
    <s v="Overweight"/>
    <s v="Diabetic"/>
    <d v="1973-09-05T00:00:00"/>
    <n v="10264.44"/>
    <x v="2"/>
    <x v="2"/>
    <s v="R1012"/>
    <n v="49"/>
  </r>
  <r>
    <x v="1103"/>
    <s v=" Ms"/>
    <s v="Kaitlin R"/>
    <s v="Borror"/>
    <n v="31.28"/>
    <n v="6.94"/>
    <s v="yes"/>
    <s v="No"/>
    <s v="No"/>
    <x v="3"/>
    <s v="No"/>
    <s v="Obesity"/>
    <s v="Diabetic"/>
    <d v="1975-08-15T00:00:00"/>
    <n v="10259.129999999999"/>
    <x v="2"/>
    <x v="2"/>
    <s v="R1011"/>
    <n v="47"/>
  </r>
  <r>
    <x v="1104"/>
    <s v=" Mr"/>
    <s v="Mohammad"/>
    <s v="Saad"/>
    <n v="30.21"/>
    <n v="7.83"/>
    <s v="No"/>
    <s v="No"/>
    <s v="No"/>
    <x v="0"/>
    <s v="No"/>
    <s v="Obesity"/>
    <s v="Diabetic"/>
    <d v="1968-09-23T00:00:00"/>
    <n v="10231.5"/>
    <x v="2"/>
    <x v="1"/>
    <s v="R1012"/>
    <n v="54"/>
  </r>
  <r>
    <x v="1105"/>
    <s v=" Mr"/>
    <s v="Charlie"/>
    <s v="Paul"/>
    <n v="38.28"/>
    <n v="10.17"/>
    <s v="yes"/>
    <s v="No"/>
    <s v="No"/>
    <x v="0"/>
    <s v="No"/>
    <s v="Obesity"/>
    <s v="Diabetic"/>
    <d v="1967-06-28T00:00:00"/>
    <n v="10226.280000000001"/>
    <x v="2"/>
    <x v="0"/>
    <s v="R1013"/>
    <n v="55"/>
  </r>
  <r>
    <x v="1106"/>
    <s v=" Mr"/>
    <s v="Brent"/>
    <s v="Trail"/>
    <n v="29.9"/>
    <n v="8.9600000000000009"/>
    <s v="yes"/>
    <s v="No"/>
    <s v="No"/>
    <x v="0"/>
    <s v="No"/>
    <s v="Overweight"/>
    <s v="Diabetic"/>
    <d v="1967-09-26T00:00:00"/>
    <n v="10214.64"/>
    <x v="2"/>
    <x v="2"/>
    <s v="R1011"/>
    <n v="55"/>
  </r>
  <r>
    <x v="1107"/>
    <s v=" Ms"/>
    <s v="Kelli M"/>
    <s v="Benton"/>
    <n v="23.18"/>
    <n v="6.96"/>
    <s v="yes"/>
    <s v="No"/>
    <s v="No"/>
    <x v="1"/>
    <s v="No"/>
    <s v="Normal Weight"/>
    <s v="Diabetic"/>
    <d v="1970-12-24T00:00:00"/>
    <n v="10197.77"/>
    <x v="2"/>
    <x v="1"/>
    <s v="R1024"/>
    <n v="52"/>
  </r>
  <r>
    <x v="1108"/>
    <s v=" Mrs"/>
    <s v="Sheridan H"/>
    <s v="Bauman"/>
    <n v="33.020000000000003"/>
    <n v="5.07"/>
    <s v="yes"/>
    <s v="No"/>
    <s v="No"/>
    <x v="0"/>
    <s v="No"/>
    <s v="Obesity"/>
    <s v="Normal"/>
    <d v="1985-10-16T00:00:00"/>
    <n v="10191.82"/>
    <x v="2"/>
    <x v="2"/>
    <s v="R1026"/>
    <n v="37"/>
  </r>
  <r>
    <x v="1109"/>
    <s v=" Mrs"/>
    <s v="Sarah M"/>
    <s v="Bakula"/>
    <n v="27.29"/>
    <n v="5.85"/>
    <s v="No"/>
    <s v="No"/>
    <s v="No"/>
    <x v="1"/>
    <s v="No"/>
    <s v="Overweight"/>
    <s v="Prediabetic"/>
    <d v="1972-07-10T00:00:00"/>
    <n v="10160.870000000001"/>
    <x v="2"/>
    <x v="0"/>
    <s v="R1025"/>
    <n v="50"/>
  </r>
  <r>
    <x v="1110"/>
    <s v=" Ms"/>
    <s v="Jennifer"/>
    <s v="Edwards"/>
    <n v="23.18"/>
    <n v="10.56"/>
    <s v="No"/>
    <s v="No"/>
    <s v="No"/>
    <x v="1"/>
    <s v="No"/>
    <s v="Normal Weight"/>
    <s v="Diabetic"/>
    <d v="1973-10-13T00:00:00"/>
    <n v="10156.780000000001"/>
    <x v="2"/>
    <x v="2"/>
    <s v="R1012"/>
    <n v="49"/>
  </r>
  <r>
    <x v="1111"/>
    <s v=" Mrs"/>
    <s v="Laura J"/>
    <s v="Davis"/>
    <n v="32.659999999999997"/>
    <n v="8.92"/>
    <s v="yes"/>
    <s v="No"/>
    <s v="No"/>
    <x v="0"/>
    <s v="No"/>
    <s v="Obesity"/>
    <s v="Diabetic"/>
    <d v="1981-06-12T00:00:00"/>
    <n v="10146.129999999999"/>
    <x v="2"/>
    <x v="1"/>
    <s v="R1025"/>
    <n v="41"/>
  </r>
  <r>
    <x v="1112"/>
    <s v=" Mr"/>
    <s v="Thomas"/>
    <s v="Weiler"/>
    <n v="30.78"/>
    <n v="8.6300000000000008"/>
    <s v="No"/>
    <s v="No"/>
    <s v="No"/>
    <x v="0"/>
    <s v="No"/>
    <s v="Obesity"/>
    <s v="Diabetic"/>
    <d v="1974-12-30T00:00:00"/>
    <n v="10141.14"/>
    <x v="2"/>
    <x v="1"/>
    <s v="R1016"/>
    <n v="48"/>
  </r>
  <r>
    <x v="1113"/>
    <s v=" Ms"/>
    <s v="Gisele"/>
    <s v="Schaaf"/>
    <n v="47.2"/>
    <n v="6.29"/>
    <s v="yes"/>
    <s v="No"/>
    <s v="Yes"/>
    <x v="3"/>
    <s v="No"/>
    <s v="Obesity"/>
    <s v="Prediabetic"/>
    <d v="1997-09-05T00:00:00"/>
    <n v="10139.84"/>
    <x v="2"/>
    <x v="2"/>
    <s v="R1012"/>
    <n v="25"/>
  </r>
  <r>
    <x v="1114"/>
    <s v=" Ms"/>
    <s v="Myra L"/>
    <s v="Sack"/>
    <n v="31.6"/>
    <n v="5.75"/>
    <s v="No"/>
    <s v="No"/>
    <s v="No"/>
    <x v="1"/>
    <s v="No"/>
    <s v="Obesity"/>
    <s v="Prediabetic"/>
    <d v="1972-11-16T00:00:00"/>
    <n v="10118.42"/>
    <x v="2"/>
    <x v="0"/>
    <s v="R1011"/>
    <n v="50"/>
  </r>
  <r>
    <x v="1115"/>
    <s v=" Ms"/>
    <s v="Melissa M"/>
    <s v="Chenard"/>
    <n v="33.914999999999999"/>
    <n v="6.66"/>
    <s v="yes"/>
    <s v="No"/>
    <s v="No"/>
    <x v="3"/>
    <s v="No"/>
    <s v="Obesity"/>
    <s v="Diabetic"/>
    <d v="1975-07-02T00:00:00"/>
    <n v="10115.01"/>
    <x v="2"/>
    <x v="0"/>
    <s v="R1012"/>
    <n v="47"/>
  </r>
  <r>
    <x v="1116"/>
    <s v=" Ms"/>
    <s v="Eleanor F"/>
    <s v="Williamson"/>
    <n v="23.54"/>
    <n v="5.0999999999999996"/>
    <s v="No"/>
    <s v="No"/>
    <s v="No"/>
    <x v="1"/>
    <s v="No"/>
    <s v="Normal Weight"/>
    <s v="Normal"/>
    <d v="1972-08-08T00:00:00"/>
    <n v="10107.219999999999"/>
    <x v="2"/>
    <x v="1"/>
    <s v="R1013"/>
    <n v="50"/>
  </r>
  <r>
    <x v="1117"/>
    <s v=" Ms"/>
    <s v="Elizabeth"/>
    <s v="Dollas"/>
    <n v="27.074999999999999"/>
    <n v="4.41"/>
    <s v="No"/>
    <s v="No"/>
    <s v="No"/>
    <x v="1"/>
    <s v="No"/>
    <s v="Overweight"/>
    <s v="Normal"/>
    <d v="1972-10-19T00:00:00"/>
    <n v="10106.129999999999"/>
    <x v="2"/>
    <x v="1"/>
    <s v="R1024"/>
    <n v="50"/>
  </r>
  <r>
    <x v="1118"/>
    <s v=" Mr"/>
    <s v="Kenneth"/>
    <s v="Sprague"/>
    <n v="25.8"/>
    <n v="5.52"/>
    <s v="yes"/>
    <s v="No"/>
    <s v="No"/>
    <x v="0"/>
    <s v="No"/>
    <s v="Overweight"/>
    <s v="Normal"/>
    <d v="1976-12-19T00:00:00"/>
    <n v="10096.969999999999"/>
    <x v="2"/>
    <x v="2"/>
    <s v="R1011"/>
    <n v="46"/>
  </r>
  <r>
    <x v="1119"/>
    <s v=" Mr"/>
    <s v="Robert G"/>
    <s v="Michell"/>
    <n v="36.1"/>
    <n v="4.62"/>
    <s v="yes"/>
    <s v="No"/>
    <s v="Yes"/>
    <x v="3"/>
    <s v="No"/>
    <s v="Obesity"/>
    <s v="Normal"/>
    <d v="1969-07-03T00:00:00"/>
    <n v="10085.85"/>
    <x v="2"/>
    <x v="0"/>
    <s v="R1011"/>
    <n v="53"/>
  </r>
  <r>
    <x v="1120"/>
    <s v=" Mr"/>
    <s v="Thomas C"/>
    <s v="Datwyler"/>
    <n v="30.495000000000001"/>
    <n v="5.74"/>
    <s v="yes"/>
    <s v="No"/>
    <s v="Yes"/>
    <x v="3"/>
    <s v="No"/>
    <s v="Obesity"/>
    <s v="Prediabetic"/>
    <d v="1969-10-27T00:00:00"/>
    <n v="10072.06"/>
    <x v="2"/>
    <x v="1"/>
    <s v="R1017"/>
    <n v="53"/>
  </r>
  <r>
    <x v="1121"/>
    <s v=" Mr"/>
    <s v="Matthew J"/>
    <s v="Mead"/>
    <n v="21.4"/>
    <n v="6.3"/>
    <s v="yes"/>
    <s v="No"/>
    <s v="Yes"/>
    <x v="3"/>
    <s v="No"/>
    <s v="Normal Weight"/>
    <s v="Prediabetic"/>
    <d v="1969-08-22T00:00:00"/>
    <n v="10065.41"/>
    <x v="2"/>
    <x v="2"/>
    <s v="R1011"/>
    <n v="53"/>
  </r>
  <r>
    <x v="1122"/>
    <s v=" Ms"/>
    <s v="Mallory D"/>
    <s v="Kennedy"/>
    <n v="32.299999999999997"/>
    <n v="10.27"/>
    <s v="No"/>
    <s v="No"/>
    <s v="No"/>
    <x v="0"/>
    <s v="No"/>
    <s v="Obesity"/>
    <s v="Diabetic"/>
    <d v="1974-08-30T00:00:00"/>
    <n v="10043.25"/>
    <x v="2"/>
    <x v="2"/>
    <s v="R1024"/>
    <n v="48"/>
  </r>
  <r>
    <x v="1123"/>
    <s v=" Mr"/>
    <s v="Christopher D"/>
    <s v="Czech"/>
    <n v="29.78"/>
    <n v="5.85"/>
    <s v="No"/>
    <s v="No"/>
    <s v="Yes"/>
    <x v="3"/>
    <s v="No"/>
    <s v="Overweight"/>
    <s v="Prediabetic"/>
    <d v="1979-12-28T00:00:00"/>
    <n v="10027.15"/>
    <x v="2"/>
    <x v="1"/>
    <s v="R1021"/>
    <n v="43"/>
  </r>
  <r>
    <x v="1124"/>
    <s v=" Mrs"/>
    <s v="Jamie"/>
    <s v="O'Brien"/>
    <n v="34.76"/>
    <n v="5.92"/>
    <s v="yes"/>
    <s v="No"/>
    <s v="No"/>
    <x v="3"/>
    <s v="No"/>
    <s v="Obesity"/>
    <s v="Prediabetic"/>
    <d v="1988-07-03T00:00:00"/>
    <n v="10011.44"/>
    <x v="2"/>
    <x v="0"/>
    <s v="R1026"/>
    <n v="34"/>
  </r>
  <r>
    <x v="1125"/>
    <s v=" Ms"/>
    <s v="Ariell"/>
    <s v="Bachman"/>
    <n v="18.335000000000001"/>
    <n v="10.01"/>
    <s v="yes"/>
    <s v="No"/>
    <s v="No"/>
    <x v="1"/>
    <s v="No"/>
    <s v="Under  Weight"/>
    <s v="Diabetic"/>
    <d v="1970-08-11T00:00:00"/>
    <n v="9991.0400000000009"/>
    <x v="1"/>
    <x v="0"/>
    <s v="R1012"/>
    <n v="52"/>
  </r>
  <r>
    <x v="1126"/>
    <s v=" Mr"/>
    <s v="Christopher"/>
    <s v="Bednar"/>
    <n v="32.299999999999997"/>
    <n v="9.59"/>
    <s v="No"/>
    <s v="No"/>
    <s v="No"/>
    <x v="0"/>
    <s v="No"/>
    <s v="Obesity"/>
    <s v="Diabetic"/>
    <d v="1971-10-06T00:00:00"/>
    <n v="9964.06"/>
    <x v="1"/>
    <x v="2"/>
    <s v="R1019"/>
    <n v="51"/>
  </r>
  <r>
    <x v="1127"/>
    <s v=" Mr"/>
    <s v="Ryan"/>
    <s v="Daye"/>
    <n v="27.74"/>
    <n v="10.37"/>
    <s v="No"/>
    <s v="No"/>
    <s v="No"/>
    <x v="0"/>
    <s v="No"/>
    <s v="Overweight"/>
    <s v="Diabetic"/>
    <d v="1971-12-26T00:00:00"/>
    <n v="9957.7199999999993"/>
    <x v="1"/>
    <x v="0"/>
    <s v="R1018"/>
    <n v="51"/>
  </r>
  <r>
    <x v="1128"/>
    <s v=" Mr"/>
    <s v="Thomas B"/>
    <s v="Clarke"/>
    <n v="24"/>
    <n v="4.01"/>
    <s v="yes"/>
    <s v="No"/>
    <s v="No"/>
    <x v="3"/>
    <s v="No"/>
    <s v="Normal Weight"/>
    <s v="Normal"/>
    <d v="1964-09-11T00:00:00"/>
    <n v="9933.44"/>
    <x v="2"/>
    <x v="0"/>
    <s v="R1013"/>
    <n v="58"/>
  </r>
  <r>
    <x v="1129"/>
    <s v=" Ms"/>
    <s v="Katie"/>
    <s v="Koren"/>
    <n v="31.78"/>
    <n v="4.24"/>
    <s v="yes"/>
    <s v="No"/>
    <s v="Yes"/>
    <x v="3"/>
    <s v="No"/>
    <s v="Obesity"/>
    <s v="Normal"/>
    <d v="1983-12-03T00:00:00"/>
    <n v="9931.9599999999991"/>
    <x v="1"/>
    <x v="2"/>
    <s v="R1012"/>
    <n v="39"/>
  </r>
  <r>
    <x v="1130"/>
    <s v=" Mrs"/>
    <s v="Rachelle L"/>
    <s v="Kuramoto"/>
    <n v="32.25"/>
    <n v="5.36"/>
    <s v="yes"/>
    <s v="No"/>
    <s v="No"/>
    <x v="0"/>
    <s v="No"/>
    <s v="Obesity"/>
    <s v="Normal"/>
    <d v="1985-08-19T00:00:00"/>
    <n v="9930.64"/>
    <x v="1"/>
    <x v="0"/>
    <s v="R1025"/>
    <n v="37"/>
  </r>
  <r>
    <x v="1131"/>
    <s v=" Ms"/>
    <s v="Colleen"/>
    <s v="Lynn"/>
    <n v="30.114999999999998"/>
    <n v="4.99"/>
    <s v="No"/>
    <s v="No"/>
    <s v="No"/>
    <x v="1"/>
    <s v="No"/>
    <s v="Obesity"/>
    <s v="Normal"/>
    <d v="1972-09-14T00:00:00"/>
    <n v="9910.36"/>
    <x v="1"/>
    <x v="0"/>
    <s v="R1012"/>
    <n v="50"/>
  </r>
  <r>
    <x v="1132"/>
    <s v=" Mr"/>
    <s v="Gregory A"/>
    <s v="Dierksen"/>
    <n v="22.41"/>
    <n v="8.68"/>
    <s v="No"/>
    <s v="No"/>
    <s v="No"/>
    <x v="0"/>
    <s v="No"/>
    <s v="Normal Weight"/>
    <s v="Diabetic"/>
    <d v="1962-08-17T00:00:00"/>
    <n v="9907.83"/>
    <x v="2"/>
    <x v="2"/>
    <s v="R1013"/>
    <n v="60"/>
  </r>
  <r>
    <x v="1133"/>
    <s v=" Ms"/>
    <s v="Lara"/>
    <s v="Zoeller"/>
    <n v="45.72"/>
    <n v="4.2300000000000004"/>
    <s v="yes"/>
    <s v="No"/>
    <s v="No"/>
    <x v="0"/>
    <s v="No"/>
    <s v="Obesity"/>
    <s v="Normal"/>
    <d v="1996-07-08T00:00:00"/>
    <n v="9894.69"/>
    <x v="1"/>
    <x v="0"/>
    <s v="R1012"/>
    <n v="26"/>
  </r>
  <r>
    <x v="1134"/>
    <s v=" Ms"/>
    <s v="Megan"/>
    <s v="Flesch"/>
    <n v="25"/>
    <n v="5.32"/>
    <s v="yes"/>
    <s v="No"/>
    <s v="No"/>
    <x v="1"/>
    <s v="No"/>
    <s v="Overweight"/>
    <s v="Normal"/>
    <d v="1966-11-05T00:00:00"/>
    <n v="9890.23"/>
    <x v="2"/>
    <x v="0"/>
    <s v="R1013"/>
    <n v="56"/>
  </r>
  <r>
    <x v="1135"/>
    <s v=" Ms"/>
    <s v="Sara"/>
    <s v="Maltby"/>
    <n v="39.5"/>
    <n v="6.66"/>
    <s v="No"/>
    <s v="No"/>
    <s v="No"/>
    <x v="0"/>
    <s v="No"/>
    <s v="Obesity"/>
    <s v="Diabetic"/>
    <d v="1971-11-08T00:00:00"/>
    <n v="9880.07"/>
    <x v="1"/>
    <x v="0"/>
    <s v="R1011"/>
    <n v="51"/>
  </r>
  <r>
    <x v="1136"/>
    <s v=" Ms"/>
    <s v="Lucie J"/>
    <s v="Custance"/>
    <n v="37.729999999999997"/>
    <n v="7.4"/>
    <s v="No"/>
    <s v="No"/>
    <s v="No"/>
    <x v="0"/>
    <s v="No"/>
    <s v="Obesity"/>
    <s v="Diabetic"/>
    <d v="1971-10-03T00:00:00"/>
    <n v="9877.61"/>
    <x v="1"/>
    <x v="1"/>
    <s v="R1013"/>
    <n v="51"/>
  </r>
  <r>
    <x v="1137"/>
    <s v=" Ms"/>
    <s v="Elizabeth S"/>
    <s v="Choi"/>
    <n v="40.659999999999997"/>
    <n v="10.08"/>
    <s v="No"/>
    <s v="No"/>
    <s v="No"/>
    <x v="0"/>
    <s v="No"/>
    <s v="Obesity"/>
    <s v="Diabetic"/>
    <d v="1971-07-03T00:00:00"/>
    <n v="9875.68"/>
    <x v="1"/>
    <x v="0"/>
    <s v="R1024"/>
    <n v="51"/>
  </r>
  <r>
    <x v="1138"/>
    <s v=" Ms"/>
    <s v="Carma S"/>
    <s v="Barnett"/>
    <n v="34.200000000000003"/>
    <n v="8.58"/>
    <s v="No"/>
    <s v="No"/>
    <s v="No"/>
    <x v="0"/>
    <s v="No"/>
    <s v="Obesity"/>
    <s v="Diabetic"/>
    <d v="1971-12-22T00:00:00"/>
    <n v="9872.7000000000007"/>
    <x v="1"/>
    <x v="2"/>
    <s v="R1011"/>
    <n v="51"/>
  </r>
  <r>
    <x v="1139"/>
    <s v=" Mr"/>
    <s v="Ryan"/>
    <s v="Proulx"/>
    <n v="46.51"/>
    <n v="5.84"/>
    <s v="No"/>
    <s v="No"/>
    <s v="No"/>
    <x v="3"/>
    <s v="No"/>
    <s v="Obesity"/>
    <s v="Prediabetic"/>
    <d v="1998-07-06T00:00:00"/>
    <n v="9870.59"/>
    <x v="1"/>
    <x v="2"/>
    <s v="R1023"/>
    <n v="24"/>
  </r>
  <r>
    <x v="1140"/>
    <s v=" Mr"/>
    <s v="Daniel"/>
    <s v="Hamilton"/>
    <n v="28.88"/>
    <n v="4.8600000000000003"/>
    <s v="yes"/>
    <s v="No"/>
    <s v="Yes"/>
    <x v="3"/>
    <s v="No"/>
    <s v="Overweight"/>
    <s v="Normal"/>
    <d v="1969-08-13T00:00:00"/>
    <n v="9869.81"/>
    <x v="2"/>
    <x v="0"/>
    <s v="R1012"/>
    <n v="53"/>
  </r>
  <r>
    <x v="1141"/>
    <s v=" Ms"/>
    <s v="Sarah"/>
    <s v="Lundine"/>
    <n v="33.914999999999999"/>
    <n v="11.52"/>
    <s v="No"/>
    <s v="No"/>
    <s v="No"/>
    <x v="0"/>
    <s v="No"/>
    <s v="Obesity"/>
    <s v="Diabetic"/>
    <d v="1971-11-09T00:00:00"/>
    <n v="9866.2999999999993"/>
    <x v="1"/>
    <x v="0"/>
    <s v="R1024"/>
    <n v="51"/>
  </r>
  <r>
    <x v="1142"/>
    <s v=" Mr"/>
    <s v="Matthew J"/>
    <s v="Paullin"/>
    <n v="24.32"/>
    <n v="6.15"/>
    <s v="yes"/>
    <s v="No"/>
    <s v="Yes"/>
    <x v="3"/>
    <s v="No"/>
    <s v="Normal Weight"/>
    <s v="Prediabetic"/>
    <d v="1969-10-20T00:00:00"/>
    <n v="9863.4699999999993"/>
    <x v="2"/>
    <x v="0"/>
    <s v="R1012"/>
    <n v="53"/>
  </r>
  <r>
    <x v="1143"/>
    <s v=" Ms"/>
    <s v="Francesca"/>
    <s v="Delucia"/>
    <n v="25.8"/>
    <n v="9.94"/>
    <s v="No"/>
    <s v="No"/>
    <s v="No"/>
    <x v="0"/>
    <s v="No"/>
    <s v="Overweight"/>
    <s v="Diabetic"/>
    <d v="1971-07-17T00:00:00"/>
    <n v="9861.0300000000007"/>
    <x v="1"/>
    <x v="2"/>
    <s v="R1011"/>
    <n v="51"/>
  </r>
  <r>
    <x v="1144"/>
    <s v=" Ms"/>
    <s v="Nicole"/>
    <s v="Valentine"/>
    <n v="21.56"/>
    <n v="10.56"/>
    <s v="No"/>
    <s v="No"/>
    <s v="No"/>
    <x v="0"/>
    <s v="No"/>
    <s v="Normal Weight"/>
    <s v="Diabetic"/>
    <d v="1971-10-23T00:00:00"/>
    <n v="9855.1299999999992"/>
    <x v="1"/>
    <x v="0"/>
    <s v="R1013"/>
    <n v="51"/>
  </r>
  <r>
    <x v="1145"/>
    <s v=" Mr"/>
    <s v="Toshiyuki"/>
    <s v="Mohara"/>
    <n v="31.6"/>
    <n v="6.79"/>
    <s v="No"/>
    <s v="No"/>
    <s v="No"/>
    <x v="0"/>
    <s v="No"/>
    <s v="Obesity"/>
    <s v="Diabetic"/>
    <d v="1968-11-04T00:00:00"/>
    <n v="9850.43"/>
    <x v="2"/>
    <x v="0"/>
    <s v="R1011"/>
    <n v="54"/>
  </r>
  <r>
    <x v="1146"/>
    <s v=" Mr"/>
    <s v="Tom L"/>
    <s v="Fairbrother"/>
    <n v="42.93"/>
    <n v="4.8"/>
    <s v="No"/>
    <s v="No"/>
    <s v="No"/>
    <x v="3"/>
    <s v="No"/>
    <s v="Obesity"/>
    <s v="Normal"/>
    <d v="1992-08-13T00:00:00"/>
    <n v="9844.4500000000007"/>
    <x v="1"/>
    <x v="1"/>
    <s v="R1012"/>
    <n v="30"/>
  </r>
  <r>
    <x v="1147"/>
    <s v=" Mr"/>
    <s v="Brian"/>
    <s v="Fagan"/>
    <n v="26.72"/>
    <n v="5.75"/>
    <s v="No"/>
    <s v="No"/>
    <s v="No"/>
    <x v="1"/>
    <s v="No"/>
    <s v="Overweight"/>
    <s v="Prediabetic"/>
    <d v="1972-09-26T00:00:00"/>
    <n v="9836.2099999999991"/>
    <x v="1"/>
    <x v="0"/>
    <s v="R1021"/>
    <n v="50"/>
  </r>
  <r>
    <x v="1148"/>
    <s v=" Mr"/>
    <s v="Matthew"/>
    <s v="Toth"/>
    <n v="26.67"/>
    <n v="5.81"/>
    <s v="No"/>
    <s v="No"/>
    <s v="No"/>
    <x v="1"/>
    <s v="No"/>
    <s v="Overweight"/>
    <s v="Prediabetic"/>
    <d v="1972-06-28T00:00:00"/>
    <n v="9819.25"/>
    <x v="1"/>
    <x v="2"/>
    <s v="R1021"/>
    <n v="50"/>
  </r>
  <r>
    <x v="1149"/>
    <s v=" Ms"/>
    <s v="Julee"/>
    <s v="Guinn"/>
    <n v="42.68"/>
    <n v="9.2799999999999994"/>
    <s v="No"/>
    <s v="No"/>
    <s v="No"/>
    <x v="1"/>
    <s v="No"/>
    <s v="Obesity"/>
    <s v="Diabetic"/>
    <d v="1973-09-17T00:00:00"/>
    <n v="9800.89"/>
    <x v="1"/>
    <x v="1"/>
    <s v="R1013"/>
    <n v="49"/>
  </r>
  <r>
    <x v="1150"/>
    <s v=" Mr"/>
    <s v="Christopher M"/>
    <s v="Rogers"/>
    <n v="24.31"/>
    <n v="6.37"/>
    <s v="No"/>
    <s v="No"/>
    <s v="No"/>
    <x v="0"/>
    <s v="No"/>
    <s v="Normal Weight"/>
    <s v="Prediabetic"/>
    <d v="1977-06-07T00:00:00"/>
    <n v="9788.8700000000008"/>
    <x v="2"/>
    <x v="2"/>
    <s v="R1013"/>
    <n v="46"/>
  </r>
  <r>
    <x v="1151"/>
    <s v=" Mr"/>
    <s v="Ciaran"/>
    <s v="Diviney"/>
    <n v="44.75"/>
    <n v="5.09"/>
    <s v="yes"/>
    <s v="No"/>
    <s v="No"/>
    <x v="0"/>
    <s v="No"/>
    <s v="Obesity"/>
    <s v="Normal"/>
    <d v="1996-08-08T00:00:00"/>
    <n v="9787.32"/>
    <x v="1"/>
    <x v="0"/>
    <s v="R1023"/>
    <n v="26"/>
  </r>
  <r>
    <x v="1152"/>
    <s v=" Ms"/>
    <s v="Kara"/>
    <s v="Marlatt"/>
    <n v="30.78"/>
    <n v="7.94"/>
    <s v="No"/>
    <s v="No"/>
    <s v="No"/>
    <x v="1"/>
    <s v="No"/>
    <s v="Obesity"/>
    <s v="Diabetic"/>
    <d v="1973-07-07T00:00:00"/>
    <n v="9778.35"/>
    <x v="1"/>
    <x v="2"/>
    <s v="R1024"/>
    <n v="49"/>
  </r>
  <r>
    <x v="1153"/>
    <s v=" Ms"/>
    <s v="Makie"/>
    <s v="Ohler"/>
    <n v="21.86"/>
    <n v="10.95"/>
    <s v="No"/>
    <s v="No"/>
    <s v="No"/>
    <x v="0"/>
    <s v="No"/>
    <s v="Normal Weight"/>
    <s v="Diabetic"/>
    <d v="1965-09-05T00:00:00"/>
    <n v="9764.08"/>
    <x v="2"/>
    <x v="1"/>
    <s v="R1012"/>
    <n v="57"/>
  </r>
  <r>
    <x v="1154"/>
    <s v=" Ms"/>
    <s v="Emily E"/>
    <s v="Mossler"/>
    <n v="49.09"/>
    <n v="6.3"/>
    <s v="yes"/>
    <s v="No"/>
    <s v="No"/>
    <x v="0"/>
    <s v="No"/>
    <s v="Obesity"/>
    <s v="Prediabetic"/>
    <d v="2001-07-14T00:00:00"/>
    <n v="9753.49"/>
    <x v="1"/>
    <x v="2"/>
    <s v="R1012"/>
    <n v="21"/>
  </r>
  <r>
    <x v="1155"/>
    <s v=" Mr"/>
    <s v="Cary"/>
    <s v="Segall"/>
    <n v="47.74"/>
    <n v="8.0500000000000007"/>
    <s v="yes"/>
    <s v="No"/>
    <s v="No"/>
    <x v="1"/>
    <s v="No"/>
    <s v="Obesity"/>
    <s v="Diabetic"/>
    <d v="1970-07-04T00:00:00"/>
    <n v="9748.91"/>
    <x v="1"/>
    <x v="1"/>
    <s v="R1013"/>
    <n v="52"/>
  </r>
  <r>
    <x v="1156"/>
    <s v=" Mr"/>
    <s v="Steven"/>
    <s v="Sprieser"/>
    <n v="30.2"/>
    <n v="9.8800000000000008"/>
    <s v="yes"/>
    <s v="No"/>
    <s v="No"/>
    <x v="1"/>
    <s v="No"/>
    <s v="Obesity"/>
    <s v="Diabetic"/>
    <d v="1970-08-18T00:00:00"/>
    <n v="9724.5300000000007"/>
    <x v="2"/>
    <x v="1"/>
    <s v="R1011"/>
    <n v="52"/>
  </r>
  <r>
    <x v="1157"/>
    <s v=" Mr"/>
    <s v="Jose Antonio Sr"/>
    <s v="Blanco"/>
    <n v="33.25"/>
    <n v="7.42"/>
    <s v="yes"/>
    <s v="No"/>
    <s v="No"/>
    <x v="1"/>
    <s v="No"/>
    <s v="Obesity"/>
    <s v="Diabetic"/>
    <d v="1970-09-12T00:00:00"/>
    <n v="9722.77"/>
    <x v="2"/>
    <x v="1"/>
    <s v="R1016"/>
    <n v="52"/>
  </r>
  <r>
    <x v="1158"/>
    <s v=" Ms"/>
    <s v="Tatiana"/>
    <s v="Sheptock"/>
    <n v="26.6"/>
    <n v="8.4499999999999993"/>
    <s v="yes"/>
    <s v="No"/>
    <s v="No"/>
    <x v="3"/>
    <s v="No"/>
    <s v="Overweight"/>
    <s v="Diabetic"/>
    <d v="1975-06-27T00:00:00"/>
    <n v="9715.84"/>
    <x v="1"/>
    <x v="1"/>
    <s v="R1024"/>
    <n v="47"/>
  </r>
  <r>
    <x v="1159"/>
    <s v=" Mr"/>
    <s v="Dan T"/>
    <s v="Chruniak"/>
    <n v="26.35"/>
    <n v="6.21"/>
    <s v="No"/>
    <s v="No"/>
    <s v="No"/>
    <x v="1"/>
    <s v="No"/>
    <s v="Overweight"/>
    <s v="Prediabetic"/>
    <d v="1972-07-10T00:00:00"/>
    <n v="9710.7099999999991"/>
    <x v="1"/>
    <x v="1"/>
    <s v="R1021"/>
    <n v="50"/>
  </r>
  <r>
    <x v="1160"/>
    <s v=" Ms"/>
    <s v="Liisa A"/>
    <s v="Miller"/>
    <n v="39.994999999999997"/>
    <n v="4.6500000000000004"/>
    <s v="No"/>
    <s v="No"/>
    <s v="No"/>
    <x v="0"/>
    <s v="No"/>
    <s v="Obesity"/>
    <s v="Normal"/>
    <d v="1977-09-19T00:00:00"/>
    <n v="9704.67"/>
    <x v="1"/>
    <x v="0"/>
    <s v="R1024"/>
    <n v="45"/>
  </r>
  <r>
    <x v="1161"/>
    <s v=" Ms"/>
    <s v="Kathryn E"/>
    <s v="Theis"/>
    <n v="22.92"/>
    <n v="5.87"/>
    <s v="yes"/>
    <s v="No"/>
    <s v="No"/>
    <x v="3"/>
    <s v="No"/>
    <s v="Normal Weight"/>
    <s v="Prediabetic"/>
    <d v="1964-11-07T00:00:00"/>
    <n v="9698.42"/>
    <x v="2"/>
    <x v="0"/>
    <s v="R1013"/>
    <n v="58"/>
  </r>
  <r>
    <x v="1162"/>
    <s v=" Mr"/>
    <s v="Maxwell"/>
    <s v="Sadler"/>
    <n v="24.78"/>
    <n v="4.24"/>
    <s v="yes"/>
    <s v="No"/>
    <s v="No"/>
    <x v="1"/>
    <s v="No"/>
    <s v="Normal Weight"/>
    <s v="Normal"/>
    <d v="1966-09-16T00:00:00"/>
    <n v="9684.2900000000009"/>
    <x v="2"/>
    <x v="2"/>
    <s v="R1013"/>
    <n v="56"/>
  </r>
  <r>
    <x v="1163"/>
    <s v=" Ms"/>
    <s v="Pascale"/>
    <s v="Auger"/>
    <n v="34.07"/>
    <n v="7.81"/>
    <s v="yes"/>
    <s v="No"/>
    <s v="No"/>
    <x v="0"/>
    <s v="No"/>
    <s v="Obesity"/>
    <s v="Diabetic"/>
    <d v="1981-08-08T00:00:00"/>
    <n v="9664.34"/>
    <x v="1"/>
    <x v="0"/>
    <s v="R1011"/>
    <n v="41"/>
  </r>
  <r>
    <x v="1164"/>
    <s v=" Ms"/>
    <s v="Becca"/>
    <s v="Steadman"/>
    <n v="30.14"/>
    <n v="9.85"/>
    <s v="No"/>
    <s v="No"/>
    <s v="No"/>
    <x v="0"/>
    <s v="No"/>
    <s v="Obesity"/>
    <s v="Diabetic"/>
    <d v="1974-07-08T00:00:00"/>
    <n v="9653.81"/>
    <x v="1"/>
    <x v="2"/>
    <s v="R1011"/>
    <n v="48"/>
  </r>
  <r>
    <x v="1165"/>
    <s v=" Ms"/>
    <s v="Grace"/>
    <s v="Mccarron"/>
    <n v="18.05"/>
    <n v="6.94"/>
    <s v="No"/>
    <s v="No"/>
    <s v="No"/>
    <x v="0"/>
    <s v="No"/>
    <s v="Under  Weight"/>
    <s v="Diabetic"/>
    <d v="1971-07-19T00:00:00"/>
    <n v="9644.25"/>
    <x v="1"/>
    <x v="1"/>
    <s v="R1012"/>
    <n v="51"/>
  </r>
  <r>
    <x v="1166"/>
    <s v=" Ms"/>
    <s v="Samantha"/>
    <s v="Roecker"/>
    <n v="37.4"/>
    <n v="11.3"/>
    <s v="yes"/>
    <s v="No"/>
    <s v="No"/>
    <x v="1"/>
    <s v="No"/>
    <s v="Obesity"/>
    <s v="Diabetic"/>
    <d v="1970-09-30T00:00:00"/>
    <n v="9634.5400000000009"/>
    <x v="1"/>
    <x v="2"/>
    <s v="R1011"/>
    <n v="52"/>
  </r>
  <r>
    <x v="1167"/>
    <s v=" Mrs"/>
    <s v="Nicole R"/>
    <s v="Giumarra"/>
    <n v="25.75"/>
    <n v="9.23"/>
    <s v="No"/>
    <s v="No"/>
    <s v="No"/>
    <x v="0"/>
    <s v="No"/>
    <s v="Overweight"/>
    <s v="Diabetic"/>
    <d v="1968-06-22T00:00:00"/>
    <n v="9630.91"/>
    <x v="2"/>
    <x v="2"/>
    <s v="R1013"/>
    <n v="54"/>
  </r>
  <r>
    <x v="1168"/>
    <s v=" Mr"/>
    <s v="David W"/>
    <s v="Peters"/>
    <n v="32.299999999999997"/>
    <n v="4.37"/>
    <s v="No"/>
    <s v="No"/>
    <s v="No"/>
    <x v="1"/>
    <s v="No"/>
    <s v="Obesity"/>
    <s v="Normal"/>
    <d v="1972-10-23T00:00:00"/>
    <n v="9630.4"/>
    <x v="1"/>
    <x v="2"/>
    <s v="R1011"/>
    <n v="50"/>
  </r>
  <r>
    <x v="1169"/>
    <s v=" Mr"/>
    <s v="Grant"/>
    <s v="Bower"/>
    <n v="28.61"/>
    <n v="5.76"/>
    <s v="No"/>
    <s v="No"/>
    <s v="Yes"/>
    <x v="3"/>
    <s v="No"/>
    <s v="Overweight"/>
    <s v="Prediabetic"/>
    <d v="1979-12-19T00:00:00"/>
    <n v="9630.2999999999993"/>
    <x v="1"/>
    <x v="2"/>
    <s v="R1021"/>
    <n v="43"/>
  </r>
  <r>
    <x v="1170"/>
    <s v=" Mrs"/>
    <s v="Sophia"/>
    <s v="Chen"/>
    <n v="45.41"/>
    <n v="4.96"/>
    <s v="No"/>
    <s v="No"/>
    <s v="No"/>
    <x v="3"/>
    <s v="No"/>
    <s v="Obesity"/>
    <s v="Normal"/>
    <d v="1998-06-23T00:00:00"/>
    <n v="9628.7900000000009"/>
    <x v="1"/>
    <x v="2"/>
    <s v="R1026"/>
    <n v="24"/>
  </r>
  <r>
    <x v="1171"/>
    <s v=" Ms"/>
    <s v="Christina"/>
    <s v="Capriccioso"/>
    <n v="31.2"/>
    <n v="11.04"/>
    <s v="yes"/>
    <s v="No"/>
    <s v="No"/>
    <x v="1"/>
    <s v="No"/>
    <s v="Obesity"/>
    <s v="Diabetic"/>
    <d v="1970-12-16T00:00:00"/>
    <n v="9625.92"/>
    <x v="1"/>
    <x v="0"/>
    <s v="R1011"/>
    <n v="52"/>
  </r>
  <r>
    <x v="1172"/>
    <s v=" Mr"/>
    <s v="Sam L"/>
    <s v="Starbuck"/>
    <n v="29.83"/>
    <n v="7.81"/>
    <s v="yes"/>
    <s v="No"/>
    <s v="No"/>
    <x v="3"/>
    <s v="No"/>
    <s v="Overweight"/>
    <s v="Diabetic"/>
    <d v="1975-10-29T00:00:00"/>
    <n v="9620.33"/>
    <x v="2"/>
    <x v="0"/>
    <s v="R1012"/>
    <n v="47"/>
  </r>
  <r>
    <x v="1173"/>
    <s v=" Mrs"/>
    <s v="Haley R"/>
    <s v="Mcmahon"/>
    <n v="29.06"/>
    <n v="4.55"/>
    <s v="No"/>
    <s v="No"/>
    <s v="No"/>
    <x v="0"/>
    <s v="No"/>
    <s v="Overweight"/>
    <s v="Normal"/>
    <d v="1982-08-29T00:00:00"/>
    <n v="9619.18"/>
    <x v="1"/>
    <x v="1"/>
    <s v="R1025"/>
    <n v="40"/>
  </r>
  <r>
    <x v="1174"/>
    <s v=" Mr"/>
    <s v="Ethan"/>
    <s v="Rissell"/>
    <n v="27.454999999999998"/>
    <n v="6.13"/>
    <s v="No"/>
    <s v="No"/>
    <s v="No"/>
    <x v="1"/>
    <s v="No"/>
    <s v="Overweight"/>
    <s v="Prediabetic"/>
    <d v="1972-12-27T00:00:00"/>
    <n v="9617.66"/>
    <x v="2"/>
    <x v="0"/>
    <s v="R1016"/>
    <n v="50"/>
  </r>
  <r>
    <x v="1175"/>
    <s v=" Mr"/>
    <s v="Andrew W"/>
    <s v="Kromroy"/>
    <n v="23.01"/>
    <n v="6.04"/>
    <s v="yes"/>
    <s v="No"/>
    <s v="No"/>
    <x v="3"/>
    <s v="No"/>
    <s v="Normal Weight"/>
    <s v="Prediabetic"/>
    <d v="1964-12-15T00:00:00"/>
    <n v="9597.6299999999992"/>
    <x v="2"/>
    <x v="0"/>
    <s v="R1013"/>
    <n v="58"/>
  </r>
  <r>
    <x v="1176"/>
    <s v=" Mr"/>
    <s v="Mark G"/>
    <s v="Manfredi"/>
    <n v="31.39"/>
    <n v="8.85"/>
    <s v="yes"/>
    <s v="No"/>
    <s v="No"/>
    <x v="0"/>
    <s v="No"/>
    <s v="Obesity"/>
    <s v="Diabetic"/>
    <d v="1981-10-18T00:00:00"/>
    <n v="9584.0400000000009"/>
    <x v="1"/>
    <x v="1"/>
    <s v="R1021"/>
    <n v="41"/>
  </r>
  <r>
    <x v="1177"/>
    <s v=" Ms"/>
    <s v="Kasey E"/>
    <s v="Manwaring"/>
    <n v="34.770000000000003"/>
    <n v="10.54"/>
    <s v="No"/>
    <s v="No"/>
    <s v="No"/>
    <x v="1"/>
    <s v="No"/>
    <s v="Obesity"/>
    <s v="Diabetic"/>
    <d v="1973-11-28T00:00:00"/>
    <n v="9583.89"/>
    <x v="1"/>
    <x v="0"/>
    <s v="R1012"/>
    <n v="49"/>
  </r>
  <r>
    <x v="1178"/>
    <s v=" Mr"/>
    <s v="Jeff"/>
    <s v="Tomaszewski"/>
    <n v="24.48"/>
    <n v="4.37"/>
    <s v="yes"/>
    <s v="No"/>
    <s v="No"/>
    <x v="1"/>
    <s v="No"/>
    <s v="Normal Weight"/>
    <s v="Normal"/>
    <d v="1966-12-04T00:00:00"/>
    <n v="9582.5400000000009"/>
    <x v="2"/>
    <x v="2"/>
    <s v="R1013"/>
    <n v="56"/>
  </r>
  <r>
    <x v="1179"/>
    <s v=" Ms"/>
    <s v="Amy"/>
    <s v="Gannon"/>
    <n v="22.61"/>
    <n v="9.6300000000000008"/>
    <s v="No"/>
    <s v="No"/>
    <s v="No"/>
    <x v="1"/>
    <s v="No"/>
    <s v="Normal Weight"/>
    <s v="Diabetic"/>
    <d v="1973-12-01T00:00:00"/>
    <n v="9566.99"/>
    <x v="1"/>
    <x v="1"/>
    <s v="R1012"/>
    <n v="49"/>
  </r>
  <r>
    <x v="1180"/>
    <s v=" Mr"/>
    <s v="Adam"/>
    <s v="Frye"/>
    <n v="34.299999999999997"/>
    <n v="10.37"/>
    <s v="No"/>
    <s v="No"/>
    <s v="No"/>
    <x v="0"/>
    <s v="No"/>
    <s v="Obesity"/>
    <s v="Diabetic"/>
    <d v="1974-08-14T00:00:00"/>
    <n v="9563.0300000000007"/>
    <x v="2"/>
    <x v="1"/>
    <s v="R1011"/>
    <n v="48"/>
  </r>
  <r>
    <x v="1181"/>
    <s v=" Ms"/>
    <s v="Kristin M"/>
    <s v="Jenkins"/>
    <n v="46.09"/>
    <n v="5.44"/>
    <s v="No"/>
    <s v="No"/>
    <s v="No"/>
    <x v="1"/>
    <s v="No"/>
    <s v="Obesity"/>
    <s v="Normal"/>
    <d v="1972-09-22T00:00:00"/>
    <n v="9549.57"/>
    <x v="1"/>
    <x v="1"/>
    <s v="R1013"/>
    <n v="50"/>
  </r>
  <r>
    <x v="1182"/>
    <s v=" Ms"/>
    <s v="Mary-Lynn B"/>
    <s v="Currier"/>
    <n v="44.744999999999997"/>
    <n v="5.19"/>
    <s v="No"/>
    <s v="No"/>
    <s v="No"/>
    <x v="1"/>
    <s v="No"/>
    <s v="Obesity"/>
    <s v="Normal"/>
    <d v="1972-09-22T00:00:00"/>
    <n v="9541.7000000000007"/>
    <x v="1"/>
    <x v="1"/>
    <s v="R1024"/>
    <n v="50"/>
  </r>
  <r>
    <x v="1183"/>
    <s v=" Mrs"/>
    <s v="Jamie A"/>
    <s v="Whittendale"/>
    <n v="26.33"/>
    <n v="11.8"/>
    <s v="yes"/>
    <s v="No"/>
    <s v="No"/>
    <x v="3"/>
    <s v="No"/>
    <s v="Overweight"/>
    <s v="Diabetic"/>
    <d v="1975-07-28T00:00:00"/>
    <n v="9540.17"/>
    <x v="1"/>
    <x v="2"/>
    <s v="R1024"/>
    <n v="47"/>
  </r>
  <r>
    <x v="1184"/>
    <s v=" Mr"/>
    <s v="Jeffrey A"/>
    <s v="Rixe"/>
    <n v="26.6"/>
    <n v="8.3800000000000008"/>
    <s v="No"/>
    <s v="No"/>
    <s v="No"/>
    <x v="1"/>
    <s v="No"/>
    <s v="Overweight"/>
    <s v="Diabetic"/>
    <d v="1973-12-21T00:00:00"/>
    <n v="9538.65"/>
    <x v="1"/>
    <x v="0"/>
    <s v="R1021"/>
    <n v="49"/>
  </r>
  <r>
    <x v="1185"/>
    <s v=" Ms"/>
    <s v="Nicole"/>
    <s v="Ballon-Landa"/>
    <n v="27.5"/>
    <n v="7.58"/>
    <s v="No"/>
    <s v="No"/>
    <s v="No"/>
    <x v="0"/>
    <s v="No"/>
    <s v="Overweight"/>
    <s v="Diabetic"/>
    <d v="1971-11-29T00:00:00"/>
    <n v="9528.9"/>
    <x v="1"/>
    <x v="2"/>
    <s v="R1011"/>
    <n v="51"/>
  </r>
  <r>
    <x v="1186"/>
    <s v=" Ms"/>
    <s v="Audrey"/>
    <s v="Zaferos"/>
    <n v="41.55"/>
    <n v="4.6100000000000003"/>
    <s v="No"/>
    <s v="No"/>
    <s v="No"/>
    <x v="3"/>
    <s v="No"/>
    <s v="Obesity"/>
    <s v="Normal"/>
    <d v="1992-08-22T00:00:00"/>
    <n v="9507.68"/>
    <x v="1"/>
    <x v="1"/>
    <s v="R1012"/>
    <n v="30"/>
  </r>
  <r>
    <x v="1187"/>
    <s v=" Mr"/>
    <s v="Jacob"/>
    <s v="Jackson"/>
    <n v="41.47"/>
    <n v="4.7"/>
    <s v="yes"/>
    <s v="No"/>
    <s v="Yes"/>
    <x v="3"/>
    <s v="No"/>
    <s v="Obesity"/>
    <s v="Normal"/>
    <d v="1969-08-24T00:00:00"/>
    <n v="9504.31"/>
    <x v="2"/>
    <x v="2"/>
    <s v="R1013"/>
    <n v="53"/>
  </r>
  <r>
    <x v="1188"/>
    <s v=" Mr"/>
    <s v="Daniel S"/>
    <s v="Evans Marke"/>
    <n v="24.795000000000002"/>
    <n v="6.05"/>
    <s v="yes"/>
    <s v="No"/>
    <s v="No"/>
    <x v="0"/>
    <s v="No"/>
    <s v="Normal Weight"/>
    <s v="Prediabetic"/>
    <d v="1976-11-28T00:00:00"/>
    <n v="9500.57"/>
    <x v="1"/>
    <x v="0"/>
    <s v="R1017"/>
    <n v="46"/>
  </r>
  <r>
    <x v="1189"/>
    <s v=" Mr"/>
    <s v="Marc C"/>
    <s v="Samland"/>
    <n v="29.48"/>
    <n v="5.63"/>
    <s v="yes"/>
    <s v="No"/>
    <s v="Yes"/>
    <x v="3"/>
    <s v="No"/>
    <s v="Overweight"/>
    <s v="Normal"/>
    <d v="1969-06-04T00:00:00"/>
    <n v="9487.64"/>
    <x v="1"/>
    <x v="2"/>
    <s v="R1013"/>
    <n v="54"/>
  </r>
  <r>
    <x v="1190"/>
    <s v=" Mr"/>
    <s v="Mark S"/>
    <s v="Shapiro"/>
    <n v="28.09"/>
    <n v="6.06"/>
    <s v="No"/>
    <s v="No"/>
    <s v="Yes"/>
    <x v="3"/>
    <s v="No"/>
    <s v="Overweight"/>
    <s v="Prediabetic"/>
    <d v="1979-07-17T00:00:00"/>
    <n v="9453.92"/>
    <x v="1"/>
    <x v="2"/>
    <s v="R1021"/>
    <n v="43"/>
  </r>
  <r>
    <x v="1191"/>
    <s v=" Mr"/>
    <s v="Dan"/>
    <s v="Snitzer"/>
    <n v="32.729999999999997"/>
    <n v="5.19"/>
    <s v="No"/>
    <s v="No"/>
    <s v="No"/>
    <x v="3"/>
    <s v="No"/>
    <s v="Obesity"/>
    <s v="Normal"/>
    <d v="1987-11-14T00:00:00"/>
    <n v="9448.42"/>
    <x v="1"/>
    <x v="0"/>
    <s v="R1021"/>
    <n v="35"/>
  </r>
  <r>
    <x v="1192"/>
    <s v=" Ms"/>
    <s v="Gabriela"/>
    <s v="Herra Arroyo"/>
    <n v="27.36"/>
    <n v="8.9600000000000009"/>
    <s v="No"/>
    <s v="No"/>
    <s v="No"/>
    <x v="0"/>
    <s v="No"/>
    <s v="Overweight"/>
    <s v="Diabetic"/>
    <d v="1974-06-08T00:00:00"/>
    <n v="9447.3799999999992"/>
    <x v="1"/>
    <x v="0"/>
    <s v="R1024"/>
    <n v="49"/>
  </r>
  <r>
    <x v="1193"/>
    <s v=" Ms"/>
    <s v="Amanda"/>
    <s v="Watters"/>
    <n v="27.265000000000001"/>
    <n v="11.39"/>
    <s v="No"/>
    <s v="No"/>
    <s v="No"/>
    <x v="0"/>
    <s v="No"/>
    <s v="Overweight"/>
    <s v="Diabetic"/>
    <d v="1974-11-27T00:00:00"/>
    <n v="9447.25"/>
    <x v="1"/>
    <x v="1"/>
    <s v="R1024"/>
    <n v="48"/>
  </r>
  <r>
    <x v="1194"/>
    <s v=" Ms"/>
    <s v="Dara"/>
    <s v="Steele-Belkin"/>
    <n v="48.07"/>
    <n v="4.0599999999999996"/>
    <s v="yes"/>
    <s v="No"/>
    <s v="No"/>
    <x v="0"/>
    <s v="No"/>
    <s v="Obesity"/>
    <s v="Normal"/>
    <d v="1976-11-03T00:00:00"/>
    <n v="9432.93"/>
    <x v="1"/>
    <x v="1"/>
    <s v="R1024"/>
    <n v="46"/>
  </r>
  <r>
    <x v="1195"/>
    <s v=" Ms"/>
    <s v="Rachelle R"/>
    <s v="Christensen"/>
    <n v="30.8"/>
    <n v="5.23"/>
    <s v="yes"/>
    <s v="No"/>
    <s v="No"/>
    <x v="0"/>
    <s v="No"/>
    <s v="Obesity"/>
    <s v="Normal"/>
    <d v="1976-10-30T00:00:00"/>
    <n v="9414.92"/>
    <x v="1"/>
    <x v="2"/>
    <s v="R1011"/>
    <n v="46"/>
  </r>
  <r>
    <x v="1196"/>
    <s v=" Ms"/>
    <s v="Brenda J"/>
    <s v="Hodge"/>
    <n v="32.299999999999997"/>
    <n v="5.05"/>
    <s v="yes"/>
    <s v="No"/>
    <s v="No"/>
    <x v="0"/>
    <s v="No"/>
    <s v="Obesity"/>
    <s v="Normal"/>
    <d v="1976-10-17T00:00:00"/>
    <n v="9411.01"/>
    <x v="1"/>
    <x v="0"/>
    <s v="R1024"/>
    <n v="46"/>
  </r>
  <r>
    <x v="1197"/>
    <s v=" Mr"/>
    <s v="Tim"/>
    <s v="Rusterholz"/>
    <n v="39.700000000000003"/>
    <n v="7.34"/>
    <s v="No"/>
    <s v="No"/>
    <s v="No"/>
    <x v="0"/>
    <s v="No"/>
    <s v="Obesity"/>
    <s v="Diabetic"/>
    <d v="1971-10-20T00:00:00"/>
    <n v="9391.35"/>
    <x v="2"/>
    <x v="0"/>
    <s v="R1011"/>
    <n v="51"/>
  </r>
  <r>
    <x v="1198"/>
    <s v=" Mr"/>
    <s v="Sylvain"/>
    <s v="Lafrance"/>
    <n v="35.97"/>
    <n v="8.1300000000000008"/>
    <s v="No"/>
    <s v="No"/>
    <s v="No"/>
    <x v="0"/>
    <s v="No"/>
    <s v="Obesity"/>
    <s v="Diabetic"/>
    <d v="1971-12-29T00:00:00"/>
    <n v="9386.16"/>
    <x v="2"/>
    <x v="2"/>
    <s v="R1013"/>
    <n v="51"/>
  </r>
  <r>
    <x v="1199"/>
    <s v=" Mrs"/>
    <s v="Lisa M"/>
    <s v="Hallis"/>
    <n v="25.86"/>
    <n v="6.68"/>
    <s v="yes"/>
    <s v="No"/>
    <s v="No"/>
    <x v="3"/>
    <s v="No"/>
    <s v="Overweight"/>
    <s v="Diabetic"/>
    <d v="1975-12-02T00:00:00"/>
    <n v="9380.75"/>
    <x v="1"/>
    <x v="2"/>
    <s v="R1024"/>
    <n v="47"/>
  </r>
  <r>
    <x v="1200"/>
    <s v=" Mr"/>
    <s v="Ryan"/>
    <s v="Marshall"/>
    <n v="30.03"/>
    <n v="11.51"/>
    <s v="No"/>
    <s v="No"/>
    <s v="No"/>
    <x v="0"/>
    <s v="No"/>
    <s v="Obesity"/>
    <s v="Diabetic"/>
    <d v="1971-11-26T00:00:00"/>
    <n v="9377.9"/>
    <x v="1"/>
    <x v="1"/>
    <s v="R1013"/>
    <n v="51"/>
  </r>
  <r>
    <x v="1201"/>
    <s v=" Mrs"/>
    <s v="Kaitlin M"/>
    <s v="Salowitz"/>
    <n v="25.76"/>
    <n v="6.02"/>
    <s v="yes"/>
    <s v="No"/>
    <s v="Yes"/>
    <x v="3"/>
    <s v="No"/>
    <s v="Overweight"/>
    <s v="Prediabetic"/>
    <d v="1969-11-24T00:00:00"/>
    <n v="9377.4500000000007"/>
    <x v="1"/>
    <x v="0"/>
    <s v="R1013"/>
    <n v="53"/>
  </r>
  <r>
    <x v="1202"/>
    <s v=" Mr"/>
    <s v="William R"/>
    <s v="Blake"/>
    <n v="22.42"/>
    <n v="7.96"/>
    <s v="No"/>
    <s v="No"/>
    <s v="No"/>
    <x v="0"/>
    <s v="No"/>
    <s v="Normal Weight"/>
    <s v="Diabetic"/>
    <d v="1971-10-08T00:00:00"/>
    <n v="9361.33"/>
    <x v="2"/>
    <x v="1"/>
    <s v="R1016"/>
    <n v="51"/>
  </r>
  <r>
    <x v="1203"/>
    <s v=" Mr"/>
    <s v="Bruce"/>
    <s v="Langerak"/>
    <n v="33.18"/>
    <n v="6.01"/>
    <s v="yes"/>
    <s v="No"/>
    <s v="No"/>
    <x v="3"/>
    <s v="No"/>
    <s v="Obesity"/>
    <s v="Prediabetic"/>
    <d v="1988-07-01T00:00:00"/>
    <n v="9344.2000000000007"/>
    <x v="1"/>
    <x v="1"/>
    <s v="R1021"/>
    <n v="34"/>
  </r>
  <r>
    <x v="1204"/>
    <s v=" Mrs"/>
    <s v="Veronica"/>
    <s v="Bonilla"/>
    <n v="43.04"/>
    <n v="5.9"/>
    <s v="yes"/>
    <s v="No"/>
    <s v="No"/>
    <x v="0"/>
    <s v="No"/>
    <s v="Obesity"/>
    <s v="Prediabetic"/>
    <d v="1996-10-12T00:00:00"/>
    <n v="9338.61"/>
    <x v="1"/>
    <x v="1"/>
    <s v="R1026"/>
    <n v="26"/>
  </r>
  <r>
    <x v="1205"/>
    <s v=" Mr"/>
    <s v="Warren"/>
    <s v="Ciabattoni"/>
    <n v="34.15"/>
    <n v="4.49"/>
    <s v="yes"/>
    <s v="No"/>
    <s v="No"/>
    <x v="3"/>
    <s v="No"/>
    <s v="Obesity"/>
    <s v="Normal"/>
    <d v="1988-07-09T00:00:00"/>
    <n v="9320.26"/>
    <x v="1"/>
    <x v="1"/>
    <s v="R1012"/>
    <n v="34"/>
  </r>
  <r>
    <x v="1206"/>
    <s v=" Mrs"/>
    <s v="Daniela"/>
    <s v="Escanero Palmer"/>
    <n v="25.78"/>
    <n v="6.25"/>
    <s v="No"/>
    <s v="No"/>
    <s v="No"/>
    <x v="0"/>
    <s v="No"/>
    <s v="Overweight"/>
    <s v="Prediabetic"/>
    <d v="1977-10-12T00:00:00"/>
    <n v="9315.41"/>
    <x v="1"/>
    <x v="1"/>
    <s v="R1024"/>
    <n v="45"/>
  </r>
  <r>
    <x v="1207"/>
    <s v=" Ms"/>
    <s v="Deirdre A"/>
    <s v="Lowe"/>
    <n v="21.02"/>
    <n v="9.6199999999999992"/>
    <s v="yes"/>
    <s v="No"/>
    <s v="Yes"/>
    <x v="3"/>
    <s v="No"/>
    <s v="Normal Weight"/>
    <s v="Diabetic"/>
    <d v="1963-06-08T00:00:00"/>
    <n v="9310.81"/>
    <x v="2"/>
    <x v="1"/>
    <s v="R1013"/>
    <n v="60"/>
  </r>
  <r>
    <x v="1208"/>
    <s v=" Mr"/>
    <s v="Mathias"/>
    <s v="Osmark"/>
    <n v="37.51"/>
    <n v="11.06"/>
    <s v="No"/>
    <s v="No"/>
    <s v="No"/>
    <x v="1"/>
    <s v="No"/>
    <s v="Obesity"/>
    <s v="Diabetic"/>
    <d v="1973-10-16T00:00:00"/>
    <n v="9304.7000000000007"/>
    <x v="2"/>
    <x v="0"/>
    <s v="R1013"/>
    <n v="49"/>
  </r>
  <r>
    <x v="1209"/>
    <s v=" Mr"/>
    <s v="Matthew"/>
    <s v="Lawson"/>
    <n v="25.745000000000001"/>
    <n v="6.11"/>
    <s v="yes"/>
    <s v="No"/>
    <s v="No"/>
    <x v="0"/>
    <s v="No"/>
    <s v="Overweight"/>
    <s v="Prediabetic"/>
    <d v="1976-11-03T00:00:00"/>
    <n v="9301.89"/>
    <x v="1"/>
    <x v="1"/>
    <s v="R1012"/>
    <n v="46"/>
  </r>
  <r>
    <x v="1210"/>
    <s v=" Mr"/>
    <s v="Kurt"/>
    <s v="Warwick"/>
    <n v="31.35"/>
    <n v="11.49"/>
    <s v="No"/>
    <s v="No"/>
    <s v="No"/>
    <x v="1"/>
    <s v="No"/>
    <s v="Obesity"/>
    <s v="Diabetic"/>
    <d v="1973-09-18T00:00:00"/>
    <n v="9290.14"/>
    <x v="2"/>
    <x v="0"/>
    <s v="R1016"/>
    <n v="49"/>
  </r>
  <r>
    <x v="1211"/>
    <s v=" Mr"/>
    <s v="Samuel"/>
    <s v="Magnuson"/>
    <n v="29.83"/>
    <n v="8.68"/>
    <s v="No"/>
    <s v="No"/>
    <s v="No"/>
    <x v="1"/>
    <s v="No"/>
    <s v="Overweight"/>
    <s v="Diabetic"/>
    <d v="1973-10-16T00:00:00"/>
    <n v="9288.0300000000007"/>
    <x v="1"/>
    <x v="0"/>
    <s v="R1018"/>
    <n v="49"/>
  </r>
  <r>
    <x v="1212"/>
    <s v=" Mrs"/>
    <s v="Emily"/>
    <s v="Marsh"/>
    <n v="25.49"/>
    <n v="5.68"/>
    <s v="yes"/>
    <s v="No"/>
    <s v="Yes"/>
    <x v="3"/>
    <s v="No"/>
    <s v="Overweight"/>
    <s v="Normal"/>
    <d v="1969-11-26T00:00:00"/>
    <n v="9285.8700000000008"/>
    <x v="1"/>
    <x v="0"/>
    <s v="R1013"/>
    <n v="53"/>
  </r>
  <r>
    <x v="1213"/>
    <s v=" Ms"/>
    <s v="Tiffany"/>
    <s v="Kari"/>
    <n v="34.1"/>
    <n v="8.4499999999999993"/>
    <s v="No"/>
    <s v="No"/>
    <s v="No"/>
    <x v="0"/>
    <s v="No"/>
    <s v="Obesity"/>
    <s v="Diabetic"/>
    <d v="1971-07-02T00:00:00"/>
    <n v="9283.56"/>
    <x v="1"/>
    <x v="0"/>
    <s v="R1013"/>
    <n v="51"/>
  </r>
  <r>
    <x v="1214"/>
    <s v=" Mr"/>
    <s v="Alex F"/>
    <s v="Standiford"/>
    <n v="25.84"/>
    <n v="8.51"/>
    <s v="No"/>
    <s v="No"/>
    <s v="No"/>
    <x v="1"/>
    <s v="No"/>
    <s v="Overweight"/>
    <s v="Diabetic"/>
    <d v="1973-10-27T00:00:00"/>
    <n v="9282.48"/>
    <x v="2"/>
    <x v="2"/>
    <s v="R1016"/>
    <n v="49"/>
  </r>
  <r>
    <x v="1215"/>
    <s v=" Ms"/>
    <s v="Alice"/>
    <s v="Sherwin"/>
    <n v="20.6"/>
    <n v="7.62"/>
    <s v="No"/>
    <s v="No"/>
    <s v="No"/>
    <x v="0"/>
    <s v="No"/>
    <s v="Normal Weight"/>
    <s v="Diabetic"/>
    <d v="1971-08-06T00:00:00"/>
    <n v="9264.7999999999993"/>
    <x v="1"/>
    <x v="1"/>
    <s v="R1011"/>
    <n v="51"/>
  </r>
  <r>
    <x v="1216"/>
    <s v=" Ms"/>
    <s v="Allison M"/>
    <s v="Parker"/>
    <n v="28.88"/>
    <n v="10.18"/>
    <s v="No"/>
    <s v="No"/>
    <s v="No"/>
    <x v="0"/>
    <s v="No"/>
    <s v="Overweight"/>
    <s v="Diabetic"/>
    <d v="1974-08-21T00:00:00"/>
    <n v="9249.5"/>
    <x v="1"/>
    <x v="1"/>
    <s v="R1012"/>
    <n v="48"/>
  </r>
  <r>
    <x v="1217"/>
    <s v=" Mr"/>
    <s v="Johannes Fiskerstand"/>
    <s v="Blekeli"/>
    <n v="28.24"/>
    <n v="5.36"/>
    <s v="No"/>
    <s v="No"/>
    <s v="No"/>
    <x v="0"/>
    <s v="No"/>
    <s v="Overweight"/>
    <s v="Normal"/>
    <d v="1980-10-05T00:00:00"/>
    <n v="9247.94"/>
    <x v="1"/>
    <x v="1"/>
    <s v="R1021"/>
    <n v="42"/>
  </r>
  <r>
    <x v="1218"/>
    <s v=" Mr"/>
    <s v="Stephen"/>
    <s v="Vangampleare"/>
    <n v="25.46"/>
    <n v="11.78"/>
    <s v="yes"/>
    <s v="No"/>
    <s v="No"/>
    <x v="3"/>
    <s v="No"/>
    <s v="Overweight"/>
    <s v="Diabetic"/>
    <d v="1975-12-06T00:00:00"/>
    <n v="9225.26"/>
    <x v="2"/>
    <x v="0"/>
    <s v="R1015"/>
    <n v="47"/>
  </r>
  <r>
    <x v="1219"/>
    <s v=" Mr"/>
    <s v="Jon M"/>
    <s v="Hiatt"/>
    <n v="29.64"/>
    <n v="10.82"/>
    <s v="yes"/>
    <s v="No"/>
    <s v="No"/>
    <x v="0"/>
    <s v="No"/>
    <s v="Overweight"/>
    <s v="Diabetic"/>
    <d v="1981-12-05T00:00:00"/>
    <n v="9222.4"/>
    <x v="1"/>
    <x v="0"/>
    <s v="R1019"/>
    <n v="41"/>
  </r>
  <r>
    <x v="1220"/>
    <s v=" Mr"/>
    <s v="Fasil"/>
    <s v="Tadesse"/>
    <n v="31.27"/>
    <n v="7.73"/>
    <s v="yes"/>
    <s v="No"/>
    <s v="No"/>
    <x v="3"/>
    <s v="No"/>
    <s v="Obesity"/>
    <s v="Diabetic"/>
    <d v="1986-12-25T00:00:00"/>
    <n v="9210.06"/>
    <x v="1"/>
    <x v="0"/>
    <s v="R1021"/>
    <n v="36"/>
  </r>
  <r>
    <x v="1221"/>
    <s v=" Ms"/>
    <s v="Megan C"/>
    <s v="Jaswell"/>
    <n v="19.95"/>
    <n v="6.24"/>
    <s v="yes"/>
    <s v="No"/>
    <s v="No"/>
    <x v="0"/>
    <s v="No"/>
    <s v="Normal Weight"/>
    <s v="Prediabetic"/>
    <d v="1976-09-10T00:00:00"/>
    <n v="9193.84"/>
    <x v="1"/>
    <x v="1"/>
    <s v="R1012"/>
    <n v="46"/>
  </r>
  <r>
    <x v="1222"/>
    <s v=" Ms"/>
    <s v="Lisa J"/>
    <s v="Phillips-Cook"/>
    <n v="21.3"/>
    <n v="10.42"/>
    <s v="No"/>
    <s v="No"/>
    <s v="No"/>
    <x v="1"/>
    <s v="No"/>
    <s v="Normal Weight"/>
    <s v="Diabetic"/>
    <d v="1973-12-25T00:00:00"/>
    <n v="9182.17"/>
    <x v="1"/>
    <x v="0"/>
    <s v="R1011"/>
    <n v="49"/>
  </r>
  <r>
    <x v="1223"/>
    <s v=" Mr"/>
    <s v="Doron P"/>
    <s v="Clark"/>
    <n v="31.635000000000002"/>
    <n v="11.11"/>
    <s v="No"/>
    <s v="No"/>
    <s v="No"/>
    <x v="0"/>
    <s v="No"/>
    <s v="Obesity"/>
    <s v="Diabetic"/>
    <d v="1971-12-29T00:00:00"/>
    <n v="9174.14"/>
    <x v="2"/>
    <x v="1"/>
    <s v="R1012"/>
    <n v="51"/>
  </r>
  <r>
    <x v="1224"/>
    <s v=" Ms"/>
    <s v="Katharina"/>
    <s v="Wang"/>
    <n v="23.9"/>
    <n v="7.67"/>
    <s v="yes"/>
    <s v="No"/>
    <s v="No"/>
    <x v="1"/>
    <s v="No"/>
    <s v="Normal Weight"/>
    <s v="Diabetic"/>
    <d v="1970-10-24T00:00:00"/>
    <n v="9171.75"/>
    <x v="1"/>
    <x v="2"/>
    <s v="R1012"/>
    <n v="52"/>
  </r>
  <r>
    <x v="1225"/>
    <s v=" Mr"/>
    <s v="Carl"/>
    <s v="Desruisseaux"/>
    <n v="34.15"/>
    <n v="6.15"/>
    <s v="No"/>
    <s v="No"/>
    <s v="No"/>
    <x v="0"/>
    <s v="No"/>
    <s v="Obesity"/>
    <s v="Prediabetic"/>
    <d v="1990-08-23T00:00:00"/>
    <n v="9159.51"/>
    <x v="1"/>
    <x v="2"/>
    <s v="R1021"/>
    <n v="32"/>
  </r>
  <r>
    <x v="1226"/>
    <s v=" Ms"/>
    <s v="Kelsey J"/>
    <s v="Ripp"/>
    <n v="28.71"/>
    <n v="5.71"/>
    <s v="No"/>
    <s v="No"/>
    <s v="No"/>
    <x v="0"/>
    <s v="No"/>
    <s v="Overweight"/>
    <s v="Prediabetic"/>
    <d v="1982-12-08T00:00:00"/>
    <n v="9147.5"/>
    <x v="1"/>
    <x v="1"/>
    <s v="R1012"/>
    <n v="40"/>
  </r>
  <r>
    <x v="1227"/>
    <s v=" Mr"/>
    <s v="Stephen A"/>
    <s v="Harris"/>
    <n v="36.700000000000003"/>
    <n v="8.6999999999999993"/>
    <s v="yes"/>
    <s v="No"/>
    <s v="No"/>
    <x v="1"/>
    <s v="No"/>
    <s v="Obesity"/>
    <s v="Diabetic"/>
    <d v="1970-10-18T00:00:00"/>
    <n v="9144.57"/>
    <x v="2"/>
    <x v="2"/>
    <s v="R1011"/>
    <n v="52"/>
  </r>
  <r>
    <x v="1228"/>
    <s v=" Mr"/>
    <s v="Dan"/>
    <s v="Shafer"/>
    <n v="34.1"/>
    <n v="9.0399999999999991"/>
    <s v="yes"/>
    <s v="No"/>
    <s v="No"/>
    <x v="1"/>
    <s v="No"/>
    <s v="Obesity"/>
    <s v="Diabetic"/>
    <d v="1970-08-12T00:00:00"/>
    <n v="9140.9500000000007"/>
    <x v="2"/>
    <x v="0"/>
    <s v="R1013"/>
    <n v="52"/>
  </r>
  <r>
    <x v="1229"/>
    <s v=" Ms"/>
    <s v="Katie C"/>
    <s v="Hemesath"/>
    <n v="25.7"/>
    <n v="5.61"/>
    <s v="No"/>
    <s v="No"/>
    <s v="No"/>
    <x v="0"/>
    <s v="No"/>
    <s v="Overweight"/>
    <s v="Normal"/>
    <d v="1977-12-02T00:00:00"/>
    <n v="9101.7999999999993"/>
    <x v="1"/>
    <x v="1"/>
    <s v="R1011"/>
    <n v="45"/>
  </r>
  <r>
    <x v="1230"/>
    <s v=" Ms"/>
    <s v="Melissa K"/>
    <s v="Vinci"/>
    <n v="21.68"/>
    <n v="8.1199999999999992"/>
    <s v="No"/>
    <s v="No"/>
    <s v="No"/>
    <x v="0"/>
    <s v="No"/>
    <s v="Normal Weight"/>
    <s v="Diabetic"/>
    <d v="1965-11-09T00:00:00"/>
    <n v="9095.94"/>
    <x v="2"/>
    <x v="1"/>
    <s v="R1011"/>
    <n v="57"/>
  </r>
  <r>
    <x v="1231"/>
    <s v=" Ms"/>
    <s v="Kara H"/>
    <s v="Diamond-Husmann"/>
    <n v="25.175000000000001"/>
    <n v="4.74"/>
    <s v="No"/>
    <s v="No"/>
    <s v="No"/>
    <x v="0"/>
    <s v="No"/>
    <s v="Overweight"/>
    <s v="Normal"/>
    <d v="1977-11-04T00:00:00"/>
    <n v="9095.07"/>
    <x v="1"/>
    <x v="2"/>
    <s v="R1024"/>
    <n v="45"/>
  </r>
  <r>
    <x v="1232"/>
    <s v=" Mr"/>
    <s v="Juan Carlos"/>
    <s v="Soto"/>
    <n v="44.77"/>
    <n v="4.0599999999999996"/>
    <s v="No"/>
    <s v="No"/>
    <s v="No"/>
    <x v="1"/>
    <s v="No"/>
    <s v="Obesity"/>
    <s v="Normal"/>
    <d v="1972-12-02T00:00:00"/>
    <n v="9058.73"/>
    <x v="2"/>
    <x v="2"/>
    <s v="R1013"/>
    <n v="50"/>
  </r>
  <r>
    <x v="1233"/>
    <s v=" Mr"/>
    <s v="John III"/>
    <s v="Howard"/>
    <n v="37.07"/>
    <n v="5.69"/>
    <s v="No"/>
    <s v="No"/>
    <s v="No"/>
    <x v="1"/>
    <s v="No"/>
    <s v="Obesity"/>
    <s v="Normal"/>
    <d v="1972-12-07T00:00:00"/>
    <n v="9048.0300000000007"/>
    <x v="1"/>
    <x v="2"/>
    <s v="R1013"/>
    <n v="50"/>
  </r>
  <r>
    <x v="1234"/>
    <s v=" Mrs"/>
    <s v="Sarah M"/>
    <s v="Patrick"/>
    <n v="39.799999999999997"/>
    <n v="5.66"/>
    <s v="No"/>
    <s v="No"/>
    <s v="Yes"/>
    <x v="3"/>
    <s v="No"/>
    <s v="Obesity"/>
    <s v="Normal"/>
    <d v="1993-12-01T00:00:00"/>
    <n v="9010.2000000000007"/>
    <x v="1"/>
    <x v="0"/>
    <s v="R1026"/>
    <n v="29"/>
  </r>
  <r>
    <x v="1235"/>
    <s v=" Mrs"/>
    <s v="Kristin C"/>
    <s v="Dacko"/>
    <n v="26.36"/>
    <n v="4.32"/>
    <s v="No"/>
    <s v="No"/>
    <s v="Yes"/>
    <x v="3"/>
    <s v="No"/>
    <s v="Overweight"/>
    <s v="Normal"/>
    <d v="1979-12-16T00:00:00"/>
    <n v="8998.43"/>
    <x v="1"/>
    <x v="1"/>
    <s v="R1025"/>
    <n v="43"/>
  </r>
  <r>
    <x v="1236"/>
    <s v=" Ms"/>
    <s v="Casey M"/>
    <s v="Glassey"/>
    <n v="29.925000000000001"/>
    <n v="8.2899999999999991"/>
    <s v="No"/>
    <s v="No"/>
    <s v="No"/>
    <x v="1"/>
    <s v="No"/>
    <s v="Overweight"/>
    <s v="Diabetic"/>
    <d v="1973-10-11T00:00:00"/>
    <n v="8988.16"/>
    <x v="1"/>
    <x v="1"/>
    <s v="R1012"/>
    <n v="49"/>
  </r>
  <r>
    <x v="1237"/>
    <s v=" Mr"/>
    <s v="Samuel"/>
    <s v="Frechette"/>
    <n v="37.29"/>
    <n v="10.46"/>
    <s v="No"/>
    <s v="No"/>
    <s v="No"/>
    <x v="0"/>
    <s v="No"/>
    <s v="Obesity"/>
    <s v="Diabetic"/>
    <d v="1974-07-21T00:00:00"/>
    <n v="8978.19"/>
    <x v="1"/>
    <x v="2"/>
    <s v="R1013"/>
    <n v="48"/>
  </r>
  <r>
    <x v="1238"/>
    <s v=" Mr"/>
    <s v="Braulio"/>
    <s v="Benitez"/>
    <n v="30.2"/>
    <n v="11.96"/>
    <s v="No"/>
    <s v="No"/>
    <s v="No"/>
    <x v="0"/>
    <s v="No"/>
    <s v="Obesity"/>
    <s v="Diabetic"/>
    <d v="1974-09-08T00:00:00"/>
    <n v="8968.33"/>
    <x v="2"/>
    <x v="2"/>
    <s v="R1011"/>
    <n v="48"/>
  </r>
  <r>
    <x v="1239"/>
    <s v=" Ms"/>
    <s v="Anne-Marie"/>
    <s v="Gauthier"/>
    <n v="24.225000000000001"/>
    <n v="4.25"/>
    <s v="yes"/>
    <s v="No"/>
    <s v="Yes"/>
    <x v="3"/>
    <s v="No"/>
    <s v="Normal Weight"/>
    <s v="Normal"/>
    <d v="1983-07-15T00:00:00"/>
    <n v="8965.7999999999993"/>
    <x v="1"/>
    <x v="0"/>
    <s v="R1012"/>
    <n v="39"/>
  </r>
  <r>
    <x v="1240"/>
    <s v=" Mr"/>
    <s v="Samuel K"/>
    <s v="Fazioli"/>
    <n v="31.445"/>
    <n v="8.33"/>
    <s v="No"/>
    <s v="No"/>
    <s v="No"/>
    <x v="0"/>
    <s v="No"/>
    <s v="Obesity"/>
    <s v="Diabetic"/>
    <d v="1974-08-17T00:00:00"/>
    <n v="8964.06"/>
    <x v="2"/>
    <x v="2"/>
    <s v="R1016"/>
    <n v="48"/>
  </r>
  <r>
    <x v="1241"/>
    <s v=" Mrs"/>
    <s v="Yuki"/>
    <s v="Chorney"/>
    <n v="38.880000000000003"/>
    <n v="4.29"/>
    <s v="No"/>
    <s v="No"/>
    <s v="No"/>
    <x v="3"/>
    <s v="No"/>
    <s v="Obesity"/>
    <s v="Normal"/>
    <d v="1992-09-27T00:00:00"/>
    <n v="8954.99"/>
    <x v="1"/>
    <x v="0"/>
    <s v="R1026"/>
    <n v="30"/>
  </r>
  <r>
    <x v="1242"/>
    <s v=" Mr"/>
    <s v="Rafer"/>
    <s v="Dannenhauer"/>
    <n v="43.89"/>
    <n v="6.32"/>
    <s v="yes"/>
    <s v="No"/>
    <s v="No"/>
    <x v="0"/>
    <s v="No"/>
    <s v="Obesity"/>
    <s v="Prediabetic"/>
    <d v="1976-12-25T00:00:00"/>
    <n v="8944.1200000000008"/>
    <x v="2"/>
    <x v="2"/>
    <s v="R1013"/>
    <n v="46"/>
  </r>
  <r>
    <x v="1243"/>
    <s v=" Ms"/>
    <s v="Claire"/>
    <s v="Mccomb"/>
    <n v="25.6"/>
    <n v="5.65"/>
    <s v="No"/>
    <s v="No"/>
    <s v="No"/>
    <x v="1"/>
    <s v="No"/>
    <s v="Overweight"/>
    <s v="Normal"/>
    <d v="1972-06-06T00:00:00"/>
    <n v="8932.08"/>
    <x v="1"/>
    <x v="1"/>
    <s v="R1011"/>
    <n v="51"/>
  </r>
  <r>
    <x v="1244"/>
    <s v=" Ms"/>
    <s v="Erynn J"/>
    <s v="Blake"/>
    <n v="29.545000000000002"/>
    <n v="8.41"/>
    <s v="yes"/>
    <s v="No"/>
    <s v="No"/>
    <x v="3"/>
    <s v="No"/>
    <s v="Overweight"/>
    <s v="Diabetic"/>
    <d v="1975-07-07T00:00:00"/>
    <n v="8930.93"/>
    <x v="1"/>
    <x v="2"/>
    <s v="R1012"/>
    <n v="47"/>
  </r>
  <r>
    <x v="1245"/>
    <s v=" Mr"/>
    <s v="Mahesh"/>
    <s v="Sambasivam"/>
    <n v="23.25"/>
    <n v="11.96"/>
    <s v="yes"/>
    <s v="No"/>
    <s v="No"/>
    <x v="0"/>
    <s v="No"/>
    <s v="Normal Weight"/>
    <s v="Diabetic"/>
    <d v="1967-09-06T00:00:00"/>
    <n v="8908.4699999999993"/>
    <x v="2"/>
    <x v="2"/>
    <s v="R1013"/>
    <n v="55"/>
  </r>
  <r>
    <x v="1246"/>
    <s v=" Mr"/>
    <s v="Stanley"/>
    <s v="Maina"/>
    <n v="43.95"/>
    <n v="5.17"/>
    <s v="yes"/>
    <s v="No"/>
    <s v="Yes"/>
    <x v="3"/>
    <s v="No"/>
    <s v="Obesity"/>
    <s v="Normal"/>
    <d v="1997-11-28T00:00:00"/>
    <n v="8906.14"/>
    <x v="1"/>
    <x v="2"/>
    <s v="R1012"/>
    <n v="25"/>
  </r>
  <r>
    <x v="1247"/>
    <s v=" Mr"/>
    <s v="Gregory"/>
    <s v="Keshian"/>
    <n v="21.85"/>
    <n v="8.76"/>
    <s v="No"/>
    <s v="No"/>
    <s v="No"/>
    <x v="0"/>
    <s v="No"/>
    <s v="Normal Weight"/>
    <s v="Diabetic"/>
    <d v="1978-12-16T00:00:00"/>
    <n v="8891.14"/>
    <x v="1"/>
    <x v="0"/>
    <s v="R1017"/>
    <n v="44"/>
  </r>
  <r>
    <x v="1248"/>
    <s v=" Mr"/>
    <s v="Eric"/>
    <s v="Maas"/>
    <n v="25.73"/>
    <n v="7.99"/>
    <s v="No"/>
    <s v="No"/>
    <s v="No"/>
    <x v="1"/>
    <s v="No"/>
    <s v="Overweight"/>
    <s v="Diabetic"/>
    <d v="1973-09-09T00:00:00"/>
    <n v="8890.59"/>
    <x v="1"/>
    <x v="0"/>
    <s v="R1012"/>
    <n v="49"/>
  </r>
  <r>
    <x v="1249"/>
    <s v=" Ms"/>
    <s v="Rachel M"/>
    <s v="Sinasac"/>
    <n v="32.229999999999997"/>
    <n v="8.59"/>
    <s v="No"/>
    <s v="No"/>
    <s v="No"/>
    <x v="0"/>
    <s v="No"/>
    <s v="Obesity"/>
    <s v="Diabetic"/>
    <d v="1974-06-18T00:00:00"/>
    <n v="8871.15"/>
    <x v="1"/>
    <x v="0"/>
    <s v="R1013"/>
    <n v="48"/>
  </r>
  <r>
    <x v="1250"/>
    <s v=" Mr"/>
    <s v="Fritz"/>
    <s v="Van De Kamp"/>
    <n v="32.204999999999998"/>
    <n v="6.14"/>
    <s v="No"/>
    <s v="No"/>
    <s v="No"/>
    <x v="1"/>
    <s v="No"/>
    <s v="Obesity"/>
    <s v="Prediabetic"/>
    <d v="1972-11-22T00:00:00"/>
    <n v="8835.26"/>
    <x v="2"/>
    <x v="2"/>
    <s v="R1012"/>
    <n v="50"/>
  </r>
  <r>
    <x v="1251"/>
    <s v=" Mr"/>
    <s v="Brad"/>
    <s v="Ruffo"/>
    <n v="26.41"/>
    <n v="4.08"/>
    <s v="No"/>
    <s v="No"/>
    <s v="No"/>
    <x v="1"/>
    <s v="No"/>
    <s v="Overweight"/>
    <s v="Normal"/>
    <d v="1972-11-14T00:00:00"/>
    <n v="8827.2099999999991"/>
    <x v="2"/>
    <x v="1"/>
    <s v="R1012"/>
    <n v="50"/>
  </r>
  <r>
    <x v="1252"/>
    <s v=" Ms"/>
    <s v="Claire M"/>
    <s v="Long"/>
    <n v="30.2"/>
    <n v="6.25"/>
    <s v="yes"/>
    <s v="No"/>
    <s v="No"/>
    <x v="0"/>
    <s v="No"/>
    <s v="Obesity"/>
    <s v="Prediabetic"/>
    <d v="1976-07-14T00:00:00"/>
    <n v="8825.09"/>
    <x v="1"/>
    <x v="0"/>
    <s v="R1011"/>
    <n v="46"/>
  </r>
  <r>
    <x v="1253"/>
    <s v=" Mrs"/>
    <s v="Jennifer"/>
    <s v="Rohde"/>
    <n v="31.26"/>
    <n v="5.94"/>
    <s v="yes"/>
    <s v="No"/>
    <s v="No"/>
    <x v="3"/>
    <s v="No"/>
    <s v="Obesity"/>
    <s v="Prediabetic"/>
    <d v="1988-08-22T00:00:00"/>
    <n v="8824.27"/>
    <x v="1"/>
    <x v="1"/>
    <s v="R1025"/>
    <n v="34"/>
  </r>
  <r>
    <x v="1254"/>
    <s v=" Ms"/>
    <s v="Maria S"/>
    <s v="Bonzi"/>
    <n v="33.725000000000001"/>
    <n v="6.45"/>
    <s v="yes"/>
    <s v="No"/>
    <s v="No"/>
    <x v="0"/>
    <s v="No"/>
    <s v="Obesity"/>
    <s v="Prediabetic"/>
    <d v="1976-10-19T00:00:00"/>
    <n v="8823.99"/>
    <x v="1"/>
    <x v="0"/>
    <s v="R1024"/>
    <n v="46"/>
  </r>
  <r>
    <x v="1255"/>
    <s v=" Ms"/>
    <s v="Katherine E"/>
    <s v="Moore"/>
    <n v="28.9"/>
    <n v="5.74"/>
    <s v="yes"/>
    <s v="No"/>
    <s v="No"/>
    <x v="0"/>
    <s v="No"/>
    <s v="Overweight"/>
    <s v="Prediabetic"/>
    <d v="1976-06-14T00:00:00"/>
    <n v="8823.2800000000007"/>
    <x v="1"/>
    <x v="1"/>
    <s v="R1011"/>
    <n v="46"/>
  </r>
  <r>
    <x v="1256"/>
    <s v=" Mr"/>
    <s v="Michael"/>
    <s v="Mcgrane"/>
    <n v="45.69"/>
    <n v="4.43"/>
    <s v="yes"/>
    <s v="No"/>
    <s v="No"/>
    <x v="0"/>
    <s v="No"/>
    <s v="Obesity"/>
    <s v="Normal"/>
    <d v="2001-11-07T00:00:00"/>
    <n v="8821.8799999999992"/>
    <x v="1"/>
    <x v="0"/>
    <s v="R1023"/>
    <n v="21"/>
  </r>
  <r>
    <x v="1257"/>
    <s v=" Ms"/>
    <s v="Roxanne"/>
    <s v="Stepnowski"/>
    <n v="21.03"/>
    <n v="6.5"/>
    <s v="No"/>
    <s v="No"/>
    <s v="No"/>
    <x v="0"/>
    <s v="No"/>
    <s v="Normal Weight"/>
    <s v="Diabetic"/>
    <d v="1965-08-29T00:00:00"/>
    <n v="8800.49"/>
    <x v="2"/>
    <x v="2"/>
    <s v="R1013"/>
    <n v="57"/>
  </r>
  <r>
    <x v="1258"/>
    <s v=" Mr"/>
    <s v="Israel"/>
    <s v="Merkle"/>
    <n v="37"/>
    <n v="8.75"/>
    <s v="No"/>
    <s v="No"/>
    <s v="No"/>
    <x v="0"/>
    <s v="No"/>
    <s v="Obesity"/>
    <s v="Diabetic"/>
    <d v="1971-06-18T00:00:00"/>
    <n v="8798.59"/>
    <x v="1"/>
    <x v="1"/>
    <s v="R1011"/>
    <n v="51"/>
  </r>
  <r>
    <x v="1259"/>
    <s v=" Mr"/>
    <s v="Samalya"/>
    <s v="Schaefer"/>
    <n v="25.4"/>
    <n v="11.96"/>
    <s v="No"/>
    <s v="No"/>
    <s v="No"/>
    <x v="0"/>
    <s v="No"/>
    <s v="Overweight"/>
    <s v="Diabetic"/>
    <d v="1971-08-23T00:00:00"/>
    <n v="8782.4699999999993"/>
    <x v="1"/>
    <x v="0"/>
    <s v="R1011"/>
    <n v="51"/>
  </r>
  <r>
    <x v="1260"/>
    <s v=" Mr"/>
    <s v="Peter"/>
    <s v="Vigneron"/>
    <n v="32.299999999999997"/>
    <n v="10.54"/>
    <s v="No"/>
    <s v="No"/>
    <s v="No"/>
    <x v="0"/>
    <s v="No"/>
    <s v="Obesity"/>
    <s v="Diabetic"/>
    <d v="1974-09-06T00:00:00"/>
    <n v="8765.25"/>
    <x v="1"/>
    <x v="0"/>
    <s v="R1012"/>
    <n v="48"/>
  </r>
  <r>
    <x v="1261"/>
    <s v=" Ms"/>
    <s v="Alicia"/>
    <s v="Mucci"/>
    <n v="23.94"/>
    <n v="4.54"/>
    <s v="yes"/>
    <s v="No"/>
    <s v="Yes"/>
    <x v="3"/>
    <s v="No"/>
    <s v="Normal Weight"/>
    <s v="Normal"/>
    <d v="1969-09-09T00:00:00"/>
    <n v="8760.1200000000008"/>
    <x v="1"/>
    <x v="1"/>
    <s v="R1013"/>
    <n v="53"/>
  </r>
  <r>
    <x v="1262"/>
    <s v=" Ms"/>
    <s v="Sarah K"/>
    <s v="Macdonald"/>
    <n v="46.4"/>
    <n v="5.71"/>
    <s v="No"/>
    <s v="No"/>
    <s v="No"/>
    <x v="0"/>
    <s v="No"/>
    <s v="Obesity"/>
    <s v="Prediabetic"/>
    <d v="1999-08-23T00:00:00"/>
    <n v="8747.68"/>
    <x v="1"/>
    <x v="0"/>
    <s v="R1011"/>
    <n v="23"/>
  </r>
  <r>
    <x v="1263"/>
    <s v=" Mr"/>
    <s v="Guomin"/>
    <s v="Deng"/>
    <n v="40.375"/>
    <n v="6.25"/>
    <s v="yes"/>
    <s v="No"/>
    <s v="No"/>
    <x v="0"/>
    <s v="No"/>
    <s v="Obesity"/>
    <s v="Prediabetic"/>
    <d v="1976-06-17T00:00:00"/>
    <n v="8733.23"/>
    <x v="1"/>
    <x v="0"/>
    <s v="R1012"/>
    <n v="46"/>
  </r>
  <r>
    <x v="1264"/>
    <s v=" Mr"/>
    <s v="Javier"/>
    <s v="De Mata"/>
    <n v="28.7"/>
    <n v="9.4700000000000006"/>
    <s v="No"/>
    <s v="No"/>
    <s v="No"/>
    <x v="1"/>
    <s v="No"/>
    <s v="Overweight"/>
    <s v="Diabetic"/>
    <d v="1973-06-25T00:00:00"/>
    <n v="8703.4599999999991"/>
    <x v="2"/>
    <x v="0"/>
    <s v="R1011"/>
    <n v="49"/>
  </r>
  <r>
    <x v="1265"/>
    <s v=" Mr"/>
    <s v="Matt"/>
    <s v="Strickland"/>
    <n v="26.63"/>
    <n v="5.7"/>
    <s v="No"/>
    <s v="No"/>
    <s v="No"/>
    <x v="0"/>
    <s v="No"/>
    <s v="Overweight"/>
    <s v="Prediabetic"/>
    <d v="1980-10-28T00:00:00"/>
    <n v="8701.84"/>
    <x v="1"/>
    <x v="0"/>
    <s v="R1021"/>
    <n v="42"/>
  </r>
  <r>
    <x v="1266"/>
    <s v=" Mr"/>
    <s v="Thomas S"/>
    <s v="Cheney"/>
    <n v="22.515000000000001"/>
    <n v="11.18"/>
    <s v="No"/>
    <s v="No"/>
    <s v="No"/>
    <x v="1"/>
    <s v="No"/>
    <s v="Normal Weight"/>
    <s v="Diabetic"/>
    <d v="1973-10-11T00:00:00"/>
    <n v="8688.86"/>
    <x v="1"/>
    <x v="1"/>
    <s v="R1017"/>
    <n v="49"/>
  </r>
  <r>
    <x v="1267"/>
    <s v=" Ms"/>
    <s v="Martha Patricia"/>
    <s v="Godoy"/>
    <n v="36.575000000000003"/>
    <n v="10.98"/>
    <s v="No"/>
    <s v="No"/>
    <s v="No"/>
    <x v="0"/>
    <s v="No"/>
    <s v="Obesity"/>
    <s v="Diabetic"/>
    <d v="1974-08-16T00:00:00"/>
    <n v="8671.19"/>
    <x v="1"/>
    <x v="1"/>
    <s v="R1012"/>
    <n v="48"/>
  </r>
  <r>
    <x v="1268"/>
    <s v=" Ms"/>
    <s v="Alicia"/>
    <s v="Rider"/>
    <n v="23.66"/>
    <n v="5.1100000000000003"/>
    <s v="yes"/>
    <s v="No"/>
    <s v="Yes"/>
    <x v="3"/>
    <s v="No"/>
    <s v="Normal Weight"/>
    <s v="Normal"/>
    <d v="1969-08-10T00:00:00"/>
    <n v="8665.14"/>
    <x v="1"/>
    <x v="0"/>
    <s v="R1013"/>
    <n v="53"/>
  </r>
  <r>
    <x v="1269"/>
    <s v=" Ms"/>
    <s v="Jennifer V"/>
    <s v="Evans"/>
    <n v="18.62"/>
    <n v="10.24"/>
    <s v="No"/>
    <s v="No"/>
    <s v="No"/>
    <x v="0"/>
    <s v="No"/>
    <s v="Normal Weight"/>
    <s v="Diabetic"/>
    <d v="1965-10-21T00:00:00"/>
    <n v="8665.09"/>
    <x v="2"/>
    <x v="2"/>
    <s v="R1012"/>
    <n v="57"/>
  </r>
  <r>
    <x v="1270"/>
    <s v=" Mr"/>
    <s v="Michael W"/>
    <s v="Anderson"/>
    <n v="19.190000000000001"/>
    <n v="7.71"/>
    <s v="yes"/>
    <s v="No"/>
    <s v="No"/>
    <x v="3"/>
    <s v="No"/>
    <s v="Normal Weight"/>
    <s v="Diabetic"/>
    <d v="1975-08-03T00:00:00"/>
    <n v="8627.5400000000009"/>
    <x v="1"/>
    <x v="2"/>
    <s v="R1017"/>
    <n v="47"/>
  </r>
  <r>
    <x v="1271"/>
    <s v=" Mr"/>
    <s v="Eddie C"/>
    <s v="Walters"/>
    <n v="27.5"/>
    <n v="6.03"/>
    <s v="No"/>
    <s v="No"/>
    <s v="No"/>
    <x v="0"/>
    <s v="No"/>
    <s v="Overweight"/>
    <s v="Prediabetic"/>
    <d v="1977-09-02T00:00:00"/>
    <n v="8615.2999999999993"/>
    <x v="1"/>
    <x v="0"/>
    <s v="R1011"/>
    <n v="45"/>
  </r>
  <r>
    <x v="1272"/>
    <s v=" Mr"/>
    <s v="Maxime M"/>
    <s v="Leboeuf"/>
    <n v="27.36"/>
    <n v="5.96"/>
    <s v="No"/>
    <s v="No"/>
    <s v="Yes"/>
    <x v="3"/>
    <s v="No"/>
    <s v="Overweight"/>
    <s v="Prediabetic"/>
    <d v="1979-07-17T00:00:00"/>
    <n v="8606.2199999999993"/>
    <x v="0"/>
    <x v="2"/>
    <s v="R1014"/>
    <n v="43"/>
  </r>
  <r>
    <x v="1273"/>
    <s v=" Mr"/>
    <s v="Mark D"/>
    <s v="Scheibel"/>
    <n v="20.350000000000001"/>
    <n v="4.16"/>
    <s v="No"/>
    <s v="No"/>
    <s v="No"/>
    <x v="0"/>
    <s v="No"/>
    <s v="Normal Weight"/>
    <s v="Normal"/>
    <d v="1977-10-15T00:00:00"/>
    <n v="8605.36"/>
    <x v="1"/>
    <x v="2"/>
    <s v="R1013"/>
    <n v="45"/>
  </r>
  <r>
    <x v="1274"/>
    <s v=" Mr"/>
    <s v="Adam"/>
    <s v="Ritter"/>
    <n v="24.035"/>
    <n v="6.11"/>
    <s v="No"/>
    <s v="No"/>
    <s v="No"/>
    <x v="0"/>
    <s v="No"/>
    <s v="Normal Weight"/>
    <s v="Prediabetic"/>
    <d v="1977-11-12T00:00:00"/>
    <n v="8604.48"/>
    <x v="2"/>
    <x v="2"/>
    <s v="R1016"/>
    <n v="45"/>
  </r>
  <r>
    <x v="1275"/>
    <s v=" Mr"/>
    <s v="Justin M"/>
    <s v="Deeg"/>
    <n v="23.56"/>
    <n v="5.97"/>
    <s v="No"/>
    <s v="No"/>
    <s v="No"/>
    <x v="0"/>
    <s v="No"/>
    <s v="Normal Weight"/>
    <s v="Prediabetic"/>
    <d v="1977-09-24T00:00:00"/>
    <n v="8603.82"/>
    <x v="1"/>
    <x v="1"/>
    <s v="R1019"/>
    <n v="45"/>
  </r>
  <r>
    <x v="1276"/>
    <s v=" Ms"/>
    <s v="Svetlana V"/>
    <s v="Pretot"/>
    <n v="27.17"/>
    <n v="10.81"/>
    <s v="No"/>
    <s v="No"/>
    <s v="No"/>
    <x v="1"/>
    <s v="No"/>
    <s v="Overweight"/>
    <s v="Diabetic"/>
    <d v="1973-07-11T00:00:00"/>
    <n v="8601.33"/>
    <x v="1"/>
    <x v="1"/>
    <s v="R1013"/>
    <n v="49"/>
  </r>
  <r>
    <x v="1277"/>
    <s v=" Ms"/>
    <s v="Jana L"/>
    <s v="Willsey"/>
    <n v="34.32"/>
    <n v="5.7"/>
    <s v="yes"/>
    <s v="No"/>
    <s v="Yes"/>
    <x v="3"/>
    <s v="No"/>
    <s v="Obesity"/>
    <s v="Prediabetic"/>
    <d v="1983-07-25T00:00:00"/>
    <n v="8596.83"/>
    <x v="1"/>
    <x v="0"/>
    <s v="R1013"/>
    <n v="39"/>
  </r>
  <r>
    <x v="1278"/>
    <s v=" Ms"/>
    <s v="Laura"/>
    <s v="Roach"/>
    <n v="23.87"/>
    <n v="4.7699999999999996"/>
    <s v="yes"/>
    <s v="No"/>
    <s v="Yes"/>
    <x v="3"/>
    <s v="No"/>
    <s v="Normal Weight"/>
    <s v="Normal"/>
    <d v="1983-12-30T00:00:00"/>
    <n v="8582.2999999999993"/>
    <x v="1"/>
    <x v="1"/>
    <s v="R1013"/>
    <n v="39"/>
  </r>
  <r>
    <x v="1279"/>
    <s v=" Mr"/>
    <s v="Torrey C III"/>
    <s v="Jacobsen"/>
    <n v="30.15"/>
    <n v="4.25"/>
    <s v="No"/>
    <s v="No"/>
    <s v="No"/>
    <x v="3"/>
    <s v="No"/>
    <s v="Obesity"/>
    <s v="Normal"/>
    <d v="1987-11-11T00:00:00"/>
    <n v="8573.2999999999993"/>
    <x v="1"/>
    <x v="2"/>
    <s v="R1021"/>
    <n v="35"/>
  </r>
  <r>
    <x v="1280"/>
    <s v=" Mr"/>
    <s v="Paul"/>
    <s v="O'Hora"/>
    <n v="26.36"/>
    <n v="5.52"/>
    <s v="No"/>
    <s v="No"/>
    <s v="No"/>
    <x v="0"/>
    <s v="No"/>
    <s v="Overweight"/>
    <s v="Normal"/>
    <d v="1982-12-06T00:00:00"/>
    <n v="8572.0400000000009"/>
    <x v="1"/>
    <x v="2"/>
    <s v="R1021"/>
    <n v="40"/>
  </r>
  <r>
    <x v="1281"/>
    <s v=" Ms"/>
    <s v="Jennifer D"/>
    <s v="Amato"/>
    <n v="45.32"/>
    <n v="6.53"/>
    <s v="yes"/>
    <s v="No"/>
    <s v="No"/>
    <x v="3"/>
    <s v="No"/>
    <s v="Obesity"/>
    <s v="Diabetic"/>
    <d v="1975-09-26T00:00:00"/>
    <n v="8569.86"/>
    <x v="1"/>
    <x v="0"/>
    <s v="R1013"/>
    <n v="47"/>
  </r>
  <r>
    <x v="1282"/>
    <s v=" Mr"/>
    <s v="Erik"/>
    <s v="Reed"/>
    <n v="31.93"/>
    <n v="4.82"/>
    <s v="yes"/>
    <s v="No"/>
    <s v="No"/>
    <x v="3"/>
    <s v="No"/>
    <s v="Obesity"/>
    <s v="Normal"/>
    <d v="1988-09-21T00:00:00"/>
    <n v="8567.25"/>
    <x v="1"/>
    <x v="1"/>
    <s v="R1012"/>
    <n v="34"/>
  </r>
  <r>
    <x v="1283"/>
    <s v=" Ms"/>
    <s v="Lana J"/>
    <s v="Wegner"/>
    <n v="36"/>
    <n v="11.94"/>
    <s v="yes"/>
    <s v="No"/>
    <s v="No"/>
    <x v="3"/>
    <s v="No"/>
    <s v="Obesity"/>
    <s v="Diabetic"/>
    <d v="1975-08-21T00:00:00"/>
    <n v="8556.91"/>
    <x v="1"/>
    <x v="1"/>
    <s v="R1011"/>
    <n v="47"/>
  </r>
  <r>
    <x v="1284"/>
    <s v=" Ms"/>
    <s v="Rebecca E"/>
    <s v="Bokun"/>
    <n v="32"/>
    <n v="7.85"/>
    <s v="yes"/>
    <s v="No"/>
    <s v="No"/>
    <x v="3"/>
    <s v="No"/>
    <s v="Obesity"/>
    <s v="Diabetic"/>
    <d v="1975-08-06T00:00:00"/>
    <n v="8551.35"/>
    <x v="1"/>
    <x v="2"/>
    <s v="R1011"/>
    <n v="47"/>
  </r>
  <r>
    <x v="1285"/>
    <s v=" Ms"/>
    <s v="Katie M"/>
    <s v="Ainsley"/>
    <n v="29.37"/>
    <n v="8.01"/>
    <s v="yes"/>
    <s v="No"/>
    <s v="No"/>
    <x v="3"/>
    <s v="No"/>
    <s v="Overweight"/>
    <s v="Diabetic"/>
    <d v="1983-12-12T00:00:00"/>
    <n v="8547.69"/>
    <x v="1"/>
    <x v="1"/>
    <s v="R1013"/>
    <n v="39"/>
  </r>
  <r>
    <x v="1286"/>
    <s v=" Ms"/>
    <s v="Elizabeth A"/>
    <s v="Foster"/>
    <n v="23.6"/>
    <n v="7.4"/>
    <s v="yes"/>
    <s v="No"/>
    <s v="No"/>
    <x v="3"/>
    <s v="No"/>
    <s v="Normal Weight"/>
    <s v="Diabetic"/>
    <d v="1975-11-06T00:00:00"/>
    <n v="8539.67"/>
    <x v="1"/>
    <x v="0"/>
    <s v="R1011"/>
    <n v="47"/>
  </r>
  <r>
    <x v="1287"/>
    <s v=" Ms"/>
    <s v="Sarah"/>
    <s v="Overpeck"/>
    <n v="33.155000000000001"/>
    <n v="8.3800000000000008"/>
    <s v="yes"/>
    <s v="No"/>
    <s v="No"/>
    <x v="0"/>
    <s v="No"/>
    <s v="Obesity"/>
    <s v="Diabetic"/>
    <d v="1981-12-27T00:00:00"/>
    <n v="8538.2900000000009"/>
    <x v="1"/>
    <x v="0"/>
    <s v="R1024"/>
    <n v="41"/>
  </r>
  <r>
    <x v="1288"/>
    <s v=" Ms"/>
    <s v="Annie J"/>
    <s v="Levine"/>
    <n v="24.32"/>
    <n v="11.56"/>
    <s v="yes"/>
    <s v="No"/>
    <s v="No"/>
    <x v="3"/>
    <s v="No"/>
    <s v="Normal Weight"/>
    <s v="Diabetic"/>
    <d v="1983-07-24T00:00:00"/>
    <n v="8534.67"/>
    <x v="1"/>
    <x v="0"/>
    <s v="R1024"/>
    <n v="39"/>
  </r>
  <r>
    <x v="1289"/>
    <s v=" Ms"/>
    <s v="Annie"/>
    <s v="Jean"/>
    <n v="36.299999999999997"/>
    <n v="4.6100000000000003"/>
    <s v="No"/>
    <s v="No"/>
    <s v="No"/>
    <x v="0"/>
    <s v="No"/>
    <s v="Obesity"/>
    <s v="Normal"/>
    <d v="1977-07-26T00:00:00"/>
    <n v="8527.5300000000007"/>
    <x v="1"/>
    <x v="2"/>
    <s v="R1013"/>
    <n v="45"/>
  </r>
  <r>
    <x v="1290"/>
    <s v=" Ms"/>
    <s v="Lindsey"/>
    <s v="Wild"/>
    <n v="34.4"/>
    <n v="4.95"/>
    <s v="No"/>
    <s v="No"/>
    <s v="Yes"/>
    <x v="3"/>
    <s v="No"/>
    <s v="Obesity"/>
    <s v="Normal"/>
    <d v="1979-08-13T00:00:00"/>
    <n v="8522"/>
    <x v="1"/>
    <x v="2"/>
    <s v="R1011"/>
    <n v="43"/>
  </r>
  <r>
    <x v="1291"/>
    <s v=" Ms"/>
    <s v="Laura"/>
    <s v="Tabor"/>
    <n v="30.9"/>
    <n v="5.04"/>
    <s v="No"/>
    <s v="No"/>
    <s v="No"/>
    <x v="0"/>
    <s v="No"/>
    <s v="Obesity"/>
    <s v="Normal"/>
    <d v="1977-12-29T00:00:00"/>
    <n v="8520.0300000000007"/>
    <x v="1"/>
    <x v="0"/>
    <s v="R1011"/>
    <n v="45"/>
  </r>
  <r>
    <x v="1292"/>
    <s v=" Ms"/>
    <s v="Amy T"/>
    <s v="Steffen"/>
    <n v="28.6"/>
    <n v="5.42"/>
    <s v="No"/>
    <s v="No"/>
    <s v="No"/>
    <x v="0"/>
    <s v="No"/>
    <s v="Overweight"/>
    <s v="Normal"/>
    <d v="1977-06-21T00:00:00"/>
    <n v="8516.83"/>
    <x v="1"/>
    <x v="1"/>
    <s v="R1013"/>
    <n v="45"/>
  </r>
  <r>
    <x v="1293"/>
    <s v=" Ms"/>
    <s v="Katarina D"/>
    <s v="Tadich"/>
    <n v="27.83"/>
    <n v="5.39"/>
    <s v="No"/>
    <s v="No"/>
    <s v="No"/>
    <x v="0"/>
    <s v="No"/>
    <s v="Overweight"/>
    <s v="Normal"/>
    <d v="1977-12-26T00:00:00"/>
    <n v="8515.76"/>
    <x v="1"/>
    <x v="2"/>
    <s v="R1013"/>
    <n v="45"/>
  </r>
  <r>
    <x v="1294"/>
    <s v=" Mr"/>
    <s v="B"/>
    <s v="Christenson"/>
    <n v="39.64"/>
    <n v="6"/>
    <s v="No"/>
    <s v="No"/>
    <s v="Yes"/>
    <x v="3"/>
    <s v="No"/>
    <s v="Obesity"/>
    <s v="Prediabetic"/>
    <d v="1993-11-10T00:00:00"/>
    <n v="8471.65"/>
    <x v="1"/>
    <x v="1"/>
    <s v="R1012"/>
    <n v="29"/>
  </r>
  <r>
    <x v="1295"/>
    <s v=" Ms"/>
    <s v="Alison"/>
    <s v="Shell"/>
    <n v="38.479999999999997"/>
    <n v="6.02"/>
    <s v="No"/>
    <s v="No"/>
    <s v="No"/>
    <x v="3"/>
    <s v="No"/>
    <s v="Obesity"/>
    <s v="Prediabetic"/>
    <d v="1992-09-09T00:00:00"/>
    <n v="8466.35"/>
    <x v="1"/>
    <x v="2"/>
    <s v="R1012"/>
    <n v="30"/>
  </r>
  <r>
    <x v="1296"/>
    <s v=" Mr"/>
    <s v="Neil K"/>
    <s v="Rao"/>
    <n v="36.200000000000003"/>
    <n v="4.62"/>
    <s v="No"/>
    <s v="No"/>
    <s v="No"/>
    <x v="1"/>
    <s v="No"/>
    <s v="Obesity"/>
    <s v="Normal"/>
    <d v="1972-12-26T00:00:00"/>
    <n v="8457.82"/>
    <x v="1"/>
    <x v="0"/>
    <s v="R1011"/>
    <n v="50"/>
  </r>
  <r>
    <x v="1297"/>
    <s v=" Mrs"/>
    <s v="Anne Hunter"/>
    <s v="Myers"/>
    <n v="27.13"/>
    <n v="5.59"/>
    <s v="No"/>
    <s v="No"/>
    <s v="No"/>
    <x v="3"/>
    <s v="No"/>
    <s v="Overweight"/>
    <s v="Normal"/>
    <d v="1984-06-19T00:00:00"/>
    <n v="8450.82"/>
    <x v="1"/>
    <x v="2"/>
    <s v="R1025"/>
    <n v="38"/>
  </r>
  <r>
    <x v="1298"/>
    <s v=" Ms"/>
    <s v="Sandra"/>
    <s v="Mclean"/>
    <n v="20.75"/>
    <n v="5.18"/>
    <s v="yes"/>
    <s v="No"/>
    <s v="No"/>
    <x v="1"/>
    <s v="No"/>
    <s v="Normal Weight"/>
    <s v="Normal"/>
    <d v="1966-06-12T00:00:00"/>
    <n v="8448.66"/>
    <x v="2"/>
    <x v="1"/>
    <s v="R1013"/>
    <n v="56"/>
  </r>
  <r>
    <x v="1299"/>
    <s v=" Mr"/>
    <s v="Robert"/>
    <s v="Gomez"/>
    <n v="26.6"/>
    <n v="6.29"/>
    <s v="No"/>
    <s v="No"/>
    <s v="No"/>
    <x v="1"/>
    <s v="No"/>
    <s v="Overweight"/>
    <s v="Prediabetic"/>
    <d v="1972-09-04T00:00:00"/>
    <n v="8444.4699999999993"/>
    <x v="2"/>
    <x v="1"/>
    <s v="R1011"/>
    <n v="50"/>
  </r>
  <r>
    <x v="1300"/>
    <s v=" Mr"/>
    <s v="Rodney"/>
    <s v="Hemingway"/>
    <n v="25.3"/>
    <n v="4.49"/>
    <s v="No"/>
    <s v="No"/>
    <s v="No"/>
    <x v="1"/>
    <s v="No"/>
    <s v="Overweight"/>
    <s v="Normal"/>
    <d v="1972-09-09T00:00:00"/>
    <n v="8442.67"/>
    <x v="1"/>
    <x v="0"/>
    <s v="R1013"/>
    <n v="50"/>
  </r>
  <r>
    <x v="1301"/>
    <s v=" Mr"/>
    <s v="Carl R"/>
    <s v="Pett"/>
    <n v="18.84"/>
    <n v="11.82"/>
    <s v="yes"/>
    <s v="No"/>
    <s v="Yes"/>
    <x v="3"/>
    <s v="No"/>
    <s v="Normal Weight"/>
    <s v="Diabetic"/>
    <d v="1963-09-24T00:00:00"/>
    <n v="8440.0499999999993"/>
    <x v="2"/>
    <x v="2"/>
    <s v="R1013"/>
    <n v="59"/>
  </r>
  <r>
    <x v="1302"/>
    <s v=" Mr"/>
    <s v="Maximilian"/>
    <s v="Meingast"/>
    <n v="19.57"/>
    <n v="7.41"/>
    <s v="yes"/>
    <s v="No"/>
    <s v="No"/>
    <x v="3"/>
    <s v="No"/>
    <s v="Normal Weight"/>
    <s v="Diabetic"/>
    <d v="1975-09-28T00:00:00"/>
    <n v="8428.07"/>
    <x v="2"/>
    <x v="2"/>
    <s v="R1012"/>
    <n v="47"/>
  </r>
  <r>
    <x v="1303"/>
    <s v=" Mr"/>
    <s v="Erik"/>
    <s v="Mccarthy"/>
    <n v="30.495000000000001"/>
    <n v="5.97"/>
    <s v="No"/>
    <s v="No"/>
    <s v="No"/>
    <x v="0"/>
    <s v="No"/>
    <s v="Obesity"/>
    <s v="Prediabetic"/>
    <d v="1977-09-04T00:00:00"/>
    <n v="8413.4599999999991"/>
    <x v="2"/>
    <x v="1"/>
    <s v="R1012"/>
    <n v="45"/>
  </r>
  <r>
    <x v="1304"/>
    <s v=" Mr"/>
    <s v="Christopher"/>
    <s v="Boyle"/>
    <n v="30.114999999999998"/>
    <n v="5.74"/>
    <s v="No"/>
    <s v="No"/>
    <s v="Yes"/>
    <x v="3"/>
    <s v="No"/>
    <s v="Obesity"/>
    <s v="Prediabetic"/>
    <d v="1979-06-11T00:00:00"/>
    <n v="8410.0499999999993"/>
    <x v="1"/>
    <x v="2"/>
    <s v="R1012"/>
    <n v="43"/>
  </r>
  <r>
    <x v="1305"/>
    <s v=" Mr"/>
    <s v="Eirik"/>
    <s v="Gundersen"/>
    <n v="24.78"/>
    <n v="9.85"/>
    <s v="No"/>
    <s v="No"/>
    <s v="No"/>
    <x v="0"/>
    <s v="No"/>
    <s v="Normal Weight"/>
    <s v="Diabetic"/>
    <d v="1971-09-18T00:00:00"/>
    <n v="8400.01"/>
    <x v="1"/>
    <x v="0"/>
    <s v="R1013"/>
    <n v="51"/>
  </r>
  <r>
    <x v="1306"/>
    <s v=" Mr"/>
    <s v="Rik"/>
    <s v="Wolswinkel"/>
    <n v="24.77"/>
    <n v="7.59"/>
    <s v="No"/>
    <s v="No"/>
    <s v="No"/>
    <x v="0"/>
    <s v="No"/>
    <s v="Normal Weight"/>
    <s v="Diabetic"/>
    <d v="1971-09-04T00:00:00"/>
    <n v="8396.6200000000008"/>
    <x v="1"/>
    <x v="0"/>
    <s v="R1013"/>
    <n v="51"/>
  </r>
  <r>
    <x v="1307"/>
    <s v=" Mr"/>
    <s v="Matthew R"/>
    <s v="Bomberger"/>
    <n v="16.579999999999998"/>
    <n v="6.98"/>
    <s v="yes"/>
    <s v="No"/>
    <s v="Yes"/>
    <x v="3"/>
    <s v="No"/>
    <s v="Under  Weight"/>
    <s v="Diabetic"/>
    <d v="1963-09-21T00:00:00"/>
    <n v="8355.5400000000009"/>
    <x v="2"/>
    <x v="0"/>
    <s v="R1012"/>
    <n v="59"/>
  </r>
  <r>
    <x v="1308"/>
    <s v=" Mr"/>
    <s v="Daniel G"/>
    <s v="Roy"/>
    <n v="38.17"/>
    <n v="4.7300000000000004"/>
    <s v="yes"/>
    <s v="No"/>
    <s v="No"/>
    <x v="0"/>
    <s v="No"/>
    <s v="Obesity"/>
    <s v="Normal"/>
    <d v="1976-06-12T00:00:00"/>
    <n v="8347.16"/>
    <x v="1"/>
    <x v="1"/>
    <s v="R1013"/>
    <n v="46"/>
  </r>
  <r>
    <x v="1309"/>
    <s v=" Mr"/>
    <s v="Yannick"/>
    <s v="Lapierre"/>
    <n v="39.424999999999997"/>
    <n v="4.76"/>
    <s v="yes"/>
    <s v="No"/>
    <s v="No"/>
    <x v="0"/>
    <s v="No"/>
    <s v="Obesity"/>
    <s v="Normal"/>
    <d v="1976-07-07T00:00:00"/>
    <n v="8342.91"/>
    <x v="2"/>
    <x v="1"/>
    <s v="R1016"/>
    <n v="46"/>
  </r>
  <r>
    <x v="1310"/>
    <s v=" Mr"/>
    <s v="Sean R"/>
    <s v="Beaty"/>
    <n v="33.44"/>
    <n v="6.24"/>
    <s v="yes"/>
    <s v="No"/>
    <s v="No"/>
    <x v="0"/>
    <s v="No"/>
    <s v="Obesity"/>
    <s v="Prediabetic"/>
    <d v="1976-07-20T00:00:00"/>
    <n v="8334.59"/>
    <x v="2"/>
    <x v="2"/>
    <s v="R1016"/>
    <n v="46"/>
  </r>
  <r>
    <x v="1311"/>
    <s v=" Mr"/>
    <s v="Peter"/>
    <s v="Hammer"/>
    <n v="33.344999999999999"/>
    <n v="5.44"/>
    <s v="yes"/>
    <s v="No"/>
    <s v="No"/>
    <x v="0"/>
    <s v="No"/>
    <s v="Obesity"/>
    <s v="Normal"/>
    <d v="1976-07-12T00:00:00"/>
    <n v="8334.4599999999991"/>
    <x v="2"/>
    <x v="2"/>
    <s v="R1016"/>
    <n v="46"/>
  </r>
  <r>
    <x v="1312"/>
    <s v=" Ms"/>
    <s v="Sara A"/>
    <s v="Randolph"/>
    <n v="38.79"/>
    <n v="5.08"/>
    <s v="No"/>
    <s v="No"/>
    <s v="Yes"/>
    <x v="3"/>
    <s v="No"/>
    <s v="Obesity"/>
    <s v="Normal"/>
    <d v="1993-06-22T00:00:00"/>
    <n v="8314.65"/>
    <x v="1"/>
    <x v="1"/>
    <s v="R1012"/>
    <n v="29"/>
  </r>
  <r>
    <x v="1313"/>
    <s v=" Ms"/>
    <s v="Erin C"/>
    <s v="Masterson"/>
    <n v="30.684999999999999"/>
    <n v="4.87"/>
    <s v="No"/>
    <s v="No"/>
    <s v="Yes"/>
    <x v="3"/>
    <s v="No"/>
    <s v="Obesity"/>
    <s v="Normal"/>
    <d v="1979-08-07T00:00:00"/>
    <n v="8310.84"/>
    <x v="1"/>
    <x v="2"/>
    <s v="R1012"/>
    <n v="43"/>
  </r>
  <r>
    <x v="1314"/>
    <s v=" Mr"/>
    <s v="Thibaud"/>
    <s v="Friess"/>
    <n v="22.135000000000002"/>
    <n v="8.17"/>
    <s v="No"/>
    <s v="No"/>
    <s v="No"/>
    <x v="0"/>
    <s v="No"/>
    <s v="Normal Weight"/>
    <s v="Diabetic"/>
    <d v="1978-06-26T00:00:00"/>
    <n v="8302.5400000000009"/>
    <x v="2"/>
    <x v="0"/>
    <s v="R1016"/>
    <n v="44"/>
  </r>
  <r>
    <x v="1315"/>
    <s v=" Ms"/>
    <s v="Lisa"/>
    <s v="Mantoni"/>
    <n v="33.33"/>
    <n v="7.61"/>
    <s v="No"/>
    <s v="No"/>
    <s v="No"/>
    <x v="0"/>
    <s v="No"/>
    <s v="Obesity"/>
    <s v="Diabetic"/>
    <d v="1974-06-06T00:00:00"/>
    <n v="8283.68"/>
    <x v="1"/>
    <x v="0"/>
    <s v="R1013"/>
    <n v="49"/>
  </r>
  <r>
    <x v="1316"/>
    <s v=" Ms"/>
    <s v="Gretchen K"/>
    <s v="Bodeen"/>
    <n v="31.13"/>
    <n v="10.1"/>
    <s v="No"/>
    <s v="No"/>
    <s v="No"/>
    <x v="0"/>
    <s v="No"/>
    <s v="Obesity"/>
    <s v="Diabetic"/>
    <d v="1974-12-22T00:00:00"/>
    <n v="8280.6200000000008"/>
    <x v="1"/>
    <x v="2"/>
    <s v="R1013"/>
    <n v="48"/>
  </r>
  <r>
    <x v="1317"/>
    <s v=" Ms"/>
    <s v="Martina"/>
    <s v="Mcpherson"/>
    <n v="28.9"/>
    <n v="11.24"/>
    <s v="No"/>
    <s v="No"/>
    <s v="No"/>
    <x v="0"/>
    <s v="No"/>
    <s v="Overweight"/>
    <s v="Diabetic"/>
    <d v="1974-09-26T00:00:00"/>
    <n v="8277.52"/>
    <x v="1"/>
    <x v="2"/>
    <s v="R1011"/>
    <n v="48"/>
  </r>
  <r>
    <x v="1318"/>
    <s v=" Mr"/>
    <s v="Dustin J"/>
    <s v="Palko"/>
    <n v="43.31"/>
    <n v="6.1"/>
    <s v="yes"/>
    <s v="yes"/>
    <s v="No"/>
    <x v="3"/>
    <s v="No"/>
    <s v="Obesity"/>
    <s v="Prediabetic"/>
    <d v="2000-11-28T00:00:00"/>
    <n v="8271.4599999999991"/>
    <x v="1"/>
    <x v="1"/>
    <s v="R1023"/>
    <n v="22"/>
  </r>
  <r>
    <x v="1319"/>
    <s v=" Ms"/>
    <s v="Kelsey"/>
    <s v="Breathitt"/>
    <n v="22.8"/>
    <n v="6.98"/>
    <s v="No"/>
    <s v="No"/>
    <s v="No"/>
    <x v="0"/>
    <s v="No"/>
    <s v="Normal Weight"/>
    <s v="Diabetic"/>
    <d v="1974-08-05T00:00:00"/>
    <n v="8269.0400000000009"/>
    <x v="1"/>
    <x v="1"/>
    <s v="R1011"/>
    <n v="48"/>
  </r>
  <r>
    <x v="1320"/>
    <s v=" Mr"/>
    <s v="Daniel V"/>
    <s v="Evora"/>
    <n v="19.09"/>
    <n v="4"/>
    <s v="yes"/>
    <s v="No"/>
    <s v="No"/>
    <x v="3"/>
    <s v="No"/>
    <s v="Normal Weight"/>
    <s v="Normal"/>
    <d v="1964-09-05T00:00:00"/>
    <n v="8268"/>
    <x v="2"/>
    <x v="0"/>
    <s v="R1013"/>
    <n v="58"/>
  </r>
  <r>
    <x v="1321"/>
    <s v=" Ms"/>
    <s v="Saeger"/>
    <s v="Fischer"/>
    <n v="23.37"/>
    <n v="4.2300000000000004"/>
    <s v="No"/>
    <s v="No"/>
    <s v="No"/>
    <x v="0"/>
    <s v="No"/>
    <s v="Normal Weight"/>
    <s v="Normal"/>
    <d v="1982-09-27T00:00:00"/>
    <n v="8252.2800000000007"/>
    <x v="1"/>
    <x v="2"/>
    <s v="R1024"/>
    <n v="40"/>
  </r>
  <r>
    <x v="1322"/>
    <s v=" Ms"/>
    <s v="Buzunesh"/>
    <s v="Deba"/>
    <n v="33.44"/>
    <n v="4.72"/>
    <s v="yes"/>
    <s v="No"/>
    <s v="No"/>
    <x v="0"/>
    <s v="No"/>
    <s v="Obesity"/>
    <s v="Normal"/>
    <d v="1976-09-02T00:00:00"/>
    <n v="8240.59"/>
    <x v="1"/>
    <x v="2"/>
    <s v="R1013"/>
    <n v="46"/>
  </r>
  <r>
    <x v="1323"/>
    <s v=" Ms"/>
    <s v="Mirte"/>
    <s v="Leloup"/>
    <n v="28.05"/>
    <n v="5.63"/>
    <s v="yes"/>
    <s v="No"/>
    <s v="No"/>
    <x v="0"/>
    <s v="No"/>
    <s v="Overweight"/>
    <s v="Normal"/>
    <d v="1976-06-30T00:00:00"/>
    <n v="8233.1"/>
    <x v="1"/>
    <x v="2"/>
    <s v="R1013"/>
    <n v="46"/>
  </r>
  <r>
    <x v="1324"/>
    <s v=" Ms"/>
    <s v="Megan"/>
    <s v="Labare"/>
    <n v="27.72"/>
    <n v="5.83"/>
    <s v="yes"/>
    <s v="No"/>
    <s v="No"/>
    <x v="0"/>
    <s v="No"/>
    <s v="Overweight"/>
    <s v="Prediabetic"/>
    <d v="1976-09-03T00:00:00"/>
    <n v="8232.64"/>
    <x v="1"/>
    <x v="0"/>
    <s v="R1013"/>
    <n v="46"/>
  </r>
  <r>
    <x v="1325"/>
    <s v=" Ms"/>
    <s v="Kerry A"/>
    <s v="Arouca"/>
    <n v="29.81"/>
    <n v="9.23"/>
    <s v="No"/>
    <s v="No"/>
    <s v="No"/>
    <x v="0"/>
    <s v="No"/>
    <s v="Overweight"/>
    <s v="Diabetic"/>
    <d v="1978-06-30T00:00:00"/>
    <n v="8219.2000000000007"/>
    <x v="1"/>
    <x v="2"/>
    <s v="R1013"/>
    <n v="44"/>
  </r>
  <r>
    <x v="1326"/>
    <s v=" Ms"/>
    <s v="Kristin"/>
    <s v="Reese"/>
    <n v="23.98"/>
    <n v="9.89"/>
    <s v="No"/>
    <s v="No"/>
    <s v="No"/>
    <x v="0"/>
    <s v="No"/>
    <s v="Normal Weight"/>
    <s v="Diabetic"/>
    <d v="1978-10-24T00:00:00"/>
    <n v="8211.1"/>
    <x v="1"/>
    <x v="0"/>
    <s v="R1013"/>
    <n v="44"/>
  </r>
  <r>
    <x v="1327"/>
    <s v=" Mr"/>
    <s v="Christopher R"/>
    <s v="Mccloskey"/>
    <n v="17.34"/>
    <n v="12"/>
    <s v="No"/>
    <s v="No"/>
    <s v="No"/>
    <x v="0"/>
    <s v="No"/>
    <s v="Under  Weight"/>
    <s v="Diabetic"/>
    <d v="1962-11-23T00:00:00"/>
    <n v="8188.12"/>
    <x v="2"/>
    <x v="0"/>
    <s v="R1013"/>
    <n v="60"/>
  </r>
  <r>
    <x v="1328"/>
    <s v=" Mrs"/>
    <s v="Elizabeth A"/>
    <s v="Tedsen"/>
    <n v="40.39"/>
    <n v="4.24"/>
    <s v="yes"/>
    <s v="No"/>
    <s v="Yes"/>
    <x v="3"/>
    <s v="No"/>
    <s v="Obesity"/>
    <s v="Normal"/>
    <d v="1997-10-21T00:00:00"/>
    <n v="8182.89"/>
    <x v="1"/>
    <x v="1"/>
    <s v="R1026"/>
    <n v="25"/>
  </r>
  <r>
    <x v="1329"/>
    <s v=" Mr"/>
    <s v="Andrew"/>
    <s v="Koehlinger"/>
    <n v="25.96"/>
    <n v="4.68"/>
    <s v="yes"/>
    <s v="No"/>
    <s v="Yes"/>
    <x v="3"/>
    <s v="No"/>
    <s v="Overweight"/>
    <s v="Normal"/>
    <d v="1983-06-08T00:00:00"/>
    <n v="8179.51"/>
    <x v="1"/>
    <x v="2"/>
    <s v="R1020"/>
    <n v="40"/>
  </r>
  <r>
    <x v="1330"/>
    <s v=" Ms"/>
    <s v="Dawn M"/>
    <s v="Pielechaty"/>
    <n v="17.68"/>
    <n v="8.57"/>
    <s v="yes"/>
    <s v="No"/>
    <s v="Yes"/>
    <x v="3"/>
    <s v="No"/>
    <s v="Under  Weight"/>
    <s v="Diabetic"/>
    <d v="1963-11-05T00:00:00"/>
    <n v="8177.9"/>
    <x v="2"/>
    <x v="1"/>
    <s v="R1013"/>
    <n v="59"/>
  </r>
  <r>
    <x v="1331"/>
    <s v=" Mr"/>
    <s v="Jonathan P"/>
    <s v="Korhonen"/>
    <n v="30.875"/>
    <n v="4.0999999999999996"/>
    <s v="No"/>
    <s v="No"/>
    <s v="No"/>
    <x v="0"/>
    <s v="No"/>
    <s v="Obesity"/>
    <s v="Normal"/>
    <d v="1982-06-28T00:00:00"/>
    <n v="8162.72"/>
    <x v="2"/>
    <x v="0"/>
    <s v="R1012"/>
    <n v="40"/>
  </r>
  <r>
    <x v="1332"/>
    <s v=" Mrs"/>
    <s v="Gina"/>
    <s v="Kehr"/>
    <n v="30.81"/>
    <n v="4.49"/>
    <s v="No"/>
    <s v="No"/>
    <s v="No"/>
    <x v="0"/>
    <s v="No"/>
    <s v="Obesity"/>
    <s v="Normal"/>
    <d v="1990-06-21T00:00:00"/>
    <n v="8157.92"/>
    <x v="1"/>
    <x v="0"/>
    <s v="R1025"/>
    <n v="32"/>
  </r>
  <r>
    <x v="1333"/>
    <s v=" Mr"/>
    <s v="Dino"/>
    <s v="Montagna"/>
    <n v="36.85"/>
    <n v="8.8000000000000007"/>
    <s v="No"/>
    <s v="No"/>
    <s v="No"/>
    <x v="1"/>
    <s v="No"/>
    <s v="Obesity"/>
    <s v="Diabetic"/>
    <d v="1973-09-03T00:00:00"/>
    <n v="8125.78"/>
    <x v="1"/>
    <x v="2"/>
    <s v="R1013"/>
    <n v="49"/>
  </r>
  <r>
    <x v="1334"/>
    <s v=" Mr"/>
    <s v="Jan"/>
    <s v="M√ºller"/>
    <n v="35.86"/>
    <n v="7.93"/>
    <s v="No"/>
    <s v="No"/>
    <s v="No"/>
    <x v="1"/>
    <s v="No"/>
    <s v="Obesity"/>
    <s v="Diabetic"/>
    <d v="1973-08-30T00:00:00"/>
    <n v="8124.41"/>
    <x v="2"/>
    <x v="1"/>
    <s v="R1013"/>
    <n v="49"/>
  </r>
  <r>
    <x v="1335"/>
    <s v=" Mr"/>
    <s v="Jonathan E"/>
    <s v="Baker"/>
    <n v="30.3"/>
    <n v="9.4499999999999993"/>
    <s v="No"/>
    <s v="No"/>
    <s v="No"/>
    <x v="1"/>
    <s v="No"/>
    <s v="Obesity"/>
    <s v="Diabetic"/>
    <d v="1973-12-16T00:00:00"/>
    <n v="8116.68"/>
    <x v="2"/>
    <x v="1"/>
    <s v="R1011"/>
    <n v="49"/>
  </r>
  <r>
    <x v="1336"/>
    <s v=" Mr"/>
    <s v="Mark A"/>
    <s v="Sidebottom"/>
    <n v="32.015000000000001"/>
    <n v="7.67"/>
    <s v="No"/>
    <s v="No"/>
    <s v="No"/>
    <x v="0"/>
    <s v="No"/>
    <s v="Obesity"/>
    <s v="Diabetic"/>
    <d v="1978-09-01T00:00:00"/>
    <n v="8116.27"/>
    <x v="2"/>
    <x v="1"/>
    <s v="R1012"/>
    <n v="44"/>
  </r>
  <r>
    <x v="1337"/>
    <s v=" Mrs"/>
    <s v="Mary"/>
    <s v="Johnson"/>
    <n v="25.06"/>
    <n v="10.53"/>
    <s v="No"/>
    <s v="No"/>
    <s v="No"/>
    <x v="1"/>
    <s v="No"/>
    <s v="Overweight"/>
    <s v="Diabetic"/>
    <d v="1973-10-11T00:00:00"/>
    <n v="8112.59"/>
    <x v="1"/>
    <x v="2"/>
    <s v="R1013"/>
    <n v="49"/>
  </r>
  <r>
    <x v="1338"/>
    <s v=" Mr"/>
    <s v="Samuel"/>
    <s v="Morris"/>
    <n v="18.829999999999998"/>
    <n v="10.08"/>
    <s v="yes"/>
    <s v="No"/>
    <s v="No"/>
    <x v="0"/>
    <s v="No"/>
    <s v="Normal Weight"/>
    <s v="Diabetic"/>
    <d v="1967-06-10T00:00:00"/>
    <n v="8091.3"/>
    <x v="2"/>
    <x v="1"/>
    <s v="R1012"/>
    <n v="55"/>
  </r>
  <r>
    <x v="1339"/>
    <s v=" Mr"/>
    <s v="Stan J"/>
    <s v="Chaisson"/>
    <n v="47.52"/>
    <n v="11.39"/>
    <s v="yes"/>
    <s v="No"/>
    <s v="No"/>
    <x v="3"/>
    <s v="No"/>
    <s v="Obesity"/>
    <s v="Diabetic"/>
    <d v="1975-12-21T00:00:00"/>
    <n v="8083.92"/>
    <x v="2"/>
    <x v="0"/>
    <s v="R1013"/>
    <n v="47"/>
  </r>
  <r>
    <x v="1340"/>
    <s v=" Mrs"/>
    <s v="Jessica L"/>
    <s v="Pigott"/>
    <n v="37.82"/>
    <n v="6.36"/>
    <s v="No"/>
    <s v="No"/>
    <s v="No"/>
    <x v="0"/>
    <s v="No"/>
    <s v="Obesity"/>
    <s v="Prediabetic"/>
    <d v="1994-10-12T00:00:00"/>
    <n v="8081.74"/>
    <x v="1"/>
    <x v="2"/>
    <s v="R1026"/>
    <n v="28"/>
  </r>
  <r>
    <x v="1341"/>
    <s v=" Ms"/>
    <s v="Krysta"/>
    <s v="Cochrane"/>
    <n v="44.16"/>
    <n v="5.31"/>
    <s v="yes"/>
    <s v="No"/>
    <s v="No"/>
    <x v="0"/>
    <s v="No"/>
    <s v="Obesity"/>
    <s v="Normal"/>
    <d v="2001-08-28T00:00:00"/>
    <n v="8081.26"/>
    <x v="1"/>
    <x v="2"/>
    <s v="R1012"/>
    <n v="21"/>
  </r>
  <r>
    <x v="1342"/>
    <s v=" Mrs"/>
    <s v="Natascia"/>
    <s v="Armitage"/>
    <n v="37.049999999999997"/>
    <n v="4.74"/>
    <s v="No"/>
    <s v="No"/>
    <s v="Yes"/>
    <x v="3"/>
    <s v="No"/>
    <s v="Obesity"/>
    <s v="Normal"/>
    <d v="1993-11-07T00:00:00"/>
    <n v="8077.41"/>
    <x v="1"/>
    <x v="1"/>
    <s v="R1026"/>
    <n v="29"/>
  </r>
  <r>
    <x v="1343"/>
    <s v=" Ms"/>
    <s v="Jenny"/>
    <s v="Shen"/>
    <n v="18.66"/>
    <n v="11.35"/>
    <s v="No"/>
    <s v="No"/>
    <s v="No"/>
    <x v="0"/>
    <s v="No"/>
    <s v="Normal Weight"/>
    <s v="Diabetic"/>
    <d v="1965-10-21T00:00:00"/>
    <n v="8071.57"/>
    <x v="2"/>
    <x v="1"/>
    <s v="R1011"/>
    <n v="57"/>
  </r>
  <r>
    <x v="1344"/>
    <s v=" Mr"/>
    <s v="Brian"/>
    <s v="O'Kelly"/>
    <n v="36.200000000000003"/>
    <n v="6.81"/>
    <s v="yes"/>
    <s v="No"/>
    <s v="No"/>
    <x v="3"/>
    <s v="No"/>
    <s v="Obesity"/>
    <s v="Diabetic"/>
    <d v="1975-12-15T00:00:00"/>
    <n v="8068.19"/>
    <x v="2"/>
    <x v="2"/>
    <s v="R1011"/>
    <n v="47"/>
  </r>
  <r>
    <x v="1345"/>
    <s v=" Ms"/>
    <s v="Monica"/>
    <s v="Huff"/>
    <n v="18.87"/>
    <n v="8.06"/>
    <s v="No"/>
    <s v="No"/>
    <s v="No"/>
    <x v="0"/>
    <s v="No"/>
    <s v="Normal Weight"/>
    <s v="Diabetic"/>
    <d v="1965-08-11T00:00:00"/>
    <n v="8067.83"/>
    <x v="2"/>
    <x v="1"/>
    <s v="R1013"/>
    <n v="57"/>
  </r>
  <r>
    <x v="1346"/>
    <s v=" Mr"/>
    <s v="Tyler"/>
    <s v="Dye"/>
    <n v="32.299999999999997"/>
    <n v="6.74"/>
    <s v="yes"/>
    <s v="No"/>
    <s v="No"/>
    <x v="3"/>
    <s v="No"/>
    <s v="Obesity"/>
    <s v="Diabetic"/>
    <d v="1975-06-28T00:00:00"/>
    <n v="8062.76"/>
    <x v="2"/>
    <x v="0"/>
    <s v="R1011"/>
    <n v="47"/>
  </r>
  <r>
    <x v="1347"/>
    <s v=" Ms"/>
    <s v="Kelly C"/>
    <s v="Willard"/>
    <n v="22.64"/>
    <n v="6.54"/>
    <s v="yes"/>
    <s v="No"/>
    <s v="No"/>
    <x v="1"/>
    <s v="No"/>
    <s v="Normal Weight"/>
    <s v="Diabetic"/>
    <d v="1970-12-12T00:00:00"/>
    <n v="8062.31"/>
    <x v="1"/>
    <x v="1"/>
    <s v="R1013"/>
    <n v="52"/>
  </r>
  <r>
    <x v="1348"/>
    <s v=" Mrs"/>
    <s v="Emily"/>
    <s v="D'Addario"/>
    <n v="28.69"/>
    <n v="5.4"/>
    <s v="No"/>
    <s v="No"/>
    <s v="No"/>
    <x v="0"/>
    <s v="No"/>
    <s v="Overweight"/>
    <s v="Normal"/>
    <d v="1982-12-27T00:00:00"/>
    <n v="8059.68"/>
    <x v="1"/>
    <x v="0"/>
    <s v="R1012"/>
    <n v="40"/>
  </r>
  <r>
    <x v="1349"/>
    <s v=" Mr"/>
    <s v="James V"/>
    <s v="Buchanan"/>
    <n v="28.16"/>
    <n v="5.58"/>
    <s v="yes"/>
    <s v="No"/>
    <s v="No"/>
    <x v="0"/>
    <s v="No"/>
    <s v="Overweight"/>
    <s v="Normal"/>
    <d v="1985-11-28T00:00:00"/>
    <n v="8059.06"/>
    <x v="1"/>
    <x v="0"/>
    <s v="R1012"/>
    <n v="37"/>
  </r>
  <r>
    <x v="1350"/>
    <s v=" Ms"/>
    <s v="Angie"/>
    <s v="Clark"/>
    <n v="45.54"/>
    <n v="5.84"/>
    <s v="No"/>
    <s v="No"/>
    <s v="Yes"/>
    <x v="3"/>
    <s v="No"/>
    <s v="Obesity"/>
    <s v="Prediabetic"/>
    <d v="2003-12-12T00:00:00"/>
    <n v="8035.64"/>
    <x v="1"/>
    <x v="2"/>
    <s v="R1012"/>
    <n v="19"/>
  </r>
  <r>
    <x v="1351"/>
    <s v=" Mr"/>
    <s v="Michael J"/>
    <s v="Waterson"/>
    <n v="28.7"/>
    <n v="4.2"/>
    <s v="No"/>
    <s v="No"/>
    <s v="No"/>
    <x v="0"/>
    <s v="No"/>
    <s v="Overweight"/>
    <s v="Normal"/>
    <d v="1977-11-06T00:00:00"/>
    <n v="8027.97"/>
    <x v="2"/>
    <x v="2"/>
    <s v="R1011"/>
    <n v="45"/>
  </r>
  <r>
    <x v="1352"/>
    <s v=" Ms"/>
    <s v="Sabina"/>
    <s v="Piras"/>
    <n v="27.74"/>
    <n v="6.06"/>
    <s v="yes"/>
    <s v="No"/>
    <s v="No"/>
    <x v="0"/>
    <s v="No"/>
    <s v="Overweight"/>
    <s v="Prediabetic"/>
    <d v="1976-12-20T00:00:00"/>
    <n v="8026.67"/>
    <x v="1"/>
    <x v="2"/>
    <s v="R1012"/>
    <n v="46"/>
  </r>
  <r>
    <x v="1353"/>
    <s v=" Ms"/>
    <s v="Amy C"/>
    <s v="Olson"/>
    <n v="36.954999999999998"/>
    <n v="7.57"/>
    <s v="No"/>
    <s v="No"/>
    <s v="No"/>
    <x v="0"/>
    <s v="No"/>
    <s v="Obesity"/>
    <s v="Diabetic"/>
    <d v="1978-07-17T00:00:00"/>
    <n v="8023.14"/>
    <x v="1"/>
    <x v="0"/>
    <s v="R1012"/>
    <n v="44"/>
  </r>
  <r>
    <x v="1354"/>
    <s v=" Ms"/>
    <s v="Victoria U"/>
    <s v="Manfredi"/>
    <n v="30.69"/>
    <n v="6.15"/>
    <s v="No"/>
    <s v="No"/>
    <s v="No"/>
    <x v="0"/>
    <s v="No"/>
    <s v="Obesity"/>
    <s v="Prediabetic"/>
    <d v="1989-11-03T00:00:00"/>
    <n v="8021.11"/>
    <x v="1"/>
    <x v="1"/>
    <s v="R1012"/>
    <n v="33"/>
  </r>
  <r>
    <x v="1355"/>
    <s v=" Ms"/>
    <s v="Amelia B"/>
    <s v="Landberg"/>
    <n v="24.984999999999999"/>
    <n v="4.5599999999999996"/>
    <s v="No"/>
    <s v="No"/>
    <s v="No"/>
    <x v="0"/>
    <s v="No"/>
    <s v="Normal Weight"/>
    <s v="Normal"/>
    <d v="1980-11-08T00:00:00"/>
    <n v="8017.06"/>
    <x v="1"/>
    <x v="2"/>
    <s v="R1012"/>
    <n v="42"/>
  </r>
  <r>
    <x v="1356"/>
    <s v=" Ms"/>
    <s v="Jackie J"/>
    <s v="Flynn"/>
    <n v="39.42"/>
    <n v="4.72"/>
    <s v="yes"/>
    <s v="No"/>
    <s v="No"/>
    <x v="3"/>
    <s v="No"/>
    <s v="Obesity"/>
    <s v="Normal"/>
    <d v="1995-09-18T00:00:00"/>
    <n v="8014.62"/>
    <x v="1"/>
    <x v="0"/>
    <s v="R1012"/>
    <n v="27"/>
  </r>
  <r>
    <x v="1357"/>
    <s v=" Mr"/>
    <s v="Justin"/>
    <s v="Bishop"/>
    <n v="16.8"/>
    <n v="7.98"/>
    <s v="No"/>
    <s v="No"/>
    <s v="No"/>
    <x v="0"/>
    <s v="No"/>
    <s v="Under  Weight"/>
    <s v="Diabetic"/>
    <d v="1962-08-22T00:00:00"/>
    <n v="8004.96"/>
    <x v="2"/>
    <x v="1"/>
    <s v="R1013"/>
    <n v="60"/>
  </r>
  <r>
    <x v="1358"/>
    <s v=" Ms"/>
    <s v="Kerry"/>
    <s v="Devitt"/>
    <n v="23.274999999999999"/>
    <n v="6.26"/>
    <s v="yes"/>
    <s v="No"/>
    <s v="Yes"/>
    <x v="3"/>
    <s v="No"/>
    <s v="Normal Weight"/>
    <s v="Prediabetic"/>
    <d v="1983-08-20T00:00:00"/>
    <n v="7986.48"/>
    <x v="1"/>
    <x v="0"/>
    <s v="R1024"/>
    <n v="39"/>
  </r>
  <r>
    <x v="1359"/>
    <s v=" Ms"/>
    <s v="Cindy G"/>
    <s v="Lynch"/>
    <n v="22.8"/>
    <n v="4.29"/>
    <s v="yes"/>
    <s v="No"/>
    <s v="Yes"/>
    <x v="3"/>
    <s v="No"/>
    <s v="Normal Weight"/>
    <s v="Normal"/>
    <d v="1983-08-28T00:00:00"/>
    <n v="7985.82"/>
    <x v="1"/>
    <x v="1"/>
    <s v="R1024"/>
    <n v="39"/>
  </r>
  <r>
    <x v="1360"/>
    <s v=" Mr"/>
    <s v="Gennaro"/>
    <s v="Tramontano"/>
    <n v="24.3"/>
    <n v="5.43"/>
    <s v="No"/>
    <s v="No"/>
    <s v="No"/>
    <x v="1"/>
    <s v="No"/>
    <s v="Normal Weight"/>
    <s v="Normal"/>
    <d v="1972-11-23T00:00:00"/>
    <n v="7980.34"/>
    <x v="1"/>
    <x v="2"/>
    <s v="R1013"/>
    <n v="50"/>
  </r>
  <r>
    <x v="1361"/>
    <s v=" Mr"/>
    <s v="Terry"/>
    <s v="Davidson"/>
    <n v="25.13"/>
    <n v="8"/>
    <s v="yes"/>
    <s v="No"/>
    <s v="No"/>
    <x v="3"/>
    <s v="No"/>
    <s v="Overweight"/>
    <s v="Diabetic"/>
    <d v="1975-08-10T00:00:00"/>
    <n v="7966.81"/>
    <x v="1"/>
    <x v="2"/>
    <s v="R1013"/>
    <n v="47"/>
  </r>
  <r>
    <x v="1362"/>
    <s v=" Mr"/>
    <s v="Patrick J"/>
    <s v="Burke"/>
    <n v="22.72"/>
    <n v="9.9600000000000009"/>
    <s v="yes"/>
    <s v="No"/>
    <s v="No"/>
    <x v="1"/>
    <s v="No"/>
    <s v="Normal Weight"/>
    <s v="Diabetic"/>
    <d v="1970-06-19T00:00:00"/>
    <n v="7958.13"/>
    <x v="1"/>
    <x v="2"/>
    <s v="R1013"/>
    <n v="52"/>
  </r>
  <r>
    <x v="1363"/>
    <s v=" Ms"/>
    <s v="Keara"/>
    <s v="Mcgraw"/>
    <n v="32.6"/>
    <n v="6.8"/>
    <s v="yes"/>
    <s v="No"/>
    <s v="No"/>
    <x v="0"/>
    <s v="No"/>
    <s v="Obesity"/>
    <s v="Diabetic"/>
    <d v="1981-12-28T00:00:00"/>
    <n v="7954.52"/>
    <x v="1"/>
    <x v="2"/>
    <s v="R1011"/>
    <n v="41"/>
  </r>
  <r>
    <x v="1364"/>
    <s v=" Ms"/>
    <s v="Nicole"/>
    <s v="Fellure"/>
    <n v="17.28"/>
    <n v="6.22"/>
    <s v="yes"/>
    <s v="No"/>
    <s v="No"/>
    <x v="1"/>
    <s v="No"/>
    <s v="Under  Weight"/>
    <s v="Prediabetic"/>
    <d v="1966-07-09T00:00:00"/>
    <n v="7953.72"/>
    <x v="2"/>
    <x v="0"/>
    <s v="R1012"/>
    <n v="56"/>
  </r>
  <r>
    <x v="1365"/>
    <s v=" Mrs"/>
    <s v="Katena"/>
    <s v="Sanford"/>
    <n v="27.92"/>
    <n v="5.79"/>
    <s v="No"/>
    <s v="No"/>
    <s v="No"/>
    <x v="3"/>
    <s v="No"/>
    <s v="Overweight"/>
    <s v="Prediabetic"/>
    <d v="1987-10-29T00:00:00"/>
    <n v="7948.22"/>
    <x v="1"/>
    <x v="0"/>
    <s v="R1025"/>
    <n v="35"/>
  </r>
  <r>
    <x v="1366"/>
    <s v=" Ms"/>
    <s v="Bean K"/>
    <s v="Wrenn"/>
    <n v="38.284999999999997"/>
    <n v="5.41"/>
    <s v="No"/>
    <s v="No"/>
    <s v="No"/>
    <x v="0"/>
    <s v="No"/>
    <s v="Obesity"/>
    <s v="Normal"/>
    <d v="1977-07-20T00:00:00"/>
    <n v="7935.29"/>
    <x v="1"/>
    <x v="1"/>
    <s v="R1024"/>
    <n v="45"/>
  </r>
  <r>
    <x v="1367"/>
    <s v=" Mr"/>
    <s v="Brian"/>
    <s v="Lindsey"/>
    <n v="16.48"/>
    <n v="11.05"/>
    <s v="No"/>
    <s v="No"/>
    <s v="No"/>
    <x v="0"/>
    <s v="No"/>
    <s v="Under  Weight"/>
    <s v="Diabetic"/>
    <d v="1962-10-10T00:00:00"/>
    <n v="7896.41"/>
    <x v="2"/>
    <x v="2"/>
    <s v="R1013"/>
    <n v="60"/>
  </r>
  <r>
    <x v="1368"/>
    <s v=" Mr"/>
    <s v="Jan-Patrick"/>
    <s v="Krueger"/>
    <n v="38.57"/>
    <n v="6.27"/>
    <s v="No"/>
    <s v="No"/>
    <s v="No"/>
    <x v="0"/>
    <s v="No"/>
    <s v="Obesity"/>
    <s v="Prediabetic"/>
    <d v="1994-11-17T00:00:00"/>
    <n v="7851.85"/>
    <x v="1"/>
    <x v="0"/>
    <s v="R1012"/>
    <n v="28"/>
  </r>
  <r>
    <x v="1369"/>
    <s v=" Mr"/>
    <s v="Jesse J"/>
    <s v="Babler"/>
    <n v="43.85"/>
    <n v="4.7699999999999996"/>
    <s v="yes"/>
    <s v="No"/>
    <s v="No"/>
    <x v="0"/>
    <s v="No"/>
    <s v="Obesity"/>
    <s v="Normal"/>
    <d v="2001-10-05T00:00:00"/>
    <n v="7844.8"/>
    <x v="1"/>
    <x v="2"/>
    <s v="R1012"/>
    <n v="21"/>
  </r>
  <r>
    <x v="1370"/>
    <s v=" Ms"/>
    <s v="Lindsey M"/>
    <s v="Brezenski"/>
    <n v="30.11"/>
    <n v="4.08"/>
    <s v="No"/>
    <s v="No"/>
    <s v="No"/>
    <x v="0"/>
    <s v="No"/>
    <s v="Obesity"/>
    <s v="Normal"/>
    <d v="1989-10-12T00:00:00"/>
    <n v="7824.37"/>
    <x v="1"/>
    <x v="2"/>
    <s v="R1012"/>
    <n v="33"/>
  </r>
  <r>
    <x v="1371"/>
    <s v=" Ms"/>
    <s v="Marguerite K"/>
    <s v="Marschner"/>
    <n v="31.59"/>
    <n v="6.01"/>
    <s v="No"/>
    <s v="No"/>
    <s v="No"/>
    <x v="0"/>
    <s v="No"/>
    <s v="Obesity"/>
    <s v="Prediabetic"/>
    <d v="1991-12-21T00:00:00"/>
    <n v="7812.67"/>
    <x v="1"/>
    <x v="1"/>
    <s v="R1012"/>
    <n v="31"/>
  </r>
  <r>
    <x v="1372"/>
    <s v=" Mr"/>
    <s v="Travis"/>
    <s v="King"/>
    <n v="40.15"/>
    <n v="11.84"/>
    <s v="No"/>
    <s v="No"/>
    <s v="No"/>
    <x v="0"/>
    <s v="No"/>
    <s v="Obesity"/>
    <s v="Diabetic"/>
    <d v="1974-11-09T00:00:00"/>
    <n v="7804.16"/>
    <x v="1"/>
    <x v="0"/>
    <s v="R1013"/>
    <n v="48"/>
  </r>
  <r>
    <x v="1373"/>
    <s v=" Mr"/>
    <s v="Ricky"/>
    <s v="Montez"/>
    <n v="40.700000000000003"/>
    <n v="6.27"/>
    <s v="yes"/>
    <s v="No"/>
    <s v="Yes"/>
    <x v="3"/>
    <s v="No"/>
    <s v="Obesity"/>
    <s v="Prediabetic"/>
    <d v="1997-12-02T00:00:00"/>
    <n v="7803.77"/>
    <x v="1"/>
    <x v="0"/>
    <s v="R1012"/>
    <n v="25"/>
  </r>
  <r>
    <x v="1374"/>
    <s v=" Mrs"/>
    <s v="Colleen L"/>
    <s v="Campbell"/>
    <n v="40.76"/>
    <n v="5.28"/>
    <s v="No"/>
    <s v="No"/>
    <s v="No"/>
    <x v="0"/>
    <s v="No"/>
    <s v="Obesity"/>
    <s v="Normal"/>
    <d v="1999-12-25T00:00:00"/>
    <n v="7794.68"/>
    <x v="1"/>
    <x v="2"/>
    <s v="R1026"/>
    <n v="23"/>
  </r>
  <r>
    <x v="1375"/>
    <s v=" Mr"/>
    <s v="Charlie A"/>
    <s v="Hurt"/>
    <n v="29.7"/>
    <n v="7.03"/>
    <s v="No"/>
    <s v="No"/>
    <s v="No"/>
    <x v="0"/>
    <s v="No"/>
    <s v="Overweight"/>
    <s v="Diabetic"/>
    <d v="1974-12-06T00:00:00"/>
    <n v="7789.64"/>
    <x v="0"/>
    <x v="0"/>
    <s v="R1013"/>
    <n v="48"/>
  </r>
  <r>
    <x v="1376"/>
    <s v=" Mr"/>
    <s v="Rick"/>
    <s v="Garey"/>
    <n v="40.58"/>
    <n v="5.32"/>
    <s v="yes"/>
    <s v="No"/>
    <s v="Yes"/>
    <x v="3"/>
    <s v="No"/>
    <s v="Obesity"/>
    <s v="Normal"/>
    <d v="1997-12-21T00:00:00"/>
    <n v="7763.06"/>
    <x v="1"/>
    <x v="1"/>
    <s v="R1012"/>
    <n v="25"/>
  </r>
  <r>
    <x v="1377"/>
    <s v=" Ms"/>
    <s v="Lauren C"/>
    <s v="Reddy"/>
    <n v="33.06"/>
    <n v="9.59"/>
    <s v="yes"/>
    <s v="No"/>
    <s v="No"/>
    <x v="0"/>
    <s v="No"/>
    <s v="Obesity"/>
    <s v="Diabetic"/>
    <d v="1981-06-30T00:00:00"/>
    <n v="7749.16"/>
    <x v="1"/>
    <x v="1"/>
    <s v="R1012"/>
    <n v="41"/>
  </r>
  <r>
    <x v="1378"/>
    <s v=" Mr"/>
    <s v="Daniel"/>
    <s v="Mueller"/>
    <n v="26.62"/>
    <n v="6.15"/>
    <s v="yes"/>
    <s v="No"/>
    <s v="No"/>
    <x v="0"/>
    <s v="No"/>
    <s v="Overweight"/>
    <s v="Prediabetic"/>
    <d v="1976-12-12T00:00:00"/>
    <n v="7742.11"/>
    <x v="2"/>
    <x v="2"/>
    <s v="R1013"/>
    <n v="46"/>
  </r>
  <r>
    <x v="1379"/>
    <s v=" Mr"/>
    <s v="Jaime"/>
    <s v="Julia"/>
    <n v="37.1"/>
    <n v="11.08"/>
    <s v="No"/>
    <s v="No"/>
    <s v="No"/>
    <x v="0"/>
    <s v="No"/>
    <s v="Obesity"/>
    <s v="Diabetic"/>
    <d v="1978-09-04T00:00:00"/>
    <n v="7740.34"/>
    <x v="0"/>
    <x v="1"/>
    <s v="R1011"/>
    <n v="44"/>
  </r>
  <r>
    <x v="1380"/>
    <s v=" Mr"/>
    <s v="Erik R"/>
    <s v="Uribe"/>
    <n v="18.28"/>
    <n v="7.95"/>
    <s v="No"/>
    <s v="No"/>
    <s v="No"/>
    <x v="0"/>
    <s v="No"/>
    <s v="Under  Weight"/>
    <s v="Diabetic"/>
    <d v="1965-07-18T00:00:00"/>
    <n v="7736.39"/>
    <x v="2"/>
    <x v="2"/>
    <s v="R1013"/>
    <n v="57"/>
  </r>
  <r>
    <x v="1381"/>
    <s v=" Ms"/>
    <s v="Katie"/>
    <s v="Hand"/>
    <n v="35.814999999999998"/>
    <n v="6.23"/>
    <s v="No"/>
    <s v="No"/>
    <s v="No"/>
    <x v="0"/>
    <s v="No"/>
    <s v="Obesity"/>
    <s v="Prediabetic"/>
    <d v="1977-08-29T00:00:00"/>
    <n v="7731.86"/>
    <x v="1"/>
    <x v="0"/>
    <s v="R1012"/>
    <n v="45"/>
  </r>
  <r>
    <x v="1382"/>
    <s v=" Mr"/>
    <s v="Thomas A"/>
    <s v="Petersen"/>
    <n v="30.69"/>
    <n v="6.5"/>
    <s v="No"/>
    <s v="No"/>
    <s v="No"/>
    <x v="0"/>
    <s v="No"/>
    <s v="Obesity"/>
    <s v="Diabetic"/>
    <d v="1978-12-04T00:00:00"/>
    <n v="7731.43"/>
    <x v="2"/>
    <x v="2"/>
    <s v="R1013"/>
    <n v="44"/>
  </r>
  <r>
    <x v="1383"/>
    <s v=" Mr"/>
    <s v="Jean-Marc"/>
    <s v="Mac-Thiong"/>
    <n v="26.125"/>
    <n v="5.22"/>
    <s v="No"/>
    <s v="No"/>
    <s v="No"/>
    <x v="0"/>
    <s v="No"/>
    <s v="Overweight"/>
    <s v="Normal"/>
    <d v="1980-09-10T00:00:00"/>
    <n v="7729.65"/>
    <x v="2"/>
    <x v="1"/>
    <s v="R1016"/>
    <n v="42"/>
  </r>
  <r>
    <x v="1384"/>
    <s v=" Ms"/>
    <s v="Kerry L"/>
    <s v="Walker"/>
    <n v="34.58"/>
    <n v="6.3"/>
    <s v="No"/>
    <s v="No"/>
    <s v="Yes"/>
    <x v="3"/>
    <s v="No"/>
    <s v="Obesity"/>
    <s v="Prediabetic"/>
    <d v="1979-06-02T00:00:00"/>
    <n v="7727.25"/>
    <x v="1"/>
    <x v="0"/>
    <s v="R1012"/>
    <n v="44"/>
  </r>
  <r>
    <x v="1385"/>
    <s v=" Mr"/>
    <s v="Ulrich"/>
    <s v="Steidl"/>
    <n v="27.4"/>
    <n v="8.84"/>
    <s v="No"/>
    <s v="No"/>
    <s v="No"/>
    <x v="0"/>
    <s v="No"/>
    <s v="Overweight"/>
    <s v="Diabetic"/>
    <d v="1978-12-29T00:00:00"/>
    <n v="7726.85"/>
    <x v="0"/>
    <x v="2"/>
    <s v="R1011"/>
    <n v="44"/>
  </r>
  <r>
    <x v="1386"/>
    <s v=" Mr"/>
    <s v="Justin P"/>
    <s v="Rose"/>
    <n v="27.53"/>
    <n v="4.1100000000000003"/>
    <s v="No"/>
    <s v="No"/>
    <s v="No"/>
    <x v="3"/>
    <s v="No"/>
    <s v="Overweight"/>
    <s v="Normal"/>
    <d v="1987-07-12T00:00:00"/>
    <n v="7684.62"/>
    <x v="1"/>
    <x v="0"/>
    <s v="R1021"/>
    <n v="35"/>
  </r>
  <r>
    <x v="1387"/>
    <s v=" Ms"/>
    <s v="Hannah E"/>
    <s v="Alderfer"/>
    <n v="33"/>
    <n v="4.57"/>
    <s v="No"/>
    <s v="No"/>
    <s v="No"/>
    <x v="0"/>
    <s v="No"/>
    <s v="Obesity"/>
    <s v="Normal"/>
    <d v="1982-12-18T00:00:00"/>
    <n v="7682.67"/>
    <x v="1"/>
    <x v="1"/>
    <s v="R1013"/>
    <n v="40"/>
  </r>
  <r>
    <x v="1388"/>
    <s v=" Mr"/>
    <s v="David"/>
    <s v="Ryland"/>
    <n v="25.78"/>
    <n v="11.06"/>
    <s v="yes"/>
    <s v="No"/>
    <s v="No"/>
    <x v="0"/>
    <s v="No"/>
    <s v="Overweight"/>
    <s v="Diabetic"/>
    <d v="1981-12-19T00:00:00"/>
    <n v="7681.17"/>
    <x v="1"/>
    <x v="2"/>
    <s v="R1020"/>
    <n v="41"/>
  </r>
  <r>
    <x v="1389"/>
    <s v=" Mr"/>
    <s v="Jim"/>
    <s v="Bethea"/>
    <n v="22.66"/>
    <n v="10.68"/>
    <s v="No"/>
    <s v="No"/>
    <s v="No"/>
    <x v="0"/>
    <s v="No"/>
    <s v="Normal Weight"/>
    <s v="Diabetic"/>
    <d v="1971-10-11T00:00:00"/>
    <n v="7680.92"/>
    <x v="1"/>
    <x v="1"/>
    <s v="R1013"/>
    <n v="51"/>
  </r>
  <r>
    <x v="1390"/>
    <s v=" Mr"/>
    <s v="Joseph P"/>
    <s v="Kelly"/>
    <n v="38.81"/>
    <n v="6.14"/>
    <s v="yes"/>
    <s v="No"/>
    <s v="No"/>
    <x v="3"/>
    <s v="No"/>
    <s v="Obesity"/>
    <s v="Prediabetic"/>
    <d v="1995-09-13T00:00:00"/>
    <n v="7676.4"/>
    <x v="1"/>
    <x v="1"/>
    <s v="R1012"/>
    <n v="27"/>
  </r>
  <r>
    <x v="1391"/>
    <s v=" Mr"/>
    <s v="Michael"/>
    <s v="Blois"/>
    <n v="38.51"/>
    <n v="5.45"/>
    <s v="yes"/>
    <s v="No"/>
    <s v="No"/>
    <x v="0"/>
    <s v="No"/>
    <s v="Obesity"/>
    <s v="Normal"/>
    <d v="1996-11-24T00:00:00"/>
    <n v="7670.75"/>
    <x v="1"/>
    <x v="2"/>
    <s v="R1022"/>
    <n v="26"/>
  </r>
  <r>
    <x v="1392"/>
    <s v=" Ms"/>
    <s v="Gina M"/>
    <s v="Dayton"/>
    <n v="22.98"/>
    <n v="6.14"/>
    <s v="yes"/>
    <s v="No"/>
    <s v="No"/>
    <x v="0"/>
    <s v="No"/>
    <s v="Normal Weight"/>
    <s v="Prediabetic"/>
    <d v="1976-10-09T00:00:00"/>
    <n v="7662.47"/>
    <x v="1"/>
    <x v="1"/>
    <s v="R1011"/>
    <n v="46"/>
  </r>
  <r>
    <x v="1393"/>
    <s v=" Ms"/>
    <s v="Shantel C"/>
    <s v="Cloud"/>
    <n v="15.65"/>
    <n v="7.85"/>
    <s v="No"/>
    <s v="No"/>
    <s v="No"/>
    <x v="0"/>
    <s v="No"/>
    <s v="Under  Weight"/>
    <s v="Diabetic"/>
    <d v="1965-12-27T00:00:00"/>
    <n v="7657.69"/>
    <x v="2"/>
    <x v="0"/>
    <s v="R1012"/>
    <n v="57"/>
  </r>
  <r>
    <x v="1394"/>
    <s v=" Mr"/>
    <s v="Brian"/>
    <s v="Betournay"/>
    <n v="39.97"/>
    <n v="4.09"/>
    <s v="No"/>
    <s v="No"/>
    <s v="No"/>
    <x v="3"/>
    <s v="No"/>
    <s v="Obesity"/>
    <s v="Normal"/>
    <d v="1998-09-30T00:00:00"/>
    <n v="7652.26"/>
    <x v="1"/>
    <x v="0"/>
    <s v="R1023"/>
    <n v="24"/>
  </r>
  <r>
    <x v="1395"/>
    <s v=" Mr"/>
    <s v="Brian"/>
    <s v="Temple"/>
    <n v="37.22"/>
    <n v="4.62"/>
    <s v="No"/>
    <s v="No"/>
    <s v="Yes"/>
    <x v="3"/>
    <s v="No"/>
    <s v="Obesity"/>
    <s v="Normal"/>
    <d v="1993-08-10T00:00:00"/>
    <n v="7650.8"/>
    <x v="1"/>
    <x v="2"/>
    <s v="R1012"/>
    <n v="29"/>
  </r>
  <r>
    <x v="1396"/>
    <s v=" Ms"/>
    <s v="Jessica R"/>
    <s v="Rollie"/>
    <n v="41.325000000000003"/>
    <n v="5.77"/>
    <s v="No"/>
    <s v="No"/>
    <s v="No"/>
    <x v="0"/>
    <s v="No"/>
    <s v="Obesity"/>
    <s v="Prediabetic"/>
    <d v="1980-10-16T00:00:00"/>
    <n v="7650.77"/>
    <x v="1"/>
    <x v="2"/>
    <s v="R1024"/>
    <n v="42"/>
  </r>
  <r>
    <x v="1397"/>
    <s v=" Mrs"/>
    <s v="Robyn"/>
    <s v="Roybal"/>
    <n v="40.31"/>
    <n v="5.84"/>
    <s v="No"/>
    <s v="No"/>
    <s v="No"/>
    <x v="0"/>
    <s v="No"/>
    <s v="Obesity"/>
    <s v="Prediabetic"/>
    <d v="1999-06-15T00:00:00"/>
    <n v="7642.05"/>
    <x v="1"/>
    <x v="2"/>
    <s v="R1026"/>
    <n v="23"/>
  </r>
  <r>
    <x v="1398"/>
    <s v=" Ms"/>
    <s v="Ashley"/>
    <s v="Turgeon"/>
    <n v="29.48"/>
    <n v="4.91"/>
    <s v="No"/>
    <s v="No"/>
    <s v="No"/>
    <x v="0"/>
    <s v="No"/>
    <s v="Overweight"/>
    <s v="Normal"/>
    <d v="1980-07-24T00:00:00"/>
    <n v="7640.31"/>
    <x v="1"/>
    <x v="1"/>
    <s v="R1013"/>
    <n v="42"/>
  </r>
  <r>
    <x v="1399"/>
    <s v=" Ms"/>
    <s v="Dana"/>
    <s v="Deingenis"/>
    <n v="33.155000000000001"/>
    <n v="5.07"/>
    <s v="No"/>
    <s v="No"/>
    <s v="No"/>
    <x v="0"/>
    <s v="No"/>
    <s v="Obesity"/>
    <s v="Normal"/>
    <d v="1980-06-20T00:00:00"/>
    <n v="7639.42"/>
    <x v="1"/>
    <x v="2"/>
    <s v="R1024"/>
    <n v="42"/>
  </r>
  <r>
    <x v="1400"/>
    <s v=" Ms"/>
    <s v="Jessica F"/>
    <s v="Hodge"/>
    <n v="42.85"/>
    <n v="5.81"/>
    <s v="yes"/>
    <s v="No"/>
    <s v="No"/>
    <x v="0"/>
    <s v="No"/>
    <s v="Obesity"/>
    <s v="Prediabetic"/>
    <d v="2001-12-13T00:00:00"/>
    <n v="7636.92"/>
    <x v="1"/>
    <x v="0"/>
    <s v="R1012"/>
    <n v="21"/>
  </r>
  <r>
    <x v="1401"/>
    <s v=" Ms"/>
    <s v="Lindsey"/>
    <s v="Gibbs"/>
    <n v="32.340000000000003"/>
    <n v="11.2"/>
    <s v="No"/>
    <s v="No"/>
    <s v="No"/>
    <x v="0"/>
    <s v="No"/>
    <s v="Obesity"/>
    <s v="Diabetic"/>
    <d v="1978-08-24T00:00:00"/>
    <n v="7633.72"/>
    <x v="1"/>
    <x v="1"/>
    <s v="R1013"/>
    <n v="44"/>
  </r>
  <r>
    <x v="1402"/>
    <s v=" Ms"/>
    <s v="Kelly A"/>
    <s v="Trom"/>
    <n v="27.5"/>
    <n v="10.75"/>
    <s v="No"/>
    <s v="No"/>
    <s v="No"/>
    <x v="0"/>
    <s v="No"/>
    <s v="Overweight"/>
    <s v="Diabetic"/>
    <d v="1978-11-29T00:00:00"/>
    <n v="7626.99"/>
    <x v="1"/>
    <x v="2"/>
    <s v="R1011"/>
    <n v="44"/>
  </r>
  <r>
    <x v="1403"/>
    <s v=" Ms"/>
    <s v="Brooke E"/>
    <s v="Sizer"/>
    <n v="25.8"/>
    <n v="7.8"/>
    <s v="No"/>
    <s v="No"/>
    <s v="No"/>
    <x v="0"/>
    <s v="No"/>
    <s v="Overweight"/>
    <s v="Diabetic"/>
    <d v="1978-11-06T00:00:00"/>
    <n v="7624.63"/>
    <x v="1"/>
    <x v="1"/>
    <s v="R1011"/>
    <n v="44"/>
  </r>
  <r>
    <x v="1404"/>
    <s v=" Ms"/>
    <s v="Katelyn E"/>
    <s v="Ellison"/>
    <n v="25"/>
    <n v="7.04"/>
    <s v="No"/>
    <s v="No"/>
    <s v="No"/>
    <x v="0"/>
    <s v="No"/>
    <s v="Overweight"/>
    <s v="Diabetic"/>
    <d v="1978-11-28T00:00:00"/>
    <n v="7623.52"/>
    <x v="1"/>
    <x v="1"/>
    <s v="R1011"/>
    <n v="44"/>
  </r>
  <r>
    <x v="1405"/>
    <s v=" Mr"/>
    <s v="Adam"/>
    <s v="Sulkowski"/>
    <n v="41.2"/>
    <n v="4.18"/>
    <s v="yes"/>
    <s v="No"/>
    <s v="No"/>
    <x v="0"/>
    <s v="No"/>
    <s v="Obesity"/>
    <s v="Normal"/>
    <d v="1996-09-17T00:00:00"/>
    <n v="7623.13"/>
    <x v="1"/>
    <x v="0"/>
    <s v="R1011"/>
    <n v="26"/>
  </r>
  <r>
    <x v="1406"/>
    <s v=" Ms"/>
    <s v="Dana"/>
    <s v="Maringo"/>
    <n v="17.78"/>
    <n v="8.19"/>
    <s v="No"/>
    <s v="No"/>
    <s v="No"/>
    <x v="0"/>
    <s v="No"/>
    <s v="Under  Weight"/>
    <s v="Diabetic"/>
    <d v="1968-07-03T00:00:00"/>
    <n v="7609.6"/>
    <x v="2"/>
    <x v="2"/>
    <s v="R1012"/>
    <n v="54"/>
  </r>
  <r>
    <x v="1407"/>
    <s v=" Mr"/>
    <s v="Eric W"/>
    <s v="Lattin"/>
    <n v="40.119999999999997"/>
    <n v="6.22"/>
    <s v="yes"/>
    <s v="No"/>
    <s v="Yes"/>
    <x v="3"/>
    <s v="No"/>
    <s v="Obesity"/>
    <s v="Prediabetic"/>
    <d v="1997-09-30T00:00:00"/>
    <n v="7607.03"/>
    <x v="1"/>
    <x v="2"/>
    <s v="R1012"/>
    <n v="25"/>
  </r>
  <r>
    <x v="1408"/>
    <s v=" Mr"/>
    <s v="Matthew D"/>
    <s v="Deblander"/>
    <n v="19.350000000000001"/>
    <n v="8.2200000000000006"/>
    <s v="yes"/>
    <s v="No"/>
    <s v="No"/>
    <x v="0"/>
    <s v="No"/>
    <s v="Normal Weight"/>
    <s v="Diabetic"/>
    <d v="1967-07-17T00:00:00"/>
    <n v="7585.62"/>
    <x v="2"/>
    <x v="2"/>
    <s v="R1013"/>
    <n v="55"/>
  </r>
  <r>
    <x v="1409"/>
    <s v=" Mr"/>
    <s v="Eoghan"/>
    <s v="O'Neill"/>
    <n v="36.69"/>
    <n v="6.15"/>
    <s v="No"/>
    <s v="No"/>
    <s v="No"/>
    <x v="0"/>
    <s v="No"/>
    <s v="Obesity"/>
    <s v="Prediabetic"/>
    <d v="1994-08-14T00:00:00"/>
    <n v="7567.13"/>
    <x v="1"/>
    <x v="2"/>
    <s v="R1021"/>
    <n v="28"/>
  </r>
  <r>
    <x v="1410"/>
    <s v=" Ms"/>
    <s v="Pamela W"/>
    <s v="Davis"/>
    <n v="28.51"/>
    <n v="5.65"/>
    <s v="yes"/>
    <s v="No"/>
    <s v="No"/>
    <x v="3"/>
    <s v="No"/>
    <s v="Overweight"/>
    <s v="Normal"/>
    <d v="1988-12-15T00:00:00"/>
    <n v="7538.52"/>
    <x v="1"/>
    <x v="2"/>
    <s v="R1012"/>
    <n v="34"/>
  </r>
  <r>
    <x v="1411"/>
    <s v=" Ms"/>
    <s v="Lindsey M"/>
    <s v="Stanek"/>
    <n v="30.21"/>
    <n v="5.5"/>
    <s v="No"/>
    <s v="No"/>
    <s v="No"/>
    <x v="3"/>
    <s v="No"/>
    <s v="Obesity"/>
    <s v="Normal"/>
    <d v="1984-08-22T00:00:00"/>
    <n v="7537.16"/>
    <x v="1"/>
    <x v="2"/>
    <s v="R1012"/>
    <n v="38"/>
  </r>
  <r>
    <x v="1412"/>
    <s v=" Ms"/>
    <s v="Kassie"/>
    <s v="Harris"/>
    <n v="24.33"/>
    <n v="8"/>
    <s v="No"/>
    <s v="No"/>
    <s v="No"/>
    <x v="0"/>
    <s v="No"/>
    <s v="Normal Weight"/>
    <s v="Diabetic"/>
    <d v="1978-12-14T00:00:00"/>
    <n v="7531.7"/>
    <x v="1"/>
    <x v="1"/>
    <s v="R1013"/>
    <n v="44"/>
  </r>
  <r>
    <x v="1413"/>
    <s v=" Mr"/>
    <s v="Matthew"/>
    <s v="Manning"/>
    <n v="19.855"/>
    <n v="5.71"/>
    <s v="yes"/>
    <s v="No"/>
    <s v="No"/>
    <x v="0"/>
    <s v="No"/>
    <s v="Normal Weight"/>
    <s v="Prediabetic"/>
    <d v="1976-10-10T00:00:00"/>
    <n v="7526.71"/>
    <x v="2"/>
    <x v="1"/>
    <s v="R1012"/>
    <n v="46"/>
  </r>
  <r>
    <x v="1414"/>
    <s v=" Mr"/>
    <s v="Ruben Dario"/>
    <s v="Barrera Munoz"/>
    <n v="25.364999999999998"/>
    <n v="11.71"/>
    <s v="No"/>
    <s v="No"/>
    <s v="No"/>
    <x v="0"/>
    <s v="No"/>
    <s v="Overweight"/>
    <s v="Diabetic"/>
    <d v="1978-10-18T00:00:00"/>
    <n v="7518.03"/>
    <x v="1"/>
    <x v="0"/>
    <s v="R1012"/>
    <n v="44"/>
  </r>
  <r>
    <x v="1415"/>
    <s v=" Mr"/>
    <s v="Kevin"/>
    <s v="Schauwaers"/>
    <n v="29.6"/>
    <n v="6.17"/>
    <s v="yes"/>
    <s v="No"/>
    <s v="Yes"/>
    <x v="3"/>
    <s v="No"/>
    <s v="Overweight"/>
    <s v="Prediabetic"/>
    <d v="1983-07-10T00:00:00"/>
    <n v="7512.27"/>
    <x v="2"/>
    <x v="2"/>
    <s v="R1011"/>
    <n v="39"/>
  </r>
  <r>
    <x v="1416"/>
    <s v=" Ms"/>
    <s v="Lindsay M"/>
    <s v="Hartman"/>
    <n v="39.43"/>
    <n v="6.1"/>
    <s v="yes"/>
    <s v="No"/>
    <s v="Yes"/>
    <x v="3"/>
    <s v="No"/>
    <s v="Obesity"/>
    <s v="Prediabetic"/>
    <d v="1997-10-28T00:00:00"/>
    <n v="7504.3"/>
    <x v="1"/>
    <x v="1"/>
    <s v="R1012"/>
    <n v="25"/>
  </r>
  <r>
    <x v="1417"/>
    <s v=" Mrs"/>
    <s v="Amanda"/>
    <s v="Fire"/>
    <n v="27.34"/>
    <n v="5.19"/>
    <s v="yes"/>
    <s v="No"/>
    <s v="No"/>
    <x v="3"/>
    <s v="No"/>
    <s v="Overweight"/>
    <s v="Normal"/>
    <d v="1988-12-15T00:00:00"/>
    <n v="7494.63"/>
    <x v="1"/>
    <x v="0"/>
    <s v="R1025"/>
    <n v="34"/>
  </r>
  <r>
    <x v="1418"/>
    <s v=" Mr"/>
    <s v="James"/>
    <s v="Waliaula"/>
    <n v="39.01"/>
    <n v="5.37"/>
    <s v="yes"/>
    <s v="No"/>
    <s v="No"/>
    <x v="0"/>
    <s v="No"/>
    <s v="Obesity"/>
    <s v="Normal"/>
    <d v="1996-06-14T00:00:00"/>
    <n v="7487.38"/>
    <x v="1"/>
    <x v="0"/>
    <s v="R1012"/>
    <n v="26"/>
  </r>
  <r>
    <x v="1419"/>
    <s v=" Mr"/>
    <s v="Samuel H"/>
    <s v="Blackshear"/>
    <n v="18.989999999999998"/>
    <n v="10.82"/>
    <s v="yes"/>
    <s v="No"/>
    <s v="No"/>
    <x v="0"/>
    <s v="No"/>
    <s v="Normal Weight"/>
    <s v="Diabetic"/>
    <d v="1967-08-04T00:00:00"/>
    <n v="7463.51"/>
    <x v="2"/>
    <x v="0"/>
    <s v="R1013"/>
    <n v="55"/>
  </r>
  <r>
    <x v="1420"/>
    <s v=" Ms"/>
    <s v="Jenni"/>
    <s v="Nettik"/>
    <n v="42.3"/>
    <n v="6.06"/>
    <s v="yes"/>
    <s v="No"/>
    <s v="No"/>
    <x v="0"/>
    <s v="No"/>
    <s v="Obesity"/>
    <s v="Prediabetic"/>
    <d v="2001-06-01T00:00:00"/>
    <n v="7450.36"/>
    <x v="1"/>
    <x v="2"/>
    <s v="R1012"/>
    <n v="22"/>
  </r>
  <r>
    <x v="1421"/>
    <s v=" Mr"/>
    <s v="Estuardo F"/>
    <s v="Novales"/>
    <n v="39.805"/>
    <n v="5.91"/>
    <s v="No"/>
    <s v="No"/>
    <s v="No"/>
    <x v="0"/>
    <s v="No"/>
    <s v="Obesity"/>
    <s v="Prediabetic"/>
    <d v="1977-09-30T00:00:00"/>
    <n v="7448.4"/>
    <x v="2"/>
    <x v="0"/>
    <s v="R1017"/>
    <n v="45"/>
  </r>
  <r>
    <x v="1422"/>
    <s v=" Mr"/>
    <s v="Brett"/>
    <s v="Rosauer"/>
    <n v="33.700000000000003"/>
    <n v="5.87"/>
    <s v="No"/>
    <s v="No"/>
    <s v="No"/>
    <x v="0"/>
    <s v="No"/>
    <s v="Obesity"/>
    <s v="Prediabetic"/>
    <d v="1977-09-25T00:00:00"/>
    <n v="7445.92"/>
    <x v="2"/>
    <x v="1"/>
    <s v="R1011"/>
    <n v="45"/>
  </r>
  <r>
    <x v="1423"/>
    <s v=" Ms"/>
    <s v="Sharon E"/>
    <s v="Ryder"/>
    <n v="36.195"/>
    <n v="6.22"/>
    <s v="No"/>
    <s v="No"/>
    <s v="No"/>
    <x v="0"/>
    <s v="No"/>
    <s v="Obesity"/>
    <s v="Prediabetic"/>
    <d v="1980-07-07T00:00:00"/>
    <n v="7443.64"/>
    <x v="1"/>
    <x v="0"/>
    <s v="R1012"/>
    <n v="42"/>
  </r>
  <r>
    <x v="1424"/>
    <s v=" Mr"/>
    <s v="Jacob W√¶ver"/>
    <s v="Larsen"/>
    <n v="32.6"/>
    <n v="5.73"/>
    <s v="No"/>
    <s v="No"/>
    <s v="Yes"/>
    <x v="3"/>
    <s v="No"/>
    <s v="Obesity"/>
    <s v="Prediabetic"/>
    <d v="1979-09-01T00:00:00"/>
    <n v="7441.5"/>
    <x v="2"/>
    <x v="2"/>
    <s v="R1011"/>
    <n v="43"/>
  </r>
  <r>
    <x v="1425"/>
    <s v=" Mr"/>
    <s v="Scott"/>
    <s v="Keate"/>
    <n v="30.2"/>
    <n v="5.7"/>
    <s v="No"/>
    <s v="No"/>
    <s v="No"/>
    <x v="0"/>
    <s v="No"/>
    <s v="Obesity"/>
    <s v="Prediabetic"/>
    <d v="1977-08-25T00:00:00"/>
    <n v="7441.05"/>
    <x v="2"/>
    <x v="2"/>
    <s v="R1011"/>
    <n v="45"/>
  </r>
  <r>
    <x v="1426"/>
    <s v=" Ms"/>
    <s v="Brooke S"/>
    <s v="Williams"/>
    <n v="27.645"/>
    <n v="9.91"/>
    <s v="No"/>
    <s v="No"/>
    <s v="No"/>
    <x v="0"/>
    <s v="No"/>
    <s v="Overweight"/>
    <s v="Diabetic"/>
    <d v="1978-12-02T00:00:00"/>
    <n v="7421.19"/>
    <x v="1"/>
    <x v="0"/>
    <s v="R1012"/>
    <n v="44"/>
  </r>
  <r>
    <x v="1427"/>
    <s v=" Ms"/>
    <s v="Kaye A"/>
    <s v="Starosciak"/>
    <n v="26.41"/>
    <n v="11.4"/>
    <s v="No"/>
    <s v="No"/>
    <s v="No"/>
    <x v="0"/>
    <s v="No"/>
    <s v="Overweight"/>
    <s v="Diabetic"/>
    <d v="1978-11-12T00:00:00"/>
    <n v="7419.48"/>
    <x v="1"/>
    <x v="2"/>
    <s v="R1012"/>
    <n v="44"/>
  </r>
  <r>
    <x v="1428"/>
    <s v=" Ms"/>
    <s v="Carolyn"/>
    <s v="Smith"/>
    <n v="34.1"/>
    <n v="6.29"/>
    <s v="yes"/>
    <s v="No"/>
    <s v="Yes"/>
    <x v="3"/>
    <s v="No"/>
    <s v="Obesity"/>
    <s v="Prediabetic"/>
    <d v="1983-09-19T00:00:00"/>
    <n v="7418.52"/>
    <x v="1"/>
    <x v="2"/>
    <s v="R1011"/>
    <n v="39"/>
  </r>
  <r>
    <x v="1429"/>
    <s v=" Mr"/>
    <s v="Daniel C"/>
    <s v="Henderson"/>
    <n v="17.3"/>
    <n v="9.2799999999999994"/>
    <s v="No"/>
    <s v="No"/>
    <s v="No"/>
    <x v="0"/>
    <s v="No"/>
    <s v="Under  Weight"/>
    <s v="Diabetic"/>
    <d v="1965-12-05T00:00:00"/>
    <n v="7403.98"/>
    <x v="2"/>
    <x v="2"/>
    <s v="R1013"/>
    <n v="57"/>
  </r>
  <r>
    <x v="1430"/>
    <s v=" Mrs"/>
    <s v="Laurie A"/>
    <s v="Winkelman"/>
    <n v="35.020000000000003"/>
    <n v="4.78"/>
    <s v="No"/>
    <s v="No"/>
    <s v="Yes"/>
    <x v="3"/>
    <s v="No"/>
    <s v="Obesity"/>
    <s v="Normal"/>
    <d v="1993-07-22T00:00:00"/>
    <n v="7388.85"/>
    <x v="1"/>
    <x v="2"/>
    <s v="R1026"/>
    <n v="29"/>
  </r>
  <r>
    <x v="1431"/>
    <s v=" Ms"/>
    <s v="Nicole"/>
    <s v="Monette"/>
    <n v="37.1"/>
    <n v="8.8699999999999992"/>
    <s v="yes"/>
    <s v="No"/>
    <s v="No"/>
    <x v="0"/>
    <s v="No"/>
    <s v="Obesity"/>
    <s v="Diabetic"/>
    <d v="1981-11-24T00:00:00"/>
    <n v="7371.77"/>
    <x v="1"/>
    <x v="1"/>
    <s v="R1011"/>
    <n v="41"/>
  </r>
  <r>
    <x v="1432"/>
    <s v=" Ms"/>
    <s v="Shelby"/>
    <s v="Kramer"/>
    <n v="16.79"/>
    <n v="11.4"/>
    <s v="No"/>
    <s v="No"/>
    <s v="No"/>
    <x v="0"/>
    <s v="No"/>
    <s v="Under  Weight"/>
    <s v="Diabetic"/>
    <d v="1965-12-09T00:00:00"/>
    <n v="7362.31"/>
    <x v="2"/>
    <x v="0"/>
    <s v="R1013"/>
    <n v="57"/>
  </r>
  <r>
    <x v="1433"/>
    <s v=" Ms"/>
    <s v="Allison"/>
    <s v="Goldstein"/>
    <n v="31.635000000000002"/>
    <n v="9.1300000000000008"/>
    <s v="yes"/>
    <s v="No"/>
    <s v="No"/>
    <x v="0"/>
    <s v="No"/>
    <s v="Obesity"/>
    <s v="Diabetic"/>
    <d v="1981-07-16T00:00:00"/>
    <n v="7358.18"/>
    <x v="1"/>
    <x v="0"/>
    <s v="R1024"/>
    <n v="41"/>
  </r>
  <r>
    <x v="1434"/>
    <s v=" Ms"/>
    <s v="Leticia"/>
    <s v="Gonzalez"/>
    <n v="24.19"/>
    <n v="6.22"/>
    <s v="yes"/>
    <s v="No"/>
    <s v="Yes"/>
    <x v="3"/>
    <s v="No"/>
    <s v="Normal Weight"/>
    <s v="Prediabetic"/>
    <d v="1983-06-21T00:00:00"/>
    <n v="7357.49"/>
    <x v="1"/>
    <x v="2"/>
    <s v="R1012"/>
    <n v="39"/>
  </r>
  <r>
    <x v="1435"/>
    <s v=" Mr"/>
    <s v="John S"/>
    <s v="Barrett"/>
    <n v="35.29"/>
    <n v="5.9"/>
    <s v="No"/>
    <s v="No"/>
    <s v="Yes"/>
    <x v="3"/>
    <s v="No"/>
    <s v="Obesity"/>
    <s v="Prediabetic"/>
    <d v="1993-10-05T00:00:00"/>
    <n v="7349.12"/>
    <x v="1"/>
    <x v="2"/>
    <s v="R1021"/>
    <n v="29"/>
  </r>
  <r>
    <x v="1436"/>
    <s v=" Ms"/>
    <s v="April"/>
    <s v="Irwin"/>
    <n v="35.299999999999997"/>
    <n v="4.45"/>
    <s v="No"/>
    <s v="No"/>
    <s v="No"/>
    <x v="0"/>
    <s v="No"/>
    <s v="Obesity"/>
    <s v="Normal"/>
    <d v="1977-12-01T00:00:00"/>
    <n v="7348.14"/>
    <x v="1"/>
    <x v="1"/>
    <s v="R1011"/>
    <n v="45"/>
  </r>
  <r>
    <x v="1437"/>
    <s v=" Ms"/>
    <s v="Ashley N"/>
    <s v="Glenn"/>
    <n v="35.64"/>
    <n v="6.17"/>
    <s v="No"/>
    <s v="No"/>
    <s v="Yes"/>
    <x v="3"/>
    <s v="No"/>
    <s v="Obesity"/>
    <s v="Prediabetic"/>
    <d v="1979-06-26T00:00:00"/>
    <n v="7345.73"/>
    <x v="1"/>
    <x v="1"/>
    <s v="R1013"/>
    <n v="43"/>
  </r>
  <r>
    <x v="1438"/>
    <s v=" Ms"/>
    <s v="Madeleine"/>
    <s v="O'Meara"/>
    <n v="33.1"/>
    <n v="4.93"/>
    <s v="No"/>
    <s v="No"/>
    <s v="No"/>
    <x v="0"/>
    <s v="No"/>
    <s v="Obesity"/>
    <s v="Normal"/>
    <d v="1977-12-18T00:00:00"/>
    <n v="7345.08"/>
    <x v="1"/>
    <x v="1"/>
    <s v="R1011"/>
    <n v="45"/>
  </r>
  <r>
    <x v="1439"/>
    <s v=" Ms"/>
    <s v="Nelly S"/>
    <s v="Budrow"/>
    <n v="26.41"/>
    <n v="7.32"/>
    <s v="yes"/>
    <s v="No"/>
    <s v="No"/>
    <x v="3"/>
    <s v="No"/>
    <s v="Overweight"/>
    <s v="Diabetic"/>
    <d v="1986-06-15T00:00:00"/>
    <n v="7339.93"/>
    <x v="1"/>
    <x v="2"/>
    <s v="R1012"/>
    <n v="36"/>
  </r>
  <r>
    <x v="1440"/>
    <s v=" Ms"/>
    <s v="Meredith S"/>
    <s v="Anderson"/>
    <n v="29.9"/>
    <n v="5.27"/>
    <s v="No"/>
    <s v="No"/>
    <s v="Yes"/>
    <x v="3"/>
    <s v="No"/>
    <s v="Overweight"/>
    <s v="Normal"/>
    <d v="1979-09-19T00:00:00"/>
    <n v="7337.75"/>
    <x v="1"/>
    <x v="0"/>
    <s v="R1011"/>
    <n v="43"/>
  </r>
  <r>
    <x v="1441"/>
    <s v=" Mr"/>
    <s v="Kevin"/>
    <s v="Douglas"/>
    <n v="25.24"/>
    <n v="5.82"/>
    <s v="No"/>
    <s v="No"/>
    <s v="No"/>
    <x v="3"/>
    <s v="No"/>
    <s v="Overweight"/>
    <s v="Prediabetic"/>
    <d v="1984-07-25T00:00:00"/>
    <n v="7325.47"/>
    <x v="1"/>
    <x v="1"/>
    <s v="R1012"/>
    <n v="38"/>
  </r>
  <r>
    <x v="1442"/>
    <s v=" Ms"/>
    <s v="Lisa"/>
    <s v="Tecklenburg"/>
    <n v="25.08"/>
    <n v="5.8"/>
    <s v="No"/>
    <s v="No"/>
    <s v="Yes"/>
    <x v="3"/>
    <s v="No"/>
    <s v="Overweight"/>
    <s v="Prediabetic"/>
    <d v="1979-06-19T00:00:00"/>
    <n v="7325.05"/>
    <x v="1"/>
    <x v="0"/>
    <s v="R1024"/>
    <n v="43"/>
  </r>
  <r>
    <x v="1443"/>
    <s v=" Ms"/>
    <s v="Katherine A"/>
    <s v="Baker"/>
    <n v="29.164999999999999"/>
    <n v="4.87"/>
    <s v="No"/>
    <s v="yes"/>
    <s v="No"/>
    <x v="3"/>
    <s v="No"/>
    <s v="Overweight"/>
    <s v="Normal"/>
    <d v="2004-11-15T00:00:00"/>
    <n v="7323.73"/>
    <x v="1"/>
    <x v="2"/>
    <s v="R1024"/>
    <n v="18"/>
  </r>
  <r>
    <x v="1444"/>
    <s v=" Mr"/>
    <s v="Steve"/>
    <s v="Schenck"/>
    <n v="15.05"/>
    <n v="8.1199999999999992"/>
    <s v="No"/>
    <s v="No"/>
    <s v="No"/>
    <x v="0"/>
    <s v="No"/>
    <s v="Under  Weight"/>
    <s v="Diabetic"/>
    <d v="1965-07-11T00:00:00"/>
    <n v="7322.86"/>
    <x v="2"/>
    <x v="0"/>
    <s v="R1012"/>
    <n v="57"/>
  </r>
  <r>
    <x v="1445"/>
    <s v=" Ms"/>
    <s v="Kate L"/>
    <s v="Johnson"/>
    <n v="19.95"/>
    <n v="4.3600000000000003"/>
    <s v="No"/>
    <s v="No"/>
    <s v="No"/>
    <x v="1"/>
    <s v="No"/>
    <s v="Normal Weight"/>
    <s v="Normal"/>
    <d v="1972-08-11T00:00:00"/>
    <n v="7318.22"/>
    <x v="1"/>
    <x v="0"/>
    <s v="R1012"/>
    <n v="50"/>
  </r>
  <r>
    <x v="1446"/>
    <s v=" Ms"/>
    <s v="Beth"/>
    <s v="Blendell"/>
    <n v="16.66"/>
    <n v="9.16"/>
    <s v="No"/>
    <s v="No"/>
    <s v="No"/>
    <x v="0"/>
    <s v="No"/>
    <s v="Under  Weight"/>
    <s v="Diabetic"/>
    <d v="1965-06-25T00:00:00"/>
    <n v="7318.21"/>
    <x v="2"/>
    <x v="1"/>
    <s v="R1013"/>
    <n v="57"/>
  </r>
  <r>
    <x v="1447"/>
    <s v=" Ms"/>
    <s v="Katharine"/>
    <s v="Parodi"/>
    <n v="16.62"/>
    <n v="9.14"/>
    <s v="No"/>
    <s v="No"/>
    <s v="No"/>
    <x v="0"/>
    <s v="No"/>
    <s v="Under  Weight"/>
    <s v="Diabetic"/>
    <d v="1965-06-06T00:00:00"/>
    <n v="7304.65"/>
    <x v="2"/>
    <x v="0"/>
    <s v="R1013"/>
    <n v="58"/>
  </r>
  <r>
    <x v="1448"/>
    <s v=" Ms"/>
    <s v="Heather L"/>
    <s v="Morgan"/>
    <n v="15.36"/>
    <n v="5.49"/>
    <s v="yes"/>
    <s v="No"/>
    <s v="No"/>
    <x v="1"/>
    <s v="No"/>
    <s v="Under  Weight"/>
    <s v="Normal"/>
    <d v="1966-12-26T00:00:00"/>
    <n v="7302.46"/>
    <x v="2"/>
    <x v="1"/>
    <s v="R1012"/>
    <n v="56"/>
  </r>
  <r>
    <x v="1449"/>
    <s v=" Ms"/>
    <s v="Desiree"/>
    <s v="Linden"/>
    <n v="27.74"/>
    <n v="5.96"/>
    <s v="yes"/>
    <s v="No"/>
    <s v="No"/>
    <x v="0"/>
    <s v="No"/>
    <s v="Overweight"/>
    <s v="Prediabetic"/>
    <d v="1985-11-02T00:00:00"/>
    <n v="7281.51"/>
    <x v="1"/>
    <x v="1"/>
    <s v="R1012"/>
    <n v="37"/>
  </r>
  <r>
    <x v="1450"/>
    <s v=" Mr"/>
    <s v="Peter B"/>
    <s v="Horning"/>
    <n v="22.44"/>
    <n v="4.62"/>
    <s v="yes"/>
    <s v="No"/>
    <s v="No"/>
    <x v="0"/>
    <s v="No"/>
    <s v="Normal Weight"/>
    <s v="Normal"/>
    <d v="1976-12-18T00:00:00"/>
    <n v="7273.02"/>
    <x v="1"/>
    <x v="1"/>
    <s v="R1013"/>
    <n v="46"/>
  </r>
  <r>
    <x v="1451"/>
    <s v=" Mr"/>
    <s v="Adam"/>
    <s v="Goode"/>
    <n v="37.049999999999997"/>
    <n v="9.9600000000000009"/>
    <s v="yes"/>
    <s v="No"/>
    <s v="No"/>
    <x v="0"/>
    <s v="No"/>
    <s v="Obesity"/>
    <s v="Diabetic"/>
    <d v="1981-08-04T00:00:00"/>
    <n v="7265.7"/>
    <x v="2"/>
    <x v="0"/>
    <s v="R1012"/>
    <n v="41"/>
  </r>
  <r>
    <x v="1452"/>
    <s v=" Mr"/>
    <s v="Jeremy J"/>
    <s v="Doden"/>
    <n v="22.95"/>
    <n v="10.53"/>
    <s v="No"/>
    <s v="No"/>
    <s v="No"/>
    <x v="1"/>
    <s v="No"/>
    <s v="Normal Weight"/>
    <s v="Diabetic"/>
    <d v="1973-10-25T00:00:00"/>
    <n v="7265.58"/>
    <x v="1"/>
    <x v="2"/>
    <s v="R1013"/>
    <n v="49"/>
  </r>
  <r>
    <x v="1453"/>
    <s v=" Mr"/>
    <s v="Adam C"/>
    <s v="Groff"/>
    <n v="34.200000000000003"/>
    <n v="6.69"/>
    <s v="yes"/>
    <s v="No"/>
    <s v="No"/>
    <x v="0"/>
    <s v="No"/>
    <s v="Obesity"/>
    <s v="Diabetic"/>
    <d v="1981-06-13T00:00:00"/>
    <n v="7261.74"/>
    <x v="2"/>
    <x v="0"/>
    <s v="R1012"/>
    <n v="41"/>
  </r>
  <r>
    <x v="1454"/>
    <s v=" Mr"/>
    <s v="Jon"/>
    <s v="Kuehler"/>
    <n v="30.59"/>
    <n v="9.5500000000000007"/>
    <s v="yes"/>
    <s v="No"/>
    <s v="No"/>
    <x v="0"/>
    <s v="No"/>
    <s v="Obesity"/>
    <s v="Diabetic"/>
    <d v="1981-08-14T00:00:00"/>
    <n v="7256.72"/>
    <x v="2"/>
    <x v="2"/>
    <s v="R1012"/>
    <n v="41"/>
  </r>
  <r>
    <x v="1455"/>
    <s v=" Mr"/>
    <s v="Steven J"/>
    <s v="Daniels"/>
    <n v="25.51"/>
    <n v="6.05"/>
    <s v="No"/>
    <s v="No"/>
    <s v="No"/>
    <x v="0"/>
    <s v="No"/>
    <s v="Overweight"/>
    <s v="Prediabetic"/>
    <d v="1982-07-24T00:00:00"/>
    <n v="7248.71"/>
    <x v="1"/>
    <x v="1"/>
    <s v="R1013"/>
    <n v="40"/>
  </r>
  <r>
    <x v="1456"/>
    <s v=" Ms"/>
    <s v="Jessica P"/>
    <s v="Gibby"/>
    <n v="29.04"/>
    <n v="10.56"/>
    <s v="yes"/>
    <s v="No"/>
    <s v="No"/>
    <x v="3"/>
    <s v="No"/>
    <s v="Overweight"/>
    <s v="Diabetic"/>
    <d v="1986-09-02T00:00:00"/>
    <n v="7243.81"/>
    <x v="1"/>
    <x v="0"/>
    <s v="R1013"/>
    <n v="36"/>
  </r>
  <r>
    <x v="1457"/>
    <s v=" Ms"/>
    <s v="Ashley"/>
    <s v="Busa"/>
    <n v="22.135000000000002"/>
    <n v="10.81"/>
    <s v="yes"/>
    <s v="No"/>
    <s v="No"/>
    <x v="3"/>
    <s v="No"/>
    <s v="Normal Weight"/>
    <s v="Diabetic"/>
    <d v="1986-07-13T00:00:00"/>
    <n v="7228.22"/>
    <x v="1"/>
    <x v="1"/>
    <s v="R1024"/>
    <n v="36"/>
  </r>
  <r>
    <x v="1458"/>
    <s v=" Mr"/>
    <s v="Arturo H"/>
    <s v="Moyo"/>
    <n v="21.375"/>
    <n v="4.32"/>
    <s v="No"/>
    <s v="No"/>
    <s v="No"/>
    <x v="0"/>
    <s v="No"/>
    <s v="Normal Weight"/>
    <s v="Normal"/>
    <d v="1977-09-15T00:00:00"/>
    <n v="7222.79"/>
    <x v="2"/>
    <x v="0"/>
    <s v="R1012"/>
    <n v="45"/>
  </r>
  <r>
    <x v="1459"/>
    <s v=" Mr"/>
    <s v="Ketil"/>
    <s v="Horn"/>
    <n v="29.19"/>
    <n v="4.37"/>
    <s v="No"/>
    <s v="No"/>
    <s v="No"/>
    <x v="0"/>
    <s v="No"/>
    <s v="Overweight"/>
    <s v="Normal"/>
    <d v="1991-06-28T00:00:00"/>
    <n v="7220.25"/>
    <x v="1"/>
    <x v="2"/>
    <s v="R1021"/>
    <n v="31"/>
  </r>
  <r>
    <x v="1460"/>
    <s v=" Ms"/>
    <s v="Katie"/>
    <s v="Bien"/>
    <n v="31.92"/>
    <n v="4.8099999999999996"/>
    <s v="yes"/>
    <s v="No"/>
    <s v="Yes"/>
    <x v="3"/>
    <s v="No"/>
    <s v="Obesity"/>
    <s v="Normal"/>
    <d v="1983-11-21T00:00:00"/>
    <n v="7209.49"/>
    <x v="1"/>
    <x v="0"/>
    <s v="R1012"/>
    <n v="39"/>
  </r>
  <r>
    <x v="1461"/>
    <s v=" Ms"/>
    <s v="Christi"/>
    <s v="O'Connor"/>
    <n v="26.315000000000001"/>
    <n v="4.5599999999999996"/>
    <s v="yes"/>
    <s v="No"/>
    <s v="Yes"/>
    <x v="3"/>
    <s v="No"/>
    <s v="Overweight"/>
    <s v="Normal"/>
    <d v="1983-08-11T00:00:00"/>
    <n v="7201.7"/>
    <x v="1"/>
    <x v="0"/>
    <s v="R1012"/>
    <n v="39"/>
  </r>
  <r>
    <x v="1462"/>
    <s v=" Mr"/>
    <s v="Alan"/>
    <s v="Ash"/>
    <n v="35.299999999999997"/>
    <n v="4.3899999999999997"/>
    <s v="No"/>
    <s v="No"/>
    <s v="No"/>
    <x v="0"/>
    <s v="No"/>
    <s v="Obesity"/>
    <s v="Normal"/>
    <d v="1982-09-14T00:00:00"/>
    <n v="7196.87"/>
    <x v="2"/>
    <x v="2"/>
    <s v="R1011"/>
    <n v="40"/>
  </r>
  <r>
    <x v="1463"/>
    <s v=" Mr"/>
    <s v="Edivaldo B"/>
    <s v="Do Prado"/>
    <n v="18.91"/>
    <n v="11.44"/>
    <s v="No"/>
    <s v="No"/>
    <s v="No"/>
    <x v="0"/>
    <s v="No"/>
    <s v="Normal Weight"/>
    <s v="Diabetic"/>
    <d v="1968-08-26T00:00:00"/>
    <n v="7179.52"/>
    <x v="2"/>
    <x v="0"/>
    <s v="R1013"/>
    <n v="54"/>
  </r>
  <r>
    <x v="1464"/>
    <s v=" Ms"/>
    <s v="Eve"/>
    <s v="Phillips"/>
    <n v="22.41"/>
    <n v="11.37"/>
    <s v="yes"/>
    <s v="No"/>
    <s v="No"/>
    <x v="3"/>
    <s v="No"/>
    <s v="Normal Weight"/>
    <s v="Diabetic"/>
    <d v="1975-07-19T00:00:00"/>
    <n v="7175.51"/>
    <x v="1"/>
    <x v="0"/>
    <s v="R1013"/>
    <n v="47"/>
  </r>
  <r>
    <x v="1465"/>
    <s v=" Mr"/>
    <s v="Devin"/>
    <s v="Kelly"/>
    <n v="22.704999999999998"/>
    <n v="6.14"/>
    <s v="No"/>
    <s v="No"/>
    <s v="No"/>
    <x v="0"/>
    <s v="No"/>
    <s v="Normal Weight"/>
    <s v="Prediabetic"/>
    <d v="1982-08-16T00:00:00"/>
    <n v="7173.36"/>
    <x v="2"/>
    <x v="2"/>
    <s v="R1016"/>
    <n v="40"/>
  </r>
  <r>
    <x v="1466"/>
    <s v=" Mr"/>
    <s v="Shaun R"/>
    <s v="Dever"/>
    <n v="37.18"/>
    <n v="4.8899999999999997"/>
    <s v="No"/>
    <s v="No"/>
    <s v="No"/>
    <x v="0"/>
    <s v="No"/>
    <s v="Obesity"/>
    <s v="Normal"/>
    <d v="1980-09-30T00:00:00"/>
    <n v="7162.01"/>
    <x v="1"/>
    <x v="0"/>
    <s v="R1013"/>
    <n v="42"/>
  </r>
  <r>
    <x v="1467"/>
    <s v=" Mr"/>
    <s v="Adrian"/>
    <s v="Horvath"/>
    <n v="35.97"/>
    <n v="4.5999999999999996"/>
    <s v="No"/>
    <s v="No"/>
    <s v="No"/>
    <x v="0"/>
    <s v="No"/>
    <s v="Obesity"/>
    <s v="Normal"/>
    <d v="1980-10-07T00:00:00"/>
    <n v="7160.33"/>
    <x v="1"/>
    <x v="1"/>
    <s v="R1013"/>
    <n v="42"/>
  </r>
  <r>
    <x v="1468"/>
    <s v=" Mr"/>
    <s v="Andrew"/>
    <s v="Danner"/>
    <n v="35.799999999999997"/>
    <n v="4.42"/>
    <s v="No"/>
    <s v="No"/>
    <s v="No"/>
    <x v="0"/>
    <s v="No"/>
    <s v="Obesity"/>
    <s v="Normal"/>
    <d v="1980-06-22T00:00:00"/>
    <n v="7160.09"/>
    <x v="1"/>
    <x v="2"/>
    <s v="R1011"/>
    <n v="42"/>
  </r>
  <r>
    <x v="1469"/>
    <s v=" Ms"/>
    <s v="Mallory"/>
    <s v="Weiss"/>
    <n v="28.31"/>
    <n v="7.48"/>
    <s v="yes"/>
    <s v="No"/>
    <s v="No"/>
    <x v="0"/>
    <s v="No"/>
    <s v="Overweight"/>
    <s v="Diabetic"/>
    <d v="1981-07-17T00:00:00"/>
    <n v="7153.55"/>
    <x v="1"/>
    <x v="1"/>
    <s v="R1012"/>
    <n v="41"/>
  </r>
  <r>
    <x v="1470"/>
    <s v=" Mr"/>
    <s v="Shawn E"/>
    <s v="D'Andrea"/>
    <n v="38.06"/>
    <n v="10.74"/>
    <s v="No"/>
    <s v="No"/>
    <s v="No"/>
    <x v="0"/>
    <s v="No"/>
    <s v="Obesity"/>
    <s v="Diabetic"/>
    <d v="1978-09-06T00:00:00"/>
    <n v="7152.67"/>
    <x v="2"/>
    <x v="2"/>
    <s v="R1013"/>
    <n v="44"/>
  </r>
  <r>
    <x v="1471"/>
    <s v=" Ms"/>
    <s v="Sarah E"/>
    <s v="Olesky"/>
    <n v="28"/>
    <n v="5.19"/>
    <s v="No"/>
    <s v="No"/>
    <s v="No"/>
    <x v="3"/>
    <s v="No"/>
    <s v="Overweight"/>
    <s v="Normal"/>
    <d v="1984-06-29T00:00:00"/>
    <n v="7151.09"/>
    <x v="1"/>
    <x v="2"/>
    <s v="R1011"/>
    <n v="38"/>
  </r>
  <r>
    <x v="1472"/>
    <s v=" Mr"/>
    <s v="Josh"/>
    <s v="Whitcraft"/>
    <n v="34.32"/>
    <n v="9.17"/>
    <s v="No"/>
    <s v="No"/>
    <s v="No"/>
    <x v="0"/>
    <s v="No"/>
    <s v="Obesity"/>
    <s v="Diabetic"/>
    <d v="1978-07-30T00:00:00"/>
    <n v="7147.47"/>
    <x v="1"/>
    <x v="0"/>
    <s v="R1013"/>
    <n v="44"/>
  </r>
  <r>
    <x v="1473"/>
    <s v=" Mr"/>
    <s v="Johann A"/>
    <s v="Salazar"/>
    <n v="22.3"/>
    <n v="4.95"/>
    <s v="yes"/>
    <s v="No"/>
    <s v="No"/>
    <x v="0"/>
    <s v="No"/>
    <s v="Normal Weight"/>
    <s v="Normal"/>
    <d v="1976-06-24T00:00:00"/>
    <n v="7147.11"/>
    <x v="2"/>
    <x v="2"/>
    <s v="R1011"/>
    <n v="46"/>
  </r>
  <r>
    <x v="1474"/>
    <s v=" Ms"/>
    <s v="Robin M"/>
    <s v="Todd"/>
    <n v="27.835000000000001"/>
    <n v="6.03"/>
    <s v="No"/>
    <s v="No"/>
    <s v="No"/>
    <x v="3"/>
    <s v="No"/>
    <s v="Overweight"/>
    <s v="Prediabetic"/>
    <d v="1984-11-21T00:00:00"/>
    <n v="7144.86"/>
    <x v="1"/>
    <x v="2"/>
    <s v="R1024"/>
    <n v="38"/>
  </r>
  <r>
    <x v="1475"/>
    <s v=" Mr"/>
    <s v="Kyle K"/>
    <s v="Pond"/>
    <n v="39.229999999999997"/>
    <n v="5.36"/>
    <s v="No"/>
    <s v="No"/>
    <s v="No"/>
    <x v="0"/>
    <s v="No"/>
    <s v="Obesity"/>
    <s v="Normal"/>
    <d v="1999-08-08T00:00:00"/>
    <n v="7144.4"/>
    <x v="1"/>
    <x v="1"/>
    <s v="R1022"/>
    <n v="23"/>
  </r>
  <r>
    <x v="1476"/>
    <s v=" Ms"/>
    <s v="Alison"/>
    <s v="Egan"/>
    <n v="19.95"/>
    <n v="6.11"/>
    <s v="No"/>
    <s v="No"/>
    <s v="No"/>
    <x v="3"/>
    <s v="No"/>
    <s v="Normal Weight"/>
    <s v="Prediabetic"/>
    <d v="1984-07-07T00:00:00"/>
    <n v="7133.9"/>
    <x v="1"/>
    <x v="1"/>
    <s v="R1024"/>
    <n v="38"/>
  </r>
  <r>
    <x v="1477"/>
    <s v=" Mr"/>
    <s v="Michael A"/>
    <s v="Bersani"/>
    <n v="34.64"/>
    <n v="4.88"/>
    <s v="No"/>
    <s v="No"/>
    <s v="Yes"/>
    <x v="3"/>
    <s v="No"/>
    <s v="Obesity"/>
    <s v="Normal"/>
    <d v="1993-08-01T00:00:00"/>
    <n v="7128.64"/>
    <x v="1"/>
    <x v="2"/>
    <s v="R1021"/>
    <n v="29"/>
  </r>
  <r>
    <x v="1478"/>
    <s v=" Mr"/>
    <s v="Byron A"/>
    <s v="Creech"/>
    <n v="18.75"/>
    <n v="6.72"/>
    <s v="No"/>
    <s v="No"/>
    <s v="No"/>
    <x v="0"/>
    <s v="No"/>
    <s v="Normal Weight"/>
    <s v="Diabetic"/>
    <d v="1968-06-29T00:00:00"/>
    <n v="7125.25"/>
    <x v="2"/>
    <x v="2"/>
    <s v="R1013"/>
    <n v="54"/>
  </r>
  <r>
    <x v="1479"/>
    <s v=" Ms"/>
    <s v="Carine A"/>
    <s v="Sudres"/>
    <n v="26.48"/>
    <n v="4.2"/>
    <s v="No"/>
    <s v="No"/>
    <s v="No"/>
    <x v="3"/>
    <s v="No"/>
    <s v="Overweight"/>
    <s v="Normal"/>
    <d v="1987-08-11T00:00:00"/>
    <n v="7106.81"/>
    <x v="1"/>
    <x v="1"/>
    <s v="R1012"/>
    <n v="35"/>
  </r>
  <r>
    <x v="1480"/>
    <s v=" Mr"/>
    <s v="Nathaniel"/>
    <s v="Couture"/>
    <n v="34.83"/>
    <n v="5.79"/>
    <s v="No"/>
    <s v="No"/>
    <s v="No"/>
    <x v="3"/>
    <s v="No"/>
    <s v="Obesity"/>
    <s v="Prediabetic"/>
    <d v="1992-06-18T00:00:00"/>
    <n v="7096.98"/>
    <x v="1"/>
    <x v="2"/>
    <s v="R1012"/>
    <n v="30"/>
  </r>
  <r>
    <x v="1481"/>
    <s v=" Ms"/>
    <s v="Lindsay A"/>
    <s v="Willard"/>
    <n v="25.46"/>
    <n v="4.29"/>
    <s v="No"/>
    <s v="No"/>
    <s v="No"/>
    <x v="0"/>
    <s v="No"/>
    <s v="Overweight"/>
    <s v="Normal"/>
    <d v="1982-10-06T00:00:00"/>
    <n v="7077.19"/>
    <x v="1"/>
    <x v="0"/>
    <s v="R1024"/>
    <n v="40"/>
  </r>
  <r>
    <x v="1482"/>
    <s v=" Mr"/>
    <s v="Justin R"/>
    <s v="Patronick"/>
    <n v="23.31"/>
    <n v="8.27"/>
    <s v="No"/>
    <s v="No"/>
    <s v="No"/>
    <x v="0"/>
    <s v="No"/>
    <s v="Normal Weight"/>
    <s v="Diabetic"/>
    <d v="1978-06-24T00:00:00"/>
    <n v="7054.41"/>
    <x v="1"/>
    <x v="2"/>
    <s v="R1013"/>
    <n v="44"/>
  </r>
  <r>
    <x v="1483"/>
    <s v=" Ms"/>
    <s v="Casey"/>
    <s v="Depasquale"/>
    <n v="29"/>
    <n v="4.5599999999999996"/>
    <s v="No"/>
    <s v="No"/>
    <s v="No"/>
    <x v="0"/>
    <s v="No"/>
    <s v="Overweight"/>
    <s v="Normal"/>
    <d v="1980-06-28T00:00:00"/>
    <n v="7050.64"/>
    <x v="1"/>
    <x v="0"/>
    <s v="R1011"/>
    <n v="42"/>
  </r>
  <r>
    <x v="1484"/>
    <s v=" Ms"/>
    <s v="Amanda L"/>
    <s v="Lavergne"/>
    <n v="32.869999999999997"/>
    <n v="5.33"/>
    <s v="No"/>
    <s v="No"/>
    <s v="No"/>
    <x v="0"/>
    <s v="No"/>
    <s v="Obesity"/>
    <s v="Normal"/>
    <d v="1980-07-21T00:00:00"/>
    <n v="7050.02"/>
    <x v="1"/>
    <x v="1"/>
    <s v="R1024"/>
    <n v="42"/>
  </r>
  <r>
    <x v="1485"/>
    <s v=" Ms"/>
    <s v="Ayako N"/>
    <s v="Kawakami"/>
    <n v="26.18"/>
    <n v="5.63"/>
    <s v="No"/>
    <s v="No"/>
    <s v="No"/>
    <x v="0"/>
    <s v="No"/>
    <s v="Overweight"/>
    <s v="Normal"/>
    <d v="1980-10-22T00:00:00"/>
    <n v="7046.72"/>
    <x v="1"/>
    <x v="0"/>
    <s v="R1013"/>
    <n v="42"/>
  </r>
  <r>
    <x v="1486"/>
    <s v=" Ms"/>
    <s v="Emilee"/>
    <s v="Gonsalves"/>
    <n v="25.3"/>
    <n v="5.12"/>
    <s v="No"/>
    <s v="No"/>
    <s v="No"/>
    <x v="0"/>
    <s v="No"/>
    <s v="Overweight"/>
    <s v="Normal"/>
    <d v="1980-07-26T00:00:00"/>
    <n v="7045.5"/>
    <x v="1"/>
    <x v="1"/>
    <s v="R1011"/>
    <n v="42"/>
  </r>
  <r>
    <x v="1487"/>
    <s v=" Mr"/>
    <s v="Stephen M"/>
    <s v="Peck"/>
    <n v="36.94"/>
    <n v="5.15"/>
    <s v="yes"/>
    <s v="No"/>
    <s v="No"/>
    <x v="3"/>
    <s v="No"/>
    <s v="Obesity"/>
    <s v="Normal"/>
    <d v="1995-10-29T00:00:00"/>
    <n v="7042.11"/>
    <x v="1"/>
    <x v="0"/>
    <s v="R1012"/>
    <n v="27"/>
  </r>
  <r>
    <x v="1488"/>
    <s v=" Ms"/>
    <s v="Annemarie A"/>
    <s v="Aure"/>
    <n v="22.86"/>
    <n v="7.5"/>
    <s v="No"/>
    <s v="No"/>
    <s v="No"/>
    <x v="0"/>
    <s v="No"/>
    <s v="Normal Weight"/>
    <s v="Diabetic"/>
    <d v="1978-06-02T00:00:00"/>
    <n v="7033.08"/>
    <x v="1"/>
    <x v="2"/>
    <s v="R1013"/>
    <n v="45"/>
  </r>
  <r>
    <x v="1489"/>
    <s v=" Ms"/>
    <s v="Ashley R"/>
    <s v="Mattingly"/>
    <n v="18.760000000000002"/>
    <n v="4.88"/>
    <s v="yes"/>
    <s v="No"/>
    <s v="Yes"/>
    <x v="3"/>
    <s v="No"/>
    <s v="Normal Weight"/>
    <s v="Normal"/>
    <d v="1969-07-06T00:00:00"/>
    <n v="7003.1"/>
    <x v="1"/>
    <x v="0"/>
    <s v="R1013"/>
    <n v="53"/>
  </r>
  <r>
    <x v="1490"/>
    <s v=" Ms"/>
    <s v="Leslie A"/>
    <s v="Stelpflug"/>
    <n v="24.36"/>
    <n v="5.57"/>
    <s v="No"/>
    <s v="No"/>
    <s v="No"/>
    <x v="0"/>
    <s v="No"/>
    <s v="Normal Weight"/>
    <s v="Normal"/>
    <d v="1982-09-01T00:00:00"/>
    <n v="6989.95"/>
    <x v="1"/>
    <x v="1"/>
    <s v="R1013"/>
    <n v="40"/>
  </r>
  <r>
    <x v="1491"/>
    <s v=" Mr"/>
    <s v="Mauricio J"/>
    <s v="Sanchez Antognini"/>
    <n v="32.299999999999997"/>
    <n v="5.31"/>
    <s v="No"/>
    <s v="No"/>
    <s v="No"/>
    <x v="0"/>
    <s v="No"/>
    <s v="Obesity"/>
    <s v="Normal"/>
    <d v="1982-10-18T00:00:00"/>
    <n v="6986.7"/>
    <x v="2"/>
    <x v="1"/>
    <s v="R1012"/>
    <n v="40"/>
  </r>
  <r>
    <x v="1492"/>
    <s v=" Mr"/>
    <s v="Kieran"/>
    <s v="Condon"/>
    <n v="22.704999999999998"/>
    <n v="4.57"/>
    <s v="yes"/>
    <s v="No"/>
    <s v="No"/>
    <x v="0"/>
    <s v="No"/>
    <s v="Normal Weight"/>
    <s v="Normal"/>
    <d v="1985-12-10T00:00:00"/>
    <n v="6985.51"/>
    <x v="1"/>
    <x v="2"/>
    <s v="R1019"/>
    <n v="37"/>
  </r>
  <r>
    <x v="1493"/>
    <s v=" Ms"/>
    <s v="Elizabeth A"/>
    <s v="Magato"/>
    <n v="21.79"/>
    <n v="8.6999999999999993"/>
    <s v="yes"/>
    <s v="No"/>
    <s v="No"/>
    <x v="3"/>
    <s v="No"/>
    <s v="Normal Weight"/>
    <s v="Diabetic"/>
    <d v="1975-06-03T00:00:00"/>
    <n v="6965.21"/>
    <x v="1"/>
    <x v="0"/>
    <s v="R1013"/>
    <n v="48"/>
  </r>
  <r>
    <x v="1494"/>
    <s v=" Mr"/>
    <s v="Zeke M"/>
    <s v="Dombrowski"/>
    <n v="24.52"/>
    <n v="4.76"/>
    <s v="No"/>
    <s v="No"/>
    <s v="No"/>
    <x v="0"/>
    <s v="No"/>
    <s v="Normal Weight"/>
    <s v="Normal"/>
    <d v="1980-08-18T00:00:00"/>
    <n v="6951.12"/>
    <x v="1"/>
    <x v="2"/>
    <s v="R1013"/>
    <n v="42"/>
  </r>
  <r>
    <x v="1495"/>
    <s v=" Mr"/>
    <s v="Chip"/>
    <s v="Ohara"/>
    <n v="39.520000000000003"/>
    <n v="11.81"/>
    <s v="No"/>
    <s v="No"/>
    <s v="No"/>
    <x v="0"/>
    <s v="No"/>
    <s v="Obesity"/>
    <s v="Diabetic"/>
    <d v="1978-12-15T00:00:00"/>
    <n v="6948.7"/>
    <x v="0"/>
    <x v="2"/>
    <s v="R1012"/>
    <n v="44"/>
  </r>
  <r>
    <x v="1496"/>
    <s v=" Mr"/>
    <s v="Miguel Angel Sr"/>
    <s v="Cifuentes Fetiva"/>
    <n v="24.49"/>
    <n v="4.67"/>
    <s v="No"/>
    <s v="No"/>
    <s v="No"/>
    <x v="0"/>
    <s v="No"/>
    <s v="Normal Weight"/>
    <s v="Normal"/>
    <d v="1980-10-05T00:00:00"/>
    <n v="6940.94"/>
    <x v="1"/>
    <x v="0"/>
    <s v="R1013"/>
    <n v="42"/>
  </r>
  <r>
    <x v="1497"/>
    <s v=" Mr"/>
    <s v="Brian"/>
    <s v="Keno"/>
    <n v="26.315000000000001"/>
    <n v="6.02"/>
    <s v="No"/>
    <s v="No"/>
    <s v="No"/>
    <x v="0"/>
    <s v="No"/>
    <s v="Overweight"/>
    <s v="Prediabetic"/>
    <d v="1980-08-30T00:00:00"/>
    <n v="6940.91"/>
    <x v="1"/>
    <x v="2"/>
    <s v="R1012"/>
    <n v="42"/>
  </r>
  <r>
    <x v="1498"/>
    <s v=" Ms"/>
    <s v="Meghan"/>
    <s v="Bruce"/>
    <n v="22.58"/>
    <n v="7.46"/>
    <s v="No"/>
    <s v="No"/>
    <s v="No"/>
    <x v="0"/>
    <s v="No"/>
    <s v="Normal Weight"/>
    <s v="Diabetic"/>
    <d v="1978-11-29T00:00:00"/>
    <n v="6938.11"/>
    <x v="1"/>
    <x v="2"/>
    <s v="R1013"/>
    <n v="44"/>
  </r>
  <r>
    <x v="1499"/>
    <s v=" Ms"/>
    <s v="Meredith L"/>
    <s v="Lorch"/>
    <n v="19.475000000000001"/>
    <n v="4.74"/>
    <s v="No"/>
    <s v="No"/>
    <s v="No"/>
    <x v="3"/>
    <s v="No"/>
    <s v="Normal Weight"/>
    <s v="Normal"/>
    <d v="1984-09-05T00:00:00"/>
    <n v="6933.24"/>
    <x v="1"/>
    <x v="0"/>
    <s v="R1012"/>
    <n v="38"/>
  </r>
  <r>
    <x v="1500"/>
    <s v=" Mrs"/>
    <s v="Millicent M"/>
    <s v="Sullivan"/>
    <n v="26.33"/>
    <n v="4.79"/>
    <s v="No"/>
    <s v="No"/>
    <s v="No"/>
    <x v="0"/>
    <s v="No"/>
    <s v="Overweight"/>
    <s v="Normal"/>
    <d v="1989-12-21T00:00:00"/>
    <n v="6895.19"/>
    <x v="1"/>
    <x v="0"/>
    <s v="R1024"/>
    <n v="33"/>
  </r>
  <r>
    <x v="1501"/>
    <s v=" Ms"/>
    <s v="Kathleen"/>
    <s v="Cave"/>
    <n v="17.29"/>
    <n v="5.35"/>
    <s v="yes"/>
    <s v="No"/>
    <s v="No"/>
    <x v="0"/>
    <s v="No"/>
    <s v="Under  Weight"/>
    <s v="Normal"/>
    <d v="1985-09-10T00:00:00"/>
    <n v="6877.98"/>
    <x v="1"/>
    <x v="1"/>
    <s v="R1024"/>
    <n v="37"/>
  </r>
  <r>
    <x v="1502"/>
    <s v=" Ms"/>
    <s v="Kimberly K"/>
    <s v="Gudenkauf"/>
    <n v="42.88"/>
    <n v="4.87"/>
    <s v="No"/>
    <s v="yes"/>
    <s v="No"/>
    <x v="3"/>
    <s v="No"/>
    <s v="Obesity"/>
    <s v="Normal"/>
    <d v="2004-12-24T00:00:00"/>
    <n v="6876.53"/>
    <x v="1"/>
    <x v="1"/>
    <s v="R1012"/>
    <n v="18"/>
  </r>
  <r>
    <x v="1503"/>
    <s v=" Mr"/>
    <s v="Justin C"/>
    <s v="Thomas"/>
    <n v="32.200000000000003"/>
    <n v="10.09"/>
    <s v="yes"/>
    <s v="No"/>
    <s v="No"/>
    <x v="0"/>
    <s v="No"/>
    <s v="Obesity"/>
    <s v="Diabetic"/>
    <d v="1981-06-23T00:00:00"/>
    <n v="6875.96"/>
    <x v="1"/>
    <x v="2"/>
    <s v="R1011"/>
    <n v="41"/>
  </r>
  <r>
    <x v="1504"/>
    <s v=" Mr"/>
    <s v="Tristan P"/>
    <s v="Holley"/>
    <n v="18.75"/>
    <n v="5.47"/>
    <s v="yes"/>
    <s v="No"/>
    <s v="Yes"/>
    <x v="3"/>
    <s v="No"/>
    <s v="Normal Weight"/>
    <s v="Normal"/>
    <d v="1969-10-23T00:00:00"/>
    <n v="6868.39"/>
    <x v="1"/>
    <x v="2"/>
    <s v="R1013"/>
    <n v="53"/>
  </r>
  <r>
    <x v="1505"/>
    <s v=" Ms"/>
    <s v="Traci A"/>
    <s v="Kemble"/>
    <n v="22.36"/>
    <n v="8.6"/>
    <s v="No"/>
    <s v="No"/>
    <s v="No"/>
    <x v="0"/>
    <s v="No"/>
    <s v="Normal Weight"/>
    <s v="Diabetic"/>
    <d v="1978-08-05T00:00:00"/>
    <n v="6863.49"/>
    <x v="1"/>
    <x v="1"/>
    <s v="R1013"/>
    <n v="44"/>
  </r>
  <r>
    <x v="1506"/>
    <s v=" Mr"/>
    <s v="Justin P"/>
    <s v="Bentley"/>
    <n v="23.94"/>
    <n v="10.74"/>
    <s v="yes"/>
    <s v="No"/>
    <s v="No"/>
    <x v="0"/>
    <s v="No"/>
    <s v="Normal Weight"/>
    <s v="Diabetic"/>
    <d v="1981-06-19T00:00:00"/>
    <n v="6858.48"/>
    <x v="1"/>
    <x v="2"/>
    <s v="R1019"/>
    <n v="41"/>
  </r>
  <r>
    <x v="1507"/>
    <s v=" Mr"/>
    <s v="Logan M"/>
    <s v="Jones"/>
    <n v="30.1"/>
    <n v="4.3899999999999997"/>
    <s v="No"/>
    <s v="No"/>
    <s v="Yes"/>
    <x v="3"/>
    <s v="No"/>
    <s v="Obesity"/>
    <s v="Normal"/>
    <d v="1979-11-04T00:00:00"/>
    <n v="6849.03"/>
    <x v="1"/>
    <x v="2"/>
    <s v="R1011"/>
    <n v="43"/>
  </r>
  <r>
    <x v="1508"/>
    <s v=" Mr"/>
    <s v="Sebastien"/>
    <s v="Tremblay"/>
    <n v="21.93"/>
    <n v="6.3"/>
    <s v="No"/>
    <s v="No"/>
    <s v="No"/>
    <x v="0"/>
    <s v="No"/>
    <s v="Normal Weight"/>
    <s v="Prediabetic"/>
    <d v="1977-06-15T00:00:00"/>
    <n v="6843.17"/>
    <x v="1"/>
    <x v="1"/>
    <s v="R1013"/>
    <n v="45"/>
  </r>
  <r>
    <x v="1509"/>
    <s v=" Ms"/>
    <s v="Tiffany A"/>
    <s v="Bellucci"/>
    <n v="39.75"/>
    <n v="5.41"/>
    <s v="No"/>
    <s v="yes"/>
    <s v="No"/>
    <x v="3"/>
    <s v="No"/>
    <s v="Obesity"/>
    <s v="Normal"/>
    <d v="2000-11-30T00:00:00"/>
    <n v="6842.28"/>
    <x v="1"/>
    <x v="1"/>
    <s v="R1012"/>
    <n v="22"/>
  </r>
  <r>
    <x v="1510"/>
    <s v=" Mr"/>
    <s v="Matthew"/>
    <s v="Collins"/>
    <n v="26.03"/>
    <n v="4.47"/>
    <s v="No"/>
    <s v="No"/>
    <s v="Yes"/>
    <x v="3"/>
    <s v="No"/>
    <s v="Overweight"/>
    <s v="Normal"/>
    <d v="1979-07-15T00:00:00"/>
    <n v="6837.37"/>
    <x v="2"/>
    <x v="1"/>
    <s v="R1016"/>
    <n v="43"/>
  </r>
  <r>
    <x v="1511"/>
    <s v=" Mr"/>
    <s v="Luke"/>
    <s v="Gillman"/>
    <n v="34.51"/>
    <n v="6.26"/>
    <s v="No"/>
    <s v="No"/>
    <s v="No"/>
    <x v="0"/>
    <s v="No"/>
    <s v="Obesity"/>
    <s v="Prediabetic"/>
    <d v="1994-07-08T00:00:00"/>
    <n v="6827.69"/>
    <x v="1"/>
    <x v="2"/>
    <s v="R1021"/>
    <n v="28"/>
  </r>
  <r>
    <x v="1512"/>
    <s v=" Ms"/>
    <s v="Leigh"/>
    <s v="West"/>
    <n v="19.32"/>
    <n v="11.58"/>
    <s v="yes"/>
    <s v="No"/>
    <s v="No"/>
    <x v="3"/>
    <s v="No"/>
    <s v="Normal Weight"/>
    <s v="Diabetic"/>
    <d v="1975-08-17T00:00:00"/>
    <n v="6809.46"/>
    <x v="1"/>
    <x v="1"/>
    <s v="R1012"/>
    <n v="47"/>
  </r>
  <r>
    <x v="1513"/>
    <s v=" Mr"/>
    <s v="Yosuke"/>
    <s v="Chida"/>
    <n v="28.5"/>
    <n v="4.3600000000000003"/>
    <s v="No"/>
    <s v="No"/>
    <s v="No"/>
    <x v="0"/>
    <s v="No"/>
    <s v="Overweight"/>
    <s v="Normal"/>
    <d v="1991-06-29T00:00:00"/>
    <n v="6799.46"/>
    <x v="0"/>
    <x v="2"/>
    <s v="R1014"/>
    <n v="31"/>
  </r>
  <r>
    <x v="1514"/>
    <s v=" Mr"/>
    <s v="Matthew"/>
    <s v="Reisenauer"/>
    <n v="30.875"/>
    <n v="4.1399999999999997"/>
    <s v="yes"/>
    <s v="No"/>
    <s v="No"/>
    <x v="0"/>
    <s v="No"/>
    <s v="Obesity"/>
    <s v="Normal"/>
    <d v="1985-12-24T00:00:00"/>
    <n v="6796.86"/>
    <x v="2"/>
    <x v="0"/>
    <s v="R1012"/>
    <n v="37"/>
  </r>
  <r>
    <x v="1515"/>
    <s v=" Mr"/>
    <s v="Jacob"/>
    <s v="Rosenberg-Wohl"/>
    <n v="24.02"/>
    <n v="4.38"/>
    <s v="No"/>
    <s v="No"/>
    <s v="No"/>
    <x v="0"/>
    <s v="No"/>
    <s v="Normal Weight"/>
    <s v="Normal"/>
    <d v="1980-11-23T00:00:00"/>
    <n v="6781.52"/>
    <x v="1"/>
    <x v="2"/>
    <s v="R1013"/>
    <n v="42"/>
  </r>
  <r>
    <x v="1516"/>
    <s v=" Ms"/>
    <s v="Jodi"/>
    <s v="Theriault"/>
    <n v="36.08"/>
    <n v="11.61"/>
    <s v="yes"/>
    <s v="No"/>
    <s v="No"/>
    <x v="0"/>
    <s v="No"/>
    <s v="Obesity"/>
    <s v="Diabetic"/>
    <d v="1981-10-08T00:00:00"/>
    <n v="6781.35"/>
    <x v="1"/>
    <x v="1"/>
    <s v="R1013"/>
    <n v="41"/>
  </r>
  <r>
    <x v="1517"/>
    <s v=" Ms"/>
    <s v="Lauren"/>
    <s v="Manuel"/>
    <n v="32.200000000000003"/>
    <n v="10.59"/>
    <s v="yes"/>
    <s v="No"/>
    <s v="No"/>
    <x v="0"/>
    <s v="No"/>
    <s v="Obesity"/>
    <s v="Diabetic"/>
    <d v="1981-09-03T00:00:00"/>
    <n v="6775.96"/>
    <x v="1"/>
    <x v="0"/>
    <s v="R1011"/>
    <n v="41"/>
  </r>
  <r>
    <x v="1518"/>
    <s v=" Ms"/>
    <s v="Misti C"/>
    <s v="Demko"/>
    <n v="28.05"/>
    <n v="11.85"/>
    <s v="yes"/>
    <s v="No"/>
    <s v="No"/>
    <x v="0"/>
    <s v="No"/>
    <s v="Overweight"/>
    <s v="Diabetic"/>
    <d v="1981-09-21T00:00:00"/>
    <n v="6770.19"/>
    <x v="1"/>
    <x v="0"/>
    <s v="R1013"/>
    <n v="41"/>
  </r>
  <r>
    <x v="1519"/>
    <s v=" Ms"/>
    <s v="Angela J"/>
    <s v="Battaglia"/>
    <n v="19"/>
    <n v="5.46"/>
    <s v="yes"/>
    <s v="No"/>
    <s v="No"/>
    <x v="3"/>
    <s v="No"/>
    <s v="Normal Weight"/>
    <s v="Normal"/>
    <d v="1988-10-10T00:00:00"/>
    <n v="6753.04"/>
    <x v="1"/>
    <x v="2"/>
    <s v="R1024"/>
    <n v="34"/>
  </r>
  <r>
    <x v="1520"/>
    <s v=" Mr"/>
    <s v="Jonathan D"/>
    <s v="Follo"/>
    <n v="16.13"/>
    <n v="4.54"/>
    <s v="yes"/>
    <s v="No"/>
    <s v="No"/>
    <x v="1"/>
    <s v="No"/>
    <s v="Under  Weight"/>
    <s v="Normal"/>
    <d v="1966-12-09T00:00:00"/>
    <n v="6750.27"/>
    <x v="2"/>
    <x v="2"/>
    <s v="R1013"/>
    <n v="56"/>
  </r>
  <r>
    <x v="1521"/>
    <s v=" Ms"/>
    <s v="Victoria"/>
    <s v="Barana"/>
    <n v="18.77"/>
    <n v="11.98"/>
    <s v="yes"/>
    <s v="No"/>
    <s v="No"/>
    <x v="1"/>
    <s v="No"/>
    <s v="Normal Weight"/>
    <s v="Diabetic"/>
    <d v="1970-06-17T00:00:00"/>
    <n v="6749.63"/>
    <x v="1"/>
    <x v="1"/>
    <s v="R1013"/>
    <n v="52"/>
  </r>
  <r>
    <x v="1522"/>
    <s v=" Mr"/>
    <s v="Adrian R"/>
    <s v="Lysaght"/>
    <n v="28.88"/>
    <n v="6.59"/>
    <s v="yes"/>
    <s v="No"/>
    <s v="No"/>
    <x v="3"/>
    <s v="No"/>
    <s v="Overweight"/>
    <s v="Diabetic"/>
    <d v="1986-06-05T00:00:00"/>
    <n v="6748.59"/>
    <x v="2"/>
    <x v="1"/>
    <s v="R1016"/>
    <n v="37"/>
  </r>
  <r>
    <x v="1523"/>
    <s v=" Mr"/>
    <s v="Andrew"/>
    <s v="Chalmers"/>
    <n v="27.55"/>
    <n v="10.83"/>
    <s v="yes"/>
    <s v="No"/>
    <s v="No"/>
    <x v="3"/>
    <s v="No"/>
    <s v="Overweight"/>
    <s v="Diabetic"/>
    <d v="1986-08-07T00:00:00"/>
    <n v="6746.74"/>
    <x v="2"/>
    <x v="2"/>
    <s v="R1016"/>
    <n v="36"/>
  </r>
  <r>
    <x v="1524"/>
    <s v=" Mr"/>
    <s v="Jason A"/>
    <s v="Phillippi"/>
    <n v="15.6"/>
    <n v="8.6"/>
    <s v="No"/>
    <s v="No"/>
    <s v="No"/>
    <x v="0"/>
    <s v="No"/>
    <s v="Under  Weight"/>
    <s v="Diabetic"/>
    <d v="1968-07-18T00:00:00"/>
    <n v="6738.84"/>
    <x v="2"/>
    <x v="1"/>
    <s v="R1012"/>
    <n v="54"/>
  </r>
  <r>
    <x v="1525"/>
    <s v=" Ms"/>
    <s v="Rachel"/>
    <s v="Macpherson"/>
    <n v="21.99"/>
    <n v="11.17"/>
    <s v="No"/>
    <s v="No"/>
    <s v="No"/>
    <x v="0"/>
    <s v="No"/>
    <s v="Normal Weight"/>
    <s v="Diabetic"/>
    <d v="1978-10-21T00:00:00"/>
    <n v="6737.98"/>
    <x v="1"/>
    <x v="0"/>
    <s v="R1013"/>
    <n v="44"/>
  </r>
  <r>
    <x v="1526"/>
    <s v=" Ms"/>
    <s v="Susan"/>
    <s v="Delfidio"/>
    <n v="34.85"/>
    <n v="5.75"/>
    <s v="No"/>
    <s v="No"/>
    <s v="No"/>
    <x v="0"/>
    <s v="No"/>
    <s v="Obesity"/>
    <s v="Prediabetic"/>
    <d v="1994-06-13T00:00:00"/>
    <n v="6721.37"/>
    <x v="1"/>
    <x v="1"/>
    <s v="R1012"/>
    <n v="28"/>
  </r>
  <r>
    <x v="1527"/>
    <s v=" Mr"/>
    <s v="Cameron M"/>
    <s v="Cummings"/>
    <n v="24.51"/>
    <n v="4.83"/>
    <s v="yes"/>
    <s v="No"/>
    <s v="Yes"/>
    <x v="3"/>
    <s v="No"/>
    <s v="Normal Weight"/>
    <s v="Normal"/>
    <d v="1983-06-12T00:00:00"/>
    <n v="6710.19"/>
    <x v="2"/>
    <x v="0"/>
    <s v="R1012"/>
    <n v="39"/>
  </r>
  <r>
    <x v="1528"/>
    <s v=" Ms"/>
    <s v="Claudia A"/>
    <s v="Schroegel"/>
    <n v="19.399999999999999"/>
    <n v="11.93"/>
    <s v="No"/>
    <s v="No"/>
    <s v="No"/>
    <x v="0"/>
    <s v="No"/>
    <s v="Normal Weight"/>
    <s v="Diabetic"/>
    <d v="1971-12-12T00:00:00"/>
    <n v="6706.47"/>
    <x v="1"/>
    <x v="1"/>
    <s v="R1013"/>
    <n v="51"/>
  </r>
  <r>
    <x v="1529"/>
    <s v=" Ms"/>
    <s v="Kate"/>
    <s v="Williams"/>
    <n v="15.1"/>
    <n v="8.41"/>
    <s v="No"/>
    <s v="No"/>
    <s v="No"/>
    <x v="0"/>
    <s v="No"/>
    <s v="Under  Weight"/>
    <s v="Diabetic"/>
    <d v="1968-07-13T00:00:00"/>
    <n v="6700.56"/>
    <x v="2"/>
    <x v="1"/>
    <s v="R1012"/>
    <n v="54"/>
  </r>
  <r>
    <x v="1530"/>
    <s v=" Ms"/>
    <s v="Nicole M"/>
    <s v="Casey"/>
    <n v="23.37"/>
    <n v="5.59"/>
    <s v="yes"/>
    <s v="No"/>
    <s v="No"/>
    <x v="0"/>
    <s v="No"/>
    <s v="Normal Weight"/>
    <s v="Normal"/>
    <d v="1985-07-09T00:00:00"/>
    <n v="6686.43"/>
    <x v="1"/>
    <x v="0"/>
    <s v="R1012"/>
    <n v="37"/>
  </r>
  <r>
    <x v="1531"/>
    <s v=" Mr"/>
    <s v="Jack"/>
    <s v="Randall"/>
    <n v="42.4"/>
    <n v="4.0599999999999996"/>
    <s v="No"/>
    <s v="No"/>
    <s v="No"/>
    <x v="0"/>
    <s v="No"/>
    <s v="Obesity"/>
    <s v="Normal"/>
    <d v="1989-10-20T00:00:00"/>
    <n v="6666.24"/>
    <x v="2"/>
    <x v="1"/>
    <s v="R1011"/>
    <n v="33"/>
  </r>
  <r>
    <x v="1532"/>
    <s v=" Mr"/>
    <s v="Gregory"/>
    <s v="Doyon"/>
    <n v="28.405000000000001"/>
    <n v="7.02"/>
    <s v="yes"/>
    <s v="No"/>
    <s v="No"/>
    <x v="0"/>
    <s v="No"/>
    <s v="Overweight"/>
    <s v="Diabetic"/>
    <d v="1981-09-17T00:00:00"/>
    <n v="6664.69"/>
    <x v="2"/>
    <x v="1"/>
    <s v="R1012"/>
    <n v="41"/>
  </r>
  <r>
    <x v="1533"/>
    <s v=" Ms"/>
    <s v="Rebecca"/>
    <s v="Sankey"/>
    <n v="23.4"/>
    <n v="4.47"/>
    <s v="No"/>
    <s v="No"/>
    <s v="No"/>
    <x v="0"/>
    <s v="No"/>
    <s v="Normal Weight"/>
    <s v="Normal"/>
    <d v="1982-09-27T00:00:00"/>
    <n v="6664.32"/>
    <x v="1"/>
    <x v="2"/>
    <s v="R1013"/>
    <n v="40"/>
  </r>
  <r>
    <x v="1534"/>
    <s v=" Mr"/>
    <s v="Adam"/>
    <s v="Stilgenbauer"/>
    <n v="33.44"/>
    <n v="4.54"/>
    <s v="No"/>
    <s v="No"/>
    <s v="No"/>
    <x v="0"/>
    <s v="No"/>
    <s v="Obesity"/>
    <s v="Normal"/>
    <d v="1989-11-19T00:00:00"/>
    <n v="6653.79"/>
    <x v="1"/>
    <x v="1"/>
    <s v="R1013"/>
    <n v="33"/>
  </r>
  <r>
    <x v="1535"/>
    <s v=" Mr"/>
    <s v="Ryan"/>
    <s v="Jaskiewicz"/>
    <n v="21.12"/>
    <n v="4.99"/>
    <s v="No"/>
    <s v="No"/>
    <s v="No"/>
    <x v="3"/>
    <s v="No"/>
    <s v="Normal Weight"/>
    <s v="Normal"/>
    <d v="1984-07-01T00:00:00"/>
    <n v="6652.53"/>
    <x v="2"/>
    <x v="2"/>
    <s v="R1013"/>
    <n v="38"/>
  </r>
  <r>
    <x v="1536"/>
    <s v=" Ms"/>
    <s v="Jackie K"/>
    <s v="Deppen"/>
    <n v="18.48"/>
    <n v="10.84"/>
    <s v="yes"/>
    <s v="No"/>
    <s v="No"/>
    <x v="1"/>
    <s v="No"/>
    <s v="Under  Weight"/>
    <s v="Diabetic"/>
    <d v="1970-11-08T00:00:00"/>
    <n v="6651.26"/>
    <x v="1"/>
    <x v="0"/>
    <s v="R1013"/>
    <n v="52"/>
  </r>
  <r>
    <x v="1537"/>
    <s v=" Mr"/>
    <s v="Chris"/>
    <s v="Hine"/>
    <n v="16.815000000000001"/>
    <n v="5.63"/>
    <s v="No"/>
    <s v="No"/>
    <s v="No"/>
    <x v="3"/>
    <s v="No"/>
    <s v="Under  Weight"/>
    <s v="Normal"/>
    <d v="1984-12-08T00:00:00"/>
    <n v="6640.54"/>
    <x v="1"/>
    <x v="0"/>
    <s v="R1019"/>
    <n v="38"/>
  </r>
  <r>
    <x v="1538"/>
    <s v=" Mr"/>
    <s v="Tyler C"/>
    <s v="Mathews"/>
    <n v="26.72"/>
    <n v="4.1399999999999997"/>
    <s v="No"/>
    <s v="No"/>
    <s v="No"/>
    <x v="0"/>
    <s v="No"/>
    <s v="Overweight"/>
    <s v="Normal"/>
    <d v="1990-06-06T00:00:00"/>
    <n v="6639.3"/>
    <x v="1"/>
    <x v="2"/>
    <s v="R1021"/>
    <n v="33"/>
  </r>
  <r>
    <x v="1539"/>
    <s v=" Ms"/>
    <s v="Yoshie"/>
    <s v="Yabu"/>
    <n v="41.42"/>
    <n v="5.17"/>
    <s v="No"/>
    <s v="No"/>
    <s v="Yes"/>
    <x v="3"/>
    <s v="No"/>
    <s v="Obesity"/>
    <s v="Normal"/>
    <d v="2003-09-04T00:00:00"/>
    <n v="6638.16"/>
    <x v="1"/>
    <x v="1"/>
    <s v="R1012"/>
    <n v="19"/>
  </r>
  <r>
    <x v="1540"/>
    <s v=" Ms"/>
    <s v="Lauren A"/>
    <s v="Strang"/>
    <n v="20.69"/>
    <n v="6.93"/>
    <s v="No"/>
    <s v="No"/>
    <s v="No"/>
    <x v="1"/>
    <s v="No"/>
    <s v="Normal Weight"/>
    <s v="Diabetic"/>
    <d v="1973-08-29T00:00:00"/>
    <n v="6630.31"/>
    <x v="1"/>
    <x v="1"/>
    <s v="R1013"/>
    <n v="49"/>
  </r>
  <r>
    <x v="1541"/>
    <s v=" Mr"/>
    <s v="Mason D"/>
    <s v="Frank"/>
    <n v="41.23"/>
    <n v="4.24"/>
    <s v="No"/>
    <s v="No"/>
    <s v="No"/>
    <x v="0"/>
    <s v="No"/>
    <s v="Obesity"/>
    <s v="Normal"/>
    <d v="1982-08-28T00:00:00"/>
    <n v="6610.11"/>
    <x v="2"/>
    <x v="2"/>
    <s v="R1015"/>
    <n v="40"/>
  </r>
  <r>
    <x v="1542"/>
    <s v=" Mr"/>
    <s v="Ryan"/>
    <s v="Shanley"/>
    <n v="29.9"/>
    <n v="5.91"/>
    <s v="No"/>
    <s v="No"/>
    <s v="No"/>
    <x v="0"/>
    <s v="No"/>
    <s v="Overweight"/>
    <s v="Prediabetic"/>
    <d v="1982-11-07T00:00:00"/>
    <n v="6600.36"/>
    <x v="1"/>
    <x v="0"/>
    <s v="R1011"/>
    <n v="40"/>
  </r>
  <r>
    <x v="1543"/>
    <s v=" Mr"/>
    <s v="Arturo"/>
    <s v="Mancebo Garcia"/>
    <n v="34.104999999999997"/>
    <n v="5.93"/>
    <s v="No"/>
    <s v="No"/>
    <s v="No"/>
    <x v="0"/>
    <s v="No"/>
    <s v="Obesity"/>
    <s v="Prediabetic"/>
    <d v="1982-12-29T00:00:00"/>
    <n v="6600.21"/>
    <x v="2"/>
    <x v="2"/>
    <s v="R1016"/>
    <n v="40"/>
  </r>
  <r>
    <x v="1544"/>
    <s v=" Mr"/>
    <s v="Jake"/>
    <s v="Keehan"/>
    <n v="24.97"/>
    <n v="5.66"/>
    <s v="No"/>
    <s v="No"/>
    <s v="No"/>
    <x v="0"/>
    <s v="No"/>
    <s v="Normal Weight"/>
    <s v="Normal"/>
    <d v="1982-11-22T00:00:00"/>
    <n v="6593.51"/>
    <x v="1"/>
    <x v="1"/>
    <s v="R1013"/>
    <n v="40"/>
  </r>
  <r>
    <x v="1545"/>
    <s v=" Ms"/>
    <s v="Sarah E"/>
    <s v="Mahaney"/>
    <n v="34.799999999999997"/>
    <n v="4.1900000000000004"/>
    <s v="No"/>
    <s v="No"/>
    <s v="No"/>
    <x v="3"/>
    <s v="No"/>
    <s v="Obesity"/>
    <s v="Normal"/>
    <d v="1984-10-05T00:00:00"/>
    <n v="6571.54"/>
    <x v="1"/>
    <x v="0"/>
    <s v="R1011"/>
    <n v="38"/>
  </r>
  <r>
    <x v="1546"/>
    <s v=" Ms"/>
    <s v="Alison L"/>
    <s v="Nolan"/>
    <n v="32.965000000000003"/>
    <n v="9.2100000000000009"/>
    <s v="yes"/>
    <s v="No"/>
    <s v="No"/>
    <x v="0"/>
    <s v="No"/>
    <s v="Obesity"/>
    <s v="Diabetic"/>
    <d v="1981-07-20T00:00:00"/>
    <n v="6571.02"/>
    <x v="1"/>
    <x v="1"/>
    <s v="R1012"/>
    <n v="41"/>
  </r>
  <r>
    <x v="1547"/>
    <s v=" Ms"/>
    <s v="Karen A"/>
    <s v="Sobrino"/>
    <n v="27.265000000000001"/>
    <n v="5.51"/>
    <s v="No"/>
    <s v="No"/>
    <s v="No"/>
    <x v="3"/>
    <s v="No"/>
    <s v="Overweight"/>
    <s v="Normal"/>
    <d v="1984-09-20T00:00:00"/>
    <n v="6555.07"/>
    <x v="1"/>
    <x v="2"/>
    <s v="R1024"/>
    <n v="38"/>
  </r>
  <r>
    <x v="1548"/>
    <s v=" Mr"/>
    <s v="Thomas R"/>
    <s v="Gennaro"/>
    <n v="17.059999999999999"/>
    <n v="8.5"/>
    <s v="No"/>
    <s v="No"/>
    <s v="No"/>
    <x v="0"/>
    <s v="No"/>
    <s v="Under  Weight"/>
    <s v="Diabetic"/>
    <d v="1968-12-11T00:00:00"/>
    <n v="6552.01"/>
    <x v="2"/>
    <x v="2"/>
    <s v="R1013"/>
    <n v="54"/>
  </r>
  <r>
    <x v="1549"/>
    <s v=" Ms"/>
    <s v="Stephanie W"/>
    <s v="Mayer"/>
    <n v="36.29"/>
    <n v="6.23"/>
    <s v="No"/>
    <s v="No"/>
    <s v="No"/>
    <x v="0"/>
    <s v="No"/>
    <s v="Obesity"/>
    <s v="Prediabetic"/>
    <d v="1989-08-06T00:00:00"/>
    <n v="6551.75"/>
    <x v="1"/>
    <x v="2"/>
    <s v="R1024"/>
    <n v="33"/>
  </r>
  <r>
    <x v="1550"/>
    <s v=" Mr"/>
    <s v="Ezra"/>
    <s v="Becker"/>
    <n v="28.594999999999999"/>
    <n v="8.5299999999999994"/>
    <s v="yes"/>
    <s v="No"/>
    <s v="No"/>
    <x v="3"/>
    <s v="No"/>
    <s v="Overweight"/>
    <s v="Diabetic"/>
    <d v="1986-12-18T00:00:00"/>
    <n v="6548.2"/>
    <x v="1"/>
    <x v="0"/>
    <s v="R1012"/>
    <n v="36"/>
  </r>
  <r>
    <x v="1551"/>
    <s v=" Mr"/>
    <s v="Jim"/>
    <s v="Moore"/>
    <n v="17.8"/>
    <n v="5.75"/>
    <s v="yes"/>
    <s v="No"/>
    <s v="Yes"/>
    <x v="3"/>
    <s v="No"/>
    <s v="Under  Weight"/>
    <s v="Prediabetic"/>
    <d v="1969-12-03T00:00:00"/>
    <n v="6546.16"/>
    <x v="1"/>
    <x v="0"/>
    <s v="R1013"/>
    <n v="53"/>
  </r>
  <r>
    <x v="1552"/>
    <s v=" Mr"/>
    <s v="Ari L"/>
    <s v="Platt"/>
    <n v="21.4"/>
    <n v="5.6"/>
    <s v="No"/>
    <s v="No"/>
    <s v="No"/>
    <x v="0"/>
    <s v="No"/>
    <s v="Normal Weight"/>
    <s v="Normal"/>
    <d v="1982-10-02T00:00:00"/>
    <n v="6536.68"/>
    <x v="1"/>
    <x v="2"/>
    <s v="R1012"/>
    <n v="40"/>
  </r>
  <r>
    <x v="1553"/>
    <s v=" Ms"/>
    <s v="Fanny"/>
    <s v="Brodeur"/>
    <n v="23.01"/>
    <n v="4.68"/>
    <s v="No"/>
    <s v="No"/>
    <s v="No"/>
    <x v="0"/>
    <s v="No"/>
    <s v="Normal Weight"/>
    <s v="Normal"/>
    <d v="1982-08-12T00:00:00"/>
    <n v="6532.04"/>
    <x v="1"/>
    <x v="1"/>
    <s v="R1013"/>
    <n v="40"/>
  </r>
  <r>
    <x v="1554"/>
    <s v=" Ms"/>
    <s v="Heather"/>
    <s v="Knight Pech"/>
    <n v="19.86"/>
    <n v="5.62"/>
    <s v="yes"/>
    <s v="No"/>
    <s v="No"/>
    <x v="0"/>
    <s v="No"/>
    <s v="Normal Weight"/>
    <s v="Normal"/>
    <d v="1976-10-23T00:00:00"/>
    <n v="6529.21"/>
    <x v="1"/>
    <x v="1"/>
    <s v="R1013"/>
    <n v="46"/>
  </r>
  <r>
    <x v="1555"/>
    <s v=" Mr"/>
    <s v="Peter W"/>
    <s v="Richter"/>
    <n v="33.58"/>
    <n v="5.08"/>
    <s v="No"/>
    <s v="No"/>
    <s v="No"/>
    <x v="0"/>
    <s v="No"/>
    <s v="Obesity"/>
    <s v="Normal"/>
    <d v="1994-07-07T00:00:00"/>
    <n v="6512.24"/>
    <x v="1"/>
    <x v="1"/>
    <s v="R1021"/>
    <n v="28"/>
  </r>
  <r>
    <x v="1556"/>
    <s v=" Ms"/>
    <s v="Catherine A"/>
    <s v="Jubinski"/>
    <n v="29.81"/>
    <n v="5.28"/>
    <s v="No"/>
    <s v="No"/>
    <s v="No"/>
    <x v="0"/>
    <s v="No"/>
    <s v="Overweight"/>
    <s v="Normal"/>
    <d v="1982-08-28T00:00:00"/>
    <n v="6500.24"/>
    <x v="1"/>
    <x v="2"/>
    <s v="R1013"/>
    <n v="40"/>
  </r>
  <r>
    <x v="1557"/>
    <s v=" Ms"/>
    <s v="Kelly A"/>
    <s v="Wall"/>
    <n v="27.4"/>
    <n v="4.6100000000000003"/>
    <s v="No"/>
    <s v="No"/>
    <s v="No"/>
    <x v="0"/>
    <s v="No"/>
    <s v="Overweight"/>
    <s v="Normal"/>
    <d v="1982-10-09T00:00:00"/>
    <n v="6496.89"/>
    <x v="1"/>
    <x v="0"/>
    <s v="R1011"/>
    <n v="40"/>
  </r>
  <r>
    <x v="1558"/>
    <s v=" Ms"/>
    <s v="Janel N"/>
    <s v="Mckay"/>
    <n v="17.98"/>
    <n v="6.57"/>
    <s v="yes"/>
    <s v="No"/>
    <s v="No"/>
    <x v="1"/>
    <s v="No"/>
    <s v="Under  Weight"/>
    <s v="Diabetic"/>
    <d v="1970-12-01T00:00:00"/>
    <n v="6481.67"/>
    <x v="1"/>
    <x v="2"/>
    <s v="R1013"/>
    <n v="52"/>
  </r>
  <r>
    <x v="1559"/>
    <s v=" Ms"/>
    <s v="Yann Kai"/>
    <s v="Oh"/>
    <n v="37.9"/>
    <n v="5.83"/>
    <s v="No"/>
    <s v="No"/>
    <s v="No"/>
    <x v="0"/>
    <s v="No"/>
    <s v="Obesity"/>
    <s v="Prediabetic"/>
    <d v="1980-06-08T00:00:00"/>
    <n v="6474.01"/>
    <x v="1"/>
    <x v="0"/>
    <s v="R1011"/>
    <n v="43"/>
  </r>
  <r>
    <x v="1560"/>
    <s v=" Mr"/>
    <s v="Zachary R"/>
    <s v="Kessell"/>
    <n v="25.27"/>
    <n v="6.98"/>
    <s v="yes"/>
    <s v="No"/>
    <s v="No"/>
    <x v="0"/>
    <s v="No"/>
    <s v="Overweight"/>
    <s v="Diabetic"/>
    <d v="1981-07-27T00:00:00"/>
    <n v="6473.15"/>
    <x v="1"/>
    <x v="2"/>
    <s v="R1013"/>
    <n v="41"/>
  </r>
  <r>
    <x v="1561"/>
    <s v=" Mr"/>
    <s v="Alejandro Sr"/>
    <s v="Hidalgo Zambrano"/>
    <n v="29.26"/>
    <n v="4.03"/>
    <s v="No"/>
    <s v="No"/>
    <s v="No"/>
    <x v="3"/>
    <s v="No"/>
    <s v="Overweight"/>
    <s v="Normal"/>
    <d v="1984-11-01T00:00:00"/>
    <n v="6457.84"/>
    <x v="1"/>
    <x v="0"/>
    <s v="R1012"/>
    <n v="38"/>
  </r>
  <r>
    <x v="1562"/>
    <s v=" Mr"/>
    <s v="Nicholas R"/>
    <s v="Caprario"/>
    <n v="27.835000000000001"/>
    <n v="4.5599999999999996"/>
    <s v="No"/>
    <s v="No"/>
    <s v="No"/>
    <x v="3"/>
    <s v="No"/>
    <s v="Overweight"/>
    <s v="Normal"/>
    <d v="1984-08-26T00:00:00"/>
    <n v="6455.86"/>
    <x v="2"/>
    <x v="0"/>
    <s v="R1012"/>
    <n v="38"/>
  </r>
  <r>
    <x v="1563"/>
    <s v=" Mr"/>
    <s v="Paul"/>
    <s v="Ryan"/>
    <n v="46.53"/>
    <n v="5.38"/>
    <s v="yes"/>
    <s v="No"/>
    <s v="No"/>
    <x v="0"/>
    <s v="No"/>
    <s v="Obesity"/>
    <s v="Normal"/>
    <d v="1985-07-22T00:00:00"/>
    <n v="6435.62"/>
    <x v="2"/>
    <x v="2"/>
    <s v="R1013"/>
    <n v="37"/>
  </r>
  <r>
    <x v="1564"/>
    <s v=" Mr"/>
    <s v="Michael D"/>
    <s v="Hoffman"/>
    <n v="20.58"/>
    <n v="11.04"/>
    <s v="yes"/>
    <s v="No"/>
    <s v="No"/>
    <x v="3"/>
    <s v="No"/>
    <s v="Normal Weight"/>
    <s v="Diabetic"/>
    <d v="1975-08-05T00:00:00"/>
    <n v="6423.48"/>
    <x v="1"/>
    <x v="0"/>
    <s v="R1013"/>
    <n v="47"/>
  </r>
  <r>
    <x v="1565"/>
    <s v=" Ms"/>
    <s v="Marina"/>
    <s v="Wong"/>
    <n v="19.53"/>
    <n v="6.09"/>
    <s v="yes"/>
    <s v="No"/>
    <s v="No"/>
    <x v="0"/>
    <s v="No"/>
    <s v="Normal Weight"/>
    <s v="Prediabetic"/>
    <d v="1976-12-30T00:00:00"/>
    <n v="6417.28"/>
    <x v="1"/>
    <x v="0"/>
    <s v="R1013"/>
    <n v="46"/>
  </r>
  <r>
    <x v="1566"/>
    <s v=" Ms"/>
    <s v="Caroline"/>
    <s v="Lea"/>
    <n v="27.7"/>
    <n v="4.71"/>
    <s v="No"/>
    <s v="No"/>
    <s v="No"/>
    <x v="3"/>
    <s v="No"/>
    <s v="Overweight"/>
    <s v="Normal"/>
    <d v="1987-09-04T00:00:00"/>
    <n v="6414.18"/>
    <x v="1"/>
    <x v="2"/>
    <s v="R1011"/>
    <n v="35"/>
  </r>
  <r>
    <x v="1567"/>
    <s v=" Mr"/>
    <s v="Ross P"/>
    <s v="Patterson"/>
    <n v="18.920000000000002"/>
    <n v="8.18"/>
    <s v="No"/>
    <s v="No"/>
    <s v="No"/>
    <x v="0"/>
    <s v="No"/>
    <s v="Normal Weight"/>
    <s v="Diabetic"/>
    <d v="1971-08-22T00:00:00"/>
    <n v="6412.34"/>
    <x v="1"/>
    <x v="0"/>
    <s v="R1013"/>
    <n v="51"/>
  </r>
  <r>
    <x v="1568"/>
    <s v=" Ms"/>
    <s v="Aoife"/>
    <s v="Quigley"/>
    <n v="17.760000000000002"/>
    <n v="11.18"/>
    <s v="yes"/>
    <s v="No"/>
    <s v="No"/>
    <x v="1"/>
    <s v="No"/>
    <s v="Under  Weight"/>
    <s v="Diabetic"/>
    <d v="1970-08-20T00:00:00"/>
    <n v="6407.05"/>
    <x v="1"/>
    <x v="1"/>
    <s v="R1013"/>
    <n v="52"/>
  </r>
  <r>
    <x v="1569"/>
    <s v=" Mr"/>
    <s v="Wesley"/>
    <s v="Korir"/>
    <n v="29.83"/>
    <n v="5.03"/>
    <s v="yes"/>
    <s v="No"/>
    <s v="No"/>
    <x v="0"/>
    <s v="No"/>
    <s v="Overweight"/>
    <s v="Normal"/>
    <d v="1985-12-10T00:00:00"/>
    <n v="6406.41"/>
    <x v="0"/>
    <x v="0"/>
    <s v="R1014"/>
    <n v="37"/>
  </r>
  <r>
    <x v="1570"/>
    <s v=" Ms"/>
    <s v="Rebecca J"/>
    <s v="Downs"/>
    <n v="23.465"/>
    <n v="5.56"/>
    <s v="No"/>
    <s v="No"/>
    <s v="No"/>
    <x v="3"/>
    <s v="No"/>
    <s v="Normal Weight"/>
    <s v="Normal"/>
    <d v="1987-09-09T00:00:00"/>
    <n v="6402.29"/>
    <x v="1"/>
    <x v="0"/>
    <s v="R1024"/>
    <n v="35"/>
  </r>
  <r>
    <x v="1571"/>
    <s v=" Mr"/>
    <s v="Barry P"/>
    <s v="Young"/>
    <n v="29.355"/>
    <n v="4.33"/>
    <s v="No"/>
    <s v="No"/>
    <s v="No"/>
    <x v="0"/>
    <s v="No"/>
    <s v="Overweight"/>
    <s v="Normal"/>
    <d v="1982-10-28T00:00:00"/>
    <n v="6393.6"/>
    <x v="1"/>
    <x v="1"/>
    <s v="R1012"/>
    <n v="40"/>
  </r>
  <r>
    <x v="1572"/>
    <s v=" Mr"/>
    <s v="Maciej"/>
    <s v="Zywek"/>
    <n v="35.49"/>
    <n v="5.21"/>
    <s v="yes"/>
    <s v="No"/>
    <s v="Yes"/>
    <x v="3"/>
    <s v="No"/>
    <s v="Obesity"/>
    <s v="Normal"/>
    <d v="1997-08-16T00:00:00"/>
    <n v="6389.53"/>
    <x v="1"/>
    <x v="2"/>
    <s v="R1021"/>
    <n v="25"/>
  </r>
  <r>
    <x v="1573"/>
    <s v=" Mr"/>
    <s v="Jerry D"/>
    <s v="Faulkner"/>
    <n v="26.315000000000001"/>
    <n v="5.89"/>
    <s v="No"/>
    <s v="No"/>
    <s v="No"/>
    <x v="0"/>
    <s v="No"/>
    <s v="Overweight"/>
    <s v="Prediabetic"/>
    <d v="1982-08-06T00:00:00"/>
    <n v="6389.38"/>
    <x v="0"/>
    <x v="2"/>
    <s v="R1012"/>
    <n v="40"/>
  </r>
  <r>
    <x v="1574"/>
    <s v=" Mr"/>
    <s v="Eric A"/>
    <s v="Erspamer"/>
    <n v="19.79"/>
    <n v="4.8099999999999996"/>
    <s v="yes"/>
    <s v="No"/>
    <s v="No"/>
    <x v="0"/>
    <s v="No"/>
    <s v="Normal Weight"/>
    <s v="Normal"/>
    <d v="1976-11-18T00:00:00"/>
    <n v="6374.16"/>
    <x v="1"/>
    <x v="2"/>
    <s v="R1013"/>
    <n v="46"/>
  </r>
  <r>
    <x v="1575"/>
    <s v=" Ms"/>
    <s v="Cathi"/>
    <s v="Campbell"/>
    <n v="40.564999999999998"/>
    <n v="5.66"/>
    <s v="No"/>
    <s v="No"/>
    <s v="No"/>
    <x v="3"/>
    <s v="No"/>
    <s v="Obesity"/>
    <s v="Normal"/>
    <d v="1984-08-13T00:00:00"/>
    <n v="6373.56"/>
    <x v="1"/>
    <x v="1"/>
    <s v="R1012"/>
    <n v="38"/>
  </r>
  <r>
    <x v="1576"/>
    <s v=" Mr"/>
    <s v="Alex M"/>
    <s v="Addison"/>
    <n v="18.03"/>
    <n v="10.66"/>
    <s v="yes"/>
    <s v="No"/>
    <s v="No"/>
    <x v="1"/>
    <s v="No"/>
    <s v="Under  Weight"/>
    <s v="Diabetic"/>
    <d v="1970-11-09T00:00:00"/>
    <n v="6367.31"/>
    <x v="1"/>
    <x v="1"/>
    <s v="R1013"/>
    <n v="52"/>
  </r>
  <r>
    <x v="1577"/>
    <s v=" Mr"/>
    <s v="Liang"/>
    <s v="Wu"/>
    <n v="34.65"/>
    <n v="5.98"/>
    <s v="yes"/>
    <s v="No"/>
    <s v="No"/>
    <x v="0"/>
    <s v="No"/>
    <s v="Obesity"/>
    <s v="Prediabetic"/>
    <d v="1996-07-07T00:00:00"/>
    <n v="6361.47"/>
    <x v="1"/>
    <x v="0"/>
    <s v="R1021"/>
    <n v="26"/>
  </r>
  <r>
    <x v="1578"/>
    <s v=" Ms"/>
    <s v="Lexy"/>
    <s v="Millett"/>
    <n v="42.94"/>
    <n v="4.34"/>
    <s v="No"/>
    <s v="No"/>
    <s v="No"/>
    <x v="0"/>
    <s v="No"/>
    <s v="Obesity"/>
    <s v="Normal"/>
    <d v="1989-06-24T00:00:00"/>
    <n v="6360.99"/>
    <x v="1"/>
    <x v="2"/>
    <s v="R1012"/>
    <n v="33"/>
  </r>
  <r>
    <x v="1579"/>
    <s v=" Mr"/>
    <s v="Michael"/>
    <s v="Bosl"/>
    <n v="31.254999999999999"/>
    <n v="5.17"/>
    <s v="No"/>
    <s v="No"/>
    <s v="No"/>
    <x v="0"/>
    <s v="No"/>
    <s v="Obesity"/>
    <s v="Normal"/>
    <d v="1980-10-30T00:00:00"/>
    <n v="6358.78"/>
    <x v="1"/>
    <x v="1"/>
    <s v="R1012"/>
    <n v="42"/>
  </r>
  <r>
    <x v="1580"/>
    <s v=" Mr"/>
    <s v="Samuel L"/>
    <s v="Goldberg"/>
    <n v="45.43"/>
    <n v="4.2300000000000004"/>
    <s v="yes"/>
    <s v="No"/>
    <s v="Yes"/>
    <x v="3"/>
    <s v="No"/>
    <s v="Obesity"/>
    <s v="Normal"/>
    <d v="1983-08-19T00:00:00"/>
    <n v="6356.27"/>
    <x v="2"/>
    <x v="2"/>
    <s v="R1013"/>
    <n v="39"/>
  </r>
  <r>
    <x v="1581"/>
    <s v=" Mr"/>
    <s v="Spencer A"/>
    <s v="Kelley"/>
    <n v="32.340000000000003"/>
    <n v="4.88"/>
    <s v="yes"/>
    <s v="No"/>
    <s v="Yes"/>
    <x v="3"/>
    <s v="No"/>
    <s v="Obesity"/>
    <s v="Normal"/>
    <d v="1983-10-21T00:00:00"/>
    <n v="6338.08"/>
    <x v="1"/>
    <x v="1"/>
    <s v="R1013"/>
    <n v="39"/>
  </r>
  <r>
    <x v="1582"/>
    <s v=" Mrs"/>
    <s v="Rochelle"/>
    <s v="Johnston"/>
    <n v="25.46"/>
    <n v="9.7100000000000009"/>
    <s v="yes"/>
    <s v="No"/>
    <s v="No"/>
    <x v="3"/>
    <s v="No"/>
    <s v="Overweight"/>
    <s v="Diabetic"/>
    <d v="1986-09-25T00:00:00"/>
    <n v="6335.64"/>
    <x v="1"/>
    <x v="2"/>
    <s v="R1013"/>
    <n v="36"/>
  </r>
  <r>
    <x v="1583"/>
    <s v=" Ms"/>
    <s v="Paula"/>
    <s v="Keating"/>
    <n v="37.145000000000003"/>
    <n v="5.32"/>
    <s v="No"/>
    <s v="No"/>
    <s v="No"/>
    <x v="0"/>
    <s v="No"/>
    <s v="Obesity"/>
    <s v="Normal"/>
    <d v="1990-08-13T00:00:00"/>
    <n v="6334.34"/>
    <x v="1"/>
    <x v="2"/>
    <s v="R1024"/>
    <n v="32"/>
  </r>
  <r>
    <x v="1584"/>
    <s v=" Mrs"/>
    <s v="Madeline E"/>
    <s v="Duhon"/>
    <n v="30.8"/>
    <n v="5.83"/>
    <s v="yes"/>
    <s v="No"/>
    <s v="No"/>
    <x v="0"/>
    <s v="No"/>
    <s v="Obesity"/>
    <s v="Prediabetic"/>
    <d v="1985-12-15T00:00:00"/>
    <n v="6313.76"/>
    <x v="1"/>
    <x v="1"/>
    <s v="R1013"/>
    <n v="37"/>
  </r>
  <r>
    <x v="1585"/>
    <s v=" Ms"/>
    <s v="Maria Isabel"/>
    <s v="Briseno"/>
    <n v="29.5"/>
    <n v="5.54"/>
    <s v="yes"/>
    <s v="No"/>
    <s v="No"/>
    <x v="0"/>
    <s v="No"/>
    <s v="Overweight"/>
    <s v="Normal"/>
    <d v="1985-11-19T00:00:00"/>
    <n v="6311.95"/>
    <x v="1"/>
    <x v="1"/>
    <s v="R1011"/>
    <n v="37"/>
  </r>
  <r>
    <x v="1586"/>
    <s v=" Mr"/>
    <s v="Arthur M"/>
    <s v="Besse"/>
    <n v="43.39"/>
    <n v="5.85"/>
    <s v="No"/>
    <s v="yes"/>
    <s v="No"/>
    <x v="3"/>
    <s v="No"/>
    <s v="Obesity"/>
    <s v="Prediabetic"/>
    <d v="2004-07-27T00:00:00"/>
    <n v="6311.11"/>
    <x v="1"/>
    <x v="2"/>
    <s v="R1011"/>
    <n v="18"/>
  </r>
  <r>
    <x v="1587"/>
    <s v=" Mr"/>
    <s v="Joseph R"/>
    <s v="Shillings"/>
    <n v="15.08"/>
    <n v="4.8499999999999996"/>
    <s v="yes"/>
    <s v="No"/>
    <s v="Yes"/>
    <x v="3"/>
    <s v="No"/>
    <s v="Under  Weight"/>
    <s v="Normal"/>
    <d v="1969-09-04T00:00:00"/>
    <n v="6305.61"/>
    <x v="1"/>
    <x v="2"/>
    <s v="R1012"/>
    <n v="53"/>
  </r>
  <r>
    <x v="1588"/>
    <s v=" Ms"/>
    <s v="Sachiko"/>
    <s v="Tate"/>
    <n v="20.48"/>
    <n v="11.09"/>
    <s v="No"/>
    <s v="No"/>
    <s v="No"/>
    <x v="0"/>
    <s v="No"/>
    <s v="Normal Weight"/>
    <s v="Diabetic"/>
    <d v="1974-09-17T00:00:00"/>
    <n v="6302.23"/>
    <x v="1"/>
    <x v="1"/>
    <s v="R1013"/>
    <n v="48"/>
  </r>
  <r>
    <x v="1589"/>
    <s v=" Mr"/>
    <s v="Christopher"/>
    <s v="Arsenault"/>
    <n v="34.450000000000003"/>
    <n v="5.58"/>
    <s v="yes"/>
    <s v="No"/>
    <s v="No"/>
    <x v="0"/>
    <s v="No"/>
    <s v="Obesity"/>
    <s v="Normal"/>
    <d v="1996-07-04T00:00:00"/>
    <n v="6293.63"/>
    <x v="1"/>
    <x v="0"/>
    <s v="R1021"/>
    <n v="26"/>
  </r>
  <r>
    <x v="1590"/>
    <s v=" Mr"/>
    <s v="Joseph"/>
    <s v="Hengoed"/>
    <n v="34.21"/>
    <n v="9.7200000000000006"/>
    <s v="yes"/>
    <s v="No"/>
    <s v="No"/>
    <x v="0"/>
    <s v="No"/>
    <s v="Obesity"/>
    <s v="Diabetic"/>
    <d v="1981-08-26T00:00:00"/>
    <n v="6289.75"/>
    <x v="1"/>
    <x v="0"/>
    <s v="R1013"/>
    <n v="41"/>
  </r>
  <r>
    <x v="1591"/>
    <s v=" Mr"/>
    <s v="Lawrence"/>
    <s v="Aller"/>
    <n v="28.8"/>
    <n v="11.41"/>
    <s v="yes"/>
    <s v="No"/>
    <s v="No"/>
    <x v="0"/>
    <s v="No"/>
    <s v="Overweight"/>
    <s v="Diabetic"/>
    <d v="1981-11-24T00:00:00"/>
    <n v="6282.24"/>
    <x v="1"/>
    <x v="1"/>
    <s v="R1011"/>
    <n v="41"/>
  </r>
  <r>
    <x v="1592"/>
    <s v=" Mrs"/>
    <s v="Katie"/>
    <s v="Pisano"/>
    <n v="31.74"/>
    <n v="4.46"/>
    <s v="No"/>
    <s v="No"/>
    <s v="Yes"/>
    <x v="3"/>
    <s v="No"/>
    <s v="Obesity"/>
    <s v="Normal"/>
    <d v="1993-10-16T00:00:00"/>
    <n v="6276.3"/>
    <x v="1"/>
    <x v="1"/>
    <s v="R1025"/>
    <n v="29"/>
  </r>
  <r>
    <x v="1593"/>
    <s v=" Mr"/>
    <s v="Ruben"/>
    <s v="Sanca"/>
    <n v="21.78"/>
    <n v="9.31"/>
    <s v="yes"/>
    <s v="No"/>
    <s v="No"/>
    <x v="0"/>
    <s v="No"/>
    <s v="Normal Weight"/>
    <s v="Diabetic"/>
    <d v="1981-06-30T00:00:00"/>
    <n v="6272.48"/>
    <x v="0"/>
    <x v="0"/>
    <s v="R1013"/>
    <n v="41"/>
  </r>
  <r>
    <x v="1594"/>
    <s v=" Ms"/>
    <s v="Sarah"/>
    <s v="Bond"/>
    <n v="23.75"/>
    <n v="5.03"/>
    <s v="No"/>
    <s v="No"/>
    <s v="No"/>
    <x v="3"/>
    <s v="No"/>
    <s v="Normal Weight"/>
    <s v="Normal"/>
    <d v="1984-09-25T00:00:00"/>
    <n v="6269.33"/>
    <x v="1"/>
    <x v="1"/>
    <s v="R1013"/>
    <n v="38"/>
  </r>
  <r>
    <x v="1595"/>
    <s v=" Mrs"/>
    <s v="Angela R"/>
    <s v="Carron"/>
    <n v="33.21"/>
    <n v="5.07"/>
    <s v="yes"/>
    <s v="No"/>
    <s v="No"/>
    <x v="3"/>
    <s v="No"/>
    <s v="Obesity"/>
    <s v="Normal"/>
    <d v="1995-10-17T00:00:00"/>
    <n v="6261.2"/>
    <x v="1"/>
    <x v="1"/>
    <s v="R1026"/>
    <n v="27"/>
  </r>
  <r>
    <x v="1596"/>
    <s v=" Mr"/>
    <s v="Chatham"/>
    <s v="Ellwanger"/>
    <n v="17.7"/>
    <n v="10.42"/>
    <s v="yes"/>
    <s v="No"/>
    <s v="No"/>
    <x v="1"/>
    <s v="No"/>
    <s v="Under  Weight"/>
    <s v="Diabetic"/>
    <d v="1970-10-11T00:00:00"/>
    <n v="6255.38"/>
    <x v="1"/>
    <x v="2"/>
    <s v="R1013"/>
    <n v="52"/>
  </r>
  <r>
    <x v="1597"/>
    <s v=" Mr"/>
    <s v="Derek"/>
    <s v="Hanson"/>
    <n v="17.2"/>
    <n v="6.45"/>
    <s v="No"/>
    <s v="No"/>
    <s v="No"/>
    <x v="1"/>
    <s v="No"/>
    <s v="Under  Weight"/>
    <s v="Prediabetic"/>
    <d v="1972-09-08T00:00:00"/>
    <n v="6254.13"/>
    <x v="1"/>
    <x v="2"/>
    <s v="R1012"/>
    <n v="50"/>
  </r>
  <r>
    <x v="1598"/>
    <s v=" Mr"/>
    <s v="Kalvin J"/>
    <s v="Tucker"/>
    <n v="19.21"/>
    <n v="5.52"/>
    <s v="No"/>
    <s v="No"/>
    <s v="No"/>
    <x v="1"/>
    <s v="No"/>
    <s v="Normal Weight"/>
    <s v="Normal"/>
    <d v="1972-11-11T00:00:00"/>
    <n v="6253.85"/>
    <x v="1"/>
    <x v="2"/>
    <s v="R1013"/>
    <n v="50"/>
  </r>
  <r>
    <x v="1599"/>
    <s v=" Mr"/>
    <s v="Dave"/>
    <s v="Counts"/>
    <n v="23.2"/>
    <n v="4.41"/>
    <s v="No"/>
    <s v="No"/>
    <s v="Yes"/>
    <x v="3"/>
    <s v="No"/>
    <s v="Normal Weight"/>
    <s v="Normal"/>
    <d v="1979-10-10T00:00:00"/>
    <n v="6250.44"/>
    <x v="1"/>
    <x v="1"/>
    <s v="R1011"/>
    <n v="43"/>
  </r>
  <r>
    <x v="1600"/>
    <s v=" Ms"/>
    <s v="Barbara G"/>
    <s v="Carson"/>
    <n v="32.5"/>
    <n v="4.6900000000000004"/>
    <s v="yes"/>
    <s v="No"/>
    <s v="Yes"/>
    <x v="3"/>
    <s v="No"/>
    <s v="Obesity"/>
    <s v="Normal"/>
    <d v="1983-08-11T00:00:00"/>
    <n v="6238.3"/>
    <x v="1"/>
    <x v="1"/>
    <s v="R1011"/>
    <n v="39"/>
  </r>
  <r>
    <x v="1601"/>
    <s v=" Mr"/>
    <s v="Skylar"/>
    <s v="Haines"/>
    <n v="20.9"/>
    <n v="6.94"/>
    <s v="No"/>
    <s v="No"/>
    <s v="No"/>
    <x v="0"/>
    <s v="No"/>
    <s v="Normal Weight"/>
    <s v="Diabetic"/>
    <d v="1978-09-19T00:00:00"/>
    <n v="6236.95"/>
    <x v="1"/>
    <x v="2"/>
    <s v="R1013"/>
    <n v="44"/>
  </r>
  <r>
    <x v="1602"/>
    <s v=" Mr"/>
    <s v="Nick"/>
    <s v="Schnabel"/>
    <n v="19.11"/>
    <n v="4.3499999999999996"/>
    <s v="No"/>
    <s v="No"/>
    <s v="No"/>
    <x v="1"/>
    <s v="No"/>
    <s v="Normal Weight"/>
    <s v="Normal"/>
    <d v="1972-06-29T00:00:00"/>
    <n v="6219.93"/>
    <x v="1"/>
    <x v="2"/>
    <s v="R1013"/>
    <n v="50"/>
  </r>
  <r>
    <x v="1603"/>
    <s v=" Mr"/>
    <s v="Sunny S"/>
    <s v="Thind"/>
    <n v="31.17"/>
    <n v="5.28"/>
    <s v="No"/>
    <s v="No"/>
    <s v="No"/>
    <x v="3"/>
    <s v="No"/>
    <s v="Obesity"/>
    <s v="Normal"/>
    <d v="1992-08-12T00:00:00"/>
    <n v="6208.5"/>
    <x v="1"/>
    <x v="1"/>
    <s v="R1021"/>
    <n v="30"/>
  </r>
  <r>
    <x v="1604"/>
    <s v=" Mrs"/>
    <s v="Anne-Marie"/>
    <s v="Simon"/>
    <n v="36.08"/>
    <n v="4.29"/>
    <s v="No"/>
    <s v="No"/>
    <s v="No"/>
    <x v="0"/>
    <s v="No"/>
    <s v="Obesity"/>
    <s v="Normal"/>
    <d v="1999-09-10T00:00:00"/>
    <n v="6207.26"/>
    <x v="1"/>
    <x v="2"/>
    <s v="R1026"/>
    <n v="23"/>
  </r>
  <r>
    <x v="1605"/>
    <s v=" Mr"/>
    <s v="Nicholas"/>
    <s v="Arciniaga"/>
    <n v="28.024999999999999"/>
    <n v="5.69"/>
    <s v="yes"/>
    <s v="No"/>
    <s v="No"/>
    <x v="0"/>
    <s v="No"/>
    <s v="Overweight"/>
    <s v="Normal"/>
    <d v="1985-09-22T00:00:00"/>
    <n v="6203.9"/>
    <x v="1"/>
    <x v="2"/>
    <s v="R1012"/>
    <n v="37"/>
  </r>
  <r>
    <x v="1606"/>
    <s v=" Mr"/>
    <s v="Scott M"/>
    <s v="Ryan"/>
    <n v="24.32"/>
    <n v="5.56"/>
    <s v="yes"/>
    <s v="No"/>
    <s v="No"/>
    <x v="0"/>
    <s v="No"/>
    <s v="Normal Weight"/>
    <s v="Normal"/>
    <d v="1985-07-22T00:00:00"/>
    <n v="6198.75"/>
    <x v="1"/>
    <x v="1"/>
    <s v="R1012"/>
    <n v="37"/>
  </r>
  <r>
    <x v="1607"/>
    <s v=" Ms"/>
    <s v="Marisa A"/>
    <s v="Lizak"/>
    <n v="38"/>
    <n v="5.41"/>
    <s v="yes"/>
    <s v="No"/>
    <s v="No"/>
    <x v="3"/>
    <s v="No"/>
    <s v="Obesity"/>
    <s v="Normal"/>
    <d v="1988-10-23T00:00:00"/>
    <n v="6196.45"/>
    <x v="1"/>
    <x v="1"/>
    <s v="R1011"/>
    <n v="34"/>
  </r>
  <r>
    <x v="1608"/>
    <s v=" Ms"/>
    <s v="Katie"/>
    <s v="Howery"/>
    <n v="31.6"/>
    <n v="10.85"/>
    <s v="yes"/>
    <s v="No"/>
    <s v="No"/>
    <x v="0"/>
    <s v="No"/>
    <s v="Obesity"/>
    <s v="Diabetic"/>
    <d v="1981-10-01T00:00:00"/>
    <n v="6186.13"/>
    <x v="1"/>
    <x v="0"/>
    <s v="R1011"/>
    <n v="41"/>
  </r>
  <r>
    <x v="1609"/>
    <s v=" Ms"/>
    <s v="Amy L"/>
    <s v="Crain"/>
    <n v="31.02"/>
    <n v="11.63"/>
    <s v="yes"/>
    <s v="No"/>
    <s v="No"/>
    <x v="0"/>
    <s v="No"/>
    <s v="Obesity"/>
    <s v="Diabetic"/>
    <d v="1981-11-22T00:00:00"/>
    <n v="6185.32"/>
    <x v="1"/>
    <x v="1"/>
    <s v="R1013"/>
    <n v="41"/>
  </r>
  <r>
    <x v="1610"/>
    <s v=" Ms"/>
    <s v="Jenna M"/>
    <s v="Hotze"/>
    <n v="29.26"/>
    <n v="5.68"/>
    <s v="yes"/>
    <s v="No"/>
    <s v="No"/>
    <x v="3"/>
    <s v="No"/>
    <s v="Overweight"/>
    <s v="Normal"/>
    <d v="1988-11-01T00:00:00"/>
    <n v="6184.3"/>
    <x v="1"/>
    <x v="0"/>
    <s v="R1013"/>
    <n v="34"/>
  </r>
  <r>
    <x v="1611"/>
    <s v=" Ms"/>
    <s v="Elizabeth M"/>
    <s v="Chauhan"/>
    <n v="15.09"/>
    <n v="7.59"/>
    <s v="yes"/>
    <s v="No"/>
    <s v="No"/>
    <x v="1"/>
    <s v="No"/>
    <s v="Under  Weight"/>
    <s v="Diabetic"/>
    <d v="1970-10-05T00:00:00"/>
    <n v="6183.46"/>
    <x v="1"/>
    <x v="2"/>
    <s v="R1012"/>
    <n v="52"/>
  </r>
  <r>
    <x v="1612"/>
    <s v=" Mr"/>
    <s v="Lyazid"/>
    <s v="Raab"/>
    <n v="22.63"/>
    <n v="5.09"/>
    <s v="yes"/>
    <s v="No"/>
    <s v="No"/>
    <x v="0"/>
    <s v="No"/>
    <s v="Normal Weight"/>
    <s v="Normal"/>
    <d v="1985-08-09T00:00:00"/>
    <n v="6183.32"/>
    <x v="1"/>
    <x v="2"/>
    <s v="R1012"/>
    <n v="37"/>
  </r>
  <r>
    <x v="1613"/>
    <s v=" Ms"/>
    <s v="Lindsey A"/>
    <s v="Mckown"/>
    <n v="23.46"/>
    <n v="4.21"/>
    <s v="No"/>
    <s v="No"/>
    <s v="No"/>
    <x v="3"/>
    <s v="No"/>
    <s v="Normal Weight"/>
    <s v="Normal"/>
    <d v="1984-10-06T00:00:00"/>
    <n v="6170.96"/>
    <x v="1"/>
    <x v="1"/>
    <s v="R1013"/>
    <n v="38"/>
  </r>
  <r>
    <x v="1614"/>
    <s v=" Mr"/>
    <s v="Chris"/>
    <s v="Schiemann"/>
    <n v="22.56"/>
    <n v="4.34"/>
    <s v="yes"/>
    <s v="No"/>
    <s v="No"/>
    <x v="0"/>
    <s v="No"/>
    <s v="Normal Weight"/>
    <s v="Normal"/>
    <d v="1985-10-15T00:00:00"/>
    <n v="6159.57"/>
    <x v="1"/>
    <x v="1"/>
    <s v="R1012"/>
    <n v="37"/>
  </r>
  <r>
    <x v="1615"/>
    <s v=" Ms"/>
    <s v="Jennifer A"/>
    <s v="Cress"/>
    <n v="19.28"/>
    <n v="11.85"/>
    <s v="No"/>
    <s v="No"/>
    <s v="No"/>
    <x v="1"/>
    <s v="No"/>
    <s v="Normal Weight"/>
    <s v="Diabetic"/>
    <d v="1973-11-06T00:00:00"/>
    <n v="6152.05"/>
    <x v="1"/>
    <x v="0"/>
    <s v="R1013"/>
    <n v="49"/>
  </r>
  <r>
    <x v="1616"/>
    <s v=" Mr"/>
    <s v="Leif S"/>
    <s v="Mawson"/>
    <n v="15.37"/>
    <n v="9.61"/>
    <s v="yes"/>
    <s v="No"/>
    <s v="No"/>
    <x v="1"/>
    <s v="No"/>
    <s v="Under  Weight"/>
    <s v="Diabetic"/>
    <d v="1970-10-14T00:00:00"/>
    <n v="6147.12"/>
    <x v="1"/>
    <x v="0"/>
    <s v="R1012"/>
    <n v="52"/>
  </r>
  <r>
    <x v="1617"/>
    <s v=" Ms"/>
    <s v="Stephanie A"/>
    <s v="Wigginton"/>
    <n v="18.71"/>
    <n v="5.29"/>
    <s v="yes"/>
    <s v="No"/>
    <s v="No"/>
    <x v="0"/>
    <s v="No"/>
    <s v="Normal Weight"/>
    <s v="Normal"/>
    <d v="1976-12-12T00:00:00"/>
    <n v="6139.14"/>
    <x v="1"/>
    <x v="0"/>
    <s v="R1013"/>
    <n v="46"/>
  </r>
  <r>
    <x v="1618"/>
    <s v=" Mr"/>
    <s v="Bo"/>
    <s v="Wang"/>
    <n v="20.61"/>
    <n v="6.89"/>
    <s v="No"/>
    <s v="No"/>
    <s v="No"/>
    <x v="0"/>
    <s v="No"/>
    <s v="Normal Weight"/>
    <s v="Diabetic"/>
    <d v="1978-09-05T00:00:00"/>
    <n v="6138.58"/>
    <x v="1"/>
    <x v="1"/>
    <s v="R1013"/>
    <n v="44"/>
  </r>
  <r>
    <x v="1619"/>
    <s v=" Ms"/>
    <s v="Leah"/>
    <s v="Schroeder"/>
    <n v="15.99"/>
    <n v="4.57"/>
    <s v="yes"/>
    <s v="No"/>
    <s v="Yes"/>
    <x v="3"/>
    <s v="No"/>
    <s v="Under  Weight"/>
    <s v="Normal"/>
    <d v="1969-11-09T00:00:00"/>
    <n v="6138.5"/>
    <x v="1"/>
    <x v="2"/>
    <s v="R1011"/>
    <n v="53"/>
  </r>
  <r>
    <x v="1620"/>
    <s v=" Ms"/>
    <s v="Kara Lynne"/>
    <s v="Leonard"/>
    <n v="33.155000000000001"/>
    <n v="4.32"/>
    <s v="No"/>
    <s v="No"/>
    <s v="No"/>
    <x v="0"/>
    <s v="No"/>
    <s v="Obesity"/>
    <s v="Normal"/>
    <d v="1990-08-18T00:00:00"/>
    <n v="6128.8"/>
    <x v="1"/>
    <x v="0"/>
    <s v="R1012"/>
    <n v="32"/>
  </r>
  <r>
    <x v="1621"/>
    <s v=" Mr"/>
    <s v="Jeffrey"/>
    <s v="Tissue"/>
    <n v="26.22"/>
    <n v="5.57"/>
    <s v="yes"/>
    <s v="No"/>
    <s v="Yes"/>
    <x v="3"/>
    <s v="No"/>
    <s v="Overweight"/>
    <s v="Normal"/>
    <d v="1983-11-16T00:00:00"/>
    <n v="6123.57"/>
    <x v="2"/>
    <x v="2"/>
    <s v="R1012"/>
    <n v="39"/>
  </r>
  <r>
    <x v="1622"/>
    <s v=" Mr"/>
    <s v="Justin"/>
    <s v="Wood"/>
    <n v="21.85"/>
    <n v="5.26"/>
    <s v="yes"/>
    <s v="No"/>
    <s v="Yes"/>
    <x v="3"/>
    <s v="No"/>
    <s v="Normal Weight"/>
    <s v="Normal"/>
    <d v="1983-08-11T00:00:00"/>
    <n v="6117.49"/>
    <x v="1"/>
    <x v="0"/>
    <s v="R1012"/>
    <n v="39"/>
  </r>
  <r>
    <x v="1623"/>
    <s v=" Ms"/>
    <s v="Emily"/>
    <s v="Denny"/>
    <n v="30.495000000000001"/>
    <n v="6.25"/>
    <s v="No"/>
    <s v="No"/>
    <s v="No"/>
    <x v="0"/>
    <s v="No"/>
    <s v="Obesity"/>
    <s v="Prediabetic"/>
    <d v="1991-07-25T00:00:00"/>
    <n v="6113.23"/>
    <x v="1"/>
    <x v="2"/>
    <s v="R1024"/>
    <n v="31"/>
  </r>
  <r>
    <x v="1624"/>
    <s v=" Ms"/>
    <s v="Rebecca"/>
    <s v="Testa"/>
    <n v="34.104999999999997"/>
    <n v="5.67"/>
    <s v="yes"/>
    <s v="No"/>
    <s v="No"/>
    <x v="0"/>
    <s v="No"/>
    <s v="Obesity"/>
    <s v="Normal"/>
    <d v="1985-07-21T00:00:00"/>
    <n v="6112.35"/>
    <x v="1"/>
    <x v="1"/>
    <s v="R1012"/>
    <n v="37"/>
  </r>
  <r>
    <x v="1625"/>
    <s v=" Mrs"/>
    <s v="Allie"/>
    <s v="Mooney"/>
    <n v="32.770000000000003"/>
    <n v="4.42"/>
    <s v="yes"/>
    <s v="No"/>
    <s v="No"/>
    <x v="3"/>
    <s v="No"/>
    <s v="Obesity"/>
    <s v="Normal"/>
    <d v="1995-09-09T00:00:00"/>
    <n v="6111.95"/>
    <x v="1"/>
    <x v="0"/>
    <s v="R1026"/>
    <n v="27"/>
  </r>
  <r>
    <x v="1626"/>
    <s v=" Ms"/>
    <s v="Trasi"/>
    <s v="Buchholtz"/>
    <n v="16.850000000000001"/>
    <n v="11.75"/>
    <s v="yes"/>
    <s v="No"/>
    <s v="No"/>
    <x v="1"/>
    <s v="No"/>
    <s v="Under  Weight"/>
    <s v="Diabetic"/>
    <d v="1970-06-09T00:00:00"/>
    <n v="6098.38"/>
    <x v="1"/>
    <x v="2"/>
    <s v="R1013"/>
    <n v="52"/>
  </r>
  <r>
    <x v="1627"/>
    <s v=" Mr"/>
    <s v="Kevin"/>
    <s v="Hoyt"/>
    <n v="34.700000000000003"/>
    <n v="6.06"/>
    <s v="No"/>
    <s v="No"/>
    <s v="No"/>
    <x v="3"/>
    <s v="No"/>
    <s v="Obesity"/>
    <s v="Prediabetic"/>
    <d v="1984-07-25T00:00:00"/>
    <n v="6082.41"/>
    <x v="0"/>
    <x v="2"/>
    <s v="R1011"/>
    <n v="38"/>
  </r>
  <r>
    <x v="1628"/>
    <s v=" Mr"/>
    <s v="Fernando"/>
    <s v="Cabada"/>
    <n v="37.049999999999997"/>
    <n v="5.48"/>
    <s v="No"/>
    <s v="No"/>
    <s v="No"/>
    <x v="3"/>
    <s v="No"/>
    <s v="Obesity"/>
    <s v="Normal"/>
    <d v="1984-10-14T00:00:00"/>
    <n v="6079.67"/>
    <x v="0"/>
    <x v="1"/>
    <s v="R1014"/>
    <n v="38"/>
  </r>
  <r>
    <x v="1629"/>
    <s v=" Ms"/>
    <s v="Ieva"/>
    <s v="Lobaciute"/>
    <n v="18.78"/>
    <n v="4.45"/>
    <s v="No"/>
    <s v="No"/>
    <s v="Yes"/>
    <x v="3"/>
    <s v="No"/>
    <s v="Normal Weight"/>
    <s v="Normal"/>
    <d v="1979-08-08T00:00:00"/>
    <n v="6074.37"/>
    <x v="1"/>
    <x v="2"/>
    <s v="R1012"/>
    <n v="43"/>
  </r>
  <r>
    <x v="1630"/>
    <s v=" Mr"/>
    <s v="Chris"/>
    <s v="Dawes"/>
    <n v="28.024999999999999"/>
    <n v="5"/>
    <s v="No"/>
    <s v="No"/>
    <s v="No"/>
    <x v="3"/>
    <s v="No"/>
    <s v="Overweight"/>
    <s v="Normal"/>
    <d v="1984-09-21T00:00:00"/>
    <n v="6067.13"/>
    <x v="2"/>
    <x v="1"/>
    <s v="R1016"/>
    <n v="38"/>
  </r>
  <r>
    <x v="1631"/>
    <s v=" Mr"/>
    <s v="Drew L"/>
    <s v="Deppen"/>
    <n v="35.090000000000003"/>
    <n v="5.84"/>
    <s v="No"/>
    <s v="No"/>
    <s v="No"/>
    <x v="0"/>
    <s v="No"/>
    <s v="Obesity"/>
    <s v="Prediabetic"/>
    <d v="1994-11-08T00:00:00"/>
    <n v="6064.37"/>
    <x v="1"/>
    <x v="2"/>
    <s v="R1011"/>
    <n v="28"/>
  </r>
  <r>
    <x v="1632"/>
    <s v=" Ms"/>
    <s v="Christina"/>
    <s v="Oberndorfer"/>
    <n v="34.42"/>
    <n v="5.21"/>
    <s v="yes"/>
    <s v="No"/>
    <s v="No"/>
    <x v="0"/>
    <s v="No"/>
    <s v="Obesity"/>
    <s v="Normal"/>
    <d v="1996-07-28T00:00:00"/>
    <n v="6061.8"/>
    <x v="1"/>
    <x v="0"/>
    <s v="R1012"/>
    <n v="26"/>
  </r>
  <r>
    <x v="1633"/>
    <s v=" Mr"/>
    <s v="Alexander G"/>
    <s v="Hetherington"/>
    <n v="29.4"/>
    <n v="4.26"/>
    <s v="No"/>
    <s v="No"/>
    <s v="No"/>
    <x v="0"/>
    <s v="No"/>
    <s v="Overweight"/>
    <s v="Normal"/>
    <d v="1989-08-16T00:00:00"/>
    <n v="6059.17"/>
    <x v="1"/>
    <x v="1"/>
    <s v="R1011"/>
    <n v="33"/>
  </r>
  <r>
    <x v="1634"/>
    <s v=" Ms"/>
    <s v="Meaghan"/>
    <s v="Murray"/>
    <n v="21.31"/>
    <n v="4.17"/>
    <s v="No"/>
    <s v="No"/>
    <s v="No"/>
    <x v="0"/>
    <s v="No"/>
    <s v="Normal Weight"/>
    <s v="Normal"/>
    <d v="1980-08-08T00:00:00"/>
    <n v="5993.62"/>
    <x v="1"/>
    <x v="0"/>
    <s v="R1013"/>
    <n v="42"/>
  </r>
  <r>
    <x v="1635"/>
    <s v=" Ms"/>
    <s v="Kristin"/>
    <s v="Higden"/>
    <n v="19.559999999999999"/>
    <n v="11.96"/>
    <s v="No"/>
    <s v="No"/>
    <s v="No"/>
    <x v="0"/>
    <s v="No"/>
    <s v="Normal Weight"/>
    <s v="Diabetic"/>
    <d v="1974-08-17T00:00:00"/>
    <n v="5990.17"/>
    <x v="1"/>
    <x v="2"/>
    <s v="R1013"/>
    <n v="48"/>
  </r>
  <r>
    <x v="1636"/>
    <s v=" Ms"/>
    <s v="Andrea K"/>
    <s v="Rediger"/>
    <n v="37.335000000000001"/>
    <n v="6.26"/>
    <s v="yes"/>
    <s v="No"/>
    <s v="No"/>
    <x v="3"/>
    <s v="No"/>
    <s v="Obesity"/>
    <s v="Prediabetic"/>
    <d v="1988-06-10T00:00:00"/>
    <n v="5989.52"/>
    <x v="1"/>
    <x v="1"/>
    <s v="R1012"/>
    <n v="34"/>
  </r>
  <r>
    <x v="1637"/>
    <s v=" Ms"/>
    <s v="Kris"/>
    <s v="Huff"/>
    <n v="19.53"/>
    <n v="11.68"/>
    <s v="No"/>
    <s v="No"/>
    <s v="No"/>
    <x v="0"/>
    <s v="No"/>
    <s v="Normal Weight"/>
    <s v="Diabetic"/>
    <d v="1974-10-11T00:00:00"/>
    <n v="5979.99"/>
    <x v="1"/>
    <x v="0"/>
    <s v="R1013"/>
    <n v="48"/>
  </r>
  <r>
    <x v="1638"/>
    <s v=" Mr"/>
    <s v="Alden W"/>
    <s v="Hall"/>
    <n v="34.1"/>
    <n v="5.16"/>
    <s v="No"/>
    <s v="No"/>
    <s v="No"/>
    <x v="0"/>
    <s v="No"/>
    <s v="Obesity"/>
    <s v="Normal"/>
    <d v="1980-10-10T00:00:00"/>
    <n v="5979.73"/>
    <x v="1"/>
    <x v="2"/>
    <s v="R1011"/>
    <n v="42"/>
  </r>
  <r>
    <x v="1639"/>
    <s v=" Ms"/>
    <s v="Suzanne M"/>
    <s v="Grise"/>
    <n v="16.5"/>
    <n v="6.9"/>
    <s v="yes"/>
    <s v="No"/>
    <s v="No"/>
    <x v="1"/>
    <s v="No"/>
    <s v="Under  Weight"/>
    <s v="Diabetic"/>
    <d v="1970-06-25T00:00:00"/>
    <n v="5979.66"/>
    <x v="1"/>
    <x v="0"/>
    <s v="R1013"/>
    <n v="52"/>
  </r>
  <r>
    <x v="1640"/>
    <s v=" Ms"/>
    <s v="Heidi Z"/>
    <s v="Skildum"/>
    <n v="30.69"/>
    <n v="4.83"/>
    <s v="No"/>
    <s v="No"/>
    <s v="No"/>
    <x v="3"/>
    <s v="No"/>
    <s v="Obesity"/>
    <s v="Normal"/>
    <d v="1984-11-11T00:00:00"/>
    <n v="5976.83"/>
    <x v="1"/>
    <x v="2"/>
    <s v="R1013"/>
    <n v="38"/>
  </r>
  <r>
    <x v="1641"/>
    <s v=" Ms"/>
    <s v="Carolyn"/>
    <s v="Yang"/>
    <n v="28.93"/>
    <n v="4.87"/>
    <s v="No"/>
    <s v="No"/>
    <s v="No"/>
    <x v="3"/>
    <s v="No"/>
    <s v="Overweight"/>
    <s v="Normal"/>
    <d v="1984-09-19T00:00:00"/>
    <n v="5974.38"/>
    <x v="1"/>
    <x v="0"/>
    <s v="R1013"/>
    <n v="38"/>
  </r>
  <r>
    <x v="1642"/>
    <s v=" Ms"/>
    <s v="Sabine"/>
    <s v="Fischer-Daly"/>
    <n v="38.9"/>
    <n v="4.28"/>
    <s v="No"/>
    <s v="No"/>
    <s v="No"/>
    <x v="0"/>
    <s v="No"/>
    <s v="Obesity"/>
    <s v="Normal"/>
    <d v="1989-07-22T00:00:00"/>
    <n v="5972.38"/>
    <x v="1"/>
    <x v="2"/>
    <s v="R1011"/>
    <n v="33"/>
  </r>
  <r>
    <x v="1643"/>
    <s v=" Mr"/>
    <s v="Bobby"/>
    <s v="Asher"/>
    <n v="26.9"/>
    <n v="4.07"/>
    <s v="No"/>
    <s v="No"/>
    <s v="No"/>
    <x v="0"/>
    <s v="No"/>
    <s v="Overweight"/>
    <s v="Normal"/>
    <d v="1980-07-21T00:00:00"/>
    <n v="5969.72"/>
    <x v="2"/>
    <x v="0"/>
    <s v="R1011"/>
    <n v="42"/>
  </r>
  <r>
    <x v="1644"/>
    <s v=" Mr"/>
    <s v="Fan"/>
    <s v="Zhou"/>
    <n v="24.86"/>
    <n v="6.23"/>
    <s v="No"/>
    <s v="No"/>
    <s v="No"/>
    <x v="0"/>
    <s v="No"/>
    <s v="Normal Weight"/>
    <s v="Prediabetic"/>
    <d v="1980-08-05T00:00:00"/>
    <n v="5966.89"/>
    <x v="1"/>
    <x v="0"/>
    <s v="R1013"/>
    <n v="42"/>
  </r>
  <r>
    <x v="1645"/>
    <s v=" Mrs"/>
    <s v="Rachel M"/>
    <s v="Rudder"/>
    <n v="39.14"/>
    <n v="6.24"/>
    <s v="No"/>
    <s v="yes"/>
    <s v="No"/>
    <x v="3"/>
    <s v="No"/>
    <s v="Obesity"/>
    <s v="Prediabetic"/>
    <d v="2004-07-15T00:00:00"/>
    <n v="5960.91"/>
    <x v="1"/>
    <x v="1"/>
    <s v="R1026"/>
    <n v="18"/>
  </r>
  <r>
    <x v="1646"/>
    <s v=" Mr"/>
    <s v="Greg"/>
    <s v="Cartmell"/>
    <n v="39.799999999999997"/>
    <n v="6.17"/>
    <s v="No"/>
    <s v="No"/>
    <s v="Yes"/>
    <x v="3"/>
    <s v="No"/>
    <s v="Obesity"/>
    <s v="Prediabetic"/>
    <d v="2003-08-13T00:00:00"/>
    <n v="5957.35"/>
    <x v="1"/>
    <x v="2"/>
    <s v="R1012"/>
    <n v="19"/>
  </r>
  <r>
    <x v="1647"/>
    <s v=" Mr"/>
    <s v="Dan"/>
    <s v="Troland"/>
    <n v="34.32"/>
    <n v="5.16"/>
    <s v="No"/>
    <s v="No"/>
    <s v="No"/>
    <x v="3"/>
    <s v="No"/>
    <s v="Obesity"/>
    <s v="Normal"/>
    <d v="1987-07-14T00:00:00"/>
    <n v="5934.38"/>
    <x v="2"/>
    <x v="2"/>
    <s v="R1013"/>
    <n v="35"/>
  </r>
  <r>
    <x v="1648"/>
    <s v=" Ms"/>
    <s v="Jennifer A"/>
    <s v="Hall"/>
    <n v="32.51"/>
    <n v="4.3"/>
    <s v="No"/>
    <s v="No"/>
    <s v="No"/>
    <x v="0"/>
    <s v="No"/>
    <s v="Obesity"/>
    <s v="Normal"/>
    <d v="1994-07-30T00:00:00"/>
    <n v="5927.65"/>
    <x v="1"/>
    <x v="1"/>
    <s v="R1012"/>
    <n v="28"/>
  </r>
  <r>
    <x v="1649"/>
    <s v=" Mrs"/>
    <s v="Jessica"/>
    <s v="Berg"/>
    <n v="30.71"/>
    <n v="6.14"/>
    <s v="No"/>
    <s v="No"/>
    <s v="Yes"/>
    <x v="3"/>
    <s v="No"/>
    <s v="Obesity"/>
    <s v="Prediabetic"/>
    <d v="1993-08-13T00:00:00"/>
    <n v="5926.93"/>
    <x v="1"/>
    <x v="2"/>
    <s v="R1025"/>
    <n v="29"/>
  </r>
  <r>
    <x v="1650"/>
    <s v=" Mr"/>
    <s v="Chaiwat"/>
    <s v="Engtrakul"/>
    <n v="28.9"/>
    <n v="5.36"/>
    <s v="No"/>
    <s v="No"/>
    <s v="No"/>
    <x v="3"/>
    <s v="No"/>
    <s v="Overweight"/>
    <s v="Normal"/>
    <d v="1987-07-29T00:00:00"/>
    <n v="5926.85"/>
    <x v="2"/>
    <x v="0"/>
    <s v="R1011"/>
    <n v="35"/>
  </r>
  <r>
    <x v="1651"/>
    <s v=" Ms"/>
    <s v="Kerri"/>
    <s v="Leonhardt"/>
    <n v="36.19"/>
    <n v="4.3"/>
    <s v="No"/>
    <s v="No"/>
    <s v="No"/>
    <x v="0"/>
    <s v="No"/>
    <s v="Obesity"/>
    <s v="Normal"/>
    <d v="1982-12-21T00:00:00"/>
    <n v="5920.1"/>
    <x v="1"/>
    <x v="1"/>
    <s v="R1013"/>
    <n v="40"/>
  </r>
  <r>
    <x v="1652"/>
    <s v=" Ms"/>
    <s v="Lisa"/>
    <s v="Goetz"/>
    <n v="29.6"/>
    <n v="4.09"/>
    <s v="No"/>
    <s v="No"/>
    <s v="No"/>
    <x v="0"/>
    <s v="No"/>
    <s v="Overweight"/>
    <s v="Normal"/>
    <d v="1982-07-08T00:00:00"/>
    <n v="5910.94"/>
    <x v="1"/>
    <x v="1"/>
    <s v="R1011"/>
    <n v="40"/>
  </r>
  <r>
    <x v="1653"/>
    <s v=" Mr"/>
    <s v="Nicholas G"/>
    <s v="Cacharelis"/>
    <n v="30.95"/>
    <n v="6.27"/>
    <s v="No"/>
    <s v="No"/>
    <s v="Yes"/>
    <x v="3"/>
    <s v="No"/>
    <s v="Obesity"/>
    <s v="Prediabetic"/>
    <d v="1993-10-19T00:00:00"/>
    <n v="5877.02"/>
    <x v="1"/>
    <x v="2"/>
    <s v="R1021"/>
    <n v="29"/>
  </r>
  <r>
    <x v="1654"/>
    <s v=" Mr"/>
    <s v="Vasilis S"/>
    <s v="Kariolis"/>
    <n v="19.95"/>
    <n v="5.39"/>
    <s v="No"/>
    <s v="No"/>
    <s v="No"/>
    <x v="3"/>
    <s v="No"/>
    <s v="Normal Weight"/>
    <s v="Normal"/>
    <d v="1984-11-22T00:00:00"/>
    <n v="5855.9"/>
    <x v="1"/>
    <x v="0"/>
    <s v="R1012"/>
    <n v="38"/>
  </r>
  <r>
    <x v="1655"/>
    <s v=" Mr"/>
    <s v="Michael P"/>
    <s v="Zelwin"/>
    <n v="23.65"/>
    <n v="5.75"/>
    <s v="yes"/>
    <s v="No"/>
    <s v="No"/>
    <x v="0"/>
    <s v="No"/>
    <s v="Normal Weight"/>
    <s v="Prediabetic"/>
    <d v="1985-06-18T00:00:00"/>
    <n v="5847.24"/>
    <x v="1"/>
    <x v="1"/>
    <s v="R1013"/>
    <n v="37"/>
  </r>
  <r>
    <x v="1656"/>
    <s v=" Ms"/>
    <s v="Colleen C"/>
    <s v="Barry"/>
    <n v="43.34"/>
    <n v="4.91"/>
    <s v="No"/>
    <s v="No"/>
    <s v="No"/>
    <x v="3"/>
    <s v="No"/>
    <s v="Obesity"/>
    <s v="Normal"/>
    <d v="1987-09-30T00:00:00"/>
    <n v="5846.92"/>
    <x v="1"/>
    <x v="2"/>
    <s v="R1013"/>
    <n v="35"/>
  </r>
  <r>
    <x v="1657"/>
    <s v=" Mrs"/>
    <s v="Annika"/>
    <s v="Bannon"/>
    <n v="31.98"/>
    <n v="4.46"/>
    <s v="yes"/>
    <s v="No"/>
    <s v="No"/>
    <x v="3"/>
    <s v="No"/>
    <s v="Obesity"/>
    <s v="Normal"/>
    <d v="1995-08-20T00:00:00"/>
    <n v="5843.99"/>
    <x v="1"/>
    <x v="2"/>
    <s v="R1025"/>
    <n v="27"/>
  </r>
  <r>
    <x v="1658"/>
    <s v=" Ms"/>
    <s v="Kelly"/>
    <s v="Chang"/>
    <n v="35.86"/>
    <n v="6.22"/>
    <s v="No"/>
    <s v="No"/>
    <s v="No"/>
    <x v="3"/>
    <s v="No"/>
    <s v="Obesity"/>
    <s v="Prediabetic"/>
    <d v="1987-07-27T00:00:00"/>
    <n v="5836.52"/>
    <x v="1"/>
    <x v="0"/>
    <s v="R1013"/>
    <n v="35"/>
  </r>
  <r>
    <x v="1659"/>
    <s v=" Mr"/>
    <s v="Nicholas C"/>
    <s v="Vetter"/>
    <n v="15.2"/>
    <n v="8.82"/>
    <s v="No"/>
    <s v="No"/>
    <s v="No"/>
    <x v="0"/>
    <s v="No"/>
    <s v="Under  Weight"/>
    <s v="Diabetic"/>
    <d v="1971-09-27T00:00:00"/>
    <n v="5832.6"/>
    <x v="1"/>
    <x v="0"/>
    <s v="R1012"/>
    <n v="51"/>
  </r>
  <r>
    <x v="1660"/>
    <s v=" Mrs"/>
    <s v="Kelly K"/>
    <s v="Jablonski"/>
    <n v="37.200000000000003"/>
    <n v="10.14"/>
    <s v="No"/>
    <s v="No"/>
    <s v="No"/>
    <x v="0"/>
    <s v="No"/>
    <s v="Obesity"/>
    <s v="Diabetic"/>
    <d v="2002-07-22T00:00:00"/>
    <n v="5816.58"/>
    <x v="1"/>
    <x v="2"/>
    <s v="R1026"/>
    <n v="20"/>
  </r>
  <r>
    <x v="1661"/>
    <s v=" Mr"/>
    <s v="Andrew"/>
    <s v="Jakubowitch"/>
    <n v="17.91"/>
    <n v="4.66"/>
    <s v="No"/>
    <s v="No"/>
    <s v="No"/>
    <x v="1"/>
    <s v="No"/>
    <s v="Under  Weight"/>
    <s v="Normal"/>
    <d v="1972-11-02T00:00:00"/>
    <n v="5812.9"/>
    <x v="1"/>
    <x v="2"/>
    <s v="R1013"/>
    <n v="50"/>
  </r>
  <r>
    <x v="1662"/>
    <s v=" Ms"/>
    <s v="Hannah"/>
    <s v="Altshuler"/>
    <n v="20.76"/>
    <n v="6.26"/>
    <s v="No"/>
    <s v="No"/>
    <s v="No"/>
    <x v="0"/>
    <s v="No"/>
    <s v="Normal Weight"/>
    <s v="Prediabetic"/>
    <d v="1980-09-18T00:00:00"/>
    <n v="5807.06"/>
    <x v="1"/>
    <x v="0"/>
    <s v="R1013"/>
    <n v="42"/>
  </r>
  <r>
    <x v="1663"/>
    <s v=" Mr"/>
    <s v="Patricio Sr"/>
    <s v="Ugarte"/>
    <n v="38.99"/>
    <n v="5.21"/>
    <s v="No"/>
    <s v="yes"/>
    <s v="No"/>
    <x v="3"/>
    <s v="No"/>
    <s v="Obesity"/>
    <s v="Normal"/>
    <d v="2004-11-01T00:00:00"/>
    <n v="5778.71"/>
    <x v="1"/>
    <x v="0"/>
    <s v="R1022"/>
    <n v="18"/>
  </r>
  <r>
    <x v="1664"/>
    <s v=" Mr"/>
    <s v="Robert B"/>
    <s v="Tusso"/>
    <n v="42.655000000000001"/>
    <n v="5.94"/>
    <s v="yes"/>
    <s v="No"/>
    <s v="Yes"/>
    <x v="3"/>
    <s v="No"/>
    <s v="Obesity"/>
    <s v="Prediabetic"/>
    <d v="1983-08-30T00:00:00"/>
    <n v="5757.41"/>
    <x v="1"/>
    <x v="0"/>
    <s v="R1019"/>
    <n v="39"/>
  </r>
  <r>
    <x v="1665"/>
    <s v=" Mr"/>
    <s v="Benjamin M"/>
    <s v="Johnson"/>
    <n v="30.57"/>
    <n v="5.34"/>
    <s v="No"/>
    <s v="No"/>
    <s v="Yes"/>
    <x v="3"/>
    <s v="No"/>
    <s v="Obesity"/>
    <s v="Normal"/>
    <d v="1993-06-10T00:00:00"/>
    <n v="5748.13"/>
    <x v="1"/>
    <x v="1"/>
    <s v="R1021"/>
    <n v="29"/>
  </r>
  <r>
    <x v="1666"/>
    <s v=" Mr"/>
    <s v="Robert"/>
    <s v="Landry"/>
    <n v="17.7"/>
    <n v="6.38"/>
    <s v="No"/>
    <s v="No"/>
    <s v="No"/>
    <x v="1"/>
    <s v="No"/>
    <s v="Under  Weight"/>
    <s v="Prediabetic"/>
    <d v="1972-08-21T00:00:00"/>
    <n v="5741.67"/>
    <x v="1"/>
    <x v="0"/>
    <s v="R1013"/>
    <n v="50"/>
  </r>
  <r>
    <x v="1667"/>
    <s v=" Mr"/>
    <s v="Eric R"/>
    <s v="Mcdonald"/>
    <n v="34.770000000000003"/>
    <n v="4.47"/>
    <s v="No"/>
    <s v="No"/>
    <s v="No"/>
    <x v="3"/>
    <s v="No"/>
    <s v="Obesity"/>
    <s v="Normal"/>
    <d v="1987-10-19T00:00:00"/>
    <n v="5729.01"/>
    <x v="0"/>
    <x v="2"/>
    <s v="R1012"/>
    <n v="35"/>
  </r>
  <r>
    <x v="1668"/>
    <s v=" Mr"/>
    <s v="Matthew"/>
    <s v="Dunlap"/>
    <n v="16.88"/>
    <n v="9.9600000000000009"/>
    <s v="No"/>
    <s v="No"/>
    <s v="No"/>
    <x v="0"/>
    <s v="No"/>
    <s v="Under  Weight"/>
    <s v="Diabetic"/>
    <d v="1971-12-18T00:00:00"/>
    <n v="5720.38"/>
    <x v="1"/>
    <x v="1"/>
    <s v="R1013"/>
    <n v="51"/>
  </r>
  <r>
    <x v="1669"/>
    <s v=" Mr"/>
    <s v="Bob R"/>
    <s v="Larue"/>
    <n v="40.26"/>
    <n v="9.92"/>
    <s v="yes"/>
    <s v="No"/>
    <s v="No"/>
    <x v="0"/>
    <s v="No"/>
    <s v="Obesity"/>
    <s v="Diabetic"/>
    <d v="1981-08-30T00:00:00"/>
    <n v="5709.16"/>
    <x v="2"/>
    <x v="0"/>
    <s v="R1013"/>
    <n v="41"/>
  </r>
  <r>
    <x v="1670"/>
    <s v=" Ms"/>
    <s v="Stephanie J"/>
    <s v="Hodge"/>
    <n v="25.6"/>
    <n v="6.03"/>
    <s v="No"/>
    <s v="No"/>
    <s v="Yes"/>
    <x v="3"/>
    <s v="No"/>
    <s v="Overweight"/>
    <s v="Prediabetic"/>
    <d v="1993-11-03T00:00:00"/>
    <n v="5708.87"/>
    <x v="1"/>
    <x v="1"/>
    <s v="R1011"/>
    <n v="29"/>
  </r>
  <r>
    <x v="1671"/>
    <s v=" Mr"/>
    <s v="Jake"/>
    <s v="Marcus"/>
    <n v="33.549999999999997"/>
    <n v="10.9"/>
    <s v="yes"/>
    <s v="No"/>
    <s v="No"/>
    <x v="0"/>
    <s v="No"/>
    <s v="Obesity"/>
    <s v="Diabetic"/>
    <d v="1981-06-15T00:00:00"/>
    <n v="5699.84"/>
    <x v="1"/>
    <x v="0"/>
    <s v="R1013"/>
    <n v="41"/>
  </r>
  <r>
    <x v="1672"/>
    <s v=" Ms"/>
    <s v="Alison L"/>
    <s v="Daubert"/>
    <n v="16.690000000000001"/>
    <n v="10.66"/>
    <s v="No"/>
    <s v="No"/>
    <s v="No"/>
    <x v="0"/>
    <s v="No"/>
    <s v="Under  Weight"/>
    <s v="Diabetic"/>
    <d v="1974-07-06T00:00:00"/>
    <n v="5698.74"/>
    <x v="1"/>
    <x v="2"/>
    <s v="R1012"/>
    <n v="48"/>
  </r>
  <r>
    <x v="1673"/>
    <s v=" Ms"/>
    <s v="Lindsay M"/>
    <s v="Close"/>
    <n v="19.95"/>
    <n v="4.05"/>
    <s v="No"/>
    <s v="No"/>
    <s v="No"/>
    <x v="3"/>
    <s v="No"/>
    <s v="Normal Weight"/>
    <s v="Normal"/>
    <d v="1992-11-03T00:00:00"/>
    <n v="5693.43"/>
    <x v="1"/>
    <x v="0"/>
    <s v="R1012"/>
    <n v="30"/>
  </r>
  <r>
    <x v="1674"/>
    <s v=" Mr"/>
    <s v="Guillaume"/>
    <s v="Roels"/>
    <n v="17.55"/>
    <n v="4.2300000000000004"/>
    <s v="No"/>
    <s v="No"/>
    <s v="No"/>
    <x v="1"/>
    <s v="No"/>
    <s v="Under  Weight"/>
    <s v="Normal"/>
    <d v="1972-10-28T00:00:00"/>
    <n v="5690.79"/>
    <x v="1"/>
    <x v="1"/>
    <s v="R1013"/>
    <n v="50"/>
  </r>
  <r>
    <x v="1675"/>
    <s v=" Ms"/>
    <s v="Kaylee"/>
    <s v="Venosky"/>
    <n v="22.01"/>
    <n v="5.01"/>
    <s v="No"/>
    <s v="No"/>
    <s v="No"/>
    <x v="3"/>
    <s v="No"/>
    <s v="Normal Weight"/>
    <s v="Normal"/>
    <d v="1984-08-12T00:00:00"/>
    <n v="5679.13"/>
    <x v="1"/>
    <x v="2"/>
    <s v="R1013"/>
    <n v="38"/>
  </r>
  <r>
    <x v="1676"/>
    <s v=" Ms"/>
    <s v="Theresa"/>
    <s v="Gosnell"/>
    <n v="41.8"/>
    <n v="5.82"/>
    <s v="yes"/>
    <s v="No"/>
    <s v="Yes"/>
    <x v="3"/>
    <s v="No"/>
    <s v="Obesity"/>
    <s v="Prediabetic"/>
    <d v="1983-09-03T00:00:00"/>
    <n v="5662.23"/>
    <x v="1"/>
    <x v="1"/>
    <s v="R1013"/>
    <n v="39"/>
  </r>
  <r>
    <x v="1677"/>
    <s v=" Mr"/>
    <s v="Travis G"/>
    <s v="Chewning-Kulick"/>
    <n v="19.170000000000002"/>
    <n v="7.94"/>
    <s v="No"/>
    <s v="No"/>
    <s v="No"/>
    <x v="0"/>
    <s v="No"/>
    <s v="Normal Weight"/>
    <s v="Diabetic"/>
    <d v="1978-09-27T00:00:00"/>
    <n v="5650.14"/>
    <x v="1"/>
    <x v="1"/>
    <s v="R1013"/>
    <n v="44"/>
  </r>
  <r>
    <x v="1678"/>
    <s v=" Ms"/>
    <s v="Emma L"/>
    <s v="Mccarron"/>
    <n v="32.799999999999997"/>
    <n v="6.16"/>
    <s v="yes"/>
    <s v="No"/>
    <s v="Yes"/>
    <x v="3"/>
    <s v="No"/>
    <s v="Obesity"/>
    <s v="Prediabetic"/>
    <d v="1983-06-08T00:00:00"/>
    <n v="5649.72"/>
    <x v="1"/>
    <x v="0"/>
    <s v="R1011"/>
    <n v="40"/>
  </r>
  <r>
    <x v="1679"/>
    <s v=" Ms"/>
    <s v="Linda"/>
    <s v="Manion"/>
    <n v="35.814999999999998"/>
    <n v="4.1500000000000004"/>
    <s v="No"/>
    <s v="No"/>
    <s v="No"/>
    <x v="3"/>
    <s v="No"/>
    <s v="Obesity"/>
    <s v="Normal"/>
    <d v="1987-12-09T00:00:00"/>
    <n v="5630.46"/>
    <x v="1"/>
    <x v="0"/>
    <s v="R1012"/>
    <n v="35"/>
  </r>
  <r>
    <x v="1680"/>
    <s v=" Mr"/>
    <s v="Owen R"/>
    <s v="Strong"/>
    <n v="24.3"/>
    <n v="6.23"/>
    <s v="No"/>
    <s v="No"/>
    <s v="No"/>
    <x v="0"/>
    <s v="No"/>
    <s v="Normal Weight"/>
    <s v="Prediabetic"/>
    <d v="1994-11-15T00:00:00"/>
    <n v="5615.37"/>
    <x v="1"/>
    <x v="0"/>
    <s v="R1011"/>
    <n v="28"/>
  </r>
  <r>
    <x v="1681"/>
    <s v=" Mr"/>
    <s v="Jacob"/>
    <s v="Leblanc"/>
    <n v="19.059999999999999"/>
    <n v="7.41"/>
    <s v="No"/>
    <s v="No"/>
    <s v="No"/>
    <x v="0"/>
    <s v="No"/>
    <s v="Normal Weight"/>
    <s v="Diabetic"/>
    <d v="1978-09-11T00:00:00"/>
    <n v="5612.83"/>
    <x v="1"/>
    <x v="0"/>
    <s v="R1013"/>
    <n v="44"/>
  </r>
  <r>
    <x v="1682"/>
    <s v=" Ms"/>
    <s v="Jacqueline"/>
    <s v="Palmer"/>
    <n v="33.25"/>
    <n v="5.62"/>
    <s v="yes"/>
    <s v="No"/>
    <s v="No"/>
    <x v="3"/>
    <s v="No"/>
    <s v="Obesity"/>
    <s v="Normal"/>
    <d v="1988-11-18T00:00:00"/>
    <n v="5594.85"/>
    <x v="1"/>
    <x v="0"/>
    <s v="R1024"/>
    <n v="34"/>
  </r>
  <r>
    <x v="1683"/>
    <s v=" Mr"/>
    <s v="Yefeng"/>
    <s v="Shen"/>
    <n v="21.37"/>
    <n v="4.54"/>
    <s v="yes"/>
    <s v="No"/>
    <s v="Yes"/>
    <x v="3"/>
    <s v="No"/>
    <s v="Normal Weight"/>
    <s v="Normal"/>
    <d v="1983-10-03T00:00:00"/>
    <n v="5587.59"/>
    <x v="1"/>
    <x v="1"/>
    <s v="R1013"/>
    <n v="39"/>
  </r>
  <r>
    <x v="1684"/>
    <s v=" Mr"/>
    <s v="Thomas J"/>
    <s v="Goldsby"/>
    <n v="34.43"/>
    <n v="8.6199999999999992"/>
    <s v="yes"/>
    <s v="No"/>
    <s v="No"/>
    <x v="3"/>
    <s v="No"/>
    <s v="Obesity"/>
    <s v="Diabetic"/>
    <d v="1986-11-21T00:00:00"/>
    <n v="5584.31"/>
    <x v="2"/>
    <x v="1"/>
    <s v="R1013"/>
    <n v="36"/>
  </r>
  <r>
    <x v="1685"/>
    <s v=" Mr"/>
    <s v="Ken"/>
    <s v="Whitney"/>
    <n v="20.86"/>
    <n v="4.3600000000000003"/>
    <s v="yes"/>
    <s v="No"/>
    <s v="No"/>
    <x v="0"/>
    <s v="No"/>
    <s v="Normal Weight"/>
    <s v="Normal"/>
    <d v="1985-09-05T00:00:00"/>
    <n v="5582.95"/>
    <x v="1"/>
    <x v="1"/>
    <s v="R1012"/>
    <n v="37"/>
  </r>
  <r>
    <x v="1686"/>
    <s v=" Ms"/>
    <s v="Annie E"/>
    <s v="Mahoney"/>
    <n v="18.34"/>
    <n v="10.01"/>
    <s v="No"/>
    <s v="No"/>
    <s v="No"/>
    <x v="0"/>
    <s v="No"/>
    <s v="Under  Weight"/>
    <s v="Diabetic"/>
    <d v="1974-09-18T00:00:00"/>
    <n v="5576.35"/>
    <x v="1"/>
    <x v="0"/>
    <s v="R1013"/>
    <n v="48"/>
  </r>
  <r>
    <x v="1687"/>
    <s v=" Mrs"/>
    <s v="Noel K"/>
    <s v="Mccracken"/>
    <n v="34.15"/>
    <n v="5.42"/>
    <s v="No"/>
    <s v="No"/>
    <s v="No"/>
    <x v="0"/>
    <s v="No"/>
    <s v="Obesity"/>
    <s v="Normal"/>
    <d v="1999-09-22T00:00:00"/>
    <n v="5552.61"/>
    <x v="1"/>
    <x v="0"/>
    <s v="R1026"/>
    <n v="23"/>
  </r>
  <r>
    <x v="1688"/>
    <s v=" Mr"/>
    <s v="Mark S"/>
    <s v="Spewak"/>
    <n v="18.350000000000001"/>
    <n v="5.12"/>
    <s v="No"/>
    <s v="No"/>
    <s v="No"/>
    <x v="0"/>
    <s v="No"/>
    <s v="Under  Weight"/>
    <s v="Normal"/>
    <d v="1980-12-07T00:00:00"/>
    <n v="5540.35"/>
    <x v="1"/>
    <x v="2"/>
    <s v="R1012"/>
    <n v="42"/>
  </r>
  <r>
    <x v="1689"/>
    <s v=" Ms"/>
    <s v="Federica"/>
    <s v="Cottini"/>
    <n v="22.13"/>
    <n v="9.1999999999999993"/>
    <s v="yes"/>
    <s v="No"/>
    <s v="No"/>
    <x v="0"/>
    <s v="No"/>
    <s v="Normal Weight"/>
    <s v="Diabetic"/>
    <d v="1981-11-07T00:00:00"/>
    <n v="5539.4"/>
    <x v="1"/>
    <x v="2"/>
    <s v="R1013"/>
    <n v="41"/>
  </r>
  <r>
    <x v="1690"/>
    <s v=" Ms"/>
    <s v="Pamela L"/>
    <s v="Findlay"/>
    <n v="22.51"/>
    <n v="6.08"/>
    <s v="yes"/>
    <s v="No"/>
    <s v="No"/>
    <x v="3"/>
    <s v="No"/>
    <s v="Normal Weight"/>
    <s v="Prediabetic"/>
    <d v="1988-07-29T00:00:00"/>
    <n v="5503.36"/>
    <x v="1"/>
    <x v="2"/>
    <s v="R1012"/>
    <n v="34"/>
  </r>
  <r>
    <x v="1691"/>
    <s v=" Mr"/>
    <s v="Andrew W"/>
    <s v="Strasburg"/>
    <n v="31"/>
    <n v="4.7699999999999996"/>
    <s v="No"/>
    <s v="No"/>
    <s v="No"/>
    <x v="3"/>
    <s v="No"/>
    <s v="Obesity"/>
    <s v="Normal"/>
    <d v="1984-08-17T00:00:00"/>
    <n v="5488.26"/>
    <x v="1"/>
    <x v="0"/>
    <s v="R1011"/>
    <n v="38"/>
  </r>
  <r>
    <x v="1692"/>
    <s v=" Mr"/>
    <s v="Randall"/>
    <s v="Adams"/>
    <n v="28.27"/>
    <n v="4.62"/>
    <s v="No"/>
    <s v="No"/>
    <s v="No"/>
    <x v="3"/>
    <s v="No"/>
    <s v="Overweight"/>
    <s v="Normal"/>
    <d v="1984-08-26T00:00:00"/>
    <n v="5484.47"/>
    <x v="1"/>
    <x v="2"/>
    <s v="R1013"/>
    <n v="38"/>
  </r>
  <r>
    <x v="1693"/>
    <s v=" Ms"/>
    <s v="Tracy L"/>
    <s v="Deeter"/>
    <n v="29.92"/>
    <n v="9.07"/>
    <s v="yes"/>
    <s v="No"/>
    <s v="No"/>
    <x v="3"/>
    <s v="No"/>
    <s v="Overweight"/>
    <s v="Diabetic"/>
    <d v="1986-09-30T00:00:00"/>
    <n v="5478.04"/>
    <x v="1"/>
    <x v="0"/>
    <s v="R1013"/>
    <n v="36"/>
  </r>
  <r>
    <x v="1694"/>
    <s v=" Ms"/>
    <s v="Azelie"/>
    <s v="Arpin"/>
    <n v="25.9"/>
    <n v="9.1199999999999992"/>
    <s v="yes"/>
    <s v="No"/>
    <s v="No"/>
    <x v="3"/>
    <s v="No"/>
    <s v="Overweight"/>
    <s v="Diabetic"/>
    <d v="1986-07-12T00:00:00"/>
    <n v="5472.45"/>
    <x v="1"/>
    <x v="0"/>
    <s v="R1011"/>
    <n v="36"/>
  </r>
  <r>
    <x v="1695"/>
    <s v=" Ms"/>
    <s v="Monica M"/>
    <s v="Schoeneck"/>
    <n v="27.74"/>
    <n v="7.32"/>
    <s v="yes"/>
    <s v="No"/>
    <s v="No"/>
    <x v="3"/>
    <s v="No"/>
    <s v="Overweight"/>
    <s v="Diabetic"/>
    <d v="1986-12-02T00:00:00"/>
    <n v="5469.01"/>
    <x v="1"/>
    <x v="2"/>
    <s v="R1024"/>
    <n v="36"/>
  </r>
  <r>
    <x v="1696"/>
    <s v=" Ms"/>
    <s v="Katarina K"/>
    <s v="Mueller"/>
    <n v="17.260000000000002"/>
    <n v="11.73"/>
    <s v="No"/>
    <s v="No"/>
    <s v="No"/>
    <x v="1"/>
    <s v="No"/>
    <s v="Under  Weight"/>
    <s v="Diabetic"/>
    <d v="1973-10-24T00:00:00"/>
    <n v="5466.88"/>
    <x v="1"/>
    <x v="2"/>
    <s v="R1013"/>
    <n v="49"/>
  </r>
  <r>
    <x v="1697"/>
    <s v=" Ms"/>
    <s v="Jamie L"/>
    <s v="Willits"/>
    <n v="19.855"/>
    <n v="6.64"/>
    <s v="yes"/>
    <s v="No"/>
    <s v="No"/>
    <x v="3"/>
    <s v="No"/>
    <s v="Normal Weight"/>
    <s v="Diabetic"/>
    <d v="1986-12-25T00:00:00"/>
    <n v="5458.05"/>
    <x v="1"/>
    <x v="2"/>
    <s v="R1024"/>
    <n v="36"/>
  </r>
  <r>
    <x v="1698"/>
    <s v=" Mr"/>
    <s v="Brian"/>
    <s v="Syring"/>
    <n v="41.69"/>
    <n v="5.78"/>
    <s v="No"/>
    <s v="No"/>
    <s v="No"/>
    <x v="0"/>
    <s v="No"/>
    <s v="Obesity"/>
    <s v="Prediabetic"/>
    <d v="1982-08-25T00:00:00"/>
    <n v="5438.75"/>
    <x v="2"/>
    <x v="2"/>
    <s v="R1013"/>
    <n v="40"/>
  </r>
  <r>
    <x v="1699"/>
    <s v=" Ms"/>
    <s v="Stacey L"/>
    <s v="Strike"/>
    <n v="16.12"/>
    <n v="10.45"/>
    <s v="No"/>
    <s v="No"/>
    <s v="No"/>
    <x v="0"/>
    <s v="No"/>
    <s v="Under  Weight"/>
    <s v="Diabetic"/>
    <d v="1978-06-08T00:00:00"/>
    <n v="5428.98"/>
    <x v="1"/>
    <x v="2"/>
    <s v="R1012"/>
    <n v="45"/>
  </r>
  <r>
    <x v="1700"/>
    <s v=" Mr"/>
    <s v="Stephen"/>
    <s v="Hennigar"/>
    <n v="37.43"/>
    <n v="4.5199999999999996"/>
    <s v="No"/>
    <s v="No"/>
    <s v="No"/>
    <x v="3"/>
    <s v="No"/>
    <s v="Obesity"/>
    <s v="Normal"/>
    <d v="1992-09-17T00:00:00"/>
    <n v="5428.73"/>
    <x v="2"/>
    <x v="1"/>
    <s v="R1017"/>
    <n v="30"/>
  </r>
  <r>
    <x v="1701"/>
    <s v=" Mr"/>
    <s v="Joshua"/>
    <s v="May"/>
    <n v="31.065000000000001"/>
    <n v="5.71"/>
    <s v="No"/>
    <s v="No"/>
    <s v="No"/>
    <x v="0"/>
    <s v="No"/>
    <s v="Obesity"/>
    <s v="Prediabetic"/>
    <d v="1991-07-06T00:00:00"/>
    <n v="5425.02"/>
    <x v="1"/>
    <x v="1"/>
    <s v="R1012"/>
    <n v="31"/>
  </r>
  <r>
    <x v="1702"/>
    <s v=" Mr"/>
    <s v="Josh"/>
    <s v="Metcalf"/>
    <n v="25.08"/>
    <n v="4.7699999999999996"/>
    <s v="No"/>
    <s v="No"/>
    <s v="No"/>
    <x v="0"/>
    <s v="No"/>
    <s v="Overweight"/>
    <s v="Normal"/>
    <d v="1982-09-27T00:00:00"/>
    <n v="5415.66"/>
    <x v="1"/>
    <x v="0"/>
    <s v="R1013"/>
    <n v="40"/>
  </r>
  <r>
    <x v="1703"/>
    <s v=" Ms"/>
    <s v="Heather"/>
    <s v="Tiska"/>
    <n v="15.2"/>
    <n v="7.81"/>
    <s v="yes"/>
    <s v="No"/>
    <s v="No"/>
    <x v="3"/>
    <s v="No"/>
    <s v="Under  Weight"/>
    <s v="Diabetic"/>
    <d v="1975-09-27T00:00:00"/>
    <n v="5411.99"/>
    <x v="1"/>
    <x v="0"/>
    <s v="R1012"/>
    <n v="47"/>
  </r>
  <r>
    <x v="1704"/>
    <s v=" Mr"/>
    <s v="James C"/>
    <s v="Mcdonough"/>
    <n v="22.34"/>
    <n v="5.19"/>
    <s v="yes"/>
    <s v="No"/>
    <s v="No"/>
    <x v="0"/>
    <s v="No"/>
    <s v="Normal Weight"/>
    <s v="Normal"/>
    <d v="1985-12-23T00:00:00"/>
    <n v="5402.89"/>
    <x v="1"/>
    <x v="1"/>
    <s v="R1013"/>
    <n v="37"/>
  </r>
  <r>
    <x v="1705"/>
    <s v=" Ms"/>
    <s v="Kim"/>
    <s v="Fairley"/>
    <n v="40.15"/>
    <n v="5.93"/>
    <s v="No"/>
    <s v="No"/>
    <s v="No"/>
    <x v="3"/>
    <s v="No"/>
    <s v="Obesity"/>
    <s v="Prediabetic"/>
    <d v="1984-08-01T00:00:00"/>
    <n v="5400.98"/>
    <x v="1"/>
    <x v="2"/>
    <s v="R1013"/>
    <n v="38"/>
  </r>
  <r>
    <x v="1706"/>
    <s v=" Ms"/>
    <s v="Marie E"/>
    <s v="Barnett"/>
    <n v="37.729999999999997"/>
    <n v="6.29"/>
    <s v="No"/>
    <s v="No"/>
    <s v="No"/>
    <x v="3"/>
    <s v="No"/>
    <s v="Obesity"/>
    <s v="Prediabetic"/>
    <d v="1984-09-03T00:00:00"/>
    <n v="5397.62"/>
    <x v="1"/>
    <x v="2"/>
    <s v="R1013"/>
    <n v="38"/>
  </r>
  <r>
    <x v="1707"/>
    <s v=" Mr"/>
    <s v="Dariusz"/>
    <s v="Piasta"/>
    <n v="25.35"/>
    <n v="4.9000000000000004"/>
    <s v="No"/>
    <s v="No"/>
    <s v="No"/>
    <x v="0"/>
    <s v="No"/>
    <s v="Overweight"/>
    <s v="Normal"/>
    <d v="1989-11-06T00:00:00"/>
    <n v="5396.44"/>
    <x v="1"/>
    <x v="0"/>
    <s v="R1013"/>
    <n v="33"/>
  </r>
  <r>
    <x v="1708"/>
    <s v=" Ms"/>
    <s v="Jessica E"/>
    <s v="Mueller"/>
    <n v="26.41"/>
    <n v="5.07"/>
    <s v="yes"/>
    <s v="No"/>
    <s v="No"/>
    <x v="3"/>
    <s v="No"/>
    <s v="Overweight"/>
    <s v="Normal"/>
    <d v="1988-08-08T00:00:00"/>
    <n v="5385.34"/>
    <x v="1"/>
    <x v="0"/>
    <s v="R1012"/>
    <n v="34"/>
  </r>
  <r>
    <x v="1709"/>
    <s v=" Ms"/>
    <s v="Kristen"/>
    <s v="Olsen"/>
    <n v="27.6"/>
    <n v="5.33"/>
    <s v="No"/>
    <s v="No"/>
    <s v="No"/>
    <x v="3"/>
    <s v="No"/>
    <s v="Overweight"/>
    <s v="Normal"/>
    <d v="1984-06-01T00:00:00"/>
    <n v="5383.54"/>
    <x v="1"/>
    <x v="0"/>
    <s v="R1011"/>
    <n v="39"/>
  </r>
  <r>
    <x v="1710"/>
    <s v=" Mr"/>
    <s v="Jose Guadalupe P"/>
    <s v="De Jesus"/>
    <n v="33.82"/>
    <n v="8.93"/>
    <s v="yes"/>
    <s v="No"/>
    <s v="No"/>
    <x v="3"/>
    <s v="No"/>
    <s v="Obesity"/>
    <s v="Diabetic"/>
    <d v="1986-07-22T00:00:00"/>
    <n v="5377.46"/>
    <x v="1"/>
    <x v="0"/>
    <s v="R1012"/>
    <n v="36"/>
  </r>
  <r>
    <x v="1711"/>
    <s v=" Ms"/>
    <s v="Cynthia"/>
    <s v="Bartus"/>
    <n v="32.9"/>
    <n v="4.3499999999999996"/>
    <s v="No"/>
    <s v="No"/>
    <s v="No"/>
    <x v="0"/>
    <s v="No"/>
    <s v="Obesity"/>
    <s v="Normal"/>
    <d v="1989-11-18T00:00:00"/>
    <n v="5375.04"/>
    <x v="1"/>
    <x v="1"/>
    <s v="R1011"/>
    <n v="33"/>
  </r>
  <r>
    <x v="1712"/>
    <s v=" Mr"/>
    <s v="Tyler"/>
    <s v="Stevens"/>
    <n v="30.875"/>
    <n v="9.5399999999999991"/>
    <s v="yes"/>
    <s v="No"/>
    <s v="No"/>
    <x v="3"/>
    <s v="No"/>
    <s v="Obesity"/>
    <s v="Diabetic"/>
    <d v="1986-06-01T00:00:00"/>
    <n v="5373.36"/>
    <x v="1"/>
    <x v="2"/>
    <s v="R1012"/>
    <n v="37"/>
  </r>
  <r>
    <x v="1713"/>
    <s v=" Ms"/>
    <s v="Holly J"/>
    <s v="Rich"/>
    <n v="32.64"/>
    <n v="5.91"/>
    <s v="No"/>
    <s v="No"/>
    <s v="No"/>
    <x v="0"/>
    <s v="No"/>
    <s v="Obesity"/>
    <s v="Prediabetic"/>
    <d v="1994-12-07T00:00:00"/>
    <n v="5364.66"/>
    <x v="1"/>
    <x v="1"/>
    <s v="R1011"/>
    <n v="28"/>
  </r>
  <r>
    <x v="1714"/>
    <s v=" Ms"/>
    <s v="Kristen"/>
    <s v="Fayter"/>
    <n v="22.135000000000002"/>
    <n v="5.0999999999999996"/>
    <s v="No"/>
    <s v="No"/>
    <s v="No"/>
    <x v="0"/>
    <s v="No"/>
    <s v="Normal Weight"/>
    <s v="Normal"/>
    <d v="1989-11-07T00:00:00"/>
    <n v="5354.07"/>
    <x v="1"/>
    <x v="0"/>
    <s v="R1024"/>
    <n v="33"/>
  </r>
  <r>
    <x v="1715"/>
    <s v=" Mr"/>
    <s v="Thomas"/>
    <s v="Parise"/>
    <n v="16.53"/>
    <n v="5.08"/>
    <s v="No"/>
    <s v="No"/>
    <s v="No"/>
    <x v="1"/>
    <s v="No"/>
    <s v="Under  Weight"/>
    <s v="Normal"/>
    <d v="1972-12-15T00:00:00"/>
    <n v="5344.81"/>
    <x v="1"/>
    <x v="0"/>
    <s v="R1013"/>
    <n v="50"/>
  </r>
  <r>
    <x v="1716"/>
    <s v=" Ms"/>
    <s v="Tricity M"/>
    <s v="Andrew"/>
    <n v="32.774999999999999"/>
    <n v="4.75"/>
    <s v="No"/>
    <s v="No"/>
    <s v="No"/>
    <x v="0"/>
    <s v="No"/>
    <s v="Obesity"/>
    <s v="Normal"/>
    <d v="1991-08-28T00:00:00"/>
    <n v="5327.4"/>
    <x v="1"/>
    <x v="1"/>
    <s v="R1012"/>
    <n v="31"/>
  </r>
  <r>
    <x v="1717"/>
    <s v=" Ms"/>
    <s v="Sarah A"/>
    <s v="Gryniewicz"/>
    <n v="30.9"/>
    <n v="6.05"/>
    <s v="No"/>
    <s v="No"/>
    <s v="No"/>
    <x v="3"/>
    <s v="No"/>
    <s v="Obesity"/>
    <s v="Prediabetic"/>
    <d v="1992-06-18T00:00:00"/>
    <n v="5325.65"/>
    <x v="1"/>
    <x v="1"/>
    <s v="R1011"/>
    <n v="30"/>
  </r>
  <r>
    <x v="1718"/>
    <s v=" Ms"/>
    <s v="Lisa M"/>
    <s v="Panora"/>
    <n v="15.58"/>
    <n v="11.56"/>
    <s v="No"/>
    <s v="No"/>
    <s v="No"/>
    <x v="0"/>
    <s v="No"/>
    <s v="Under  Weight"/>
    <s v="Diabetic"/>
    <d v="1974-09-02T00:00:00"/>
    <n v="5322.24"/>
    <x v="1"/>
    <x v="1"/>
    <s v="R1012"/>
    <n v="48"/>
  </r>
  <r>
    <x v="1719"/>
    <s v=" Ms"/>
    <s v="Tracy A"/>
    <s v="Woodward"/>
    <n v="26.315000000000001"/>
    <n v="5.76"/>
    <s v="No"/>
    <s v="No"/>
    <s v="No"/>
    <x v="0"/>
    <s v="No"/>
    <s v="Overweight"/>
    <s v="Prediabetic"/>
    <d v="1994-11-13T00:00:00"/>
    <n v="5312.17"/>
    <x v="1"/>
    <x v="2"/>
    <s v="R1012"/>
    <n v="28"/>
  </r>
  <r>
    <x v="1720"/>
    <s v=" Mr"/>
    <s v="Patrick"/>
    <s v="Lambe"/>
    <n v="35.61"/>
    <n v="5.65"/>
    <s v="No"/>
    <s v="yes"/>
    <s v="No"/>
    <x v="3"/>
    <s v="No"/>
    <s v="Obesity"/>
    <s v="Normal"/>
    <d v="2000-09-09T00:00:00"/>
    <n v="5306.7"/>
    <x v="1"/>
    <x v="0"/>
    <s v="R1012"/>
    <n v="22"/>
  </r>
  <r>
    <x v="1721"/>
    <s v=" Mr"/>
    <s v="Trent"/>
    <s v="Casto"/>
    <n v="37.56"/>
    <n v="5.88"/>
    <s v="No"/>
    <s v="yes"/>
    <s v="No"/>
    <x v="3"/>
    <s v="No"/>
    <s v="Obesity"/>
    <s v="Prediabetic"/>
    <d v="2004-08-22T00:00:00"/>
    <n v="5293.67"/>
    <x v="1"/>
    <x v="2"/>
    <s v="R1022"/>
    <n v="18"/>
  </r>
  <r>
    <x v="1722"/>
    <s v=" Ms"/>
    <s v="Julie"/>
    <s v="Martelli"/>
    <n v="15.49"/>
    <n v="9.6"/>
    <s v="No"/>
    <s v="No"/>
    <s v="No"/>
    <x v="0"/>
    <s v="No"/>
    <s v="Under  Weight"/>
    <s v="Diabetic"/>
    <d v="1974-11-12T00:00:00"/>
    <n v="5291.71"/>
    <x v="1"/>
    <x v="2"/>
    <s v="R1012"/>
    <n v="48"/>
  </r>
  <r>
    <x v="1723"/>
    <s v=" Mr"/>
    <s v="Sawomir"/>
    <s v="Naskret"/>
    <n v="23.48"/>
    <n v="6.24"/>
    <s v="No"/>
    <s v="No"/>
    <s v="No"/>
    <x v="3"/>
    <s v="No"/>
    <s v="Normal Weight"/>
    <s v="Prediabetic"/>
    <d v="1987-09-01T00:00:00"/>
    <n v="5275.86"/>
    <x v="1"/>
    <x v="2"/>
    <s v="R1013"/>
    <n v="35"/>
  </r>
  <r>
    <x v="1724"/>
    <s v=" Ms"/>
    <s v="Micah"/>
    <s v="Morgan"/>
    <n v="30.02"/>
    <n v="7.63"/>
    <s v="yes"/>
    <s v="No"/>
    <s v="No"/>
    <x v="3"/>
    <s v="No"/>
    <s v="Obesity"/>
    <s v="Diabetic"/>
    <d v="1986-10-20T00:00:00"/>
    <n v="5272.18"/>
    <x v="1"/>
    <x v="0"/>
    <s v="R1012"/>
    <n v="36"/>
  </r>
  <r>
    <x v="1725"/>
    <s v=" Ms"/>
    <s v="Kelly H"/>
    <s v="Maloney"/>
    <n v="26.885000000000002"/>
    <n v="8.66"/>
    <s v="yes"/>
    <s v="No"/>
    <s v="No"/>
    <x v="3"/>
    <s v="No"/>
    <s v="Overweight"/>
    <s v="Diabetic"/>
    <d v="1986-09-20T00:00:00"/>
    <n v="5267.82"/>
    <x v="1"/>
    <x v="2"/>
    <s v="R1012"/>
    <n v="36"/>
  </r>
  <r>
    <x v="1726"/>
    <s v=" Ms"/>
    <s v="Lindsay M"/>
    <s v="Amherst"/>
    <n v="25.84"/>
    <n v="8.5500000000000007"/>
    <s v="yes"/>
    <s v="No"/>
    <s v="No"/>
    <x v="3"/>
    <s v="No"/>
    <s v="Overweight"/>
    <s v="Diabetic"/>
    <d v="1986-10-25T00:00:00"/>
    <n v="5266.37"/>
    <x v="1"/>
    <x v="2"/>
    <s v="R1012"/>
    <n v="36"/>
  </r>
  <r>
    <x v="1727"/>
    <s v=" Mr"/>
    <s v="Austen G"/>
    <s v="Davenport"/>
    <n v="27.454999999999998"/>
    <n v="4.54"/>
    <s v="No"/>
    <s v="No"/>
    <s v="No"/>
    <x v="0"/>
    <s v="No"/>
    <s v="Overweight"/>
    <s v="Normal"/>
    <d v="1989-07-19T00:00:00"/>
    <n v="5261.47"/>
    <x v="1"/>
    <x v="2"/>
    <s v="R1012"/>
    <n v="33"/>
  </r>
  <r>
    <x v="1728"/>
    <s v=" Mr"/>
    <s v="Tory J"/>
    <s v="Johansen"/>
    <n v="24.605"/>
    <n v="5.7"/>
    <s v="No"/>
    <s v="No"/>
    <s v="No"/>
    <x v="0"/>
    <s v="No"/>
    <s v="Normal Weight"/>
    <s v="Prediabetic"/>
    <d v="1989-11-25T00:00:00"/>
    <n v="5257.51"/>
    <x v="1"/>
    <x v="2"/>
    <s v="R1012"/>
    <n v="33"/>
  </r>
  <r>
    <x v="1729"/>
    <s v=" Mr"/>
    <s v="Robert J"/>
    <s v="Bond"/>
    <n v="30.8"/>
    <n v="5.07"/>
    <s v="No"/>
    <s v="No"/>
    <s v="No"/>
    <x v="0"/>
    <s v="No"/>
    <s v="Obesity"/>
    <s v="Normal"/>
    <d v="1990-07-06T00:00:00"/>
    <n v="5253.52"/>
    <x v="2"/>
    <x v="0"/>
    <s v="R1011"/>
    <n v="32"/>
  </r>
  <r>
    <x v="1730"/>
    <s v=" Ms"/>
    <s v="Steph"/>
    <s v="Reilly"/>
    <n v="34.799999999999997"/>
    <n v="4.38"/>
    <s v="No"/>
    <s v="No"/>
    <s v="No"/>
    <x v="3"/>
    <s v="No"/>
    <s v="Obesity"/>
    <s v="Normal"/>
    <d v="1987-09-09T00:00:00"/>
    <n v="5246.05"/>
    <x v="1"/>
    <x v="0"/>
    <s v="R1011"/>
    <n v="35"/>
  </r>
  <r>
    <x v="1731"/>
    <s v=" Ms"/>
    <s v="Kate"/>
    <s v="Chandler"/>
    <n v="34.21"/>
    <n v="4.54"/>
    <s v="No"/>
    <s v="No"/>
    <s v="No"/>
    <x v="3"/>
    <s v="No"/>
    <s v="Obesity"/>
    <s v="Normal"/>
    <d v="1987-07-05T00:00:00"/>
    <n v="5245.23"/>
    <x v="1"/>
    <x v="2"/>
    <s v="R1013"/>
    <n v="35"/>
  </r>
  <r>
    <x v="1732"/>
    <s v=" Ms"/>
    <s v="Kristina"/>
    <s v="Kaufmann"/>
    <n v="31"/>
    <n v="5.38"/>
    <s v="No"/>
    <s v="No"/>
    <s v="No"/>
    <x v="3"/>
    <s v="No"/>
    <s v="Obesity"/>
    <s v="Normal"/>
    <d v="1987-12-26T00:00:00"/>
    <n v="5240.7700000000004"/>
    <x v="1"/>
    <x v="2"/>
    <s v="R1011"/>
    <n v="35"/>
  </r>
  <r>
    <x v="1733"/>
    <s v=" Ms"/>
    <s v="Flo"/>
    <s v="Barnes-Zurkinden"/>
    <n v="26.125"/>
    <n v="5.55"/>
    <s v="No"/>
    <s v="No"/>
    <s v="No"/>
    <x v="3"/>
    <s v="No"/>
    <s v="Overweight"/>
    <s v="Normal"/>
    <d v="1987-06-29T00:00:00"/>
    <n v="5227.99"/>
    <x v="1"/>
    <x v="1"/>
    <s v="R1024"/>
    <n v="35"/>
  </r>
  <r>
    <x v="1734"/>
    <s v=" Mrs"/>
    <s v="Sarah P"/>
    <s v="Wolter"/>
    <n v="30.13"/>
    <n v="4.03"/>
    <s v="yes"/>
    <s v="No"/>
    <s v="No"/>
    <x v="3"/>
    <s v="No"/>
    <s v="Obesity"/>
    <s v="Normal"/>
    <d v="1995-06-06T00:00:00"/>
    <n v="5216.4799999999996"/>
    <x v="1"/>
    <x v="2"/>
    <s v="R1025"/>
    <n v="28"/>
  </r>
  <r>
    <x v="1735"/>
    <s v=" Ms"/>
    <s v="Anabel"/>
    <s v="Pearson"/>
    <n v="34.19"/>
    <n v="4.1900000000000004"/>
    <s v="No"/>
    <s v="No"/>
    <s v="No"/>
    <x v="0"/>
    <s v="No"/>
    <s v="Obesity"/>
    <s v="Normal"/>
    <d v="1999-12-01T00:00:00"/>
    <n v="5213.22"/>
    <x v="1"/>
    <x v="1"/>
    <s v="R1012"/>
    <n v="23"/>
  </r>
  <r>
    <x v="1736"/>
    <s v=" Mr"/>
    <s v="Ian"/>
    <s v="Thomas"/>
    <n v="22.515000000000001"/>
    <n v="4.37"/>
    <s v="No"/>
    <s v="No"/>
    <s v="Yes"/>
    <x v="3"/>
    <s v="No"/>
    <s v="Normal Weight"/>
    <s v="Normal"/>
    <d v="1993-06-17T00:00:00"/>
    <n v="5209.58"/>
    <x v="2"/>
    <x v="0"/>
    <s v="R1017"/>
    <n v="29"/>
  </r>
  <r>
    <x v="1737"/>
    <s v=" Mr"/>
    <s v="Alex"/>
    <s v="Leon"/>
    <n v="18.239999999999998"/>
    <n v="5.31"/>
    <s v="yes"/>
    <s v="No"/>
    <s v="Yes"/>
    <x v="3"/>
    <s v="No"/>
    <s v="Under  Weight"/>
    <s v="Normal"/>
    <d v="1983-10-24T00:00:00"/>
    <n v="5207.97"/>
    <x v="1"/>
    <x v="2"/>
    <s v="R1012"/>
    <n v="39"/>
  </r>
  <r>
    <x v="1738"/>
    <s v=" Mr"/>
    <s v="Richard J"/>
    <s v="Marriott"/>
    <n v="37.28"/>
    <n v="4.66"/>
    <s v="No"/>
    <s v="yes"/>
    <s v="No"/>
    <x v="3"/>
    <s v="No"/>
    <s v="Obesity"/>
    <s v="Normal"/>
    <d v="2004-06-06T00:00:00"/>
    <n v="5198.6899999999996"/>
    <x v="1"/>
    <x v="2"/>
    <s v="R1022"/>
    <n v="19"/>
  </r>
  <r>
    <x v="1739"/>
    <s v=" Ms"/>
    <s v="Jacqueline N"/>
    <s v="Wilkins"/>
    <n v="18.2"/>
    <n v="6.19"/>
    <s v="No"/>
    <s v="No"/>
    <s v="Yes"/>
    <x v="3"/>
    <s v="No"/>
    <s v="Under  Weight"/>
    <s v="Prediabetic"/>
    <d v="1979-09-12T00:00:00"/>
    <n v="5195.58"/>
    <x v="1"/>
    <x v="2"/>
    <s v="R1013"/>
    <n v="43"/>
  </r>
  <r>
    <x v="1740"/>
    <s v=" Ms"/>
    <s v="Cindy"/>
    <s v="Saiter"/>
    <n v="20.53"/>
    <n v="4.8600000000000003"/>
    <s v="No"/>
    <s v="No"/>
    <s v="No"/>
    <x v="3"/>
    <s v="No"/>
    <s v="Normal Weight"/>
    <s v="Normal"/>
    <d v="1984-10-16T00:00:00"/>
    <n v="5177.12"/>
    <x v="1"/>
    <x v="1"/>
    <s v="R1013"/>
    <n v="38"/>
  </r>
  <r>
    <x v="1741"/>
    <s v=" Ms"/>
    <s v="Marcia"/>
    <s v="Winrow"/>
    <n v="23.79"/>
    <n v="4.74"/>
    <s v="No"/>
    <s v="No"/>
    <s v="No"/>
    <x v="0"/>
    <s v="No"/>
    <s v="Normal Weight"/>
    <s v="Normal"/>
    <d v="1991-08-29T00:00:00"/>
    <n v="5166.96"/>
    <x v="1"/>
    <x v="2"/>
    <s v="R1012"/>
    <n v="31"/>
  </r>
  <r>
    <x v="1742"/>
    <s v=" Ms"/>
    <s v="Samantha R"/>
    <s v="Gries"/>
    <n v="29.8"/>
    <n v="6.03"/>
    <s v="No"/>
    <s v="No"/>
    <s v="No"/>
    <x v="0"/>
    <s v="No"/>
    <s v="Overweight"/>
    <s v="Prediabetic"/>
    <d v="1990-10-09T00:00:00"/>
    <n v="5152.13"/>
    <x v="1"/>
    <x v="2"/>
    <s v="R1011"/>
    <n v="32"/>
  </r>
  <r>
    <x v="1743"/>
    <s v=" Ms"/>
    <s v="Katie"/>
    <s v="Strohschein"/>
    <n v="31.54"/>
    <n v="4.71"/>
    <s v="No"/>
    <s v="No"/>
    <s v="No"/>
    <x v="0"/>
    <s v="No"/>
    <s v="Obesity"/>
    <s v="Normal"/>
    <d v="1990-08-22T00:00:00"/>
    <n v="5148.55"/>
    <x v="1"/>
    <x v="2"/>
    <s v="R1024"/>
    <n v="32"/>
  </r>
  <r>
    <x v="1744"/>
    <s v=" Mr"/>
    <s v="John P"/>
    <s v="Berger"/>
    <n v="20.82"/>
    <n v="5.55"/>
    <s v="No"/>
    <s v="No"/>
    <s v="No"/>
    <x v="3"/>
    <s v="No"/>
    <s v="Normal Weight"/>
    <s v="Normal"/>
    <d v="1984-08-22T00:00:00"/>
    <n v="5144.18"/>
    <x v="1"/>
    <x v="1"/>
    <s v="R1013"/>
    <n v="38"/>
  </r>
  <r>
    <x v="1745"/>
    <s v=" Ms"/>
    <s v="Rachel"/>
    <s v="Coogan"/>
    <n v="38.83"/>
    <n v="4.78"/>
    <s v="No"/>
    <s v="No"/>
    <s v="Yes"/>
    <x v="3"/>
    <s v="No"/>
    <s v="Obesity"/>
    <s v="Normal"/>
    <d v="1993-12-10T00:00:00"/>
    <n v="5138.26"/>
    <x v="1"/>
    <x v="2"/>
    <s v="R1013"/>
    <n v="29"/>
  </r>
  <r>
    <x v="1746"/>
    <s v=" Ms"/>
    <s v="Isabelle"/>
    <s v="Gagnon"/>
    <n v="23.44"/>
    <n v="4.6500000000000004"/>
    <s v="yes"/>
    <s v="No"/>
    <s v="No"/>
    <x v="3"/>
    <s v="No"/>
    <s v="Normal Weight"/>
    <s v="Normal"/>
    <d v="1988-09-15T00:00:00"/>
    <n v="5136.75"/>
    <x v="1"/>
    <x v="1"/>
    <s v="R1013"/>
    <n v="34"/>
  </r>
  <r>
    <x v="1747"/>
    <s v=" Mr"/>
    <s v="Neil"/>
    <s v="Pearson"/>
    <n v="24.13"/>
    <n v="5.2"/>
    <s v="No"/>
    <s v="No"/>
    <s v="No"/>
    <x v="3"/>
    <s v="No"/>
    <s v="Normal Weight"/>
    <s v="Normal"/>
    <d v="1987-09-13T00:00:00"/>
    <n v="5125.22"/>
    <x v="0"/>
    <x v="2"/>
    <s v="R1012"/>
    <n v="35"/>
  </r>
  <r>
    <x v="1748"/>
    <s v=" Mr"/>
    <s v="Tom"/>
    <s v="Brian"/>
    <n v="42.13"/>
    <n v="4.54"/>
    <s v="yes"/>
    <s v="No"/>
    <s v="No"/>
    <x v="3"/>
    <s v="No"/>
    <s v="Obesity"/>
    <s v="Normal"/>
    <d v="1988-11-01T00:00:00"/>
    <n v="5124.1899999999996"/>
    <x v="1"/>
    <x v="0"/>
    <s v="R1013"/>
    <n v="34"/>
  </r>
  <r>
    <x v="1749"/>
    <s v=" Mr"/>
    <s v="Nathan"/>
    <s v="Brown"/>
    <n v="17.86"/>
    <n v="4.1100000000000003"/>
    <s v="No"/>
    <s v="No"/>
    <s v="No"/>
    <x v="3"/>
    <s v="No"/>
    <s v="Under  Weight"/>
    <s v="Normal"/>
    <d v="1987-11-18T00:00:00"/>
    <n v="5116.5"/>
    <x v="1"/>
    <x v="2"/>
    <s v="R1012"/>
    <n v="35"/>
  </r>
  <r>
    <x v="1750"/>
    <s v=" Mrs"/>
    <s v="Kelli N"/>
    <s v="Fox"/>
    <n v="32.78"/>
    <n v="4.63"/>
    <s v="No"/>
    <s v="No"/>
    <s v="No"/>
    <x v="0"/>
    <s v="No"/>
    <s v="Obesity"/>
    <s v="Normal"/>
    <d v="1999-06-19T00:00:00"/>
    <n v="5087.92"/>
    <x v="1"/>
    <x v="2"/>
    <s v="R1026"/>
    <n v="23"/>
  </r>
  <r>
    <x v="1751"/>
    <s v=" Mr"/>
    <s v="Scott M"/>
    <s v="Traver"/>
    <n v="23.9"/>
    <n v="6.06"/>
    <s v="yes"/>
    <s v="No"/>
    <s v="Yes"/>
    <x v="3"/>
    <s v="No"/>
    <s v="Normal Weight"/>
    <s v="Prediabetic"/>
    <d v="1997-07-14T00:00:00"/>
    <n v="5080.1000000000004"/>
    <x v="2"/>
    <x v="2"/>
    <s v="R1011"/>
    <n v="25"/>
  </r>
  <r>
    <x v="1752"/>
    <s v=" Mr"/>
    <s v="Grant A"/>
    <s v="Quick"/>
    <n v="15.47"/>
    <n v="8.43"/>
    <s v="No"/>
    <s v="No"/>
    <s v="No"/>
    <x v="0"/>
    <s v="No"/>
    <s v="Under  Weight"/>
    <s v="Diabetic"/>
    <d v="1978-11-22T00:00:00"/>
    <n v="5077.1899999999996"/>
    <x v="1"/>
    <x v="0"/>
    <s v="R1012"/>
    <n v="44"/>
  </r>
  <r>
    <x v="1753"/>
    <s v=" Mr"/>
    <s v="Jonathan C"/>
    <s v="Scott"/>
    <n v="28.54"/>
    <n v="5.51"/>
    <s v="No"/>
    <s v="No"/>
    <s v="Yes"/>
    <x v="3"/>
    <s v="No"/>
    <s v="Overweight"/>
    <s v="Normal"/>
    <d v="1993-06-11T00:00:00"/>
    <n v="5059.5600000000004"/>
    <x v="1"/>
    <x v="1"/>
    <s v="R1021"/>
    <n v="29"/>
  </r>
  <r>
    <x v="1754"/>
    <s v=" Ms"/>
    <s v="Rachael M"/>
    <s v="Theriot"/>
    <n v="18.54"/>
    <n v="4.95"/>
    <s v="No"/>
    <s v="No"/>
    <s v="No"/>
    <x v="0"/>
    <s v="No"/>
    <s v="Normal Weight"/>
    <s v="Normal"/>
    <d v="1980-09-07T00:00:00"/>
    <n v="5054.05"/>
    <x v="1"/>
    <x v="2"/>
    <s v="R1013"/>
    <n v="42"/>
  </r>
  <r>
    <x v="1755"/>
    <s v=" Ms"/>
    <s v="Pilar"/>
    <s v="Michalis"/>
    <n v="32.18"/>
    <n v="6.44"/>
    <s v="yes"/>
    <s v="No"/>
    <s v="Yes"/>
    <x v="3"/>
    <s v="No"/>
    <s v="Obesity"/>
    <s v="Prediabetic"/>
    <d v="1997-07-29T00:00:00"/>
    <n v="5045.1499999999996"/>
    <x v="1"/>
    <x v="2"/>
    <s v="R1012"/>
    <n v="25"/>
  </r>
  <r>
    <x v="1756"/>
    <s v=" Mr"/>
    <s v="Kyle M"/>
    <s v="Hall"/>
    <n v="37.380000000000003"/>
    <n v="6.05"/>
    <s v="yes"/>
    <s v="No"/>
    <s v="No"/>
    <x v="0"/>
    <s v="No"/>
    <s v="Obesity"/>
    <s v="Prediabetic"/>
    <d v="2001-10-16T00:00:00"/>
    <n v="5043.13"/>
    <x v="1"/>
    <x v="0"/>
    <s v="R1011"/>
    <n v="21"/>
  </r>
  <r>
    <x v="1757"/>
    <s v=" Mrs"/>
    <s v="Christie"/>
    <s v="Tjong Clemons"/>
    <n v="31.12"/>
    <n v="4.76"/>
    <s v="yes"/>
    <s v="No"/>
    <s v="Yes"/>
    <x v="3"/>
    <s v="No"/>
    <s v="Obesity"/>
    <s v="Normal"/>
    <d v="1997-12-04T00:00:00"/>
    <n v="5038.57"/>
    <x v="1"/>
    <x v="2"/>
    <s v="R1025"/>
    <n v="25"/>
  </r>
  <r>
    <x v="1758"/>
    <s v=" Mr"/>
    <s v="David A"/>
    <s v="Palma"/>
    <n v="22.01"/>
    <n v="6.72"/>
    <s v="yes"/>
    <s v="No"/>
    <s v="No"/>
    <x v="3"/>
    <s v="No"/>
    <s v="Normal Weight"/>
    <s v="Diabetic"/>
    <d v="1986-06-29T00:00:00"/>
    <n v="5034.1000000000004"/>
    <x v="1"/>
    <x v="2"/>
    <s v="R1013"/>
    <n v="36"/>
  </r>
  <r>
    <x v="1759"/>
    <s v=" Mr"/>
    <s v="Masahiro"/>
    <s v="Takaoka"/>
    <n v="27.645"/>
    <n v="5.7"/>
    <s v="No"/>
    <s v="No"/>
    <s v="No"/>
    <x v="0"/>
    <s v="No"/>
    <s v="Overweight"/>
    <s v="Prediabetic"/>
    <d v="1991-09-10T00:00:00"/>
    <n v="5031.2700000000004"/>
    <x v="2"/>
    <x v="1"/>
    <s v="R1016"/>
    <n v="31"/>
  </r>
  <r>
    <x v="1760"/>
    <s v=" Mr"/>
    <s v="Logan B"/>
    <s v="Sherman"/>
    <n v="29.64"/>
    <n v="5.31"/>
    <s v="yes"/>
    <s v="No"/>
    <s v="No"/>
    <x v="0"/>
    <s v="No"/>
    <s v="Overweight"/>
    <s v="Normal"/>
    <d v="1985-12-28T00:00:00"/>
    <n v="5028.1499999999996"/>
    <x v="0"/>
    <x v="2"/>
    <s v="R1012"/>
    <n v="37"/>
  </r>
  <r>
    <x v="1761"/>
    <s v=" Ms"/>
    <s v="Stephanie L"/>
    <s v="Andre"/>
    <n v="33.700000000000003"/>
    <n v="4.32"/>
    <s v="yes"/>
    <s v="No"/>
    <s v="No"/>
    <x v="3"/>
    <s v="No"/>
    <s v="Obesity"/>
    <s v="Normal"/>
    <d v="1988-11-09T00:00:00"/>
    <n v="5012.47"/>
    <x v="1"/>
    <x v="0"/>
    <s v="R1011"/>
    <n v="34"/>
  </r>
  <r>
    <x v="1762"/>
    <s v=" Ms"/>
    <s v="Angela H"/>
    <s v="Switt"/>
    <n v="27.5"/>
    <n v="4.2300000000000004"/>
    <s v="yes"/>
    <s v="No"/>
    <s v="No"/>
    <x v="3"/>
    <s v="No"/>
    <s v="Overweight"/>
    <s v="Normal"/>
    <d v="1988-07-08T00:00:00"/>
    <n v="5003.8500000000004"/>
    <x v="1"/>
    <x v="0"/>
    <s v="R1011"/>
    <n v="34"/>
  </r>
  <r>
    <x v="1763"/>
    <s v=" Ms"/>
    <s v="Britt K"/>
    <s v="Erickson"/>
    <n v="16.12"/>
    <n v="6.09"/>
    <s v="No"/>
    <s v="No"/>
    <s v="No"/>
    <x v="0"/>
    <s v="No"/>
    <s v="Under  Weight"/>
    <s v="Prediabetic"/>
    <d v="1977-06-09T00:00:00"/>
    <n v="5003.7700000000004"/>
    <x v="1"/>
    <x v="0"/>
    <s v="R1013"/>
    <n v="45"/>
  </r>
  <r>
    <x v="1764"/>
    <s v=" Ms"/>
    <s v="Joyce R"/>
    <s v="Miller"/>
    <n v="26.73"/>
    <n v="4.74"/>
    <s v="yes"/>
    <s v="No"/>
    <s v="No"/>
    <x v="3"/>
    <s v="No"/>
    <s v="Overweight"/>
    <s v="Normal"/>
    <d v="1988-09-04T00:00:00"/>
    <n v="5002.78"/>
    <x v="1"/>
    <x v="2"/>
    <s v="R1013"/>
    <n v="34"/>
  </r>
  <r>
    <x v="1765"/>
    <s v=" Mr"/>
    <s v="Ben"/>
    <s v="Whitbeck"/>
    <n v="37.25"/>
    <n v="6.23"/>
    <s v="yes"/>
    <s v="No"/>
    <s v="No"/>
    <x v="0"/>
    <s v="No"/>
    <s v="Obesity"/>
    <s v="Prediabetic"/>
    <d v="2001-10-05T00:00:00"/>
    <n v="4999.04"/>
    <x v="1"/>
    <x v="2"/>
    <s v="R1011"/>
    <n v="21"/>
  </r>
  <r>
    <x v="1766"/>
    <s v=" Ms"/>
    <s v="Sarah M"/>
    <s v="Auer"/>
    <n v="23.56"/>
    <n v="5.45"/>
    <s v="yes"/>
    <s v="No"/>
    <s v="No"/>
    <x v="3"/>
    <s v="No"/>
    <s v="Normal Weight"/>
    <s v="Normal"/>
    <d v="1988-06-24T00:00:00"/>
    <n v="4992.38"/>
    <x v="1"/>
    <x v="0"/>
    <s v="R1024"/>
    <n v="34"/>
  </r>
  <r>
    <x v="1767"/>
    <s v=" Ms"/>
    <s v="Sarah"/>
    <s v="Attar"/>
    <n v="15.84"/>
    <n v="10.34"/>
    <s v="No"/>
    <s v="No"/>
    <s v="No"/>
    <x v="1"/>
    <s v="No"/>
    <s v="Under  Weight"/>
    <s v="Diabetic"/>
    <d v="1973-11-07T00:00:00"/>
    <n v="4985.22"/>
    <x v="1"/>
    <x v="0"/>
    <s v="R1013"/>
    <n v="49"/>
  </r>
  <r>
    <x v="1768"/>
    <s v=" Ms"/>
    <s v="Katie"/>
    <s v="Misuraca"/>
    <n v="36.630000000000003"/>
    <n v="5.15"/>
    <s v="No"/>
    <s v="No"/>
    <s v="No"/>
    <x v="0"/>
    <s v="No"/>
    <s v="Obesity"/>
    <s v="Normal"/>
    <d v="1991-08-30T00:00:00"/>
    <n v="4949.76"/>
    <x v="1"/>
    <x v="1"/>
    <s v="R1013"/>
    <n v="31"/>
  </r>
  <r>
    <x v="1769"/>
    <s v=" Ms"/>
    <s v="Michaela L"/>
    <s v="Spannaus"/>
    <n v="16.47"/>
    <n v="11.72"/>
    <s v="No"/>
    <s v="No"/>
    <s v="No"/>
    <x v="0"/>
    <s v="No"/>
    <s v="Under  Weight"/>
    <s v="Diabetic"/>
    <d v="1974-06-26T00:00:00"/>
    <n v="4942.0600000000004"/>
    <x v="1"/>
    <x v="2"/>
    <s v="R1013"/>
    <n v="48"/>
  </r>
  <r>
    <x v="1770"/>
    <s v=" Ms"/>
    <s v="Shalaleh"/>
    <s v="Tarbiat"/>
    <n v="25.8"/>
    <n v="5.29"/>
    <s v="No"/>
    <s v="No"/>
    <s v="No"/>
    <x v="0"/>
    <s v="No"/>
    <s v="Overweight"/>
    <s v="Normal"/>
    <d v="1991-11-27T00:00:00"/>
    <n v="4934.71"/>
    <x v="1"/>
    <x v="0"/>
    <s v="R1011"/>
    <n v="31"/>
  </r>
  <r>
    <x v="1771"/>
    <s v=" Ms"/>
    <s v="Karen"/>
    <s v="Pulkkinen"/>
    <n v="23.6"/>
    <n v="4.33"/>
    <s v="No"/>
    <s v="No"/>
    <s v="No"/>
    <x v="0"/>
    <s v="No"/>
    <s v="Normal Weight"/>
    <s v="Normal"/>
    <d v="1991-08-23T00:00:00"/>
    <n v="4931.6499999999996"/>
    <x v="1"/>
    <x v="0"/>
    <s v="R1011"/>
    <n v="31"/>
  </r>
  <r>
    <x v="1772"/>
    <s v=" Ms"/>
    <s v="Zuzana"/>
    <s v="Trnovcova"/>
    <n v="32.11"/>
    <n v="6.24"/>
    <s v="No"/>
    <s v="No"/>
    <s v="Yes"/>
    <x v="3"/>
    <s v="No"/>
    <s v="Obesity"/>
    <s v="Prediabetic"/>
    <d v="1993-08-10T00:00:00"/>
    <n v="4922.92"/>
    <x v="1"/>
    <x v="2"/>
    <s v="R1012"/>
    <n v="29"/>
  </r>
  <r>
    <x v="1773"/>
    <s v=" Mr"/>
    <s v="Daniel J"/>
    <s v="Anthony"/>
    <n v="30.114999999999998"/>
    <n v="11.61"/>
    <s v="No"/>
    <s v="No"/>
    <s v="No"/>
    <x v="0"/>
    <s v="No"/>
    <s v="Obesity"/>
    <s v="Diabetic"/>
    <d v="2002-08-21T00:00:00"/>
    <n v="4915.0600000000004"/>
    <x v="1"/>
    <x v="1"/>
    <s v="R1017"/>
    <n v="20"/>
  </r>
  <r>
    <x v="1774"/>
    <s v=" Ms"/>
    <s v="Alexandra"/>
    <s v="Hetrick"/>
    <n v="20.28"/>
    <n v="11.07"/>
    <s v="yes"/>
    <s v="No"/>
    <s v="No"/>
    <x v="0"/>
    <s v="No"/>
    <s v="Normal Weight"/>
    <s v="Diabetic"/>
    <d v="1981-10-18T00:00:00"/>
    <n v="4911.8900000000003"/>
    <x v="1"/>
    <x v="0"/>
    <s v="R1013"/>
    <n v="41"/>
  </r>
  <r>
    <x v="1775"/>
    <s v=" Ms"/>
    <s v="Jessica"/>
    <s v="Stern"/>
    <n v="20.234999999999999"/>
    <n v="5.19"/>
    <s v="No"/>
    <s v="No"/>
    <s v="Yes"/>
    <x v="3"/>
    <s v="No"/>
    <s v="Normal Weight"/>
    <s v="Normal"/>
    <d v="1993-07-10T00:00:00"/>
    <n v="4906.41"/>
    <x v="1"/>
    <x v="1"/>
    <s v="R1012"/>
    <n v="29"/>
  </r>
  <r>
    <x v="1776"/>
    <s v=" Mr"/>
    <s v="Matthew M"/>
    <s v="Newman"/>
    <n v="25.27"/>
    <n v="5.7"/>
    <s v="yes"/>
    <s v="No"/>
    <s v="No"/>
    <x v="3"/>
    <s v="No"/>
    <s v="Overweight"/>
    <s v="Prediabetic"/>
    <d v="1988-09-23T00:00:00"/>
    <n v="4894.75"/>
    <x v="2"/>
    <x v="0"/>
    <s v="R1012"/>
    <n v="34"/>
  </r>
  <r>
    <x v="1777"/>
    <s v=" Ms"/>
    <s v="Nadine A"/>
    <s v="Reasoner"/>
    <n v="24.24"/>
    <n v="6.15"/>
    <s v="No"/>
    <s v="No"/>
    <s v="No"/>
    <x v="0"/>
    <s v="No"/>
    <s v="Normal Weight"/>
    <s v="Prediabetic"/>
    <d v="1990-11-28T00:00:00"/>
    <n v="4894.3900000000003"/>
    <x v="1"/>
    <x v="0"/>
    <s v="R1013"/>
    <n v="32"/>
  </r>
  <r>
    <x v="1778"/>
    <s v=" Mr"/>
    <s v="Peter J"/>
    <s v="Mone"/>
    <n v="35.75"/>
    <n v="5.07"/>
    <s v="No"/>
    <s v="No"/>
    <s v="No"/>
    <x v="0"/>
    <s v="No"/>
    <s v="Obesity"/>
    <s v="Normal"/>
    <d v="1989-07-10T00:00:00"/>
    <n v="4890"/>
    <x v="2"/>
    <x v="2"/>
    <s v="R1013"/>
    <n v="33"/>
  </r>
  <r>
    <x v="1779"/>
    <s v=" Ms"/>
    <s v="Colleen M"/>
    <s v="Powers"/>
    <n v="29.92"/>
    <n v="10.97"/>
    <s v="yes"/>
    <s v="No"/>
    <s v="No"/>
    <x v="3"/>
    <s v="No"/>
    <s v="Overweight"/>
    <s v="Diabetic"/>
    <d v="1986-10-27T00:00:00"/>
    <n v="4889.04"/>
    <x v="1"/>
    <x v="1"/>
    <s v="R1013"/>
    <n v="36"/>
  </r>
  <r>
    <x v="1780"/>
    <s v=" Ms"/>
    <s v="Julie A"/>
    <s v="Ulery"/>
    <n v="26.2"/>
    <n v="10.93"/>
    <s v="yes"/>
    <s v="No"/>
    <s v="No"/>
    <x v="3"/>
    <s v="No"/>
    <s v="Overweight"/>
    <s v="Diabetic"/>
    <d v="1986-12-23T00:00:00"/>
    <n v="4883.87"/>
    <x v="1"/>
    <x v="1"/>
    <s v="R1011"/>
    <n v="36"/>
  </r>
  <r>
    <x v="1781"/>
    <s v=" Mr"/>
    <s v="Douglas W"/>
    <s v="Haines"/>
    <n v="26.695"/>
    <n v="4.21"/>
    <s v="yes"/>
    <s v="No"/>
    <s v="Yes"/>
    <x v="3"/>
    <s v="No"/>
    <s v="Overweight"/>
    <s v="Normal"/>
    <d v="1997-09-29T00:00:00"/>
    <n v="4877.9799999999996"/>
    <x v="1"/>
    <x v="0"/>
    <s v="R1012"/>
    <n v="25"/>
  </r>
  <r>
    <x v="1782"/>
    <s v=" Ms"/>
    <s v="Catherine"/>
    <s v="Airoldi"/>
    <n v="23.16"/>
    <n v="5.5"/>
    <s v="No"/>
    <s v="No"/>
    <s v="No"/>
    <x v="0"/>
    <s v="No"/>
    <s v="Normal Weight"/>
    <s v="Normal"/>
    <d v="1989-09-01T00:00:00"/>
    <n v="4859.8900000000003"/>
    <x v="1"/>
    <x v="0"/>
    <s v="R1011"/>
    <n v="33"/>
  </r>
  <r>
    <x v="1783"/>
    <s v=" Mr"/>
    <s v="James A"/>
    <s v="Mattis"/>
    <n v="32.585000000000001"/>
    <n v="4.93"/>
    <s v="yes"/>
    <s v="No"/>
    <s v="No"/>
    <x v="3"/>
    <s v="No"/>
    <s v="Obesity"/>
    <s v="Normal"/>
    <d v="1995-12-27T00:00:00"/>
    <n v="4846.92"/>
    <x v="1"/>
    <x v="0"/>
    <s v="R1017"/>
    <n v="27"/>
  </r>
  <r>
    <x v="1784"/>
    <s v=" Mr"/>
    <s v="Youngseong"/>
    <s v="Cho"/>
    <n v="33.97"/>
    <n v="5.6"/>
    <s v="yes"/>
    <s v="No"/>
    <s v="No"/>
    <x v="0"/>
    <s v="No"/>
    <s v="Obesity"/>
    <s v="Normal"/>
    <d v="2001-06-07T00:00:00"/>
    <n v="4846.53"/>
    <x v="1"/>
    <x v="0"/>
    <s v="R1021"/>
    <n v="22"/>
  </r>
  <r>
    <x v="1785"/>
    <s v=" Mr"/>
    <s v="John"/>
    <s v="Reumann"/>
    <n v="16.57"/>
    <n v="9.99"/>
    <s v="No"/>
    <s v="No"/>
    <s v="No"/>
    <x v="0"/>
    <s v="No"/>
    <s v="Under  Weight"/>
    <s v="Diabetic"/>
    <d v="1974-09-11T00:00:00"/>
    <n v="4844.67"/>
    <x v="1"/>
    <x v="2"/>
    <s v="R1013"/>
    <n v="48"/>
  </r>
  <r>
    <x v="1786"/>
    <s v=" Mr"/>
    <s v="Brandon S"/>
    <s v="Cooper"/>
    <n v="17.55"/>
    <n v="5.93"/>
    <s v="No"/>
    <s v="No"/>
    <s v="Yes"/>
    <x v="3"/>
    <s v="No"/>
    <s v="Under  Weight"/>
    <s v="Prediabetic"/>
    <d v="1979-12-13T00:00:00"/>
    <n v="4843.79"/>
    <x v="1"/>
    <x v="0"/>
    <s v="R1013"/>
    <n v="43"/>
  </r>
  <r>
    <x v="1787"/>
    <s v=" Mr"/>
    <s v="Sean P"/>
    <s v="Kennedy"/>
    <n v="29.41"/>
    <n v="6.29"/>
    <s v="yes"/>
    <s v="No"/>
    <s v="No"/>
    <x v="3"/>
    <s v="No"/>
    <s v="Overweight"/>
    <s v="Prediabetic"/>
    <d v="1995-09-29T00:00:00"/>
    <n v="4840.95"/>
    <x v="1"/>
    <x v="1"/>
    <s v="R1021"/>
    <n v="27"/>
  </r>
  <r>
    <x v="1788"/>
    <s v=" Mr"/>
    <s v="Scott"/>
    <s v="Cichon"/>
    <n v="17.91"/>
    <n v="5.65"/>
    <s v="No"/>
    <s v="No"/>
    <s v="No"/>
    <x v="3"/>
    <s v="No"/>
    <s v="Under  Weight"/>
    <s v="Normal"/>
    <d v="1984-10-15T00:00:00"/>
    <n v="4839.18"/>
    <x v="1"/>
    <x v="1"/>
    <s v="R1012"/>
    <n v="38"/>
  </r>
  <r>
    <x v="1789"/>
    <s v=" Mr"/>
    <s v="Janez"/>
    <s v="Maroevic"/>
    <n v="31.57"/>
    <n v="6.15"/>
    <s v="No"/>
    <s v="No"/>
    <s v="No"/>
    <x v="3"/>
    <s v="No"/>
    <s v="Obesity"/>
    <s v="Prediabetic"/>
    <d v="1992-09-10T00:00:00"/>
    <n v="4837.58"/>
    <x v="2"/>
    <x v="2"/>
    <s v="R1013"/>
    <n v="30"/>
  </r>
  <r>
    <x v="1790"/>
    <s v=" Mr"/>
    <s v="John I"/>
    <s v="Martin"/>
    <n v="33.18"/>
    <n v="5.22"/>
    <s v="No"/>
    <s v="yes"/>
    <s v="No"/>
    <x v="3"/>
    <s v="No"/>
    <s v="Obesity"/>
    <s v="Normal"/>
    <d v="2000-12-11T00:00:00"/>
    <n v="4835.43"/>
    <x v="1"/>
    <x v="2"/>
    <s v="R1021"/>
    <n v="22"/>
  </r>
  <r>
    <x v="1791"/>
    <s v=" Ms"/>
    <s v="Heather"/>
    <s v="Schulz"/>
    <n v="37"/>
    <n v="11.66"/>
    <s v="No"/>
    <s v="No"/>
    <s v="No"/>
    <x v="0"/>
    <s v="No"/>
    <s v="Obesity"/>
    <s v="Diabetic"/>
    <d v="2002-06-27T00:00:00"/>
    <n v="4830.63"/>
    <x v="1"/>
    <x v="1"/>
    <s v="R1011"/>
    <n v="20"/>
  </r>
  <r>
    <x v="1792"/>
    <s v=" Mr"/>
    <s v="Michael"/>
    <s v="Capriolo"/>
    <n v="18.905000000000001"/>
    <n v="4.91"/>
    <s v="yes"/>
    <s v="No"/>
    <s v="No"/>
    <x v="3"/>
    <s v="No"/>
    <s v="Normal Weight"/>
    <s v="Normal"/>
    <d v="1995-12-01T00:00:00"/>
    <n v="4827.8999999999996"/>
    <x v="0"/>
    <x v="2"/>
    <s v="R1013"/>
    <n v="27"/>
  </r>
  <r>
    <x v="1793"/>
    <s v=" Ms"/>
    <s v="Kathleen"/>
    <s v="Borleis"/>
    <n v="20.03"/>
    <n v="9.25"/>
    <s v="yes"/>
    <s v="No"/>
    <s v="No"/>
    <x v="0"/>
    <s v="No"/>
    <s v="Normal Weight"/>
    <s v="Diabetic"/>
    <d v="1981-07-03T00:00:00"/>
    <n v="4827.1000000000004"/>
    <x v="1"/>
    <x v="1"/>
    <s v="R1013"/>
    <n v="41"/>
  </r>
  <r>
    <x v="1794"/>
    <s v=" Mr"/>
    <s v="Ryan M"/>
    <s v="Kramer"/>
    <n v="16.7"/>
    <n v="11.48"/>
    <s v="No"/>
    <s v="No"/>
    <s v="No"/>
    <x v="0"/>
    <s v="No"/>
    <s v="Under  Weight"/>
    <s v="Diabetic"/>
    <d v="1978-10-03T00:00:00"/>
    <n v="4812.34"/>
    <x v="1"/>
    <x v="0"/>
    <s v="R1013"/>
    <n v="44"/>
  </r>
  <r>
    <x v="1795"/>
    <s v=" Ms"/>
    <s v="Sara"/>
    <s v="Conrad"/>
    <n v="39.82"/>
    <n v="6.06"/>
    <s v="No"/>
    <s v="No"/>
    <s v="No"/>
    <x v="0"/>
    <s v="No"/>
    <s v="Obesity"/>
    <s v="Prediabetic"/>
    <d v="1989-12-16T00:00:00"/>
    <n v="4795.66"/>
    <x v="1"/>
    <x v="1"/>
    <s v="R1013"/>
    <n v="33"/>
  </r>
  <r>
    <x v="1796"/>
    <s v=" Mr"/>
    <s v="Deniz"/>
    <s v="Karakoyunlu"/>
    <n v="22.04"/>
    <n v="5.86"/>
    <s v="No"/>
    <s v="No"/>
    <s v="No"/>
    <x v="3"/>
    <s v="No"/>
    <s v="Normal Weight"/>
    <s v="Prediabetic"/>
    <d v="1987-06-22T00:00:00"/>
    <n v="4787.42"/>
    <x v="1"/>
    <x v="0"/>
    <s v="R1013"/>
    <n v="35"/>
  </r>
  <r>
    <x v="1797"/>
    <s v=" Ms"/>
    <s v="Shannon L"/>
    <s v="Desrosiers"/>
    <n v="28.27"/>
    <n v="5.33"/>
    <s v="No"/>
    <s v="No"/>
    <s v="No"/>
    <x v="0"/>
    <s v="No"/>
    <s v="Overweight"/>
    <s v="Normal"/>
    <d v="1989-12-09T00:00:00"/>
    <n v="4779.6000000000004"/>
    <x v="1"/>
    <x v="0"/>
    <s v="R1013"/>
    <n v="33"/>
  </r>
  <r>
    <x v="1798"/>
    <s v=" Ms"/>
    <s v="Kaitlin M"/>
    <s v="O'Mara"/>
    <n v="18.5"/>
    <n v="5.33"/>
    <s v="No"/>
    <s v="No"/>
    <s v="No"/>
    <x v="0"/>
    <s v="No"/>
    <s v="Under  Weight"/>
    <s v="Normal"/>
    <d v="1989-08-01T00:00:00"/>
    <n v="4766.0200000000004"/>
    <x v="1"/>
    <x v="0"/>
    <s v="R1011"/>
    <n v="33"/>
  </r>
  <r>
    <x v="1799"/>
    <s v=" Mr"/>
    <s v="Alfredo"/>
    <s v="Shabot Marcos"/>
    <n v="38.6"/>
    <n v="6.02"/>
    <s v="No"/>
    <s v="No"/>
    <s v="No"/>
    <x v="3"/>
    <s v="No"/>
    <s v="Obesity"/>
    <s v="Prediabetic"/>
    <d v="1987-09-27T00:00:00"/>
    <n v="4762.33"/>
    <x v="2"/>
    <x v="0"/>
    <s v="R1011"/>
    <n v="35"/>
  </r>
  <r>
    <x v="1800"/>
    <s v=" Ms"/>
    <s v="Kristen"/>
    <s v="Comment"/>
    <n v="43.12"/>
    <n v="6.25"/>
    <s v="No"/>
    <s v="No"/>
    <s v="No"/>
    <x v="3"/>
    <s v="No"/>
    <s v="Obesity"/>
    <s v="Prediabetic"/>
    <d v="1992-08-16T00:00:00"/>
    <n v="4753.6400000000003"/>
    <x v="1"/>
    <x v="0"/>
    <s v="R1013"/>
    <n v="30"/>
  </r>
  <r>
    <x v="1801"/>
    <s v=" Mr"/>
    <s v="Daniel"/>
    <s v="Moss"/>
    <n v="30.5"/>
    <n v="4.8099999999999996"/>
    <s v="No"/>
    <s v="No"/>
    <s v="No"/>
    <x v="3"/>
    <s v="No"/>
    <s v="Obesity"/>
    <s v="Normal"/>
    <d v="1987-11-22T00:00:00"/>
    <n v="4751.07"/>
    <x v="2"/>
    <x v="1"/>
    <s v="R1011"/>
    <n v="35"/>
  </r>
  <r>
    <x v="1802"/>
    <s v=" Mr"/>
    <s v="Jonathan"/>
    <s v="Guzman"/>
    <n v="27.61"/>
    <n v="4.5999999999999996"/>
    <s v="No"/>
    <s v="No"/>
    <s v="No"/>
    <x v="3"/>
    <s v="No"/>
    <s v="Overweight"/>
    <s v="Normal"/>
    <d v="1987-09-02T00:00:00"/>
    <n v="4747.05"/>
    <x v="1"/>
    <x v="2"/>
    <s v="R1013"/>
    <n v="35"/>
  </r>
  <r>
    <x v="1803"/>
    <s v=" Mr"/>
    <s v="Troy"/>
    <s v="Cox"/>
    <n v="27.1"/>
    <n v="5.08"/>
    <s v="No"/>
    <s v="No"/>
    <s v="No"/>
    <x v="3"/>
    <s v="No"/>
    <s v="Overweight"/>
    <s v="Normal"/>
    <d v="1987-06-05T00:00:00"/>
    <n v="4746.34"/>
    <x v="1"/>
    <x v="2"/>
    <s v="R1011"/>
    <n v="36"/>
  </r>
  <r>
    <x v="1804"/>
    <s v=" Mr"/>
    <s v="Daniel C"/>
    <s v="Clash"/>
    <n v="35.93"/>
    <n v="5.43"/>
    <s v="No"/>
    <s v="yes"/>
    <s v="No"/>
    <x v="3"/>
    <s v="No"/>
    <s v="Obesity"/>
    <s v="Normal"/>
    <d v="2004-11-24T00:00:00"/>
    <n v="4740.78"/>
    <x v="1"/>
    <x v="0"/>
    <s v="R1021"/>
    <n v="18"/>
  </r>
  <r>
    <x v="1805"/>
    <s v=" Ms"/>
    <s v="Lauren"/>
    <s v="Blankenship"/>
    <n v="32.68"/>
    <n v="5.44"/>
    <s v="No"/>
    <s v="No"/>
    <s v="No"/>
    <x v="0"/>
    <s v="No"/>
    <s v="Obesity"/>
    <s v="Normal"/>
    <d v="1991-10-12T00:00:00"/>
    <n v="4738.2700000000004"/>
    <x v="1"/>
    <x v="0"/>
    <s v="R1012"/>
    <n v="31"/>
  </r>
  <r>
    <x v="1806"/>
    <s v=" Ms"/>
    <s v="Jennefer"/>
    <s v="Lloyd"/>
    <n v="20.74"/>
    <n v="11.69"/>
    <s v="yes"/>
    <s v="No"/>
    <s v="No"/>
    <x v="3"/>
    <s v="No"/>
    <s v="Normal Weight"/>
    <s v="Diabetic"/>
    <d v="1986-09-05T00:00:00"/>
    <n v="4734.6400000000003"/>
    <x v="1"/>
    <x v="1"/>
    <s v="R1013"/>
    <n v="36"/>
  </r>
  <r>
    <x v="1807"/>
    <s v=" Ms"/>
    <s v="Tracey L"/>
    <s v="Kong"/>
    <n v="15.57"/>
    <n v="6.07"/>
    <s v="No"/>
    <s v="No"/>
    <s v="No"/>
    <x v="0"/>
    <s v="No"/>
    <s v="Under  Weight"/>
    <s v="Prediabetic"/>
    <d v="1980-07-02T00:00:00"/>
    <n v="4728.71"/>
    <x v="1"/>
    <x v="0"/>
    <s v="R1012"/>
    <n v="42"/>
  </r>
  <r>
    <x v="1808"/>
    <s v=" Ms"/>
    <s v="Ashley"/>
    <s v="Benson"/>
    <n v="23.844999999999999"/>
    <n v="4.3600000000000003"/>
    <s v="No"/>
    <s v="No"/>
    <s v="No"/>
    <x v="0"/>
    <s v="No"/>
    <s v="Normal Weight"/>
    <s v="Normal"/>
    <d v="1994-08-12T00:00:00"/>
    <n v="4719.74"/>
    <x v="1"/>
    <x v="1"/>
    <s v="R1012"/>
    <n v="28"/>
  </r>
  <r>
    <x v="1809"/>
    <s v=" Ms"/>
    <s v="Cindy"/>
    <s v="Huntington"/>
    <n v="22.895"/>
    <n v="5.24"/>
    <s v="No"/>
    <s v="No"/>
    <s v="No"/>
    <x v="3"/>
    <s v="No"/>
    <s v="Normal Weight"/>
    <s v="Normal"/>
    <d v="1992-09-28T00:00:00"/>
    <n v="4719.5200000000004"/>
    <x v="1"/>
    <x v="2"/>
    <s v="R1024"/>
    <n v="30"/>
  </r>
  <r>
    <x v="1810"/>
    <s v=" Ms"/>
    <s v="Esther"/>
    <s v="Kendall"/>
    <n v="21.945"/>
    <n v="5.37"/>
    <s v="No"/>
    <s v="No"/>
    <s v="No"/>
    <x v="3"/>
    <s v="No"/>
    <s v="Normal Weight"/>
    <s v="Normal"/>
    <d v="1992-10-09T00:00:00"/>
    <n v="4718.2"/>
    <x v="1"/>
    <x v="0"/>
    <s v="R1024"/>
    <n v="30"/>
  </r>
  <r>
    <x v="1811"/>
    <s v=" Ms"/>
    <s v="Jackie"/>
    <s v="Gast"/>
    <n v="19.47"/>
    <n v="6.6"/>
    <s v="yes"/>
    <s v="No"/>
    <s v="No"/>
    <x v="0"/>
    <s v="No"/>
    <s v="Normal Weight"/>
    <s v="Diabetic"/>
    <d v="1981-08-12T00:00:00"/>
    <n v="4712.12"/>
    <x v="1"/>
    <x v="0"/>
    <s v="R1011"/>
    <n v="41"/>
  </r>
  <r>
    <x v="1812"/>
    <s v=" Mr"/>
    <s v="Timothy P"/>
    <s v="Scanlin"/>
    <n v="15.61"/>
    <n v="5.77"/>
    <s v="No"/>
    <s v="No"/>
    <s v="No"/>
    <x v="0"/>
    <s v="No"/>
    <s v="Under  Weight"/>
    <s v="Prediabetic"/>
    <d v="1977-12-04T00:00:00"/>
    <n v="4699.47"/>
    <x v="1"/>
    <x v="0"/>
    <s v="R1013"/>
    <n v="45"/>
  </r>
  <r>
    <x v="1813"/>
    <s v=" Ms"/>
    <s v="Lauren"/>
    <s v="Philbrook"/>
    <n v="28.6"/>
    <n v="6.08"/>
    <s v="No"/>
    <s v="No"/>
    <s v="Yes"/>
    <x v="3"/>
    <s v="No"/>
    <s v="Overweight"/>
    <s v="Prediabetic"/>
    <d v="2003-06-22T00:00:00"/>
    <n v="4687.8"/>
    <x v="1"/>
    <x v="0"/>
    <s v="R1011"/>
    <n v="19"/>
  </r>
  <r>
    <x v="1814"/>
    <s v=" Mr"/>
    <s v="Benjamin"/>
    <s v="Cowan"/>
    <n v="46.53"/>
    <n v="4.16"/>
    <s v="No"/>
    <s v="No"/>
    <s v="No"/>
    <x v="0"/>
    <s v="No"/>
    <s v="Obesity"/>
    <s v="Normal"/>
    <d v="1990-09-04T00:00:00"/>
    <n v="4686.3900000000003"/>
    <x v="2"/>
    <x v="0"/>
    <s v="R1013"/>
    <n v="32"/>
  </r>
  <r>
    <x v="1815"/>
    <s v=" Mr"/>
    <s v="Hugo M"/>
    <s v="Sousa"/>
    <n v="34.99"/>
    <n v="5.0999999999999996"/>
    <s v="No"/>
    <s v="No"/>
    <s v="Yes"/>
    <x v="3"/>
    <s v="No"/>
    <s v="Obesity"/>
    <s v="Normal"/>
    <d v="2003-10-04T00:00:00"/>
    <n v="4678.8"/>
    <x v="1"/>
    <x v="1"/>
    <s v="R1021"/>
    <n v="19"/>
  </r>
  <r>
    <x v="1816"/>
    <s v=" Mr"/>
    <s v="Daniel J"/>
    <s v="Stanton"/>
    <n v="17.05"/>
    <n v="5.3"/>
    <s v="No"/>
    <s v="No"/>
    <s v="Yes"/>
    <x v="3"/>
    <s v="No"/>
    <s v="Under  Weight"/>
    <s v="Normal"/>
    <d v="1979-10-18T00:00:00"/>
    <n v="4674.2"/>
    <x v="1"/>
    <x v="1"/>
    <s v="R1013"/>
    <n v="43"/>
  </r>
  <r>
    <x v="1817"/>
    <s v=" Mr"/>
    <s v="Justin R"/>
    <s v="Mollak"/>
    <n v="37.18"/>
    <n v="4.9000000000000004"/>
    <s v="No"/>
    <s v="No"/>
    <s v="No"/>
    <x v="0"/>
    <s v="No"/>
    <s v="Obesity"/>
    <s v="Normal"/>
    <d v="1990-07-13T00:00:00"/>
    <n v="4673.3900000000003"/>
    <x v="1"/>
    <x v="1"/>
    <s v="R1013"/>
    <n v="32"/>
  </r>
  <r>
    <x v="1818"/>
    <s v=" Mr"/>
    <s v="Colin"/>
    <s v="Bell"/>
    <n v="35.200000000000003"/>
    <n v="5.55"/>
    <s v="No"/>
    <s v="No"/>
    <s v="No"/>
    <x v="0"/>
    <s v="No"/>
    <s v="Obesity"/>
    <s v="Normal"/>
    <d v="1990-09-26T00:00:00"/>
    <n v="4670.6400000000003"/>
    <x v="1"/>
    <x v="2"/>
    <s v="R1011"/>
    <n v="32"/>
  </r>
  <r>
    <x v="1819"/>
    <s v=" Mr"/>
    <s v="Rob"/>
    <s v="Weston"/>
    <n v="37.335000000000001"/>
    <n v="4.95"/>
    <s v="No"/>
    <s v="No"/>
    <s v="No"/>
    <x v="0"/>
    <s v="No"/>
    <s v="Obesity"/>
    <s v="Normal"/>
    <d v="1990-08-05T00:00:00"/>
    <n v="4667.6099999999997"/>
    <x v="2"/>
    <x v="0"/>
    <s v="R1016"/>
    <n v="32"/>
  </r>
  <r>
    <x v="1820"/>
    <s v=" Mr"/>
    <s v="Patrick"/>
    <s v="Rabuzzi"/>
    <n v="27.265000000000001"/>
    <n v="6.46"/>
    <s v="yes"/>
    <s v="No"/>
    <s v="No"/>
    <x v="0"/>
    <s v="No"/>
    <s v="Overweight"/>
    <s v="Prediabetic"/>
    <d v="1996-10-25T00:00:00"/>
    <n v="4661.29"/>
    <x v="1"/>
    <x v="1"/>
    <s v="R1017"/>
    <n v="26"/>
  </r>
  <r>
    <x v="1821"/>
    <s v=" Mr"/>
    <s v="Austin D"/>
    <s v="Hendrix"/>
    <n v="30.8"/>
    <n v="4.9000000000000004"/>
    <s v="yes"/>
    <s v="No"/>
    <s v="No"/>
    <x v="0"/>
    <s v="No"/>
    <s v="Obesity"/>
    <s v="Normal"/>
    <d v="1985-06-22T00:00:00"/>
    <n v="4646.76"/>
    <x v="0"/>
    <x v="1"/>
    <s v="R1011"/>
    <n v="37"/>
  </r>
  <r>
    <x v="1822"/>
    <s v=" Ms"/>
    <s v="Brittany"/>
    <s v="Van Nielen"/>
    <n v="30.21"/>
    <n v="5.21"/>
    <s v="No"/>
    <s v="No"/>
    <s v="No"/>
    <x v="3"/>
    <s v="No"/>
    <s v="Obesity"/>
    <s v="Normal"/>
    <d v="1998-06-29T00:00:00"/>
    <n v="4618.08"/>
    <x v="1"/>
    <x v="1"/>
    <s v="R1012"/>
    <n v="24"/>
  </r>
  <r>
    <x v="1823"/>
    <s v=" Mr"/>
    <s v="Matthew T"/>
    <s v="Blanton"/>
    <n v="35.340000000000003"/>
    <n v="4.13"/>
    <s v="No"/>
    <s v="yes"/>
    <s v="No"/>
    <x v="3"/>
    <s v="No"/>
    <s v="Obesity"/>
    <s v="Normal"/>
    <d v="2000-07-02T00:00:00"/>
    <n v="4608.03"/>
    <x v="1"/>
    <x v="0"/>
    <s v="R1011"/>
    <n v="22"/>
  </r>
  <r>
    <x v="1824"/>
    <s v=" Ms"/>
    <s v="Becky G"/>
    <s v="Schout"/>
    <n v="26.695"/>
    <n v="5.28"/>
    <s v="No"/>
    <s v="No"/>
    <s v="No"/>
    <x v="0"/>
    <s v="No"/>
    <s v="Overweight"/>
    <s v="Normal"/>
    <d v="1989-09-18T00:00:00"/>
    <n v="4571.41"/>
    <x v="1"/>
    <x v="2"/>
    <s v="R1012"/>
    <n v="33"/>
  </r>
  <r>
    <x v="1825"/>
    <s v=" Ms"/>
    <s v="Virginie"/>
    <s v="Schmaltz"/>
    <n v="29.355"/>
    <n v="4.68"/>
    <s v="yes"/>
    <s v="No"/>
    <s v="No"/>
    <x v="0"/>
    <s v="No"/>
    <s v="Overweight"/>
    <s v="Normal"/>
    <d v="1996-12-25T00:00:00"/>
    <n v="4564.1899999999996"/>
    <x v="1"/>
    <x v="2"/>
    <s v="R1024"/>
    <n v="26"/>
  </r>
  <r>
    <x v="1826"/>
    <s v=" Ms"/>
    <s v="Allison A"/>
    <s v="Eagen"/>
    <n v="29.59"/>
    <n v="4.0599999999999996"/>
    <s v="No"/>
    <s v="No"/>
    <s v="No"/>
    <x v="0"/>
    <s v="No"/>
    <s v="Overweight"/>
    <s v="Normal"/>
    <d v="1990-09-20T00:00:00"/>
    <n v="4562.84"/>
    <x v="1"/>
    <x v="2"/>
    <s v="R1013"/>
    <n v="32"/>
  </r>
  <r>
    <x v="1827"/>
    <s v=" Ms"/>
    <s v="Julie"/>
    <s v="Rotramel"/>
    <n v="31.35"/>
    <n v="4.2"/>
    <s v="No"/>
    <s v="yes"/>
    <s v="No"/>
    <x v="3"/>
    <s v="No"/>
    <s v="Obesity"/>
    <s v="Normal"/>
    <d v="2004-12-22T00:00:00"/>
    <n v="4561.1899999999996"/>
    <x v="1"/>
    <x v="2"/>
    <s v="R1024"/>
    <n v="18"/>
  </r>
  <r>
    <x v="1828"/>
    <s v=" Ms"/>
    <s v="Katherine"/>
    <s v="Prevost"/>
    <n v="20.52"/>
    <n v="4.83"/>
    <s v="No"/>
    <s v="No"/>
    <s v="No"/>
    <x v="0"/>
    <s v="No"/>
    <s v="Normal Weight"/>
    <s v="Normal"/>
    <d v="1990-11-17T00:00:00"/>
    <n v="4544.2299999999996"/>
    <x v="1"/>
    <x v="1"/>
    <s v="R1024"/>
    <n v="32"/>
  </r>
  <r>
    <x v="1829"/>
    <s v=" Mr"/>
    <s v="Caleb"/>
    <s v="Boyd"/>
    <n v="42.9"/>
    <n v="4.87"/>
    <s v="yes"/>
    <s v="No"/>
    <s v="No"/>
    <x v="3"/>
    <s v="No"/>
    <s v="Obesity"/>
    <s v="Normal"/>
    <d v="1988-06-13T00:00:00"/>
    <n v="4536.26"/>
    <x v="1"/>
    <x v="2"/>
    <s v="R1011"/>
    <n v="34"/>
  </r>
  <r>
    <x v="1830"/>
    <s v=" Ms"/>
    <s v="Jaime"/>
    <s v="Dawes"/>
    <n v="24.6"/>
    <n v="5.86"/>
    <s v="No"/>
    <s v="No"/>
    <s v="Yes"/>
    <x v="3"/>
    <s v="No"/>
    <s v="Normal Weight"/>
    <s v="Prediabetic"/>
    <d v="1993-06-29T00:00:00"/>
    <n v="4529.4799999999996"/>
    <x v="1"/>
    <x v="1"/>
    <s v="R1011"/>
    <n v="29"/>
  </r>
  <r>
    <x v="1831"/>
    <s v=" Ms"/>
    <s v="Hannah"/>
    <s v="Jennings"/>
    <n v="28.405000000000001"/>
    <n v="4.12"/>
    <s v="No"/>
    <s v="No"/>
    <s v="No"/>
    <x v="3"/>
    <s v="No"/>
    <s v="Overweight"/>
    <s v="Normal"/>
    <d v="1992-08-13T00:00:00"/>
    <n v="4527.18"/>
    <x v="1"/>
    <x v="2"/>
    <s v="R1012"/>
    <n v="30"/>
  </r>
  <r>
    <x v="1832"/>
    <s v=" Mr"/>
    <s v="Zachariah"/>
    <s v="Nyambaso"/>
    <n v="34.674999999999997"/>
    <n v="5.71"/>
    <s v="yes"/>
    <s v="No"/>
    <s v="No"/>
    <x v="3"/>
    <s v="No"/>
    <s v="Obesity"/>
    <s v="Prediabetic"/>
    <d v="1988-12-21T00:00:00"/>
    <n v="4518.83"/>
    <x v="1"/>
    <x v="2"/>
    <s v="R1017"/>
    <n v="34"/>
  </r>
  <r>
    <x v="1833"/>
    <s v=" Ms"/>
    <s v="Patricia A"/>
    <s v="Shaffer"/>
    <n v="18.850000000000001"/>
    <n v="6.03"/>
    <s v="No"/>
    <s v="No"/>
    <s v="No"/>
    <x v="3"/>
    <s v="No"/>
    <s v="Normal Weight"/>
    <s v="Prediabetic"/>
    <d v="1987-12-05T00:00:00"/>
    <n v="4518.7700000000004"/>
    <x v="1"/>
    <x v="0"/>
    <s v="R1012"/>
    <n v="35"/>
  </r>
  <r>
    <x v="1834"/>
    <s v=" Mrs"/>
    <s v="Elizabeth A"/>
    <s v="Corkum"/>
    <n v="34.130000000000003"/>
    <n v="5.65"/>
    <s v="No"/>
    <s v="No"/>
    <s v="Yes"/>
    <x v="3"/>
    <s v="No"/>
    <s v="Obesity"/>
    <s v="Normal"/>
    <d v="2003-10-02T00:00:00"/>
    <n v="4518.3999999999996"/>
    <x v="1"/>
    <x v="0"/>
    <s v="R1026"/>
    <n v="19"/>
  </r>
  <r>
    <x v="1835"/>
    <s v=" Mr"/>
    <s v="Benjamin"/>
    <s v="Pedersen"/>
    <n v="17.34"/>
    <n v="5.05"/>
    <s v="No"/>
    <s v="No"/>
    <s v="No"/>
    <x v="0"/>
    <s v="No"/>
    <s v="Under  Weight"/>
    <s v="Normal"/>
    <d v="1980-06-16T00:00:00"/>
    <n v="4515.71"/>
    <x v="1"/>
    <x v="0"/>
    <s v="R1013"/>
    <n v="42"/>
  </r>
  <r>
    <x v="1836"/>
    <s v=" Mr"/>
    <s v="Breno"/>
    <s v="Melo"/>
    <n v="17.440000000000001"/>
    <n v="6.26"/>
    <s v="No"/>
    <s v="No"/>
    <s v="No"/>
    <x v="0"/>
    <s v="No"/>
    <s v="Under  Weight"/>
    <s v="Prediabetic"/>
    <d v="1982-09-27T00:00:00"/>
    <n v="4511.41"/>
    <x v="1"/>
    <x v="0"/>
    <s v="R1013"/>
    <n v="40"/>
  </r>
  <r>
    <x v="1837"/>
    <s v=" Mr"/>
    <s v="Takaya"/>
    <s v="Sakamoto"/>
    <n v="33.659999999999997"/>
    <n v="4.08"/>
    <s v="yes"/>
    <s v="No"/>
    <s v="Yes"/>
    <x v="3"/>
    <s v="No"/>
    <s v="Obesity"/>
    <s v="Normal"/>
    <d v="1997-10-13T00:00:00"/>
    <n v="4504.66"/>
    <x v="0"/>
    <x v="2"/>
    <s v="R1013"/>
    <n v="25"/>
  </r>
  <r>
    <x v="1838"/>
    <s v=" Mr"/>
    <s v="Thomas IV"/>
    <s v="Mcmahon"/>
    <n v="21.375"/>
    <n v="6.19"/>
    <s v="yes"/>
    <s v="No"/>
    <s v="No"/>
    <x v="3"/>
    <s v="No"/>
    <s v="Normal Weight"/>
    <s v="Prediabetic"/>
    <d v="1988-06-26T00:00:00"/>
    <n v="4500.34"/>
    <x v="1"/>
    <x v="1"/>
    <s v="R1017"/>
    <n v="34"/>
  </r>
  <r>
    <x v="1839"/>
    <s v=" Mr"/>
    <s v="Bradley E"/>
    <s v="Harris"/>
    <n v="27.14"/>
    <n v="6.01"/>
    <s v="No"/>
    <s v="No"/>
    <s v="No"/>
    <x v="3"/>
    <s v="No"/>
    <s v="Overweight"/>
    <s v="Prediabetic"/>
    <d v="1992-07-12T00:00:00"/>
    <n v="4488.58"/>
    <x v="1"/>
    <x v="0"/>
    <s v="R1012"/>
    <n v="30"/>
  </r>
  <r>
    <x v="1840"/>
    <s v=" Ms"/>
    <s v="Megan"/>
    <s v="Lombardo"/>
    <n v="35.78"/>
    <n v="6.07"/>
    <s v="No"/>
    <s v="yes"/>
    <s v="No"/>
    <x v="3"/>
    <s v="No"/>
    <s v="Obesity"/>
    <s v="Prediabetic"/>
    <d v="2004-07-18T00:00:00"/>
    <n v="4468.25"/>
    <x v="1"/>
    <x v="2"/>
    <s v="R1012"/>
    <n v="18"/>
  </r>
  <r>
    <x v="1841"/>
    <s v=" Ms"/>
    <s v="Ruby J"/>
    <s v="Bode"/>
    <n v="34.96"/>
    <n v="5.63"/>
    <s v="No"/>
    <s v="No"/>
    <s v="No"/>
    <x v="0"/>
    <s v="No"/>
    <s v="Obesity"/>
    <s v="Normal"/>
    <d v="1999-11-20T00:00:00"/>
    <n v="4466.62"/>
    <x v="1"/>
    <x v="2"/>
    <s v="R1012"/>
    <n v="23"/>
  </r>
  <r>
    <x v="1842"/>
    <s v=" Mr"/>
    <s v="Bart"/>
    <s v="Johnson"/>
    <n v="38.39"/>
    <n v="6.05"/>
    <s v="No"/>
    <s v="No"/>
    <s v="No"/>
    <x v="0"/>
    <s v="No"/>
    <s v="Obesity"/>
    <s v="Prediabetic"/>
    <d v="1991-07-04T00:00:00"/>
    <n v="4463.21"/>
    <x v="2"/>
    <x v="0"/>
    <s v="R1013"/>
    <n v="31"/>
  </r>
  <r>
    <x v="1843"/>
    <s v=" Mr"/>
    <s v="Robert A"/>
    <s v="Norcross"/>
    <n v="33.82"/>
    <n v="4.6500000000000004"/>
    <s v="No"/>
    <s v="No"/>
    <s v="No"/>
    <x v="0"/>
    <s v="No"/>
    <s v="Obesity"/>
    <s v="Normal"/>
    <d v="1990-07-15T00:00:00"/>
    <n v="4462.72"/>
    <x v="1"/>
    <x v="0"/>
    <s v="R1012"/>
    <n v="32"/>
  </r>
  <r>
    <x v="1844"/>
    <s v=" Mr"/>
    <s v="Adam"/>
    <s v="Lazrus"/>
    <n v="27.835000000000001"/>
    <n v="5.37"/>
    <s v="No"/>
    <s v="No"/>
    <s v="No"/>
    <x v="0"/>
    <s v="No"/>
    <s v="Overweight"/>
    <s v="Normal"/>
    <d v="1990-08-08T00:00:00"/>
    <n v="4454.3999999999996"/>
    <x v="1"/>
    <x v="0"/>
    <s v="R1012"/>
    <n v="32"/>
  </r>
  <r>
    <x v="1845"/>
    <s v=" Mr"/>
    <s v="Yemane Adhane"/>
    <s v="Tsegay"/>
    <n v="33"/>
    <n v="5.39"/>
    <s v="No"/>
    <s v="No"/>
    <s v="No"/>
    <x v="0"/>
    <s v="No"/>
    <s v="Obesity"/>
    <s v="Normal"/>
    <d v="1994-06-28T00:00:00"/>
    <n v="4449.46"/>
    <x v="0"/>
    <x v="2"/>
    <s v="R1013"/>
    <n v="28"/>
  </r>
  <r>
    <x v="1846"/>
    <s v=" Mr"/>
    <s v="Jesse A"/>
    <s v="Schneider"/>
    <n v="26.885000000000002"/>
    <n v="5.86"/>
    <s v="No"/>
    <s v="No"/>
    <s v="No"/>
    <x v="0"/>
    <s v="No"/>
    <s v="Overweight"/>
    <s v="Prediabetic"/>
    <d v="1991-09-03T00:00:00"/>
    <n v="4441.21"/>
    <x v="0"/>
    <x v="2"/>
    <s v="R1014"/>
    <n v="31"/>
  </r>
  <r>
    <x v="1847"/>
    <s v=" Mr"/>
    <s v="Bird"/>
    <s v="Loreto"/>
    <n v="29.26"/>
    <n v="4.4400000000000004"/>
    <s v="No"/>
    <s v="No"/>
    <s v="No"/>
    <x v="0"/>
    <s v="No"/>
    <s v="Overweight"/>
    <s v="Normal"/>
    <d v="1994-10-24T00:00:00"/>
    <n v="4438.26"/>
    <x v="1"/>
    <x v="0"/>
    <s v="R1017"/>
    <n v="28"/>
  </r>
  <r>
    <x v="1848"/>
    <s v=" Mr"/>
    <s v="Patrick M"/>
    <s v="Callahan"/>
    <n v="26.98"/>
    <n v="4.41"/>
    <s v="No"/>
    <s v="No"/>
    <s v="No"/>
    <x v="0"/>
    <s v="No"/>
    <s v="Overweight"/>
    <s v="Normal"/>
    <d v="1994-10-08T00:00:00"/>
    <n v="4435.09"/>
    <x v="2"/>
    <x v="2"/>
    <s v="R1016"/>
    <n v="28"/>
  </r>
  <r>
    <x v="1849"/>
    <s v=" Mr"/>
    <s v="Kyle"/>
    <s v="Timko"/>
    <n v="32.11"/>
    <n v="5.19"/>
    <s v="No"/>
    <s v="No"/>
    <s v="Yes"/>
    <x v="3"/>
    <s v="No"/>
    <s v="Obesity"/>
    <s v="Normal"/>
    <d v="1993-12-23T00:00:00"/>
    <n v="4433.92"/>
    <x v="1"/>
    <x v="2"/>
    <s v="R1012"/>
    <n v="29"/>
  </r>
  <r>
    <x v="1850"/>
    <s v=" Mr"/>
    <s v="Ryan"/>
    <s v="Achatz"/>
    <n v="31.73"/>
    <n v="5.16"/>
    <s v="No"/>
    <s v="No"/>
    <s v="Yes"/>
    <x v="3"/>
    <s v="No"/>
    <s v="Obesity"/>
    <s v="Normal"/>
    <d v="1993-09-04T00:00:00"/>
    <n v="4433.3900000000003"/>
    <x v="1"/>
    <x v="0"/>
    <s v="R1012"/>
    <n v="29"/>
  </r>
  <r>
    <x v="1851"/>
    <s v=" Mr"/>
    <s v="Yuri"/>
    <s v="Horwitz"/>
    <n v="22.515000000000001"/>
    <n v="4.24"/>
    <s v="No"/>
    <s v="No"/>
    <s v="No"/>
    <x v="0"/>
    <s v="No"/>
    <s v="Normal Weight"/>
    <s v="Normal"/>
    <d v="1994-12-29T00:00:00"/>
    <n v="4428.8900000000003"/>
    <x v="2"/>
    <x v="1"/>
    <s v="R1017"/>
    <n v="28"/>
  </r>
  <r>
    <x v="1852"/>
    <s v=" Mr"/>
    <s v="Ryan"/>
    <s v="Gordyan"/>
    <n v="25.9"/>
    <n v="5.45"/>
    <s v="No"/>
    <s v="No"/>
    <s v="No"/>
    <x v="3"/>
    <s v="No"/>
    <s v="Overweight"/>
    <s v="Normal"/>
    <d v="1992-08-15T00:00:00"/>
    <n v="4420.95"/>
    <x v="1"/>
    <x v="0"/>
    <s v="R1020"/>
    <n v="30"/>
  </r>
  <r>
    <x v="1853"/>
    <s v=" Ms"/>
    <s v="Debbie"/>
    <s v="Hetherington"/>
    <n v="27.72"/>
    <n v="5.03"/>
    <s v="yes"/>
    <s v="No"/>
    <s v="No"/>
    <x v="3"/>
    <s v="No"/>
    <s v="Overweight"/>
    <s v="Normal"/>
    <d v="1988-09-16T00:00:00"/>
    <n v="4415.16"/>
    <x v="1"/>
    <x v="1"/>
    <s v="R1013"/>
    <n v="34"/>
  </r>
  <r>
    <x v="1854"/>
    <s v=" Mr"/>
    <s v="Mark D"/>
    <s v="Thompson"/>
    <n v="31.5"/>
    <n v="9.6199999999999992"/>
    <s v="yes"/>
    <s v="No"/>
    <s v="No"/>
    <x v="3"/>
    <s v="No"/>
    <s v="Obesity"/>
    <s v="Diabetic"/>
    <d v="1986-07-13T00:00:00"/>
    <n v="4402.2299999999996"/>
    <x v="1"/>
    <x v="2"/>
    <s v="R1011"/>
    <n v="36"/>
  </r>
  <r>
    <x v="1855"/>
    <s v=" Mr"/>
    <s v="Christopher"/>
    <s v="Battoo"/>
    <n v="29.7"/>
    <n v="6.77"/>
    <s v="yes"/>
    <s v="No"/>
    <s v="No"/>
    <x v="3"/>
    <s v="No"/>
    <s v="Overweight"/>
    <s v="Diabetic"/>
    <d v="1986-08-11T00:00:00"/>
    <n v="4399.7299999999996"/>
    <x v="2"/>
    <x v="2"/>
    <s v="R1013"/>
    <n v="36"/>
  </r>
  <r>
    <x v="1856"/>
    <s v=" Ms"/>
    <s v="Daniell L"/>
    <s v="Barker"/>
    <n v="21.26"/>
    <n v="5.36"/>
    <s v="yes"/>
    <s v="No"/>
    <s v="No"/>
    <x v="3"/>
    <s v="No"/>
    <s v="Normal Weight"/>
    <s v="Normal"/>
    <d v="1988-07-18T00:00:00"/>
    <n v="4397.3100000000004"/>
    <x v="1"/>
    <x v="2"/>
    <s v="R1013"/>
    <n v="34"/>
  </r>
  <r>
    <x v="1857"/>
    <s v=" Mr"/>
    <s v="Janne"/>
    <s v="Saarnilehto"/>
    <n v="17.09"/>
    <n v="5.69"/>
    <s v="No"/>
    <s v="No"/>
    <s v="No"/>
    <x v="0"/>
    <s v="No"/>
    <s v="Under  Weight"/>
    <s v="Normal"/>
    <d v="1982-06-29T00:00:00"/>
    <n v="4392.7"/>
    <x v="1"/>
    <x v="2"/>
    <s v="R1013"/>
    <n v="40"/>
  </r>
  <r>
    <x v="1858"/>
    <s v=" Ms"/>
    <s v="Martina"/>
    <s v="Morton"/>
    <n v="24.3"/>
    <n v="4.9000000000000004"/>
    <s v="yes"/>
    <s v="No"/>
    <s v="Yes"/>
    <x v="3"/>
    <s v="No"/>
    <s v="Normal Weight"/>
    <s v="Normal"/>
    <d v="1997-11-29T00:00:00"/>
    <n v="4391.6499999999996"/>
    <x v="1"/>
    <x v="2"/>
    <s v="R1011"/>
    <n v="25"/>
  </r>
  <r>
    <x v="1859"/>
    <s v=" Ms"/>
    <s v="Elizabeth L"/>
    <s v="Thomas"/>
    <n v="29.734999999999999"/>
    <n v="5.78"/>
    <s v="No"/>
    <s v="No"/>
    <s v="No"/>
    <x v="0"/>
    <s v="No"/>
    <s v="Overweight"/>
    <s v="Prediabetic"/>
    <d v="1990-08-28T00:00:00"/>
    <n v="4357.04"/>
    <x v="1"/>
    <x v="0"/>
    <s v="R1012"/>
    <n v="32"/>
  </r>
  <r>
    <x v="1860"/>
    <s v=" Ms"/>
    <s v="Stephanie C"/>
    <s v="Hillman"/>
    <n v="29.26"/>
    <n v="4.7"/>
    <s v="No"/>
    <s v="No"/>
    <s v="No"/>
    <x v="0"/>
    <s v="No"/>
    <s v="Overweight"/>
    <s v="Normal"/>
    <d v="1991-09-13T00:00:00"/>
    <n v="4350.51"/>
    <x v="1"/>
    <x v="2"/>
    <s v="R1013"/>
    <n v="31"/>
  </r>
  <r>
    <x v="1861"/>
    <s v=" Ms"/>
    <s v="Katie"/>
    <s v="Edwards"/>
    <n v="33"/>
    <n v="6.28"/>
    <s v="No"/>
    <s v="No"/>
    <s v="No"/>
    <x v="0"/>
    <s v="No"/>
    <s v="Obesity"/>
    <s v="Prediabetic"/>
    <d v="1994-11-01T00:00:00"/>
    <n v="4349.46"/>
    <x v="1"/>
    <x v="2"/>
    <s v="R1013"/>
    <n v="28"/>
  </r>
  <r>
    <x v="1862"/>
    <s v=" Ms"/>
    <s v="Callie"/>
    <s v="Bartel"/>
    <n v="31.065000000000001"/>
    <n v="4.2300000000000004"/>
    <s v="No"/>
    <s v="No"/>
    <s v="No"/>
    <x v="0"/>
    <s v="No"/>
    <s v="Obesity"/>
    <s v="Normal"/>
    <d v="1991-06-01T00:00:00"/>
    <n v="4347.0200000000004"/>
    <x v="1"/>
    <x v="1"/>
    <s v="R1024"/>
    <n v="32"/>
  </r>
  <r>
    <x v="1863"/>
    <s v=" Ms"/>
    <s v="Inna"/>
    <s v="Potekhina"/>
    <n v="26.51"/>
    <n v="6.17"/>
    <s v="No"/>
    <s v="No"/>
    <s v="No"/>
    <x v="0"/>
    <s v="No"/>
    <s v="Overweight"/>
    <s v="Prediabetic"/>
    <d v="1994-10-26T00:00:00"/>
    <n v="4340.4399999999996"/>
    <x v="1"/>
    <x v="1"/>
    <s v="R1013"/>
    <n v="28"/>
  </r>
  <r>
    <x v="1864"/>
    <s v=" Ms"/>
    <s v="Mary K"/>
    <s v="Kelly"/>
    <n v="28.88"/>
    <n v="4.96"/>
    <s v="No"/>
    <s v="No"/>
    <s v="No"/>
    <x v="0"/>
    <s v="No"/>
    <s v="Overweight"/>
    <s v="Normal"/>
    <d v="1994-11-02T00:00:00"/>
    <n v="4337.74"/>
    <x v="1"/>
    <x v="1"/>
    <s v="R1024"/>
    <n v="28"/>
  </r>
  <r>
    <x v="1865"/>
    <s v=" Mr"/>
    <s v="Samuel M"/>
    <s v="Lapp"/>
    <n v="35.814999999999998"/>
    <n v="5.1100000000000003"/>
    <s v="yes"/>
    <s v="No"/>
    <s v="No"/>
    <x v="3"/>
    <s v="No"/>
    <s v="Obesity"/>
    <s v="Normal"/>
    <d v="1988-12-19T00:00:00"/>
    <n v="4320.41"/>
    <x v="1"/>
    <x v="1"/>
    <s v="R1012"/>
    <n v="34"/>
  </r>
  <r>
    <x v="1866"/>
    <s v=" Ms"/>
    <s v="Kimberly"/>
    <s v="Burke"/>
    <n v="21.28"/>
    <n v="4.05"/>
    <s v="No"/>
    <s v="yes"/>
    <s v="No"/>
    <x v="3"/>
    <s v="No"/>
    <s v="Normal Weight"/>
    <s v="Normal"/>
    <d v="2000-11-25T00:00:00"/>
    <n v="4296.2700000000004"/>
    <x v="1"/>
    <x v="0"/>
    <s v="R1012"/>
    <n v="22"/>
  </r>
  <r>
    <x v="1867"/>
    <s v=" Mr"/>
    <s v="Tom J"/>
    <s v="Barry"/>
    <n v="33.81"/>
    <n v="6.49"/>
    <s v="No"/>
    <s v="No"/>
    <s v="Yes"/>
    <x v="3"/>
    <s v="No"/>
    <s v="Obesity"/>
    <s v="Prediabetic"/>
    <d v="2003-06-08T00:00:00"/>
    <n v="4278.55"/>
    <x v="1"/>
    <x v="1"/>
    <s v="R1021"/>
    <n v="20"/>
  </r>
  <r>
    <x v="1868"/>
    <s v=" Mr"/>
    <s v="Zachary"/>
    <s v="Mccormick"/>
    <n v="44.22"/>
    <n v="4.1900000000000004"/>
    <s v="No"/>
    <s v="No"/>
    <s v="No"/>
    <x v="3"/>
    <s v="No"/>
    <s v="Obesity"/>
    <s v="Normal"/>
    <d v="1992-06-18T00:00:00"/>
    <n v="4266.17"/>
    <x v="2"/>
    <x v="2"/>
    <s v="R1013"/>
    <n v="30"/>
  </r>
  <r>
    <x v="1869"/>
    <s v=" Mr"/>
    <s v="Dane"/>
    <s v="Mcelroy"/>
    <n v="15.46"/>
    <n v="4.99"/>
    <s v="yes"/>
    <s v="No"/>
    <s v="Yes"/>
    <x v="3"/>
    <s v="No"/>
    <s v="Under  Weight"/>
    <s v="Normal"/>
    <d v="1983-11-20T00:00:00"/>
    <n v="4265.01"/>
    <x v="1"/>
    <x v="1"/>
    <s v="R1012"/>
    <n v="39"/>
  </r>
  <r>
    <x v="1870"/>
    <s v=" Mr"/>
    <s v="Dougie J"/>
    <s v="Coffed"/>
    <n v="30.3"/>
    <n v="4.7699999999999996"/>
    <s v="yes"/>
    <s v="No"/>
    <s v="No"/>
    <x v="3"/>
    <s v="No"/>
    <s v="Obesity"/>
    <s v="Normal"/>
    <d v="1995-10-14T00:00:00"/>
    <n v="4260.74"/>
    <x v="2"/>
    <x v="2"/>
    <s v="R1011"/>
    <n v="27"/>
  </r>
  <r>
    <x v="1871"/>
    <s v=" Mr"/>
    <s v="Jeremiah H"/>
    <s v="Estes"/>
    <n v="16.670000000000002"/>
    <n v="5.46"/>
    <s v="No"/>
    <s v="No"/>
    <s v="No"/>
    <x v="0"/>
    <s v="No"/>
    <s v="Under  Weight"/>
    <s v="Normal"/>
    <d v="1982-06-16T00:00:00"/>
    <n v="4250.24"/>
    <x v="1"/>
    <x v="0"/>
    <s v="R1013"/>
    <n v="40"/>
  </r>
  <r>
    <x v="1872"/>
    <s v=" Mr"/>
    <s v="Ashley J"/>
    <s v="Miles"/>
    <n v="28.594999999999999"/>
    <n v="5.43"/>
    <s v="No"/>
    <s v="No"/>
    <s v="No"/>
    <x v="0"/>
    <s v="No"/>
    <s v="Overweight"/>
    <s v="Normal"/>
    <d v="1991-12-01T00:00:00"/>
    <n v="4243.59"/>
    <x v="2"/>
    <x v="1"/>
    <s v="R1012"/>
    <n v="31"/>
  </r>
  <r>
    <x v="1873"/>
    <s v=" Mr"/>
    <s v="Turner J"/>
    <s v="Zamore"/>
    <n v="25.934999999999999"/>
    <n v="4.29"/>
    <s v="No"/>
    <s v="No"/>
    <s v="No"/>
    <x v="0"/>
    <s v="No"/>
    <s v="Overweight"/>
    <s v="Normal"/>
    <d v="1991-11-03T00:00:00"/>
    <n v="4239.8900000000003"/>
    <x v="1"/>
    <x v="2"/>
    <s v="R1012"/>
    <n v="31"/>
  </r>
  <r>
    <x v="1874"/>
    <s v=" Mr"/>
    <s v="Roger"/>
    <s v="Donaghy"/>
    <n v="27.645"/>
    <n v="5.25"/>
    <s v="No"/>
    <s v="No"/>
    <s v="No"/>
    <x v="3"/>
    <s v="No"/>
    <s v="Overweight"/>
    <s v="Normal"/>
    <d v="1992-06-27T00:00:00"/>
    <n v="4237.13"/>
    <x v="2"/>
    <x v="1"/>
    <s v="R1016"/>
    <n v="30"/>
  </r>
  <r>
    <x v="1875"/>
    <s v=" Ms"/>
    <s v="Pamela"/>
    <s v="Kennedy"/>
    <n v="30.1"/>
    <n v="4.04"/>
    <s v="No"/>
    <s v="No"/>
    <s v="No"/>
    <x v="3"/>
    <s v="No"/>
    <s v="Obesity"/>
    <s v="Normal"/>
    <d v="1998-12-14T00:00:00"/>
    <n v="4234.93"/>
    <x v="1"/>
    <x v="1"/>
    <s v="R1011"/>
    <n v="24"/>
  </r>
  <r>
    <x v="1876"/>
    <s v=" Ms"/>
    <s v="Allison M"/>
    <s v="Fiorini"/>
    <n v="26.79"/>
    <n v="5"/>
    <s v="yes"/>
    <s v="No"/>
    <s v="Yes"/>
    <x v="3"/>
    <s v="No"/>
    <s v="Overweight"/>
    <s v="Normal"/>
    <d v="1997-09-06T00:00:00"/>
    <n v="4189.1099999999997"/>
    <x v="1"/>
    <x v="2"/>
    <s v="R1012"/>
    <n v="25"/>
  </r>
  <r>
    <x v="1877"/>
    <s v=" Mrs"/>
    <s v="Katherine H"/>
    <s v="Alexander"/>
    <n v="27.1"/>
    <n v="4.01"/>
    <s v="yes"/>
    <s v="No"/>
    <s v="No"/>
    <x v="3"/>
    <s v="No"/>
    <s v="Overweight"/>
    <s v="Normal"/>
    <d v="1995-10-03T00:00:00"/>
    <n v="4188.7299999999996"/>
    <x v="1"/>
    <x v="2"/>
    <s v="R1025"/>
    <n v="27"/>
  </r>
  <r>
    <x v="1878"/>
    <s v=" Ms"/>
    <s v="Robin"/>
    <s v="Watkins"/>
    <n v="24.31"/>
    <n v="5.4"/>
    <s v="No"/>
    <s v="No"/>
    <s v="No"/>
    <x v="0"/>
    <s v="No"/>
    <s v="Normal Weight"/>
    <s v="Normal"/>
    <d v="1989-06-25T00:00:00"/>
    <n v="4185.1000000000004"/>
    <x v="1"/>
    <x v="0"/>
    <s v="R1013"/>
    <n v="33"/>
  </r>
  <r>
    <x v="1879"/>
    <s v=" Ms"/>
    <s v="Terri"/>
    <s v="Cassel"/>
    <n v="15.53"/>
    <n v="5.81"/>
    <s v="No"/>
    <s v="No"/>
    <s v="No"/>
    <x v="3"/>
    <s v="No"/>
    <s v="Under  Weight"/>
    <s v="Prediabetic"/>
    <d v="1984-09-16T00:00:00"/>
    <n v="4163.21"/>
    <x v="1"/>
    <x v="2"/>
    <s v="R1012"/>
    <n v="38"/>
  </r>
  <r>
    <x v="1880"/>
    <s v=" Mr"/>
    <s v="Eddie"/>
    <s v="Ferguson"/>
    <n v="30.7"/>
    <n v="5.82"/>
    <s v="No"/>
    <s v="No"/>
    <s v="No"/>
    <x v="3"/>
    <s v="No"/>
    <s v="Obesity"/>
    <s v="Prediabetic"/>
    <d v="1998-11-26T00:00:00"/>
    <n v="4154.97"/>
    <x v="1"/>
    <x v="1"/>
    <s v="R1012"/>
    <n v="24"/>
  </r>
  <r>
    <x v="1881"/>
    <s v=" Ms"/>
    <s v="Pamela"/>
    <s v="O'Sullivan"/>
    <n v="33.33"/>
    <n v="4.82"/>
    <s v="No"/>
    <s v="No"/>
    <s v="No"/>
    <x v="3"/>
    <s v="No"/>
    <s v="Obesity"/>
    <s v="Normal"/>
    <d v="1992-08-04T00:00:00"/>
    <n v="4151.03"/>
    <x v="1"/>
    <x v="2"/>
    <s v="R1013"/>
    <n v="30"/>
  </r>
  <r>
    <x v="1882"/>
    <s v=" Ms"/>
    <s v="Joyce"/>
    <s v="Chepkirui"/>
    <n v="32.4"/>
    <n v="5.08"/>
    <s v="No"/>
    <s v="No"/>
    <s v="No"/>
    <x v="3"/>
    <s v="No"/>
    <s v="Obesity"/>
    <s v="Normal"/>
    <d v="1992-06-28T00:00:00"/>
    <n v="4149.74"/>
    <x v="1"/>
    <x v="1"/>
    <s v="R1011"/>
    <n v="30"/>
  </r>
  <r>
    <x v="1883"/>
    <s v=" Ms"/>
    <s v="Alison W"/>
    <s v="Gurney"/>
    <n v="27.93"/>
    <n v="5.59"/>
    <s v="No"/>
    <s v="No"/>
    <s v="No"/>
    <x v="3"/>
    <s v="No"/>
    <s v="Overweight"/>
    <s v="Normal"/>
    <d v="1992-06-18T00:00:00"/>
    <n v="4137.5200000000004"/>
    <x v="1"/>
    <x v="0"/>
    <s v="R1024"/>
    <n v="30"/>
  </r>
  <r>
    <x v="1884"/>
    <s v=" Ms"/>
    <s v="Tammara C"/>
    <s v="Francis"/>
    <n v="21.754999999999999"/>
    <n v="5.12"/>
    <s v="No"/>
    <s v="No"/>
    <s v="No"/>
    <x v="0"/>
    <s v="No"/>
    <s v="Normal Weight"/>
    <s v="Normal"/>
    <d v="1991-08-06T00:00:00"/>
    <n v="4134.08"/>
    <x v="1"/>
    <x v="1"/>
    <s v="R1012"/>
    <n v="31"/>
  </r>
  <r>
    <x v="1885"/>
    <s v=" Ms"/>
    <s v="Dorota"/>
    <s v="Gruca"/>
    <n v="25.934999999999999"/>
    <n v="4.95"/>
    <s v="No"/>
    <s v="No"/>
    <s v="No"/>
    <x v="0"/>
    <s v="No"/>
    <s v="Overweight"/>
    <s v="Normal"/>
    <d v="1994-08-21T00:00:00"/>
    <n v="4133.6400000000003"/>
    <x v="1"/>
    <x v="0"/>
    <s v="R1012"/>
    <n v="28"/>
  </r>
  <r>
    <x v="1886"/>
    <s v=" Mr"/>
    <s v="Jose Norberto Sr"/>
    <s v="Rojas Alvarez"/>
    <n v="31.5"/>
    <n v="6.16"/>
    <s v="No"/>
    <s v="No"/>
    <s v="No"/>
    <x v="0"/>
    <s v="No"/>
    <s v="Obesity"/>
    <s v="Prediabetic"/>
    <d v="1990-12-14T00:00:00"/>
    <n v="4076.5"/>
    <x v="1"/>
    <x v="0"/>
    <s v="R1011"/>
    <n v="32"/>
  </r>
  <r>
    <x v="1887"/>
    <s v=" Mr"/>
    <s v="Peter"/>
    <s v="Denton"/>
    <n v="30.03"/>
    <n v="6.41"/>
    <s v="No"/>
    <s v="No"/>
    <s v="No"/>
    <x v="0"/>
    <s v="No"/>
    <s v="Obesity"/>
    <s v="Prediabetic"/>
    <d v="1990-12-01T00:00:00"/>
    <n v="4074.45"/>
    <x v="2"/>
    <x v="2"/>
    <s v="R1013"/>
    <n v="32"/>
  </r>
  <r>
    <x v="1888"/>
    <s v=" Mr"/>
    <s v="Bryant"/>
    <s v="Mason"/>
    <n v="33.479999999999997"/>
    <n v="8.94"/>
    <s v="No"/>
    <s v="No"/>
    <s v="No"/>
    <x v="0"/>
    <s v="No"/>
    <s v="Obesity"/>
    <s v="Diabetic"/>
    <d v="2002-10-18T00:00:00"/>
    <n v="4070.51"/>
    <x v="1"/>
    <x v="1"/>
    <s v="R1012"/>
    <n v="20"/>
  </r>
  <r>
    <x v="1889"/>
    <s v=" Ms"/>
    <s v="Christina"/>
    <s v="Trout"/>
    <n v="16.510000000000002"/>
    <n v="4.42"/>
    <s v="yes"/>
    <s v="No"/>
    <s v="Yes"/>
    <x v="3"/>
    <s v="No"/>
    <s v="Under  Weight"/>
    <s v="Normal"/>
    <d v="1983-09-16T00:00:00"/>
    <n v="4070.42"/>
    <x v="1"/>
    <x v="1"/>
    <s v="R1013"/>
    <n v="39"/>
  </r>
  <r>
    <x v="1890"/>
    <s v=" Mr"/>
    <s v="John"/>
    <s v="Gilbert"/>
    <n v="33.155000000000001"/>
    <n v="5.3"/>
    <s v="yes"/>
    <s v="No"/>
    <s v="No"/>
    <x v="3"/>
    <s v="No"/>
    <s v="Obesity"/>
    <s v="Normal"/>
    <d v="1995-09-14T00:00:00"/>
    <n v="4058.71"/>
    <x v="2"/>
    <x v="0"/>
    <s v="R1012"/>
    <n v="27"/>
  </r>
  <r>
    <x v="1891"/>
    <s v=" Mr"/>
    <s v="Eduardo"/>
    <s v="Chong"/>
    <n v="37.29"/>
    <n v="4.6399999999999997"/>
    <s v="No"/>
    <s v="No"/>
    <s v="Yes"/>
    <x v="3"/>
    <s v="No"/>
    <s v="Obesity"/>
    <s v="Normal"/>
    <d v="1993-08-13T00:00:00"/>
    <n v="4058.12"/>
    <x v="1"/>
    <x v="1"/>
    <s v="R1013"/>
    <n v="29"/>
  </r>
  <r>
    <x v="1892"/>
    <s v=" Ms"/>
    <s v="Laura M"/>
    <s v="Henry"/>
    <n v="20.23"/>
    <n v="6.16"/>
    <s v="yes"/>
    <s v="No"/>
    <s v="No"/>
    <x v="3"/>
    <s v="No"/>
    <s v="Normal Weight"/>
    <s v="Prediabetic"/>
    <d v="1988-11-30T00:00:00"/>
    <n v="4047.94"/>
    <x v="1"/>
    <x v="1"/>
    <s v="R1013"/>
    <n v="34"/>
  </r>
  <r>
    <x v="1893"/>
    <s v=" Mr"/>
    <s v="Charlie"/>
    <s v="Brenneman"/>
    <n v="28.975000000000001"/>
    <n v="4.12"/>
    <s v="No"/>
    <s v="No"/>
    <s v="Yes"/>
    <x v="3"/>
    <s v="No"/>
    <s v="Overweight"/>
    <s v="Normal"/>
    <d v="1993-12-26T00:00:00"/>
    <n v="4040.56"/>
    <x v="2"/>
    <x v="0"/>
    <s v="R1015"/>
    <n v="29"/>
  </r>
  <r>
    <x v="1894"/>
    <s v=" Ms"/>
    <s v="Melissa D"/>
    <s v="Kemp"/>
    <n v="16.420000000000002"/>
    <n v="5.77"/>
    <s v="yes"/>
    <s v="No"/>
    <s v="Yes"/>
    <x v="3"/>
    <s v="No"/>
    <s v="Under  Weight"/>
    <s v="Prediabetic"/>
    <d v="1983-11-10T00:00:00"/>
    <n v="4039.9"/>
    <x v="1"/>
    <x v="1"/>
    <s v="R1013"/>
    <n v="39"/>
  </r>
  <r>
    <x v="1895"/>
    <s v=" Mr"/>
    <s v="Dan C"/>
    <s v="Wilson"/>
    <n v="17.559999999999999"/>
    <n v="6.2"/>
    <s v="No"/>
    <s v="No"/>
    <s v="No"/>
    <x v="3"/>
    <s v="No"/>
    <s v="Under  Weight"/>
    <s v="Prediabetic"/>
    <d v="1984-07-07T00:00:00"/>
    <n v="4038.41"/>
    <x v="1"/>
    <x v="1"/>
    <s v="R1013"/>
    <n v="38"/>
  </r>
  <r>
    <x v="1896"/>
    <s v=" Mr"/>
    <s v="Matthew"/>
    <s v="Hillyard"/>
    <n v="24.13"/>
    <n v="4.3899999999999997"/>
    <s v="No"/>
    <s v="No"/>
    <s v="No"/>
    <x v="3"/>
    <s v="No"/>
    <s v="Normal Weight"/>
    <s v="Normal"/>
    <d v="1992-10-11T00:00:00"/>
    <n v="4032.24"/>
    <x v="2"/>
    <x v="0"/>
    <s v="R1012"/>
    <n v="30"/>
  </r>
  <r>
    <x v="1897"/>
    <s v=" Mr"/>
    <s v="Wesley C"/>
    <s v="Turner"/>
    <n v="19.95"/>
    <n v="5.13"/>
    <s v="No"/>
    <s v="yes"/>
    <s v="No"/>
    <x v="1"/>
    <s v="No"/>
    <s v="Normal Weight"/>
    <s v="Normal"/>
    <d v="2000-09-13T00:00:00"/>
    <n v="4005.42"/>
    <x v="1"/>
    <x v="1"/>
    <s v="R1015"/>
    <n v="22"/>
  </r>
  <r>
    <x v="1898"/>
    <s v=" Mr"/>
    <s v="Christopher"/>
    <s v="Benestad"/>
    <n v="21.24"/>
    <n v="4.49"/>
    <s v="No"/>
    <s v="No"/>
    <s v="No"/>
    <x v="0"/>
    <s v="No"/>
    <s v="Normal Weight"/>
    <s v="Normal"/>
    <d v="1989-07-10T00:00:00"/>
    <n v="4002.36"/>
    <x v="1"/>
    <x v="1"/>
    <s v="R1013"/>
    <n v="33"/>
  </r>
  <r>
    <x v="1899"/>
    <s v=" Ms"/>
    <s v="Jessica"/>
    <s v="Gonzales"/>
    <n v="44.22"/>
    <n v="6.35"/>
    <s v="No"/>
    <s v="No"/>
    <s v="No"/>
    <x v="0"/>
    <s v="No"/>
    <s v="Obesity"/>
    <s v="Prediabetic"/>
    <d v="1990-11-01T00:00:00"/>
    <n v="3994.18"/>
    <x v="1"/>
    <x v="2"/>
    <s v="R1013"/>
    <n v="32"/>
  </r>
  <r>
    <x v="1900"/>
    <s v=" Ms"/>
    <s v="Christin"/>
    <s v="Newman"/>
    <n v="41.1"/>
    <n v="5.79"/>
    <s v="No"/>
    <s v="No"/>
    <s v="No"/>
    <x v="0"/>
    <s v="No"/>
    <s v="Obesity"/>
    <s v="Prediabetic"/>
    <d v="1990-11-22T00:00:00"/>
    <n v="3989.84"/>
    <x v="1"/>
    <x v="2"/>
    <s v="R1011"/>
    <n v="32"/>
  </r>
  <r>
    <x v="1901"/>
    <s v=" Ms"/>
    <s v="Sara"/>
    <s v="Sayre"/>
    <n v="34.200000000000003"/>
    <n v="4.78"/>
    <s v="yes"/>
    <s v="No"/>
    <s v="No"/>
    <x v="0"/>
    <s v="No"/>
    <s v="Obesity"/>
    <s v="Normal"/>
    <d v="1996-09-08T00:00:00"/>
    <n v="3987.93"/>
    <x v="1"/>
    <x v="2"/>
    <s v="R1011"/>
    <n v="26"/>
  </r>
  <r>
    <x v="1902"/>
    <s v=" Ms"/>
    <s v="Elizabeth"/>
    <s v="Panke"/>
    <n v="29.92"/>
    <n v="6.02"/>
    <s v="yes"/>
    <s v="No"/>
    <s v="No"/>
    <x v="0"/>
    <s v="No"/>
    <s v="Overweight"/>
    <s v="Prediabetic"/>
    <d v="1996-08-17T00:00:00"/>
    <n v="3981.98"/>
    <x v="1"/>
    <x v="2"/>
    <s v="R1013"/>
    <n v="26"/>
  </r>
  <r>
    <x v="1903"/>
    <s v=" Ms"/>
    <s v="Margaret P"/>
    <s v="Brennan"/>
    <n v="28.93"/>
    <n v="4.4400000000000004"/>
    <s v="No"/>
    <s v="No"/>
    <s v="No"/>
    <x v="0"/>
    <s v="No"/>
    <s v="Overweight"/>
    <s v="Normal"/>
    <d v="1990-07-29T00:00:00"/>
    <n v="3972.92"/>
    <x v="1"/>
    <x v="0"/>
    <s v="R1013"/>
    <n v="32"/>
  </r>
  <r>
    <x v="1904"/>
    <s v=" Ms"/>
    <s v="Tiffany K"/>
    <s v="Ngo"/>
    <n v="31.254999999999999"/>
    <n v="5.84"/>
    <s v="yes"/>
    <s v="No"/>
    <s v="No"/>
    <x v="3"/>
    <s v="No"/>
    <s v="Obesity"/>
    <s v="Prediabetic"/>
    <d v="1995-07-11T00:00:00"/>
    <n v="3956.07"/>
    <x v="1"/>
    <x v="2"/>
    <s v="R1012"/>
    <n v="27"/>
  </r>
  <r>
    <x v="1905"/>
    <s v=" Mr"/>
    <s v="David M"/>
    <s v="Guerdan"/>
    <n v="29.83"/>
    <n v="5.39"/>
    <s v="No"/>
    <s v="No"/>
    <s v="No"/>
    <x v="0"/>
    <s v="No"/>
    <s v="Overweight"/>
    <s v="Normal"/>
    <d v="1999-07-10T00:00:00"/>
    <n v="3955.98"/>
    <x v="1"/>
    <x v="0"/>
    <s v="R1021"/>
    <n v="23"/>
  </r>
  <r>
    <x v="1906"/>
    <s v=" Ms"/>
    <s v="Christine E"/>
    <s v="Shaw"/>
    <n v="29.59"/>
    <n v="6.16"/>
    <s v="No"/>
    <s v="No"/>
    <s v="Yes"/>
    <x v="3"/>
    <s v="No"/>
    <s v="Overweight"/>
    <s v="Prediabetic"/>
    <d v="1993-11-11T00:00:00"/>
    <n v="3947.41"/>
    <x v="1"/>
    <x v="2"/>
    <s v="R1013"/>
    <n v="29"/>
  </r>
  <r>
    <x v="1907"/>
    <s v=" Ms"/>
    <s v="Donna"/>
    <s v="Mills-Honarvar"/>
    <n v="31.16"/>
    <n v="4.49"/>
    <s v="No"/>
    <s v="No"/>
    <s v="Yes"/>
    <x v="3"/>
    <s v="No"/>
    <s v="Obesity"/>
    <s v="Normal"/>
    <d v="1993-09-29T00:00:00"/>
    <n v="3943.6"/>
    <x v="1"/>
    <x v="0"/>
    <s v="R1024"/>
    <n v="29"/>
  </r>
  <r>
    <x v="1908"/>
    <s v=" Mr"/>
    <s v="Rod"/>
    <s v="Farvard"/>
    <n v="34.21"/>
    <n v="4.4800000000000004"/>
    <s v="yes"/>
    <s v="No"/>
    <s v="No"/>
    <x v="3"/>
    <s v="No"/>
    <s v="Obesity"/>
    <s v="Normal"/>
    <d v="1988-10-24T00:00:00"/>
    <n v="3935.18"/>
    <x v="2"/>
    <x v="1"/>
    <s v="R1013"/>
    <n v="34"/>
  </r>
  <r>
    <x v="1909"/>
    <s v=" Mr"/>
    <s v="Joe"/>
    <s v="Kelly"/>
    <n v="34.86"/>
    <n v="10.97"/>
    <s v="No"/>
    <s v="No"/>
    <s v="No"/>
    <x v="0"/>
    <s v="No"/>
    <s v="Obesity"/>
    <s v="Diabetic"/>
    <d v="2002-06-15T00:00:00"/>
    <n v="3931.51"/>
    <x v="1"/>
    <x v="0"/>
    <s v="R1011"/>
    <n v="20"/>
  </r>
  <r>
    <x v="1910"/>
    <s v=" Ms"/>
    <s v="Kayleigh"/>
    <s v="Skinner"/>
    <n v="34.58"/>
    <n v="5.14"/>
    <s v="No"/>
    <s v="yes"/>
    <s v="No"/>
    <x v="1"/>
    <s v="No"/>
    <s v="Obesity"/>
    <s v="Normal"/>
    <d v="2000-07-10T00:00:00"/>
    <n v="3925.76"/>
    <x v="1"/>
    <x v="2"/>
    <s v="R1024"/>
    <n v="22"/>
  </r>
  <r>
    <x v="1911"/>
    <s v=" Mr"/>
    <s v="Lorcan A"/>
    <s v="Murphy"/>
    <n v="17.940000000000001"/>
    <n v="5.17"/>
    <s v="yes"/>
    <s v="No"/>
    <s v="No"/>
    <x v="0"/>
    <s v="No"/>
    <s v="Under  Weight"/>
    <s v="Normal"/>
    <d v="1985-07-05T00:00:00"/>
    <n v="3910.44"/>
    <x v="1"/>
    <x v="2"/>
    <s v="R1013"/>
    <n v="37"/>
  </r>
  <r>
    <x v="1912"/>
    <s v=" Mr"/>
    <s v="Billy"/>
    <s v="Shue"/>
    <n v="26.8"/>
    <n v="6.18"/>
    <s v="yes"/>
    <s v="No"/>
    <s v="Yes"/>
    <x v="3"/>
    <s v="No"/>
    <s v="Overweight"/>
    <s v="Prediabetic"/>
    <d v="1997-11-24T00:00:00"/>
    <n v="3906.13"/>
    <x v="2"/>
    <x v="0"/>
    <s v="R1011"/>
    <n v="25"/>
  </r>
  <r>
    <x v="1913"/>
    <s v=" Mr"/>
    <s v="Paul M"/>
    <s v="Reilly"/>
    <n v="17.690000000000001"/>
    <n v="9.07"/>
    <s v="yes"/>
    <s v="No"/>
    <s v="No"/>
    <x v="0"/>
    <s v="No"/>
    <s v="Under  Weight"/>
    <s v="Diabetic"/>
    <d v="1981-08-27T00:00:00"/>
    <n v="3902.07"/>
    <x v="1"/>
    <x v="2"/>
    <s v="R1013"/>
    <n v="41"/>
  </r>
  <r>
    <x v="1914"/>
    <s v=" Ms"/>
    <s v="Brenda M"/>
    <s v="Blinn"/>
    <n v="25.77"/>
    <n v="4.43"/>
    <s v="No"/>
    <s v="No"/>
    <s v="Yes"/>
    <x v="3"/>
    <s v="No"/>
    <s v="Overweight"/>
    <s v="Normal"/>
    <d v="1993-09-14T00:00:00"/>
    <n v="3898.35"/>
    <x v="1"/>
    <x v="2"/>
    <s v="R1012"/>
    <n v="29"/>
  </r>
  <r>
    <x v="1915"/>
    <s v=" Mr"/>
    <s v="Jeff H"/>
    <s v="Duyn"/>
    <n v="34.46"/>
    <n v="4.17"/>
    <s v="No"/>
    <s v="yes"/>
    <s v="No"/>
    <x v="3"/>
    <s v="No"/>
    <s v="Obesity"/>
    <s v="Normal"/>
    <d v="2004-07-13T00:00:00"/>
    <n v="3889.2"/>
    <x v="1"/>
    <x v="2"/>
    <s v="R1012"/>
    <n v="18"/>
  </r>
  <r>
    <x v="1916"/>
    <s v=" Mr"/>
    <s v="Michael"/>
    <s v="Wardian"/>
    <n v="30.875"/>
    <n v="4.95"/>
    <s v="yes"/>
    <s v="No"/>
    <s v="No"/>
    <x v="0"/>
    <s v="No"/>
    <s v="Obesity"/>
    <s v="Normal"/>
    <d v="1996-10-23T00:00:00"/>
    <n v="3877.3"/>
    <x v="0"/>
    <x v="0"/>
    <s v="R1012"/>
    <n v="26"/>
  </r>
  <r>
    <x v="1917"/>
    <s v=" Mr"/>
    <s v="Jan"/>
    <s v="Heuninck"/>
    <n v="39.49"/>
    <n v="5.13"/>
    <s v="No"/>
    <s v="No"/>
    <s v="No"/>
    <x v="0"/>
    <s v="No"/>
    <s v="Obesity"/>
    <s v="Normal"/>
    <d v="1991-07-25T00:00:00"/>
    <n v="3875.73"/>
    <x v="1"/>
    <x v="0"/>
    <s v="R1013"/>
    <n v="31"/>
  </r>
  <r>
    <x v="1918"/>
    <s v=" Mr"/>
    <s v="Bernard"/>
    <s v="Kipyego"/>
    <n v="28.88"/>
    <n v="4.0999999999999996"/>
    <s v="No"/>
    <s v="No"/>
    <s v="No"/>
    <x v="0"/>
    <s v="No"/>
    <s v="Overweight"/>
    <s v="Normal"/>
    <d v="1990-06-24T00:00:00"/>
    <n v="3866.86"/>
    <x v="0"/>
    <x v="1"/>
    <s v="R1012"/>
    <n v="32"/>
  </r>
  <r>
    <x v="1919"/>
    <s v=" Mr"/>
    <s v="Craig"/>
    <s v="Kuehl"/>
    <n v="20.234999999999999"/>
    <n v="5.01"/>
    <s v="yes"/>
    <s v="No"/>
    <s v="No"/>
    <x v="0"/>
    <s v="No"/>
    <s v="Normal Weight"/>
    <s v="Normal"/>
    <d v="2001-10-18T00:00:00"/>
    <n v="3861.21"/>
    <x v="1"/>
    <x v="2"/>
    <s v="R1016"/>
    <n v="21"/>
  </r>
  <r>
    <x v="1920"/>
    <s v=" Mrs"/>
    <s v="Bryn"/>
    <s v="Burkholder"/>
    <n v="30.67"/>
    <n v="5.09"/>
    <s v="yes"/>
    <s v="No"/>
    <s v="No"/>
    <x v="0"/>
    <s v="No"/>
    <s v="Obesity"/>
    <s v="Normal"/>
    <d v="2001-06-06T00:00:00"/>
    <n v="3858.51"/>
    <x v="1"/>
    <x v="0"/>
    <s v="R1025"/>
    <n v="22"/>
  </r>
  <r>
    <x v="1921"/>
    <s v=" Mr"/>
    <s v="Michael"/>
    <s v="Stadolnik"/>
    <n v="30.875"/>
    <n v="6.49"/>
    <s v="No"/>
    <s v="No"/>
    <s v="No"/>
    <x v="0"/>
    <s v="No"/>
    <s v="Obesity"/>
    <s v="Prediabetic"/>
    <d v="1991-08-19T00:00:00"/>
    <n v="3857.76"/>
    <x v="2"/>
    <x v="1"/>
    <s v="R1016"/>
    <n v="31"/>
  </r>
  <r>
    <x v="1922"/>
    <s v=" Mr"/>
    <s v="Benjamin"/>
    <s v="Shields"/>
    <n v="23.8"/>
    <n v="4.08"/>
    <s v="No"/>
    <s v="No"/>
    <s v="No"/>
    <x v="0"/>
    <s v="No"/>
    <s v="Normal Weight"/>
    <s v="Normal"/>
    <d v="1994-08-12T00:00:00"/>
    <n v="3847.67"/>
    <x v="2"/>
    <x v="2"/>
    <s v="R1011"/>
    <n v="28"/>
  </r>
  <r>
    <x v="1923"/>
    <s v=" Mr"/>
    <s v="Jay"/>
    <s v="Margolis"/>
    <n v="15.37"/>
    <n v="8.6300000000000008"/>
    <s v="yes"/>
    <s v="No"/>
    <s v="No"/>
    <x v="0"/>
    <s v="No"/>
    <s v="Under  Weight"/>
    <s v="Diabetic"/>
    <d v="1981-09-29T00:00:00"/>
    <n v="3797.2"/>
    <x v="1"/>
    <x v="0"/>
    <s v="R1012"/>
    <n v="41"/>
  </r>
  <r>
    <x v="1924"/>
    <s v=" Mr"/>
    <s v="William"/>
    <s v="Uffenbeck"/>
    <n v="30.4"/>
    <n v="5.28"/>
    <s v="No"/>
    <s v="No"/>
    <s v="No"/>
    <x v="0"/>
    <s v="No"/>
    <s v="Obesity"/>
    <s v="Normal"/>
    <d v="1999-06-24T00:00:00"/>
    <n v="3796.36"/>
    <x v="1"/>
    <x v="0"/>
    <s v="R1012"/>
    <n v="23"/>
  </r>
  <r>
    <x v="1925"/>
    <s v=" Ms"/>
    <s v="Shelley"/>
    <s v="Brake"/>
    <n v="19.48"/>
    <n v="5.63"/>
    <s v="yes"/>
    <s v="No"/>
    <s v="No"/>
    <x v="3"/>
    <s v="No"/>
    <s v="Normal Weight"/>
    <s v="Normal"/>
    <d v="1988-08-28T00:00:00"/>
    <n v="3793.55"/>
    <x v="1"/>
    <x v="0"/>
    <s v="R1013"/>
    <n v="34"/>
  </r>
  <r>
    <x v="1926"/>
    <s v=" Ms"/>
    <s v="Jekaterina"/>
    <s v="Stepanova"/>
    <n v="16.96"/>
    <n v="11.47"/>
    <s v="yes"/>
    <s v="No"/>
    <s v="No"/>
    <x v="0"/>
    <s v="No"/>
    <s v="Under  Weight"/>
    <s v="Diabetic"/>
    <d v="1981-12-13T00:00:00"/>
    <n v="3785.77"/>
    <x v="1"/>
    <x v="1"/>
    <s v="R1013"/>
    <n v="41"/>
  </r>
  <r>
    <x v="1927"/>
    <s v=" Mr"/>
    <s v="Daniel"/>
    <s v="Verdi"/>
    <n v="19.05"/>
    <n v="4.92"/>
    <s v="No"/>
    <s v="No"/>
    <s v="No"/>
    <x v="3"/>
    <s v="No"/>
    <s v="Normal Weight"/>
    <s v="Normal"/>
    <d v="1987-10-24T00:00:00"/>
    <n v="3773.23"/>
    <x v="1"/>
    <x v="0"/>
    <s v="R1013"/>
    <n v="35"/>
  </r>
  <r>
    <x v="1928"/>
    <s v=" Ms"/>
    <s v="Pauline"/>
    <s v="Mclean"/>
    <n v="37.619999999999997"/>
    <n v="4.18"/>
    <s v="No"/>
    <s v="No"/>
    <s v="No"/>
    <x v="0"/>
    <s v="No"/>
    <s v="Obesity"/>
    <s v="Normal"/>
    <d v="1994-11-21T00:00:00"/>
    <n v="3766.88"/>
    <x v="1"/>
    <x v="1"/>
    <s v="R1013"/>
    <n v="28"/>
  </r>
  <r>
    <x v="1929"/>
    <s v=" Ms"/>
    <s v="Colleen"/>
    <s v="Ryan"/>
    <n v="29.1"/>
    <n v="4.67"/>
    <s v="No"/>
    <s v="No"/>
    <s v="No"/>
    <x v="0"/>
    <s v="No"/>
    <s v="Overweight"/>
    <s v="Normal"/>
    <d v="1991-10-24T00:00:00"/>
    <n v="3761.29"/>
    <x v="1"/>
    <x v="0"/>
    <s v="R1011"/>
    <n v="31"/>
  </r>
  <r>
    <x v="1930"/>
    <s v=" Ms"/>
    <s v="Aleah K"/>
    <s v="Mickelson"/>
    <n v="26.62"/>
    <n v="6.24"/>
    <s v="No"/>
    <s v="No"/>
    <s v="No"/>
    <x v="0"/>
    <s v="No"/>
    <s v="Overweight"/>
    <s v="Prediabetic"/>
    <d v="1991-08-25T00:00:00"/>
    <n v="3757.84"/>
    <x v="1"/>
    <x v="1"/>
    <s v="R1013"/>
    <n v="31"/>
  </r>
  <r>
    <x v="1931"/>
    <s v=" Ms"/>
    <s v="Mare"/>
    <s v="Dibaba"/>
    <n v="25.74"/>
    <n v="5.99"/>
    <s v="No"/>
    <s v="No"/>
    <s v="No"/>
    <x v="0"/>
    <s v="No"/>
    <s v="Overweight"/>
    <s v="Prediabetic"/>
    <d v="1991-10-28T00:00:00"/>
    <n v="3756.62"/>
    <x v="1"/>
    <x v="2"/>
    <s v="R1013"/>
    <n v="31"/>
  </r>
  <r>
    <x v="1932"/>
    <s v=" Mr"/>
    <s v="Kevin"/>
    <s v="Shilling"/>
    <n v="18.22"/>
    <n v="10.27"/>
    <s v="yes"/>
    <s v="No"/>
    <s v="No"/>
    <x v="3"/>
    <s v="No"/>
    <s v="Under  Weight"/>
    <s v="Diabetic"/>
    <d v="1986-09-09T00:00:00"/>
    <n v="3748.56"/>
    <x v="1"/>
    <x v="2"/>
    <s v="R1013"/>
    <n v="36"/>
  </r>
  <r>
    <x v="1933"/>
    <s v=" Ms"/>
    <s v="Jessica"/>
    <s v="Bashaw"/>
    <n v="26.03"/>
    <n v="5.97"/>
    <s v="No"/>
    <s v="No"/>
    <s v="Yes"/>
    <x v="3"/>
    <s v="No"/>
    <s v="Overweight"/>
    <s v="Prediabetic"/>
    <d v="1993-06-22T00:00:00"/>
    <n v="3736.46"/>
    <x v="1"/>
    <x v="2"/>
    <s v="R1012"/>
    <n v="29"/>
  </r>
  <r>
    <x v="1934"/>
    <s v=" Ms"/>
    <s v="Amanda R"/>
    <s v="Jacob"/>
    <n v="17.29"/>
    <n v="4.9800000000000004"/>
    <s v="No"/>
    <s v="No"/>
    <s v="No"/>
    <x v="0"/>
    <s v="No"/>
    <s v="Under  Weight"/>
    <s v="Normal"/>
    <d v="1994-08-22T00:00:00"/>
    <n v="3732.63"/>
    <x v="1"/>
    <x v="0"/>
    <s v="R1024"/>
    <n v="28"/>
  </r>
  <r>
    <x v="1935"/>
    <s v=" Mr"/>
    <s v="Murray W"/>
    <s v="Mccutcheon"/>
    <n v="18.170000000000002"/>
    <n v="6.91"/>
    <s v="yes"/>
    <s v="No"/>
    <s v="No"/>
    <x v="3"/>
    <s v="No"/>
    <s v="Under  Weight"/>
    <s v="Diabetic"/>
    <d v="1986-12-01T00:00:00"/>
    <n v="3731.6"/>
    <x v="1"/>
    <x v="2"/>
    <s v="R1013"/>
    <n v="36"/>
  </r>
  <r>
    <x v="1936"/>
    <s v=" Mrs"/>
    <s v="Meghan P"/>
    <s v="Connor"/>
    <n v="32.54"/>
    <n v="6.38"/>
    <s v="No"/>
    <s v="yes"/>
    <s v="No"/>
    <x v="3"/>
    <s v="No"/>
    <s v="Obesity"/>
    <s v="Prediabetic"/>
    <d v="2004-11-05T00:00:00"/>
    <n v="3722.23"/>
    <x v="1"/>
    <x v="2"/>
    <s v="R1025"/>
    <n v="18"/>
  </r>
  <r>
    <x v="1937"/>
    <s v=" Mr"/>
    <s v="David"/>
    <s v="May"/>
    <n v="30.25"/>
    <n v="4.7699999999999996"/>
    <s v="No"/>
    <s v="No"/>
    <s v="No"/>
    <x v="0"/>
    <s v="No"/>
    <s v="Obesity"/>
    <s v="Normal"/>
    <d v="1989-12-02T00:00:00"/>
    <n v="3704.35"/>
    <x v="1"/>
    <x v="2"/>
    <s v="R1013"/>
    <n v="33"/>
  </r>
  <r>
    <x v="1938"/>
    <s v=" Mr"/>
    <s v="Seth"/>
    <s v="Geoghegan"/>
    <n v="19.59"/>
    <n v="6.04"/>
    <s v="yes"/>
    <s v="No"/>
    <s v="No"/>
    <x v="3"/>
    <s v="No"/>
    <s v="Normal Weight"/>
    <s v="Prediabetic"/>
    <d v="1988-08-18T00:00:00"/>
    <n v="3699.54"/>
    <x v="1"/>
    <x v="0"/>
    <s v="R1013"/>
    <n v="34"/>
  </r>
  <r>
    <x v="1939"/>
    <s v=" Mr"/>
    <s v="Michael P"/>
    <s v="Mcginn"/>
    <n v="45.9"/>
    <n v="4.3"/>
    <s v="yes"/>
    <s v="No"/>
    <s v="No"/>
    <x v="3"/>
    <s v="No"/>
    <s v="Obesity"/>
    <s v="Normal"/>
    <d v="1995-10-21T00:00:00"/>
    <n v="3693.43"/>
    <x v="1"/>
    <x v="0"/>
    <s v="R1011"/>
    <n v="27"/>
  </r>
  <r>
    <x v="1940"/>
    <s v=" Mr"/>
    <s v="Russell M"/>
    <s v="Jones"/>
    <n v="17.059999999999999"/>
    <n v="8.75"/>
    <s v="yes"/>
    <s v="No"/>
    <s v="No"/>
    <x v="0"/>
    <s v="No"/>
    <s v="Under  Weight"/>
    <s v="Diabetic"/>
    <d v="1981-12-14T00:00:00"/>
    <n v="3688.38"/>
    <x v="1"/>
    <x v="2"/>
    <s v="R1013"/>
    <n v="41"/>
  </r>
  <r>
    <x v="1941"/>
    <s v=" Mr"/>
    <s v="Martin"/>
    <s v="Quinteros"/>
    <n v="32.07"/>
    <n v="5.25"/>
    <s v="No"/>
    <s v="No"/>
    <s v="Yes"/>
    <x v="3"/>
    <s v="No"/>
    <s v="Obesity"/>
    <s v="Normal"/>
    <d v="2003-07-10T00:00:00"/>
    <n v="3688.35"/>
    <x v="1"/>
    <x v="2"/>
    <s v="R1021"/>
    <n v="19"/>
  </r>
  <r>
    <x v="1942"/>
    <s v=" Mr"/>
    <s v="Michael"/>
    <s v="Loenser"/>
    <n v="16.5"/>
    <n v="5.03"/>
    <s v="No"/>
    <s v="No"/>
    <s v="No"/>
    <x v="3"/>
    <s v="No"/>
    <s v="Under  Weight"/>
    <s v="Normal"/>
    <d v="1984-07-06T00:00:00"/>
    <n v="3678.86"/>
    <x v="1"/>
    <x v="0"/>
    <s v="R1013"/>
    <n v="38"/>
  </r>
  <r>
    <x v="1943"/>
    <s v=" Mr"/>
    <s v="Miles"/>
    <s v="Aitken"/>
    <n v="31.4"/>
    <n v="5.88"/>
    <s v="No"/>
    <s v="No"/>
    <s v="No"/>
    <x v="3"/>
    <s v="No"/>
    <s v="Obesity"/>
    <s v="Prediabetic"/>
    <d v="1992-09-14T00:00:00"/>
    <n v="3659.35"/>
    <x v="2"/>
    <x v="1"/>
    <s v="R1011"/>
    <n v="30"/>
  </r>
  <r>
    <x v="1944"/>
    <s v=" Ms"/>
    <s v="Amanda"/>
    <s v="Furrer"/>
    <n v="20.36"/>
    <n v="4.49"/>
    <s v="No"/>
    <s v="No"/>
    <s v="No"/>
    <x v="0"/>
    <s v="No"/>
    <s v="Normal Weight"/>
    <s v="Normal"/>
    <d v="1990-11-08T00:00:00"/>
    <n v="3653.29"/>
    <x v="1"/>
    <x v="0"/>
    <s v="R1011"/>
    <n v="32"/>
  </r>
  <r>
    <x v="1945"/>
    <s v=" Mr"/>
    <s v="Roger"/>
    <s v="Konigs"/>
    <n v="25.46"/>
    <n v="4.1399999999999997"/>
    <s v="No"/>
    <s v="No"/>
    <s v="No"/>
    <x v="3"/>
    <s v="No"/>
    <s v="Overweight"/>
    <s v="Normal"/>
    <d v="1992-11-17T00:00:00"/>
    <n v="3645.09"/>
    <x v="0"/>
    <x v="2"/>
    <s v="R1014"/>
    <n v="30"/>
  </r>
  <r>
    <x v="1946"/>
    <s v=" Mr"/>
    <s v="Brock J"/>
    <s v="Tesdahl"/>
    <n v="17.09"/>
    <n v="5.8"/>
    <s v="yes"/>
    <s v="No"/>
    <s v="No"/>
    <x v="0"/>
    <s v="No"/>
    <s v="Under  Weight"/>
    <s v="Prediabetic"/>
    <d v="1985-06-14T00:00:00"/>
    <n v="3622.13"/>
    <x v="1"/>
    <x v="1"/>
    <s v="R1013"/>
    <n v="37"/>
  </r>
  <r>
    <x v="1947"/>
    <s v=" Mr"/>
    <s v="Stephen F"/>
    <s v="Engel"/>
    <n v="20.83"/>
    <n v="5.12"/>
    <s v="No"/>
    <s v="No"/>
    <s v="No"/>
    <x v="0"/>
    <s v="No"/>
    <s v="Normal Weight"/>
    <s v="Normal"/>
    <d v="1990-10-11T00:00:00"/>
    <n v="3606.43"/>
    <x v="1"/>
    <x v="1"/>
    <s v="R1013"/>
    <n v="32"/>
  </r>
  <r>
    <x v="1948"/>
    <s v=" Ms"/>
    <s v="Missy"/>
    <s v="Kuck"/>
    <n v="18.920000000000002"/>
    <n v="5.98"/>
    <s v="yes"/>
    <s v="No"/>
    <s v="No"/>
    <x v="3"/>
    <s v="No"/>
    <s v="Normal Weight"/>
    <s v="Prediabetic"/>
    <d v="1988-11-04T00:00:00"/>
    <n v="3603.6"/>
    <x v="1"/>
    <x v="1"/>
    <s v="R1013"/>
    <n v="34"/>
  </r>
  <r>
    <x v="1949"/>
    <s v=" Mr"/>
    <s v="William"/>
    <s v="Dillon"/>
    <n v="37.1"/>
    <n v="5.46"/>
    <s v="No"/>
    <s v="No"/>
    <s v="No"/>
    <x v="0"/>
    <s v="No"/>
    <s v="Obesity"/>
    <s v="Normal"/>
    <d v="1999-08-12T00:00:00"/>
    <n v="3597.6"/>
    <x v="1"/>
    <x v="2"/>
    <s v="R1011"/>
    <n v="23"/>
  </r>
  <r>
    <x v="1950"/>
    <s v=" Ms"/>
    <s v="Lauren M"/>
    <s v="Neuschel"/>
    <n v="22.515000000000001"/>
    <n v="4.91"/>
    <s v="yes"/>
    <s v="No"/>
    <s v="Yes"/>
    <x v="3"/>
    <s v="No"/>
    <s v="Normal Weight"/>
    <s v="Normal"/>
    <d v="1997-11-04T00:00:00"/>
    <n v="3594.17"/>
    <x v="1"/>
    <x v="2"/>
    <s v="R1012"/>
    <n v="25"/>
  </r>
  <r>
    <x v="1951"/>
    <s v=" Mr"/>
    <s v="Apolo U"/>
    <s v="Rosales Ramirez"/>
    <n v="32.700000000000003"/>
    <n v="4.66"/>
    <s v="No"/>
    <s v="No"/>
    <s v="No"/>
    <x v="0"/>
    <s v="No"/>
    <s v="Obesity"/>
    <s v="Normal"/>
    <d v="1999-06-06T00:00:00"/>
    <n v="3591.48"/>
    <x v="1"/>
    <x v="0"/>
    <s v="R1011"/>
    <n v="24"/>
  </r>
  <r>
    <x v="1952"/>
    <s v=" Mr"/>
    <s v="Alfons"/>
    <s v="Marquez"/>
    <n v="17.75"/>
    <n v="6.8"/>
    <s v="yes"/>
    <s v="No"/>
    <s v="No"/>
    <x v="3"/>
    <s v="No"/>
    <s v="Under  Weight"/>
    <s v="Diabetic"/>
    <d v="1986-12-27T00:00:00"/>
    <n v="3589.14"/>
    <x v="1"/>
    <x v="2"/>
    <s v="R1013"/>
    <n v="36"/>
  </r>
  <r>
    <x v="1953"/>
    <s v=" Ms"/>
    <s v="Amber"/>
    <s v="Green"/>
    <n v="33.630000000000003"/>
    <n v="4.47"/>
    <s v="yes"/>
    <s v="No"/>
    <s v="No"/>
    <x v="0"/>
    <s v="No"/>
    <s v="Obesity"/>
    <s v="Normal"/>
    <d v="2001-11-11T00:00:00"/>
    <n v="3579.83"/>
    <x v="1"/>
    <x v="2"/>
    <s v="R1012"/>
    <n v="21"/>
  </r>
  <r>
    <x v="1954"/>
    <s v=" Ms"/>
    <s v="Leah C"/>
    <s v="Schubel"/>
    <n v="34.799999999999997"/>
    <n v="4.08"/>
    <s v="yes"/>
    <s v="No"/>
    <s v="No"/>
    <x v="3"/>
    <s v="No"/>
    <s v="Obesity"/>
    <s v="Normal"/>
    <d v="1995-08-23T00:00:00"/>
    <n v="3578"/>
    <x v="1"/>
    <x v="0"/>
    <s v="R1011"/>
    <n v="27"/>
  </r>
  <r>
    <x v="1955"/>
    <s v=" Ms"/>
    <s v="Lilia"/>
    <s v="Jimenez"/>
    <n v="16.809999999999999"/>
    <n v="5.51"/>
    <s v="yes"/>
    <s v="No"/>
    <s v="No"/>
    <x v="3"/>
    <s v="No"/>
    <s v="Under  Weight"/>
    <s v="Normal"/>
    <d v="1988-08-18T00:00:00"/>
    <n v="3569.96"/>
    <x v="1"/>
    <x v="1"/>
    <s v="R1012"/>
    <n v="34"/>
  </r>
  <r>
    <x v="1956"/>
    <s v=" Mr"/>
    <s v="Danny"/>
    <s v="Zimny-Schmitt"/>
    <n v="16.690000000000001"/>
    <n v="8.4"/>
    <s v="yes"/>
    <s v="No"/>
    <s v="No"/>
    <x v="0"/>
    <s v="No"/>
    <s v="Under  Weight"/>
    <s v="Diabetic"/>
    <d v="1981-10-10T00:00:00"/>
    <n v="3562.87"/>
    <x v="1"/>
    <x v="1"/>
    <s v="R1013"/>
    <n v="41"/>
  </r>
  <r>
    <x v="1957"/>
    <s v=" Ms"/>
    <s v="Lauren"/>
    <s v="Hill"/>
    <n v="23.21"/>
    <n v="5.14"/>
    <s v="yes"/>
    <s v="No"/>
    <s v="No"/>
    <x v="3"/>
    <s v="No"/>
    <s v="Normal Weight"/>
    <s v="Normal"/>
    <d v="1995-06-16T00:00:00"/>
    <n v="3561.89"/>
    <x v="1"/>
    <x v="1"/>
    <s v="R1013"/>
    <n v="27"/>
  </r>
  <r>
    <x v="1958"/>
    <s v=" Ms"/>
    <s v="Courtney"/>
    <s v="Brohart"/>
    <n v="25.175000000000001"/>
    <n v="5.21"/>
    <s v="yes"/>
    <s v="No"/>
    <s v="No"/>
    <x v="3"/>
    <s v="No"/>
    <s v="Overweight"/>
    <s v="Normal"/>
    <d v="1995-10-09T00:00:00"/>
    <n v="3558.62"/>
    <x v="1"/>
    <x v="0"/>
    <s v="R1024"/>
    <n v="27"/>
  </r>
  <r>
    <x v="1959"/>
    <s v=" Ms"/>
    <s v="Elizabeth"/>
    <s v="Ryan"/>
    <n v="34.770000000000003"/>
    <n v="6.23"/>
    <s v="No"/>
    <s v="No"/>
    <s v="No"/>
    <x v="0"/>
    <s v="No"/>
    <s v="Obesity"/>
    <s v="Prediabetic"/>
    <d v="1994-09-24T00:00:00"/>
    <n v="3556.92"/>
    <x v="1"/>
    <x v="0"/>
    <s v="R1012"/>
    <n v="28"/>
  </r>
  <r>
    <x v="1960"/>
    <s v=" Ms"/>
    <s v="Satomi"/>
    <s v="Oka"/>
    <n v="27.7"/>
    <n v="5.6"/>
    <s v="No"/>
    <s v="No"/>
    <s v="No"/>
    <x v="3"/>
    <s v="No"/>
    <s v="Overweight"/>
    <s v="Normal"/>
    <d v="1992-12-22T00:00:00"/>
    <n v="3554.2"/>
    <x v="1"/>
    <x v="0"/>
    <s v="R1011"/>
    <n v="30"/>
  </r>
  <r>
    <x v="1961"/>
    <s v=" Mr"/>
    <s v="Matthew D"/>
    <s v="Newman"/>
    <n v="19.12"/>
    <n v="4.72"/>
    <s v="yes"/>
    <s v="No"/>
    <s v="No"/>
    <x v="3"/>
    <s v="No"/>
    <s v="Normal Weight"/>
    <s v="Normal"/>
    <d v="1988-10-15T00:00:00"/>
    <n v="3540.12"/>
    <x v="1"/>
    <x v="1"/>
    <s v="R1013"/>
    <n v="34"/>
  </r>
  <r>
    <x v="1962"/>
    <s v=" Mr"/>
    <s v="Peter T II"/>
    <s v="Metzger"/>
    <n v="32.67"/>
    <n v="4.67"/>
    <s v="No"/>
    <s v="No"/>
    <s v="Yes"/>
    <x v="3"/>
    <s v="No"/>
    <s v="Obesity"/>
    <s v="Normal"/>
    <d v="2003-08-24T00:00:00"/>
    <n v="3538.9"/>
    <x v="1"/>
    <x v="2"/>
    <s v="R1012"/>
    <n v="19"/>
  </r>
  <r>
    <x v="1963"/>
    <s v=" Mr"/>
    <s v="Manuel"/>
    <s v="Gonzalez"/>
    <n v="28.5"/>
    <n v="6.11"/>
    <s v="No"/>
    <s v="No"/>
    <s v="No"/>
    <x v="3"/>
    <s v="No"/>
    <s v="Overweight"/>
    <s v="Prediabetic"/>
    <d v="1998-09-16T00:00:00"/>
    <n v="3537.7"/>
    <x v="2"/>
    <x v="0"/>
    <s v="R1012"/>
    <n v="24"/>
  </r>
  <r>
    <x v="1964"/>
    <s v=" Ms"/>
    <s v="Kindsey P"/>
    <s v="Vaughn"/>
    <n v="39.270000000000003"/>
    <n v="6.25"/>
    <s v="No"/>
    <s v="No"/>
    <s v="No"/>
    <x v="0"/>
    <s v="No"/>
    <s v="Obesity"/>
    <s v="Prediabetic"/>
    <d v="1999-09-22T00:00:00"/>
    <n v="3500.61"/>
    <x v="1"/>
    <x v="2"/>
    <s v="R1013"/>
    <n v="23"/>
  </r>
  <r>
    <x v="1965"/>
    <s v=" Mr"/>
    <s v="Thomas G"/>
    <s v="Clifford"/>
    <n v="32.49"/>
    <n v="4"/>
    <s v="yes"/>
    <s v="No"/>
    <s v="No"/>
    <x v="0"/>
    <s v="No"/>
    <s v="Obesity"/>
    <s v="Normal"/>
    <d v="1996-09-18T00:00:00"/>
    <n v="3490.55"/>
    <x v="0"/>
    <x v="2"/>
    <s v="R1015"/>
    <n v="26"/>
  </r>
  <r>
    <x v="1966"/>
    <s v=" Mr"/>
    <s v="Kyle S"/>
    <s v="Petty"/>
    <n v="23.7"/>
    <n v="5.55"/>
    <s v="yes"/>
    <s v="No"/>
    <s v="No"/>
    <x v="0"/>
    <s v="No"/>
    <s v="Normal Weight"/>
    <s v="Normal"/>
    <d v="1996-09-19T00:00:00"/>
    <n v="3484.33"/>
    <x v="2"/>
    <x v="0"/>
    <s v="R1011"/>
    <n v="26"/>
  </r>
  <r>
    <x v="1967"/>
    <s v=" Mr"/>
    <s v="Alexander J"/>
    <s v="Sanford"/>
    <n v="30.4"/>
    <n v="5.95"/>
    <s v="No"/>
    <s v="yes"/>
    <s v="No"/>
    <x v="3"/>
    <s v="No"/>
    <s v="Obesity"/>
    <s v="Prediabetic"/>
    <d v="2004-06-26T00:00:00"/>
    <n v="3481.87"/>
    <x v="1"/>
    <x v="0"/>
    <s v="R1016"/>
    <n v="18"/>
  </r>
  <r>
    <x v="1968"/>
    <s v=" Mr"/>
    <s v="Dustin L"/>
    <s v="Sprague"/>
    <n v="38.94"/>
    <n v="4.3600000000000003"/>
    <s v="No"/>
    <s v="No"/>
    <s v="Yes"/>
    <x v="3"/>
    <s v="No"/>
    <s v="Obesity"/>
    <s v="Normal"/>
    <d v="1993-10-12T00:00:00"/>
    <n v="3471.41"/>
    <x v="1"/>
    <x v="2"/>
    <s v="R1013"/>
    <n v="29"/>
  </r>
  <r>
    <x v="1969"/>
    <s v=" Mrs"/>
    <s v="Chloe"/>
    <s v="Lasseron"/>
    <n v="31.02"/>
    <n v="4.84"/>
    <s v="No"/>
    <s v="No"/>
    <s v="Yes"/>
    <x v="3"/>
    <s v="No"/>
    <s v="Obesity"/>
    <s v="Normal"/>
    <d v="2003-07-29T00:00:00"/>
    <n v="3463.51"/>
    <x v="1"/>
    <x v="1"/>
    <s v="R1025"/>
    <n v="19"/>
  </r>
  <r>
    <x v="1970"/>
    <s v=" Ms"/>
    <s v="Cailtlin"/>
    <s v="Bushong"/>
    <n v="17.5"/>
    <n v="4.5599999999999996"/>
    <s v="No"/>
    <s v="No"/>
    <s v="No"/>
    <x v="3"/>
    <s v="No"/>
    <s v="Under  Weight"/>
    <s v="Normal"/>
    <d v="1987-09-14T00:00:00"/>
    <n v="3453.77"/>
    <x v="1"/>
    <x v="1"/>
    <s v="R1011"/>
    <n v="35"/>
  </r>
  <r>
    <x v="1971"/>
    <s v=" Mr"/>
    <s v="Joshua"/>
    <s v="Dennison"/>
    <n v="34.799999999999997"/>
    <n v="4.42"/>
    <s v="yes"/>
    <s v="yes"/>
    <s v="No"/>
    <x v="1"/>
    <s v="No"/>
    <s v="Obesity"/>
    <s v="Normal"/>
    <d v="2000-06-20T00:00:00"/>
    <n v="3443.06"/>
    <x v="1"/>
    <x v="1"/>
    <s v="R1011"/>
    <n v="22"/>
  </r>
  <r>
    <x v="1972"/>
    <s v=" Mr"/>
    <s v="Chuy"/>
    <s v="Lira"/>
    <n v="17.3"/>
    <n v="7.66"/>
    <s v="yes"/>
    <s v="No"/>
    <s v="No"/>
    <x v="3"/>
    <s v="No"/>
    <s v="Under  Weight"/>
    <s v="Diabetic"/>
    <d v="1986-08-27T00:00:00"/>
    <n v="3436.5"/>
    <x v="1"/>
    <x v="1"/>
    <s v="R1013"/>
    <n v="36"/>
  </r>
  <r>
    <x v="1973"/>
    <s v=" Ms"/>
    <s v="Laurie B"/>
    <s v="Nahigian"/>
    <n v="32.25"/>
    <n v="5.2"/>
    <s v="yes"/>
    <s v="No"/>
    <s v="No"/>
    <x v="0"/>
    <s v="No"/>
    <s v="Obesity"/>
    <s v="Normal"/>
    <d v="2001-12-26T00:00:00"/>
    <n v="3434.38"/>
    <x v="1"/>
    <x v="2"/>
    <s v="R1011"/>
    <n v="21"/>
  </r>
  <r>
    <x v="1974"/>
    <s v=" Ms"/>
    <s v="Rachel B"/>
    <s v="Cackett"/>
    <n v="42.4"/>
    <n v="5.53"/>
    <s v="yes"/>
    <s v="No"/>
    <s v="No"/>
    <x v="0"/>
    <s v="No"/>
    <s v="Obesity"/>
    <s v="Normal"/>
    <d v="1996-12-19T00:00:00"/>
    <n v="3410.32"/>
    <x v="1"/>
    <x v="2"/>
    <s v="R1011"/>
    <n v="26"/>
  </r>
  <r>
    <x v="1975"/>
    <s v=" Ms"/>
    <s v="Liza"/>
    <s v="Hunter-Galvan"/>
    <n v="38.664999999999999"/>
    <n v="4.8600000000000003"/>
    <s v="No"/>
    <s v="yes"/>
    <s v="No"/>
    <x v="3"/>
    <s v="No"/>
    <s v="Obesity"/>
    <s v="Normal"/>
    <d v="2004-07-16T00:00:00"/>
    <n v="3393.36"/>
    <x v="1"/>
    <x v="2"/>
    <s v="R1023"/>
    <n v="18"/>
  </r>
  <r>
    <x v="1976"/>
    <s v=" Ms"/>
    <s v="Lindsey"/>
    <s v="Pierret"/>
    <n v="29.92"/>
    <n v="5.49"/>
    <s v="yes"/>
    <s v="No"/>
    <s v="No"/>
    <x v="0"/>
    <s v="No"/>
    <s v="Overweight"/>
    <s v="Normal"/>
    <d v="1996-10-27T00:00:00"/>
    <n v="3392.98"/>
    <x v="1"/>
    <x v="0"/>
    <s v="R1013"/>
    <n v="26"/>
  </r>
  <r>
    <x v="1977"/>
    <s v=" Ms"/>
    <s v="Lindsay E"/>
    <s v="White"/>
    <n v="29.48"/>
    <n v="4.09"/>
    <s v="yes"/>
    <s v="No"/>
    <s v="No"/>
    <x v="0"/>
    <s v="No"/>
    <s v="Overweight"/>
    <s v="Normal"/>
    <d v="1996-08-10T00:00:00"/>
    <n v="3392.37"/>
    <x v="1"/>
    <x v="0"/>
    <s v="R1013"/>
    <n v="26"/>
  </r>
  <r>
    <x v="1978"/>
    <s v=" Ms"/>
    <s v="Kathleen M"/>
    <s v="O'Neil"/>
    <n v="28.785"/>
    <n v="4.3099999999999996"/>
    <s v="yes"/>
    <s v="No"/>
    <s v="No"/>
    <x v="0"/>
    <s v="No"/>
    <s v="Overweight"/>
    <s v="Normal"/>
    <d v="1996-11-13T00:00:00"/>
    <n v="3385.4"/>
    <x v="1"/>
    <x v="2"/>
    <s v="R1024"/>
    <n v="26"/>
  </r>
  <r>
    <x v="1979"/>
    <s v=" Ms"/>
    <s v="Aya"/>
    <s v="Leitz"/>
    <n v="19.8"/>
    <n v="4"/>
    <s v="yes"/>
    <s v="No"/>
    <s v="No"/>
    <x v="0"/>
    <s v="No"/>
    <s v="Normal Weight"/>
    <s v="Normal"/>
    <d v="1996-12-14T00:00:00"/>
    <n v="3378.91"/>
    <x v="1"/>
    <x v="1"/>
    <s v="R1011"/>
    <n v="26"/>
  </r>
  <r>
    <x v="1980"/>
    <s v=" Ms"/>
    <s v="Carolyn R"/>
    <s v="Durfee"/>
    <n v="35.53"/>
    <n v="4.68"/>
    <s v="No"/>
    <s v="No"/>
    <s v="Yes"/>
    <x v="3"/>
    <s v="No"/>
    <s v="Obesity"/>
    <s v="Normal"/>
    <d v="1993-10-07T00:00:00"/>
    <n v="3366.67"/>
    <x v="1"/>
    <x v="2"/>
    <s v="R1013"/>
    <n v="29"/>
  </r>
  <r>
    <x v="1981"/>
    <s v=" Ms"/>
    <s v="Bethany"/>
    <s v="Maylone"/>
    <n v="21.47"/>
    <n v="4.0199999999999996"/>
    <s v="yes"/>
    <s v="No"/>
    <s v="No"/>
    <x v="3"/>
    <s v="No"/>
    <s v="Normal Weight"/>
    <s v="Normal"/>
    <d v="1995-06-23T00:00:00"/>
    <n v="3353.47"/>
    <x v="1"/>
    <x v="0"/>
    <s v="R1012"/>
    <n v="27"/>
  </r>
  <r>
    <x v="1982"/>
    <s v=" Ms"/>
    <s v="Holly A"/>
    <s v="Reiland"/>
    <n v="25.9"/>
    <n v="5.12"/>
    <s v="No"/>
    <s v="No"/>
    <s v="Yes"/>
    <x v="3"/>
    <s v="No"/>
    <s v="Overweight"/>
    <s v="Normal"/>
    <d v="1993-10-28T00:00:00"/>
    <n v="3353.28"/>
    <x v="1"/>
    <x v="1"/>
    <s v="R1011"/>
    <n v="29"/>
  </r>
  <r>
    <x v="1983"/>
    <s v=" Mr"/>
    <s v="Ping"/>
    <s v="Hu"/>
    <n v="20.81"/>
    <n v="5.52"/>
    <s v="No"/>
    <s v="No"/>
    <s v="No"/>
    <x v="0"/>
    <s v="No"/>
    <s v="Normal Weight"/>
    <s v="Normal"/>
    <d v="1991-09-01T00:00:00"/>
    <n v="3342.79"/>
    <x v="1"/>
    <x v="1"/>
    <s v="R1013"/>
    <n v="31"/>
  </r>
  <r>
    <x v="1984"/>
    <s v=" Mr"/>
    <s v="Tim"/>
    <s v="Lessek"/>
    <n v="25.84"/>
    <n v="5.81"/>
    <s v="yes"/>
    <s v="No"/>
    <s v="Yes"/>
    <x v="3"/>
    <s v="No"/>
    <s v="Overweight"/>
    <s v="Prediabetic"/>
    <d v="1997-06-20T00:00:00"/>
    <n v="3309.79"/>
    <x v="2"/>
    <x v="0"/>
    <s v="R1017"/>
    <n v="25"/>
  </r>
  <r>
    <x v="1985"/>
    <s v=" Mr"/>
    <s v="John"/>
    <s v="Colavincenzo"/>
    <n v="30.95"/>
    <n v="5.16"/>
    <s v="No"/>
    <s v="No"/>
    <s v="Yes"/>
    <x v="3"/>
    <s v="No"/>
    <s v="Obesity"/>
    <s v="Normal"/>
    <d v="2003-11-18T00:00:00"/>
    <n v="3308.46"/>
    <x v="1"/>
    <x v="1"/>
    <s v="R1021"/>
    <n v="19"/>
  </r>
  <r>
    <x v="1986"/>
    <s v=" Mrs"/>
    <s v="Cynthia"/>
    <s v="Mendez-Karr"/>
    <n v="30.54"/>
    <n v="5"/>
    <s v="No"/>
    <s v="No"/>
    <s v="Yes"/>
    <x v="3"/>
    <s v="No"/>
    <s v="Obesity"/>
    <s v="Normal"/>
    <d v="2003-12-05T00:00:00"/>
    <n v="3300.7"/>
    <x v="1"/>
    <x v="2"/>
    <s v="R1025"/>
    <n v="19"/>
  </r>
  <r>
    <x v="1987"/>
    <s v=" Mr"/>
    <s v="Emmett"/>
    <s v="Saulnier"/>
    <n v="33.914999999999999"/>
    <n v="5.84"/>
    <s v="yes"/>
    <s v="No"/>
    <s v="No"/>
    <x v="0"/>
    <s v="No"/>
    <s v="Obesity"/>
    <s v="Prediabetic"/>
    <d v="1996-11-17T00:00:00"/>
    <n v="3292.53"/>
    <x v="1"/>
    <x v="2"/>
    <s v="R1012"/>
    <n v="26"/>
  </r>
  <r>
    <x v="1988"/>
    <s v=" Ms"/>
    <s v="Kate"/>
    <s v="Schoonover"/>
    <n v="33.31"/>
    <n v="4.1900000000000004"/>
    <s v="No"/>
    <s v="No"/>
    <s v="Yes"/>
    <x v="3"/>
    <s v="No"/>
    <s v="Obesity"/>
    <s v="Normal"/>
    <d v="2003-07-03T00:00:00"/>
    <n v="3280.22"/>
    <x v="1"/>
    <x v="0"/>
    <s v="R1011"/>
    <n v="19"/>
  </r>
  <r>
    <x v="1989"/>
    <s v=" Mr"/>
    <s v="Christopher L"/>
    <s v="Hass"/>
    <n v="25.745000000000001"/>
    <n v="4.62"/>
    <s v="yes"/>
    <s v="No"/>
    <s v="No"/>
    <x v="0"/>
    <s v="No"/>
    <s v="Overweight"/>
    <s v="Normal"/>
    <d v="2001-10-06T00:00:00"/>
    <n v="3279.87"/>
    <x v="1"/>
    <x v="1"/>
    <s v="R1017"/>
    <n v="21"/>
  </r>
  <r>
    <x v="1990"/>
    <s v=" Mr"/>
    <s v="Christopher P"/>
    <s v="Cadotte"/>
    <n v="37.1"/>
    <n v="6.24"/>
    <s v="No"/>
    <s v="No"/>
    <s v="No"/>
    <x v="0"/>
    <s v="No"/>
    <s v="Obesity"/>
    <s v="Prediabetic"/>
    <d v="1994-07-01T00:00:00"/>
    <n v="3277.16"/>
    <x v="1"/>
    <x v="0"/>
    <s v="R1011"/>
    <n v="28"/>
  </r>
  <r>
    <x v="1991"/>
    <s v=" Mr"/>
    <s v="Christopher W"/>
    <s v="Cacciapaglia"/>
    <n v="35.435000000000002"/>
    <n v="5.81"/>
    <s v="No"/>
    <s v="No"/>
    <s v="No"/>
    <x v="0"/>
    <s v="No"/>
    <s v="Obesity"/>
    <s v="Prediabetic"/>
    <d v="1994-12-02T00:00:00"/>
    <n v="3268.85"/>
    <x v="2"/>
    <x v="1"/>
    <s v="R1016"/>
    <n v="28"/>
  </r>
  <r>
    <x v="1992"/>
    <s v=" Mr"/>
    <s v="Norman H"/>
    <s v="Mininger"/>
    <n v="20.399999999999999"/>
    <n v="4.83"/>
    <s v="No"/>
    <s v="No"/>
    <s v="No"/>
    <x v="0"/>
    <s v="No"/>
    <s v="Normal Weight"/>
    <s v="Normal"/>
    <d v="1991-11-13T00:00:00"/>
    <n v="3260.2"/>
    <x v="2"/>
    <x v="2"/>
    <s v="R1011"/>
    <n v="31"/>
  </r>
  <r>
    <x v="1993"/>
    <s v=" Ms"/>
    <s v="Susan"/>
    <s v="Mayo"/>
    <n v="42.13"/>
    <n v="5.72"/>
    <s v="yes"/>
    <s v="No"/>
    <s v="Yes"/>
    <x v="3"/>
    <s v="No"/>
    <s v="Obesity"/>
    <s v="Prediabetic"/>
    <d v="1997-09-02T00:00:00"/>
    <n v="3238.44"/>
    <x v="1"/>
    <x v="0"/>
    <s v="R1013"/>
    <n v="25"/>
  </r>
  <r>
    <x v="1994"/>
    <s v=" Ms"/>
    <s v="Tatyana K"/>
    <s v="Zicko"/>
    <n v="33.99"/>
    <n v="4.83"/>
    <s v="yes"/>
    <s v="No"/>
    <s v="Yes"/>
    <x v="3"/>
    <s v="No"/>
    <s v="Obesity"/>
    <s v="Normal"/>
    <d v="1997-08-02T00:00:00"/>
    <n v="3227.12"/>
    <x v="1"/>
    <x v="0"/>
    <s v="R1013"/>
    <n v="25"/>
  </r>
  <r>
    <x v="1995"/>
    <s v=" Ms"/>
    <s v="Chrissy"/>
    <s v="Graham"/>
    <n v="28.594999999999999"/>
    <n v="4.1399999999999997"/>
    <s v="yes"/>
    <s v="No"/>
    <s v="Yes"/>
    <x v="3"/>
    <s v="No"/>
    <s v="Overweight"/>
    <s v="Normal"/>
    <d v="1997-07-06T00:00:00"/>
    <n v="3213.62"/>
    <x v="1"/>
    <x v="2"/>
    <s v="R1024"/>
    <n v="25"/>
  </r>
  <r>
    <x v="1996"/>
    <s v=" Ms"/>
    <s v="Carrie"/>
    <s v="Boland"/>
    <n v="20.8"/>
    <n v="4.07"/>
    <s v="yes"/>
    <s v="No"/>
    <s v="Yes"/>
    <x v="3"/>
    <s v="No"/>
    <s v="Normal Weight"/>
    <s v="Normal"/>
    <d v="1997-12-22T00:00:00"/>
    <n v="3208.79"/>
    <x v="1"/>
    <x v="0"/>
    <s v="R1011"/>
    <n v="25"/>
  </r>
  <r>
    <x v="1997"/>
    <s v=" Ms"/>
    <s v="Halle"/>
    <s v="Cupp"/>
    <n v="23.465"/>
    <n v="6.26"/>
    <s v="yes"/>
    <s v="No"/>
    <s v="Yes"/>
    <x v="3"/>
    <s v="No"/>
    <s v="Normal Weight"/>
    <s v="Prediabetic"/>
    <d v="1997-07-05T00:00:00"/>
    <n v="3206.49"/>
    <x v="1"/>
    <x v="0"/>
    <s v="R1024"/>
    <n v="25"/>
  </r>
  <r>
    <x v="1998"/>
    <s v=" Ms"/>
    <s v="Carolyn"/>
    <s v="Shaw"/>
    <n v="40.185000000000002"/>
    <n v="5.88"/>
    <s v="yes"/>
    <s v="No"/>
    <s v="No"/>
    <x v="0"/>
    <s v="No"/>
    <s v="Obesity"/>
    <s v="Prediabetic"/>
    <d v="1996-10-11T00:00:00"/>
    <n v="3201.25"/>
    <x v="1"/>
    <x v="0"/>
    <s v="R1012"/>
    <n v="26"/>
  </r>
  <r>
    <x v="1999"/>
    <s v=" Ms"/>
    <s v="Tara D"/>
    <s v="Klassen"/>
    <n v="21.89"/>
    <n v="5.72"/>
    <s v="yes"/>
    <s v="No"/>
    <s v="No"/>
    <x v="0"/>
    <s v="No"/>
    <s v="Normal Weight"/>
    <s v="Prediabetic"/>
    <d v="2001-09-02T00:00:00"/>
    <n v="3180.51"/>
    <x v="1"/>
    <x v="2"/>
    <s v="R1013"/>
    <n v="21"/>
  </r>
  <r>
    <x v="2000"/>
    <s v=" Mr"/>
    <s v="Rasim M"/>
    <s v="Musal"/>
    <n v="29.34"/>
    <n v="6.09"/>
    <s v="yes"/>
    <s v="yes"/>
    <s v="No"/>
    <x v="1"/>
    <s v="No"/>
    <s v="Overweight"/>
    <s v="Prediabetic"/>
    <d v="2000-09-23T00:00:00"/>
    <n v="3179.96"/>
    <x v="1"/>
    <x v="2"/>
    <s v="R1012"/>
    <n v="22"/>
  </r>
  <r>
    <x v="2001"/>
    <s v=" Ms"/>
    <s v="Dina"/>
    <s v="Kitayama"/>
    <n v="22.61"/>
    <n v="4.25"/>
    <s v="yes"/>
    <s v="No"/>
    <s v="No"/>
    <x v="0"/>
    <s v="No"/>
    <s v="Normal Weight"/>
    <s v="Normal"/>
    <d v="1996-07-03T00:00:00"/>
    <n v="3176.82"/>
    <x v="1"/>
    <x v="1"/>
    <s v="R1012"/>
    <n v="26"/>
  </r>
  <r>
    <x v="2002"/>
    <s v=" Ms"/>
    <s v="Lisa"/>
    <s v="Altman"/>
    <n v="22.23"/>
    <n v="6.09"/>
    <s v="yes"/>
    <s v="No"/>
    <s v="No"/>
    <x v="0"/>
    <s v="No"/>
    <s v="Normal Weight"/>
    <s v="Prediabetic"/>
    <d v="1996-08-14T00:00:00"/>
    <n v="3176.29"/>
    <x v="1"/>
    <x v="2"/>
    <s v="R1012"/>
    <n v="26"/>
  </r>
  <r>
    <x v="2003"/>
    <s v=" Ms"/>
    <s v="Caitrin"/>
    <s v="Demchko"/>
    <n v="33.4"/>
    <n v="5.51"/>
    <s v="No"/>
    <s v="No"/>
    <s v="No"/>
    <x v="0"/>
    <s v="No"/>
    <s v="Obesity"/>
    <s v="Normal"/>
    <d v="1994-07-06T00:00:00"/>
    <n v="3172.02"/>
    <x v="1"/>
    <x v="1"/>
    <s v="R1011"/>
    <n v="28"/>
  </r>
  <r>
    <x v="2004"/>
    <s v=" Ms"/>
    <s v="Adriana S"/>
    <s v="Wild"/>
    <n v="33.11"/>
    <n v="5.63"/>
    <s v="No"/>
    <s v="No"/>
    <s v="No"/>
    <x v="0"/>
    <s v="No"/>
    <s v="Obesity"/>
    <s v="Normal"/>
    <d v="1994-10-25T00:00:00"/>
    <n v="3171.61"/>
    <x v="1"/>
    <x v="0"/>
    <s v="R1013"/>
    <n v="28"/>
  </r>
  <r>
    <x v="2005"/>
    <s v=" Ms"/>
    <s v="Megan"/>
    <s v="Betts"/>
    <n v="16.815000000000001"/>
    <n v="5.29"/>
    <s v="yes"/>
    <s v="No"/>
    <s v="No"/>
    <x v="0"/>
    <s v="No"/>
    <s v="Under  Weight"/>
    <s v="Normal"/>
    <d v="2001-08-29T00:00:00"/>
    <n v="3167.46"/>
    <x v="1"/>
    <x v="0"/>
    <s v="R1024"/>
    <n v="21"/>
  </r>
  <r>
    <x v="2006"/>
    <s v=" Mrs"/>
    <s v="Kristen M"/>
    <s v="Martin"/>
    <n v="25.61"/>
    <n v="4"/>
    <s v="No"/>
    <s v="No"/>
    <s v="Yes"/>
    <x v="3"/>
    <s v="No"/>
    <s v="Overweight"/>
    <s v="Normal"/>
    <d v="1993-09-25T00:00:00"/>
    <n v="3162.02"/>
    <x v="1"/>
    <x v="0"/>
    <s v="R1013"/>
    <n v="29"/>
  </r>
  <r>
    <x v="2007"/>
    <s v=" Ms"/>
    <s v="Alix"/>
    <s v="Vandeventer"/>
    <n v="25.8"/>
    <n v="5.49"/>
    <s v="No"/>
    <s v="No"/>
    <s v="No"/>
    <x v="0"/>
    <s v="No"/>
    <s v="Overweight"/>
    <s v="Normal"/>
    <d v="1994-07-10T00:00:00"/>
    <n v="3161.45"/>
    <x v="1"/>
    <x v="1"/>
    <s v="R1011"/>
    <n v="28"/>
  </r>
  <r>
    <x v="2008"/>
    <s v=" Mr"/>
    <s v="Kakushin"/>
    <s v="Hirano"/>
    <n v="27.39"/>
    <n v="5.34"/>
    <s v="No"/>
    <s v="No"/>
    <s v="No"/>
    <x v="0"/>
    <s v="No"/>
    <s v="Overweight"/>
    <s v="Normal"/>
    <d v="1999-06-25T00:00:00"/>
    <n v="3128.35"/>
    <x v="1"/>
    <x v="0"/>
    <s v="R1021"/>
    <n v="23"/>
  </r>
  <r>
    <x v="2009"/>
    <s v=" Mr"/>
    <s v="Michael J"/>
    <s v="Davi"/>
    <n v="17.03"/>
    <n v="4.12"/>
    <s v="No"/>
    <s v="No"/>
    <s v="No"/>
    <x v="3"/>
    <s v="No"/>
    <s v="Under  Weight"/>
    <s v="Normal"/>
    <d v="1987-08-01T00:00:00"/>
    <n v="3088.06"/>
    <x v="1"/>
    <x v="2"/>
    <s v="R1013"/>
    <n v="35"/>
  </r>
  <r>
    <x v="2010"/>
    <s v=" Mr"/>
    <s v="Bradley"/>
    <s v="Sloan"/>
    <n v="23.75"/>
    <n v="5.49"/>
    <s v="yes"/>
    <s v="No"/>
    <s v="No"/>
    <x v="0"/>
    <s v="No"/>
    <s v="Normal Weight"/>
    <s v="Normal"/>
    <d v="2001-10-13T00:00:00"/>
    <n v="3077.1"/>
    <x v="1"/>
    <x v="1"/>
    <s v="R1012"/>
    <n v="21"/>
  </r>
  <r>
    <x v="2011"/>
    <s v=" Mr"/>
    <s v="Matt"/>
    <s v="Homich"/>
    <n v="26.03"/>
    <n v="5.1100000000000003"/>
    <s v="yes"/>
    <s v="No"/>
    <s v="No"/>
    <x v="3"/>
    <s v="No"/>
    <s v="Overweight"/>
    <s v="Normal"/>
    <d v="1995-09-10T00:00:00"/>
    <n v="3070.81"/>
    <x v="2"/>
    <x v="1"/>
    <s v="R1017"/>
    <n v="27"/>
  </r>
  <r>
    <x v="2012"/>
    <s v=" Ms"/>
    <s v="Amanda C"/>
    <s v="Bell"/>
    <n v="16.079999999999998"/>
    <n v="5.94"/>
    <s v="No"/>
    <s v="No"/>
    <s v="No"/>
    <x v="0"/>
    <s v="No"/>
    <s v="Under  Weight"/>
    <s v="Prediabetic"/>
    <d v="1989-10-01T00:00:00"/>
    <n v="3065.49"/>
    <x v="1"/>
    <x v="1"/>
    <s v="R1012"/>
    <n v="33"/>
  </r>
  <r>
    <x v="2013"/>
    <s v=" Mr"/>
    <s v="Valur"/>
    <s v="Kristjansson"/>
    <n v="30.875"/>
    <n v="5.54"/>
    <s v="No"/>
    <s v="No"/>
    <s v="No"/>
    <x v="0"/>
    <s v="No"/>
    <s v="Obesity"/>
    <s v="Normal"/>
    <d v="1994-09-26T00:00:00"/>
    <n v="3062.51"/>
    <x v="2"/>
    <x v="1"/>
    <s v="R1012"/>
    <n v="28"/>
  </r>
  <r>
    <x v="2014"/>
    <s v=" Ms"/>
    <s v="Erica J"/>
    <s v="Pitman"/>
    <n v="31.79"/>
    <n v="7.09"/>
    <s v="No"/>
    <s v="No"/>
    <s v="No"/>
    <x v="0"/>
    <s v="No"/>
    <s v="Obesity"/>
    <s v="Diabetic"/>
    <d v="2002-06-21T00:00:00"/>
    <n v="3056.39"/>
    <x v="1"/>
    <x v="0"/>
    <s v="R1013"/>
    <n v="20"/>
  </r>
  <r>
    <x v="2015"/>
    <s v=" Mr"/>
    <s v="Stephen F"/>
    <s v="Curley"/>
    <n v="28.48"/>
    <n v="6.22"/>
    <s v="yes"/>
    <s v="No"/>
    <s v="Yes"/>
    <x v="3"/>
    <s v="No"/>
    <s v="Overweight"/>
    <s v="Prediabetic"/>
    <d v="1997-12-22T00:00:00"/>
    <n v="3051.73"/>
    <x v="1"/>
    <x v="2"/>
    <s v="R1011"/>
    <n v="25"/>
  </r>
  <r>
    <x v="2016"/>
    <s v=" Ms"/>
    <s v="Lissa"/>
    <s v="Zimmer"/>
    <n v="26.6"/>
    <n v="4.33"/>
    <s v="No"/>
    <s v="No"/>
    <s v="No"/>
    <x v="3"/>
    <s v="No"/>
    <s v="Overweight"/>
    <s v="Normal"/>
    <d v="1998-08-09T00:00:00"/>
    <n v="3046.06"/>
    <x v="1"/>
    <x v="1"/>
    <s v="R1023"/>
    <n v="24"/>
  </r>
  <r>
    <x v="2017"/>
    <s v=" Ms"/>
    <s v="Megan"/>
    <s v="Granski"/>
    <n v="25.27"/>
    <n v="5.83"/>
    <s v="No"/>
    <s v="No"/>
    <s v="No"/>
    <x v="3"/>
    <s v="No"/>
    <s v="Overweight"/>
    <s v="Prediabetic"/>
    <d v="1998-09-15T00:00:00"/>
    <n v="3044.21"/>
    <x v="1"/>
    <x v="0"/>
    <s v="R1024"/>
    <n v="24"/>
  </r>
  <r>
    <x v="2018"/>
    <s v=" Ms"/>
    <s v="Alyson"/>
    <s v="Dunn"/>
    <n v="34.484999999999999"/>
    <n v="4.7"/>
    <s v="yes"/>
    <s v="No"/>
    <s v="Yes"/>
    <x v="3"/>
    <s v="No"/>
    <s v="Obesity"/>
    <s v="Normal"/>
    <d v="1997-12-19T00:00:00"/>
    <n v="3021.81"/>
    <x v="1"/>
    <x v="0"/>
    <s v="R1012"/>
    <n v="25"/>
  </r>
  <r>
    <x v="2019"/>
    <s v=" Mr"/>
    <s v="Chance B"/>
    <s v="Regina"/>
    <n v="15.57"/>
    <n v="4.07"/>
    <s v="yes"/>
    <s v="No"/>
    <s v="No"/>
    <x v="3"/>
    <s v="No"/>
    <s v="Under  Weight"/>
    <s v="Normal"/>
    <d v="1988-09-28T00:00:00"/>
    <n v="3018.04"/>
    <x v="1"/>
    <x v="2"/>
    <s v="R1012"/>
    <n v="34"/>
  </r>
  <r>
    <x v="2020"/>
    <s v=" Mr"/>
    <s v="Sean P"/>
    <s v="O'Connor"/>
    <n v="30.36"/>
    <n v="9.39"/>
    <s v="No"/>
    <s v="No"/>
    <s v="No"/>
    <x v="0"/>
    <s v="No"/>
    <s v="Obesity"/>
    <s v="Diabetic"/>
    <d v="2002-12-15T00:00:00"/>
    <n v="3012.22"/>
    <x v="1"/>
    <x v="0"/>
    <s v="R1012"/>
    <n v="20"/>
  </r>
  <r>
    <x v="2021"/>
    <s v=" Ms"/>
    <s v="Therese"/>
    <s v="Howe"/>
    <n v="19.37"/>
    <n v="4.18"/>
    <s v="No"/>
    <s v="No"/>
    <s v="No"/>
    <x v="0"/>
    <s v="No"/>
    <s v="Normal Weight"/>
    <s v="Normal"/>
    <d v="1991-11-20T00:00:00"/>
    <n v="2985.67"/>
    <x v="1"/>
    <x v="2"/>
    <s v="R1013"/>
    <n v="31"/>
  </r>
  <r>
    <x v="2022"/>
    <s v=" Mr"/>
    <s v="Beau"/>
    <s v="Atwater"/>
    <n v="16.71"/>
    <n v="4.18"/>
    <s v="No"/>
    <s v="No"/>
    <s v="No"/>
    <x v="3"/>
    <s v="No"/>
    <s v="Under  Weight"/>
    <s v="Normal"/>
    <d v="1987-06-18T00:00:00"/>
    <n v="2979.52"/>
    <x v="1"/>
    <x v="0"/>
    <s v="R1013"/>
    <n v="35"/>
  </r>
  <r>
    <x v="2023"/>
    <s v=" Ms"/>
    <s v="Kelsey M"/>
    <s v="Gurganus"/>
    <n v="24.1"/>
    <n v="4.4000000000000004"/>
    <s v="yes"/>
    <s v="No"/>
    <s v="No"/>
    <x v="3"/>
    <s v="No"/>
    <s v="Normal Weight"/>
    <s v="Normal"/>
    <d v="1995-09-24T00:00:00"/>
    <n v="2974.13"/>
    <x v="1"/>
    <x v="1"/>
    <s v="R1011"/>
    <n v="27"/>
  </r>
  <r>
    <x v="2024"/>
    <s v=" Ms"/>
    <s v="Gretchen"/>
    <s v="Holden"/>
    <n v="29.77"/>
    <n v="9.9"/>
    <s v="No"/>
    <s v="No"/>
    <s v="No"/>
    <x v="0"/>
    <s v="No"/>
    <s v="Overweight"/>
    <s v="Diabetic"/>
    <d v="2002-09-30T00:00:00"/>
    <n v="2943.41"/>
    <x v="1"/>
    <x v="0"/>
    <s v="R1012"/>
    <n v="20"/>
  </r>
  <r>
    <x v="2025"/>
    <s v=" Mr"/>
    <s v="Nicholas E"/>
    <s v="Parton"/>
    <n v="46.53"/>
    <n v="4.84"/>
    <s v="yes"/>
    <s v="No"/>
    <s v="No"/>
    <x v="0"/>
    <s v="No"/>
    <s v="Obesity"/>
    <s v="Normal"/>
    <d v="1996-06-30T00:00:00"/>
    <n v="2927.06"/>
    <x v="1"/>
    <x v="2"/>
    <s v="R1013"/>
    <n v="26"/>
  </r>
  <r>
    <x v="2026"/>
    <s v=" Ms"/>
    <s v="Deborah"/>
    <s v="Downs"/>
    <n v="23.4"/>
    <n v="5.53"/>
    <s v="No"/>
    <s v="No"/>
    <s v="Yes"/>
    <x v="3"/>
    <s v="No"/>
    <s v="Normal Weight"/>
    <s v="Normal"/>
    <d v="2003-06-05T00:00:00"/>
    <n v="2913.57"/>
    <x v="1"/>
    <x v="2"/>
    <s v="R1011"/>
    <n v="20"/>
  </r>
  <r>
    <x v="2027"/>
    <s v=" Mr"/>
    <s v="Chuck W"/>
    <s v="Dent"/>
    <n v="30"/>
    <n v="4.33"/>
    <s v="yes"/>
    <s v="No"/>
    <s v="No"/>
    <x v="0"/>
    <s v="No"/>
    <s v="Obesity"/>
    <s v="Normal"/>
    <d v="1996-06-13T00:00:00"/>
    <n v="2904.09"/>
    <x v="1"/>
    <x v="2"/>
    <s v="R1011"/>
    <n v="26"/>
  </r>
  <r>
    <x v="2028"/>
    <s v=" Mr"/>
    <s v="Daniel"/>
    <s v="Ranti"/>
    <n v="29.15"/>
    <n v="4.91"/>
    <s v="yes"/>
    <s v="No"/>
    <s v="No"/>
    <x v="0"/>
    <s v="No"/>
    <s v="Overweight"/>
    <s v="Normal"/>
    <d v="1996-10-24T00:00:00"/>
    <n v="2902.91"/>
    <x v="1"/>
    <x v="2"/>
    <s v="R1013"/>
    <n v="26"/>
  </r>
  <r>
    <x v="2029"/>
    <s v=" Ms"/>
    <s v="Amany"/>
    <s v="Ishaq"/>
    <n v="34.865000000000002"/>
    <n v="4.8"/>
    <s v="No"/>
    <s v="No"/>
    <s v="No"/>
    <x v="0"/>
    <s v="No"/>
    <s v="Obesity"/>
    <s v="Normal"/>
    <d v="1999-11-01T00:00:00"/>
    <n v="2899.49"/>
    <x v="1"/>
    <x v="2"/>
    <s v="R1024"/>
    <n v="23"/>
  </r>
  <r>
    <x v="2030"/>
    <s v=" Ms"/>
    <s v="Kipling"/>
    <s v="Wiles"/>
    <n v="28.12"/>
    <n v="5.55"/>
    <s v="yes"/>
    <s v="yes"/>
    <s v="No"/>
    <x v="1"/>
    <s v="No"/>
    <s v="Overweight"/>
    <s v="Normal"/>
    <d v="2000-07-14T00:00:00"/>
    <n v="2897.46"/>
    <x v="1"/>
    <x v="1"/>
    <s v="R1012"/>
    <n v="22"/>
  </r>
  <r>
    <x v="2031"/>
    <s v=" Mr"/>
    <s v="Duncan"/>
    <s v="Roberts"/>
    <n v="29.45"/>
    <n v="5.24"/>
    <s v="yes"/>
    <s v="No"/>
    <s v="No"/>
    <x v="0"/>
    <s v="No"/>
    <s v="Overweight"/>
    <s v="Normal"/>
    <d v="1996-06-21T00:00:00"/>
    <n v="2897.32"/>
    <x v="2"/>
    <x v="0"/>
    <s v="R1016"/>
    <n v="26"/>
  </r>
  <r>
    <x v="2032"/>
    <s v=" Mr"/>
    <s v="Louis C"/>
    <s v="Serafini"/>
    <n v="27.94"/>
    <n v="6.08"/>
    <s v="No"/>
    <s v="No"/>
    <s v="Yes"/>
    <x v="3"/>
    <s v="No"/>
    <s v="Overweight"/>
    <s v="Prediabetic"/>
    <d v="1993-08-12T00:00:00"/>
    <n v="2867.12"/>
    <x v="0"/>
    <x v="0"/>
    <s v="R1013"/>
    <n v="29"/>
  </r>
  <r>
    <x v="2033"/>
    <s v=" Mr"/>
    <s v="Daniel J"/>
    <s v="Button"/>
    <n v="27.2"/>
    <n v="5.83"/>
    <s v="No"/>
    <s v="No"/>
    <s v="Yes"/>
    <x v="3"/>
    <s v="No"/>
    <s v="Overweight"/>
    <s v="Prediabetic"/>
    <d v="1993-11-01T00:00:00"/>
    <n v="2866.09"/>
    <x v="2"/>
    <x v="0"/>
    <s v="R1011"/>
    <n v="29"/>
  </r>
  <r>
    <x v="2034"/>
    <s v=" Ms"/>
    <s v="Ildiko M"/>
    <s v="Gaal"/>
    <n v="33.344999999999999"/>
    <n v="4.29"/>
    <s v="No"/>
    <s v="No"/>
    <s v="No"/>
    <x v="3"/>
    <s v="No"/>
    <s v="Obesity"/>
    <s v="Normal"/>
    <d v="1998-09-04T00:00:00"/>
    <n v="2855.44"/>
    <x v="1"/>
    <x v="0"/>
    <s v="R1012"/>
    <n v="24"/>
  </r>
  <r>
    <x v="2035"/>
    <s v=" Ms"/>
    <s v="Melinda E"/>
    <s v="Liptak"/>
    <n v="29.925000000000001"/>
    <n v="5.3"/>
    <s v="No"/>
    <s v="No"/>
    <s v="No"/>
    <x v="3"/>
    <s v="No"/>
    <s v="Overweight"/>
    <s v="Normal"/>
    <d v="1998-06-17T00:00:00"/>
    <n v="2850.68"/>
    <x v="1"/>
    <x v="0"/>
    <s v="R1012"/>
    <n v="24"/>
  </r>
  <r>
    <x v="2036"/>
    <s v=" Ms"/>
    <s v="Ashley M"/>
    <s v="Kellam"/>
    <n v="24.225000000000001"/>
    <n v="4.42"/>
    <s v="No"/>
    <s v="No"/>
    <s v="No"/>
    <x v="3"/>
    <s v="No"/>
    <s v="Normal Weight"/>
    <s v="Normal"/>
    <d v="1998-11-15T00:00:00"/>
    <n v="2842.76"/>
    <x v="1"/>
    <x v="0"/>
    <s v="R1012"/>
    <n v="24"/>
  </r>
  <r>
    <x v="2037"/>
    <s v=" Ms"/>
    <s v="Stephanie"/>
    <s v="Gordon"/>
    <n v="29.68"/>
    <n v="5.68"/>
    <s v="No"/>
    <s v="yes"/>
    <s v="No"/>
    <x v="3"/>
    <s v="No"/>
    <s v="Overweight"/>
    <s v="Normal"/>
    <d v="2000-10-01T00:00:00"/>
    <n v="2819.51"/>
    <x v="1"/>
    <x v="0"/>
    <s v="R1011"/>
    <n v="22"/>
  </r>
  <r>
    <x v="2038"/>
    <s v=" Mr"/>
    <s v="Sean P"/>
    <s v="Hyland"/>
    <n v="20.614999999999998"/>
    <n v="6.05"/>
    <s v="No"/>
    <s v="No"/>
    <s v="Yes"/>
    <x v="3"/>
    <s v="No"/>
    <s v="Normal Weight"/>
    <s v="Prediabetic"/>
    <d v="2003-09-23T00:00:00"/>
    <n v="2803.7"/>
    <x v="1"/>
    <x v="1"/>
    <s v="R1012"/>
    <n v="19"/>
  </r>
  <r>
    <x v="2039"/>
    <s v=" Ms"/>
    <s v="Emily G"/>
    <s v="Wagoner"/>
    <n v="32.119999999999997"/>
    <n v="5.33"/>
    <s v="No"/>
    <s v="yes"/>
    <s v="No"/>
    <x v="3"/>
    <s v="No"/>
    <s v="Obesity"/>
    <s v="Normal"/>
    <d v="2004-08-04T00:00:00"/>
    <n v="2801.26"/>
    <x v="1"/>
    <x v="0"/>
    <s v="R1013"/>
    <n v="18"/>
  </r>
  <r>
    <x v="2040"/>
    <s v=" Mr"/>
    <s v="Malcolm"/>
    <s v="Thomas"/>
    <n v="27.36"/>
    <n v="6.22"/>
    <s v="No"/>
    <s v="No"/>
    <s v="No"/>
    <x v="0"/>
    <s v="No"/>
    <s v="Overweight"/>
    <s v="Prediabetic"/>
    <d v="1999-12-24T00:00:00"/>
    <n v="2789.06"/>
    <x v="1"/>
    <x v="0"/>
    <s v="R1012"/>
    <n v="23"/>
  </r>
  <r>
    <x v="2041"/>
    <s v=" Mr"/>
    <s v="Danilo"/>
    <s v="Goffi"/>
    <n v="17.385000000000002"/>
    <n v="5.84"/>
    <s v="No"/>
    <s v="No"/>
    <s v="No"/>
    <x v="0"/>
    <s v="No"/>
    <s v="Under  Weight"/>
    <s v="Prediabetic"/>
    <d v="1999-08-29T00:00:00"/>
    <n v="2775.19"/>
    <x v="1"/>
    <x v="1"/>
    <s v="R1012"/>
    <n v="23"/>
  </r>
  <r>
    <x v="2042"/>
    <s v=" Mr"/>
    <s v="Mikko"/>
    <s v="Salovaara"/>
    <n v="30.13"/>
    <n v="5.71"/>
    <s v="No"/>
    <s v="yes"/>
    <s v="No"/>
    <x v="3"/>
    <s v="No"/>
    <s v="Obesity"/>
    <s v="Prediabetic"/>
    <d v="2004-11-14T00:00:00"/>
    <n v="2773.46"/>
    <x v="1"/>
    <x v="1"/>
    <s v="R1021"/>
    <n v="18"/>
  </r>
  <r>
    <x v="2043"/>
    <s v=" Ms"/>
    <s v="Paula C"/>
    <s v="Reid"/>
    <n v="25.44"/>
    <n v="6.04"/>
    <s v="yes"/>
    <s v="No"/>
    <s v="Yes"/>
    <x v="3"/>
    <s v="No"/>
    <s v="Overweight"/>
    <s v="Prediabetic"/>
    <d v="1997-08-10T00:00:00"/>
    <n v="2758.99"/>
    <x v="1"/>
    <x v="1"/>
    <s v="R1012"/>
    <n v="25"/>
  </r>
  <r>
    <x v="2044"/>
    <s v=" Ms"/>
    <s v="Kirsten N"/>
    <s v="Allan"/>
    <n v="39.805"/>
    <n v="4.38"/>
    <s v="No"/>
    <s v="yes"/>
    <s v="No"/>
    <x v="3"/>
    <s v="No"/>
    <s v="Obesity"/>
    <s v="Normal"/>
    <d v="2000-10-11T00:00:00"/>
    <n v="2755.02"/>
    <x v="1"/>
    <x v="1"/>
    <s v="R1024"/>
    <n v="22"/>
  </r>
  <r>
    <x v="2045"/>
    <s v=" Ms"/>
    <s v="Christy"/>
    <s v="Mclaughlin"/>
    <n v="30.4"/>
    <n v="5.56"/>
    <s v="yes"/>
    <s v="yes"/>
    <s v="No"/>
    <x v="3"/>
    <s v="No"/>
    <s v="Obesity"/>
    <s v="Normal"/>
    <d v="2000-10-03T00:00:00"/>
    <n v="2741.95"/>
    <x v="1"/>
    <x v="0"/>
    <s v="R1024"/>
    <n v="22"/>
  </r>
  <r>
    <x v="2046"/>
    <s v=" Ms"/>
    <s v="Jennifer"/>
    <s v="Lee"/>
    <n v="23.18"/>
    <n v="4.24"/>
    <s v="No"/>
    <s v="yes"/>
    <s v="No"/>
    <x v="3"/>
    <s v="No"/>
    <s v="Normal Weight"/>
    <s v="Normal"/>
    <d v="2000-12-17T00:00:00"/>
    <n v="2731.91"/>
    <x v="1"/>
    <x v="0"/>
    <s v="R1024"/>
    <n v="22"/>
  </r>
  <r>
    <x v="2047"/>
    <s v=" Ms"/>
    <s v="Jingjing"/>
    <s v="Tang"/>
    <n v="39.615000000000002"/>
    <n v="6.32"/>
    <s v="No"/>
    <s v="No"/>
    <s v="Yes"/>
    <x v="3"/>
    <s v="No"/>
    <s v="Obesity"/>
    <s v="Prediabetic"/>
    <d v="2003-12-03T00:00:00"/>
    <n v="2730.11"/>
    <x v="1"/>
    <x v="0"/>
    <s v="R1012"/>
    <n v="19"/>
  </r>
  <r>
    <x v="2048"/>
    <s v=" Mr"/>
    <s v="Morgan"/>
    <s v="Kennedy"/>
    <n v="30.59"/>
    <n v="6.3"/>
    <s v="yes"/>
    <s v="No"/>
    <s v="Yes"/>
    <x v="3"/>
    <s v="No"/>
    <s v="Obesity"/>
    <s v="Prediabetic"/>
    <d v="1997-10-06T00:00:00"/>
    <n v="2727.4"/>
    <x v="2"/>
    <x v="0"/>
    <s v="R1016"/>
    <n v="25"/>
  </r>
  <r>
    <x v="2049"/>
    <s v=" Mr"/>
    <s v="Patrick J"/>
    <s v="Condon"/>
    <n v="16.72"/>
    <n v="4.38"/>
    <s v="yes"/>
    <s v="No"/>
    <s v="No"/>
    <x v="3"/>
    <s v="No"/>
    <s v="Under  Weight"/>
    <s v="Normal"/>
    <d v="1988-08-20T00:00:00"/>
    <n v="2726.06"/>
    <x v="1"/>
    <x v="2"/>
    <s v="R1013"/>
    <n v="34"/>
  </r>
  <r>
    <x v="2050"/>
    <s v=" Mr"/>
    <s v="Frankline"/>
    <s v="Chepkwony"/>
    <n v="26.22"/>
    <n v="4.6500000000000004"/>
    <s v="yes"/>
    <s v="No"/>
    <s v="Yes"/>
    <x v="3"/>
    <s v="No"/>
    <s v="Overweight"/>
    <s v="Normal"/>
    <d v="1997-10-30T00:00:00"/>
    <n v="2721.32"/>
    <x v="0"/>
    <x v="0"/>
    <s v="R1014"/>
    <n v="25"/>
  </r>
  <r>
    <x v="2051"/>
    <s v=" Ms"/>
    <s v="Laura T"/>
    <s v="Rodriguez"/>
    <n v="31.824999999999999"/>
    <n v="4.7"/>
    <s v="No"/>
    <s v="No"/>
    <s v="Yes"/>
    <x v="3"/>
    <s v="No"/>
    <s v="Obesity"/>
    <s v="Normal"/>
    <d v="2003-08-06T00:00:00"/>
    <n v="2719.28"/>
    <x v="1"/>
    <x v="2"/>
    <s v="R1012"/>
    <n v="19"/>
  </r>
  <r>
    <x v="2052"/>
    <s v=" Ms"/>
    <s v="Natalia"/>
    <s v="Szynkarczuk"/>
    <n v="25.745000000000001"/>
    <n v="4.34"/>
    <s v="No"/>
    <s v="No"/>
    <s v="Yes"/>
    <x v="3"/>
    <s v="No"/>
    <s v="Overweight"/>
    <s v="Normal"/>
    <d v="2003-12-01T00:00:00"/>
    <n v="2710.83"/>
    <x v="1"/>
    <x v="0"/>
    <s v="R1012"/>
    <n v="19"/>
  </r>
  <r>
    <x v="2053"/>
    <s v=" Ms"/>
    <s v="Jennifer L"/>
    <s v="Brill"/>
    <n v="24.605"/>
    <n v="5.62"/>
    <s v="No"/>
    <s v="No"/>
    <s v="Yes"/>
    <x v="3"/>
    <s v="No"/>
    <s v="Normal Weight"/>
    <s v="Normal"/>
    <d v="2003-11-21T00:00:00"/>
    <n v="2709.24"/>
    <x v="1"/>
    <x v="2"/>
    <s v="R1012"/>
    <n v="19"/>
  </r>
  <r>
    <x v="2054"/>
    <s v=" Ms"/>
    <s v="Brooke"/>
    <s v="Adams"/>
    <n v="24.51"/>
    <n v="4.24"/>
    <s v="No"/>
    <s v="No"/>
    <s v="Yes"/>
    <x v="3"/>
    <s v="No"/>
    <s v="Normal Weight"/>
    <s v="Normal"/>
    <d v="2003-07-17T00:00:00"/>
    <n v="2709.11"/>
    <x v="1"/>
    <x v="2"/>
    <s v="R1012"/>
    <n v="19"/>
  </r>
  <r>
    <x v="2055"/>
    <s v=" Mr"/>
    <s v="Jeremy M"/>
    <s v="Nunn"/>
    <n v="31.065000000000001"/>
    <n v="4.57"/>
    <s v="yes"/>
    <s v="No"/>
    <s v="No"/>
    <x v="0"/>
    <s v="No"/>
    <s v="Obesity"/>
    <s v="Normal"/>
    <d v="1996-06-13T00:00:00"/>
    <n v="2699.57"/>
    <x v="1"/>
    <x v="1"/>
    <s v="R1012"/>
    <n v="26"/>
  </r>
  <r>
    <x v="2056"/>
    <s v=" Ms"/>
    <s v="Megan L"/>
    <s v="Blair"/>
    <n v="28.12"/>
    <n v="5.05"/>
    <s v="No"/>
    <s v="No"/>
    <s v="No"/>
    <x v="0"/>
    <s v="No"/>
    <s v="Overweight"/>
    <s v="Normal"/>
    <d v="1999-06-11T00:00:00"/>
    <n v="2690.11"/>
    <x v="1"/>
    <x v="2"/>
    <s v="R1012"/>
    <n v="23"/>
  </r>
  <r>
    <x v="2057"/>
    <s v=" Mr"/>
    <s v="Bryan"/>
    <s v="Sharkey"/>
    <n v="38.06"/>
    <n v="6.16"/>
    <s v="No"/>
    <s v="No"/>
    <s v="No"/>
    <x v="0"/>
    <s v="No"/>
    <s v="Obesity"/>
    <s v="Prediabetic"/>
    <d v="1994-10-02T00:00:00"/>
    <n v="2689.5"/>
    <x v="2"/>
    <x v="2"/>
    <s v="R1013"/>
    <n v="28"/>
  </r>
  <r>
    <x v="2058"/>
    <s v=" Ms"/>
    <s v="Marny"/>
    <s v="Scalard"/>
    <n v="24.96"/>
    <n v="4.57"/>
    <s v="No"/>
    <s v="No"/>
    <s v="No"/>
    <x v="0"/>
    <s v="No"/>
    <s v="Normal Weight"/>
    <s v="Normal"/>
    <d v="1994-09-17T00:00:00"/>
    <n v="2684.69"/>
    <x v="1"/>
    <x v="2"/>
    <s v="R1013"/>
    <n v="28"/>
  </r>
  <r>
    <x v="2059"/>
    <s v=" Mr"/>
    <s v="Marc"/>
    <s v="Burget"/>
    <n v="17.670000000000002"/>
    <n v="5.53"/>
    <s v="yes"/>
    <s v="No"/>
    <s v="No"/>
    <x v="0"/>
    <s v="No"/>
    <s v="Under  Weight"/>
    <s v="Normal"/>
    <d v="1996-08-05T00:00:00"/>
    <n v="2680.95"/>
    <x v="2"/>
    <x v="2"/>
    <s v="R1012"/>
    <n v="26"/>
  </r>
  <r>
    <x v="2060"/>
    <s v=" Mr"/>
    <s v="Benjamin L"/>
    <s v="English"/>
    <n v="31.35"/>
    <n v="5.84"/>
    <s v="No"/>
    <s v="yes"/>
    <s v="No"/>
    <x v="3"/>
    <s v="No"/>
    <s v="Obesity"/>
    <s v="Prediabetic"/>
    <d v="2000-12-09T00:00:00"/>
    <n v="2643.27"/>
    <x v="1"/>
    <x v="1"/>
    <s v="R1012"/>
    <n v="22"/>
  </r>
  <r>
    <x v="2061"/>
    <s v=" Mr"/>
    <s v="Rob G"/>
    <s v="Hampton"/>
    <n v="28.31"/>
    <n v="6.41"/>
    <s v="No"/>
    <s v="yes"/>
    <s v="No"/>
    <x v="3"/>
    <s v="No"/>
    <s v="Overweight"/>
    <s v="Prediabetic"/>
    <d v="2000-06-24T00:00:00"/>
    <n v="2639.04"/>
    <x v="1"/>
    <x v="2"/>
    <s v="R1012"/>
    <n v="22"/>
  </r>
  <r>
    <x v="2062"/>
    <s v=" Ms"/>
    <s v="Stefanie A"/>
    <s v="Flynn"/>
    <n v="30.3"/>
    <n v="4.7300000000000004"/>
    <s v="yes"/>
    <s v="No"/>
    <s v="Yes"/>
    <x v="3"/>
    <s v="No"/>
    <s v="Obesity"/>
    <s v="Normal"/>
    <d v="1997-08-26T00:00:00"/>
    <n v="2632.99"/>
    <x v="1"/>
    <x v="1"/>
    <s v="R1011"/>
    <n v="25"/>
  </r>
  <r>
    <x v="2063"/>
    <s v=" Ms"/>
    <s v="Stephanie"/>
    <s v="Knast"/>
    <n v="26.4"/>
    <n v="6.22"/>
    <s v="yes"/>
    <s v="No"/>
    <s v="No"/>
    <x v="0"/>
    <s v="No"/>
    <s v="Overweight"/>
    <s v="Prediabetic"/>
    <d v="2001-08-26T00:00:00"/>
    <n v="2597.7800000000002"/>
    <x v="1"/>
    <x v="1"/>
    <s v="R1011"/>
    <n v="21"/>
  </r>
  <r>
    <x v="2064"/>
    <s v=" Ms"/>
    <s v="Caroline F"/>
    <s v="Lucas"/>
    <n v="22.135000000000002"/>
    <n v="4.46"/>
    <s v="yes"/>
    <s v="No"/>
    <s v="No"/>
    <x v="0"/>
    <s v="No"/>
    <s v="Normal Weight"/>
    <s v="Normal"/>
    <d v="2001-07-28T00:00:00"/>
    <n v="2585.85"/>
    <x v="1"/>
    <x v="2"/>
    <s v="R1024"/>
    <n v="21"/>
  </r>
  <r>
    <x v="2065"/>
    <s v=" Ms"/>
    <s v="Julia J"/>
    <s v="Thomas"/>
    <n v="17.399999999999999"/>
    <n v="4.5"/>
    <s v="yes"/>
    <s v="No"/>
    <s v="No"/>
    <x v="0"/>
    <s v="No"/>
    <s v="Under  Weight"/>
    <s v="Normal"/>
    <d v="2001-10-15T00:00:00"/>
    <n v="2585.27"/>
    <x v="1"/>
    <x v="0"/>
    <s v="R1011"/>
    <n v="21"/>
  </r>
  <r>
    <x v="2066"/>
    <s v=" Mr"/>
    <s v="Jack"/>
    <s v="Cherewatti"/>
    <n v="28.06"/>
    <n v="8.93"/>
    <s v="No"/>
    <s v="No"/>
    <s v="No"/>
    <x v="0"/>
    <s v="No"/>
    <s v="Overweight"/>
    <s v="Diabetic"/>
    <d v="2002-07-20T00:00:00"/>
    <n v="2585.04"/>
    <x v="1"/>
    <x v="2"/>
    <s v="R1021"/>
    <n v="20"/>
  </r>
  <r>
    <x v="2067"/>
    <s v=" Mr"/>
    <s v="Bernat"/>
    <s v="Olle"/>
    <n v="31.13"/>
    <n v="11.02"/>
    <s v="No"/>
    <s v="No"/>
    <s v="No"/>
    <x v="0"/>
    <s v="No"/>
    <s v="Obesity"/>
    <s v="Diabetic"/>
    <d v="2002-10-11T00:00:00"/>
    <n v="2566.4699999999998"/>
    <x v="1"/>
    <x v="0"/>
    <s v="R1013"/>
    <n v="20"/>
  </r>
  <r>
    <x v="2068"/>
    <s v=" Mr"/>
    <s v="Hicham"/>
    <s v="Hamsi"/>
    <n v="18.46"/>
    <n v="5.25"/>
    <s v="No"/>
    <s v="No"/>
    <s v="No"/>
    <x v="0"/>
    <s v="No"/>
    <s v="Under  Weight"/>
    <s v="Normal"/>
    <d v="1991-11-17T00:00:00"/>
    <n v="2545.6799999999998"/>
    <x v="1"/>
    <x v="1"/>
    <s v="R1013"/>
    <n v="31"/>
  </r>
  <r>
    <x v="2069"/>
    <s v=" Ms"/>
    <s v="Sarah"/>
    <s v="Finnegan"/>
    <n v="17.3"/>
    <n v="4.75"/>
    <s v="No"/>
    <s v="No"/>
    <s v="No"/>
    <x v="0"/>
    <s v="No"/>
    <s v="Under  Weight"/>
    <s v="Normal"/>
    <d v="1990-10-01T00:00:00"/>
    <n v="2540.39"/>
    <x v="1"/>
    <x v="2"/>
    <s v="R1013"/>
    <n v="32"/>
  </r>
  <r>
    <x v="2070"/>
    <s v=" Mr"/>
    <s v="Anthony S"/>
    <s v="Walsh"/>
    <n v="35.625"/>
    <n v="4.68"/>
    <s v="yes"/>
    <s v="No"/>
    <s v="Yes"/>
    <x v="3"/>
    <s v="No"/>
    <s v="Obesity"/>
    <s v="Normal"/>
    <d v="1997-07-28T00:00:00"/>
    <n v="2534.39"/>
    <x v="2"/>
    <x v="0"/>
    <s v="R1012"/>
    <n v="25"/>
  </r>
  <r>
    <x v="2071"/>
    <s v=" Ms"/>
    <s v="Elisabetta"/>
    <s v="Villa"/>
    <n v="20.234999999999999"/>
    <n v="6.17"/>
    <s v="yes"/>
    <s v="yes"/>
    <s v="No"/>
    <x v="1"/>
    <s v="No"/>
    <s v="Normal Weight"/>
    <s v="Prediabetic"/>
    <d v="2000-08-25T00:00:00"/>
    <n v="2527.8200000000002"/>
    <x v="1"/>
    <x v="0"/>
    <s v="R1012"/>
    <n v="22"/>
  </r>
  <r>
    <x v="2072"/>
    <s v=" Mr"/>
    <s v="Trevor N"/>
    <s v="Cable"/>
    <n v="27.55"/>
    <n v="4.5599999999999996"/>
    <s v="yes"/>
    <s v="No"/>
    <s v="Yes"/>
    <x v="3"/>
    <s v="No"/>
    <s v="Overweight"/>
    <s v="Normal"/>
    <d v="1997-11-02T00:00:00"/>
    <n v="2523.17"/>
    <x v="2"/>
    <x v="1"/>
    <s v="R1012"/>
    <n v="25"/>
  </r>
  <r>
    <x v="2073"/>
    <s v=" Ms"/>
    <s v="Nancy"/>
    <s v="Eiring"/>
    <n v="17.97"/>
    <n v="6.3"/>
    <s v="No"/>
    <s v="No"/>
    <s v="No"/>
    <x v="0"/>
    <s v="No"/>
    <s v="Under  Weight"/>
    <s v="Prediabetic"/>
    <d v="1991-08-05T00:00:00"/>
    <n v="2510.79"/>
    <x v="1"/>
    <x v="1"/>
    <s v="R1013"/>
    <n v="31"/>
  </r>
  <r>
    <x v="2074"/>
    <s v=" Ms"/>
    <s v="Allison R"/>
    <s v="Connor"/>
    <n v="29.98"/>
    <n v="6.03"/>
    <s v="No"/>
    <s v="yes"/>
    <s v="No"/>
    <x v="3"/>
    <s v="No"/>
    <s v="Overweight"/>
    <s v="Prediabetic"/>
    <d v="2004-09-06T00:00:00"/>
    <n v="2500.9299999999998"/>
    <x v="1"/>
    <x v="2"/>
    <s v="R1012"/>
    <n v="18"/>
  </r>
  <r>
    <x v="2075"/>
    <s v=" Mr"/>
    <s v="Robert J"/>
    <s v="Friedman"/>
    <n v="33.659999999999997"/>
    <n v="4.2"/>
    <s v="yes"/>
    <s v="No"/>
    <s v="No"/>
    <x v="3"/>
    <s v="No"/>
    <s v="Obesity"/>
    <s v="Normal"/>
    <d v="1995-10-15T00:00:00"/>
    <n v="2498.41"/>
    <x v="2"/>
    <x v="0"/>
    <s v="R1013"/>
    <n v="27"/>
  </r>
  <r>
    <x v="2076"/>
    <s v=" Mr"/>
    <s v="Nicholas"/>
    <s v="Croker"/>
    <n v="32.67"/>
    <n v="5.61"/>
    <s v="yes"/>
    <s v="No"/>
    <s v="No"/>
    <x v="3"/>
    <s v="No"/>
    <s v="Obesity"/>
    <s v="Normal"/>
    <d v="1995-07-09T00:00:00"/>
    <n v="2497.04"/>
    <x v="2"/>
    <x v="0"/>
    <s v="R1013"/>
    <n v="27"/>
  </r>
  <r>
    <x v="2077"/>
    <s v=" Mr"/>
    <s v="Kevin L"/>
    <s v="Beganics"/>
    <n v="30.5"/>
    <n v="5.88"/>
    <s v="yes"/>
    <s v="No"/>
    <s v="No"/>
    <x v="3"/>
    <s v="No"/>
    <s v="Obesity"/>
    <s v="Prediabetic"/>
    <d v="1995-10-14T00:00:00"/>
    <n v="2494.02"/>
    <x v="2"/>
    <x v="1"/>
    <s v="R1011"/>
    <n v="27"/>
  </r>
  <r>
    <x v="2078"/>
    <s v=" Mr"/>
    <s v="Bryan"/>
    <s v="Huberty"/>
    <n v="23.1"/>
    <n v="5.92"/>
    <s v="yes"/>
    <s v="No"/>
    <s v="No"/>
    <x v="3"/>
    <s v="No"/>
    <s v="Normal Weight"/>
    <s v="Prediabetic"/>
    <d v="1995-11-06T00:00:00"/>
    <n v="2483.7399999999998"/>
    <x v="2"/>
    <x v="2"/>
    <s v="R1013"/>
    <n v="27"/>
  </r>
  <r>
    <x v="2079"/>
    <s v=" Ms"/>
    <s v="Janae N"/>
    <s v="Jacobs"/>
    <n v="39.49"/>
    <n v="4.8099999999999996"/>
    <s v="No"/>
    <s v="No"/>
    <s v="No"/>
    <x v="3"/>
    <s v="No"/>
    <s v="Obesity"/>
    <s v="Normal"/>
    <d v="1998-06-20T00:00:00"/>
    <n v="2480.98"/>
    <x v="1"/>
    <x v="2"/>
    <s v="R1013"/>
    <n v="24"/>
  </r>
  <r>
    <x v="2080"/>
    <s v=" Ms"/>
    <s v="Audrey"/>
    <s v="Hazlehurst"/>
    <n v="33.99"/>
    <n v="4.55"/>
    <s v="No"/>
    <s v="No"/>
    <s v="No"/>
    <x v="3"/>
    <s v="No"/>
    <s v="Obesity"/>
    <s v="Normal"/>
    <d v="1998-07-02T00:00:00"/>
    <n v="2473.33"/>
    <x v="1"/>
    <x v="0"/>
    <s v="R1013"/>
    <n v="24"/>
  </r>
  <r>
    <x v="2081"/>
    <s v=" Ms"/>
    <s v="Laura"/>
    <s v="Marin"/>
    <n v="27.72"/>
    <n v="6.43"/>
    <s v="No"/>
    <s v="No"/>
    <s v="No"/>
    <x v="3"/>
    <s v="No"/>
    <s v="Overweight"/>
    <s v="Prediabetic"/>
    <d v="1998-08-17T00:00:00"/>
    <n v="2464.62"/>
    <x v="1"/>
    <x v="0"/>
    <s v="R1013"/>
    <n v="24"/>
  </r>
  <r>
    <x v="2082"/>
    <s v=" Ms"/>
    <s v="Nicole F"/>
    <s v="Dear"/>
    <n v="30.59"/>
    <n v="11.62"/>
    <s v="No"/>
    <s v="No"/>
    <s v="No"/>
    <x v="0"/>
    <s v="No"/>
    <s v="Obesity"/>
    <s v="Diabetic"/>
    <d v="2002-07-11T00:00:00"/>
    <n v="2459.7199999999998"/>
    <x v="1"/>
    <x v="2"/>
    <s v="R1024"/>
    <n v="20"/>
  </r>
  <r>
    <x v="2083"/>
    <s v=" Ms"/>
    <s v="Krista L"/>
    <s v="Lederer"/>
    <n v="22.6"/>
    <n v="6.04"/>
    <s v="No"/>
    <s v="No"/>
    <s v="No"/>
    <x v="3"/>
    <s v="No"/>
    <s v="Normal Weight"/>
    <s v="Prediabetic"/>
    <d v="1998-11-19T00:00:00"/>
    <n v="2457.5"/>
    <x v="1"/>
    <x v="1"/>
    <s v="R1011"/>
    <n v="24"/>
  </r>
  <r>
    <x v="2084"/>
    <s v=" Ms"/>
    <s v="Denise"/>
    <s v="Robson"/>
    <n v="28.785"/>
    <n v="8.82"/>
    <s v="No"/>
    <s v="No"/>
    <s v="No"/>
    <x v="0"/>
    <s v="No"/>
    <s v="Overweight"/>
    <s v="Diabetic"/>
    <d v="2002-07-29T00:00:00"/>
    <n v="2457.21"/>
    <x v="1"/>
    <x v="1"/>
    <s v="R1024"/>
    <n v="20"/>
  </r>
  <r>
    <x v="2085"/>
    <s v=" Mr"/>
    <s v="Ariel"/>
    <s v="Galvan"/>
    <n v="50.38"/>
    <n v="5.8"/>
    <s v="No"/>
    <s v="No"/>
    <s v="No"/>
    <x v="0"/>
    <s v="No"/>
    <s v="Obesity"/>
    <s v="Prediabetic"/>
    <d v="1999-11-21T00:00:00"/>
    <n v="2438.06"/>
    <x v="1"/>
    <x v="2"/>
    <s v="R1013"/>
    <n v="23"/>
  </r>
  <r>
    <x v="2086"/>
    <s v=" Mr"/>
    <s v="Jeremy"/>
    <s v="Walsh"/>
    <n v="35.200000000000003"/>
    <n v="4.28"/>
    <s v="No"/>
    <s v="No"/>
    <s v="No"/>
    <x v="0"/>
    <s v="No"/>
    <s v="Obesity"/>
    <s v="Normal"/>
    <d v="1999-11-12T00:00:00"/>
    <n v="2416.96"/>
    <x v="1"/>
    <x v="2"/>
    <s v="R1011"/>
    <n v="23"/>
  </r>
  <r>
    <x v="2087"/>
    <s v=" Ms"/>
    <s v="Rosalie"/>
    <s v="Teeuwen"/>
    <n v="35.72"/>
    <n v="5.5"/>
    <s v="yes"/>
    <s v="No"/>
    <s v="No"/>
    <x v="0"/>
    <s v="No"/>
    <s v="Obesity"/>
    <s v="Normal"/>
    <d v="2001-06-03T00:00:00"/>
    <n v="2404.73"/>
    <x v="1"/>
    <x v="0"/>
    <s v="R1012"/>
    <n v="22"/>
  </r>
  <r>
    <x v="2088"/>
    <s v=" Mr"/>
    <s v="Jay"/>
    <s v="List"/>
    <n v="24.51"/>
    <n v="4.6900000000000004"/>
    <s v="No"/>
    <s v="No"/>
    <s v="No"/>
    <x v="0"/>
    <s v="No"/>
    <s v="Normal Weight"/>
    <s v="Normal"/>
    <d v="1999-08-10T00:00:00"/>
    <n v="2396.1"/>
    <x v="1"/>
    <x v="1"/>
    <s v="R1019"/>
    <n v="23"/>
  </r>
  <r>
    <x v="2089"/>
    <s v=" Mr"/>
    <s v="Vitaliy"/>
    <s v="Shafar"/>
    <n v="23.844999999999999"/>
    <n v="4.43"/>
    <s v="No"/>
    <s v="No"/>
    <s v="No"/>
    <x v="0"/>
    <s v="No"/>
    <s v="Normal Weight"/>
    <s v="Normal"/>
    <d v="1999-12-17T00:00:00"/>
    <n v="2395.17"/>
    <x v="1"/>
    <x v="1"/>
    <s v="R1014"/>
    <n v="23"/>
  </r>
  <r>
    <x v="2090"/>
    <s v=" Mr"/>
    <s v="Benjamin W"/>
    <s v="Copenhaver"/>
    <n v="15.68"/>
    <n v="6.16"/>
    <s v="yes"/>
    <s v="No"/>
    <s v="No"/>
    <x v="3"/>
    <s v="No"/>
    <s v="Under  Weight"/>
    <s v="Prediabetic"/>
    <d v="1988-12-12T00:00:00"/>
    <n v="2373.3000000000002"/>
    <x v="1"/>
    <x v="2"/>
    <s v="R1013"/>
    <n v="34"/>
  </r>
  <r>
    <x v="2091"/>
    <s v=" Mr"/>
    <s v="Jesse"/>
    <s v="Stump"/>
    <n v="32.395000000000003"/>
    <n v="6.66"/>
    <s v="No"/>
    <s v="No"/>
    <s v="No"/>
    <x v="0"/>
    <s v="No"/>
    <s v="Obesity"/>
    <s v="Diabetic"/>
    <d v="2002-11-05T00:00:00"/>
    <n v="2362.23"/>
    <x v="1"/>
    <x v="1"/>
    <s v="R1012"/>
    <n v="20"/>
  </r>
  <r>
    <x v="2092"/>
    <s v=" Mr"/>
    <s v="Mark"/>
    <s v="Wehrman"/>
    <n v="23.655000000000001"/>
    <n v="5.92"/>
    <s v="No"/>
    <s v="No"/>
    <s v="No"/>
    <x v="3"/>
    <s v="No"/>
    <s v="Normal Weight"/>
    <s v="Prediabetic"/>
    <d v="1998-10-21T00:00:00"/>
    <n v="2352.9699999999998"/>
    <x v="2"/>
    <x v="0"/>
    <s v="R1012"/>
    <n v="24"/>
  </r>
  <r>
    <x v="2093"/>
    <s v=" Ms"/>
    <s v="Lauren"/>
    <s v="Sischo"/>
    <n v="28.4"/>
    <n v="5.97"/>
    <s v="No"/>
    <s v="No"/>
    <s v="Yes"/>
    <x v="3"/>
    <s v="No"/>
    <s v="Overweight"/>
    <s v="Prediabetic"/>
    <d v="2003-11-18T00:00:00"/>
    <n v="2331.52"/>
    <x v="1"/>
    <x v="0"/>
    <s v="R1011"/>
    <n v="19"/>
  </r>
  <r>
    <x v="2094"/>
    <s v=" Mr"/>
    <s v="Massimiliano"/>
    <s v="Fonti"/>
    <n v="35.42"/>
    <n v="4.6399999999999997"/>
    <s v="yes"/>
    <s v="No"/>
    <s v="No"/>
    <x v="0"/>
    <s v="No"/>
    <s v="Obesity"/>
    <s v="Normal"/>
    <d v="1996-12-17T00:00:00"/>
    <n v="2322.62"/>
    <x v="1"/>
    <x v="1"/>
    <s v="R1013"/>
    <n v="26"/>
  </r>
  <r>
    <x v="2095"/>
    <s v=" Mr"/>
    <s v="Josh"/>
    <s v="Merlis"/>
    <n v="26.18"/>
    <n v="6.12"/>
    <s v="No"/>
    <s v="yes"/>
    <s v="No"/>
    <x v="3"/>
    <s v="No"/>
    <s v="Overweight"/>
    <s v="Prediabetic"/>
    <d v="2004-09-06T00:00:00"/>
    <n v="2304"/>
    <x v="1"/>
    <x v="0"/>
    <s v="R1013"/>
    <n v="18"/>
  </r>
  <r>
    <x v="2096"/>
    <s v=" Mr"/>
    <s v="Kiyokatsu"/>
    <s v="Hasegawa"/>
    <n v="20.8"/>
    <n v="4.87"/>
    <s v="yes"/>
    <s v="No"/>
    <s v="No"/>
    <x v="0"/>
    <s v="No"/>
    <s v="Normal Weight"/>
    <s v="Normal"/>
    <d v="1996-11-28T00:00:00"/>
    <n v="2302.3000000000002"/>
    <x v="0"/>
    <x v="2"/>
    <s v="R1011"/>
    <n v="26"/>
  </r>
  <r>
    <x v="2097"/>
    <s v=" Ms"/>
    <s v="Amanda L"/>
    <s v="Haselden"/>
    <n v="15.82"/>
    <n v="4.5999999999999996"/>
    <s v="No"/>
    <s v="No"/>
    <s v="No"/>
    <x v="0"/>
    <s v="No"/>
    <s v="Under  Weight"/>
    <s v="Normal"/>
    <d v="1989-10-05T00:00:00"/>
    <n v="2295.2399999999998"/>
    <x v="1"/>
    <x v="1"/>
    <s v="R1013"/>
    <n v="33"/>
  </r>
  <r>
    <x v="2098"/>
    <s v=" Mr"/>
    <s v="Matthew"/>
    <s v="Simonson"/>
    <n v="17.670000000000002"/>
    <n v="4.78"/>
    <s v="No"/>
    <s v="No"/>
    <s v="No"/>
    <x v="0"/>
    <s v="No"/>
    <s v="Under  Weight"/>
    <s v="Normal"/>
    <d v="1991-06-16T00:00:00"/>
    <n v="2277.7199999999998"/>
    <x v="1"/>
    <x v="1"/>
    <s v="R1013"/>
    <n v="31"/>
  </r>
  <r>
    <x v="2099"/>
    <s v=" Ms"/>
    <s v="Julia M"/>
    <s v="Montag"/>
    <n v="31.92"/>
    <n v="11.05"/>
    <s v="No"/>
    <s v="No"/>
    <s v="No"/>
    <x v="0"/>
    <s v="No"/>
    <s v="Obesity"/>
    <s v="Diabetic"/>
    <d v="2002-11-12T00:00:00"/>
    <n v="2261.5700000000002"/>
    <x v="1"/>
    <x v="1"/>
    <s v="R1012"/>
    <n v="20"/>
  </r>
  <r>
    <x v="2100"/>
    <s v=" Ms"/>
    <s v="Rhea"/>
    <s v="Deroian"/>
    <n v="28.975000000000001"/>
    <n v="7.62"/>
    <s v="No"/>
    <s v="No"/>
    <s v="No"/>
    <x v="0"/>
    <s v="No"/>
    <s v="Overweight"/>
    <s v="Diabetic"/>
    <d v="2002-07-15T00:00:00"/>
    <n v="2257.48"/>
    <x v="1"/>
    <x v="1"/>
    <s v="R1012"/>
    <n v="20"/>
  </r>
  <r>
    <x v="2101"/>
    <s v=" Mr"/>
    <s v="Justin"/>
    <s v="Goetz"/>
    <n v="31.73"/>
    <n v="4.78"/>
    <s v="yes"/>
    <s v="yes"/>
    <s v="No"/>
    <x v="1"/>
    <s v="No"/>
    <s v="Obesity"/>
    <s v="Normal"/>
    <d v="2000-12-11T00:00:00"/>
    <n v="2254.8000000000002"/>
    <x v="1"/>
    <x v="0"/>
    <s v="R1016"/>
    <n v="22"/>
  </r>
  <r>
    <x v="2102"/>
    <s v=" Mr"/>
    <s v="Shamus M"/>
    <s v="Brady"/>
    <n v="28.88"/>
    <n v="6.09"/>
    <s v="yes"/>
    <s v="yes"/>
    <s v="No"/>
    <x v="1"/>
    <s v="No"/>
    <s v="Overweight"/>
    <s v="Prediabetic"/>
    <d v="2000-06-30T00:00:00"/>
    <n v="2250.84"/>
    <x v="1"/>
    <x v="2"/>
    <s v="R1018"/>
    <n v="22"/>
  </r>
  <r>
    <x v="2103"/>
    <s v=" Mr"/>
    <s v="Mike"/>
    <s v="Moran"/>
    <n v="25.555"/>
    <n v="5.1100000000000003"/>
    <s v="No"/>
    <s v="No"/>
    <s v="Yes"/>
    <x v="3"/>
    <s v="No"/>
    <s v="Overweight"/>
    <s v="Normal"/>
    <d v="2003-12-10T00:00:00"/>
    <n v="2221.56"/>
    <x v="1"/>
    <x v="0"/>
    <s v="R1012"/>
    <n v="19"/>
  </r>
  <r>
    <x v="2104"/>
    <s v=" Ms"/>
    <s v="Mary Beth"/>
    <s v="Strickler"/>
    <n v="37.29"/>
    <n v="4.46"/>
    <s v="No"/>
    <s v="yes"/>
    <s v="No"/>
    <x v="3"/>
    <s v="No"/>
    <s v="Obesity"/>
    <s v="Normal"/>
    <d v="2004-12-12T00:00:00"/>
    <n v="2219.4499999999998"/>
    <x v="1"/>
    <x v="1"/>
    <s v="R1013"/>
    <n v="18"/>
  </r>
  <r>
    <x v="2105"/>
    <s v=" Ms"/>
    <s v="Erin"/>
    <s v="Simone"/>
    <n v="40.28"/>
    <n v="6.11"/>
    <s v="No"/>
    <s v="yes"/>
    <s v="No"/>
    <x v="3"/>
    <s v="No"/>
    <s v="Obesity"/>
    <s v="Prediabetic"/>
    <d v="2004-09-25T00:00:00"/>
    <n v="2217.6"/>
    <x v="1"/>
    <x v="1"/>
    <s v="R1024"/>
    <n v="18"/>
  </r>
  <r>
    <x v="2106"/>
    <s v=" Ms"/>
    <s v="Hallie"/>
    <s v="Von Rock"/>
    <n v="40.185000000000002"/>
    <n v="4.66"/>
    <s v="No"/>
    <s v="yes"/>
    <s v="No"/>
    <x v="3"/>
    <s v="No"/>
    <s v="Obesity"/>
    <s v="Normal"/>
    <d v="2004-06-13T00:00:00"/>
    <n v="2217.4699999999998"/>
    <x v="1"/>
    <x v="1"/>
    <s v="R1024"/>
    <n v="18"/>
  </r>
  <r>
    <x v="2107"/>
    <s v=" Ms"/>
    <s v="Paige P"/>
    <s v="Woodard"/>
    <n v="23.57"/>
    <n v="6.14"/>
    <s v="No"/>
    <s v="No"/>
    <s v="No"/>
    <x v="0"/>
    <s v="No"/>
    <s v="Normal Weight"/>
    <s v="Prediabetic"/>
    <d v="1994-11-17T00:00:00"/>
    <n v="2213.21"/>
    <x v="1"/>
    <x v="2"/>
    <s v="R1013"/>
    <n v="28"/>
  </r>
  <r>
    <x v="2108"/>
    <s v=" Ms"/>
    <s v="Ji"/>
    <s v="Li"/>
    <n v="35.625"/>
    <n v="6.21"/>
    <s v="No"/>
    <s v="yes"/>
    <s v="No"/>
    <x v="3"/>
    <s v="No"/>
    <s v="Obesity"/>
    <s v="Prediabetic"/>
    <d v="2004-07-27T00:00:00"/>
    <n v="2211.13"/>
    <x v="1"/>
    <x v="2"/>
    <s v="R1024"/>
    <n v="18"/>
  </r>
  <r>
    <x v="2109"/>
    <s v=" Ms"/>
    <s v="Carissa A"/>
    <s v="Sinda"/>
    <n v="33.155000000000001"/>
    <n v="4.5999999999999996"/>
    <s v="No"/>
    <s v="yes"/>
    <s v="No"/>
    <x v="3"/>
    <s v="No"/>
    <s v="Obesity"/>
    <s v="Normal"/>
    <d v="2004-08-06T00:00:00"/>
    <n v="2207.6999999999998"/>
    <x v="1"/>
    <x v="2"/>
    <s v="R1024"/>
    <n v="18"/>
  </r>
  <r>
    <x v="2110"/>
    <s v=" Ms"/>
    <s v="Mona"/>
    <s v="Rydland"/>
    <n v="31.92"/>
    <n v="5.04"/>
    <s v="No"/>
    <s v="yes"/>
    <s v="No"/>
    <x v="3"/>
    <s v="No"/>
    <s v="Obesity"/>
    <s v="Normal"/>
    <d v="2004-11-13T00:00:00"/>
    <n v="2205.98"/>
    <x v="1"/>
    <x v="0"/>
    <s v="R1024"/>
    <n v="18"/>
  </r>
  <r>
    <x v="2111"/>
    <s v=" Ms"/>
    <s v="Kristin R"/>
    <s v="Vespa"/>
    <n v="30.305"/>
    <n v="5.08"/>
    <s v="No"/>
    <s v="yes"/>
    <s v="No"/>
    <x v="3"/>
    <s v="No"/>
    <s v="Obesity"/>
    <s v="Normal"/>
    <d v="2004-10-28T00:00:00"/>
    <n v="2203.7399999999998"/>
    <x v="1"/>
    <x v="2"/>
    <s v="R1024"/>
    <n v="18"/>
  </r>
  <r>
    <x v="2112"/>
    <s v=" Ms"/>
    <s v="Beth"/>
    <s v="Meadows"/>
    <n v="30.114999999999998"/>
    <n v="4.38"/>
    <s v="No"/>
    <s v="yes"/>
    <s v="No"/>
    <x v="3"/>
    <s v="No"/>
    <s v="Obesity"/>
    <s v="Normal"/>
    <d v="2004-08-06T00:00:00"/>
    <n v="2203.4699999999998"/>
    <x v="1"/>
    <x v="2"/>
    <s v="R1024"/>
    <n v="18"/>
  </r>
  <r>
    <x v="2113"/>
    <s v=" Ms"/>
    <s v="Allison"/>
    <s v="Toppen"/>
    <n v="24.09"/>
    <n v="4.79"/>
    <s v="No"/>
    <s v="yes"/>
    <s v="No"/>
    <x v="3"/>
    <s v="No"/>
    <s v="Normal Weight"/>
    <s v="Normal"/>
    <d v="2004-07-27T00:00:00"/>
    <n v="2201.1"/>
    <x v="1"/>
    <x v="0"/>
    <s v="R1013"/>
    <n v="18"/>
  </r>
  <r>
    <x v="2114"/>
    <s v=" Ms"/>
    <s v="Ashley E"/>
    <s v="Ermer"/>
    <n v="28.215"/>
    <n v="4.21"/>
    <s v="No"/>
    <s v="yes"/>
    <s v="No"/>
    <x v="3"/>
    <s v="No"/>
    <s v="Overweight"/>
    <s v="Normal"/>
    <d v="2004-09-12T00:00:00"/>
    <n v="2200.83"/>
    <x v="1"/>
    <x v="2"/>
    <s v="R1024"/>
    <n v="18"/>
  </r>
  <r>
    <x v="2115"/>
    <s v=" Ms"/>
    <s v="Hilary K"/>
    <s v="Dionne"/>
    <n v="26.315000000000001"/>
    <n v="5.47"/>
    <s v="No"/>
    <s v="yes"/>
    <s v="No"/>
    <x v="3"/>
    <s v="No"/>
    <s v="Overweight"/>
    <s v="Normal"/>
    <d v="2004-09-03T00:00:00"/>
    <n v="2198.19"/>
    <x v="1"/>
    <x v="1"/>
    <s v="R1023"/>
    <n v="18"/>
  </r>
  <r>
    <x v="2116"/>
    <s v=" Ms"/>
    <s v="Dominique"/>
    <s v="Stasulli"/>
    <n v="25.08"/>
    <n v="5.09"/>
    <s v="No"/>
    <s v="yes"/>
    <s v="No"/>
    <x v="3"/>
    <s v="No"/>
    <s v="Overweight"/>
    <s v="Normal"/>
    <d v="2004-12-07T00:00:00"/>
    <n v="2196.4699999999998"/>
    <x v="1"/>
    <x v="0"/>
    <s v="R1024"/>
    <n v="18"/>
  </r>
  <r>
    <x v="2117"/>
    <s v=" Mr"/>
    <s v="Carlos I"/>
    <s v="Duran"/>
    <n v="15.41"/>
    <n v="5.08"/>
    <s v="No"/>
    <s v="No"/>
    <s v="No"/>
    <x v="0"/>
    <s v="No"/>
    <s v="Under  Weight"/>
    <s v="Normal"/>
    <d v="1991-12-16T00:00:00"/>
    <n v="2193.1999999999998"/>
    <x v="1"/>
    <x v="2"/>
    <s v="R1012"/>
    <n v="31"/>
  </r>
  <r>
    <x v="2118"/>
    <s v=" Mr"/>
    <s v="Matthew"/>
    <s v="Klundt"/>
    <n v="23.83"/>
    <n v="5.68"/>
    <s v="No"/>
    <s v="No"/>
    <s v="No"/>
    <x v="0"/>
    <s v="No"/>
    <s v="Normal Weight"/>
    <s v="Normal"/>
    <d v="1994-09-27T00:00:00"/>
    <n v="2170.08"/>
    <x v="1"/>
    <x v="2"/>
    <s v="R1013"/>
    <n v="28"/>
  </r>
  <r>
    <x v="2119"/>
    <s v=" Ms"/>
    <s v="Kara"/>
    <s v="Waters"/>
    <n v="36"/>
    <n v="4.66"/>
    <s v="No"/>
    <s v="yes"/>
    <s v="No"/>
    <x v="3"/>
    <s v="No"/>
    <s v="Obesity"/>
    <s v="Normal"/>
    <d v="2000-08-23T00:00:00"/>
    <n v="2166.73"/>
    <x v="1"/>
    <x v="2"/>
    <s v="R1011"/>
    <n v="22"/>
  </r>
  <r>
    <x v="2120"/>
    <s v=" Ms"/>
    <s v="Sarah S"/>
    <s v="Rusk"/>
    <n v="28.82"/>
    <n v="5.59"/>
    <s v="No"/>
    <s v="yes"/>
    <s v="No"/>
    <x v="3"/>
    <s v="No"/>
    <s v="Overweight"/>
    <s v="Normal"/>
    <d v="2000-12-10T00:00:00"/>
    <n v="2156.75"/>
    <x v="1"/>
    <x v="2"/>
    <s v="R1013"/>
    <n v="22"/>
  </r>
  <r>
    <x v="2121"/>
    <s v=" Ms"/>
    <s v="Shauna R"/>
    <s v="Gersbach"/>
    <n v="28.05"/>
    <n v="6.2"/>
    <s v="No"/>
    <s v="yes"/>
    <s v="No"/>
    <x v="3"/>
    <s v="No"/>
    <s v="Overweight"/>
    <s v="Prediabetic"/>
    <d v="2000-11-29T00:00:00"/>
    <n v="2155.6799999999998"/>
    <x v="1"/>
    <x v="0"/>
    <s v="R1013"/>
    <n v="22"/>
  </r>
  <r>
    <x v="2122"/>
    <s v=" Ms"/>
    <s v="Lindsay J"/>
    <s v="Taylor-Watson"/>
    <n v="27.1"/>
    <n v="4.45"/>
    <s v="No"/>
    <s v="yes"/>
    <s v="No"/>
    <x v="3"/>
    <s v="No"/>
    <s v="Overweight"/>
    <s v="Normal"/>
    <d v="2000-10-22T00:00:00"/>
    <n v="2154.36"/>
    <x v="1"/>
    <x v="2"/>
    <s v="R1011"/>
    <n v="22"/>
  </r>
  <r>
    <x v="2123"/>
    <s v=" Ms"/>
    <s v="Danya A"/>
    <s v="Crawford"/>
    <n v="24.3"/>
    <n v="6.1"/>
    <s v="yes"/>
    <s v="yes"/>
    <s v="No"/>
    <x v="3"/>
    <s v="No"/>
    <s v="Normal Weight"/>
    <s v="Prediabetic"/>
    <d v="2000-12-27T00:00:00"/>
    <n v="2150.4699999999998"/>
    <x v="1"/>
    <x v="0"/>
    <s v="R1011"/>
    <n v="22"/>
  </r>
  <r>
    <x v="2124"/>
    <s v=" Ms"/>
    <s v="Lorraine"/>
    <s v="Levitsky"/>
    <n v="30.72"/>
    <n v="6.06"/>
    <s v="No"/>
    <s v="yes"/>
    <s v="No"/>
    <x v="3"/>
    <s v="No"/>
    <s v="Obesity"/>
    <s v="Prediabetic"/>
    <d v="2004-10-04T00:00:00"/>
    <n v="2144.85"/>
    <x v="1"/>
    <x v="1"/>
    <s v="R1011"/>
    <n v="18"/>
  </r>
  <r>
    <x v="2125"/>
    <s v=" Ms"/>
    <s v="Jennifer L"/>
    <s v="Carroll"/>
    <n v="37.43"/>
    <n v="4.5599999999999996"/>
    <s v="No"/>
    <s v="No"/>
    <s v="Yes"/>
    <x v="3"/>
    <s v="No"/>
    <s v="Obesity"/>
    <s v="Normal"/>
    <d v="2003-08-19T00:00:00"/>
    <n v="2138.0700000000002"/>
    <x v="1"/>
    <x v="1"/>
    <s v="R1012"/>
    <n v="19"/>
  </r>
  <r>
    <x v="2126"/>
    <s v=" Mr"/>
    <s v="Jesus Sr"/>
    <s v="Campos"/>
    <n v="25.74"/>
    <n v="6.41"/>
    <s v="yes"/>
    <s v="No"/>
    <s v="Yes"/>
    <x v="3"/>
    <s v="No"/>
    <s v="Overweight"/>
    <s v="Prediabetic"/>
    <d v="1997-09-03T00:00:00"/>
    <n v="2137.65"/>
    <x v="2"/>
    <x v="1"/>
    <s v="R1013"/>
    <n v="25"/>
  </r>
  <r>
    <x v="2127"/>
    <s v=" Ms"/>
    <s v="Kristen"/>
    <s v="Flajslik"/>
    <n v="36.575000000000003"/>
    <n v="5.57"/>
    <s v="No"/>
    <s v="No"/>
    <s v="Yes"/>
    <x v="3"/>
    <s v="No"/>
    <s v="Obesity"/>
    <s v="Normal"/>
    <d v="2003-09-26T00:00:00"/>
    <n v="2136.88"/>
    <x v="1"/>
    <x v="2"/>
    <s v="R1012"/>
    <n v="19"/>
  </r>
  <r>
    <x v="2128"/>
    <s v=" Ms"/>
    <s v="Catherine C"/>
    <s v="Chua"/>
    <n v="35.15"/>
    <n v="5.47"/>
    <s v="No"/>
    <s v="No"/>
    <s v="Yes"/>
    <x v="3"/>
    <s v="No"/>
    <s v="Obesity"/>
    <s v="Normal"/>
    <d v="2003-09-01T00:00:00"/>
    <n v="2134.9"/>
    <x v="1"/>
    <x v="0"/>
    <s v="R1012"/>
    <n v="19"/>
  </r>
  <r>
    <x v="2129"/>
    <s v=" Ms"/>
    <s v="Paula"/>
    <s v="Wiltse"/>
    <n v="32.11"/>
    <n v="4.43"/>
    <s v="No"/>
    <s v="No"/>
    <s v="Yes"/>
    <x v="3"/>
    <s v="No"/>
    <s v="Obesity"/>
    <s v="Normal"/>
    <d v="2003-12-22T00:00:00"/>
    <n v="2130.6799999999998"/>
    <x v="1"/>
    <x v="0"/>
    <s v="R1012"/>
    <n v="19"/>
  </r>
  <r>
    <x v="2130"/>
    <s v=" Ms"/>
    <s v="Evan"/>
    <s v="Fisher"/>
    <n v="30.495000000000001"/>
    <n v="4.95"/>
    <s v="No"/>
    <s v="No"/>
    <s v="Yes"/>
    <x v="3"/>
    <s v="No"/>
    <s v="Obesity"/>
    <s v="Normal"/>
    <d v="2003-08-30T00:00:00"/>
    <n v="2128.4299999999998"/>
    <x v="1"/>
    <x v="1"/>
    <s v="R1012"/>
    <n v="19"/>
  </r>
  <r>
    <x v="2131"/>
    <s v=" Mr"/>
    <s v="Nathan J"/>
    <s v="Wilzbacher"/>
    <n v="29.24"/>
    <n v="4.04"/>
    <s v="No"/>
    <s v="yes"/>
    <s v="No"/>
    <x v="3"/>
    <s v="No"/>
    <s v="Overweight"/>
    <s v="Normal"/>
    <d v="2004-11-04T00:00:00"/>
    <n v="2118.61"/>
    <x v="1"/>
    <x v="1"/>
    <s v="R1012"/>
    <n v="18"/>
  </r>
  <r>
    <x v="2132"/>
    <s v=" Ms"/>
    <s v="Ashley M"/>
    <s v="Thayer"/>
    <n v="22.515000000000001"/>
    <n v="5.93"/>
    <s v="No"/>
    <s v="No"/>
    <s v="Yes"/>
    <x v="3"/>
    <s v="No"/>
    <s v="Normal Weight"/>
    <s v="Prediabetic"/>
    <d v="2003-09-30T00:00:00"/>
    <n v="2117.34"/>
    <x v="1"/>
    <x v="0"/>
    <s v="R1012"/>
    <n v="19"/>
  </r>
  <r>
    <x v="2133"/>
    <s v=" Mr"/>
    <s v="Jason"/>
    <s v="Brosseau"/>
    <n v="15.65"/>
    <n v="4.2300000000000004"/>
    <s v="No"/>
    <s v="No"/>
    <s v="No"/>
    <x v="0"/>
    <s v="No"/>
    <s v="Under  Weight"/>
    <s v="Normal"/>
    <d v="1989-07-21T00:00:00"/>
    <n v="2106.2600000000002"/>
    <x v="1"/>
    <x v="2"/>
    <s v="R1013"/>
    <n v="33"/>
  </r>
  <r>
    <x v="2134"/>
    <s v=" Mr"/>
    <s v="Marshall"/>
    <s v="Phares"/>
    <n v="27.36"/>
    <n v="5.59"/>
    <s v="yes"/>
    <s v="No"/>
    <s v="No"/>
    <x v="0"/>
    <s v="No"/>
    <s v="Overweight"/>
    <s v="Normal"/>
    <d v="2001-11-28T00:00:00"/>
    <n v="2104.11"/>
    <x v="1"/>
    <x v="1"/>
    <s v="R1016"/>
    <n v="21"/>
  </r>
  <r>
    <x v="2135"/>
    <s v=" Mr"/>
    <s v="Lavar"/>
    <s v="Curley"/>
    <n v="22.3"/>
    <n v="4.8899999999999997"/>
    <s v="yes"/>
    <s v="No"/>
    <s v="No"/>
    <x v="0"/>
    <s v="No"/>
    <s v="Normal Weight"/>
    <s v="Normal"/>
    <d v="2001-06-22T00:00:00"/>
    <n v="2103.08"/>
    <x v="2"/>
    <x v="2"/>
    <s v="R1011"/>
    <n v="21"/>
  </r>
  <r>
    <x v="2136"/>
    <s v=" Mr"/>
    <s v="Charlie T"/>
    <s v="Johnston"/>
    <n v="26.03"/>
    <n v="5.81"/>
    <s v="yes"/>
    <s v="No"/>
    <s v="No"/>
    <x v="0"/>
    <s v="No"/>
    <s v="Overweight"/>
    <s v="Prediabetic"/>
    <d v="2001-08-14T00:00:00"/>
    <n v="2102.2600000000002"/>
    <x v="2"/>
    <x v="2"/>
    <s v="R1019"/>
    <n v="21"/>
  </r>
  <r>
    <x v="2137"/>
    <s v=" Mrs"/>
    <s v="Lauren"/>
    <s v="Padula"/>
    <n v="27.74"/>
    <n v="4.29"/>
    <s v="No"/>
    <s v="yes"/>
    <s v="No"/>
    <x v="3"/>
    <s v="No"/>
    <s v="Overweight"/>
    <s v="Normal"/>
    <d v="2004-06-12T00:00:00"/>
    <n v="2094.1"/>
    <x v="2"/>
    <x v="2"/>
    <s v="R1025"/>
    <n v="18"/>
  </r>
  <r>
    <x v="2138"/>
    <s v=" Mr"/>
    <s v="Arthur"/>
    <s v="Gamirov"/>
    <n v="32.11"/>
    <n v="4.03"/>
    <s v="yes"/>
    <s v="yes"/>
    <s v="No"/>
    <x v="1"/>
    <s v="No"/>
    <s v="Obesity"/>
    <s v="Normal"/>
    <d v="2000-07-26T00:00:00"/>
    <n v="2055.3200000000002"/>
    <x v="2"/>
    <x v="0"/>
    <s v="R1012"/>
    <n v="22"/>
  </r>
  <r>
    <x v="2139"/>
    <s v=" Mr"/>
    <s v="Thomas"/>
    <s v="Briot"/>
    <n v="25.175000000000001"/>
    <n v="6.29"/>
    <s v="yes"/>
    <s v="yes"/>
    <s v="No"/>
    <x v="1"/>
    <s v="No"/>
    <s v="Overweight"/>
    <s v="Prediabetic"/>
    <d v="2000-09-02T00:00:00"/>
    <n v="2045.69"/>
    <x v="2"/>
    <x v="0"/>
    <s v="R1012"/>
    <n v="22"/>
  </r>
  <r>
    <x v="2140"/>
    <s v=" Ms"/>
    <s v="Jennifer"/>
    <s v="De Hueck"/>
    <n v="39.49"/>
    <n v="4.4800000000000004"/>
    <s v="yes"/>
    <s v="No"/>
    <s v="No"/>
    <x v="0"/>
    <s v="No"/>
    <s v="Obesity"/>
    <s v="Normal"/>
    <d v="2001-08-04T00:00:00"/>
    <n v="2026.97"/>
    <x v="2"/>
    <x v="2"/>
    <s v="R1013"/>
    <n v="21"/>
  </r>
  <r>
    <x v="2141"/>
    <s v=" Ms"/>
    <s v="Tammy"/>
    <s v="Putt"/>
    <n v="34.869999999999997"/>
    <n v="5.51"/>
    <s v="yes"/>
    <s v="No"/>
    <s v="No"/>
    <x v="0"/>
    <s v="No"/>
    <s v="Obesity"/>
    <s v="Normal"/>
    <d v="2001-09-06T00:00:00"/>
    <n v="2020.55"/>
    <x v="2"/>
    <x v="2"/>
    <s v="R1013"/>
    <n v="21"/>
  </r>
  <r>
    <x v="2142"/>
    <s v=" Ms"/>
    <s v="Lena"/>
    <s v="Deiman"/>
    <n v="34.6"/>
    <n v="4.5"/>
    <s v="yes"/>
    <s v="No"/>
    <s v="No"/>
    <x v="0"/>
    <s v="No"/>
    <s v="Obesity"/>
    <s v="Normal"/>
    <d v="2001-07-01T00:00:00"/>
    <n v="2020.18"/>
    <x v="2"/>
    <x v="1"/>
    <s v="R1011"/>
    <n v="21"/>
  </r>
  <r>
    <x v="2143"/>
    <s v=" Ms"/>
    <s v="Valentina"/>
    <s v="Bonanni"/>
    <n v="25.8"/>
    <n v="6.29"/>
    <s v="yes"/>
    <s v="No"/>
    <s v="No"/>
    <x v="0"/>
    <s v="No"/>
    <s v="Overweight"/>
    <s v="Prediabetic"/>
    <d v="2001-08-14T00:00:00"/>
    <n v="2007.95"/>
    <x v="2"/>
    <x v="2"/>
    <s v="R1011"/>
    <n v="21"/>
  </r>
  <r>
    <x v="2144"/>
    <s v=" Mr"/>
    <s v="Russell N"/>
    <s v="Stein"/>
    <n v="35.86"/>
    <n v="4.33"/>
    <s v="No"/>
    <s v="No"/>
    <s v="No"/>
    <x v="3"/>
    <s v="No"/>
    <s v="Obesity"/>
    <s v="Normal"/>
    <d v="1998-09-14T00:00:00"/>
    <n v="1986.93"/>
    <x v="2"/>
    <x v="2"/>
    <s v="R1013"/>
    <n v="24"/>
  </r>
  <r>
    <x v="2145"/>
    <s v=" Mr"/>
    <s v="Scott R"/>
    <s v="Laumann"/>
    <n v="40.47"/>
    <n v="11.15"/>
    <s v="No"/>
    <s v="No"/>
    <s v="No"/>
    <x v="0"/>
    <s v="No"/>
    <s v="Obesity"/>
    <s v="Diabetic"/>
    <d v="2002-09-29T00:00:00"/>
    <n v="1984.45"/>
    <x v="2"/>
    <x v="0"/>
    <s v="R1016"/>
    <n v="20"/>
  </r>
  <r>
    <x v="2146"/>
    <s v=" Mr"/>
    <s v="Jose Francisco Sr"/>
    <s v="Galaviz"/>
    <n v="32.01"/>
    <n v="6.45"/>
    <s v="No"/>
    <s v="No"/>
    <s v="No"/>
    <x v="3"/>
    <s v="No"/>
    <s v="Obesity"/>
    <s v="Prediabetic"/>
    <d v="1998-12-29T00:00:00"/>
    <n v="1981.58"/>
    <x v="2"/>
    <x v="1"/>
    <s v="R1013"/>
    <n v="24"/>
  </r>
  <r>
    <x v="2147"/>
    <s v=" Mr"/>
    <s v="Paul J"/>
    <s v="Piper"/>
    <n v="33"/>
    <n v="9.27"/>
    <s v="No"/>
    <s v="No"/>
    <s v="No"/>
    <x v="0"/>
    <s v="No"/>
    <s v="Obesity"/>
    <s v="Diabetic"/>
    <d v="2002-07-16T00:00:00"/>
    <n v="1980.07"/>
    <x v="2"/>
    <x v="0"/>
    <s v="R1011"/>
    <n v="20"/>
  </r>
  <r>
    <x v="2148"/>
    <s v=" Mr"/>
    <s v="Adam"/>
    <s v="Cantini"/>
    <n v="29.3"/>
    <n v="6.15"/>
    <s v="No"/>
    <s v="No"/>
    <s v="No"/>
    <x v="3"/>
    <s v="No"/>
    <s v="Overweight"/>
    <s v="Prediabetic"/>
    <d v="1998-09-29T00:00:00"/>
    <n v="1977.82"/>
    <x v="2"/>
    <x v="1"/>
    <s v="R1011"/>
    <n v="24"/>
  </r>
  <r>
    <x v="2149"/>
    <s v=" Mr"/>
    <s v="Edward J"/>
    <s v="Hartman"/>
    <n v="25.8"/>
    <n v="4.13"/>
    <s v="No"/>
    <s v="No"/>
    <s v="No"/>
    <x v="3"/>
    <s v="No"/>
    <s v="Overweight"/>
    <s v="Normal"/>
    <d v="1998-10-05T00:00:00"/>
    <n v="1972.95"/>
    <x v="2"/>
    <x v="1"/>
    <s v="R1011"/>
    <n v="24"/>
  </r>
  <r>
    <x v="2150"/>
    <s v=" Mr"/>
    <s v="Patrick A"/>
    <s v="Werhane"/>
    <n v="23.4"/>
    <n v="4.24"/>
    <s v="No"/>
    <s v="No"/>
    <s v="No"/>
    <x v="3"/>
    <s v="No"/>
    <s v="Normal Weight"/>
    <s v="Normal"/>
    <d v="1998-09-28T00:00:00"/>
    <n v="1969.61"/>
    <x v="2"/>
    <x v="0"/>
    <s v="R1011"/>
    <n v="24"/>
  </r>
  <r>
    <x v="2151"/>
    <s v=" Mr"/>
    <s v="Geraint H"/>
    <s v="Davies"/>
    <n v="27.93"/>
    <n v="9.8800000000000008"/>
    <s v="No"/>
    <s v="No"/>
    <s v="No"/>
    <x v="0"/>
    <s v="No"/>
    <s v="Overweight"/>
    <s v="Diabetic"/>
    <d v="2002-07-29T00:00:00"/>
    <n v="1967.02"/>
    <x v="2"/>
    <x v="2"/>
    <s v="R1016"/>
    <n v="20"/>
  </r>
  <r>
    <x v="2152"/>
    <s v=" Mr"/>
    <s v="Dj"/>
    <s v="Hummel"/>
    <n v="22"/>
    <n v="9.5"/>
    <s v="No"/>
    <s v="No"/>
    <s v="No"/>
    <x v="0"/>
    <s v="No"/>
    <s v="Normal Weight"/>
    <s v="Diabetic"/>
    <d v="2002-09-07T00:00:00"/>
    <n v="1964.78"/>
    <x v="2"/>
    <x v="1"/>
    <s v="R1011"/>
    <n v="20"/>
  </r>
  <r>
    <x v="2153"/>
    <s v=" Mr"/>
    <s v="Zachary A"/>
    <s v="Lutz"/>
    <n v="36.86"/>
    <n v="4.97"/>
    <s v="yes"/>
    <s v="No"/>
    <s v="No"/>
    <x v="0"/>
    <s v="No"/>
    <s v="Obesity"/>
    <s v="Normal"/>
    <d v="2001-12-09T00:00:00"/>
    <n v="1917.32"/>
    <x v="2"/>
    <x v="2"/>
    <s v="R1012"/>
    <n v="21"/>
  </r>
  <r>
    <x v="2154"/>
    <s v=" Mr"/>
    <s v="Brian W"/>
    <s v="Waters"/>
    <n v="31.254999999999999"/>
    <n v="5.49"/>
    <s v="yes"/>
    <s v="No"/>
    <s v="No"/>
    <x v="0"/>
    <s v="No"/>
    <s v="Obesity"/>
    <s v="Normal"/>
    <d v="2001-08-03T00:00:00"/>
    <n v="1909.53"/>
    <x v="2"/>
    <x v="0"/>
    <s v="R1012"/>
    <n v="21"/>
  </r>
  <r>
    <x v="2155"/>
    <s v=" Mr"/>
    <s v="Joe"/>
    <s v="Viglienzoni"/>
    <n v="23.06"/>
    <n v="4.47"/>
    <s v="No"/>
    <s v="No"/>
    <s v="No"/>
    <x v="0"/>
    <s v="No"/>
    <s v="Normal Weight"/>
    <s v="Normal"/>
    <d v="1994-10-06T00:00:00"/>
    <n v="1908.9"/>
    <x v="2"/>
    <x v="0"/>
    <s v="R1013"/>
    <n v="28"/>
  </r>
  <r>
    <x v="2156"/>
    <s v=" Mr"/>
    <s v="Stephen"/>
    <s v="Rathbun"/>
    <n v="28.975000000000001"/>
    <n v="4.34"/>
    <s v="yes"/>
    <s v="No"/>
    <s v="No"/>
    <x v="0"/>
    <s v="No"/>
    <s v="Overweight"/>
    <s v="Normal"/>
    <d v="2001-08-10T00:00:00"/>
    <n v="1906.36"/>
    <x v="2"/>
    <x v="1"/>
    <s v="R1012"/>
    <n v="21"/>
  </r>
  <r>
    <x v="2157"/>
    <s v=" Ms"/>
    <s v="Ellen L"/>
    <s v="Crane"/>
    <n v="33.299999999999997"/>
    <n v="9.49"/>
    <s v="No"/>
    <s v="No"/>
    <s v="No"/>
    <x v="0"/>
    <s v="No"/>
    <s v="Obesity"/>
    <s v="Diabetic"/>
    <d v="2002-08-21T00:00:00"/>
    <n v="1880.49"/>
    <x v="2"/>
    <x v="1"/>
    <s v="R1011"/>
    <n v="20"/>
  </r>
  <r>
    <x v="2158"/>
    <s v=" Ms"/>
    <s v="Cindy"/>
    <s v="Conant"/>
    <n v="33"/>
    <n v="10.16"/>
    <s v="No"/>
    <s v="No"/>
    <s v="No"/>
    <x v="0"/>
    <s v="No"/>
    <s v="Obesity"/>
    <s v="Diabetic"/>
    <d v="2002-08-29T00:00:00"/>
    <n v="1880.07"/>
    <x v="2"/>
    <x v="2"/>
    <s v="R1013"/>
    <n v="20"/>
  </r>
  <r>
    <x v="2159"/>
    <s v=" Ms"/>
    <s v="Abigail R"/>
    <s v="Huyser-Wierenga"/>
    <n v="31.46"/>
    <n v="11.19"/>
    <s v="No"/>
    <s v="No"/>
    <s v="No"/>
    <x v="0"/>
    <s v="No"/>
    <s v="Obesity"/>
    <s v="Diabetic"/>
    <d v="2002-10-29T00:00:00"/>
    <n v="1877.93"/>
    <x v="2"/>
    <x v="1"/>
    <s v="R1013"/>
    <n v="20"/>
  </r>
  <r>
    <x v="2160"/>
    <s v=" Ms"/>
    <s v="Amy L"/>
    <s v="Natalini"/>
    <n v="29.6"/>
    <n v="11.03"/>
    <s v="No"/>
    <s v="No"/>
    <s v="No"/>
    <x v="0"/>
    <s v="No"/>
    <s v="Overweight"/>
    <s v="Diabetic"/>
    <d v="2002-09-22T00:00:00"/>
    <n v="1875.34"/>
    <x v="2"/>
    <x v="2"/>
    <s v="R1011"/>
    <n v="20"/>
  </r>
  <r>
    <x v="2161"/>
    <s v=" Ms"/>
    <s v="Amy"/>
    <s v="Robbins"/>
    <n v="22.05"/>
    <n v="4.43"/>
    <s v="yes"/>
    <s v="No"/>
    <s v="No"/>
    <x v="0"/>
    <s v="No"/>
    <s v="Normal Weight"/>
    <s v="Normal"/>
    <d v="1996-07-02T00:00:00"/>
    <n v="1865.98"/>
    <x v="2"/>
    <x v="0"/>
    <s v="R1012"/>
    <n v="26"/>
  </r>
  <r>
    <x v="2162"/>
    <s v=" Mrs"/>
    <s v="Grace H"/>
    <s v="Stanislav"/>
    <n v="27.06"/>
    <n v="6.14"/>
    <s v="No"/>
    <s v="yes"/>
    <s v="No"/>
    <x v="3"/>
    <s v="No"/>
    <s v="Overweight"/>
    <s v="Prediabetic"/>
    <d v="2004-12-27T00:00:00"/>
    <n v="1863.45"/>
    <x v="2"/>
    <x v="1"/>
    <s v="R1025"/>
    <n v="18"/>
  </r>
  <r>
    <x v="2163"/>
    <s v=" Ms"/>
    <s v="Caitie J"/>
    <s v="Meyer"/>
    <n v="20.49"/>
    <n v="4.87"/>
    <s v="No"/>
    <s v="No"/>
    <s v="No"/>
    <x v="0"/>
    <s v="No"/>
    <s v="Normal Weight"/>
    <s v="Normal"/>
    <d v="1994-12-06T00:00:00"/>
    <n v="1850.55"/>
    <x v="2"/>
    <x v="2"/>
    <s v="R1012"/>
    <n v="28"/>
  </r>
  <r>
    <x v="2164"/>
    <s v=" Mr"/>
    <s v="Benjamin"/>
    <s v="Mears"/>
    <n v="28.4"/>
    <n v="4.3"/>
    <s v="No"/>
    <s v="No"/>
    <s v="Yes"/>
    <x v="3"/>
    <s v="No"/>
    <s v="Overweight"/>
    <s v="Normal"/>
    <d v="2003-07-20T00:00:00"/>
    <n v="1842.52"/>
    <x v="2"/>
    <x v="2"/>
    <s v="R1011"/>
    <n v="19"/>
  </r>
  <r>
    <x v="2165"/>
    <s v=" Mr"/>
    <s v="Ian T"/>
    <s v="Neill"/>
    <n v="41.91"/>
    <n v="6.19"/>
    <s v="No"/>
    <s v="No"/>
    <s v="No"/>
    <x v="0"/>
    <s v="No"/>
    <s v="Obesity"/>
    <s v="Prediabetic"/>
    <d v="1999-12-12T00:00:00"/>
    <n v="1837.28"/>
    <x v="2"/>
    <x v="2"/>
    <s v="R1013"/>
    <n v="23"/>
  </r>
  <r>
    <x v="2166"/>
    <s v=" Mr"/>
    <s v="Tadese"/>
    <s v="Tola"/>
    <n v="24.6"/>
    <n v="6.19"/>
    <s v="No"/>
    <s v="No"/>
    <s v="Yes"/>
    <x v="3"/>
    <s v="No"/>
    <s v="Normal Weight"/>
    <s v="Prediabetic"/>
    <d v="2003-08-04T00:00:00"/>
    <n v="1837.24"/>
    <x v="2"/>
    <x v="2"/>
    <s v="R1011"/>
    <n v="19"/>
  </r>
  <r>
    <x v="2167"/>
    <s v=" Mr"/>
    <s v="Jonathan"/>
    <s v="Briskman"/>
    <n v="20.9"/>
    <n v="5.12"/>
    <s v="No"/>
    <s v="No"/>
    <s v="Yes"/>
    <x v="3"/>
    <s v="No"/>
    <s v="Normal Weight"/>
    <s v="Normal"/>
    <d v="2003-08-11T00:00:00"/>
    <n v="1832.09"/>
    <x v="2"/>
    <x v="0"/>
    <s v="R1011"/>
    <n v="19"/>
  </r>
  <r>
    <x v="2168"/>
    <s v=" Mr"/>
    <s v="Dathan"/>
    <s v="Ritzenhein"/>
    <n v="34.4"/>
    <n v="4.04"/>
    <s v="No"/>
    <s v="No"/>
    <s v="No"/>
    <x v="0"/>
    <s v="No"/>
    <s v="Obesity"/>
    <s v="Normal"/>
    <d v="1999-10-01T00:00:00"/>
    <n v="1826.84"/>
    <x v="2"/>
    <x v="2"/>
    <s v="R1011"/>
    <n v="23"/>
  </r>
  <r>
    <x v="2169"/>
    <s v=" Mr"/>
    <s v="Eric"/>
    <s v="Malkowski"/>
    <n v="32.56"/>
    <n v="5.36"/>
    <s v="No"/>
    <s v="No"/>
    <s v="No"/>
    <x v="0"/>
    <s v="No"/>
    <s v="Obesity"/>
    <s v="Normal"/>
    <d v="1999-11-17T00:00:00"/>
    <n v="1824.29"/>
    <x v="2"/>
    <x v="0"/>
    <s v="R1013"/>
    <n v="23"/>
  </r>
  <r>
    <x v="2170"/>
    <s v=" Ms"/>
    <s v="Allison M"/>
    <s v="Andreyko"/>
    <n v="27.98"/>
    <n v="4.38"/>
    <s v="No"/>
    <s v="yes"/>
    <s v="No"/>
    <x v="3"/>
    <s v="No"/>
    <s v="Overweight"/>
    <s v="Normal"/>
    <d v="2004-08-19T00:00:00"/>
    <n v="1822.54"/>
    <x v="2"/>
    <x v="1"/>
    <s v="R1012"/>
    <n v="18"/>
  </r>
  <r>
    <x v="2171"/>
    <s v=" Mr"/>
    <s v="Paul"/>
    <s v="Landry"/>
    <n v="26.51"/>
    <n v="4.58"/>
    <s v="No"/>
    <s v="No"/>
    <s v="No"/>
    <x v="0"/>
    <s v="No"/>
    <s v="Overweight"/>
    <s v="Normal"/>
    <d v="1999-09-25T00:00:00"/>
    <n v="1815.88"/>
    <x v="2"/>
    <x v="0"/>
    <s v="R1013"/>
    <n v="23"/>
  </r>
  <r>
    <x v="2172"/>
    <s v=" Mr"/>
    <s v="Aaron R"/>
    <s v="Lozier"/>
    <n v="29.734999999999999"/>
    <n v="11.92"/>
    <s v="No"/>
    <s v="No"/>
    <s v="No"/>
    <x v="0"/>
    <s v="No"/>
    <s v="Overweight"/>
    <s v="Diabetic"/>
    <d v="2002-12-13T00:00:00"/>
    <n v="1769.53"/>
    <x v="2"/>
    <x v="0"/>
    <s v="R1012"/>
    <n v="20"/>
  </r>
  <r>
    <x v="2173"/>
    <s v=" Ms"/>
    <s v="Caitlin H"/>
    <s v="O'Brien"/>
    <n v="40.5"/>
    <n v="5.4"/>
    <s v="No"/>
    <s v="No"/>
    <s v="Yes"/>
    <x v="3"/>
    <s v="No"/>
    <s v="Obesity"/>
    <s v="Normal"/>
    <d v="2003-11-19T00:00:00"/>
    <n v="1759.34"/>
    <x v="2"/>
    <x v="1"/>
    <s v="R1011"/>
    <n v="19"/>
  </r>
  <r>
    <x v="2174"/>
    <s v=" Mr"/>
    <s v="Harald E"/>
    <s v="Rodas"/>
    <n v="25.64"/>
    <n v="4.76"/>
    <s v="No"/>
    <s v="No"/>
    <s v="No"/>
    <x v="3"/>
    <s v="No"/>
    <s v="Overweight"/>
    <s v="Normal"/>
    <d v="1998-10-07T00:00:00"/>
    <n v="1756.6"/>
    <x v="2"/>
    <x v="0"/>
    <s v="R1013"/>
    <n v="24"/>
  </r>
  <r>
    <x v="2175"/>
    <s v=" Ms"/>
    <s v="Siobhan A"/>
    <s v="O'Connor"/>
    <n v="32.9"/>
    <n v="4.78"/>
    <s v="No"/>
    <s v="No"/>
    <s v="Yes"/>
    <x v="3"/>
    <s v="No"/>
    <s v="Obesity"/>
    <s v="Normal"/>
    <d v="2003-09-26T00:00:00"/>
    <n v="1748.77"/>
    <x v="2"/>
    <x v="1"/>
    <s v="R1011"/>
    <n v="19"/>
  </r>
  <r>
    <x v="2176"/>
    <s v=" Ms"/>
    <s v="Andrea J"/>
    <s v="White"/>
    <n v="29.8"/>
    <n v="4.26"/>
    <s v="No"/>
    <s v="No"/>
    <s v="Yes"/>
    <x v="3"/>
    <s v="No"/>
    <s v="Overweight"/>
    <s v="Normal"/>
    <d v="2003-07-28T00:00:00"/>
    <n v="1744.47"/>
    <x v="2"/>
    <x v="1"/>
    <s v="R1011"/>
    <n v="19"/>
  </r>
  <r>
    <x v="2177"/>
    <s v=" Ms"/>
    <s v="Marie"/>
    <s v="Davenport"/>
    <n v="28.9"/>
    <n v="5.85"/>
    <s v="No"/>
    <s v="No"/>
    <s v="Yes"/>
    <x v="3"/>
    <s v="No"/>
    <s v="Overweight"/>
    <s v="Prediabetic"/>
    <d v="2003-07-25T00:00:00"/>
    <n v="1743.21"/>
    <x v="2"/>
    <x v="1"/>
    <s v="R1011"/>
    <n v="19"/>
  </r>
  <r>
    <x v="2178"/>
    <s v=" Ms"/>
    <s v="Rachel A"/>
    <s v="Karmen"/>
    <n v="24.7"/>
    <n v="5.32"/>
    <s v="No"/>
    <s v="No"/>
    <s v="Yes"/>
    <x v="3"/>
    <s v="No"/>
    <s v="Normal Weight"/>
    <s v="Normal"/>
    <d v="2003-11-14T00:00:00"/>
    <n v="1737.38"/>
    <x v="2"/>
    <x v="2"/>
    <s v="R1011"/>
    <n v="19"/>
  </r>
  <r>
    <x v="2179"/>
    <s v=" Ms"/>
    <s v="Emma"/>
    <s v="Miller"/>
    <n v="20.6"/>
    <n v="5.14"/>
    <s v="No"/>
    <s v="No"/>
    <s v="Yes"/>
    <x v="3"/>
    <s v="No"/>
    <s v="Normal Weight"/>
    <s v="Normal"/>
    <d v="2003-11-09T00:00:00"/>
    <n v="1731.68"/>
    <x v="2"/>
    <x v="2"/>
    <s v="R1011"/>
    <n v="19"/>
  </r>
  <r>
    <x v="2180"/>
    <s v=" Ms"/>
    <s v="Kiersten"/>
    <s v="Lippmann"/>
    <n v="18.600000000000001"/>
    <n v="5"/>
    <s v="No"/>
    <s v="No"/>
    <s v="Yes"/>
    <x v="3"/>
    <s v="No"/>
    <s v="Normal Weight"/>
    <s v="Normal"/>
    <d v="2003-09-01T00:00:00"/>
    <n v="1728.9"/>
    <x v="2"/>
    <x v="2"/>
    <s v="R1011"/>
    <n v="19"/>
  </r>
  <r>
    <x v="2181"/>
    <s v=" Ms"/>
    <s v="Rachael"/>
    <s v="Klehm"/>
    <n v="17.8"/>
    <n v="4.55"/>
    <s v="No"/>
    <s v="No"/>
    <s v="Yes"/>
    <x v="3"/>
    <s v="No"/>
    <s v="Under  Weight"/>
    <s v="Normal"/>
    <d v="2003-11-21T00:00:00"/>
    <n v="1727.79"/>
    <x v="2"/>
    <x v="0"/>
    <s v="R1011"/>
    <n v="19"/>
  </r>
  <r>
    <x v="2182"/>
    <s v=" Mr"/>
    <s v="Timothy P"/>
    <s v="Murphy"/>
    <n v="35.200000000000003"/>
    <n v="5.97"/>
    <s v="No"/>
    <s v="yes"/>
    <s v="No"/>
    <x v="3"/>
    <s v="No"/>
    <s v="Obesity"/>
    <s v="Prediabetic"/>
    <d v="2004-09-09T00:00:00"/>
    <n v="1727.54"/>
    <x v="2"/>
    <x v="1"/>
    <s v="R1013"/>
    <n v="18"/>
  </r>
  <r>
    <x v="2183"/>
    <s v=" Mr"/>
    <s v="Lelisa"/>
    <s v="Desisa"/>
    <n v="33.770000000000003"/>
    <n v="4.0199999999999996"/>
    <s v="No"/>
    <s v="yes"/>
    <s v="No"/>
    <x v="3"/>
    <s v="No"/>
    <s v="Obesity"/>
    <s v="Normal"/>
    <d v="2004-10-21T00:00:00"/>
    <n v="1725.55"/>
    <x v="2"/>
    <x v="2"/>
    <s v="R1013"/>
    <n v="18"/>
  </r>
  <r>
    <x v="2184"/>
    <s v=" Mr"/>
    <s v="Nate"/>
    <s v="Brooks"/>
    <n v="30.03"/>
    <n v="4.04"/>
    <s v="No"/>
    <s v="yes"/>
    <s v="No"/>
    <x v="3"/>
    <s v="No"/>
    <s v="Obesity"/>
    <s v="Normal"/>
    <d v="2004-09-11T00:00:00"/>
    <n v="1720.35"/>
    <x v="2"/>
    <x v="0"/>
    <s v="R1013"/>
    <n v="18"/>
  </r>
  <r>
    <x v="2185"/>
    <s v=" Mr"/>
    <s v="Chris C"/>
    <s v="Stone"/>
    <n v="29.37"/>
    <n v="5.54"/>
    <s v="No"/>
    <s v="yes"/>
    <s v="No"/>
    <x v="3"/>
    <s v="No"/>
    <s v="Overweight"/>
    <s v="Normal"/>
    <d v="2004-06-10T00:00:00"/>
    <n v="1719.44"/>
    <x v="2"/>
    <x v="0"/>
    <s v="R1013"/>
    <n v="18"/>
  </r>
  <r>
    <x v="2186"/>
    <s v=" Mr"/>
    <s v="Scott"/>
    <s v="Weispfennig"/>
    <n v="28.5"/>
    <n v="4.03"/>
    <s v="No"/>
    <s v="yes"/>
    <s v="No"/>
    <x v="3"/>
    <s v="No"/>
    <s v="Overweight"/>
    <s v="Normal"/>
    <d v="2004-09-21T00:00:00"/>
    <n v="1712.23"/>
    <x v="2"/>
    <x v="1"/>
    <s v="R1016"/>
    <n v="18"/>
  </r>
  <r>
    <x v="2187"/>
    <s v=" Mr"/>
    <s v="Kevin"/>
    <s v="Sorrell"/>
    <n v="23.32"/>
    <n v="5.62"/>
    <s v="No"/>
    <s v="yes"/>
    <s v="No"/>
    <x v="3"/>
    <s v="No"/>
    <s v="Normal Weight"/>
    <s v="Normal"/>
    <d v="2004-09-19T00:00:00"/>
    <n v="1711.03"/>
    <x v="2"/>
    <x v="0"/>
    <s v="R1013"/>
    <n v="18"/>
  </r>
  <r>
    <x v="2188"/>
    <s v=" Mr"/>
    <s v="Erik C"/>
    <s v="Morris"/>
    <n v="26.125"/>
    <n v="5.27"/>
    <s v="No"/>
    <s v="yes"/>
    <s v="No"/>
    <x v="3"/>
    <s v="No"/>
    <s v="Overweight"/>
    <s v="Normal"/>
    <d v="2004-12-12T00:00:00"/>
    <n v="1708.93"/>
    <x v="2"/>
    <x v="1"/>
    <s v="R1019"/>
    <n v="18"/>
  </r>
  <r>
    <x v="2189"/>
    <s v=" Mr"/>
    <s v="Shawn C"/>
    <s v="Marek"/>
    <n v="25.46"/>
    <n v="5.18"/>
    <s v="No"/>
    <s v="yes"/>
    <s v="No"/>
    <x v="3"/>
    <s v="No"/>
    <s v="Overweight"/>
    <s v="Normal"/>
    <d v="2004-10-17T00:00:00"/>
    <n v="1708"/>
    <x v="2"/>
    <x v="2"/>
    <s v="R1016"/>
    <n v="18"/>
  </r>
  <r>
    <x v="2190"/>
    <s v=" Mr"/>
    <s v="Vajin L"/>
    <s v="Armstrong"/>
    <n v="23.75"/>
    <n v="5.27"/>
    <s v="No"/>
    <s v="yes"/>
    <s v="No"/>
    <x v="3"/>
    <s v="No"/>
    <s v="Normal Weight"/>
    <s v="Normal"/>
    <d v="2004-12-06T00:00:00"/>
    <n v="1705.62"/>
    <x v="1"/>
    <x v="2"/>
    <s v="R1015"/>
    <n v="18"/>
  </r>
  <r>
    <x v="2191"/>
    <s v=" Mr"/>
    <s v="John K"/>
    <s v="Werner"/>
    <n v="23.085000000000001"/>
    <n v="5.62"/>
    <s v="No"/>
    <s v="yes"/>
    <s v="No"/>
    <x v="3"/>
    <s v="No"/>
    <s v="Normal Weight"/>
    <s v="Normal"/>
    <d v="2004-12-14T00:00:00"/>
    <n v="1704.7"/>
    <x v="1"/>
    <x v="0"/>
    <s v="R1018"/>
    <n v="18"/>
  </r>
  <r>
    <x v="2192"/>
    <s v=" Mr"/>
    <s v="Kevin J"/>
    <s v="Gries"/>
    <n v="22.99"/>
    <n v="5.0599999999999996"/>
    <s v="No"/>
    <s v="yes"/>
    <s v="No"/>
    <x v="3"/>
    <s v="No"/>
    <s v="Normal Weight"/>
    <s v="Normal"/>
    <d v="2004-11-07T00:00:00"/>
    <n v="1704.57"/>
    <x v="1"/>
    <x v="1"/>
    <s v="R1016"/>
    <n v="18"/>
  </r>
  <r>
    <x v="2193"/>
    <s v=" Mr"/>
    <s v="Kirby W"/>
    <s v="Mills"/>
    <n v="21.47"/>
    <n v="4.6900000000000004"/>
    <s v="No"/>
    <s v="yes"/>
    <s v="No"/>
    <x v="3"/>
    <s v="No"/>
    <s v="Normal Weight"/>
    <s v="Normal"/>
    <d v="2004-12-10T00:00:00"/>
    <n v="1702.46"/>
    <x v="1"/>
    <x v="0"/>
    <s v="R1019"/>
    <n v="18"/>
  </r>
  <r>
    <x v="2194"/>
    <s v=" Mr"/>
    <s v="J A"/>
    <s v="Penny"/>
    <n v="15.96"/>
    <n v="5.44"/>
    <s v="No"/>
    <s v="yes"/>
    <s v="No"/>
    <x v="3"/>
    <s v="No"/>
    <s v="Under  Weight"/>
    <s v="Normal"/>
    <d v="2004-11-17T00:00:00"/>
    <n v="1694.8"/>
    <x v="1"/>
    <x v="2"/>
    <s v="R1015"/>
    <n v="18"/>
  </r>
  <r>
    <x v="2195"/>
    <s v=" Mr"/>
    <s v="Dustin G"/>
    <s v="Hicks"/>
    <n v="39.5"/>
    <n v="5.05"/>
    <s v="No"/>
    <s v="yes"/>
    <s v="No"/>
    <x v="3"/>
    <s v="No"/>
    <s v="Obesity"/>
    <s v="Normal"/>
    <d v="2000-10-21T00:00:00"/>
    <n v="1682.6"/>
    <x v="1"/>
    <x v="2"/>
    <s v="R1011"/>
    <n v="22"/>
  </r>
  <r>
    <x v="2196"/>
    <s v=" Mr"/>
    <s v="Anthony G"/>
    <s v="Masayesva"/>
    <n v="33.770000000000003"/>
    <n v="6"/>
    <s v="No"/>
    <s v="yes"/>
    <s v="No"/>
    <x v="3"/>
    <s v="No"/>
    <s v="Obesity"/>
    <s v="Prediabetic"/>
    <d v="2000-06-10T00:00:00"/>
    <n v="1674.63"/>
    <x v="1"/>
    <x v="2"/>
    <s v="R1013"/>
    <n v="22"/>
  </r>
  <r>
    <x v="2197"/>
    <s v=" Mr"/>
    <s v="Ryan"/>
    <s v="Paavola"/>
    <n v="26.84"/>
    <n v="5.99"/>
    <s v="yes"/>
    <s v="yes"/>
    <s v="No"/>
    <x v="3"/>
    <s v="No"/>
    <s v="Overweight"/>
    <s v="Prediabetic"/>
    <d v="2000-10-23T00:00:00"/>
    <n v="1665"/>
    <x v="1"/>
    <x v="2"/>
    <s v="R1013"/>
    <n v="22"/>
  </r>
  <r>
    <x v="2198"/>
    <s v=" Mr"/>
    <s v="Eric N"/>
    <s v="Gehlsen"/>
    <n v="35.53"/>
    <n v="4.3600000000000003"/>
    <s v="No"/>
    <s v="No"/>
    <s v="Yes"/>
    <x v="3"/>
    <s v="No"/>
    <s v="Obesity"/>
    <s v="Normal"/>
    <d v="2003-12-30T00:00:00"/>
    <n v="1646.43"/>
    <x v="1"/>
    <x v="1"/>
    <s v="R1012"/>
    <n v="19"/>
  </r>
  <r>
    <x v="2199"/>
    <s v=" Mr"/>
    <s v="Connor"/>
    <s v="Roche"/>
    <n v="30.59"/>
    <n v="4.41"/>
    <s v="No"/>
    <s v="No"/>
    <s v="Yes"/>
    <x v="3"/>
    <s v="No"/>
    <s v="Obesity"/>
    <s v="Normal"/>
    <d v="2003-08-21T00:00:00"/>
    <n v="1639.56"/>
    <x v="1"/>
    <x v="2"/>
    <s v="R1012"/>
    <n v="19"/>
  </r>
  <r>
    <x v="2200"/>
    <s v=" Mr"/>
    <s v="Patrick H"/>
    <s v="Hearn"/>
    <n v="30.59"/>
    <n v="4.17"/>
    <s v="No"/>
    <s v="No"/>
    <s v="Yes"/>
    <x v="3"/>
    <s v="No"/>
    <s v="Obesity"/>
    <s v="Normal"/>
    <d v="2003-09-16T00:00:00"/>
    <n v="1639.56"/>
    <x v="1"/>
    <x v="2"/>
    <s v="R1012"/>
    <n v="19"/>
  </r>
  <r>
    <x v="2201"/>
    <s v=" Mr"/>
    <s v="Tyler"/>
    <s v="Dimson"/>
    <n v="27.835000000000001"/>
    <n v="4.4400000000000004"/>
    <s v="No"/>
    <s v="No"/>
    <s v="Yes"/>
    <x v="3"/>
    <s v="No"/>
    <s v="Overweight"/>
    <s v="Normal"/>
    <d v="2003-12-30T00:00:00"/>
    <n v="1635.73"/>
    <x v="1"/>
    <x v="0"/>
    <s v="R1012"/>
    <n v="19"/>
  </r>
  <r>
    <x v="2202"/>
    <s v=" Ms"/>
    <s v="Deborah L"/>
    <s v="Slason"/>
    <n v="40.26"/>
    <n v="5.52"/>
    <s v="No"/>
    <s v="yes"/>
    <s v="No"/>
    <x v="3"/>
    <s v="No"/>
    <s v="Obesity"/>
    <s v="Normal"/>
    <d v="2004-06-13T00:00:00"/>
    <n v="1634.57"/>
    <x v="1"/>
    <x v="2"/>
    <s v="R1013"/>
    <n v="18"/>
  </r>
  <r>
    <x v="2203"/>
    <s v=" Ms"/>
    <s v="Andrea K"/>
    <s v="Gibson"/>
    <n v="39.82"/>
    <n v="6.01"/>
    <s v="No"/>
    <s v="yes"/>
    <s v="No"/>
    <x v="3"/>
    <s v="No"/>
    <s v="Obesity"/>
    <s v="Prediabetic"/>
    <d v="2004-08-08T00:00:00"/>
    <n v="1633.96"/>
    <x v="1"/>
    <x v="1"/>
    <s v="R1013"/>
    <n v="18"/>
  </r>
  <r>
    <x v="2204"/>
    <s v=" Ms"/>
    <s v="Elleree"/>
    <s v="Erdos"/>
    <n v="39.159999999999997"/>
    <n v="5.81"/>
    <s v="No"/>
    <s v="yes"/>
    <s v="No"/>
    <x v="3"/>
    <s v="No"/>
    <s v="Obesity"/>
    <s v="Prediabetic"/>
    <d v="2004-12-13T00:00:00"/>
    <n v="1633.04"/>
    <x v="1"/>
    <x v="2"/>
    <s v="R1013"/>
    <n v="18"/>
  </r>
  <r>
    <x v="2205"/>
    <s v=" Mr"/>
    <s v="Brandon J"/>
    <s v="Cushman"/>
    <n v="25.555"/>
    <n v="4.37"/>
    <s v="No"/>
    <s v="No"/>
    <s v="Yes"/>
    <x v="3"/>
    <s v="No"/>
    <s v="Overweight"/>
    <s v="Normal"/>
    <d v="2003-09-16T00:00:00"/>
    <n v="1632.56"/>
    <x v="1"/>
    <x v="2"/>
    <s v="R1012"/>
    <n v="19"/>
  </r>
  <r>
    <x v="2206"/>
    <s v=" Mr"/>
    <s v="Steve"/>
    <s v="Hammel"/>
    <n v="25.175000000000001"/>
    <n v="5.74"/>
    <s v="No"/>
    <s v="No"/>
    <s v="Yes"/>
    <x v="3"/>
    <s v="No"/>
    <s v="Overweight"/>
    <s v="Prediabetic"/>
    <d v="2003-10-03T00:00:00"/>
    <n v="1632.04"/>
    <x v="1"/>
    <x v="2"/>
    <s v="R1012"/>
    <n v="19"/>
  </r>
  <r>
    <x v="2207"/>
    <s v=" Ms"/>
    <s v="Nina Wavik Sr"/>
    <s v="Ytterstad"/>
    <n v="38.28"/>
    <n v="5.39"/>
    <s v="No"/>
    <s v="yes"/>
    <s v="No"/>
    <x v="3"/>
    <s v="No"/>
    <s v="Obesity"/>
    <s v="Normal"/>
    <d v="2004-07-09T00:00:00"/>
    <n v="1631.82"/>
    <x v="1"/>
    <x v="1"/>
    <s v="R1013"/>
    <n v="18"/>
  </r>
  <r>
    <x v="2208"/>
    <s v=" Ms"/>
    <s v="Dani"/>
    <s v="Prince"/>
    <n v="38.17"/>
    <n v="4.07"/>
    <s v="No"/>
    <s v="yes"/>
    <s v="No"/>
    <x v="3"/>
    <s v="No"/>
    <s v="Obesity"/>
    <s v="Normal"/>
    <d v="2004-12-05T00:00:00"/>
    <n v="1631.67"/>
    <x v="1"/>
    <x v="0"/>
    <s v="R1013"/>
    <n v="18"/>
  </r>
  <r>
    <x v="2209"/>
    <s v=" Ms"/>
    <s v="Jennifer A"/>
    <s v="Freeman"/>
    <n v="36.85"/>
    <n v="5.49"/>
    <s v="No"/>
    <s v="yes"/>
    <s v="No"/>
    <x v="3"/>
    <s v="No"/>
    <s v="Obesity"/>
    <s v="Normal"/>
    <d v="2004-10-04T00:00:00"/>
    <n v="1629.83"/>
    <x v="1"/>
    <x v="2"/>
    <s v="R1013"/>
    <n v="18"/>
  </r>
  <r>
    <x v="2210"/>
    <s v=" Mr"/>
    <s v="Martin"/>
    <s v="Petrulak"/>
    <n v="22.61"/>
    <n v="5.68"/>
    <s v="No"/>
    <s v="No"/>
    <s v="Yes"/>
    <x v="3"/>
    <s v="No"/>
    <s v="Normal Weight"/>
    <s v="Normal"/>
    <d v="2003-07-17T00:00:00"/>
    <n v="1628.47"/>
    <x v="1"/>
    <x v="1"/>
    <s v="R1012"/>
    <n v="19"/>
  </r>
  <r>
    <x v="2211"/>
    <s v=" Mr"/>
    <s v="Steve"/>
    <s v="Lloyd"/>
    <n v="21.754999999999999"/>
    <n v="6.09"/>
    <s v="No"/>
    <s v="No"/>
    <s v="Yes"/>
    <x v="3"/>
    <s v="No"/>
    <s v="Normal Weight"/>
    <s v="Prediabetic"/>
    <d v="2003-12-04T00:00:00"/>
    <n v="1627.28"/>
    <x v="1"/>
    <x v="2"/>
    <s v="R1012"/>
    <n v="19"/>
  </r>
  <r>
    <x v="2212"/>
    <s v=" Mr"/>
    <s v="Christopher"/>
    <s v="Zablocki"/>
    <n v="20.425000000000001"/>
    <n v="5.53"/>
    <s v="No"/>
    <s v="No"/>
    <s v="Yes"/>
    <x v="3"/>
    <s v="No"/>
    <s v="Normal Weight"/>
    <s v="Normal"/>
    <d v="2003-09-09T00:00:00"/>
    <n v="1625.43"/>
    <x v="1"/>
    <x v="0"/>
    <s v="R1012"/>
    <n v="19"/>
  </r>
  <r>
    <x v="2213"/>
    <s v=" Ms"/>
    <s v="Kathryn M"/>
    <s v="Van Meter"/>
    <n v="31.35"/>
    <n v="4.28"/>
    <s v="No"/>
    <s v="yes"/>
    <s v="No"/>
    <x v="3"/>
    <s v="No"/>
    <s v="Obesity"/>
    <s v="Normal"/>
    <d v="2004-07-25T00:00:00"/>
    <n v="1622.19"/>
    <x v="1"/>
    <x v="1"/>
    <s v="R1013"/>
    <n v="18"/>
  </r>
  <r>
    <x v="2214"/>
    <s v=" Ms"/>
    <s v="Emily"/>
    <s v="Babay"/>
    <n v="31.13"/>
    <n v="6.01"/>
    <s v="No"/>
    <s v="yes"/>
    <s v="No"/>
    <x v="3"/>
    <s v="No"/>
    <s v="Obesity"/>
    <s v="Prediabetic"/>
    <d v="2004-08-21T00:00:00"/>
    <n v="1621.88"/>
    <x v="1"/>
    <x v="2"/>
    <s v="R1013"/>
    <n v="18"/>
  </r>
  <r>
    <x v="2215"/>
    <s v=" Mr"/>
    <s v="Trent A"/>
    <s v="Taylor"/>
    <n v="17.48"/>
    <n v="4.59"/>
    <s v="No"/>
    <s v="No"/>
    <s v="Yes"/>
    <x v="3"/>
    <s v="No"/>
    <s v="Under  Weight"/>
    <s v="Normal"/>
    <d v="2003-09-14T00:00:00"/>
    <n v="1621.34"/>
    <x v="1"/>
    <x v="2"/>
    <s v="R1012"/>
    <n v="19"/>
  </r>
  <r>
    <x v="2216"/>
    <s v=" Ms"/>
    <s v="Jennifer E"/>
    <s v="Smith"/>
    <n v="22.57"/>
    <n v="5.8"/>
    <s v="yes"/>
    <s v="No"/>
    <s v="No"/>
    <x v="3"/>
    <s v="No"/>
    <s v="Normal Weight"/>
    <s v="Prediabetic"/>
    <d v="1995-08-05T00:00:00"/>
    <n v="1617.16"/>
    <x v="1"/>
    <x v="1"/>
    <s v="R1013"/>
    <n v="27"/>
  </r>
  <r>
    <x v="2217"/>
    <s v=" Ms"/>
    <s v="Polly"/>
    <s v="Moody"/>
    <n v="26.73"/>
    <n v="5.08"/>
    <s v="No"/>
    <s v="yes"/>
    <s v="No"/>
    <x v="3"/>
    <s v="No"/>
    <s v="Overweight"/>
    <s v="Normal"/>
    <d v="2004-07-22T00:00:00"/>
    <n v="1615.77"/>
    <x v="1"/>
    <x v="1"/>
    <s v="R1013"/>
    <n v="18"/>
  </r>
  <r>
    <x v="2218"/>
    <s v=" Ms"/>
    <s v="Elizabeth"/>
    <s v="Swierzbinski"/>
    <n v="20.79"/>
    <n v="5.84"/>
    <s v="No"/>
    <s v="yes"/>
    <s v="No"/>
    <x v="3"/>
    <s v="No"/>
    <s v="Normal Weight"/>
    <s v="Prediabetic"/>
    <d v="2004-11-19T00:00:00"/>
    <n v="1607.51"/>
    <x v="1"/>
    <x v="0"/>
    <s v="R1013"/>
    <n v="18"/>
  </r>
  <r>
    <x v="2219"/>
    <s v=" Ms"/>
    <s v="Tiffany A"/>
    <s v="Schwartz"/>
    <n v="20.149999999999999"/>
    <n v="4.1500000000000004"/>
    <s v="No"/>
    <s v="No"/>
    <s v="No"/>
    <x v="3"/>
    <s v="No"/>
    <s v="Normal Weight"/>
    <s v="Normal"/>
    <d v="1992-09-22T00:00:00"/>
    <n v="1566.88"/>
    <x v="1"/>
    <x v="1"/>
    <s v="R1013"/>
    <n v="30"/>
  </r>
  <r>
    <x v="2220"/>
    <s v=" Mr"/>
    <s v="Cole"/>
    <s v="Sanseverino"/>
    <n v="36.85"/>
    <n v="4.3600000000000003"/>
    <s v="yes"/>
    <s v="No"/>
    <s v="No"/>
    <x v="0"/>
    <s v="No"/>
    <s v="Obesity"/>
    <s v="Normal"/>
    <d v="2001-12-05T00:00:00"/>
    <n v="1534.3"/>
    <x v="1"/>
    <x v="2"/>
    <s v="R1013"/>
    <n v="21"/>
  </r>
  <r>
    <x v="2221"/>
    <s v=" Mr"/>
    <s v="Matthew T"/>
    <s v="Lawder"/>
    <n v="35.53"/>
    <n v="4.55"/>
    <s v="yes"/>
    <s v="No"/>
    <s v="No"/>
    <x v="0"/>
    <s v="No"/>
    <s v="Obesity"/>
    <s v="Normal"/>
    <d v="2001-06-02T00:00:00"/>
    <n v="1532.47"/>
    <x v="1"/>
    <x v="2"/>
    <s v="R1013"/>
    <n v="22"/>
  </r>
  <r>
    <x v="2222"/>
    <s v=" Mr"/>
    <s v="Zachary"/>
    <s v="Young"/>
    <n v="31.1"/>
    <n v="4.37"/>
    <s v="yes"/>
    <s v="No"/>
    <s v="No"/>
    <x v="0"/>
    <s v="No"/>
    <s v="Obesity"/>
    <s v="Normal"/>
    <d v="2001-07-07T00:00:00"/>
    <n v="1526.31"/>
    <x v="1"/>
    <x v="0"/>
    <s v="R1011"/>
    <n v="21"/>
  </r>
  <r>
    <x v="2223"/>
    <s v=" Mr"/>
    <s v="Matthew T"/>
    <s v="Hoerner"/>
    <n v="23.21"/>
    <n v="5.24"/>
    <s v="yes"/>
    <s v="No"/>
    <s v="No"/>
    <x v="0"/>
    <s v="No"/>
    <s v="Normal Weight"/>
    <s v="Normal"/>
    <d v="2001-08-25T00:00:00"/>
    <n v="1515.34"/>
    <x v="1"/>
    <x v="0"/>
    <s v="R1013"/>
    <n v="21"/>
  </r>
  <r>
    <x v="2224"/>
    <s v=" Mr"/>
    <s v="Pat"/>
    <s v="Benson"/>
    <n v="18.36"/>
    <n v="5.96"/>
    <s v="No"/>
    <s v="No"/>
    <s v="No"/>
    <x v="3"/>
    <s v="No"/>
    <s v="Under  Weight"/>
    <s v="Prediabetic"/>
    <d v="1998-06-19T00:00:00"/>
    <n v="1497"/>
    <x v="1"/>
    <x v="2"/>
    <s v="R1013"/>
    <n v="24"/>
  </r>
  <r>
    <x v="2225"/>
    <s v=" Ms"/>
    <s v="Ashley"/>
    <s v="Horton"/>
    <n v="15.92"/>
    <n v="4.76"/>
    <s v="yes"/>
    <s v="No"/>
    <s v="No"/>
    <x v="3"/>
    <s v="No"/>
    <s v="Under  Weight"/>
    <s v="Normal"/>
    <d v="1995-10-07T00:00:00"/>
    <n v="1493"/>
    <x v="1"/>
    <x v="0"/>
    <s v="R1013"/>
    <n v="27"/>
  </r>
  <r>
    <x v="2226"/>
    <s v=" Ms"/>
    <s v="Elizabeth A"/>
    <s v="Mcgraw"/>
    <n v="15.17"/>
    <n v="4.3"/>
    <s v="yes"/>
    <s v="No"/>
    <s v="Yes"/>
    <x v="3"/>
    <s v="No"/>
    <s v="Under  Weight"/>
    <s v="Normal"/>
    <d v="1997-06-09T00:00:00"/>
    <n v="1481"/>
    <x v="1"/>
    <x v="1"/>
    <s v="R1012"/>
    <n v="25"/>
  </r>
  <r>
    <x v="2227"/>
    <s v=" Ms"/>
    <s v="Rebecca M"/>
    <s v="Beaulne"/>
    <n v="16.63"/>
    <n v="4.5"/>
    <s v="No"/>
    <s v="No"/>
    <s v="No"/>
    <x v="3"/>
    <s v="No"/>
    <s v="Under  Weight"/>
    <s v="Normal"/>
    <d v="1998-12-07T00:00:00"/>
    <n v="1477"/>
    <x v="1"/>
    <x v="1"/>
    <s v="R1013"/>
    <n v="24"/>
  </r>
  <r>
    <x v="2228"/>
    <s v=" Ms"/>
    <s v="Ruth"/>
    <s v="Lunz"/>
    <n v="19.39"/>
    <n v="5.59"/>
    <s v="No"/>
    <s v="No"/>
    <s v="Yes"/>
    <x v="3"/>
    <s v="No"/>
    <s v="Normal Weight"/>
    <s v="Normal"/>
    <d v="2003-06-20T00:00:00"/>
    <n v="1467"/>
    <x v="1"/>
    <x v="2"/>
    <s v="R1013"/>
    <n v="19"/>
  </r>
  <r>
    <x v="2229"/>
    <s v=" Mr"/>
    <s v="Gregory S"/>
    <s v="Kyle"/>
    <n v="17.34"/>
    <n v="6.29"/>
    <s v="yes"/>
    <s v="No"/>
    <s v="Yes"/>
    <x v="3"/>
    <s v="No"/>
    <s v="Under  Weight"/>
    <s v="Prediabetic"/>
    <d v="1997-06-19T00:00:00"/>
    <n v="1445"/>
    <x v="1"/>
    <x v="1"/>
    <s v="R1013"/>
    <n v="25"/>
  </r>
  <r>
    <x v="2230"/>
    <s v=" Ms"/>
    <s v="Alexandra S"/>
    <s v="Brackenwagen"/>
    <n v="17.940000000000001"/>
    <n v="4.1900000000000004"/>
    <s v="No"/>
    <s v="yes"/>
    <s v="No"/>
    <x v="3"/>
    <s v="No"/>
    <s v="Under  Weight"/>
    <s v="Normal"/>
    <d v="2000-09-01T00:00:00"/>
    <n v="1438"/>
    <x v="1"/>
    <x v="2"/>
    <s v="R1013"/>
    <n v="22"/>
  </r>
  <r>
    <x v="2231"/>
    <s v=" Ms"/>
    <s v="Hillary"/>
    <s v="Schmitt"/>
    <n v="16.670000000000002"/>
    <n v="4.7"/>
    <s v="yes"/>
    <s v="No"/>
    <s v="Yes"/>
    <x v="3"/>
    <s v="No"/>
    <s v="Under  Weight"/>
    <s v="Normal"/>
    <d v="1997-12-05T00:00:00"/>
    <n v="1422"/>
    <x v="1"/>
    <x v="2"/>
    <s v="R1013"/>
    <n v="25"/>
  </r>
  <r>
    <x v="2232"/>
    <s v=" Ms"/>
    <s v="Amy K"/>
    <s v="Borden"/>
    <n v="20.58"/>
    <n v="5.64"/>
    <s v="yes"/>
    <s v="No"/>
    <s v="No"/>
    <x v="0"/>
    <s v="No"/>
    <s v="Normal Weight"/>
    <s v="Normal"/>
    <d v="2001-08-23T00:00:00"/>
    <n v="1421"/>
    <x v="1"/>
    <x v="2"/>
    <s v="R1013"/>
    <n v="21"/>
  </r>
  <r>
    <x v="2233"/>
    <s v=" Mr"/>
    <s v="Scott"/>
    <s v="Mclean"/>
    <n v="16.5"/>
    <n v="4.1100000000000003"/>
    <s v="yes"/>
    <s v="No"/>
    <s v="No"/>
    <x v="0"/>
    <s v="No"/>
    <s v="Under  Weight"/>
    <s v="Normal"/>
    <d v="1996-06-23T00:00:00"/>
    <n v="1417"/>
    <x v="1"/>
    <x v="0"/>
    <s v="R1013"/>
    <n v="26"/>
  </r>
  <r>
    <x v="2234"/>
    <s v=" Mr"/>
    <s v="John"/>
    <s v="Regan"/>
    <n v="15.41"/>
    <n v="5.43"/>
    <s v="yes"/>
    <s v="No"/>
    <s v="Yes"/>
    <x v="3"/>
    <s v="No"/>
    <s v="Under  Weight"/>
    <s v="Normal"/>
    <d v="1997-10-27T00:00:00"/>
    <n v="1402"/>
    <x v="1"/>
    <x v="0"/>
    <s v="R1011"/>
    <n v="25"/>
  </r>
  <r>
    <x v="2235"/>
    <s v=" Mr"/>
    <s v="Maaikel"/>
    <s v="Koenis"/>
    <n v="24.59"/>
    <n v="4.38"/>
    <s v="No"/>
    <s v="No"/>
    <s v="No"/>
    <x v="3"/>
    <s v="No"/>
    <s v="Normal Weight"/>
    <s v="Normal"/>
    <d v="1998-09-05T00:00:00"/>
    <n v="1400.44"/>
    <x v="1"/>
    <x v="2"/>
    <s v="R1013"/>
    <n v="24"/>
  </r>
  <r>
    <x v="2236"/>
    <s v=" Mr"/>
    <s v="Daniel C"/>
    <s v="Kittaka"/>
    <n v="33.33"/>
    <n v="9.7899999999999991"/>
    <s v="No"/>
    <s v="No"/>
    <s v="No"/>
    <x v="0"/>
    <s v="No"/>
    <s v="Obesity"/>
    <s v="Diabetic"/>
    <d v="2002-12-22T00:00:00"/>
    <n v="1391.53"/>
    <x v="1"/>
    <x v="1"/>
    <s v="R1013"/>
    <n v="20"/>
  </r>
  <r>
    <x v="2237"/>
    <s v=" Mr"/>
    <s v="Christopher S"/>
    <s v="Concannon"/>
    <n v="18.5"/>
    <n v="11.84"/>
    <s v="No"/>
    <s v="No"/>
    <s v="No"/>
    <x v="0"/>
    <s v="No"/>
    <s v="Under  Weight"/>
    <s v="Diabetic"/>
    <d v="2002-11-14T00:00:00"/>
    <n v="1390"/>
    <x v="1"/>
    <x v="2"/>
    <s v="R1013"/>
    <n v="20"/>
  </r>
  <r>
    <x v="2238"/>
    <s v=" Mr"/>
    <s v="William R"/>
    <s v="Johnson"/>
    <n v="18.579999999999998"/>
    <n v="6.22"/>
    <s v="No"/>
    <s v="No"/>
    <s v="No"/>
    <x v="0"/>
    <s v="No"/>
    <s v="Normal Weight"/>
    <s v="Prediabetic"/>
    <d v="1999-07-06T00:00:00"/>
    <n v="1389"/>
    <x v="1"/>
    <x v="2"/>
    <s v="R1013"/>
    <n v="23"/>
  </r>
  <r>
    <x v="2239"/>
    <s v=" Ms"/>
    <s v="Lyndsy"/>
    <s v="Schultz"/>
    <n v="16.64"/>
    <n v="10.01"/>
    <s v="No"/>
    <s v="No"/>
    <s v="No"/>
    <x v="0"/>
    <s v="No"/>
    <s v="Under  Weight"/>
    <s v="Diabetic"/>
    <d v="2002-08-15T00:00:00"/>
    <n v="1382"/>
    <x v="1"/>
    <x v="1"/>
    <s v="R1013"/>
    <n v="20"/>
  </r>
  <r>
    <x v="2240"/>
    <s v=" Ms"/>
    <s v="Jessica"/>
    <s v="Brannigan"/>
    <n v="19.329999999999998"/>
    <n v="4.32"/>
    <s v="No"/>
    <s v="No"/>
    <s v="No"/>
    <x v="3"/>
    <s v="No"/>
    <s v="Normal Weight"/>
    <s v="Normal"/>
    <d v="1998-12-03T00:00:00"/>
    <n v="1359"/>
    <x v="1"/>
    <x v="1"/>
    <s v="R1013"/>
    <n v="24"/>
  </r>
  <r>
    <x v="2241"/>
    <s v=" Ms"/>
    <s v="Anna"/>
    <s v="Cavallo"/>
    <n v="21.26"/>
    <n v="5.65"/>
    <s v="yes"/>
    <s v="No"/>
    <s v="Yes"/>
    <x v="3"/>
    <s v="No"/>
    <s v="Normal Weight"/>
    <s v="Normal"/>
    <d v="1997-11-07T00:00:00"/>
    <n v="1341.16"/>
    <x v="1"/>
    <x v="2"/>
    <s v="R1012"/>
    <n v="25"/>
  </r>
  <r>
    <x v="2242"/>
    <s v=" Mr"/>
    <s v="Jordan"/>
    <s v="Chang"/>
    <n v="15.6"/>
    <n v="4.12"/>
    <s v="yes"/>
    <s v="No"/>
    <s v="No"/>
    <x v="3"/>
    <s v="No"/>
    <s v="Under  Weight"/>
    <s v="Normal"/>
    <d v="1995-07-30T00:00:00"/>
    <n v="1338"/>
    <x v="1"/>
    <x v="0"/>
    <s v="R1012"/>
    <n v="27"/>
  </r>
  <r>
    <x v="2243"/>
    <s v=" Mr"/>
    <s v="Brian"/>
    <s v="Axelrod"/>
    <n v="24.39"/>
    <n v="6.24"/>
    <s v="No"/>
    <s v="No"/>
    <s v="No"/>
    <x v="3"/>
    <s v="No"/>
    <s v="Normal Weight"/>
    <s v="Prediabetic"/>
    <d v="1998-07-12T00:00:00"/>
    <n v="1332.61"/>
    <x v="1"/>
    <x v="0"/>
    <s v="R1013"/>
    <n v="24"/>
  </r>
  <r>
    <x v="2244"/>
    <s v=" Ms"/>
    <s v="Katherine A"/>
    <s v="Davenport"/>
    <n v="24.75"/>
    <n v="4.83"/>
    <s v="No"/>
    <s v="No"/>
    <s v="No"/>
    <x v="0"/>
    <s v="No"/>
    <s v="Normal Weight"/>
    <s v="Normal"/>
    <d v="1999-10-14T00:00:00"/>
    <n v="1329.17"/>
    <x v="1"/>
    <x v="0"/>
    <s v="R1013"/>
    <n v="23"/>
  </r>
  <r>
    <x v="2245"/>
    <s v=" Ms"/>
    <s v="Melanie"/>
    <s v="Roberge"/>
    <n v="20.88"/>
    <n v="7.4"/>
    <s v="No"/>
    <s v="No"/>
    <s v="No"/>
    <x v="0"/>
    <s v="No"/>
    <s v="Normal Weight"/>
    <s v="Diabetic"/>
    <d v="2002-10-13T00:00:00"/>
    <n v="1315"/>
    <x v="1"/>
    <x v="2"/>
    <s v="R1013"/>
    <n v="20"/>
  </r>
  <r>
    <x v="2246"/>
    <s v=" Ms"/>
    <s v="Jessica"/>
    <s v="Schmidt"/>
    <n v="20.43"/>
    <n v="4.54"/>
    <s v="No"/>
    <s v="No"/>
    <s v="No"/>
    <x v="0"/>
    <s v="No"/>
    <s v="Normal Weight"/>
    <s v="Normal"/>
    <d v="1999-12-02T00:00:00"/>
    <n v="1304"/>
    <x v="1"/>
    <x v="2"/>
    <s v="R1013"/>
    <n v="23"/>
  </r>
  <r>
    <x v="2247"/>
    <s v=" Mr"/>
    <s v="Eric S"/>
    <s v="Kosters"/>
    <n v="15.18"/>
    <n v="11.11"/>
    <s v="No"/>
    <s v="No"/>
    <s v="No"/>
    <x v="0"/>
    <s v="No"/>
    <s v="Under  Weight"/>
    <s v="Diabetic"/>
    <d v="2002-12-10T00:00:00"/>
    <n v="1304"/>
    <x v="1"/>
    <x v="2"/>
    <s v="R1012"/>
    <n v="20"/>
  </r>
  <r>
    <x v="2248"/>
    <s v=" Mr"/>
    <s v="Joseph"/>
    <s v="Dykes"/>
    <n v="15.12"/>
    <n v="4.03"/>
    <s v="yes"/>
    <s v="No"/>
    <s v="No"/>
    <x v="0"/>
    <s v="No"/>
    <s v="Under  Weight"/>
    <s v="Normal"/>
    <d v="2001-11-29T00:00:00"/>
    <n v="1293"/>
    <x v="1"/>
    <x v="0"/>
    <s v="R1012"/>
    <n v="21"/>
  </r>
  <r>
    <x v="2249"/>
    <s v=" Ms"/>
    <s v="Mary"/>
    <s v="Velan"/>
    <n v="23.88"/>
    <n v="4.51"/>
    <s v="No"/>
    <s v="No"/>
    <s v="No"/>
    <x v="3"/>
    <s v="No"/>
    <s v="Normal Weight"/>
    <s v="Normal"/>
    <d v="1998-06-04T00:00:00"/>
    <n v="1290.93"/>
    <x v="1"/>
    <x v="2"/>
    <s v="R1013"/>
    <n v="25"/>
  </r>
  <r>
    <x v="2250"/>
    <s v=" Ms"/>
    <s v="Natalie"/>
    <s v="Goolik"/>
    <n v="16.13"/>
    <n v="5.56"/>
    <s v="No"/>
    <s v="yes"/>
    <s v="No"/>
    <x v="3"/>
    <s v="No"/>
    <s v="Under  Weight"/>
    <s v="Normal"/>
    <d v="2000-06-26T00:00:00"/>
    <n v="1286"/>
    <x v="1"/>
    <x v="2"/>
    <s v="R1013"/>
    <n v="22"/>
  </r>
  <r>
    <x v="2251"/>
    <s v=" Mr"/>
    <s v="Christopher"/>
    <s v="Bain"/>
    <n v="24.09"/>
    <n v="4.0999999999999996"/>
    <s v="No"/>
    <s v="yes"/>
    <s v="No"/>
    <x v="3"/>
    <s v="No"/>
    <s v="Normal Weight"/>
    <s v="Normal"/>
    <d v="2004-07-28T00:00:00"/>
    <n v="1285"/>
    <x v="1"/>
    <x v="0"/>
    <s v="R1013"/>
    <n v="18"/>
  </r>
  <r>
    <x v="2252"/>
    <s v=" Ms"/>
    <s v="Sonja"/>
    <s v="Wieck"/>
    <n v="19.43"/>
    <n v="5.85"/>
    <s v="No"/>
    <s v="yes"/>
    <s v="No"/>
    <x v="3"/>
    <s v="No"/>
    <s v="Normal Weight"/>
    <s v="Prediabetic"/>
    <d v="2004-09-30T00:00:00"/>
    <n v="1283"/>
    <x v="1"/>
    <x v="1"/>
    <s v="R1013"/>
    <n v="18"/>
  </r>
  <r>
    <x v="2253"/>
    <s v=" Ms"/>
    <s v="Alexandra"/>
    <s v="Friel"/>
    <n v="15.22"/>
    <n v="4.92"/>
    <s v="yes"/>
    <s v="No"/>
    <s v="Yes"/>
    <x v="3"/>
    <s v="No"/>
    <s v="Under  Weight"/>
    <s v="Normal"/>
    <d v="1997-10-26T00:00:00"/>
    <n v="1276"/>
    <x v="1"/>
    <x v="2"/>
    <s v="R1012"/>
    <n v="25"/>
  </r>
  <r>
    <x v="2254"/>
    <s v=" Ms"/>
    <s v="Martha L"/>
    <s v="Santandreu"/>
    <n v="20.72"/>
    <n v="9.4600000000000009"/>
    <s v="No"/>
    <s v="No"/>
    <s v="No"/>
    <x v="0"/>
    <s v="No"/>
    <s v="Normal Weight"/>
    <s v="Diabetic"/>
    <d v="2002-12-04T00:00:00"/>
    <n v="1267"/>
    <x v="1"/>
    <x v="1"/>
    <s v="R1013"/>
    <n v="20"/>
  </r>
  <r>
    <x v="2255"/>
    <s v=" Mr"/>
    <s v="Ryan C"/>
    <s v="Johnson"/>
    <n v="35.4"/>
    <n v="5.94"/>
    <s v="No"/>
    <s v="No"/>
    <s v="Yes"/>
    <x v="3"/>
    <s v="No"/>
    <s v="Obesity"/>
    <s v="Prediabetic"/>
    <d v="2003-11-21T00:00:00"/>
    <n v="1263.25"/>
    <x v="1"/>
    <x v="0"/>
    <s v="R1011"/>
    <n v="19"/>
  </r>
  <r>
    <x v="2256"/>
    <s v=" Mr"/>
    <s v="Cliff"/>
    <s v="Gerber"/>
    <n v="34.4"/>
    <n v="5.7"/>
    <s v="No"/>
    <s v="No"/>
    <s v="Yes"/>
    <x v="3"/>
    <s v="No"/>
    <s v="Obesity"/>
    <s v="Prediabetic"/>
    <d v="2003-08-15T00:00:00"/>
    <n v="1261.8599999999999"/>
    <x v="1"/>
    <x v="0"/>
    <s v="R1011"/>
    <n v="19"/>
  </r>
  <r>
    <x v="2257"/>
    <s v=" Mr"/>
    <s v="Blue"/>
    <s v="Benadum"/>
    <n v="34.1"/>
    <n v="4.13"/>
    <s v="No"/>
    <s v="No"/>
    <s v="Yes"/>
    <x v="3"/>
    <s v="No"/>
    <s v="Obesity"/>
    <s v="Normal"/>
    <d v="2003-10-30T00:00:00"/>
    <n v="1261.44"/>
    <x v="1"/>
    <x v="0"/>
    <s v="R1011"/>
    <n v="19"/>
  </r>
  <r>
    <x v="2258"/>
    <s v=" Mr"/>
    <s v="Jeffrey M"/>
    <s v="Ragazzini"/>
    <n v="30.4"/>
    <n v="4.7699999999999996"/>
    <s v="No"/>
    <s v="No"/>
    <s v="Yes"/>
    <x v="3"/>
    <s v="No"/>
    <s v="Obesity"/>
    <s v="Normal"/>
    <d v="2003-10-13T00:00:00"/>
    <n v="1256.3"/>
    <x v="1"/>
    <x v="0"/>
    <s v="R1011"/>
    <n v="19"/>
  </r>
  <r>
    <x v="2259"/>
    <s v=" Mr"/>
    <s v="Andrew"/>
    <s v="Kessinger"/>
    <n v="28.7"/>
    <n v="4.99"/>
    <s v="No"/>
    <s v="No"/>
    <s v="Yes"/>
    <x v="3"/>
    <s v="No"/>
    <s v="Overweight"/>
    <s v="Normal"/>
    <d v="2003-12-10T00:00:00"/>
    <n v="1253.94"/>
    <x v="1"/>
    <x v="2"/>
    <s v="R1011"/>
    <n v="19"/>
  </r>
  <r>
    <x v="2260"/>
    <s v=" Ms"/>
    <s v="Julia"/>
    <s v="Bezgin"/>
    <n v="17.440000000000001"/>
    <n v="4.42"/>
    <s v="yes"/>
    <s v="No"/>
    <s v="Yes"/>
    <x v="3"/>
    <s v="No"/>
    <s v="Under  Weight"/>
    <s v="Normal"/>
    <d v="1997-11-04T00:00:00"/>
    <n v="1253"/>
    <x v="1"/>
    <x v="2"/>
    <s v="R1013"/>
    <n v="25"/>
  </r>
  <r>
    <x v="2261"/>
    <s v=" Mr"/>
    <s v="Daniel"/>
    <s v="Woldesilassie"/>
    <n v="27.6"/>
    <n v="4.01"/>
    <s v="No"/>
    <s v="No"/>
    <s v="Yes"/>
    <x v="3"/>
    <s v="No"/>
    <s v="Overweight"/>
    <s v="Normal"/>
    <d v="2003-09-15T00:00:00"/>
    <n v="1252.4100000000001"/>
    <x v="1"/>
    <x v="0"/>
    <s v="R1011"/>
    <n v="19"/>
  </r>
  <r>
    <x v="2262"/>
    <s v=" Mr"/>
    <s v="Jaime"/>
    <s v="Ruiz Herrero"/>
    <n v="20.7"/>
    <n v="4.49"/>
    <s v="No"/>
    <s v="No"/>
    <s v="Yes"/>
    <x v="3"/>
    <s v="No"/>
    <s v="Normal Weight"/>
    <s v="Normal"/>
    <d v="2003-09-08T00:00:00"/>
    <n v="1242.82"/>
    <x v="1"/>
    <x v="1"/>
    <s v="R1011"/>
    <n v="19"/>
  </r>
  <r>
    <x v="2263"/>
    <s v=" Mr"/>
    <s v="Mohd Syahidan"/>
    <s v="Bin Alias"/>
    <n v="20.3"/>
    <n v="6.37"/>
    <s v="No"/>
    <s v="No"/>
    <s v="Yes"/>
    <x v="3"/>
    <s v="No"/>
    <s v="Normal Weight"/>
    <s v="Prediabetic"/>
    <d v="2003-09-15T00:00:00"/>
    <n v="1242.26"/>
    <x v="1"/>
    <x v="1"/>
    <s v="R1011"/>
    <n v="19"/>
  </r>
  <r>
    <x v="2264"/>
    <s v=" Mr"/>
    <s v="Matthew"/>
    <s v="Fischer-Daly"/>
    <n v="19.8"/>
    <n v="5.12"/>
    <s v="No"/>
    <s v="No"/>
    <s v="Yes"/>
    <x v="3"/>
    <s v="No"/>
    <s v="Normal Weight"/>
    <s v="Normal"/>
    <d v="2003-08-02T00:00:00"/>
    <n v="1241.57"/>
    <x v="1"/>
    <x v="2"/>
    <s v="R1011"/>
    <n v="19"/>
  </r>
  <r>
    <x v="2265"/>
    <s v=" Ms"/>
    <s v="Elizabeth S"/>
    <s v="Pulliam"/>
    <n v="21.87"/>
    <n v="8.59"/>
    <s v="No"/>
    <s v="No"/>
    <s v="No"/>
    <x v="0"/>
    <s v="No"/>
    <s v="Normal Weight"/>
    <s v="Diabetic"/>
    <d v="2002-07-01T00:00:00"/>
    <n v="1241"/>
    <x v="1"/>
    <x v="2"/>
    <s v="R1013"/>
    <n v="20"/>
  </r>
  <r>
    <x v="2266"/>
    <s v=" Ms"/>
    <s v="Katie"/>
    <s v="Guisinger"/>
    <n v="16.600000000000001"/>
    <n v="5.87"/>
    <s v="No"/>
    <s v="No"/>
    <s v="No"/>
    <x v="3"/>
    <s v="No"/>
    <s v="Under  Weight"/>
    <s v="Prediabetic"/>
    <d v="1998-10-11T00:00:00"/>
    <n v="1240"/>
    <x v="1"/>
    <x v="1"/>
    <s v="R1012"/>
    <n v="24"/>
  </r>
  <r>
    <x v="2267"/>
    <s v=" Ms"/>
    <s v="Christi A"/>
    <s v="Arnerich"/>
    <n v="21.98"/>
    <n v="7.03"/>
    <s v="No"/>
    <s v="No"/>
    <s v="No"/>
    <x v="0"/>
    <s v="No"/>
    <s v="Normal Weight"/>
    <s v="Diabetic"/>
    <d v="2002-12-12T00:00:00"/>
    <n v="1237"/>
    <x v="1"/>
    <x v="2"/>
    <s v="R1013"/>
    <n v="20"/>
  </r>
  <r>
    <x v="2268"/>
    <s v=" Ms"/>
    <s v="Sandra K"/>
    <s v="Lynch"/>
    <n v="19.7"/>
    <n v="5.51"/>
    <s v="No"/>
    <s v="No"/>
    <s v="No"/>
    <x v="3"/>
    <s v="No"/>
    <s v="Normal Weight"/>
    <s v="Normal"/>
    <d v="1998-07-13T00:00:00"/>
    <n v="1234"/>
    <x v="1"/>
    <x v="1"/>
    <s v="R1013"/>
    <n v="24"/>
  </r>
  <r>
    <x v="2269"/>
    <s v=" Ms"/>
    <s v="Katharine"/>
    <s v="Reilly"/>
    <n v="19.21"/>
    <n v="4.76"/>
    <s v="No"/>
    <s v="yes"/>
    <s v="No"/>
    <x v="3"/>
    <s v="No"/>
    <s v="Normal Weight"/>
    <s v="Normal"/>
    <d v="2004-10-16T00:00:00"/>
    <n v="1228"/>
    <x v="1"/>
    <x v="1"/>
    <s v="R1012"/>
    <n v="18"/>
  </r>
  <r>
    <x v="2270"/>
    <s v=" Mr"/>
    <s v="Jerome"/>
    <s v="Nolette"/>
    <n v="19.3"/>
    <n v="4.7"/>
    <s v="No"/>
    <s v="yes"/>
    <s v="No"/>
    <x v="3"/>
    <s v="No"/>
    <s v="Normal Weight"/>
    <s v="Normal"/>
    <d v="2004-07-09T00:00:00"/>
    <n v="1224"/>
    <x v="1"/>
    <x v="1"/>
    <s v="R1013"/>
    <n v="18"/>
  </r>
  <r>
    <x v="2271"/>
    <s v=" Ms"/>
    <s v="Julia R"/>
    <s v="Chabrier"/>
    <n v="16.22"/>
    <n v="6.21"/>
    <s v="yes"/>
    <s v="No"/>
    <s v="No"/>
    <x v="0"/>
    <s v="No"/>
    <s v="Under  Weight"/>
    <s v="Prediabetic"/>
    <d v="1996-11-04T00:00:00"/>
    <n v="1220"/>
    <x v="1"/>
    <x v="0"/>
    <s v="R1012"/>
    <n v="26"/>
  </r>
  <r>
    <x v="2272"/>
    <s v=" Mr"/>
    <s v="Sean Henry"/>
    <s v="Lee"/>
    <n v="17.12"/>
    <n v="4.5199999999999996"/>
    <s v="No"/>
    <s v="yes"/>
    <s v="No"/>
    <x v="3"/>
    <s v="No"/>
    <s v="Under  Weight"/>
    <s v="Normal"/>
    <d v="2004-06-02T00:00:00"/>
    <n v="1210"/>
    <x v="1"/>
    <x v="1"/>
    <s v="R1013"/>
    <n v="19"/>
  </r>
  <r>
    <x v="2273"/>
    <s v=" Ms"/>
    <s v="Rachel A"/>
    <s v="Knotts"/>
    <n v="19.07"/>
    <n v="5.45"/>
    <s v="No"/>
    <s v="No"/>
    <s v="No"/>
    <x v="3"/>
    <s v="No"/>
    <s v="Normal Weight"/>
    <s v="Normal"/>
    <d v="1992-10-06T00:00:00"/>
    <n v="1200.55"/>
    <x v="1"/>
    <x v="0"/>
    <s v="R1013"/>
    <n v="30"/>
  </r>
  <r>
    <x v="2274"/>
    <s v=" Mr"/>
    <s v="Jim"/>
    <s v="Pultorak"/>
    <n v="15.56"/>
    <n v="4.42"/>
    <s v="No"/>
    <s v="No"/>
    <s v="No"/>
    <x v="0"/>
    <s v="No"/>
    <s v="Under  Weight"/>
    <s v="Normal"/>
    <d v="1999-06-28T00:00:00"/>
    <n v="1200"/>
    <x v="1"/>
    <x v="0"/>
    <s v="R1012"/>
    <n v="23"/>
  </r>
  <r>
    <x v="2275"/>
    <s v=" Mr"/>
    <s v="Tim"/>
    <s v="Maxon"/>
    <n v="22.76"/>
    <n v="9.44"/>
    <s v="No"/>
    <s v="No"/>
    <s v="No"/>
    <x v="0"/>
    <s v="No"/>
    <s v="Normal Weight"/>
    <s v="Diabetic"/>
    <d v="2002-08-26T00:00:00"/>
    <n v="1191"/>
    <x v="1"/>
    <x v="1"/>
    <s v="R1013"/>
    <n v="20"/>
  </r>
  <r>
    <x v="2276"/>
    <s v=" Ms"/>
    <s v="Abby L"/>
    <s v="Kraai"/>
    <n v="22.79"/>
    <n v="6.15"/>
    <s v="yes"/>
    <s v="No"/>
    <s v="Yes"/>
    <x v="3"/>
    <s v="No"/>
    <s v="Normal Weight"/>
    <s v="Prediabetic"/>
    <d v="1997-06-28T00:00:00"/>
    <n v="1178.07"/>
    <x v="1"/>
    <x v="2"/>
    <s v="R1013"/>
    <n v="25"/>
  </r>
  <r>
    <x v="2277"/>
    <s v=" Mr"/>
    <s v="Mark"/>
    <s v="Larosa"/>
    <n v="17.41"/>
    <n v="5.13"/>
    <s v="yes"/>
    <s v="No"/>
    <s v="No"/>
    <x v="0"/>
    <s v="No"/>
    <s v="Under  Weight"/>
    <s v="Normal"/>
    <d v="1996-08-11T00:00:00"/>
    <n v="1178"/>
    <x v="1"/>
    <x v="0"/>
    <s v="R1013"/>
    <n v="26"/>
  </r>
  <r>
    <x v="2278"/>
    <s v=" Mr"/>
    <s v="Ali"/>
    <s v="King"/>
    <n v="19.32"/>
    <n v="4.96"/>
    <s v="yes"/>
    <s v="No"/>
    <s v="No"/>
    <x v="0"/>
    <s v="No"/>
    <s v="Normal Weight"/>
    <s v="Normal"/>
    <d v="2001-11-12T00:00:00"/>
    <n v="1167"/>
    <x v="1"/>
    <x v="1"/>
    <s v="R1013"/>
    <n v="21"/>
  </r>
  <r>
    <x v="2279"/>
    <s v=" Mr"/>
    <s v="Joshua"/>
    <s v="Haney"/>
    <n v="18.25"/>
    <n v="10.95"/>
    <s v="No"/>
    <s v="No"/>
    <s v="No"/>
    <x v="0"/>
    <s v="No"/>
    <s v="Under  Weight"/>
    <s v="Diabetic"/>
    <d v="2002-06-11T00:00:00"/>
    <n v="1165"/>
    <x v="1"/>
    <x v="0"/>
    <s v="R1012"/>
    <n v="20"/>
  </r>
  <r>
    <x v="2280"/>
    <s v=" Mr"/>
    <s v="Pierre"/>
    <s v="Boulay"/>
    <n v="53.13"/>
    <n v="4.4400000000000004"/>
    <s v="No"/>
    <s v="yes"/>
    <s v="No"/>
    <x v="3"/>
    <s v="No"/>
    <s v="Obesity"/>
    <s v="Normal"/>
    <d v="2004-11-11T00:00:00"/>
    <n v="1163.46"/>
    <x v="1"/>
    <x v="0"/>
    <s v="R1013"/>
    <n v="18"/>
  </r>
  <r>
    <x v="2281"/>
    <s v=" Ms"/>
    <s v="Kate"/>
    <s v="Peters"/>
    <n v="20.46"/>
    <n v="4.0199999999999996"/>
    <s v="No"/>
    <s v="No"/>
    <s v="No"/>
    <x v="0"/>
    <s v="No"/>
    <s v="Normal Weight"/>
    <s v="Normal"/>
    <d v="1994-07-26T00:00:00"/>
    <n v="1158.32"/>
    <x v="1"/>
    <x v="1"/>
    <s v="R1013"/>
    <n v="28"/>
  </r>
  <r>
    <x v="2282"/>
    <s v=" Mr"/>
    <s v="David"/>
    <s v="Luy"/>
    <n v="43.01"/>
    <n v="5.44"/>
    <s v="No"/>
    <s v="yes"/>
    <s v="No"/>
    <x v="3"/>
    <s v="No"/>
    <s v="Obesity"/>
    <s v="Normal"/>
    <d v="2004-07-18T00:00:00"/>
    <n v="1149.4000000000001"/>
    <x v="1"/>
    <x v="2"/>
    <s v="R1013"/>
    <n v="18"/>
  </r>
  <r>
    <x v="2283"/>
    <s v=" Ms"/>
    <s v="Carla"/>
    <s v="Fava"/>
    <n v="15.01"/>
    <n v="4.1500000000000004"/>
    <s v="No"/>
    <s v="No"/>
    <s v="Yes"/>
    <x v="3"/>
    <s v="No"/>
    <s v="Under  Weight"/>
    <s v="Normal"/>
    <d v="2003-06-12T00:00:00"/>
    <n v="1149"/>
    <x v="1"/>
    <x v="1"/>
    <s v="R1012"/>
    <n v="19"/>
  </r>
  <r>
    <x v="2284"/>
    <s v=" Mr"/>
    <s v="Alvaro Sr"/>
    <s v="Montoya"/>
    <n v="41.14"/>
    <n v="6.02"/>
    <s v="No"/>
    <s v="yes"/>
    <s v="No"/>
    <x v="3"/>
    <s v="No"/>
    <s v="Obesity"/>
    <s v="Prediabetic"/>
    <d v="2004-06-10T00:00:00"/>
    <n v="1146.8"/>
    <x v="1"/>
    <x v="2"/>
    <s v="R1013"/>
    <n v="18"/>
  </r>
  <r>
    <x v="2285"/>
    <s v=" Ms"/>
    <s v="Hope"/>
    <s v="Bain"/>
    <n v="16.55"/>
    <n v="7.73"/>
    <s v="No"/>
    <s v="No"/>
    <s v="No"/>
    <x v="0"/>
    <s v="No"/>
    <s v="Under  Weight"/>
    <s v="Diabetic"/>
    <d v="2002-10-01T00:00:00"/>
    <n v="1142"/>
    <x v="2"/>
    <x v="2"/>
    <s v="R1011"/>
    <n v="20"/>
  </r>
  <r>
    <x v="2286"/>
    <s v=" Mr"/>
    <s v="Mark P"/>
    <s v="Albertson"/>
    <n v="37.29"/>
    <n v="5.03"/>
    <s v="No"/>
    <s v="yes"/>
    <s v="No"/>
    <x v="3"/>
    <s v="No"/>
    <s v="Obesity"/>
    <s v="Normal"/>
    <d v="2004-09-12T00:00:00"/>
    <n v="1141.45"/>
    <x v="2"/>
    <x v="0"/>
    <s v="R1013"/>
    <n v="18"/>
  </r>
  <r>
    <x v="2287"/>
    <s v=" Ms"/>
    <s v="Desiree"/>
    <s v="Barger"/>
    <n v="16.739999999999998"/>
    <n v="4.08"/>
    <s v="yes"/>
    <s v="No"/>
    <s v="No"/>
    <x v="0"/>
    <s v="No"/>
    <s v="Under  Weight"/>
    <s v="Normal"/>
    <d v="2001-10-25T00:00:00"/>
    <n v="1141"/>
    <x v="2"/>
    <x v="1"/>
    <s v="R1013"/>
    <n v="21"/>
  </r>
  <r>
    <x v="2288"/>
    <s v=" Mr"/>
    <s v="Mario Jr"/>
    <s v="Fraioli"/>
    <n v="34.43"/>
    <n v="4.2699999999999996"/>
    <s v="No"/>
    <s v="yes"/>
    <s v="No"/>
    <x v="3"/>
    <s v="No"/>
    <s v="Obesity"/>
    <s v="Normal"/>
    <d v="2004-11-27T00:00:00"/>
    <n v="1137.47"/>
    <x v="2"/>
    <x v="2"/>
    <s v="R1013"/>
    <n v="18"/>
  </r>
  <r>
    <x v="2289"/>
    <s v=" Mr"/>
    <s v="Lusapho"/>
    <s v="April"/>
    <n v="34.1"/>
    <n v="4.07"/>
    <s v="No"/>
    <s v="yes"/>
    <s v="No"/>
    <x v="3"/>
    <s v="No"/>
    <s v="Obesity"/>
    <s v="Normal"/>
    <d v="2004-10-15T00:00:00"/>
    <n v="1137.01"/>
    <x v="2"/>
    <x v="1"/>
    <s v="R1013"/>
    <n v="18"/>
  </r>
  <r>
    <x v="2290"/>
    <s v=" Ms"/>
    <s v="Erin C"/>
    <s v="King"/>
    <n v="19.3"/>
    <n v="10.36"/>
    <s v="No"/>
    <s v="No"/>
    <s v="No"/>
    <x v="0"/>
    <s v="No"/>
    <s v="Normal Weight"/>
    <s v="Diabetic"/>
    <d v="2002-08-11T00:00:00"/>
    <n v="1137"/>
    <x v="2"/>
    <x v="1"/>
    <s v="R1013"/>
    <n v="20"/>
  </r>
  <r>
    <x v="2291"/>
    <s v=" Mr"/>
    <s v="Alan F"/>
    <s v="Talhelm"/>
    <n v="33.659999999999997"/>
    <n v="5.71"/>
    <s v="No"/>
    <s v="yes"/>
    <s v="No"/>
    <x v="3"/>
    <s v="No"/>
    <s v="Obesity"/>
    <s v="Prediabetic"/>
    <d v="2004-11-28T00:00:00"/>
    <n v="1136.4000000000001"/>
    <x v="2"/>
    <x v="0"/>
    <s v="R1013"/>
    <n v="18"/>
  </r>
  <r>
    <x v="2292"/>
    <s v=" Mr"/>
    <s v="Ryan"/>
    <s v="Regnier"/>
    <n v="33.33"/>
    <n v="6.08"/>
    <s v="No"/>
    <s v="yes"/>
    <s v="No"/>
    <x v="3"/>
    <s v="No"/>
    <s v="Obesity"/>
    <s v="Prediabetic"/>
    <d v="2004-06-11T00:00:00"/>
    <n v="1135.94"/>
    <x v="2"/>
    <x v="0"/>
    <s v="R1013"/>
    <n v="18"/>
  </r>
  <r>
    <x v="2293"/>
    <s v=" Ms"/>
    <s v="Hope"/>
    <s v="Treece"/>
    <n v="21.84"/>
    <n v="5.71"/>
    <s v="No"/>
    <s v="yes"/>
    <s v="No"/>
    <x v="3"/>
    <s v="No"/>
    <s v="Normal Weight"/>
    <s v="Prediabetic"/>
    <d v="2004-10-06T00:00:00"/>
    <n v="1135"/>
    <x v="2"/>
    <x v="0"/>
    <s v="R1013"/>
    <n v="18"/>
  </r>
  <r>
    <x v="2294"/>
    <s v=" Mr"/>
    <s v="Josh"/>
    <s v="Beisel"/>
    <n v="16.87"/>
    <n v="9.1300000000000008"/>
    <s v="No"/>
    <s v="No"/>
    <s v="No"/>
    <x v="0"/>
    <s v="No"/>
    <s v="Under  Weight"/>
    <s v="Diabetic"/>
    <d v="2002-07-19T00:00:00"/>
    <n v="1132"/>
    <x v="2"/>
    <x v="1"/>
    <s v="R1013"/>
    <n v="20"/>
  </r>
  <r>
    <x v="2295"/>
    <s v=" Mr"/>
    <s v="Jacob J"/>
    <s v="Enke"/>
    <n v="30.14"/>
    <n v="5.49"/>
    <s v="No"/>
    <s v="yes"/>
    <s v="No"/>
    <x v="3"/>
    <s v="No"/>
    <s v="Obesity"/>
    <s v="Normal"/>
    <d v="2004-06-14T00:00:00"/>
    <n v="1131.51"/>
    <x v="2"/>
    <x v="1"/>
    <s v="R1013"/>
    <n v="18"/>
  </r>
  <r>
    <x v="2296"/>
    <s v=" Mr"/>
    <s v="Jose Tomas"/>
    <s v="Ruiz-Tagle Barros"/>
    <n v="23.21"/>
    <n v="4.37"/>
    <s v="No"/>
    <s v="yes"/>
    <s v="No"/>
    <x v="3"/>
    <s v="No"/>
    <s v="Normal Weight"/>
    <s v="Normal"/>
    <d v="2004-11-12T00:00:00"/>
    <n v="1121.8699999999999"/>
    <x v="2"/>
    <x v="1"/>
    <s v="R1013"/>
    <n v="18"/>
  </r>
  <r>
    <x v="2297"/>
    <s v=" Ms"/>
    <s v="Mary Evan"/>
    <s v="Ferrell"/>
    <n v="17.170000000000002"/>
    <n v="8.4600000000000009"/>
    <s v="No"/>
    <s v="No"/>
    <s v="No"/>
    <x v="0"/>
    <s v="No"/>
    <s v="Under  Weight"/>
    <s v="Diabetic"/>
    <d v="2002-08-13T00:00:00"/>
    <n v="1086"/>
    <x v="2"/>
    <x v="0"/>
    <s v="R1013"/>
    <n v="20"/>
  </r>
  <r>
    <x v="2298"/>
    <s v=" Mr"/>
    <s v="Justin K"/>
    <s v="Gates"/>
    <n v="15.61"/>
    <n v="5.28"/>
    <s v="No"/>
    <s v="No"/>
    <s v="No"/>
    <x v="3"/>
    <s v="No"/>
    <s v="Under  Weight"/>
    <s v="Normal"/>
    <d v="1998-12-26T00:00:00"/>
    <n v="1082"/>
    <x v="2"/>
    <x v="2"/>
    <s v="R1013"/>
    <n v="24"/>
  </r>
  <r>
    <x v="2299"/>
    <s v=" Mr"/>
    <s v="Patrick"/>
    <s v="Jeffers"/>
    <n v="17.98"/>
    <n v="5.33"/>
    <s v="yes"/>
    <s v="No"/>
    <s v="Yes"/>
    <x v="3"/>
    <s v="No"/>
    <s v="Under  Weight"/>
    <s v="Normal"/>
    <d v="1997-08-13T00:00:00"/>
    <n v="1071"/>
    <x v="2"/>
    <x v="0"/>
    <s v="R1013"/>
    <n v="25"/>
  </r>
  <r>
    <x v="2300"/>
    <s v=" Mr"/>
    <s v="Roman"/>
    <s v="Sulhanek"/>
    <n v="21.64"/>
    <n v="5.5"/>
    <s v="No"/>
    <s v="yes"/>
    <s v="No"/>
    <x v="3"/>
    <s v="No"/>
    <s v="Normal Weight"/>
    <s v="Normal"/>
    <d v="2004-08-24T00:00:00"/>
    <n v="1070"/>
    <x v="2"/>
    <x v="0"/>
    <s v="R1013"/>
    <n v="18"/>
  </r>
  <r>
    <x v="2301"/>
    <s v=" Mr"/>
    <s v="David"/>
    <s v="Ozahowski"/>
    <n v="16.399999999999999"/>
    <n v="5.4"/>
    <s v="No"/>
    <s v="No"/>
    <s v="Yes"/>
    <x v="3"/>
    <s v="No"/>
    <s v="Under  Weight"/>
    <s v="Normal"/>
    <d v="1993-09-28T00:00:00"/>
    <n v="1068"/>
    <x v="2"/>
    <x v="1"/>
    <s v="R1013"/>
    <n v="29"/>
  </r>
  <r>
    <x v="2302"/>
    <s v=" Ms"/>
    <s v="Evelyn L"/>
    <s v="Caron"/>
    <n v="15.77"/>
    <n v="6.05"/>
    <s v="yes"/>
    <s v="No"/>
    <s v="No"/>
    <x v="3"/>
    <s v="No"/>
    <s v="Under  Weight"/>
    <s v="Prediabetic"/>
    <d v="1995-06-01T00:00:00"/>
    <n v="1056"/>
    <x v="2"/>
    <x v="2"/>
    <s v="R1013"/>
    <n v="28"/>
  </r>
  <r>
    <x v="2303"/>
    <s v=" Mr"/>
    <s v="Jim"/>
    <s v="Fullarton"/>
    <n v="18.27"/>
    <n v="11.46"/>
    <s v="No"/>
    <s v="No"/>
    <s v="No"/>
    <x v="0"/>
    <s v="No"/>
    <s v="Under  Weight"/>
    <s v="Diabetic"/>
    <d v="2002-07-01T00:00:00"/>
    <n v="1049"/>
    <x v="2"/>
    <x v="2"/>
    <s v="R1012"/>
    <n v="20"/>
  </r>
  <r>
    <x v="2304"/>
    <s v=" Mr"/>
    <s v="Matthew S"/>
    <s v="Lindgren"/>
    <n v="16.489999999999998"/>
    <n v="8.48"/>
    <s v="No"/>
    <s v="No"/>
    <s v="No"/>
    <x v="0"/>
    <s v="No"/>
    <s v="Under  Weight"/>
    <s v="Diabetic"/>
    <d v="2002-07-20T00:00:00"/>
    <n v="1047"/>
    <x v="2"/>
    <x v="1"/>
    <s v="R1013"/>
    <n v="20"/>
  </r>
  <r>
    <x v="2305"/>
    <s v=" Mr"/>
    <s v="Kenneth"/>
    <s v="Akiha"/>
    <n v="16.14"/>
    <n v="4.8600000000000003"/>
    <s v="No"/>
    <s v="No"/>
    <s v="No"/>
    <x v="0"/>
    <s v="No"/>
    <s v="Under  Weight"/>
    <s v="Normal"/>
    <d v="1994-11-17T00:00:00"/>
    <n v="1044"/>
    <x v="2"/>
    <x v="2"/>
    <s v="R1013"/>
    <n v="28"/>
  </r>
  <r>
    <x v="2306"/>
    <s v=" Ms"/>
    <s v="Andrea"/>
    <s v="Sweny"/>
    <n v="20.85"/>
    <n v="4.45"/>
    <s v="yes"/>
    <s v="No"/>
    <s v="No"/>
    <x v="3"/>
    <s v="No"/>
    <s v="Normal Weight"/>
    <s v="Normal"/>
    <d v="1995-10-05T00:00:00"/>
    <n v="1033.74"/>
    <x v="2"/>
    <x v="1"/>
    <s v="R1013"/>
    <n v="27"/>
  </r>
  <r>
    <x v="2307"/>
    <s v=" Ms"/>
    <s v="Kristina"/>
    <s v="Tobin"/>
    <n v="15.88"/>
    <n v="4.3600000000000003"/>
    <s v="No"/>
    <s v="No"/>
    <s v="No"/>
    <x v="0"/>
    <s v="No"/>
    <s v="Under  Weight"/>
    <s v="Normal"/>
    <d v="1999-08-05T00:00:00"/>
    <n v="1019"/>
    <x v="2"/>
    <x v="2"/>
    <s v="R1013"/>
    <n v="23"/>
  </r>
  <r>
    <x v="2308"/>
    <s v=" Ms"/>
    <s v="Kristen"/>
    <s v="Pedersen"/>
    <n v="20.66"/>
    <n v="5.8"/>
    <s v="No"/>
    <s v="yes"/>
    <s v="No"/>
    <x v="3"/>
    <s v="No"/>
    <s v="Normal Weight"/>
    <s v="Prediabetic"/>
    <d v="2000-10-09T00:00:00"/>
    <n v="1012"/>
    <x v="2"/>
    <x v="2"/>
    <s v="R1013"/>
    <n v="22"/>
  </r>
  <r>
    <x v="2309"/>
    <s v=" Mr"/>
    <s v="Matthew"/>
    <s v="Lynch"/>
    <n v="20.399999999999999"/>
    <n v="5.27"/>
    <s v="No"/>
    <s v="No"/>
    <s v="No"/>
    <x v="0"/>
    <s v="No"/>
    <s v="Normal Weight"/>
    <s v="Normal"/>
    <d v="1994-11-22T00:00:00"/>
    <n v="1006.65"/>
    <x v="2"/>
    <x v="2"/>
    <s v="R1013"/>
    <n v="28"/>
  </r>
  <r>
    <x v="2310"/>
    <s v=" Mrs"/>
    <s v="Kathleen"/>
    <s v="Keys"/>
    <n v="25.19"/>
    <n v="5.64"/>
    <s v="yes"/>
    <s v="No"/>
    <s v="No"/>
    <x v="0"/>
    <s v="No"/>
    <s v="Overweight"/>
    <s v="Normal"/>
    <d v="2001-08-19T00:00:00"/>
    <n v="964.71"/>
    <x v="2"/>
    <x v="2"/>
    <s v="R1013"/>
    <n v="21"/>
  </r>
  <r>
    <x v="2311"/>
    <s v=" Ms"/>
    <s v="Lindsey"/>
    <s v="Wilbur"/>
    <n v="20.54"/>
    <n v="4.2"/>
    <s v="yes"/>
    <s v="No"/>
    <s v="No"/>
    <x v="3"/>
    <s v="No"/>
    <s v="Normal Weight"/>
    <s v="Normal"/>
    <d v="1995-10-28T00:00:00"/>
    <n v="928.59"/>
    <x v="2"/>
    <x v="1"/>
    <s v="R1013"/>
    <n v="27"/>
  </r>
  <r>
    <x v="2312"/>
    <s v=" Mr"/>
    <s v="Robert"/>
    <s v="Ditota"/>
    <n v="20.13"/>
    <n v="5.42"/>
    <s v="No"/>
    <s v="No"/>
    <s v="No"/>
    <x v="0"/>
    <s v="No"/>
    <s v="Normal Weight"/>
    <s v="Normal"/>
    <d v="1994-10-30T00:00:00"/>
    <n v="915.07"/>
    <x v="2"/>
    <x v="1"/>
    <s v="R1013"/>
    <n v="28"/>
  </r>
  <r>
    <x v="2313"/>
    <s v=" Ms"/>
    <s v="Sarah E"/>
    <s v="Horbol"/>
    <n v="18.93"/>
    <n v="6.11"/>
    <s v="No"/>
    <s v="No"/>
    <s v="Yes"/>
    <x v="3"/>
    <s v="No"/>
    <s v="Normal Weight"/>
    <s v="Prediabetic"/>
    <d v="1993-11-27T00:00:00"/>
    <n v="896.21"/>
    <x v="2"/>
    <x v="1"/>
    <s v="R1013"/>
    <n v="29"/>
  </r>
  <r>
    <x v="2314"/>
    <s v=" Ms"/>
    <s v="Flannery"/>
    <s v="O'Rourke"/>
    <n v="24.14"/>
    <n v="5.29"/>
    <s v="No"/>
    <s v="yes"/>
    <s v="No"/>
    <x v="3"/>
    <s v="No"/>
    <s v="Normal Weight"/>
    <s v="Normal"/>
    <d v="2000-11-18T00:00:00"/>
    <n v="865.41"/>
    <x v="2"/>
    <x v="1"/>
    <s v="R1013"/>
    <n v="22"/>
  </r>
  <r>
    <x v="2315"/>
    <s v=" Mr"/>
    <s v="John T"/>
    <s v="Williams"/>
    <n v="25.03"/>
    <n v="5.91"/>
    <s v="No"/>
    <s v="yes"/>
    <s v="No"/>
    <x v="3"/>
    <s v="No"/>
    <s v="Overweight"/>
    <s v="Prediabetic"/>
    <d v="2004-10-07T00:00:00"/>
    <n v="830.52"/>
    <x v="2"/>
    <x v="2"/>
    <s v="R1011"/>
    <n v="18"/>
  </r>
  <r>
    <x v="2316"/>
    <s v=" Mr"/>
    <s v="Koji"/>
    <s v="Murakami"/>
    <n v="20.47"/>
    <n v="5.81"/>
    <s v="yes"/>
    <s v="No"/>
    <s v="No"/>
    <x v="3"/>
    <s v="No"/>
    <s v="Normal Weight"/>
    <s v="Prediabetic"/>
    <d v="1995-12-07T00:00:00"/>
    <n v="773.54"/>
    <x v="2"/>
    <x v="2"/>
    <s v="R1013"/>
    <n v="27"/>
  </r>
  <r>
    <x v="2317"/>
    <s v=" Ms"/>
    <s v="Candice M"/>
    <s v="Gagnon"/>
    <n v="18.82"/>
    <n v="5.51"/>
    <s v="yes"/>
    <s v="No"/>
    <s v="No"/>
    <x v="0"/>
    <s v="No"/>
    <s v="Normal Weight"/>
    <s v="Normal"/>
    <d v="1996-09-18T00:00:00"/>
    <n v="770.38"/>
    <x v="2"/>
    <x v="2"/>
    <s v="R1012"/>
    <n v="26"/>
  </r>
  <r>
    <x v="2318"/>
    <s v=" Mr"/>
    <s v="Theodore A"/>
    <s v="Petermann"/>
    <n v="17.079999999999998"/>
    <n v="5.73"/>
    <s v="No"/>
    <s v="No"/>
    <s v="Yes"/>
    <x v="3"/>
    <s v="No"/>
    <s v="Under  Weight"/>
    <s v="Prediabetic"/>
    <d v="1993-06-28T00:00:00"/>
    <n v="770"/>
    <x v="2"/>
    <x v="0"/>
    <s v="R1013"/>
    <n v="29"/>
  </r>
  <r>
    <x v="2319"/>
    <s v=" Ms"/>
    <s v="Lindy"/>
    <s v="Graves - Rostro"/>
    <n v="19.21"/>
    <n v="5.53"/>
    <s v="yes"/>
    <s v="No"/>
    <s v="No"/>
    <x v="0"/>
    <s v="No"/>
    <s v="Normal Weight"/>
    <s v="Normal"/>
    <d v="1996-10-22T00:00:00"/>
    <n v="760"/>
    <x v="2"/>
    <x v="0"/>
    <s v="R1013"/>
    <n v="26"/>
  </r>
  <r>
    <x v="2320"/>
    <s v=" Mr"/>
    <s v="Thomas"/>
    <s v="Danielson"/>
    <n v="17.86"/>
    <n v="5.43"/>
    <s v="No"/>
    <s v="No"/>
    <s v="Yes"/>
    <x v="3"/>
    <s v="No"/>
    <s v="Under  Weight"/>
    <s v="Normal"/>
    <d v="1993-08-09T00:00:00"/>
    <n v="760"/>
    <x v="2"/>
    <x v="1"/>
    <s v="R1013"/>
    <n v="29"/>
  </r>
  <r>
    <x v="2321"/>
    <s v=" Ms"/>
    <s v="Holly"/>
    <s v="Street"/>
    <n v="21.38"/>
    <n v="8.01"/>
    <s v="No"/>
    <s v="No"/>
    <s v="No"/>
    <x v="0"/>
    <s v="No"/>
    <s v="Normal Weight"/>
    <s v="Diabetic"/>
    <d v="2002-09-19T00:00:00"/>
    <n v="750"/>
    <x v="2"/>
    <x v="1"/>
    <s v="R1012"/>
    <n v="20"/>
  </r>
  <r>
    <x v="2322"/>
    <s v=" Mr"/>
    <s v="Matthew"/>
    <s v="Buss"/>
    <n v="23.35"/>
    <n v="5.94"/>
    <s v="No"/>
    <s v="No"/>
    <s v="No"/>
    <x v="0"/>
    <s v="No"/>
    <s v="Normal Weight"/>
    <s v="Prediabetic"/>
    <d v="1999-12-14T00:00:00"/>
    <n v="722.99"/>
    <x v="2"/>
    <x v="1"/>
    <s v="R1013"/>
    <n v="23"/>
  </r>
  <r>
    <x v="2323"/>
    <s v=" Ms"/>
    <s v="Meghan K"/>
    <s v="Duffy"/>
    <n v="22.24"/>
    <n v="5.04"/>
    <s v="No"/>
    <s v="No"/>
    <s v="No"/>
    <x v="0"/>
    <s v="No"/>
    <s v="Normal Weight"/>
    <s v="Normal"/>
    <d v="1999-12-26T00:00:00"/>
    <n v="700"/>
    <x v="1"/>
    <x v="0"/>
    <s v="R1013"/>
    <n v="23"/>
  </r>
  <r>
    <x v="2324"/>
    <s v=" Mr"/>
    <s v="Fred"/>
    <s v="Hines"/>
    <n v="24.76"/>
    <n v="4.54"/>
    <s v="yes"/>
    <s v="No"/>
    <s v="No"/>
    <x v="0"/>
    <s v="No"/>
    <s v="Normal Weight"/>
    <s v="Normal"/>
    <d v="2001-09-12T00:00:00"/>
    <n v="687.54"/>
    <x v="2"/>
    <x v="2"/>
    <s v="R1013"/>
    <n v="21"/>
  </r>
  <r>
    <x v="2325"/>
    <s v=" Mr"/>
    <s v="Sebastian"/>
    <s v="Castro"/>
    <n v="20.100000000000001"/>
    <n v="5.6"/>
    <s v="yes"/>
    <s v="No"/>
    <s v="Yes"/>
    <x v="3"/>
    <s v="No"/>
    <s v="Normal Weight"/>
    <s v="Normal"/>
    <d v="1997-11-09T00:00:00"/>
    <n v="670"/>
    <x v="2"/>
    <x v="0"/>
    <s v="R1013"/>
    <n v="25"/>
  </r>
  <r>
    <x v="2326"/>
    <s v=" Ms"/>
    <s v="Laura"/>
    <s v="Howell"/>
    <n v="21.77"/>
    <n v="10.67"/>
    <s v="No"/>
    <s v="No"/>
    <s v="No"/>
    <x v="0"/>
    <s v="No"/>
    <s v="Normal Weight"/>
    <s v="Diabetic"/>
    <d v="2002-11-29T00:00:00"/>
    <n v="668"/>
    <x v="2"/>
    <x v="2"/>
    <s v="R1012"/>
    <n v="20"/>
  </r>
  <r>
    <x v="2327"/>
    <s v=" Ms"/>
    <s v="Nicole"/>
    <s v="Avery"/>
    <n v="17.82"/>
    <n v="5.26"/>
    <s v="yes"/>
    <s v="No"/>
    <s v="No"/>
    <x v="3"/>
    <s v="No"/>
    <s v="Under  Weight"/>
    <s v="Normal"/>
    <d v="1995-07-04T00:00:00"/>
    <n v="650"/>
    <x v="2"/>
    <x v="0"/>
    <s v="R1013"/>
    <n v="27"/>
  </r>
  <r>
    <x v="2328"/>
    <s v=" Ms"/>
    <s v="Susan E"/>
    <s v="Bohinski"/>
    <n v="17.07"/>
    <n v="5.22"/>
    <s v="No"/>
    <s v="No"/>
    <s v="Yes"/>
    <x v="3"/>
    <s v="No"/>
    <s v="Under  Weight"/>
    <s v="Normal"/>
    <d v="1993-06-01T00:00:00"/>
    <n v="650"/>
    <x v="2"/>
    <x v="0"/>
    <s v="R1013"/>
    <n v="30"/>
  </r>
  <r>
    <x v="2329"/>
    <s v=" Ms"/>
    <s v="Katy"/>
    <s v="Kohls"/>
    <n v="22.24"/>
    <n v="4.29"/>
    <s v="yes"/>
    <s v="No"/>
    <s v="No"/>
    <x v="0"/>
    <s v="No"/>
    <s v="Normal Weight"/>
    <s v="Normal"/>
    <d v="2001-11-20T00:00:00"/>
    <n v="646.14"/>
    <x v="2"/>
    <x v="0"/>
    <s v="R1012"/>
    <n v="21"/>
  </r>
  <r>
    <x v="2330"/>
    <s v=" Mr"/>
    <s v="Jordan"/>
    <s v="Brietzke"/>
    <n v="22.34"/>
    <n v="5.57"/>
    <s v="No"/>
    <s v="No"/>
    <s v="No"/>
    <x v="3"/>
    <s v="No"/>
    <s v="Normal Weight"/>
    <s v="Normal"/>
    <d v="1998-07-27T00:00:00"/>
    <n v="637.26"/>
    <x v="2"/>
    <x v="0"/>
    <s v="R1013"/>
    <n v="24"/>
  </r>
  <r>
    <x v="2331"/>
    <s v=" Mr"/>
    <s v="Juan D"/>
    <s v="Riveros Gonzalez"/>
    <n v="17.7"/>
    <n v="6.28"/>
    <s v="No"/>
    <s v="No"/>
    <s v="No"/>
    <x v="3"/>
    <s v="No"/>
    <s v="Under  Weight"/>
    <s v="Prediabetic"/>
    <d v="1992-09-13T00:00:00"/>
    <n v="604.54"/>
    <x v="2"/>
    <x v="0"/>
    <s v="R1013"/>
    <n v="30"/>
  </r>
  <r>
    <x v="2332"/>
    <s v=" Ms"/>
    <s v="Julie"/>
    <s v="Albano"/>
    <n v="16.47"/>
    <n v="6.35"/>
    <s v="No"/>
    <s v="No"/>
    <s v="Yes"/>
    <x v="3"/>
    <s v="No"/>
    <s v="Under  Weight"/>
    <s v="Prediabetic"/>
    <d v="1993-06-30T00:00:00"/>
    <n v="600"/>
    <x v="1"/>
    <x v="1"/>
    <s v="R1013"/>
    <n v="29"/>
  </r>
  <r>
    <x v="2333"/>
    <s v=" Mr"/>
    <s v="Evan P"/>
    <s v="Rosendahl"/>
    <n v="17.600000000000001"/>
    <n v="4.3899999999999997"/>
    <s v="No"/>
    <s v="No"/>
    <s v="No"/>
    <x v="3"/>
    <s v="No"/>
    <s v="Under  Weight"/>
    <s v="Normal"/>
    <d v="1992-11-30T00:00:00"/>
    <n v="570.62"/>
    <x v="1"/>
    <x v="1"/>
    <s v="R1013"/>
    <n v="30"/>
  </r>
  <r>
    <x v="2334"/>
    <s v=" Mr"/>
    <s v="Aaron K"/>
    <s v="German"/>
    <n v="17.579999999999998"/>
    <n v="4.51"/>
    <s v="No"/>
    <s v="No"/>
    <s v="No"/>
    <x v="3"/>
    <s v="No"/>
    <s v="Under  Weight"/>
    <s v="Normal"/>
    <d v="1992-07-09T00:00:00"/>
    <n v="563.84"/>
    <x v="1"/>
    <x v="0"/>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142B32-B2CA-48A3-A6C9-DF47428B08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Weight status">
  <location ref="H4:I9"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Row" showAll="0">
      <items count="5">
        <item n="Under Weight" x="3"/>
        <item x="2"/>
        <item n="Obesity" x="0"/>
        <item x="1"/>
        <item t="default"/>
      </items>
    </pivotField>
    <pivotField showAll="0">
      <items count="4">
        <item x="0"/>
        <item x="2"/>
        <item x="1"/>
        <item t="default"/>
      </items>
    </pivotField>
    <pivotField numFmtId="14" showAll="0"/>
    <pivotField dataField="1" numFmtId="165" showAll="0"/>
    <pivotField showAll="0"/>
    <pivotField showAll="0"/>
    <pivotField showAll="0"/>
    <pivotField showAll="0"/>
  </pivotFields>
  <rowFields count="1">
    <field x="11"/>
  </rowFields>
  <rowItems count="5">
    <i>
      <x/>
    </i>
    <i>
      <x v="1"/>
    </i>
    <i>
      <x v="2"/>
    </i>
    <i>
      <x v="3"/>
    </i>
    <i t="grand">
      <x/>
    </i>
  </rowItems>
  <colItems count="1">
    <i/>
  </colItems>
  <dataFields count="1">
    <dataField name="Sum of Charges" fld="14" baseField="0" baseItem="0" numFmtId="165"/>
  </dataFields>
  <formats count="11">
    <format dxfId="245">
      <pivotArea type="all" dataOnly="0" outline="0" fieldPosition="0"/>
    </format>
    <format dxfId="244">
      <pivotArea outline="0" collapsedLevelsAreSubtotals="1" fieldPosition="0"/>
    </format>
    <format dxfId="243">
      <pivotArea field="11" type="button" dataOnly="0" labelOnly="1" outline="0" axis="axisRow" fieldPosition="0"/>
    </format>
    <format dxfId="242">
      <pivotArea dataOnly="0" labelOnly="1" grandRow="1" outline="0" fieldPosition="0"/>
    </format>
    <format dxfId="241">
      <pivotArea dataOnly="0" labelOnly="1" outline="0" axis="axisValues" fieldPosition="0"/>
    </format>
    <format dxfId="240">
      <pivotArea type="all" dataOnly="0" outline="0" fieldPosition="0"/>
    </format>
    <format dxfId="239">
      <pivotArea outline="0" collapsedLevelsAreSubtotals="1" fieldPosition="0"/>
    </format>
    <format dxfId="238">
      <pivotArea field="11" type="button" dataOnly="0" labelOnly="1" outline="0" axis="axisRow" fieldPosition="0"/>
    </format>
    <format dxfId="237">
      <pivotArea dataOnly="0" labelOnly="1" fieldPosition="0">
        <references count="1">
          <reference field="11" count="0"/>
        </references>
      </pivotArea>
    </format>
    <format dxfId="236">
      <pivotArea dataOnly="0" labelOnly="1" grandRow="1" outline="0" fieldPosition="0"/>
    </format>
    <format dxfId="235">
      <pivotArea dataOnly="0" labelOnly="1" outline="0" axis="axisValues" fieldPosition="0"/>
    </format>
  </formats>
  <chartFormats count="2">
    <chartFormat chart="21"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774BE7-C433-45A1-834B-B1CA87E30E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Somker" colHeaderCaption="Cancer History">
  <location ref="A5:C9" firstHeaderRow="1" firstDataRow="2" firstDataCol="1"/>
  <pivotFields count="19">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axis="axisCol" showAll="0">
      <items count="3">
        <item x="0"/>
        <item h="1" x="1"/>
        <item t="default"/>
      </items>
    </pivotField>
    <pivotField showAll="0"/>
    <pivotField axis="axisRow" showAll="0">
      <items count="3">
        <item x="1"/>
        <item x="0"/>
        <item t="default"/>
      </items>
    </pivotField>
    <pivotField showAll="0">
      <items count="5">
        <item x="3"/>
        <item x="2"/>
        <item x="0"/>
        <item x="1"/>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10"/>
  </rowFields>
  <rowItems count="3">
    <i>
      <x/>
    </i>
    <i>
      <x v="1"/>
    </i>
    <i t="grand">
      <x/>
    </i>
  </rowItems>
  <colFields count="1">
    <field x="8"/>
  </colFields>
  <colItems count="2">
    <i>
      <x/>
    </i>
    <i t="grand">
      <x/>
    </i>
  </colItems>
  <dataFields count="1">
    <dataField name="Count of Customer ID" fld="0" subtotal="count" baseField="0" baseItem="0"/>
  </dataFields>
  <formats count="11">
    <format dxfId="256">
      <pivotArea type="all" dataOnly="0" outline="0" fieldPosition="0"/>
    </format>
    <format dxfId="255">
      <pivotArea outline="0" collapsedLevelsAreSubtotals="1" fieldPosition="0"/>
    </format>
    <format dxfId="254">
      <pivotArea type="origin" dataOnly="0" labelOnly="1" outline="0" fieldPosition="0"/>
    </format>
    <format dxfId="253">
      <pivotArea field="8" type="button" dataOnly="0" labelOnly="1" outline="0" axis="axisCol" fieldPosition="0"/>
    </format>
    <format dxfId="252">
      <pivotArea type="topRight" dataOnly="0" labelOnly="1" outline="0" fieldPosition="0"/>
    </format>
    <format dxfId="251">
      <pivotArea field="10" type="button" dataOnly="0" labelOnly="1" outline="0" axis="axisRow" fieldPosition="0"/>
    </format>
    <format dxfId="250">
      <pivotArea dataOnly="0" labelOnly="1" fieldPosition="0">
        <references count="1">
          <reference field="10" count="0"/>
        </references>
      </pivotArea>
    </format>
    <format dxfId="249">
      <pivotArea dataOnly="0" labelOnly="1" grandRow="1" outline="0" fieldPosition="0"/>
    </format>
    <format dxfId="248">
      <pivotArea dataOnly="0" labelOnly="1" fieldPosition="0">
        <references count="1">
          <reference field="8" count="0"/>
        </references>
      </pivotArea>
    </format>
    <format dxfId="247">
      <pivotArea dataOnly="0" labelOnly="1" grandCol="1" outline="0" fieldPosition="0"/>
    </format>
    <format dxfId="246">
      <pivotArea type="all" dataOnly="0" outline="0" fieldPosition="0"/>
    </format>
  </formats>
  <chartFormats count="9">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4" format="2">
      <pivotArea type="data" outline="0" fieldPosition="0">
        <references count="3">
          <reference field="4294967294" count="1" selected="0">
            <x v="0"/>
          </reference>
          <reference field="8" count="1" selected="0">
            <x v="0"/>
          </reference>
          <reference field="10" count="1" selected="0">
            <x v="0"/>
          </reference>
        </references>
      </pivotArea>
    </chartFormat>
    <chartFormat chart="4" format="3">
      <pivotArea type="data" outline="0" fieldPosition="0">
        <references count="3">
          <reference field="4294967294" count="1" selected="0">
            <x v="0"/>
          </reference>
          <reference field="8" count="1" selected="0">
            <x v="0"/>
          </reference>
          <reference field="10" count="1" selected="0">
            <x v="1"/>
          </reference>
        </references>
      </pivotArea>
    </chartFormat>
    <chartFormat chart="4" format="4">
      <pivotArea type="data" outline="0" fieldPosition="0">
        <references count="3">
          <reference field="4294967294" count="1" selected="0">
            <x v="0"/>
          </reference>
          <reference field="8" count="1" selected="0">
            <x v="1"/>
          </reference>
          <reference field="10" count="1" selected="0">
            <x v="0"/>
          </reference>
        </references>
      </pivotArea>
    </chartFormat>
    <chartFormat chart="4" format="5">
      <pivotArea type="data" outline="0" fieldPosition="0">
        <references count="3">
          <reference field="4294967294" count="1" selected="0">
            <x v="0"/>
          </reference>
          <reference field="8" count="1" selected="0">
            <x v="1"/>
          </reference>
          <reference field="10" count="1" selected="0">
            <x v="1"/>
          </reference>
        </references>
      </pivotArea>
    </chartFormat>
    <chartFormat chart="19" format="9" series="1">
      <pivotArea type="data" outline="0" fieldPosition="0">
        <references count="2">
          <reference field="4294967294" count="1" selected="0">
            <x v="0"/>
          </reference>
          <reference field="8" count="1" selected="0">
            <x v="0"/>
          </reference>
        </references>
      </pivotArea>
    </chartFormat>
    <chartFormat chart="19" format="10">
      <pivotArea type="data" outline="0" fieldPosition="0">
        <references count="3">
          <reference field="4294967294" count="1" selected="0">
            <x v="0"/>
          </reference>
          <reference field="8" count="1" selected="0">
            <x v="0"/>
          </reference>
          <reference field="10" count="1" selected="0">
            <x v="0"/>
          </reference>
        </references>
      </pivotArea>
    </chartFormat>
    <chartFormat chart="19" format="11">
      <pivotArea type="data" outline="0" fieldPosition="0">
        <references count="3">
          <reference field="4294967294" count="1" selected="0">
            <x v="0"/>
          </reference>
          <reference field="8"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DF1F03-AB0A-44C3-AF89-9719FBB462EF}"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Hospital Tier" colHeaderCaption="No of surgery">
  <location ref="K4:P9" firstHeaderRow="1" firstDataRow="2" firstDataCol="1"/>
  <pivotFields count="19">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axis="axisCol" showAll="0">
      <items count="5">
        <item x="0"/>
        <item x="3"/>
        <item x="1"/>
        <item x="2"/>
        <item t="default"/>
      </items>
    </pivotField>
    <pivotField showAll="0"/>
    <pivotField showAll="0"/>
    <pivotField showAll="0"/>
    <pivotField numFmtId="14" showAll="0"/>
    <pivotField dataField="1" numFmtId="164" showAll="0"/>
    <pivotField axis="axisRow" showAll="0">
      <items count="4">
        <item x="0"/>
        <item x="1"/>
        <item x="2"/>
        <item t="default"/>
      </items>
    </pivotField>
    <pivotField showAll="0">
      <items count="4">
        <item sd="0" x="1"/>
        <item sd="0" x="2"/>
        <item sd="0" x="0"/>
        <item t="default" sd="0"/>
      </items>
    </pivotField>
    <pivotField showAll="0"/>
    <pivotField showAll="0"/>
  </pivotFields>
  <rowFields count="1">
    <field x="15"/>
  </rowFields>
  <rowItems count="4">
    <i>
      <x/>
    </i>
    <i>
      <x v="1"/>
    </i>
    <i>
      <x v="2"/>
    </i>
    <i t="grand">
      <x/>
    </i>
  </rowItems>
  <colFields count="1">
    <field x="9"/>
  </colFields>
  <colItems count="5">
    <i>
      <x/>
    </i>
    <i>
      <x v="1"/>
    </i>
    <i>
      <x v="2"/>
    </i>
    <i>
      <x v="3"/>
    </i>
    <i t="grand">
      <x/>
    </i>
  </colItems>
  <dataFields count="1">
    <dataField name="Sum of Charges" fld="14" baseField="0" baseItem="0" numFmtId="164"/>
  </dataFields>
  <formats count="18">
    <format dxfId="274">
      <pivotArea field="15" grandCol="1" collapsedLevelsAreSubtotals="1" axis="axisRow" fieldPosition="0">
        <references count="1">
          <reference field="15" count="1">
            <x v="1"/>
          </reference>
        </references>
      </pivotArea>
    </format>
    <format dxfId="273">
      <pivotArea outline="0" collapsedLevelsAreSubtotals="1" fieldPosition="0">
        <references count="1">
          <reference field="9" count="2" selected="0">
            <x v="0"/>
            <x v="1"/>
          </reference>
        </references>
      </pivotArea>
    </format>
    <format dxfId="272">
      <pivotArea grandRow="1" grandCol="1" outline="0" collapsedLevelsAreSubtotals="1" fieldPosition="0"/>
    </format>
    <format dxfId="271">
      <pivotArea outline="0" collapsedLevelsAreSubtotals="1" fieldPosition="0"/>
    </format>
    <format dxfId="270">
      <pivotArea type="all" dataOnly="0" outline="0" fieldPosition="0"/>
    </format>
    <format dxfId="269">
      <pivotArea outline="0" collapsedLevelsAreSubtotals="1" fieldPosition="0"/>
    </format>
    <format dxfId="268">
      <pivotArea type="origin" dataOnly="0" labelOnly="1" outline="0" fieldPosition="0"/>
    </format>
    <format dxfId="267">
      <pivotArea field="9" type="button" dataOnly="0" labelOnly="1" outline="0" axis="axisCol" fieldPosition="0"/>
    </format>
    <format dxfId="266">
      <pivotArea type="topRight" dataOnly="0" labelOnly="1" outline="0" fieldPosition="0"/>
    </format>
    <format dxfId="265">
      <pivotArea field="15" type="button" dataOnly="0" labelOnly="1" outline="0" axis="axisRow" fieldPosition="0"/>
    </format>
    <format dxfId="264">
      <pivotArea dataOnly="0" labelOnly="1" fieldPosition="0">
        <references count="1">
          <reference field="15" count="0"/>
        </references>
      </pivotArea>
    </format>
    <format dxfId="263">
      <pivotArea dataOnly="0" labelOnly="1" grandRow="1" outline="0" fieldPosition="0"/>
    </format>
    <format dxfId="262">
      <pivotArea dataOnly="0" labelOnly="1" fieldPosition="0">
        <references count="1">
          <reference field="9" count="0"/>
        </references>
      </pivotArea>
    </format>
    <format dxfId="261">
      <pivotArea dataOnly="0" labelOnly="1" grandCol="1" outline="0" fieldPosition="0"/>
    </format>
    <format dxfId="260">
      <pivotArea type="all" dataOnly="0" outline="0" fieldPosition="0"/>
    </format>
    <format dxfId="259">
      <pivotArea type="topRight" dataOnly="0" labelOnly="1" outline="0" fieldPosition="0"/>
    </format>
    <format dxfId="258">
      <pivotArea dataOnly="0" labelOnly="1" fieldPosition="0">
        <references count="1">
          <reference field="9" count="3">
            <x v="1"/>
            <x v="2"/>
            <x v="3"/>
          </reference>
        </references>
      </pivotArea>
    </format>
    <format dxfId="25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BD33BCC-95A7-40E3-8BBA-8D3448A61D7A}" autoFormatId="16" applyNumberFormats="0" applyBorderFormats="0" applyFontFormats="0" applyPatternFormats="0" applyAlignmentFormats="0" applyWidthHeightFormats="0">
  <queryTableRefresh nextId="5">
    <queryTableFields count="3">
      <queryTableField id="2" name="Title" tableColumnId="2"/>
      <queryTableField id="3" name="First Name" tableColumnId="3"/>
      <queryTableField id="4" name="Last Name" tableColumnId="4"/>
    </queryTableFields>
    <queryTableDeletedFields count="1">
      <deletedField name="Customer 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DA64EFF2-0E89-43E5-9E73-B78EABF7DFAD}" sourceName="Smoker">
  <pivotTables>
    <pivotTable tabId="55" name="PivotTable1"/>
    <pivotTable tabId="55" name="PivotTable2"/>
  </pivotTables>
  <data>
    <tabular pivotCacheId="66190663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4EA98DE2-B074-4DD6-902E-FB76E8FFCF5F}" sourceName="Weight Status">
  <pivotTables>
    <pivotTable tabId="55" name="PivotTable2"/>
    <pivotTable tabId="55" name="PivotTable1"/>
  </pivotTables>
  <data>
    <tabular pivotCacheId="661906633">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ic_Status1" xr10:uid="{6A8224C3-990B-4B0A-8090-E28DD4E4B0DB}" sourceName="Diabetic Status">
  <pivotTables>
    <pivotTable tabId="55" name="PivotTable1"/>
    <pivotTable tabId="55" name="PivotTable2"/>
  </pivotTables>
  <data>
    <tabular pivotCacheId="6619066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1" xr10:uid="{DA23429F-75CE-4204-88CE-CD1A55CE05A0}" cache="Slicer_Smoker" caption="Smoker" style="SlicerStyleOther1" rowHeight="234950"/>
  <slicer name="Weight Status" xr10:uid="{0A8E3677-AB8C-42BC-9D8C-01E1A9AC0066}" cache="Slicer_Weight_Status1" caption="Weight Status" style="SlicerStyleOther1" rowHeight="234950"/>
  <slicer name="Diabetic Status 1" xr10:uid="{DCADB1CB-4379-4BCA-8C33-FCC5E75E2826}" cache="Slicer_Diabetic_Status1" caption="Diabetic Status"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E21A49-F40A-4D12-8102-BEDFC5CAAFAD}" name="Table14_3" displayName="Table14_3" ref="B1:D1048576" tableType="queryTable" totalsRowShown="0">
  <autoFilter ref="B1:D1048576" xr:uid="{2CE21A49-F40A-4D12-8102-BEDFC5CAAFAD}"/>
  <tableColumns count="3">
    <tableColumn id="2" xr3:uid="{F8F384AF-830F-4C14-A600-A2E5EF125B91}" uniqueName="2" name="Title" queryTableFieldId="2" dataDxfId="346"/>
    <tableColumn id="3" xr3:uid="{EB04352C-CF86-4A74-A87F-7B7E24E1F061}" uniqueName="3" name="First Name" queryTableFieldId="3" dataDxfId="345"/>
    <tableColumn id="4" xr3:uid="{89BA74E9-1D72-4D2F-9F99-A891EFC93E63}" uniqueName="4" name="Last Name" queryTableFieldId="4" dataDxfId="34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9C5392-E24D-4B81-A2C6-24228E323AE5}" name="Table1" displayName="Table1" ref="A1:A1048575" totalsRowShown="0" headerRowDxfId="343">
  <autoFilter ref="A1:A1048575" xr:uid="{DB9C5392-E24D-4B81-A2C6-24228E323AE5}"/>
  <tableColumns count="1">
    <tableColumn id="1" xr3:uid="{C076EBE9-A5AB-487D-909D-B6F4AF9ED1C6}" name="Customer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FA3A1E-E7D6-4837-BAE4-921B84949CB4}" name="Table1_1" displayName="Table1_1" ref="B1:J2336" totalsRowShown="0">
  <autoFilter ref="B1:J2336" xr:uid="{FFFA3A1E-E7D6-4837-BAE4-921B84949CB4}"/>
  <tableColumns count="9">
    <tableColumn id="1" xr3:uid="{67F489F3-76FA-47D8-8176-826A32FAA0E7}" name="BMI" dataDxfId="342"/>
    <tableColumn id="2" xr3:uid="{BFE0E820-B0E8-41D2-9344-BEEFEB321AC2}" name="HBA1C" dataDxfId="341"/>
    <tableColumn id="3" xr3:uid="{771321DD-04B9-4693-A37A-C1DCC28F465F}" name="Heart Issues" dataDxfId="340"/>
    <tableColumn id="4" xr3:uid="{21E07921-7561-4AD7-A046-2633DFCB08F3}" name="Any Transplants" dataDxfId="339"/>
    <tableColumn id="5" xr3:uid="{E7E28F11-EDFE-47A5-868F-BEEEE4FF12AA}" name="Cancer history" dataDxfId="338"/>
    <tableColumn id="6" xr3:uid="{8F6E3A65-ADE4-42B9-9CE1-800BD534DE83}" name="NumberOfMajorSurgeries" dataDxfId="337"/>
    <tableColumn id="7" xr3:uid="{1EF8EA59-3370-4E06-B1D6-E51E3F8063BB}" name="smoker" dataDxfId="336"/>
    <tableColumn id="8" xr3:uid="{AB934374-9E28-4B82-8ED8-65770B9B9746}" name="Weight Status" dataDxfId="335">
      <calculatedColumnFormula>IF(B2&gt;=30,"Obesity",IF(B2&gt;=25,"Overweight",IF(B2&gt;18.5,"Normal Weight","Under  Weight")))</calculatedColumnFormula>
    </tableColumn>
    <tableColumn id="9" xr3:uid="{503DE989-ACEA-4539-AD69-D23CA0A9DC99}" name="Diabetis Status" dataDxfId="334">
      <calculatedColumnFormula>IF(Table1_1[[#This Row],[HBA1C]]&gt;=6.5,"Diabetic",IF(Table1_1[[#This Row],[HBA1C]]&gt;=5.7,"Prediabetic","Normal"))</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93B3FFC-9D8E-4C2A-BECD-C05A10F81BA1}" name="Table9" displayName="Table9" ref="A1:A2336" totalsRowShown="0" headerRowDxfId="333">
  <autoFilter ref="A1:A2336" xr:uid="{FD6C123F-8D62-4399-BBE4-3805494B8185}"/>
  <tableColumns count="1">
    <tableColumn id="1" xr3:uid="{4FEA23F2-317B-4F30-B1C9-B849287911B6}" name="Customer 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2294C9-33B9-4645-BF83-54A6A2F643A1}" name="Table4_2" displayName="Table4_2" ref="A1:H2344" totalsRowShown="0">
  <autoFilter ref="A1:H2344" xr:uid="{A52294C9-33B9-4645-BF83-54A6A2F643A1}"/>
  <tableColumns count="8">
    <tableColumn id="1" xr3:uid="{0417AA22-6398-4CB8-8985-7BE15FD5DA90}" name="Customer ID" dataDxfId="332"/>
    <tableColumn id="2" xr3:uid="{DB814EF0-27E4-4CE5-9BFF-61D40DB6CD3B}" name="Date of Birth" dataDxfId="331" totalsRowDxfId="330"/>
    <tableColumn id="3" xr3:uid="{1A0FCC90-D85D-454B-A135-0291CF849E54}" name="Children" dataDxfId="329" totalsRowDxfId="328"/>
    <tableColumn id="4" xr3:uid="{CA6056AD-CF7A-467F-9362-7889E3484C3C}" name="Charges" dataDxfId="327" totalsRowDxfId="326"/>
    <tableColumn id="5" xr3:uid="{96033CA1-9B03-4B55-A967-BEE9A5878556}" name="Hospital tier" dataDxfId="325" totalsRowDxfId="324"/>
    <tableColumn id="6" xr3:uid="{DAEE9851-5270-48AB-862D-4BF728C62F31}" name="City tier" dataDxfId="323" totalsRowDxfId="322"/>
    <tableColumn id="7" xr3:uid="{7F968CD6-AA70-41BB-BA16-E3C35B03335B}" name="State ID" dataDxfId="321" totalsRowDxfId="320"/>
    <tableColumn id="8" xr3:uid="{7B8716FE-5A0F-4F60-9EAD-E2268F72AE4F}" name="Age" dataDxfId="319" totalsRowDxfId="31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2629FE-4C1B-40C8-8D03-390250C422A9}" name="Table3" displayName="Table3" ref="A1:S2337" totalsRowCount="1" headerRowDxfId="317" dataDxfId="315" headerRowBorderDxfId="316" tableBorderDxfId="314" totalsRowBorderDxfId="313">
  <autoFilter ref="A1:S2336" xr:uid="{FA867445-5308-43DE-8231-5471E0C12A5F}"/>
  <sortState xmlns:xlrd2="http://schemas.microsoft.com/office/spreadsheetml/2017/richdata2" ref="A2:S2336">
    <sortCondition descending="1" ref="A1:A2336"/>
  </sortState>
  <tableColumns count="19">
    <tableColumn id="1" xr3:uid="{A7CA7C44-4973-4083-AEE8-90F59C70CF12}" name="Customer ID" totalsRowFunction="count" dataDxfId="312" totalsRowDxfId="311"/>
    <tableColumn id="19" xr3:uid="{5BC4D3AC-70D4-4D7E-AC45-6A30E798A64C}" name="Title" dataDxfId="310" totalsRowDxfId="309">
      <calculatedColumnFormula array="1">_xlfn.XLOOKUP(_xlfn.SINGLE(A:A),'Customer Name'!A:A,Table14_3[[#All],[Title]])</calculatedColumnFormula>
    </tableColumn>
    <tableColumn id="2" xr3:uid="{DAA6E73B-D121-4703-970B-67ACE81F91DC}" name="First Name" dataDxfId="308" totalsRowDxfId="307">
      <calculatedColumnFormula array="1">_xlfn.XLOOKUP(_xlfn.SINGLE(A:A),'Customer Name'!A:A,Table14_3[[#All],[First Name]])</calculatedColumnFormula>
    </tableColumn>
    <tableColumn id="3" xr3:uid="{004B34EF-D088-4656-9C18-078C65A0033E}" name="Last Name" dataDxfId="306" totalsRowDxfId="305">
      <calculatedColumnFormula array="1">_xlfn.XLOOKUP(_xlfn.SINGLE(A:A),'Customer Name'!A:A,Table14_3[[#All],[Last Name]])</calculatedColumnFormula>
    </tableColumn>
    <tableColumn id="4" xr3:uid="{7ED2C6C0-A3A5-4F69-A98C-93EC54923F95}" name="BMI" totalsRowFunction="average" dataDxfId="304" totalsRowDxfId="303">
      <calculatedColumnFormula>_xlfn.XLOOKUP(A:A,'Medical Examination'!A:A,'Medical Examination'!B:B)</calculatedColumnFormula>
    </tableColumn>
    <tableColumn id="5" xr3:uid="{BDB65835-6266-47DB-B7F8-8961E6987A5A}" name="HBAIC" totalsRowFunction="average" dataDxfId="302" totalsRowDxfId="301">
      <calculatedColumnFormula>_xlfn.XLOOKUP(A:A,'Medical Examination'!A:A,'Medical Examination'!C:C)</calculatedColumnFormula>
    </tableColumn>
    <tableColumn id="6" xr3:uid="{BBB1EDCC-6D6D-4252-828D-A47470EAA287}" name="Heart Disease" dataDxfId="300" totalsRowDxfId="299">
      <calculatedColumnFormula>_xlfn.XLOOKUP(A:A,'Medical Examination'!A:A,'Medical Examination'!D:D)</calculatedColumnFormula>
    </tableColumn>
    <tableColumn id="7" xr3:uid="{8D63E332-831C-479F-8ACB-CA0B81803C67}" name="Any Transplants" dataDxfId="298" totalsRowDxfId="297">
      <calculatedColumnFormula>_xlfn.XLOOKUP(A:A,'Medical Examination'!A:A,'Medical Examination'!E:E)</calculatedColumnFormula>
    </tableColumn>
    <tableColumn id="8" xr3:uid="{5FE9F55A-C22C-40A8-829F-87DC169BF5E3}" name="Cancer History" dataDxfId="296" totalsRowDxfId="295">
      <calculatedColumnFormula>_xlfn.XLOOKUP(A:A,'Medical Examination'!A:A,'Medical Examination'!F:F)</calculatedColumnFormula>
    </tableColumn>
    <tableColumn id="9" xr3:uid="{8D0FEFC9-5966-4257-A225-CB69B8777DE9}" name="Number of major Surgeries" totalsRowFunction="sum" dataDxfId="294" totalsRowDxfId="293">
      <calculatedColumnFormula>_xlfn.XLOOKUP(A:A,'Medical Examination'!A:A,'Medical Examination'!G:G)</calculatedColumnFormula>
    </tableColumn>
    <tableColumn id="10" xr3:uid="{E896A28B-52AF-4158-830D-6243719C7F61}" name="Smoker" dataDxfId="292" totalsRowDxfId="291">
      <calculatedColumnFormula>_xlfn.XLOOKUP(A:A,'Medical Examination'!A:A,'Medical Examination'!H:H)</calculatedColumnFormula>
    </tableColumn>
    <tableColumn id="11" xr3:uid="{3D611F4F-F3E2-4FE8-A549-7A04D311A811}" name="Weight Status" dataDxfId="290" totalsRowDxfId="289">
      <calculatedColumnFormula>_xlfn.XLOOKUP(A:A,'Medical Examination'!A:A,'Medical Examination'!I:I)</calculatedColumnFormula>
    </tableColumn>
    <tableColumn id="12" xr3:uid="{29154300-ED93-464B-B152-B176A6E76362}" name="Diabetic Status" dataDxfId="288" totalsRowDxfId="287">
      <calculatedColumnFormula>_xlfn.XLOOKUP(A:A,'Medical Examination'!A:A,'Medical Examination'!J:J)</calculatedColumnFormula>
    </tableColumn>
    <tableColumn id="13" xr3:uid="{15EB7648-AF39-4835-8BB5-8DFDC5802FB8}" name="Date of Birth" dataDxfId="286" totalsRowDxfId="285">
      <calculatedColumnFormula>_xlfn.XLOOKUP(Healthcare!A:A,Table4_2[Customer ID],Table4_2[Date of Birth])</calculatedColumnFormula>
    </tableColumn>
    <tableColumn id="14" xr3:uid="{68731D5F-2D50-437F-8103-8BEB9ACEF6A0}" name="Charges" totalsRowFunction="average" dataDxfId="284" totalsRowDxfId="283">
      <calculatedColumnFormula>_xlfn.XLOOKUP(A:A,Table4_2[Customer ID],Table4_2[Charges])</calculatedColumnFormula>
    </tableColumn>
    <tableColumn id="15" xr3:uid="{40F44C62-55F2-41D8-B86A-DA5A58B08A4B}" name="Hospital Tier" dataDxfId="282" totalsRowDxfId="281">
      <calculatedColumnFormula>_xlfn.XLOOKUP(A:A,Table4_2[Customer ID],Table4_2[Hospital tier])</calculatedColumnFormula>
    </tableColumn>
    <tableColumn id="16" xr3:uid="{D5BDEC9B-0C4B-49C8-A23A-DED183A10E4B}" name="City Tier" dataDxfId="280" totalsRowDxfId="279">
      <calculatedColumnFormula>_xlfn.XLOOKUP(A:A,'Hospital details'!A:A,'Hospital details'!F:F)</calculatedColumnFormula>
    </tableColumn>
    <tableColumn id="17" xr3:uid="{1A4E3AAB-856E-40A7-A1A4-B84696669C10}" name="State ID " dataDxfId="278" totalsRowDxfId="277">
      <calculatedColumnFormula>_xlfn.XLOOKUP(Healthcare!A:A,'Hospital details'!A:A,'Hospital details'!G:G)</calculatedColumnFormula>
    </tableColumn>
    <tableColumn id="18" xr3:uid="{7232484A-0B1A-41CE-9ADD-C1BB496D980A}" name="Age" dataDxfId="276" totalsRowDxfId="275">
      <calculatedColumnFormula>_xlfn.XLOOKUP(A:A,'Hospital details'!A:A,'Hospital details'!H:H)</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1B3606-23AD-45D8-89DC-F96295AEE38F}" name="Table7" displayName="Table7" ref="A3:B9" totalsRowShown="0" headerRowDxfId="234" dataDxfId="232" headerRowBorderDxfId="233" tableBorderDxfId="231" totalsRowBorderDxfId="230">
  <autoFilter ref="A3:B9" xr:uid="{3B1B3606-23AD-45D8-89DC-F96295AEE38F}"/>
  <tableColumns count="2">
    <tableColumn id="1" xr3:uid="{3043664F-4487-48DB-93EB-FF7B462F5C4B}" name="Total customers count," dataDxfId="229"/>
    <tableColumn id="2" xr3:uid="{6547B817-9FB0-49B6-8F0B-FDAC707B9FC4}" name="2335" dataDxfId="2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5" Type="http://schemas.microsoft.com/office/2011/relationships/webextension" Target="webextension5.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 dockstate="right" visibility="0" width="438" row="7">
    <wetp:webextensionref xmlns:r="http://schemas.openxmlformats.org/officeDocument/2006/relationships" r:id="rId3"/>
  </wetp:taskpane>
  <wetp:taskpane dockstate="right" visibility="0" width="438" row="6">
    <wetp:webextensionref xmlns:r="http://schemas.openxmlformats.org/officeDocument/2006/relationships" r:id="rId4"/>
  </wetp:taskpane>
  <wetp:taskpane dockstate="right" visibility="0" width="438" row="6">
    <wetp:webextensionref xmlns:r="http://schemas.openxmlformats.org/officeDocument/2006/relationships" r:id="rId5"/>
  </wetp:taskpane>
</wetp:taskpanes>
</file>

<file path=xl/webextensions/webextension1.xml><?xml version="1.0" encoding="utf-8"?>
<we:webextension xmlns:we="http://schemas.microsoft.com/office/webextensions/webextension/2010/11" id="{FBF9C384-1DC1-4CD5-9C72-427BADED5336}">
  <we:reference id="wa200005502" version="1.0.0.12" store="en-US" storeType="OMEX"/>
  <we:alternateReferences>
    <we:reference id="WA200005502" version="1.0.0.12" store="" storeType="OMEX"/>
  </we:alternateReferences>
  <we:properties>
    <we:property name="docId" value="&quot;GmGjyJFUR3GIjcgvgv0DZ&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0270C5E9-99AD-4C32-8962-F195193D1003}">
  <we:reference id="wa200000018" version="25.0.2.0" store="en-US" storeType="OMEX"/>
  <we:alternateReferences>
    <we:reference id="wa200000018" version="25.0.2.0" store="en-US"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07D1B1B7-CC8C-4FA6-824C-6D65281E129F}">
  <we:reference id="wa200008734" version="1.0.0.4" store="en-US" storeType="OMEX"/>
  <we:alternateReferences>
    <we:reference id="wa200008734" version="1.0.0.4" store="wa200008734" storeType="OMEX"/>
  </we:alternateReferences>
  <we:properties>
    <we:property name="elkar-uid" value="&quot;9e04d96f-fbea-41b6-8014-778cb36a3825&quot;"/>
  </we:properties>
  <we:bindings/>
  <we:snapshot xmlns:r="http://schemas.openxmlformats.org/officeDocument/2006/relationships"/>
</we:webextension>
</file>

<file path=xl/webextensions/webextension4.xml><?xml version="1.0" encoding="utf-8"?>
<we:webextension xmlns:we="http://schemas.microsoft.com/office/webextensions/webextension/2010/11" id="{9CB0E5CD-2D63-443C-B6BA-3A0FB4452603}">
  <we:reference id="wa200006009" version="2.1.3.10" store="en-US" storeType="OMEX"/>
  <we:alternateReferences>
    <we:reference id="WA200006009" version="2.1.3.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ebextensions/webextension5.xml><?xml version="1.0" encoding="utf-8"?>
<we:webextension xmlns:we="http://schemas.microsoft.com/office/webextensions/webextension/2010/11" id="{35D5F48B-F305-4748-8F38-EFE5E0690A02}">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92725-0889-4C1C-A866-1497D512DCE0}">
  <sheetPr codeName="Sheet1"/>
  <dimension ref="A1:D2336"/>
  <sheetViews>
    <sheetView topLeftCell="A2272" workbookViewId="0">
      <selection activeCell="F2343" sqref="F2343"/>
    </sheetView>
  </sheetViews>
  <sheetFormatPr defaultRowHeight="14.4" x14ac:dyDescent="0.3"/>
  <cols>
    <col min="1" max="1" width="13.5546875" bestFit="1" customWidth="1"/>
    <col min="2" max="2" width="6.77734375" bestFit="1" customWidth="1"/>
    <col min="3" max="3" width="18.33203125" bestFit="1" customWidth="1"/>
    <col min="4" max="4" width="16.6640625" bestFit="1" customWidth="1"/>
  </cols>
  <sheetData>
    <row r="1" spans="1:4" x14ac:dyDescent="0.3">
      <c r="A1" s="55" t="s">
        <v>5967</v>
      </c>
      <c r="B1" s="23" t="s">
        <v>4384</v>
      </c>
      <c r="C1" s="23" t="s">
        <v>2367</v>
      </c>
      <c r="D1" s="23" t="s">
        <v>2368</v>
      </c>
    </row>
    <row r="2" spans="1:4" x14ac:dyDescent="0.3">
      <c r="A2" s="23" t="s">
        <v>6</v>
      </c>
      <c r="B2" s="23" t="s">
        <v>5982</v>
      </c>
      <c r="C2" s="23" t="s">
        <v>2800</v>
      </c>
      <c r="D2" s="23" t="s">
        <v>2369</v>
      </c>
    </row>
    <row r="3" spans="1:4" x14ac:dyDescent="0.3">
      <c r="A3" s="23" t="s">
        <v>7</v>
      </c>
      <c r="B3" s="23" t="s">
        <v>5983</v>
      </c>
      <c r="C3" s="23" t="s">
        <v>5055</v>
      </c>
      <c r="D3" s="23" t="s">
        <v>2370</v>
      </c>
    </row>
    <row r="4" spans="1:4" x14ac:dyDescent="0.3">
      <c r="A4" s="23" t="s">
        <v>8</v>
      </c>
      <c r="B4" s="23" t="s">
        <v>5983</v>
      </c>
      <c r="C4" s="23" t="s">
        <v>4385</v>
      </c>
      <c r="D4" s="23" t="s">
        <v>2371</v>
      </c>
    </row>
    <row r="5" spans="1:4" x14ac:dyDescent="0.3">
      <c r="A5" s="23" t="s">
        <v>9</v>
      </c>
      <c r="B5" s="23" t="s">
        <v>5982</v>
      </c>
      <c r="C5" s="23" t="s">
        <v>4386</v>
      </c>
      <c r="D5" s="23" t="s">
        <v>2372</v>
      </c>
    </row>
    <row r="6" spans="1:4" x14ac:dyDescent="0.3">
      <c r="A6" s="23" t="s">
        <v>10</v>
      </c>
      <c r="B6" s="23" t="s">
        <v>5983</v>
      </c>
      <c r="C6" s="23" t="s">
        <v>4387</v>
      </c>
      <c r="D6" s="23" t="s">
        <v>2373</v>
      </c>
    </row>
    <row r="7" spans="1:4" x14ac:dyDescent="0.3">
      <c r="A7" s="23" t="s">
        <v>11</v>
      </c>
      <c r="B7" s="23" t="s">
        <v>5983</v>
      </c>
      <c r="C7" s="23" t="s">
        <v>5056</v>
      </c>
      <c r="D7" s="23" t="s">
        <v>2374</v>
      </c>
    </row>
    <row r="8" spans="1:4" x14ac:dyDescent="0.3">
      <c r="A8" s="23" t="s">
        <v>12</v>
      </c>
      <c r="B8" s="23" t="s">
        <v>5982</v>
      </c>
      <c r="C8" s="23" t="s">
        <v>2938</v>
      </c>
      <c r="D8" s="23" t="s">
        <v>2375</v>
      </c>
    </row>
    <row r="9" spans="1:4" x14ac:dyDescent="0.3">
      <c r="A9" s="23" t="s">
        <v>13</v>
      </c>
      <c r="B9" s="23" t="s">
        <v>5983</v>
      </c>
      <c r="C9" s="23" t="s">
        <v>4388</v>
      </c>
      <c r="D9" s="23" t="s">
        <v>2376</v>
      </c>
    </row>
    <row r="10" spans="1:4" x14ac:dyDescent="0.3">
      <c r="A10" s="23" t="s">
        <v>14</v>
      </c>
      <c r="B10" s="23" t="s">
        <v>5983</v>
      </c>
      <c r="C10" s="23" t="s">
        <v>5057</v>
      </c>
      <c r="D10" s="23" t="s">
        <v>2377</v>
      </c>
    </row>
    <row r="11" spans="1:4" x14ac:dyDescent="0.3">
      <c r="A11" s="23" t="s">
        <v>15</v>
      </c>
      <c r="B11" s="23" t="s">
        <v>5982</v>
      </c>
      <c r="C11" s="23" t="s">
        <v>5058</v>
      </c>
      <c r="D11" s="23" t="s">
        <v>2378</v>
      </c>
    </row>
    <row r="12" spans="1:4" x14ac:dyDescent="0.3">
      <c r="A12" s="23" t="s">
        <v>16</v>
      </c>
      <c r="B12" s="23" t="s">
        <v>5983</v>
      </c>
      <c r="C12" s="23" t="s">
        <v>5040</v>
      </c>
      <c r="D12" s="23" t="s">
        <v>2379</v>
      </c>
    </row>
    <row r="13" spans="1:4" x14ac:dyDescent="0.3">
      <c r="A13" s="23" t="s">
        <v>17</v>
      </c>
      <c r="B13" s="23" t="s">
        <v>5983</v>
      </c>
      <c r="C13" s="23" t="s">
        <v>4389</v>
      </c>
      <c r="D13" s="23" t="s">
        <v>2380</v>
      </c>
    </row>
    <row r="14" spans="1:4" x14ac:dyDescent="0.3">
      <c r="A14" s="23" t="s">
        <v>18</v>
      </c>
      <c r="B14" s="23" t="s">
        <v>5982</v>
      </c>
      <c r="C14" s="23" t="s">
        <v>4390</v>
      </c>
      <c r="D14" s="23" t="s">
        <v>2381</v>
      </c>
    </row>
    <row r="15" spans="1:4" x14ac:dyDescent="0.3">
      <c r="A15" s="23" t="s">
        <v>19</v>
      </c>
      <c r="B15" s="23" t="s">
        <v>5983</v>
      </c>
      <c r="C15" s="23" t="s">
        <v>4391</v>
      </c>
      <c r="D15" s="23" t="s">
        <v>2382</v>
      </c>
    </row>
    <row r="16" spans="1:4" x14ac:dyDescent="0.3">
      <c r="A16" s="23" t="s">
        <v>20</v>
      </c>
      <c r="B16" s="23" t="s">
        <v>5982</v>
      </c>
      <c r="C16" s="23" t="s">
        <v>5059</v>
      </c>
      <c r="D16" s="23" t="s">
        <v>2383</v>
      </c>
    </row>
    <row r="17" spans="1:4" x14ac:dyDescent="0.3">
      <c r="A17" s="23" t="s">
        <v>21</v>
      </c>
      <c r="B17" s="23" t="s">
        <v>5983</v>
      </c>
      <c r="C17" s="23" t="s">
        <v>4392</v>
      </c>
      <c r="D17" s="23" t="s">
        <v>2384</v>
      </c>
    </row>
    <row r="18" spans="1:4" x14ac:dyDescent="0.3">
      <c r="A18" s="23" t="s">
        <v>22</v>
      </c>
      <c r="B18" s="23" t="s">
        <v>5983</v>
      </c>
      <c r="C18" s="23" t="s">
        <v>5060</v>
      </c>
      <c r="D18" s="23" t="s">
        <v>2385</v>
      </c>
    </row>
    <row r="19" spans="1:4" x14ac:dyDescent="0.3">
      <c r="A19" s="23" t="s">
        <v>23</v>
      </c>
      <c r="B19" s="23" t="s">
        <v>5982</v>
      </c>
      <c r="C19" s="23" t="s">
        <v>5061</v>
      </c>
      <c r="D19" s="23" t="s">
        <v>2386</v>
      </c>
    </row>
    <row r="20" spans="1:4" x14ac:dyDescent="0.3">
      <c r="A20" s="23" t="s">
        <v>24</v>
      </c>
      <c r="B20" s="23" t="s">
        <v>5983</v>
      </c>
      <c r="C20" s="23" t="s">
        <v>5062</v>
      </c>
      <c r="D20" s="23" t="s">
        <v>2387</v>
      </c>
    </row>
    <row r="21" spans="1:4" x14ac:dyDescent="0.3">
      <c r="A21" s="23" t="s">
        <v>25</v>
      </c>
      <c r="B21" s="23" t="s">
        <v>5983</v>
      </c>
      <c r="C21" s="23" t="s">
        <v>4393</v>
      </c>
      <c r="D21" s="23" t="s">
        <v>2388</v>
      </c>
    </row>
    <row r="22" spans="1:4" x14ac:dyDescent="0.3">
      <c r="A22" s="23" t="s">
        <v>26</v>
      </c>
      <c r="B22" s="23" t="s">
        <v>5982</v>
      </c>
      <c r="C22" s="23" t="s">
        <v>4394</v>
      </c>
      <c r="D22" s="23" t="s">
        <v>2389</v>
      </c>
    </row>
    <row r="23" spans="1:4" x14ac:dyDescent="0.3">
      <c r="A23" s="23" t="s">
        <v>27</v>
      </c>
      <c r="B23" s="23" t="s">
        <v>5982</v>
      </c>
      <c r="C23" s="23" t="s">
        <v>5063</v>
      </c>
      <c r="D23" s="23" t="s">
        <v>2390</v>
      </c>
    </row>
    <row r="24" spans="1:4" x14ac:dyDescent="0.3">
      <c r="A24" s="23" t="s">
        <v>28</v>
      </c>
      <c r="B24" s="23" t="s">
        <v>5983</v>
      </c>
      <c r="C24" s="23" t="s">
        <v>4395</v>
      </c>
      <c r="D24" s="23" t="s">
        <v>2391</v>
      </c>
    </row>
    <row r="25" spans="1:4" x14ac:dyDescent="0.3">
      <c r="A25" s="23" t="s">
        <v>29</v>
      </c>
      <c r="B25" s="23" t="s">
        <v>5983</v>
      </c>
      <c r="C25" s="23" t="s">
        <v>5064</v>
      </c>
      <c r="D25" s="23" t="s">
        <v>2392</v>
      </c>
    </row>
    <row r="26" spans="1:4" x14ac:dyDescent="0.3">
      <c r="A26" s="23" t="s">
        <v>30</v>
      </c>
      <c r="B26" s="23" t="s">
        <v>5982</v>
      </c>
      <c r="C26" s="23" t="s">
        <v>5065</v>
      </c>
      <c r="D26" s="23" t="s">
        <v>2393</v>
      </c>
    </row>
    <row r="27" spans="1:4" x14ac:dyDescent="0.3">
      <c r="A27" s="23" t="s">
        <v>31</v>
      </c>
      <c r="B27" s="23" t="s">
        <v>5983</v>
      </c>
      <c r="C27" s="23" t="s">
        <v>4396</v>
      </c>
      <c r="D27" s="23" t="s">
        <v>2394</v>
      </c>
    </row>
    <row r="28" spans="1:4" x14ac:dyDescent="0.3">
      <c r="A28" s="23" t="s">
        <v>32</v>
      </c>
      <c r="B28" s="23" t="s">
        <v>5983</v>
      </c>
      <c r="C28" s="23" t="s">
        <v>4397</v>
      </c>
      <c r="D28" s="23" t="s">
        <v>2395</v>
      </c>
    </row>
    <row r="29" spans="1:4" x14ac:dyDescent="0.3">
      <c r="A29" s="23" t="s">
        <v>33</v>
      </c>
      <c r="B29" s="23" t="s">
        <v>5982</v>
      </c>
      <c r="C29" s="23" t="s">
        <v>5066</v>
      </c>
      <c r="D29" s="23" t="s">
        <v>2396</v>
      </c>
    </row>
    <row r="30" spans="1:4" x14ac:dyDescent="0.3">
      <c r="A30" s="23" t="s">
        <v>34</v>
      </c>
      <c r="B30" s="23" t="s">
        <v>5983</v>
      </c>
      <c r="C30" s="23" t="s">
        <v>4388</v>
      </c>
      <c r="D30" s="23" t="s">
        <v>2397</v>
      </c>
    </row>
    <row r="31" spans="1:4" x14ac:dyDescent="0.3">
      <c r="A31" s="23" t="s">
        <v>35</v>
      </c>
      <c r="B31" s="23" t="s">
        <v>5983</v>
      </c>
      <c r="C31" s="23" t="s">
        <v>4398</v>
      </c>
      <c r="D31" s="23" t="s">
        <v>2398</v>
      </c>
    </row>
    <row r="32" spans="1:4" x14ac:dyDescent="0.3">
      <c r="A32" s="23" t="s">
        <v>36</v>
      </c>
      <c r="B32" s="23" t="s">
        <v>5982</v>
      </c>
      <c r="C32" s="23" t="s">
        <v>5067</v>
      </c>
      <c r="D32" s="23" t="s">
        <v>2399</v>
      </c>
    </row>
    <row r="33" spans="1:4" x14ac:dyDescent="0.3">
      <c r="A33" s="23" t="s">
        <v>37</v>
      </c>
      <c r="B33" s="23" t="s">
        <v>5982</v>
      </c>
      <c r="C33" s="23" t="s">
        <v>5068</v>
      </c>
      <c r="D33" s="23" t="s">
        <v>2400</v>
      </c>
    </row>
    <row r="34" spans="1:4" x14ac:dyDescent="0.3">
      <c r="A34" s="23" t="s">
        <v>38</v>
      </c>
      <c r="B34" s="23" t="s">
        <v>5983</v>
      </c>
      <c r="C34" s="23" t="s">
        <v>5069</v>
      </c>
      <c r="D34" s="23" t="s">
        <v>2401</v>
      </c>
    </row>
    <row r="35" spans="1:4" x14ac:dyDescent="0.3">
      <c r="A35" s="23" t="s">
        <v>39</v>
      </c>
      <c r="B35" s="23" t="s">
        <v>5983</v>
      </c>
      <c r="C35" s="23" t="s">
        <v>4399</v>
      </c>
      <c r="D35" s="23" t="s">
        <v>2402</v>
      </c>
    </row>
    <row r="36" spans="1:4" x14ac:dyDescent="0.3">
      <c r="A36" s="23" t="s">
        <v>40</v>
      </c>
      <c r="B36" s="23" t="s">
        <v>5982</v>
      </c>
      <c r="C36" s="23" t="s">
        <v>5070</v>
      </c>
      <c r="D36" s="23" t="s">
        <v>2403</v>
      </c>
    </row>
    <row r="37" spans="1:4" x14ac:dyDescent="0.3">
      <c r="A37" s="23" t="s">
        <v>41</v>
      </c>
      <c r="B37" s="23" t="s">
        <v>5983</v>
      </c>
      <c r="C37" s="23" t="s">
        <v>4400</v>
      </c>
      <c r="D37" s="23" t="s">
        <v>2404</v>
      </c>
    </row>
    <row r="38" spans="1:4" x14ac:dyDescent="0.3">
      <c r="A38" s="23" t="s">
        <v>42</v>
      </c>
      <c r="B38" s="23" t="s">
        <v>5983</v>
      </c>
      <c r="C38" s="23" t="s">
        <v>5071</v>
      </c>
      <c r="D38" s="23" t="s">
        <v>2405</v>
      </c>
    </row>
    <row r="39" spans="1:4" x14ac:dyDescent="0.3">
      <c r="A39" s="23" t="s">
        <v>43</v>
      </c>
      <c r="B39" s="23" t="s">
        <v>5982</v>
      </c>
      <c r="C39" s="23" t="s">
        <v>5072</v>
      </c>
      <c r="D39" s="23" t="s">
        <v>2406</v>
      </c>
    </row>
    <row r="40" spans="1:4" x14ac:dyDescent="0.3">
      <c r="A40" s="23" t="s">
        <v>44</v>
      </c>
      <c r="B40" s="23" t="s">
        <v>5983</v>
      </c>
      <c r="C40" s="23" t="s">
        <v>4401</v>
      </c>
      <c r="D40" s="23" t="s">
        <v>2407</v>
      </c>
    </row>
    <row r="41" spans="1:4" x14ac:dyDescent="0.3">
      <c r="A41" s="23" t="s">
        <v>45</v>
      </c>
      <c r="B41" s="23" t="s">
        <v>5983</v>
      </c>
      <c r="C41" s="23" t="s">
        <v>4402</v>
      </c>
      <c r="D41" s="23" t="s">
        <v>2408</v>
      </c>
    </row>
    <row r="42" spans="1:4" x14ac:dyDescent="0.3">
      <c r="A42" s="23" t="s">
        <v>46</v>
      </c>
      <c r="B42" s="23" t="s">
        <v>5982</v>
      </c>
      <c r="C42" s="23" t="s">
        <v>5073</v>
      </c>
      <c r="D42" s="23" t="s">
        <v>2409</v>
      </c>
    </row>
    <row r="43" spans="1:4" x14ac:dyDescent="0.3">
      <c r="A43" s="23" t="s">
        <v>47</v>
      </c>
      <c r="B43" s="23" t="s">
        <v>5983</v>
      </c>
      <c r="C43" s="23" t="s">
        <v>4403</v>
      </c>
      <c r="D43" s="23" t="s">
        <v>2410</v>
      </c>
    </row>
    <row r="44" spans="1:4" x14ac:dyDescent="0.3">
      <c r="A44" s="23" t="s">
        <v>48</v>
      </c>
      <c r="B44" s="23" t="s">
        <v>5983</v>
      </c>
      <c r="C44" s="23" t="s">
        <v>4395</v>
      </c>
      <c r="D44" s="23" t="s">
        <v>2411</v>
      </c>
    </row>
    <row r="45" spans="1:4" x14ac:dyDescent="0.3">
      <c r="A45" s="23" t="s">
        <v>49</v>
      </c>
      <c r="B45" s="23" t="s">
        <v>5982</v>
      </c>
      <c r="C45" s="23" t="s">
        <v>2691</v>
      </c>
      <c r="D45" s="23" t="s">
        <v>2412</v>
      </c>
    </row>
    <row r="46" spans="1:4" x14ac:dyDescent="0.3">
      <c r="A46" s="23" t="s">
        <v>50</v>
      </c>
      <c r="B46" s="23" t="s">
        <v>5983</v>
      </c>
      <c r="C46" s="23" t="s">
        <v>5074</v>
      </c>
      <c r="D46" s="23" t="s">
        <v>2413</v>
      </c>
    </row>
    <row r="47" spans="1:4" x14ac:dyDescent="0.3">
      <c r="A47" s="23" t="s">
        <v>51</v>
      </c>
      <c r="B47" s="23" t="s">
        <v>5982</v>
      </c>
      <c r="C47" s="23" t="s">
        <v>5075</v>
      </c>
      <c r="D47" s="23" t="s">
        <v>2414</v>
      </c>
    </row>
    <row r="48" spans="1:4" x14ac:dyDescent="0.3">
      <c r="A48" s="23" t="s">
        <v>52</v>
      </c>
      <c r="B48" s="23" t="s">
        <v>5983</v>
      </c>
      <c r="C48" s="23" t="s">
        <v>5076</v>
      </c>
      <c r="D48" s="23" t="s">
        <v>2415</v>
      </c>
    </row>
    <row r="49" spans="1:4" x14ac:dyDescent="0.3">
      <c r="A49" s="23" t="s">
        <v>53</v>
      </c>
      <c r="B49" s="23" t="s">
        <v>5983</v>
      </c>
      <c r="C49" s="23" t="s">
        <v>5077</v>
      </c>
      <c r="D49" s="23" t="s">
        <v>2410</v>
      </c>
    </row>
    <row r="50" spans="1:4" x14ac:dyDescent="0.3">
      <c r="A50" s="23" t="s">
        <v>54</v>
      </c>
      <c r="B50" s="23" t="s">
        <v>5982</v>
      </c>
      <c r="C50" s="23" t="s">
        <v>4404</v>
      </c>
      <c r="D50" s="23" t="s">
        <v>2416</v>
      </c>
    </row>
    <row r="51" spans="1:4" x14ac:dyDescent="0.3">
      <c r="A51" s="23" t="s">
        <v>55</v>
      </c>
      <c r="B51" s="23" t="s">
        <v>5983</v>
      </c>
      <c r="C51" s="23" t="s">
        <v>2834</v>
      </c>
      <c r="D51" s="23" t="s">
        <v>2417</v>
      </c>
    </row>
    <row r="52" spans="1:4" x14ac:dyDescent="0.3">
      <c r="A52" s="23" t="s">
        <v>56</v>
      </c>
      <c r="B52" s="23" t="s">
        <v>5983</v>
      </c>
      <c r="C52" s="23" t="s">
        <v>5078</v>
      </c>
      <c r="D52" s="23" t="s">
        <v>2418</v>
      </c>
    </row>
    <row r="53" spans="1:4" x14ac:dyDescent="0.3">
      <c r="A53" s="23" t="s">
        <v>57</v>
      </c>
      <c r="B53" s="23" t="s">
        <v>5982</v>
      </c>
      <c r="C53" s="23" t="s">
        <v>4405</v>
      </c>
      <c r="D53" s="23" t="s">
        <v>2419</v>
      </c>
    </row>
    <row r="54" spans="1:4" x14ac:dyDescent="0.3">
      <c r="A54" s="23" t="s">
        <v>58</v>
      </c>
      <c r="B54" s="23" t="s">
        <v>5982</v>
      </c>
      <c r="C54" s="23" t="s">
        <v>4389</v>
      </c>
      <c r="D54" s="23" t="s">
        <v>2420</v>
      </c>
    </row>
    <row r="55" spans="1:4" x14ac:dyDescent="0.3">
      <c r="A55" s="23" t="s">
        <v>59</v>
      </c>
      <c r="B55" s="23" t="s">
        <v>5983</v>
      </c>
      <c r="C55" s="23" t="s">
        <v>5079</v>
      </c>
      <c r="D55" s="23" t="s">
        <v>2421</v>
      </c>
    </row>
    <row r="56" spans="1:4" x14ac:dyDescent="0.3">
      <c r="A56" s="23" t="s">
        <v>60</v>
      </c>
      <c r="B56" s="23" t="s">
        <v>5983</v>
      </c>
      <c r="C56" s="23" t="s">
        <v>5080</v>
      </c>
      <c r="D56" s="23" t="s">
        <v>2422</v>
      </c>
    </row>
    <row r="57" spans="1:4" x14ac:dyDescent="0.3">
      <c r="A57" s="23" t="s">
        <v>61</v>
      </c>
      <c r="B57" s="23" t="s">
        <v>5982</v>
      </c>
      <c r="C57" s="23" t="s">
        <v>4406</v>
      </c>
      <c r="D57" s="23" t="s">
        <v>2423</v>
      </c>
    </row>
    <row r="58" spans="1:4" x14ac:dyDescent="0.3">
      <c r="A58" s="23" t="s">
        <v>62</v>
      </c>
      <c r="B58" s="23" t="s">
        <v>5983</v>
      </c>
      <c r="C58" s="23" t="s">
        <v>4407</v>
      </c>
      <c r="D58" s="23" t="s">
        <v>2424</v>
      </c>
    </row>
    <row r="59" spans="1:4" x14ac:dyDescent="0.3">
      <c r="A59" s="23" t="s">
        <v>63</v>
      </c>
      <c r="B59" s="23" t="s">
        <v>5983</v>
      </c>
      <c r="C59" s="23" t="s">
        <v>3614</v>
      </c>
      <c r="D59" s="23" t="s">
        <v>2425</v>
      </c>
    </row>
    <row r="60" spans="1:4" x14ac:dyDescent="0.3">
      <c r="A60" s="23" t="s">
        <v>64</v>
      </c>
      <c r="B60" s="23" t="s">
        <v>5982</v>
      </c>
      <c r="C60" s="23" t="s">
        <v>4408</v>
      </c>
      <c r="D60" s="23" t="s">
        <v>2426</v>
      </c>
    </row>
    <row r="61" spans="1:4" x14ac:dyDescent="0.3">
      <c r="A61" s="23" t="s">
        <v>65</v>
      </c>
      <c r="B61" s="23" t="s">
        <v>5983</v>
      </c>
      <c r="C61" s="23" t="s">
        <v>4409</v>
      </c>
      <c r="D61" s="23" t="s">
        <v>2427</v>
      </c>
    </row>
    <row r="62" spans="1:4" x14ac:dyDescent="0.3">
      <c r="A62" s="23" t="s">
        <v>66</v>
      </c>
      <c r="B62" s="23" t="s">
        <v>5983</v>
      </c>
      <c r="C62" s="23" t="s">
        <v>4410</v>
      </c>
      <c r="D62" s="23" t="s">
        <v>2428</v>
      </c>
    </row>
    <row r="63" spans="1:4" x14ac:dyDescent="0.3">
      <c r="A63" s="23" t="s">
        <v>67</v>
      </c>
      <c r="B63" s="23" t="s">
        <v>5982</v>
      </c>
      <c r="C63" s="23" t="s">
        <v>5081</v>
      </c>
      <c r="D63" s="23" t="s">
        <v>2429</v>
      </c>
    </row>
    <row r="64" spans="1:4" x14ac:dyDescent="0.3">
      <c r="A64" s="23" t="s">
        <v>68</v>
      </c>
      <c r="B64" s="23" t="s">
        <v>5982</v>
      </c>
      <c r="C64" s="23" t="s">
        <v>3748</v>
      </c>
      <c r="D64" s="23" t="s">
        <v>2430</v>
      </c>
    </row>
    <row r="65" spans="1:4" x14ac:dyDescent="0.3">
      <c r="A65" s="23" t="s">
        <v>69</v>
      </c>
      <c r="B65" s="23" t="s">
        <v>5983</v>
      </c>
      <c r="C65" s="23" t="s">
        <v>4389</v>
      </c>
      <c r="D65" s="23" t="s">
        <v>2431</v>
      </c>
    </row>
    <row r="66" spans="1:4" x14ac:dyDescent="0.3">
      <c r="A66" s="23" t="s">
        <v>70</v>
      </c>
      <c r="B66" s="23" t="s">
        <v>5983</v>
      </c>
      <c r="C66" s="23" t="s">
        <v>5082</v>
      </c>
      <c r="D66" s="23" t="s">
        <v>2432</v>
      </c>
    </row>
    <row r="67" spans="1:4" x14ac:dyDescent="0.3">
      <c r="A67" s="23" t="s">
        <v>71</v>
      </c>
      <c r="B67" s="23" t="s">
        <v>5982</v>
      </c>
      <c r="C67" s="23" t="s">
        <v>4411</v>
      </c>
      <c r="D67" s="23" t="s">
        <v>2433</v>
      </c>
    </row>
    <row r="68" spans="1:4" x14ac:dyDescent="0.3">
      <c r="A68" s="23" t="s">
        <v>72</v>
      </c>
      <c r="B68" s="23" t="s">
        <v>5983</v>
      </c>
      <c r="C68" s="23" t="s">
        <v>4412</v>
      </c>
      <c r="D68" s="23" t="s">
        <v>2434</v>
      </c>
    </row>
    <row r="69" spans="1:4" x14ac:dyDescent="0.3">
      <c r="A69" s="23" t="s">
        <v>73</v>
      </c>
      <c r="B69" s="23" t="s">
        <v>5983</v>
      </c>
      <c r="C69" s="23" t="s">
        <v>5083</v>
      </c>
      <c r="D69" s="23" t="s">
        <v>2435</v>
      </c>
    </row>
    <row r="70" spans="1:4" x14ac:dyDescent="0.3">
      <c r="A70" s="23" t="s">
        <v>74</v>
      </c>
      <c r="B70" s="23" t="s">
        <v>5982</v>
      </c>
      <c r="C70" s="23" t="s">
        <v>5084</v>
      </c>
      <c r="D70" s="23" t="s">
        <v>2436</v>
      </c>
    </row>
    <row r="71" spans="1:4" x14ac:dyDescent="0.3">
      <c r="A71" s="23" t="s">
        <v>75</v>
      </c>
      <c r="B71" s="23" t="s">
        <v>5983</v>
      </c>
      <c r="C71" s="23" t="s">
        <v>4273</v>
      </c>
      <c r="D71" s="23" t="s">
        <v>2437</v>
      </c>
    </row>
    <row r="72" spans="1:4" x14ac:dyDescent="0.3">
      <c r="A72" s="23" t="s">
        <v>76</v>
      </c>
      <c r="B72" s="23" t="s">
        <v>5983</v>
      </c>
      <c r="C72" s="23" t="s">
        <v>4413</v>
      </c>
      <c r="D72" s="23" t="s">
        <v>2438</v>
      </c>
    </row>
    <row r="73" spans="1:4" x14ac:dyDescent="0.3">
      <c r="A73" s="23" t="s">
        <v>77</v>
      </c>
      <c r="B73" s="23" t="s">
        <v>5982</v>
      </c>
      <c r="C73" s="23" t="s">
        <v>5085</v>
      </c>
      <c r="D73" s="23" t="s">
        <v>2439</v>
      </c>
    </row>
    <row r="74" spans="1:4" x14ac:dyDescent="0.3">
      <c r="A74" s="23" t="s">
        <v>78</v>
      </c>
      <c r="B74" s="23" t="s">
        <v>5983</v>
      </c>
      <c r="C74" s="23" t="s">
        <v>4414</v>
      </c>
      <c r="D74" s="23" t="s">
        <v>2440</v>
      </c>
    </row>
    <row r="75" spans="1:4" x14ac:dyDescent="0.3">
      <c r="A75" s="23" t="s">
        <v>79</v>
      </c>
      <c r="B75" s="23" t="s">
        <v>5983</v>
      </c>
      <c r="C75" s="23" t="s">
        <v>5086</v>
      </c>
      <c r="D75" s="23" t="s">
        <v>2441</v>
      </c>
    </row>
    <row r="76" spans="1:4" x14ac:dyDescent="0.3">
      <c r="A76" s="23" t="s">
        <v>80</v>
      </c>
      <c r="B76" s="23" t="s">
        <v>5982</v>
      </c>
      <c r="C76" s="23" t="s">
        <v>5087</v>
      </c>
      <c r="D76" s="23" t="s">
        <v>2442</v>
      </c>
    </row>
    <row r="77" spans="1:4" x14ac:dyDescent="0.3">
      <c r="A77" s="23" t="s">
        <v>81</v>
      </c>
      <c r="B77" s="23" t="s">
        <v>5983</v>
      </c>
      <c r="C77" s="23" t="s">
        <v>4415</v>
      </c>
      <c r="D77" s="23" t="s">
        <v>2443</v>
      </c>
    </row>
    <row r="78" spans="1:4" x14ac:dyDescent="0.3">
      <c r="A78" s="23" t="s">
        <v>82</v>
      </c>
      <c r="B78" s="23" t="s">
        <v>5982</v>
      </c>
      <c r="C78" s="23" t="s">
        <v>4416</v>
      </c>
      <c r="D78" s="23" t="s">
        <v>2444</v>
      </c>
    </row>
    <row r="79" spans="1:4" x14ac:dyDescent="0.3">
      <c r="A79" s="23" t="s">
        <v>83</v>
      </c>
      <c r="B79" s="23" t="s">
        <v>5983</v>
      </c>
      <c r="C79" s="23" t="s">
        <v>3624</v>
      </c>
      <c r="D79" s="23" t="s">
        <v>2445</v>
      </c>
    </row>
    <row r="80" spans="1:4" x14ac:dyDescent="0.3">
      <c r="A80" s="23" t="s">
        <v>84</v>
      </c>
      <c r="B80" s="23" t="s">
        <v>5983</v>
      </c>
      <c r="C80" s="23" t="s">
        <v>4417</v>
      </c>
      <c r="D80" s="23" t="s">
        <v>2446</v>
      </c>
    </row>
    <row r="81" spans="1:4" x14ac:dyDescent="0.3">
      <c r="A81" s="23" t="s">
        <v>85</v>
      </c>
      <c r="B81" s="23" t="s">
        <v>5982</v>
      </c>
      <c r="C81" s="23" t="s">
        <v>4418</v>
      </c>
      <c r="D81" s="23" t="s">
        <v>2447</v>
      </c>
    </row>
    <row r="82" spans="1:4" x14ac:dyDescent="0.3">
      <c r="A82" s="23" t="s">
        <v>86</v>
      </c>
      <c r="B82" s="23" t="s">
        <v>5983</v>
      </c>
      <c r="C82" s="23" t="s">
        <v>5088</v>
      </c>
      <c r="D82" s="23" t="s">
        <v>2448</v>
      </c>
    </row>
    <row r="83" spans="1:4" x14ac:dyDescent="0.3">
      <c r="A83" s="23" t="s">
        <v>87</v>
      </c>
      <c r="B83" s="23" t="s">
        <v>5983</v>
      </c>
      <c r="C83" s="23" t="s">
        <v>3499</v>
      </c>
      <c r="D83" s="23" t="s">
        <v>2449</v>
      </c>
    </row>
    <row r="84" spans="1:4" x14ac:dyDescent="0.3">
      <c r="A84" s="23" t="s">
        <v>88</v>
      </c>
      <c r="B84" s="23" t="s">
        <v>5982</v>
      </c>
      <c r="C84" s="23" t="s">
        <v>4419</v>
      </c>
      <c r="D84" s="23" t="s">
        <v>2450</v>
      </c>
    </row>
    <row r="85" spans="1:4" x14ac:dyDescent="0.3">
      <c r="A85" s="23" t="s">
        <v>89</v>
      </c>
      <c r="B85" s="23" t="s">
        <v>5982</v>
      </c>
      <c r="C85" s="23" t="s">
        <v>4420</v>
      </c>
      <c r="D85" s="23" t="s">
        <v>2451</v>
      </c>
    </row>
    <row r="86" spans="1:4" x14ac:dyDescent="0.3">
      <c r="A86" s="23" t="s">
        <v>90</v>
      </c>
      <c r="B86" s="23" t="s">
        <v>5983</v>
      </c>
      <c r="C86" s="23" t="s">
        <v>5089</v>
      </c>
      <c r="D86" s="23" t="s">
        <v>2452</v>
      </c>
    </row>
    <row r="87" spans="1:4" x14ac:dyDescent="0.3">
      <c r="A87" s="23" t="s">
        <v>91</v>
      </c>
      <c r="B87" s="23" t="s">
        <v>5983</v>
      </c>
      <c r="C87" s="23" t="s">
        <v>4421</v>
      </c>
      <c r="D87" s="23" t="s">
        <v>2453</v>
      </c>
    </row>
    <row r="88" spans="1:4" x14ac:dyDescent="0.3">
      <c r="A88" s="23" t="s">
        <v>92</v>
      </c>
      <c r="B88" s="23" t="s">
        <v>5982</v>
      </c>
      <c r="C88" s="23" t="s">
        <v>5090</v>
      </c>
      <c r="D88" s="23" t="s">
        <v>2454</v>
      </c>
    </row>
    <row r="89" spans="1:4" x14ac:dyDescent="0.3">
      <c r="A89" s="23" t="s">
        <v>93</v>
      </c>
      <c r="B89" s="23" t="s">
        <v>5983</v>
      </c>
      <c r="C89" s="23" t="s">
        <v>4422</v>
      </c>
      <c r="D89" s="23" t="s">
        <v>2455</v>
      </c>
    </row>
    <row r="90" spans="1:4" x14ac:dyDescent="0.3">
      <c r="A90" s="23" t="s">
        <v>94</v>
      </c>
      <c r="B90" s="23" t="s">
        <v>5983</v>
      </c>
      <c r="C90" s="23" t="s">
        <v>2694</v>
      </c>
      <c r="D90" s="23" t="s">
        <v>2456</v>
      </c>
    </row>
    <row r="91" spans="1:4" x14ac:dyDescent="0.3">
      <c r="A91" s="23" t="s">
        <v>95</v>
      </c>
      <c r="B91" s="23" t="s">
        <v>5982</v>
      </c>
      <c r="C91" s="23" t="s">
        <v>5091</v>
      </c>
      <c r="D91" s="23" t="s">
        <v>2457</v>
      </c>
    </row>
    <row r="92" spans="1:4" x14ac:dyDescent="0.3">
      <c r="A92" s="23" t="s">
        <v>96</v>
      </c>
      <c r="B92" s="23" t="s">
        <v>5983</v>
      </c>
      <c r="C92" s="23" t="s">
        <v>4423</v>
      </c>
      <c r="D92" s="23" t="s">
        <v>2458</v>
      </c>
    </row>
    <row r="93" spans="1:4" x14ac:dyDescent="0.3">
      <c r="A93" s="23" t="s">
        <v>97</v>
      </c>
      <c r="B93" s="23" t="s">
        <v>5983</v>
      </c>
      <c r="C93" s="23" t="s">
        <v>5092</v>
      </c>
      <c r="D93" s="23" t="s">
        <v>2459</v>
      </c>
    </row>
    <row r="94" spans="1:4" x14ac:dyDescent="0.3">
      <c r="A94" s="23" t="s">
        <v>98</v>
      </c>
      <c r="B94" s="23" t="s">
        <v>5982</v>
      </c>
      <c r="C94" s="23" t="s">
        <v>4424</v>
      </c>
      <c r="D94" s="23" t="s">
        <v>2460</v>
      </c>
    </row>
    <row r="95" spans="1:4" x14ac:dyDescent="0.3">
      <c r="A95" s="23" t="s">
        <v>99</v>
      </c>
      <c r="B95" s="23" t="s">
        <v>5982</v>
      </c>
      <c r="C95" s="23" t="s">
        <v>4389</v>
      </c>
      <c r="D95" s="23" t="s">
        <v>2461</v>
      </c>
    </row>
    <row r="96" spans="1:4" x14ac:dyDescent="0.3">
      <c r="A96" s="23" t="s">
        <v>100</v>
      </c>
      <c r="B96" s="23" t="s">
        <v>5983</v>
      </c>
      <c r="C96" s="23" t="s">
        <v>4398</v>
      </c>
      <c r="D96" s="23" t="s">
        <v>2462</v>
      </c>
    </row>
    <row r="97" spans="1:4" x14ac:dyDescent="0.3">
      <c r="A97" s="23" t="s">
        <v>101</v>
      </c>
      <c r="B97" s="23" t="s">
        <v>5983</v>
      </c>
      <c r="C97" s="23" t="s">
        <v>3209</v>
      </c>
      <c r="D97" s="23" t="s">
        <v>2463</v>
      </c>
    </row>
    <row r="98" spans="1:4" x14ac:dyDescent="0.3">
      <c r="A98" s="23" t="s">
        <v>102</v>
      </c>
      <c r="B98" s="23" t="s">
        <v>5982</v>
      </c>
      <c r="C98" s="23" t="s">
        <v>5093</v>
      </c>
      <c r="D98" s="23" t="s">
        <v>2464</v>
      </c>
    </row>
    <row r="99" spans="1:4" x14ac:dyDescent="0.3">
      <c r="A99" s="23" t="s">
        <v>103</v>
      </c>
      <c r="B99" s="23" t="s">
        <v>5983</v>
      </c>
      <c r="C99" s="23" t="s">
        <v>4425</v>
      </c>
      <c r="D99" s="23" t="s">
        <v>2465</v>
      </c>
    </row>
    <row r="100" spans="1:4" x14ac:dyDescent="0.3">
      <c r="A100" s="23" t="s">
        <v>104</v>
      </c>
      <c r="B100" s="23" t="s">
        <v>5983</v>
      </c>
      <c r="C100" s="23" t="s">
        <v>5094</v>
      </c>
      <c r="D100" s="23" t="s">
        <v>2466</v>
      </c>
    </row>
    <row r="101" spans="1:4" x14ac:dyDescent="0.3">
      <c r="A101" s="23" t="s">
        <v>105</v>
      </c>
      <c r="B101" s="23" t="s">
        <v>5982</v>
      </c>
      <c r="C101" s="23" t="s">
        <v>4412</v>
      </c>
      <c r="D101" s="23" t="s">
        <v>2467</v>
      </c>
    </row>
    <row r="102" spans="1:4" x14ac:dyDescent="0.3">
      <c r="A102" s="23" t="s">
        <v>106</v>
      </c>
      <c r="B102" s="23" t="s">
        <v>5983</v>
      </c>
      <c r="C102" s="23" t="s">
        <v>3920</v>
      </c>
      <c r="D102" s="23" t="s">
        <v>2468</v>
      </c>
    </row>
    <row r="103" spans="1:4" x14ac:dyDescent="0.3">
      <c r="A103" s="23" t="s">
        <v>107</v>
      </c>
      <c r="B103" s="23" t="s">
        <v>5983</v>
      </c>
      <c r="C103" s="23" t="s">
        <v>4426</v>
      </c>
      <c r="D103" s="23" t="s">
        <v>2469</v>
      </c>
    </row>
    <row r="104" spans="1:4" x14ac:dyDescent="0.3">
      <c r="A104" s="23" t="s">
        <v>108</v>
      </c>
      <c r="B104" s="23" t="s">
        <v>5982</v>
      </c>
      <c r="C104" s="23" t="s">
        <v>5095</v>
      </c>
      <c r="D104" s="23" t="s">
        <v>2470</v>
      </c>
    </row>
    <row r="105" spans="1:4" x14ac:dyDescent="0.3">
      <c r="A105" s="23" t="s">
        <v>109</v>
      </c>
      <c r="B105" s="23" t="s">
        <v>5983</v>
      </c>
      <c r="C105" s="23" t="s">
        <v>4427</v>
      </c>
      <c r="D105" s="23" t="s">
        <v>2471</v>
      </c>
    </row>
    <row r="106" spans="1:4" x14ac:dyDescent="0.3">
      <c r="A106" s="23" t="s">
        <v>110</v>
      </c>
      <c r="B106" s="23" t="s">
        <v>5983</v>
      </c>
      <c r="C106" s="23" t="s">
        <v>4428</v>
      </c>
      <c r="D106" s="23" t="s">
        <v>2472</v>
      </c>
    </row>
    <row r="107" spans="1:4" x14ac:dyDescent="0.3">
      <c r="A107" s="23" t="s">
        <v>111</v>
      </c>
      <c r="B107" s="23" t="s">
        <v>5982</v>
      </c>
      <c r="C107" s="23" t="s">
        <v>4429</v>
      </c>
      <c r="D107" s="23" t="s">
        <v>2473</v>
      </c>
    </row>
    <row r="108" spans="1:4" x14ac:dyDescent="0.3">
      <c r="A108" s="23" t="s">
        <v>112</v>
      </c>
      <c r="B108" s="23" t="s">
        <v>5983</v>
      </c>
      <c r="C108" s="23" t="s">
        <v>5096</v>
      </c>
      <c r="D108" s="23" t="s">
        <v>2474</v>
      </c>
    </row>
    <row r="109" spans="1:4" x14ac:dyDescent="0.3">
      <c r="A109" s="23" t="s">
        <v>113</v>
      </c>
      <c r="B109" s="23" t="s">
        <v>5982</v>
      </c>
      <c r="C109" s="23" t="s">
        <v>5097</v>
      </c>
      <c r="D109" s="23" t="s">
        <v>2475</v>
      </c>
    </row>
    <row r="110" spans="1:4" x14ac:dyDescent="0.3">
      <c r="A110" s="23" t="s">
        <v>114</v>
      </c>
      <c r="B110" s="23" t="s">
        <v>5983</v>
      </c>
      <c r="C110" s="23" t="s">
        <v>4430</v>
      </c>
      <c r="D110" s="23" t="s">
        <v>2476</v>
      </c>
    </row>
    <row r="111" spans="1:4" x14ac:dyDescent="0.3">
      <c r="A111" s="23" t="s">
        <v>115</v>
      </c>
      <c r="B111" s="23" t="s">
        <v>5983</v>
      </c>
      <c r="C111" s="23" t="s">
        <v>4424</v>
      </c>
      <c r="D111" s="23" t="s">
        <v>2477</v>
      </c>
    </row>
    <row r="112" spans="1:4" x14ac:dyDescent="0.3">
      <c r="A112" s="23" t="s">
        <v>116</v>
      </c>
      <c r="B112" s="23" t="s">
        <v>5982</v>
      </c>
      <c r="C112" s="23" t="s">
        <v>4431</v>
      </c>
      <c r="D112" s="23" t="s">
        <v>2478</v>
      </c>
    </row>
    <row r="113" spans="1:4" x14ac:dyDescent="0.3">
      <c r="A113" s="23" t="s">
        <v>117</v>
      </c>
      <c r="B113" s="23" t="s">
        <v>5983</v>
      </c>
      <c r="C113" s="23" t="s">
        <v>4432</v>
      </c>
      <c r="D113" s="23" t="s">
        <v>2479</v>
      </c>
    </row>
    <row r="114" spans="1:4" x14ac:dyDescent="0.3">
      <c r="A114" s="23" t="s">
        <v>118</v>
      </c>
      <c r="B114" s="23" t="s">
        <v>5983</v>
      </c>
      <c r="C114" s="23" t="s">
        <v>4433</v>
      </c>
      <c r="D114" s="23" t="s">
        <v>2480</v>
      </c>
    </row>
    <row r="115" spans="1:4" x14ac:dyDescent="0.3">
      <c r="A115" s="23" t="s">
        <v>119</v>
      </c>
      <c r="B115" s="23" t="s">
        <v>5982</v>
      </c>
      <c r="C115" s="23" t="s">
        <v>5098</v>
      </c>
      <c r="D115" s="23" t="s">
        <v>2481</v>
      </c>
    </row>
    <row r="116" spans="1:4" x14ac:dyDescent="0.3">
      <c r="A116" s="23" t="s">
        <v>120</v>
      </c>
      <c r="B116" s="23" t="s">
        <v>5982</v>
      </c>
      <c r="C116" s="23" t="s">
        <v>2879</v>
      </c>
      <c r="D116" s="23" t="s">
        <v>2482</v>
      </c>
    </row>
    <row r="117" spans="1:4" x14ac:dyDescent="0.3">
      <c r="A117" s="23" t="s">
        <v>121</v>
      </c>
      <c r="B117" s="23" t="s">
        <v>5983</v>
      </c>
      <c r="C117" s="23" t="s">
        <v>4434</v>
      </c>
      <c r="D117" s="23" t="s">
        <v>2483</v>
      </c>
    </row>
    <row r="118" spans="1:4" x14ac:dyDescent="0.3">
      <c r="A118" s="23" t="s">
        <v>122</v>
      </c>
      <c r="B118" s="23" t="s">
        <v>5983</v>
      </c>
      <c r="C118" s="23" t="s">
        <v>5099</v>
      </c>
      <c r="D118" s="23" t="s">
        <v>2484</v>
      </c>
    </row>
    <row r="119" spans="1:4" x14ac:dyDescent="0.3">
      <c r="A119" s="23" t="s">
        <v>123</v>
      </c>
      <c r="B119" s="23" t="s">
        <v>5982</v>
      </c>
      <c r="C119" s="23" t="s">
        <v>4393</v>
      </c>
      <c r="D119" s="23" t="s">
        <v>2485</v>
      </c>
    </row>
    <row r="120" spans="1:4" x14ac:dyDescent="0.3">
      <c r="A120" s="23" t="s">
        <v>124</v>
      </c>
      <c r="B120" s="23" t="s">
        <v>5983</v>
      </c>
      <c r="C120" s="23" t="s">
        <v>4435</v>
      </c>
      <c r="D120" s="23" t="s">
        <v>2486</v>
      </c>
    </row>
    <row r="121" spans="1:4" x14ac:dyDescent="0.3">
      <c r="A121" s="23" t="s">
        <v>125</v>
      </c>
      <c r="B121" s="23" t="s">
        <v>5983</v>
      </c>
      <c r="C121" s="23" t="s">
        <v>4436</v>
      </c>
      <c r="D121" s="23" t="s">
        <v>2487</v>
      </c>
    </row>
    <row r="122" spans="1:4" x14ac:dyDescent="0.3">
      <c r="A122" s="23" t="s">
        <v>126</v>
      </c>
      <c r="B122" s="23" t="s">
        <v>5982</v>
      </c>
      <c r="C122" s="23" t="s">
        <v>5100</v>
      </c>
      <c r="D122" s="23" t="s">
        <v>2488</v>
      </c>
    </row>
    <row r="123" spans="1:4" x14ac:dyDescent="0.3">
      <c r="A123" s="23" t="s">
        <v>127</v>
      </c>
      <c r="B123" s="23" t="s">
        <v>5983</v>
      </c>
      <c r="C123" s="23" t="s">
        <v>5101</v>
      </c>
      <c r="D123" s="23" t="s">
        <v>2489</v>
      </c>
    </row>
    <row r="124" spans="1:4" x14ac:dyDescent="0.3">
      <c r="A124" s="23" t="s">
        <v>128</v>
      </c>
      <c r="B124" s="23" t="s">
        <v>5983</v>
      </c>
      <c r="C124" s="23" t="s">
        <v>4437</v>
      </c>
      <c r="D124" s="23" t="s">
        <v>2490</v>
      </c>
    </row>
    <row r="125" spans="1:4" x14ac:dyDescent="0.3">
      <c r="A125" s="23" t="s">
        <v>129</v>
      </c>
      <c r="B125" s="23" t="s">
        <v>5982</v>
      </c>
      <c r="C125" s="23" t="s">
        <v>4438</v>
      </c>
      <c r="D125" s="23" t="s">
        <v>2491</v>
      </c>
    </row>
    <row r="126" spans="1:4" x14ac:dyDescent="0.3">
      <c r="A126" s="23" t="s">
        <v>130</v>
      </c>
      <c r="B126" s="23" t="s">
        <v>5982</v>
      </c>
      <c r="C126" s="23" t="s">
        <v>5102</v>
      </c>
      <c r="D126" s="23" t="s">
        <v>2492</v>
      </c>
    </row>
    <row r="127" spans="1:4" x14ac:dyDescent="0.3">
      <c r="A127" s="23" t="s">
        <v>131</v>
      </c>
      <c r="B127" s="23" t="s">
        <v>5983</v>
      </c>
      <c r="C127" s="23" t="s">
        <v>5103</v>
      </c>
      <c r="D127" s="23" t="s">
        <v>2493</v>
      </c>
    </row>
    <row r="128" spans="1:4" x14ac:dyDescent="0.3">
      <c r="A128" s="23" t="s">
        <v>132</v>
      </c>
      <c r="B128" s="23" t="s">
        <v>5983</v>
      </c>
      <c r="C128" s="23" t="s">
        <v>5104</v>
      </c>
      <c r="D128" s="23" t="s">
        <v>2494</v>
      </c>
    </row>
    <row r="129" spans="1:4" x14ac:dyDescent="0.3">
      <c r="A129" s="23" t="s">
        <v>133</v>
      </c>
      <c r="B129" s="23" t="s">
        <v>5982</v>
      </c>
      <c r="C129" s="23" t="s">
        <v>5105</v>
      </c>
      <c r="D129" s="23" t="s">
        <v>2495</v>
      </c>
    </row>
    <row r="130" spans="1:4" x14ac:dyDescent="0.3">
      <c r="A130" s="23" t="s">
        <v>134</v>
      </c>
      <c r="B130" s="23" t="s">
        <v>5983</v>
      </c>
      <c r="C130" s="23" t="s">
        <v>4439</v>
      </c>
      <c r="D130" s="23" t="s">
        <v>2496</v>
      </c>
    </row>
    <row r="131" spans="1:4" x14ac:dyDescent="0.3">
      <c r="A131" s="23" t="s">
        <v>135</v>
      </c>
      <c r="B131" s="23" t="s">
        <v>5983</v>
      </c>
      <c r="C131" s="23" t="s">
        <v>4440</v>
      </c>
      <c r="D131" s="23" t="s">
        <v>2497</v>
      </c>
    </row>
    <row r="132" spans="1:4" x14ac:dyDescent="0.3">
      <c r="A132" s="23" t="s">
        <v>136</v>
      </c>
      <c r="B132" s="23" t="s">
        <v>5982</v>
      </c>
      <c r="C132" s="23" t="s">
        <v>5106</v>
      </c>
      <c r="D132" s="23" t="s">
        <v>2498</v>
      </c>
    </row>
    <row r="133" spans="1:4" x14ac:dyDescent="0.3">
      <c r="A133" s="23" t="s">
        <v>137</v>
      </c>
      <c r="B133" s="23" t="s">
        <v>5983</v>
      </c>
      <c r="C133" s="23" t="s">
        <v>5107</v>
      </c>
      <c r="D133" s="23" t="s">
        <v>2499</v>
      </c>
    </row>
    <row r="134" spans="1:4" x14ac:dyDescent="0.3">
      <c r="A134" s="23" t="s">
        <v>138</v>
      </c>
      <c r="B134" s="23" t="s">
        <v>5983</v>
      </c>
      <c r="C134" s="23" t="s">
        <v>4441</v>
      </c>
      <c r="D134" s="23" t="s">
        <v>2500</v>
      </c>
    </row>
    <row r="135" spans="1:4" x14ac:dyDescent="0.3">
      <c r="A135" s="23" t="s">
        <v>139</v>
      </c>
      <c r="B135" s="23" t="s">
        <v>5982</v>
      </c>
      <c r="C135" s="23" t="s">
        <v>4442</v>
      </c>
      <c r="D135" s="23" t="s">
        <v>2501</v>
      </c>
    </row>
    <row r="136" spans="1:4" x14ac:dyDescent="0.3">
      <c r="A136" s="23" t="s">
        <v>140</v>
      </c>
      <c r="B136" s="23" t="s">
        <v>5983</v>
      </c>
      <c r="C136" s="23" t="s">
        <v>5108</v>
      </c>
      <c r="D136" s="23" t="s">
        <v>2502</v>
      </c>
    </row>
    <row r="137" spans="1:4" x14ac:dyDescent="0.3">
      <c r="A137" s="23" t="s">
        <v>141</v>
      </c>
      <c r="B137" s="23" t="s">
        <v>5983</v>
      </c>
      <c r="C137" s="23" t="s">
        <v>5109</v>
      </c>
      <c r="D137" s="23" t="s">
        <v>2503</v>
      </c>
    </row>
    <row r="138" spans="1:4" x14ac:dyDescent="0.3">
      <c r="A138" s="23" t="s">
        <v>142</v>
      </c>
      <c r="B138" s="23" t="s">
        <v>5982</v>
      </c>
      <c r="C138" s="23" t="s">
        <v>5110</v>
      </c>
      <c r="D138" s="23" t="s">
        <v>2504</v>
      </c>
    </row>
    <row r="139" spans="1:4" x14ac:dyDescent="0.3">
      <c r="A139" s="23" t="s">
        <v>143</v>
      </c>
      <c r="B139" s="23" t="s">
        <v>5983</v>
      </c>
      <c r="C139" s="23" t="s">
        <v>5111</v>
      </c>
      <c r="D139" s="23" t="s">
        <v>2505</v>
      </c>
    </row>
    <row r="140" spans="1:4" x14ac:dyDescent="0.3">
      <c r="A140" s="23" t="s">
        <v>144</v>
      </c>
      <c r="B140" s="23" t="s">
        <v>5982</v>
      </c>
      <c r="C140" s="23" t="s">
        <v>4443</v>
      </c>
      <c r="D140" s="23" t="s">
        <v>2506</v>
      </c>
    </row>
    <row r="141" spans="1:4" x14ac:dyDescent="0.3">
      <c r="A141" s="23" t="s">
        <v>145</v>
      </c>
      <c r="B141" s="23" t="s">
        <v>5983</v>
      </c>
      <c r="C141" s="23" t="s">
        <v>4444</v>
      </c>
      <c r="D141" s="23" t="s">
        <v>2507</v>
      </c>
    </row>
    <row r="142" spans="1:4" x14ac:dyDescent="0.3">
      <c r="A142" s="23" t="s">
        <v>146</v>
      </c>
      <c r="B142" s="23" t="s">
        <v>5983</v>
      </c>
      <c r="C142" s="23" t="s">
        <v>4445</v>
      </c>
      <c r="D142" s="23" t="s">
        <v>2508</v>
      </c>
    </row>
    <row r="143" spans="1:4" x14ac:dyDescent="0.3">
      <c r="A143" s="23" t="s">
        <v>147</v>
      </c>
      <c r="B143" s="23" t="s">
        <v>5982</v>
      </c>
      <c r="C143" s="23" t="s">
        <v>4446</v>
      </c>
      <c r="D143" s="23" t="s">
        <v>2509</v>
      </c>
    </row>
    <row r="144" spans="1:4" x14ac:dyDescent="0.3">
      <c r="A144" s="23" t="s">
        <v>148</v>
      </c>
      <c r="B144" s="23" t="s">
        <v>5983</v>
      </c>
      <c r="C144" s="23" t="s">
        <v>5112</v>
      </c>
      <c r="D144" s="23" t="s">
        <v>2510</v>
      </c>
    </row>
    <row r="145" spans="1:4" x14ac:dyDescent="0.3">
      <c r="A145" s="23" t="s">
        <v>149</v>
      </c>
      <c r="B145" s="23" t="s">
        <v>5983</v>
      </c>
      <c r="C145" s="23" t="s">
        <v>5113</v>
      </c>
      <c r="D145" s="23" t="s">
        <v>2511</v>
      </c>
    </row>
    <row r="146" spans="1:4" x14ac:dyDescent="0.3">
      <c r="A146" s="23" t="s">
        <v>150</v>
      </c>
      <c r="B146" s="23" t="s">
        <v>5982</v>
      </c>
      <c r="C146" s="23" t="s">
        <v>4447</v>
      </c>
      <c r="D146" s="23" t="s">
        <v>2512</v>
      </c>
    </row>
    <row r="147" spans="1:4" x14ac:dyDescent="0.3">
      <c r="A147" s="23" t="s">
        <v>151</v>
      </c>
      <c r="B147" s="23" t="s">
        <v>5982</v>
      </c>
      <c r="C147" s="23" t="s">
        <v>5114</v>
      </c>
      <c r="D147" s="23" t="s">
        <v>2513</v>
      </c>
    </row>
    <row r="148" spans="1:4" x14ac:dyDescent="0.3">
      <c r="A148" s="23" t="s">
        <v>152</v>
      </c>
      <c r="B148" s="23" t="s">
        <v>5983</v>
      </c>
      <c r="C148" s="23" t="s">
        <v>5115</v>
      </c>
      <c r="D148" s="23" t="s">
        <v>2448</v>
      </c>
    </row>
    <row r="149" spans="1:4" x14ac:dyDescent="0.3">
      <c r="A149" s="23" t="s">
        <v>153</v>
      </c>
      <c r="B149" s="23" t="s">
        <v>5983</v>
      </c>
      <c r="C149" s="23" t="s">
        <v>4448</v>
      </c>
      <c r="D149" s="23" t="s">
        <v>2514</v>
      </c>
    </row>
    <row r="150" spans="1:4" x14ac:dyDescent="0.3">
      <c r="A150" s="23" t="s">
        <v>154</v>
      </c>
      <c r="B150" s="23" t="s">
        <v>5982</v>
      </c>
      <c r="C150" s="23" t="s">
        <v>4449</v>
      </c>
      <c r="D150" s="23" t="s">
        <v>2515</v>
      </c>
    </row>
    <row r="151" spans="1:4" x14ac:dyDescent="0.3">
      <c r="A151" s="23" t="s">
        <v>155</v>
      </c>
      <c r="B151" s="23" t="s">
        <v>5983</v>
      </c>
      <c r="C151" s="23" t="s">
        <v>5116</v>
      </c>
      <c r="D151" s="23" t="s">
        <v>2516</v>
      </c>
    </row>
    <row r="152" spans="1:4" x14ac:dyDescent="0.3">
      <c r="A152" s="23" t="s">
        <v>156</v>
      </c>
      <c r="B152" s="23" t="s">
        <v>5983</v>
      </c>
      <c r="C152" s="23" t="s">
        <v>4450</v>
      </c>
      <c r="D152" s="23" t="s">
        <v>2517</v>
      </c>
    </row>
    <row r="153" spans="1:4" x14ac:dyDescent="0.3">
      <c r="A153" s="23" t="s">
        <v>157</v>
      </c>
      <c r="B153" s="23" t="s">
        <v>5982</v>
      </c>
      <c r="C153" s="23" t="s">
        <v>5115</v>
      </c>
      <c r="D153" s="23" t="s">
        <v>2518</v>
      </c>
    </row>
    <row r="154" spans="1:4" x14ac:dyDescent="0.3">
      <c r="A154" s="23" t="s">
        <v>158</v>
      </c>
      <c r="B154" s="23" t="s">
        <v>5983</v>
      </c>
      <c r="C154" s="23" t="s">
        <v>3384</v>
      </c>
      <c r="D154" s="23" t="s">
        <v>2519</v>
      </c>
    </row>
    <row r="155" spans="1:4" x14ac:dyDescent="0.3">
      <c r="A155" s="23" t="s">
        <v>159</v>
      </c>
      <c r="B155" s="23" t="s">
        <v>5983</v>
      </c>
      <c r="C155" s="23" t="s">
        <v>4451</v>
      </c>
      <c r="D155" s="23" t="s">
        <v>2520</v>
      </c>
    </row>
    <row r="156" spans="1:4" x14ac:dyDescent="0.3">
      <c r="A156" s="23" t="s">
        <v>160</v>
      </c>
      <c r="B156" s="23" t="s">
        <v>5982</v>
      </c>
      <c r="C156" s="23" t="s">
        <v>4452</v>
      </c>
      <c r="D156" s="23" t="s">
        <v>2521</v>
      </c>
    </row>
    <row r="157" spans="1:4" x14ac:dyDescent="0.3">
      <c r="A157" s="23" t="s">
        <v>161</v>
      </c>
      <c r="B157" s="23" t="s">
        <v>5982</v>
      </c>
      <c r="C157" s="23" t="s">
        <v>4453</v>
      </c>
      <c r="D157" s="23" t="s">
        <v>2522</v>
      </c>
    </row>
    <row r="158" spans="1:4" x14ac:dyDescent="0.3">
      <c r="A158" s="23" t="s">
        <v>162</v>
      </c>
      <c r="B158" s="23" t="s">
        <v>5983</v>
      </c>
      <c r="C158" s="23" t="s">
        <v>4412</v>
      </c>
      <c r="D158" s="23" t="s">
        <v>2523</v>
      </c>
    </row>
    <row r="159" spans="1:4" x14ac:dyDescent="0.3">
      <c r="A159" s="23" t="s">
        <v>163</v>
      </c>
      <c r="B159" s="23" t="s">
        <v>5983</v>
      </c>
      <c r="C159" s="23" t="s">
        <v>4454</v>
      </c>
      <c r="D159" s="23" t="s">
        <v>2524</v>
      </c>
    </row>
    <row r="160" spans="1:4" x14ac:dyDescent="0.3">
      <c r="A160" s="23" t="s">
        <v>164</v>
      </c>
      <c r="B160" s="23" t="s">
        <v>5982</v>
      </c>
      <c r="C160" s="23" t="s">
        <v>4455</v>
      </c>
      <c r="D160" s="23" t="s">
        <v>2525</v>
      </c>
    </row>
    <row r="161" spans="1:4" x14ac:dyDescent="0.3">
      <c r="A161" s="23" t="s">
        <v>165</v>
      </c>
      <c r="B161" s="23" t="s">
        <v>5983</v>
      </c>
      <c r="C161" s="23" t="s">
        <v>5117</v>
      </c>
      <c r="D161" s="23" t="s">
        <v>2526</v>
      </c>
    </row>
    <row r="162" spans="1:4" x14ac:dyDescent="0.3">
      <c r="A162" s="23" t="s">
        <v>166</v>
      </c>
      <c r="B162" s="23" t="s">
        <v>5983</v>
      </c>
      <c r="C162" s="23" t="s">
        <v>4456</v>
      </c>
      <c r="D162" s="23" t="s">
        <v>2527</v>
      </c>
    </row>
    <row r="163" spans="1:4" x14ac:dyDescent="0.3">
      <c r="A163" s="23" t="s">
        <v>167</v>
      </c>
      <c r="B163" s="23" t="s">
        <v>5982</v>
      </c>
      <c r="C163" s="23" t="s">
        <v>5118</v>
      </c>
      <c r="D163" s="23" t="s">
        <v>2528</v>
      </c>
    </row>
    <row r="164" spans="1:4" x14ac:dyDescent="0.3">
      <c r="A164" s="23" t="s">
        <v>168</v>
      </c>
      <c r="B164" s="23" t="s">
        <v>5983</v>
      </c>
      <c r="C164" s="23" t="s">
        <v>4457</v>
      </c>
      <c r="D164" s="23" t="s">
        <v>2529</v>
      </c>
    </row>
    <row r="165" spans="1:4" x14ac:dyDescent="0.3">
      <c r="A165" s="23" t="s">
        <v>169</v>
      </c>
      <c r="B165" s="23" t="s">
        <v>5983</v>
      </c>
      <c r="C165" s="23" t="s">
        <v>4458</v>
      </c>
      <c r="D165" s="23" t="s">
        <v>2530</v>
      </c>
    </row>
    <row r="166" spans="1:4" x14ac:dyDescent="0.3">
      <c r="A166" s="23" t="s">
        <v>170</v>
      </c>
      <c r="B166" s="23" t="s">
        <v>5982</v>
      </c>
      <c r="C166" s="23" t="s">
        <v>4459</v>
      </c>
      <c r="D166" s="23" t="s">
        <v>2531</v>
      </c>
    </row>
    <row r="167" spans="1:4" x14ac:dyDescent="0.3">
      <c r="A167" s="23" t="s">
        <v>171</v>
      </c>
      <c r="B167" s="23" t="s">
        <v>5983</v>
      </c>
      <c r="C167" s="23" t="s">
        <v>5119</v>
      </c>
      <c r="D167" s="23" t="s">
        <v>2532</v>
      </c>
    </row>
    <row r="168" spans="1:4" x14ac:dyDescent="0.3">
      <c r="A168" s="23" t="s">
        <v>172</v>
      </c>
      <c r="B168" s="23" t="s">
        <v>5983</v>
      </c>
      <c r="C168" s="23" t="s">
        <v>4460</v>
      </c>
      <c r="D168" s="23" t="s">
        <v>2533</v>
      </c>
    </row>
    <row r="169" spans="1:4" x14ac:dyDescent="0.3">
      <c r="A169" s="23" t="s">
        <v>173</v>
      </c>
      <c r="B169" s="23" t="s">
        <v>5982</v>
      </c>
      <c r="C169" s="23" t="s">
        <v>5120</v>
      </c>
      <c r="D169" s="23" t="s">
        <v>2534</v>
      </c>
    </row>
    <row r="170" spans="1:4" x14ac:dyDescent="0.3">
      <c r="A170" s="23" t="s">
        <v>174</v>
      </c>
      <c r="B170" s="23" t="s">
        <v>5983</v>
      </c>
      <c r="C170" s="23" t="s">
        <v>5121</v>
      </c>
      <c r="D170" s="23" t="s">
        <v>2535</v>
      </c>
    </row>
    <row r="171" spans="1:4" x14ac:dyDescent="0.3">
      <c r="A171" s="23" t="s">
        <v>175</v>
      </c>
      <c r="B171" s="23" t="s">
        <v>5982</v>
      </c>
      <c r="C171" s="23" t="s">
        <v>4461</v>
      </c>
      <c r="D171" s="23" t="s">
        <v>2536</v>
      </c>
    </row>
    <row r="172" spans="1:4" x14ac:dyDescent="0.3">
      <c r="A172" s="23" t="s">
        <v>176</v>
      </c>
      <c r="B172" s="23" t="s">
        <v>5983</v>
      </c>
      <c r="C172" s="23" t="s">
        <v>4398</v>
      </c>
      <c r="D172" s="23" t="s">
        <v>2537</v>
      </c>
    </row>
    <row r="173" spans="1:4" x14ac:dyDescent="0.3">
      <c r="A173" s="23" t="s">
        <v>177</v>
      </c>
      <c r="B173" s="23" t="s">
        <v>5983</v>
      </c>
      <c r="C173" s="23" t="s">
        <v>4462</v>
      </c>
      <c r="D173" s="23" t="s">
        <v>2538</v>
      </c>
    </row>
    <row r="174" spans="1:4" x14ac:dyDescent="0.3">
      <c r="A174" s="23" t="s">
        <v>178</v>
      </c>
      <c r="B174" s="23" t="s">
        <v>5982</v>
      </c>
      <c r="C174" s="23" t="s">
        <v>4463</v>
      </c>
      <c r="D174" s="23" t="s">
        <v>2539</v>
      </c>
    </row>
    <row r="175" spans="1:4" x14ac:dyDescent="0.3">
      <c r="A175" s="23" t="s">
        <v>179</v>
      </c>
      <c r="B175" s="23" t="s">
        <v>5983</v>
      </c>
      <c r="C175" s="23" t="s">
        <v>4430</v>
      </c>
      <c r="D175" s="23" t="s">
        <v>2540</v>
      </c>
    </row>
    <row r="176" spans="1:4" x14ac:dyDescent="0.3">
      <c r="A176" s="23" t="s">
        <v>180</v>
      </c>
      <c r="B176" s="23" t="s">
        <v>5983</v>
      </c>
      <c r="C176" s="23" t="s">
        <v>4464</v>
      </c>
      <c r="D176" s="23" t="s">
        <v>2541</v>
      </c>
    </row>
    <row r="177" spans="1:4" x14ac:dyDescent="0.3">
      <c r="A177" s="23" t="s">
        <v>181</v>
      </c>
      <c r="B177" s="23" t="s">
        <v>5982</v>
      </c>
      <c r="C177" s="23" t="s">
        <v>4393</v>
      </c>
      <c r="D177" s="23" t="s">
        <v>2542</v>
      </c>
    </row>
    <row r="178" spans="1:4" x14ac:dyDescent="0.3">
      <c r="A178" s="23" t="s">
        <v>182</v>
      </c>
      <c r="B178" s="23" t="s">
        <v>5982</v>
      </c>
      <c r="C178" s="23" t="s">
        <v>5122</v>
      </c>
      <c r="D178" s="23" t="s">
        <v>2543</v>
      </c>
    </row>
    <row r="179" spans="1:4" x14ac:dyDescent="0.3">
      <c r="A179" s="23" t="s">
        <v>183</v>
      </c>
      <c r="B179" s="23" t="s">
        <v>5983</v>
      </c>
      <c r="C179" s="23" t="s">
        <v>5123</v>
      </c>
      <c r="D179" s="23" t="s">
        <v>2544</v>
      </c>
    </row>
    <row r="180" spans="1:4" x14ac:dyDescent="0.3">
      <c r="A180" s="23" t="s">
        <v>184</v>
      </c>
      <c r="B180" s="23" t="s">
        <v>5983</v>
      </c>
      <c r="C180" s="23" t="s">
        <v>4465</v>
      </c>
      <c r="D180" s="23" t="s">
        <v>2545</v>
      </c>
    </row>
    <row r="181" spans="1:4" x14ac:dyDescent="0.3">
      <c r="A181" s="23" t="s">
        <v>185</v>
      </c>
      <c r="B181" s="23" t="s">
        <v>5982</v>
      </c>
      <c r="C181" s="23" t="s">
        <v>5124</v>
      </c>
      <c r="D181" s="23" t="s">
        <v>2546</v>
      </c>
    </row>
    <row r="182" spans="1:4" x14ac:dyDescent="0.3">
      <c r="A182" s="23" t="s">
        <v>186</v>
      </c>
      <c r="B182" s="23" t="s">
        <v>5983</v>
      </c>
      <c r="C182" s="23" t="s">
        <v>5125</v>
      </c>
      <c r="D182" s="23" t="s">
        <v>2547</v>
      </c>
    </row>
    <row r="183" spans="1:4" x14ac:dyDescent="0.3">
      <c r="A183" s="23" t="s">
        <v>187</v>
      </c>
      <c r="B183" s="23" t="s">
        <v>5983</v>
      </c>
      <c r="C183" s="23" t="s">
        <v>4466</v>
      </c>
      <c r="D183" s="23" t="s">
        <v>2548</v>
      </c>
    </row>
    <row r="184" spans="1:4" x14ac:dyDescent="0.3">
      <c r="A184" s="23" t="s">
        <v>188</v>
      </c>
      <c r="B184" s="23" t="s">
        <v>5982</v>
      </c>
      <c r="C184" s="23" t="s">
        <v>4467</v>
      </c>
      <c r="D184" s="23" t="s">
        <v>2549</v>
      </c>
    </row>
    <row r="185" spans="1:4" x14ac:dyDescent="0.3">
      <c r="A185" s="23" t="s">
        <v>189</v>
      </c>
      <c r="B185" s="23" t="s">
        <v>5983</v>
      </c>
      <c r="C185" s="23" t="s">
        <v>5126</v>
      </c>
      <c r="D185" s="23" t="s">
        <v>2550</v>
      </c>
    </row>
    <row r="186" spans="1:4" x14ac:dyDescent="0.3">
      <c r="A186" s="23" t="s">
        <v>190</v>
      </c>
      <c r="B186" s="23" t="s">
        <v>5983</v>
      </c>
      <c r="C186" s="23" t="s">
        <v>5127</v>
      </c>
      <c r="D186" s="23" t="s">
        <v>2551</v>
      </c>
    </row>
    <row r="187" spans="1:4" x14ac:dyDescent="0.3">
      <c r="A187" s="23" t="s">
        <v>191</v>
      </c>
      <c r="B187" s="23" t="s">
        <v>5982</v>
      </c>
      <c r="C187" s="23" t="s">
        <v>4468</v>
      </c>
      <c r="D187" s="23" t="s">
        <v>2552</v>
      </c>
    </row>
    <row r="188" spans="1:4" x14ac:dyDescent="0.3">
      <c r="A188" s="23" t="s">
        <v>192</v>
      </c>
      <c r="B188" s="23" t="s">
        <v>5982</v>
      </c>
      <c r="C188" s="23" t="s">
        <v>5128</v>
      </c>
      <c r="D188" s="23" t="s">
        <v>2553</v>
      </c>
    </row>
    <row r="189" spans="1:4" x14ac:dyDescent="0.3">
      <c r="A189" s="23" t="s">
        <v>193</v>
      </c>
      <c r="B189" s="23" t="s">
        <v>5983</v>
      </c>
      <c r="C189" s="23" t="s">
        <v>5129</v>
      </c>
      <c r="D189" s="23" t="s">
        <v>2554</v>
      </c>
    </row>
    <row r="190" spans="1:4" x14ac:dyDescent="0.3">
      <c r="A190" s="23" t="s">
        <v>194</v>
      </c>
      <c r="B190" s="23" t="s">
        <v>5983</v>
      </c>
      <c r="C190" s="23" t="s">
        <v>4469</v>
      </c>
      <c r="D190" s="23" t="s">
        <v>2555</v>
      </c>
    </row>
    <row r="191" spans="1:4" x14ac:dyDescent="0.3">
      <c r="A191" s="23" t="s">
        <v>195</v>
      </c>
      <c r="B191" s="23" t="s">
        <v>5982</v>
      </c>
      <c r="C191" s="23" t="s">
        <v>4470</v>
      </c>
      <c r="D191" s="23" t="s">
        <v>2556</v>
      </c>
    </row>
    <row r="192" spans="1:4" x14ac:dyDescent="0.3">
      <c r="A192" s="23" t="s">
        <v>196</v>
      </c>
      <c r="B192" s="23" t="s">
        <v>5983</v>
      </c>
      <c r="C192" s="23" t="s">
        <v>4471</v>
      </c>
      <c r="D192" s="23" t="s">
        <v>2557</v>
      </c>
    </row>
    <row r="193" spans="1:4" x14ac:dyDescent="0.3">
      <c r="A193" s="23" t="s">
        <v>197</v>
      </c>
      <c r="B193" s="23" t="s">
        <v>5983</v>
      </c>
      <c r="C193" s="23" t="s">
        <v>4472</v>
      </c>
      <c r="D193" s="23" t="s">
        <v>2558</v>
      </c>
    </row>
    <row r="194" spans="1:4" x14ac:dyDescent="0.3">
      <c r="A194" s="23" t="s">
        <v>198</v>
      </c>
      <c r="B194" s="23" t="s">
        <v>5982</v>
      </c>
      <c r="C194" s="23" t="s">
        <v>4473</v>
      </c>
      <c r="D194" s="23" t="s">
        <v>2559</v>
      </c>
    </row>
    <row r="195" spans="1:4" x14ac:dyDescent="0.3">
      <c r="A195" s="23" t="s">
        <v>199</v>
      </c>
      <c r="B195" s="23" t="s">
        <v>5983</v>
      </c>
      <c r="C195" s="23" t="s">
        <v>4474</v>
      </c>
      <c r="D195" s="23" t="s">
        <v>2560</v>
      </c>
    </row>
    <row r="196" spans="1:4" x14ac:dyDescent="0.3">
      <c r="A196" s="23" t="s">
        <v>200</v>
      </c>
      <c r="B196" s="23" t="s">
        <v>5983</v>
      </c>
      <c r="C196" s="23" t="s">
        <v>5130</v>
      </c>
      <c r="D196" s="23" t="s">
        <v>2561</v>
      </c>
    </row>
    <row r="197" spans="1:4" x14ac:dyDescent="0.3">
      <c r="A197" s="23" t="s">
        <v>201</v>
      </c>
      <c r="B197" s="23" t="s">
        <v>5982</v>
      </c>
      <c r="C197" s="23" t="s">
        <v>4475</v>
      </c>
      <c r="D197" s="23" t="s">
        <v>2562</v>
      </c>
    </row>
    <row r="198" spans="1:4" x14ac:dyDescent="0.3">
      <c r="A198" s="23" t="s">
        <v>202</v>
      </c>
      <c r="B198" s="23" t="s">
        <v>5983</v>
      </c>
      <c r="C198" s="23" t="s">
        <v>5131</v>
      </c>
      <c r="D198" s="23" t="s">
        <v>2563</v>
      </c>
    </row>
    <row r="199" spans="1:4" x14ac:dyDescent="0.3">
      <c r="A199" s="23" t="s">
        <v>203</v>
      </c>
      <c r="B199" s="23" t="s">
        <v>5983</v>
      </c>
      <c r="C199" s="23" t="s">
        <v>4446</v>
      </c>
      <c r="D199" s="23" t="s">
        <v>2564</v>
      </c>
    </row>
    <row r="200" spans="1:4" x14ac:dyDescent="0.3">
      <c r="A200" s="23" t="s">
        <v>204</v>
      </c>
      <c r="B200" s="23" t="s">
        <v>5982</v>
      </c>
      <c r="C200" s="23" t="s">
        <v>4476</v>
      </c>
      <c r="D200" s="23" t="s">
        <v>2565</v>
      </c>
    </row>
    <row r="201" spans="1:4" x14ac:dyDescent="0.3">
      <c r="A201" s="23" t="s">
        <v>205</v>
      </c>
      <c r="B201" s="23" t="s">
        <v>5983</v>
      </c>
      <c r="C201" s="23" t="s">
        <v>4443</v>
      </c>
      <c r="D201" s="23" t="s">
        <v>2566</v>
      </c>
    </row>
    <row r="202" spans="1:4" x14ac:dyDescent="0.3">
      <c r="A202" s="23" t="s">
        <v>206</v>
      </c>
      <c r="B202" s="23" t="s">
        <v>5982</v>
      </c>
      <c r="C202" s="23" t="s">
        <v>4477</v>
      </c>
      <c r="D202" s="23" t="s">
        <v>2567</v>
      </c>
    </row>
    <row r="203" spans="1:4" x14ac:dyDescent="0.3">
      <c r="A203" s="23" t="s">
        <v>207</v>
      </c>
      <c r="B203" s="23" t="s">
        <v>5983</v>
      </c>
      <c r="C203" s="23" t="s">
        <v>5132</v>
      </c>
      <c r="D203" s="23" t="s">
        <v>2568</v>
      </c>
    </row>
    <row r="204" spans="1:4" x14ac:dyDescent="0.3">
      <c r="A204" s="23" t="s">
        <v>208</v>
      </c>
      <c r="B204" s="23" t="s">
        <v>5983</v>
      </c>
      <c r="C204" s="23" t="s">
        <v>5133</v>
      </c>
      <c r="D204" s="23" t="s">
        <v>2569</v>
      </c>
    </row>
    <row r="205" spans="1:4" x14ac:dyDescent="0.3">
      <c r="A205" s="23" t="s">
        <v>209</v>
      </c>
      <c r="B205" s="23" t="s">
        <v>5982</v>
      </c>
      <c r="C205" s="23" t="s">
        <v>4422</v>
      </c>
      <c r="D205" s="23" t="s">
        <v>2570</v>
      </c>
    </row>
    <row r="206" spans="1:4" x14ac:dyDescent="0.3">
      <c r="A206" s="23" t="s">
        <v>210</v>
      </c>
      <c r="B206" s="23" t="s">
        <v>5983</v>
      </c>
      <c r="C206" s="23" t="s">
        <v>4478</v>
      </c>
      <c r="D206" s="23" t="s">
        <v>2571</v>
      </c>
    </row>
    <row r="207" spans="1:4" x14ac:dyDescent="0.3">
      <c r="A207" s="23" t="s">
        <v>211</v>
      </c>
      <c r="B207" s="23" t="s">
        <v>5983</v>
      </c>
      <c r="C207" s="23" t="s">
        <v>5134</v>
      </c>
      <c r="D207" s="23" t="s">
        <v>2572</v>
      </c>
    </row>
    <row r="208" spans="1:4" x14ac:dyDescent="0.3">
      <c r="A208" s="23" t="s">
        <v>212</v>
      </c>
      <c r="B208" s="23" t="s">
        <v>5982</v>
      </c>
      <c r="C208" s="23" t="s">
        <v>4479</v>
      </c>
      <c r="D208" s="23" t="s">
        <v>2573</v>
      </c>
    </row>
    <row r="209" spans="1:4" x14ac:dyDescent="0.3">
      <c r="A209" s="23" t="s">
        <v>213</v>
      </c>
      <c r="B209" s="23" t="s">
        <v>5982</v>
      </c>
      <c r="C209" s="23" t="s">
        <v>4480</v>
      </c>
      <c r="D209" s="23" t="s">
        <v>2574</v>
      </c>
    </row>
    <row r="210" spans="1:4" x14ac:dyDescent="0.3">
      <c r="A210" s="23" t="s">
        <v>214</v>
      </c>
      <c r="B210" s="23" t="s">
        <v>5983</v>
      </c>
      <c r="C210" s="23" t="s">
        <v>4481</v>
      </c>
      <c r="D210" s="23" t="s">
        <v>2575</v>
      </c>
    </row>
    <row r="211" spans="1:4" x14ac:dyDescent="0.3">
      <c r="A211" s="23" t="s">
        <v>215</v>
      </c>
      <c r="B211" s="23" t="s">
        <v>5983</v>
      </c>
      <c r="C211" s="23" t="s">
        <v>5135</v>
      </c>
      <c r="D211" s="23" t="s">
        <v>2576</v>
      </c>
    </row>
    <row r="212" spans="1:4" x14ac:dyDescent="0.3">
      <c r="A212" s="23" t="s">
        <v>216</v>
      </c>
      <c r="B212" s="23" t="s">
        <v>5982</v>
      </c>
      <c r="C212" s="23" t="s">
        <v>4482</v>
      </c>
      <c r="D212" s="23" t="s">
        <v>2577</v>
      </c>
    </row>
    <row r="213" spans="1:4" x14ac:dyDescent="0.3">
      <c r="A213" s="23" t="s">
        <v>217</v>
      </c>
      <c r="B213" s="23" t="s">
        <v>5983</v>
      </c>
      <c r="C213" s="23" t="s">
        <v>5136</v>
      </c>
      <c r="D213" s="23" t="s">
        <v>2578</v>
      </c>
    </row>
    <row r="214" spans="1:4" x14ac:dyDescent="0.3">
      <c r="A214" s="23" t="s">
        <v>218</v>
      </c>
      <c r="B214" s="23" t="s">
        <v>5983</v>
      </c>
      <c r="C214" s="23" t="s">
        <v>5137</v>
      </c>
      <c r="D214" s="23" t="s">
        <v>2579</v>
      </c>
    </row>
    <row r="215" spans="1:4" x14ac:dyDescent="0.3">
      <c r="A215" s="23" t="s">
        <v>219</v>
      </c>
      <c r="B215" s="23" t="s">
        <v>5982</v>
      </c>
      <c r="C215" s="23" t="s">
        <v>5055</v>
      </c>
      <c r="D215" s="23" t="s">
        <v>2580</v>
      </c>
    </row>
    <row r="216" spans="1:4" x14ac:dyDescent="0.3">
      <c r="A216" s="23" t="s">
        <v>220</v>
      </c>
      <c r="B216" s="23" t="s">
        <v>5983</v>
      </c>
      <c r="C216" s="23" t="s">
        <v>4425</v>
      </c>
      <c r="D216" s="23" t="s">
        <v>2581</v>
      </c>
    </row>
    <row r="217" spans="1:4" x14ac:dyDescent="0.3">
      <c r="A217" s="23" t="s">
        <v>221</v>
      </c>
      <c r="B217" s="23" t="s">
        <v>5983</v>
      </c>
      <c r="C217" s="23" t="s">
        <v>4483</v>
      </c>
      <c r="D217" s="23" t="s">
        <v>2582</v>
      </c>
    </row>
    <row r="218" spans="1:4" x14ac:dyDescent="0.3">
      <c r="A218" s="23" t="s">
        <v>222</v>
      </c>
      <c r="B218" s="23" t="s">
        <v>5982</v>
      </c>
      <c r="C218" s="23" t="s">
        <v>4405</v>
      </c>
      <c r="D218" s="23" t="s">
        <v>2583</v>
      </c>
    </row>
    <row r="219" spans="1:4" x14ac:dyDescent="0.3">
      <c r="A219" s="23" t="s">
        <v>223</v>
      </c>
      <c r="B219" s="23" t="s">
        <v>5982</v>
      </c>
      <c r="C219" s="23" t="s">
        <v>4420</v>
      </c>
      <c r="D219" s="23" t="s">
        <v>2584</v>
      </c>
    </row>
    <row r="220" spans="1:4" x14ac:dyDescent="0.3">
      <c r="A220" s="23" t="s">
        <v>224</v>
      </c>
      <c r="B220" s="23" t="s">
        <v>5983</v>
      </c>
      <c r="C220" s="23" t="s">
        <v>5138</v>
      </c>
      <c r="D220" s="23" t="s">
        <v>2585</v>
      </c>
    </row>
    <row r="221" spans="1:4" x14ac:dyDescent="0.3">
      <c r="A221" s="23" t="s">
        <v>225</v>
      </c>
      <c r="B221" s="23" t="s">
        <v>5983</v>
      </c>
      <c r="C221" s="23" t="s">
        <v>5139</v>
      </c>
      <c r="D221" s="23" t="s">
        <v>2448</v>
      </c>
    </row>
    <row r="222" spans="1:4" x14ac:dyDescent="0.3">
      <c r="A222" s="23" t="s">
        <v>226</v>
      </c>
      <c r="B222" s="23" t="s">
        <v>5982</v>
      </c>
      <c r="C222" s="23" t="s">
        <v>5140</v>
      </c>
      <c r="D222" s="23" t="s">
        <v>2586</v>
      </c>
    </row>
    <row r="223" spans="1:4" x14ac:dyDescent="0.3">
      <c r="A223" s="23" t="s">
        <v>227</v>
      </c>
      <c r="B223" s="23" t="s">
        <v>5983</v>
      </c>
      <c r="C223" s="23" t="s">
        <v>5141</v>
      </c>
      <c r="D223" s="23" t="s">
        <v>2587</v>
      </c>
    </row>
    <row r="224" spans="1:4" x14ac:dyDescent="0.3">
      <c r="A224" s="23" t="s">
        <v>228</v>
      </c>
      <c r="B224" s="23" t="s">
        <v>5983</v>
      </c>
      <c r="C224" s="23" t="s">
        <v>4484</v>
      </c>
      <c r="D224" s="23" t="s">
        <v>2588</v>
      </c>
    </row>
    <row r="225" spans="1:4" x14ac:dyDescent="0.3">
      <c r="A225" s="23" t="s">
        <v>229</v>
      </c>
      <c r="B225" s="23" t="s">
        <v>5982</v>
      </c>
      <c r="C225" s="23" t="s">
        <v>5142</v>
      </c>
      <c r="D225" s="23" t="s">
        <v>2589</v>
      </c>
    </row>
    <row r="226" spans="1:4" x14ac:dyDescent="0.3">
      <c r="A226" s="23" t="s">
        <v>230</v>
      </c>
      <c r="B226" s="23" t="s">
        <v>5983</v>
      </c>
      <c r="C226" s="23" t="s">
        <v>4418</v>
      </c>
      <c r="D226" s="23" t="s">
        <v>2590</v>
      </c>
    </row>
    <row r="227" spans="1:4" x14ac:dyDescent="0.3">
      <c r="A227" s="23" t="s">
        <v>231</v>
      </c>
      <c r="B227" s="23" t="s">
        <v>5983</v>
      </c>
      <c r="C227" s="23" t="s">
        <v>4485</v>
      </c>
      <c r="D227" s="23" t="s">
        <v>2432</v>
      </c>
    </row>
    <row r="228" spans="1:4" x14ac:dyDescent="0.3">
      <c r="A228" s="23" t="s">
        <v>232</v>
      </c>
      <c r="B228" s="23" t="s">
        <v>5982</v>
      </c>
      <c r="C228" s="23" t="s">
        <v>5143</v>
      </c>
      <c r="D228" s="23" t="s">
        <v>2591</v>
      </c>
    </row>
    <row r="229" spans="1:4" x14ac:dyDescent="0.3">
      <c r="A229" s="23" t="s">
        <v>233</v>
      </c>
      <c r="B229" s="23" t="s">
        <v>5983</v>
      </c>
      <c r="C229" s="23" t="s">
        <v>4486</v>
      </c>
      <c r="D229" s="23" t="s">
        <v>2592</v>
      </c>
    </row>
    <row r="230" spans="1:4" x14ac:dyDescent="0.3">
      <c r="A230" s="23" t="s">
        <v>234</v>
      </c>
      <c r="B230" s="23" t="s">
        <v>5983</v>
      </c>
      <c r="C230" s="23" t="s">
        <v>5144</v>
      </c>
      <c r="D230" s="23" t="s">
        <v>2593</v>
      </c>
    </row>
    <row r="231" spans="1:4" x14ac:dyDescent="0.3">
      <c r="A231" s="23" t="s">
        <v>235</v>
      </c>
      <c r="B231" s="23" t="s">
        <v>5982</v>
      </c>
      <c r="C231" s="23" t="s">
        <v>4487</v>
      </c>
      <c r="D231" s="23" t="s">
        <v>2594</v>
      </c>
    </row>
    <row r="232" spans="1:4" x14ac:dyDescent="0.3">
      <c r="A232" s="23" t="s">
        <v>236</v>
      </c>
      <c r="B232" s="23" t="s">
        <v>5983</v>
      </c>
      <c r="C232" s="23" t="s">
        <v>3896</v>
      </c>
      <c r="D232" s="23" t="s">
        <v>2595</v>
      </c>
    </row>
    <row r="233" spans="1:4" x14ac:dyDescent="0.3">
      <c r="A233" s="23" t="s">
        <v>237</v>
      </c>
      <c r="B233" s="23" t="s">
        <v>5982</v>
      </c>
      <c r="C233" s="23" t="s">
        <v>5145</v>
      </c>
      <c r="D233" s="23" t="s">
        <v>2596</v>
      </c>
    </row>
    <row r="234" spans="1:4" x14ac:dyDescent="0.3">
      <c r="A234" s="23" t="s">
        <v>238</v>
      </c>
      <c r="B234" s="23" t="s">
        <v>5983</v>
      </c>
      <c r="C234" s="23" t="s">
        <v>4488</v>
      </c>
      <c r="D234" s="23" t="s">
        <v>2597</v>
      </c>
    </row>
    <row r="235" spans="1:4" x14ac:dyDescent="0.3">
      <c r="A235" s="23" t="s">
        <v>239</v>
      </c>
      <c r="B235" s="23" t="s">
        <v>5983</v>
      </c>
      <c r="C235" s="23" t="s">
        <v>5146</v>
      </c>
      <c r="D235" s="23" t="s">
        <v>2598</v>
      </c>
    </row>
    <row r="236" spans="1:4" x14ac:dyDescent="0.3">
      <c r="A236" s="23" t="s">
        <v>240</v>
      </c>
      <c r="B236" s="23" t="s">
        <v>5982</v>
      </c>
      <c r="C236" s="23" t="s">
        <v>4486</v>
      </c>
      <c r="D236" s="23" t="s">
        <v>2501</v>
      </c>
    </row>
    <row r="237" spans="1:4" x14ac:dyDescent="0.3">
      <c r="A237" s="23" t="s">
        <v>241</v>
      </c>
      <c r="B237" s="23" t="s">
        <v>5983</v>
      </c>
      <c r="C237" s="23" t="s">
        <v>4489</v>
      </c>
      <c r="D237" s="23" t="s">
        <v>2599</v>
      </c>
    </row>
    <row r="238" spans="1:4" x14ac:dyDescent="0.3">
      <c r="A238" s="23" t="s">
        <v>242</v>
      </c>
      <c r="B238" s="23" t="s">
        <v>5983</v>
      </c>
      <c r="C238" s="23" t="s">
        <v>4490</v>
      </c>
      <c r="D238" s="23" t="s">
        <v>2600</v>
      </c>
    </row>
    <row r="239" spans="1:4" x14ac:dyDescent="0.3">
      <c r="A239" s="23" t="s">
        <v>243</v>
      </c>
      <c r="B239" s="23" t="s">
        <v>5982</v>
      </c>
      <c r="C239" s="23" t="s">
        <v>4491</v>
      </c>
      <c r="D239" s="23" t="s">
        <v>2601</v>
      </c>
    </row>
    <row r="240" spans="1:4" x14ac:dyDescent="0.3">
      <c r="A240" s="23" t="s">
        <v>244</v>
      </c>
      <c r="B240" s="23" t="s">
        <v>5982</v>
      </c>
      <c r="C240" s="23" t="s">
        <v>5147</v>
      </c>
      <c r="D240" s="23" t="s">
        <v>2602</v>
      </c>
    </row>
    <row r="241" spans="1:4" x14ac:dyDescent="0.3">
      <c r="A241" s="23" t="s">
        <v>245</v>
      </c>
      <c r="B241" s="23" t="s">
        <v>5983</v>
      </c>
      <c r="C241" s="23" t="s">
        <v>5148</v>
      </c>
      <c r="D241" s="23" t="s">
        <v>2603</v>
      </c>
    </row>
    <row r="242" spans="1:4" x14ac:dyDescent="0.3">
      <c r="A242" s="23" t="s">
        <v>246</v>
      </c>
      <c r="B242" s="23" t="s">
        <v>5983</v>
      </c>
      <c r="C242" s="23" t="s">
        <v>5149</v>
      </c>
      <c r="D242" s="23" t="s">
        <v>2604</v>
      </c>
    </row>
    <row r="243" spans="1:4" x14ac:dyDescent="0.3">
      <c r="A243" s="23" t="s">
        <v>247</v>
      </c>
      <c r="B243" s="23" t="s">
        <v>5982</v>
      </c>
      <c r="C243" s="23" t="s">
        <v>3675</v>
      </c>
      <c r="D243" s="23" t="s">
        <v>2605</v>
      </c>
    </row>
    <row r="244" spans="1:4" x14ac:dyDescent="0.3">
      <c r="A244" s="23" t="s">
        <v>248</v>
      </c>
      <c r="B244" s="23" t="s">
        <v>5983</v>
      </c>
      <c r="C244" s="23" t="s">
        <v>4492</v>
      </c>
      <c r="D244" s="23" t="s">
        <v>2606</v>
      </c>
    </row>
    <row r="245" spans="1:4" x14ac:dyDescent="0.3">
      <c r="A245" s="23" t="s">
        <v>249</v>
      </c>
      <c r="B245" s="23" t="s">
        <v>5983</v>
      </c>
      <c r="C245" s="23" t="s">
        <v>5150</v>
      </c>
      <c r="D245" s="23" t="s">
        <v>2607</v>
      </c>
    </row>
    <row r="246" spans="1:4" x14ac:dyDescent="0.3">
      <c r="A246" s="23" t="s">
        <v>250</v>
      </c>
      <c r="B246" s="23" t="s">
        <v>5982</v>
      </c>
      <c r="C246" s="23" t="s">
        <v>5151</v>
      </c>
      <c r="D246" s="23" t="s">
        <v>2608</v>
      </c>
    </row>
    <row r="247" spans="1:4" x14ac:dyDescent="0.3">
      <c r="A247" s="23" t="s">
        <v>251</v>
      </c>
      <c r="B247" s="23" t="s">
        <v>5983</v>
      </c>
      <c r="C247" s="23" t="s">
        <v>5152</v>
      </c>
      <c r="D247" s="23" t="s">
        <v>2609</v>
      </c>
    </row>
    <row r="248" spans="1:4" x14ac:dyDescent="0.3">
      <c r="A248" s="23" t="s">
        <v>252</v>
      </c>
      <c r="B248" s="23" t="s">
        <v>5983</v>
      </c>
      <c r="C248" s="23" t="s">
        <v>4493</v>
      </c>
      <c r="D248" s="23" t="s">
        <v>2610</v>
      </c>
    </row>
    <row r="249" spans="1:4" x14ac:dyDescent="0.3">
      <c r="A249" s="23" t="s">
        <v>253</v>
      </c>
      <c r="B249" s="23" t="s">
        <v>5982</v>
      </c>
      <c r="C249" s="23" t="s">
        <v>5153</v>
      </c>
      <c r="D249" s="23" t="s">
        <v>2611</v>
      </c>
    </row>
    <row r="250" spans="1:4" x14ac:dyDescent="0.3">
      <c r="A250" s="23" t="s">
        <v>254</v>
      </c>
      <c r="B250" s="23" t="s">
        <v>5982</v>
      </c>
      <c r="C250" s="23" t="s">
        <v>2661</v>
      </c>
      <c r="D250" s="23" t="s">
        <v>2612</v>
      </c>
    </row>
    <row r="251" spans="1:4" x14ac:dyDescent="0.3">
      <c r="A251" s="23" t="s">
        <v>255</v>
      </c>
      <c r="B251" s="23" t="s">
        <v>5983</v>
      </c>
      <c r="C251" s="23" t="s">
        <v>5154</v>
      </c>
      <c r="D251" s="23" t="s">
        <v>2613</v>
      </c>
    </row>
    <row r="252" spans="1:4" x14ac:dyDescent="0.3">
      <c r="A252" s="23" t="s">
        <v>256</v>
      </c>
      <c r="B252" s="23" t="s">
        <v>5983</v>
      </c>
      <c r="C252" s="23" t="s">
        <v>4494</v>
      </c>
      <c r="D252" s="23" t="s">
        <v>2614</v>
      </c>
    </row>
    <row r="253" spans="1:4" x14ac:dyDescent="0.3">
      <c r="A253" s="23" t="s">
        <v>257</v>
      </c>
      <c r="B253" s="23" t="s">
        <v>5982</v>
      </c>
      <c r="C253" s="23" t="s">
        <v>2800</v>
      </c>
      <c r="D253" s="23" t="s">
        <v>2615</v>
      </c>
    </row>
    <row r="254" spans="1:4" x14ac:dyDescent="0.3">
      <c r="A254" s="23" t="s">
        <v>258</v>
      </c>
      <c r="B254" s="23" t="s">
        <v>5983</v>
      </c>
      <c r="C254" s="23" t="s">
        <v>4495</v>
      </c>
      <c r="D254" s="23" t="s">
        <v>2616</v>
      </c>
    </row>
    <row r="255" spans="1:4" x14ac:dyDescent="0.3">
      <c r="A255" s="23" t="s">
        <v>259</v>
      </c>
      <c r="B255" s="23" t="s">
        <v>5983</v>
      </c>
      <c r="C255" s="23" t="s">
        <v>4405</v>
      </c>
      <c r="D255" s="23" t="s">
        <v>2617</v>
      </c>
    </row>
    <row r="256" spans="1:4" x14ac:dyDescent="0.3">
      <c r="A256" s="23" t="s">
        <v>260</v>
      </c>
      <c r="B256" s="23" t="s">
        <v>5982</v>
      </c>
      <c r="C256" s="23" t="s">
        <v>5155</v>
      </c>
      <c r="D256" s="23" t="s">
        <v>2618</v>
      </c>
    </row>
    <row r="257" spans="1:4" x14ac:dyDescent="0.3">
      <c r="A257" s="23" t="s">
        <v>261</v>
      </c>
      <c r="B257" s="23" t="s">
        <v>5983</v>
      </c>
      <c r="C257" s="23" t="s">
        <v>4496</v>
      </c>
      <c r="D257" s="23" t="s">
        <v>2619</v>
      </c>
    </row>
    <row r="258" spans="1:4" x14ac:dyDescent="0.3">
      <c r="A258" s="23" t="s">
        <v>262</v>
      </c>
      <c r="B258" s="23" t="s">
        <v>5983</v>
      </c>
      <c r="C258" s="23" t="s">
        <v>4497</v>
      </c>
      <c r="D258" s="23" t="s">
        <v>2620</v>
      </c>
    </row>
    <row r="259" spans="1:4" x14ac:dyDescent="0.3">
      <c r="A259" s="23" t="s">
        <v>263</v>
      </c>
      <c r="B259" s="23" t="s">
        <v>5982</v>
      </c>
      <c r="C259" s="23" t="s">
        <v>5156</v>
      </c>
      <c r="D259" s="23" t="s">
        <v>2621</v>
      </c>
    </row>
    <row r="260" spans="1:4" x14ac:dyDescent="0.3">
      <c r="A260" s="23" t="s">
        <v>264</v>
      </c>
      <c r="B260" s="23" t="s">
        <v>5983</v>
      </c>
      <c r="C260" s="23" t="s">
        <v>4498</v>
      </c>
      <c r="D260" s="23" t="s">
        <v>2622</v>
      </c>
    </row>
    <row r="261" spans="1:4" x14ac:dyDescent="0.3">
      <c r="A261" s="23" t="s">
        <v>265</v>
      </c>
      <c r="B261" s="23" t="s">
        <v>5983</v>
      </c>
      <c r="C261" s="23" t="s">
        <v>5157</v>
      </c>
      <c r="D261" s="23" t="s">
        <v>2623</v>
      </c>
    </row>
    <row r="262" spans="1:4" x14ac:dyDescent="0.3">
      <c r="A262" s="23" t="s">
        <v>266</v>
      </c>
      <c r="B262" s="23" t="s">
        <v>5982</v>
      </c>
      <c r="C262" s="23" t="s">
        <v>5158</v>
      </c>
      <c r="D262" s="23" t="s">
        <v>2624</v>
      </c>
    </row>
    <row r="263" spans="1:4" x14ac:dyDescent="0.3">
      <c r="A263" s="23" t="s">
        <v>267</v>
      </c>
      <c r="B263" s="23" t="s">
        <v>5983</v>
      </c>
      <c r="C263" s="23" t="s">
        <v>5159</v>
      </c>
      <c r="D263" s="23" t="s">
        <v>2625</v>
      </c>
    </row>
    <row r="264" spans="1:4" x14ac:dyDescent="0.3">
      <c r="A264" s="23" t="s">
        <v>268</v>
      </c>
      <c r="B264" s="23" t="s">
        <v>5982</v>
      </c>
      <c r="C264" s="23" t="s">
        <v>5160</v>
      </c>
      <c r="D264" s="23" t="s">
        <v>2626</v>
      </c>
    </row>
    <row r="265" spans="1:4" x14ac:dyDescent="0.3">
      <c r="A265" s="23" t="s">
        <v>269</v>
      </c>
      <c r="B265" s="23" t="s">
        <v>5983</v>
      </c>
      <c r="C265" s="23" t="s">
        <v>5161</v>
      </c>
      <c r="D265" s="23" t="s">
        <v>2627</v>
      </c>
    </row>
    <row r="266" spans="1:4" x14ac:dyDescent="0.3">
      <c r="A266" s="23" t="s">
        <v>270</v>
      </c>
      <c r="B266" s="23" t="s">
        <v>5983</v>
      </c>
      <c r="C266" s="23" t="s">
        <v>5162</v>
      </c>
      <c r="D266" s="23" t="s">
        <v>2628</v>
      </c>
    </row>
    <row r="267" spans="1:4" x14ac:dyDescent="0.3">
      <c r="A267" s="23" t="s">
        <v>271</v>
      </c>
      <c r="B267" s="23" t="s">
        <v>5982</v>
      </c>
      <c r="C267" s="23" t="s">
        <v>4484</v>
      </c>
      <c r="D267" s="23" t="s">
        <v>2629</v>
      </c>
    </row>
    <row r="268" spans="1:4" x14ac:dyDescent="0.3">
      <c r="A268" s="23" t="s">
        <v>272</v>
      </c>
      <c r="B268" s="23" t="s">
        <v>5983</v>
      </c>
      <c r="C268" s="23" t="s">
        <v>5163</v>
      </c>
      <c r="D268" s="23" t="s">
        <v>2630</v>
      </c>
    </row>
    <row r="269" spans="1:4" x14ac:dyDescent="0.3">
      <c r="A269" s="23" t="s">
        <v>273</v>
      </c>
      <c r="B269" s="23" t="s">
        <v>5983</v>
      </c>
      <c r="C269" s="23" t="s">
        <v>4499</v>
      </c>
      <c r="D269" s="23" t="s">
        <v>2556</v>
      </c>
    </row>
    <row r="270" spans="1:4" x14ac:dyDescent="0.3">
      <c r="A270" s="23" t="s">
        <v>274</v>
      </c>
      <c r="B270" s="23" t="s">
        <v>5982</v>
      </c>
      <c r="C270" s="23" t="s">
        <v>4396</v>
      </c>
      <c r="D270" s="23" t="s">
        <v>2631</v>
      </c>
    </row>
    <row r="271" spans="1:4" x14ac:dyDescent="0.3">
      <c r="A271" s="23" t="s">
        <v>275</v>
      </c>
      <c r="B271" s="23" t="s">
        <v>5982</v>
      </c>
      <c r="C271" s="23" t="s">
        <v>4500</v>
      </c>
      <c r="D271" s="23" t="s">
        <v>2632</v>
      </c>
    </row>
    <row r="272" spans="1:4" x14ac:dyDescent="0.3">
      <c r="A272" s="23" t="s">
        <v>276</v>
      </c>
      <c r="B272" s="23" t="s">
        <v>5983</v>
      </c>
      <c r="C272" s="23" t="s">
        <v>5164</v>
      </c>
      <c r="D272" s="23" t="s">
        <v>2633</v>
      </c>
    </row>
    <row r="273" spans="1:4" x14ac:dyDescent="0.3">
      <c r="A273" s="23" t="s">
        <v>277</v>
      </c>
      <c r="B273" s="23" t="s">
        <v>5983</v>
      </c>
      <c r="C273" s="23" t="s">
        <v>4388</v>
      </c>
      <c r="D273" s="23" t="s">
        <v>2634</v>
      </c>
    </row>
    <row r="274" spans="1:4" x14ac:dyDescent="0.3">
      <c r="A274" s="23" t="s">
        <v>278</v>
      </c>
      <c r="B274" s="23" t="s">
        <v>5982</v>
      </c>
      <c r="C274" s="23" t="s">
        <v>5079</v>
      </c>
      <c r="D274" s="23" t="s">
        <v>2635</v>
      </c>
    </row>
    <row r="275" spans="1:4" x14ac:dyDescent="0.3">
      <c r="A275" s="23" t="s">
        <v>279</v>
      </c>
      <c r="B275" s="23" t="s">
        <v>5983</v>
      </c>
      <c r="C275" s="23" t="s">
        <v>4501</v>
      </c>
      <c r="D275" s="23" t="s">
        <v>2636</v>
      </c>
    </row>
    <row r="276" spans="1:4" x14ac:dyDescent="0.3">
      <c r="A276" s="23" t="s">
        <v>280</v>
      </c>
      <c r="B276" s="23" t="s">
        <v>5983</v>
      </c>
      <c r="C276" s="23" t="s">
        <v>5165</v>
      </c>
      <c r="D276" s="23" t="s">
        <v>2637</v>
      </c>
    </row>
    <row r="277" spans="1:4" x14ac:dyDescent="0.3">
      <c r="A277" s="23" t="s">
        <v>281</v>
      </c>
      <c r="B277" s="23" t="s">
        <v>5982</v>
      </c>
      <c r="C277" s="23" t="s">
        <v>4478</v>
      </c>
      <c r="D277" s="23" t="s">
        <v>2638</v>
      </c>
    </row>
    <row r="278" spans="1:4" x14ac:dyDescent="0.3">
      <c r="A278" s="23" t="s">
        <v>282</v>
      </c>
      <c r="B278" s="23" t="s">
        <v>5983</v>
      </c>
      <c r="C278" s="23" t="s">
        <v>4502</v>
      </c>
      <c r="D278" s="23" t="s">
        <v>2639</v>
      </c>
    </row>
    <row r="279" spans="1:4" x14ac:dyDescent="0.3">
      <c r="A279" s="23" t="s">
        <v>283</v>
      </c>
      <c r="B279" s="23" t="s">
        <v>5983</v>
      </c>
      <c r="C279" s="23" t="s">
        <v>5166</v>
      </c>
      <c r="D279" s="23" t="s">
        <v>2640</v>
      </c>
    </row>
    <row r="280" spans="1:4" x14ac:dyDescent="0.3">
      <c r="A280" s="23" t="s">
        <v>284</v>
      </c>
      <c r="B280" s="23" t="s">
        <v>5982</v>
      </c>
      <c r="C280" s="23" t="s">
        <v>4503</v>
      </c>
      <c r="D280" s="23" t="s">
        <v>2547</v>
      </c>
    </row>
    <row r="281" spans="1:4" x14ac:dyDescent="0.3">
      <c r="A281" s="23" t="s">
        <v>285</v>
      </c>
      <c r="B281" s="23" t="s">
        <v>5982</v>
      </c>
      <c r="C281" s="23" t="s">
        <v>5167</v>
      </c>
      <c r="D281" s="23" t="s">
        <v>2641</v>
      </c>
    </row>
    <row r="282" spans="1:4" x14ac:dyDescent="0.3">
      <c r="A282" s="23" t="s">
        <v>286</v>
      </c>
      <c r="B282" s="23" t="s">
        <v>5983</v>
      </c>
      <c r="C282" s="23" t="s">
        <v>5168</v>
      </c>
      <c r="D282" s="23" t="s">
        <v>2642</v>
      </c>
    </row>
    <row r="283" spans="1:4" x14ac:dyDescent="0.3">
      <c r="A283" s="23" t="s">
        <v>287</v>
      </c>
      <c r="B283" s="23" t="s">
        <v>5983</v>
      </c>
      <c r="C283" s="23" t="s">
        <v>5169</v>
      </c>
      <c r="D283" s="23" t="s">
        <v>2461</v>
      </c>
    </row>
    <row r="284" spans="1:4" x14ac:dyDescent="0.3">
      <c r="A284" s="23" t="s">
        <v>288</v>
      </c>
      <c r="B284" s="23" t="s">
        <v>5982</v>
      </c>
      <c r="C284" s="23" t="s">
        <v>5170</v>
      </c>
      <c r="D284" s="23" t="s">
        <v>2643</v>
      </c>
    </row>
    <row r="285" spans="1:4" x14ac:dyDescent="0.3">
      <c r="A285" s="23" t="s">
        <v>289</v>
      </c>
      <c r="B285" s="23" t="s">
        <v>5983</v>
      </c>
      <c r="C285" s="23" t="s">
        <v>5171</v>
      </c>
      <c r="D285" s="23" t="s">
        <v>2644</v>
      </c>
    </row>
    <row r="286" spans="1:4" x14ac:dyDescent="0.3">
      <c r="A286" s="23" t="s">
        <v>290</v>
      </c>
      <c r="B286" s="23" t="s">
        <v>5983</v>
      </c>
      <c r="C286" s="23" t="s">
        <v>4504</v>
      </c>
      <c r="D286" s="23" t="s">
        <v>2645</v>
      </c>
    </row>
    <row r="287" spans="1:4" x14ac:dyDescent="0.3">
      <c r="A287" s="23" t="s">
        <v>291</v>
      </c>
      <c r="B287" s="23" t="s">
        <v>5982</v>
      </c>
      <c r="C287" s="23" t="s">
        <v>4505</v>
      </c>
      <c r="D287" s="23" t="s">
        <v>2646</v>
      </c>
    </row>
    <row r="288" spans="1:4" x14ac:dyDescent="0.3">
      <c r="A288" s="23" t="s">
        <v>292</v>
      </c>
      <c r="B288" s="23" t="s">
        <v>5983</v>
      </c>
      <c r="C288" s="23" t="s">
        <v>5172</v>
      </c>
      <c r="D288" s="23" t="s">
        <v>2647</v>
      </c>
    </row>
    <row r="289" spans="1:4" x14ac:dyDescent="0.3">
      <c r="A289" s="23" t="s">
        <v>293</v>
      </c>
      <c r="B289" s="23" t="s">
        <v>5983</v>
      </c>
      <c r="C289" s="23" t="s">
        <v>4478</v>
      </c>
      <c r="D289" s="23" t="s">
        <v>2648</v>
      </c>
    </row>
    <row r="290" spans="1:4" x14ac:dyDescent="0.3">
      <c r="A290" s="23" t="s">
        <v>294</v>
      </c>
      <c r="B290" s="23" t="s">
        <v>5982</v>
      </c>
      <c r="C290" s="23" t="s">
        <v>2437</v>
      </c>
      <c r="D290" s="23" t="s">
        <v>2649</v>
      </c>
    </row>
    <row r="291" spans="1:4" x14ac:dyDescent="0.3">
      <c r="A291" s="23" t="s">
        <v>295</v>
      </c>
      <c r="B291" s="23" t="s">
        <v>5983</v>
      </c>
      <c r="C291" s="23" t="s">
        <v>4485</v>
      </c>
      <c r="D291" s="23" t="s">
        <v>2650</v>
      </c>
    </row>
    <row r="292" spans="1:4" x14ac:dyDescent="0.3">
      <c r="A292" s="23" t="s">
        <v>296</v>
      </c>
      <c r="B292" s="23" t="s">
        <v>5983</v>
      </c>
      <c r="C292" s="23" t="s">
        <v>5173</v>
      </c>
      <c r="D292" s="23" t="s">
        <v>2651</v>
      </c>
    </row>
    <row r="293" spans="1:4" x14ac:dyDescent="0.3">
      <c r="A293" s="23" t="s">
        <v>297</v>
      </c>
      <c r="B293" s="23" t="s">
        <v>5982</v>
      </c>
      <c r="C293" s="23" t="s">
        <v>5174</v>
      </c>
      <c r="D293" s="23" t="s">
        <v>2652</v>
      </c>
    </row>
    <row r="294" spans="1:4" x14ac:dyDescent="0.3">
      <c r="A294" s="23" t="s">
        <v>298</v>
      </c>
      <c r="B294" s="23" t="s">
        <v>5983</v>
      </c>
      <c r="C294" s="23" t="s">
        <v>4506</v>
      </c>
      <c r="D294" s="23" t="s">
        <v>2653</v>
      </c>
    </row>
    <row r="295" spans="1:4" x14ac:dyDescent="0.3">
      <c r="A295" s="23" t="s">
        <v>299</v>
      </c>
      <c r="B295" s="23" t="s">
        <v>5982</v>
      </c>
      <c r="C295" s="23" t="s">
        <v>5175</v>
      </c>
      <c r="D295" s="23" t="s">
        <v>2654</v>
      </c>
    </row>
    <row r="296" spans="1:4" x14ac:dyDescent="0.3">
      <c r="A296" s="23" t="s">
        <v>300</v>
      </c>
      <c r="B296" s="23" t="s">
        <v>5983</v>
      </c>
      <c r="C296" s="23" t="s">
        <v>5176</v>
      </c>
      <c r="D296" s="23" t="s">
        <v>2655</v>
      </c>
    </row>
    <row r="297" spans="1:4" x14ac:dyDescent="0.3">
      <c r="A297" s="23" t="s">
        <v>301</v>
      </c>
      <c r="B297" s="23" t="s">
        <v>5983</v>
      </c>
      <c r="C297" s="23" t="s">
        <v>4507</v>
      </c>
      <c r="D297" s="23" t="s">
        <v>2656</v>
      </c>
    </row>
    <row r="298" spans="1:4" x14ac:dyDescent="0.3">
      <c r="A298" s="23" t="s">
        <v>302</v>
      </c>
      <c r="B298" s="23" t="s">
        <v>5982</v>
      </c>
      <c r="C298" s="23" t="s">
        <v>4508</v>
      </c>
      <c r="D298" s="23" t="s">
        <v>2657</v>
      </c>
    </row>
    <row r="299" spans="1:4" x14ac:dyDescent="0.3">
      <c r="A299" s="23" t="s">
        <v>303</v>
      </c>
      <c r="B299" s="23" t="s">
        <v>5983</v>
      </c>
      <c r="C299" s="23" t="s">
        <v>5177</v>
      </c>
      <c r="D299" s="23" t="s">
        <v>2658</v>
      </c>
    </row>
    <row r="300" spans="1:4" x14ac:dyDescent="0.3">
      <c r="A300" s="23" t="s">
        <v>304</v>
      </c>
      <c r="B300" s="23" t="s">
        <v>5983</v>
      </c>
      <c r="C300" s="23" t="s">
        <v>5178</v>
      </c>
      <c r="D300" s="23" t="s">
        <v>2659</v>
      </c>
    </row>
    <row r="301" spans="1:4" x14ac:dyDescent="0.3">
      <c r="A301" s="23" t="s">
        <v>305</v>
      </c>
      <c r="B301" s="23" t="s">
        <v>5982</v>
      </c>
      <c r="C301" s="23" t="s">
        <v>4509</v>
      </c>
      <c r="D301" s="23" t="s">
        <v>2660</v>
      </c>
    </row>
    <row r="302" spans="1:4" x14ac:dyDescent="0.3">
      <c r="A302" s="23" t="s">
        <v>306</v>
      </c>
      <c r="B302" s="23" t="s">
        <v>5982</v>
      </c>
      <c r="C302" s="23" t="s">
        <v>4286</v>
      </c>
      <c r="D302" s="23" t="s">
        <v>2606</v>
      </c>
    </row>
    <row r="303" spans="1:4" x14ac:dyDescent="0.3">
      <c r="A303" s="23" t="s">
        <v>307</v>
      </c>
      <c r="B303" s="23" t="s">
        <v>5983</v>
      </c>
      <c r="C303" s="23" t="s">
        <v>4419</v>
      </c>
      <c r="D303" s="23" t="s">
        <v>2661</v>
      </c>
    </row>
    <row r="304" spans="1:4" x14ac:dyDescent="0.3">
      <c r="A304" s="23" t="s">
        <v>308</v>
      </c>
      <c r="B304" s="23" t="s">
        <v>5983</v>
      </c>
      <c r="C304" s="23" t="s">
        <v>5179</v>
      </c>
      <c r="D304" s="23" t="s">
        <v>2662</v>
      </c>
    </row>
    <row r="305" spans="1:4" x14ac:dyDescent="0.3">
      <c r="A305" s="23" t="s">
        <v>309</v>
      </c>
      <c r="B305" s="23" t="s">
        <v>5982</v>
      </c>
      <c r="C305" s="23" t="s">
        <v>4510</v>
      </c>
      <c r="D305" s="23" t="s">
        <v>2663</v>
      </c>
    </row>
    <row r="306" spans="1:4" x14ac:dyDescent="0.3">
      <c r="A306" s="23" t="s">
        <v>310</v>
      </c>
      <c r="B306" s="23" t="s">
        <v>5983</v>
      </c>
      <c r="C306" s="23" t="s">
        <v>4511</v>
      </c>
      <c r="D306" s="23" t="s">
        <v>2664</v>
      </c>
    </row>
    <row r="307" spans="1:4" x14ac:dyDescent="0.3">
      <c r="A307" s="23" t="s">
        <v>311</v>
      </c>
      <c r="B307" s="23" t="s">
        <v>5983</v>
      </c>
      <c r="C307" s="23" t="s">
        <v>5180</v>
      </c>
      <c r="D307" s="23" t="s">
        <v>2603</v>
      </c>
    </row>
    <row r="308" spans="1:4" x14ac:dyDescent="0.3">
      <c r="A308" s="23" t="s">
        <v>312</v>
      </c>
      <c r="B308" s="23" t="s">
        <v>5982</v>
      </c>
      <c r="C308" s="23" t="s">
        <v>4411</v>
      </c>
      <c r="D308" s="23" t="s">
        <v>2665</v>
      </c>
    </row>
    <row r="309" spans="1:4" x14ac:dyDescent="0.3">
      <c r="A309" s="23" t="s">
        <v>313</v>
      </c>
      <c r="B309" s="23" t="s">
        <v>5983</v>
      </c>
      <c r="C309" s="23" t="s">
        <v>5181</v>
      </c>
      <c r="D309" s="23" t="s">
        <v>2666</v>
      </c>
    </row>
    <row r="310" spans="1:4" x14ac:dyDescent="0.3">
      <c r="A310" s="23" t="s">
        <v>314</v>
      </c>
      <c r="B310" s="23" t="s">
        <v>5983</v>
      </c>
      <c r="C310" s="23" t="s">
        <v>4512</v>
      </c>
      <c r="D310" s="23" t="s">
        <v>2667</v>
      </c>
    </row>
    <row r="311" spans="1:4" x14ac:dyDescent="0.3">
      <c r="A311" s="23" t="s">
        <v>315</v>
      </c>
      <c r="B311" s="23" t="s">
        <v>5982</v>
      </c>
      <c r="C311" s="23" t="s">
        <v>4513</v>
      </c>
      <c r="D311" s="23" t="s">
        <v>2668</v>
      </c>
    </row>
    <row r="312" spans="1:4" x14ac:dyDescent="0.3">
      <c r="A312" s="23" t="s">
        <v>316</v>
      </c>
      <c r="B312" s="23" t="s">
        <v>5982</v>
      </c>
      <c r="C312" s="23" t="s">
        <v>5182</v>
      </c>
      <c r="D312" s="23" t="s">
        <v>2438</v>
      </c>
    </row>
    <row r="313" spans="1:4" x14ac:dyDescent="0.3">
      <c r="A313" s="23" t="s">
        <v>317</v>
      </c>
      <c r="B313" s="23" t="s">
        <v>5983</v>
      </c>
      <c r="C313" s="23" t="s">
        <v>5183</v>
      </c>
      <c r="D313" s="23" t="s">
        <v>2669</v>
      </c>
    </row>
    <row r="314" spans="1:4" x14ac:dyDescent="0.3">
      <c r="A314" s="23" t="s">
        <v>318</v>
      </c>
      <c r="B314" s="23" t="s">
        <v>5983</v>
      </c>
      <c r="C314" s="23" t="s">
        <v>5184</v>
      </c>
      <c r="D314" s="23" t="s">
        <v>2670</v>
      </c>
    </row>
    <row r="315" spans="1:4" x14ac:dyDescent="0.3">
      <c r="A315" s="23" t="s">
        <v>319</v>
      </c>
      <c r="B315" s="23" t="s">
        <v>5982</v>
      </c>
      <c r="C315" s="23" t="s">
        <v>5185</v>
      </c>
      <c r="D315" s="23" t="s">
        <v>2671</v>
      </c>
    </row>
    <row r="316" spans="1:4" x14ac:dyDescent="0.3">
      <c r="A316" s="23" t="s">
        <v>320</v>
      </c>
      <c r="B316" s="23" t="s">
        <v>5983</v>
      </c>
      <c r="C316" s="23" t="s">
        <v>5186</v>
      </c>
      <c r="D316" s="23" t="s">
        <v>2672</v>
      </c>
    </row>
    <row r="317" spans="1:4" x14ac:dyDescent="0.3">
      <c r="A317" s="23" t="s">
        <v>321</v>
      </c>
      <c r="B317" s="23" t="s">
        <v>5983</v>
      </c>
      <c r="C317" s="23" t="s">
        <v>4464</v>
      </c>
      <c r="D317" s="23" t="s">
        <v>2673</v>
      </c>
    </row>
    <row r="318" spans="1:4" x14ac:dyDescent="0.3">
      <c r="A318" s="23" t="s">
        <v>322</v>
      </c>
      <c r="B318" s="23" t="s">
        <v>5982</v>
      </c>
      <c r="C318" s="23" t="s">
        <v>4393</v>
      </c>
      <c r="D318" s="23" t="s">
        <v>2674</v>
      </c>
    </row>
    <row r="319" spans="1:4" x14ac:dyDescent="0.3">
      <c r="A319" s="23" t="s">
        <v>323</v>
      </c>
      <c r="B319" s="23" t="s">
        <v>5983</v>
      </c>
      <c r="C319" s="23" t="s">
        <v>4514</v>
      </c>
      <c r="D319" s="23" t="s">
        <v>2675</v>
      </c>
    </row>
    <row r="320" spans="1:4" x14ac:dyDescent="0.3">
      <c r="A320" s="23" t="s">
        <v>324</v>
      </c>
      <c r="B320" s="23" t="s">
        <v>5983</v>
      </c>
      <c r="C320" s="23" t="s">
        <v>5187</v>
      </c>
      <c r="D320" s="23" t="s">
        <v>2676</v>
      </c>
    </row>
    <row r="321" spans="1:4" x14ac:dyDescent="0.3">
      <c r="A321" s="23" t="s">
        <v>325</v>
      </c>
      <c r="B321" s="23" t="s">
        <v>5982</v>
      </c>
      <c r="C321" s="23" t="s">
        <v>5188</v>
      </c>
      <c r="D321" s="23" t="s">
        <v>2677</v>
      </c>
    </row>
    <row r="322" spans="1:4" x14ac:dyDescent="0.3">
      <c r="A322" s="23" t="s">
        <v>326</v>
      </c>
      <c r="B322" s="23" t="s">
        <v>5983</v>
      </c>
      <c r="C322" s="23" t="s">
        <v>4515</v>
      </c>
      <c r="D322" s="23" t="s">
        <v>2678</v>
      </c>
    </row>
    <row r="323" spans="1:4" x14ac:dyDescent="0.3">
      <c r="A323" s="23" t="s">
        <v>327</v>
      </c>
      <c r="B323" s="23" t="s">
        <v>5983</v>
      </c>
      <c r="C323" s="23" t="s">
        <v>5189</v>
      </c>
      <c r="D323" s="23" t="s">
        <v>2679</v>
      </c>
    </row>
    <row r="324" spans="1:4" x14ac:dyDescent="0.3">
      <c r="A324" s="23" t="s">
        <v>328</v>
      </c>
      <c r="B324" s="23" t="s">
        <v>5982</v>
      </c>
      <c r="C324" s="23" t="s">
        <v>5190</v>
      </c>
      <c r="D324" s="23" t="s">
        <v>2643</v>
      </c>
    </row>
    <row r="325" spans="1:4" x14ac:dyDescent="0.3">
      <c r="A325" s="23" t="s">
        <v>329</v>
      </c>
      <c r="B325" s="23" t="s">
        <v>5983</v>
      </c>
      <c r="C325" s="23" t="s">
        <v>4451</v>
      </c>
      <c r="D325" s="23" t="s">
        <v>2680</v>
      </c>
    </row>
    <row r="326" spans="1:4" x14ac:dyDescent="0.3">
      <c r="A326" s="23" t="s">
        <v>330</v>
      </c>
      <c r="B326" s="23" t="s">
        <v>5982</v>
      </c>
      <c r="C326" s="23" t="s">
        <v>4516</v>
      </c>
      <c r="D326" s="23" t="s">
        <v>2681</v>
      </c>
    </row>
    <row r="327" spans="1:4" x14ac:dyDescent="0.3">
      <c r="A327" s="23" t="s">
        <v>331</v>
      </c>
      <c r="B327" s="23" t="s">
        <v>5983</v>
      </c>
      <c r="C327" s="23" t="s">
        <v>5191</v>
      </c>
      <c r="D327" s="23" t="s">
        <v>2682</v>
      </c>
    </row>
    <row r="328" spans="1:4" x14ac:dyDescent="0.3">
      <c r="A328" s="23" t="s">
        <v>332</v>
      </c>
      <c r="B328" s="23" t="s">
        <v>5983</v>
      </c>
      <c r="C328" s="23" t="s">
        <v>3896</v>
      </c>
      <c r="D328" s="23" t="s">
        <v>2683</v>
      </c>
    </row>
    <row r="329" spans="1:4" x14ac:dyDescent="0.3">
      <c r="A329" s="23" t="s">
        <v>333</v>
      </c>
      <c r="B329" s="23" t="s">
        <v>5982</v>
      </c>
      <c r="C329" s="23" t="s">
        <v>3940</v>
      </c>
      <c r="D329" s="23" t="s">
        <v>2684</v>
      </c>
    </row>
    <row r="330" spans="1:4" x14ac:dyDescent="0.3">
      <c r="A330" s="23" t="s">
        <v>334</v>
      </c>
      <c r="B330" s="23" t="s">
        <v>5983</v>
      </c>
      <c r="C330" s="23" t="s">
        <v>4485</v>
      </c>
      <c r="D330" s="23" t="s">
        <v>2685</v>
      </c>
    </row>
    <row r="331" spans="1:4" x14ac:dyDescent="0.3">
      <c r="A331" s="23" t="s">
        <v>335</v>
      </c>
      <c r="B331" s="23" t="s">
        <v>5983</v>
      </c>
      <c r="C331" s="23" t="s">
        <v>4517</v>
      </c>
      <c r="D331" s="23" t="s">
        <v>2686</v>
      </c>
    </row>
    <row r="332" spans="1:4" x14ac:dyDescent="0.3">
      <c r="A332" s="23" t="s">
        <v>336</v>
      </c>
      <c r="B332" s="23" t="s">
        <v>5982</v>
      </c>
      <c r="C332" s="23" t="s">
        <v>5192</v>
      </c>
      <c r="D332" s="23" t="s">
        <v>2687</v>
      </c>
    </row>
    <row r="333" spans="1:4" x14ac:dyDescent="0.3">
      <c r="A333" s="23" t="s">
        <v>337</v>
      </c>
      <c r="B333" s="23" t="s">
        <v>5982</v>
      </c>
      <c r="C333" s="23" t="s">
        <v>5187</v>
      </c>
      <c r="D333" s="23" t="s">
        <v>2688</v>
      </c>
    </row>
    <row r="334" spans="1:4" x14ac:dyDescent="0.3">
      <c r="A334" s="23" t="s">
        <v>338</v>
      </c>
      <c r="B334" s="23" t="s">
        <v>5983</v>
      </c>
      <c r="C334" s="23" t="s">
        <v>5193</v>
      </c>
      <c r="D334" s="23" t="s">
        <v>2689</v>
      </c>
    </row>
    <row r="335" spans="1:4" x14ac:dyDescent="0.3">
      <c r="A335" s="23" t="s">
        <v>339</v>
      </c>
      <c r="B335" s="23" t="s">
        <v>5983</v>
      </c>
      <c r="C335" s="23" t="s">
        <v>5194</v>
      </c>
      <c r="D335" s="23" t="s">
        <v>2690</v>
      </c>
    </row>
    <row r="336" spans="1:4" x14ac:dyDescent="0.3">
      <c r="A336" s="23" t="s">
        <v>340</v>
      </c>
      <c r="B336" s="23" t="s">
        <v>5982</v>
      </c>
      <c r="C336" s="23" t="s">
        <v>4518</v>
      </c>
      <c r="D336" s="23" t="s">
        <v>2691</v>
      </c>
    </row>
    <row r="337" spans="1:4" x14ac:dyDescent="0.3">
      <c r="A337" s="23" t="s">
        <v>341</v>
      </c>
      <c r="B337" s="23" t="s">
        <v>5983</v>
      </c>
      <c r="C337" s="23" t="s">
        <v>5195</v>
      </c>
      <c r="D337" s="23" t="s">
        <v>2692</v>
      </c>
    </row>
    <row r="338" spans="1:4" x14ac:dyDescent="0.3">
      <c r="A338" s="23" t="s">
        <v>342</v>
      </c>
      <c r="B338" s="23" t="s">
        <v>5983</v>
      </c>
      <c r="C338" s="23" t="s">
        <v>4519</v>
      </c>
      <c r="D338" s="23" t="s">
        <v>2693</v>
      </c>
    </row>
    <row r="339" spans="1:4" x14ac:dyDescent="0.3">
      <c r="A339" s="23" t="s">
        <v>343</v>
      </c>
      <c r="B339" s="23" t="s">
        <v>5982</v>
      </c>
      <c r="C339" s="23" t="s">
        <v>5134</v>
      </c>
      <c r="D339" s="23" t="s">
        <v>2694</v>
      </c>
    </row>
    <row r="340" spans="1:4" x14ac:dyDescent="0.3">
      <c r="A340" s="23" t="s">
        <v>344</v>
      </c>
      <c r="B340" s="23" t="s">
        <v>5983</v>
      </c>
      <c r="C340" s="23" t="s">
        <v>4458</v>
      </c>
      <c r="D340" s="23" t="s">
        <v>2695</v>
      </c>
    </row>
    <row r="341" spans="1:4" x14ac:dyDescent="0.3">
      <c r="A341" s="23" t="s">
        <v>345</v>
      </c>
      <c r="B341" s="23" t="s">
        <v>5983</v>
      </c>
      <c r="C341" s="23" t="s">
        <v>5196</v>
      </c>
      <c r="D341" s="23" t="s">
        <v>2696</v>
      </c>
    </row>
    <row r="342" spans="1:4" x14ac:dyDescent="0.3">
      <c r="A342" s="23" t="s">
        <v>346</v>
      </c>
      <c r="B342" s="23" t="s">
        <v>5982</v>
      </c>
      <c r="C342" s="23" t="s">
        <v>5197</v>
      </c>
      <c r="D342" s="23" t="s">
        <v>2697</v>
      </c>
    </row>
    <row r="343" spans="1:4" x14ac:dyDescent="0.3">
      <c r="A343" s="23" t="s">
        <v>347</v>
      </c>
      <c r="B343" s="23" t="s">
        <v>5982</v>
      </c>
      <c r="C343" s="23" t="s">
        <v>4520</v>
      </c>
      <c r="D343" s="23" t="s">
        <v>2698</v>
      </c>
    </row>
    <row r="344" spans="1:4" x14ac:dyDescent="0.3">
      <c r="A344" s="23" t="s">
        <v>348</v>
      </c>
      <c r="B344" s="23" t="s">
        <v>5983</v>
      </c>
      <c r="C344" s="23" t="s">
        <v>4425</v>
      </c>
      <c r="D344" s="23" t="s">
        <v>2699</v>
      </c>
    </row>
    <row r="345" spans="1:4" x14ac:dyDescent="0.3">
      <c r="A345" s="23" t="s">
        <v>349</v>
      </c>
      <c r="B345" s="23" t="s">
        <v>5983</v>
      </c>
      <c r="C345" s="23" t="s">
        <v>3722</v>
      </c>
      <c r="D345" s="23" t="s">
        <v>2700</v>
      </c>
    </row>
    <row r="346" spans="1:4" x14ac:dyDescent="0.3">
      <c r="A346" s="23" t="s">
        <v>350</v>
      </c>
      <c r="B346" s="23" t="s">
        <v>5982</v>
      </c>
      <c r="C346" s="23" t="s">
        <v>4521</v>
      </c>
      <c r="D346" s="23" t="s">
        <v>2701</v>
      </c>
    </row>
    <row r="347" spans="1:4" x14ac:dyDescent="0.3">
      <c r="A347" s="23" t="s">
        <v>351</v>
      </c>
      <c r="B347" s="23" t="s">
        <v>5983</v>
      </c>
      <c r="C347" s="23" t="s">
        <v>4405</v>
      </c>
      <c r="D347" s="23" t="s">
        <v>2702</v>
      </c>
    </row>
    <row r="348" spans="1:4" x14ac:dyDescent="0.3">
      <c r="A348" s="23" t="s">
        <v>352</v>
      </c>
      <c r="B348" s="23" t="s">
        <v>5983</v>
      </c>
      <c r="C348" s="23" t="s">
        <v>4522</v>
      </c>
      <c r="D348" s="23" t="s">
        <v>2703</v>
      </c>
    </row>
    <row r="349" spans="1:4" x14ac:dyDescent="0.3">
      <c r="A349" s="23" t="s">
        <v>353</v>
      </c>
      <c r="B349" s="23" t="s">
        <v>5982</v>
      </c>
      <c r="C349" s="23" t="s">
        <v>4523</v>
      </c>
      <c r="D349" s="23" t="s">
        <v>2704</v>
      </c>
    </row>
    <row r="350" spans="1:4" x14ac:dyDescent="0.3">
      <c r="A350" s="23" t="s">
        <v>354</v>
      </c>
      <c r="B350" s="23" t="s">
        <v>5983</v>
      </c>
      <c r="C350" s="23" t="s">
        <v>5198</v>
      </c>
      <c r="D350" s="23" t="s">
        <v>2705</v>
      </c>
    </row>
    <row r="351" spans="1:4" x14ac:dyDescent="0.3">
      <c r="A351" s="23" t="s">
        <v>355</v>
      </c>
      <c r="B351" s="23" t="s">
        <v>5983</v>
      </c>
      <c r="C351" s="23" t="s">
        <v>5199</v>
      </c>
      <c r="D351" s="23" t="s">
        <v>2706</v>
      </c>
    </row>
    <row r="352" spans="1:4" x14ac:dyDescent="0.3">
      <c r="A352" s="23" t="s">
        <v>356</v>
      </c>
      <c r="B352" s="23" t="s">
        <v>5982</v>
      </c>
      <c r="C352" s="23" t="s">
        <v>5200</v>
      </c>
      <c r="D352" s="23" t="s">
        <v>2707</v>
      </c>
    </row>
    <row r="353" spans="1:4" x14ac:dyDescent="0.3">
      <c r="A353" s="23" t="s">
        <v>357</v>
      </c>
      <c r="B353" s="23" t="s">
        <v>5983</v>
      </c>
      <c r="C353" s="23" t="s">
        <v>5201</v>
      </c>
      <c r="D353" s="23" t="s">
        <v>2708</v>
      </c>
    </row>
    <row r="354" spans="1:4" x14ac:dyDescent="0.3">
      <c r="A354" s="23" t="s">
        <v>358</v>
      </c>
      <c r="B354" s="23" t="s">
        <v>5983</v>
      </c>
      <c r="C354" s="23" t="s">
        <v>4524</v>
      </c>
      <c r="D354" s="23" t="s">
        <v>2448</v>
      </c>
    </row>
    <row r="355" spans="1:4" x14ac:dyDescent="0.3">
      <c r="A355" s="23" t="s">
        <v>359</v>
      </c>
      <c r="B355" s="23" t="s">
        <v>5982</v>
      </c>
      <c r="C355" s="23" t="s">
        <v>4525</v>
      </c>
      <c r="D355" s="23" t="s">
        <v>2709</v>
      </c>
    </row>
    <row r="356" spans="1:4" x14ac:dyDescent="0.3">
      <c r="A356" s="23" t="s">
        <v>360</v>
      </c>
      <c r="B356" s="23" t="s">
        <v>5983</v>
      </c>
      <c r="C356" s="23" t="s">
        <v>4526</v>
      </c>
      <c r="D356" s="23" t="s">
        <v>2710</v>
      </c>
    </row>
    <row r="357" spans="1:4" x14ac:dyDescent="0.3">
      <c r="A357" s="23" t="s">
        <v>361</v>
      </c>
      <c r="B357" s="23" t="s">
        <v>5982</v>
      </c>
      <c r="C357" s="23" t="s">
        <v>4527</v>
      </c>
      <c r="D357" s="23" t="s">
        <v>2711</v>
      </c>
    </row>
    <row r="358" spans="1:4" x14ac:dyDescent="0.3">
      <c r="A358" s="23" t="s">
        <v>362</v>
      </c>
      <c r="B358" s="23" t="s">
        <v>5983</v>
      </c>
      <c r="C358" s="23" t="s">
        <v>3759</v>
      </c>
      <c r="D358" s="23" t="s">
        <v>2712</v>
      </c>
    </row>
    <row r="359" spans="1:4" x14ac:dyDescent="0.3">
      <c r="A359" s="23" t="s">
        <v>363</v>
      </c>
      <c r="B359" s="23" t="s">
        <v>5983</v>
      </c>
      <c r="C359" s="23" t="s">
        <v>4528</v>
      </c>
      <c r="D359" s="23" t="s">
        <v>2713</v>
      </c>
    </row>
    <row r="360" spans="1:4" x14ac:dyDescent="0.3">
      <c r="A360" s="23" t="s">
        <v>364</v>
      </c>
      <c r="B360" s="23" t="s">
        <v>5982</v>
      </c>
      <c r="C360" s="23" t="s">
        <v>4529</v>
      </c>
      <c r="D360" s="23" t="s">
        <v>2714</v>
      </c>
    </row>
    <row r="361" spans="1:4" x14ac:dyDescent="0.3">
      <c r="A361" s="23" t="s">
        <v>365</v>
      </c>
      <c r="B361" s="23" t="s">
        <v>5983</v>
      </c>
      <c r="C361" s="23" t="s">
        <v>4530</v>
      </c>
      <c r="D361" s="23" t="s">
        <v>2555</v>
      </c>
    </row>
    <row r="362" spans="1:4" x14ac:dyDescent="0.3">
      <c r="A362" s="23" t="s">
        <v>366</v>
      </c>
      <c r="B362" s="23" t="s">
        <v>5983</v>
      </c>
      <c r="C362" s="23" t="s">
        <v>4531</v>
      </c>
      <c r="D362" s="23" t="s">
        <v>2715</v>
      </c>
    </row>
    <row r="363" spans="1:4" x14ac:dyDescent="0.3">
      <c r="A363" s="23" t="s">
        <v>367</v>
      </c>
      <c r="B363" s="23" t="s">
        <v>5982</v>
      </c>
      <c r="C363" s="23" t="s">
        <v>4412</v>
      </c>
      <c r="D363" s="23" t="s">
        <v>2716</v>
      </c>
    </row>
    <row r="364" spans="1:4" x14ac:dyDescent="0.3">
      <c r="A364" s="23" t="s">
        <v>368</v>
      </c>
      <c r="B364" s="23" t="s">
        <v>5982</v>
      </c>
      <c r="C364" s="23" t="s">
        <v>5202</v>
      </c>
      <c r="D364" s="23" t="s">
        <v>2717</v>
      </c>
    </row>
    <row r="365" spans="1:4" x14ac:dyDescent="0.3">
      <c r="A365" s="23" t="s">
        <v>369</v>
      </c>
      <c r="B365" s="23" t="s">
        <v>5983</v>
      </c>
      <c r="C365" s="23" t="s">
        <v>5203</v>
      </c>
      <c r="D365" s="23" t="s">
        <v>2718</v>
      </c>
    </row>
    <row r="366" spans="1:4" x14ac:dyDescent="0.3">
      <c r="A366" s="23" t="s">
        <v>370</v>
      </c>
      <c r="B366" s="23" t="s">
        <v>5983</v>
      </c>
      <c r="C366" s="23" t="s">
        <v>4532</v>
      </c>
      <c r="D366" s="23" t="s">
        <v>2719</v>
      </c>
    </row>
    <row r="367" spans="1:4" x14ac:dyDescent="0.3">
      <c r="A367" s="23" t="s">
        <v>371</v>
      </c>
      <c r="B367" s="23" t="s">
        <v>5982</v>
      </c>
      <c r="C367" s="23" t="s">
        <v>5204</v>
      </c>
      <c r="D367" s="23" t="s">
        <v>2720</v>
      </c>
    </row>
    <row r="368" spans="1:4" x14ac:dyDescent="0.3">
      <c r="A368" s="23" t="s">
        <v>372</v>
      </c>
      <c r="B368" s="23" t="s">
        <v>5983</v>
      </c>
      <c r="C368" s="23" t="s">
        <v>5205</v>
      </c>
      <c r="D368" s="23" t="s">
        <v>2721</v>
      </c>
    </row>
    <row r="369" spans="1:4" x14ac:dyDescent="0.3">
      <c r="A369" s="23" t="s">
        <v>373</v>
      </c>
      <c r="B369" s="23" t="s">
        <v>5983</v>
      </c>
      <c r="C369" s="23" t="s">
        <v>4533</v>
      </c>
      <c r="D369" s="23" t="s">
        <v>2722</v>
      </c>
    </row>
    <row r="370" spans="1:4" x14ac:dyDescent="0.3">
      <c r="A370" s="23" t="s">
        <v>374</v>
      </c>
      <c r="B370" s="23" t="s">
        <v>5982</v>
      </c>
      <c r="C370" s="23" t="s">
        <v>5206</v>
      </c>
      <c r="D370" s="23" t="s">
        <v>2723</v>
      </c>
    </row>
    <row r="371" spans="1:4" x14ac:dyDescent="0.3">
      <c r="A371" s="23" t="s">
        <v>375</v>
      </c>
      <c r="B371" s="23" t="s">
        <v>5983</v>
      </c>
      <c r="C371" s="23" t="s">
        <v>4534</v>
      </c>
      <c r="D371" s="23" t="s">
        <v>2724</v>
      </c>
    </row>
    <row r="372" spans="1:4" x14ac:dyDescent="0.3">
      <c r="A372" s="23" t="s">
        <v>376</v>
      </c>
      <c r="B372" s="23" t="s">
        <v>5983</v>
      </c>
      <c r="C372" s="23" t="s">
        <v>5207</v>
      </c>
      <c r="D372" s="23" t="s">
        <v>2725</v>
      </c>
    </row>
    <row r="373" spans="1:4" x14ac:dyDescent="0.3">
      <c r="A373" s="23" t="s">
        <v>377</v>
      </c>
      <c r="B373" s="23" t="s">
        <v>5982</v>
      </c>
      <c r="C373" s="23" t="s">
        <v>3099</v>
      </c>
      <c r="D373" s="23" t="s">
        <v>2726</v>
      </c>
    </row>
    <row r="374" spans="1:4" x14ac:dyDescent="0.3">
      <c r="A374" s="23" t="s">
        <v>378</v>
      </c>
      <c r="B374" s="23" t="s">
        <v>5982</v>
      </c>
      <c r="C374" s="23" t="s">
        <v>5208</v>
      </c>
      <c r="D374" s="23" t="s">
        <v>2727</v>
      </c>
    </row>
    <row r="375" spans="1:4" x14ac:dyDescent="0.3">
      <c r="A375" s="23" t="s">
        <v>379</v>
      </c>
      <c r="B375" s="23" t="s">
        <v>5983</v>
      </c>
      <c r="C375" s="23" t="s">
        <v>4505</v>
      </c>
      <c r="D375" s="23" t="s">
        <v>2728</v>
      </c>
    </row>
    <row r="376" spans="1:4" x14ac:dyDescent="0.3">
      <c r="A376" s="23" t="s">
        <v>380</v>
      </c>
      <c r="B376" s="23" t="s">
        <v>5983</v>
      </c>
      <c r="C376" s="23" t="s">
        <v>5209</v>
      </c>
      <c r="D376" s="23" t="s">
        <v>2729</v>
      </c>
    </row>
    <row r="377" spans="1:4" x14ac:dyDescent="0.3">
      <c r="A377" s="23" t="s">
        <v>381</v>
      </c>
      <c r="B377" s="23" t="s">
        <v>5982</v>
      </c>
      <c r="C377" s="23" t="s">
        <v>4535</v>
      </c>
      <c r="D377" s="23" t="s">
        <v>2730</v>
      </c>
    </row>
    <row r="378" spans="1:4" x14ac:dyDescent="0.3">
      <c r="A378" s="23" t="s">
        <v>382</v>
      </c>
      <c r="B378" s="23" t="s">
        <v>5983</v>
      </c>
      <c r="C378" s="23" t="s">
        <v>4451</v>
      </c>
      <c r="D378" s="23" t="s">
        <v>2731</v>
      </c>
    </row>
    <row r="379" spans="1:4" x14ac:dyDescent="0.3">
      <c r="A379" s="23" t="s">
        <v>383</v>
      </c>
      <c r="B379" s="23" t="s">
        <v>5983</v>
      </c>
      <c r="C379" s="23" t="s">
        <v>5210</v>
      </c>
      <c r="D379" s="23" t="s">
        <v>2732</v>
      </c>
    </row>
    <row r="380" spans="1:4" x14ac:dyDescent="0.3">
      <c r="A380" s="23" t="s">
        <v>384</v>
      </c>
      <c r="B380" s="23" t="s">
        <v>5982</v>
      </c>
      <c r="C380" s="23" t="s">
        <v>4473</v>
      </c>
      <c r="D380" s="23" t="s">
        <v>2733</v>
      </c>
    </row>
    <row r="381" spans="1:4" x14ac:dyDescent="0.3">
      <c r="A381" s="23" t="s">
        <v>385</v>
      </c>
      <c r="B381" s="23" t="s">
        <v>5983</v>
      </c>
      <c r="C381" s="23" t="s">
        <v>4536</v>
      </c>
      <c r="D381" s="23" t="s">
        <v>2734</v>
      </c>
    </row>
    <row r="382" spans="1:4" x14ac:dyDescent="0.3">
      <c r="A382" s="23" t="s">
        <v>386</v>
      </c>
      <c r="B382" s="23" t="s">
        <v>5983</v>
      </c>
      <c r="C382" s="23" t="s">
        <v>5211</v>
      </c>
      <c r="D382" s="23" t="s">
        <v>2735</v>
      </c>
    </row>
    <row r="383" spans="1:4" x14ac:dyDescent="0.3">
      <c r="A383" s="23" t="s">
        <v>387</v>
      </c>
      <c r="B383" s="23" t="s">
        <v>5982</v>
      </c>
      <c r="C383" s="23" t="s">
        <v>2938</v>
      </c>
      <c r="D383" s="23" t="s">
        <v>2736</v>
      </c>
    </row>
    <row r="384" spans="1:4" x14ac:dyDescent="0.3">
      <c r="A384" s="23" t="s">
        <v>388</v>
      </c>
      <c r="B384" s="23" t="s">
        <v>5983</v>
      </c>
      <c r="C384" s="23" t="s">
        <v>4488</v>
      </c>
      <c r="D384" s="23" t="s">
        <v>2737</v>
      </c>
    </row>
    <row r="385" spans="1:4" x14ac:dyDescent="0.3">
      <c r="A385" s="23" t="s">
        <v>389</v>
      </c>
      <c r="B385" s="23" t="s">
        <v>5983</v>
      </c>
      <c r="C385" s="23" t="s">
        <v>4416</v>
      </c>
      <c r="D385" s="23" t="s">
        <v>2738</v>
      </c>
    </row>
    <row r="386" spans="1:4" x14ac:dyDescent="0.3">
      <c r="A386" s="23" t="s">
        <v>390</v>
      </c>
      <c r="B386" s="23" t="s">
        <v>5982</v>
      </c>
      <c r="C386" s="23" t="s">
        <v>5212</v>
      </c>
      <c r="D386" s="23" t="s">
        <v>2739</v>
      </c>
    </row>
    <row r="387" spans="1:4" x14ac:dyDescent="0.3">
      <c r="A387" s="23" t="s">
        <v>391</v>
      </c>
      <c r="B387" s="23" t="s">
        <v>5983</v>
      </c>
      <c r="C387" s="23" t="s">
        <v>5213</v>
      </c>
      <c r="D387" s="23" t="s">
        <v>2740</v>
      </c>
    </row>
    <row r="388" spans="1:4" x14ac:dyDescent="0.3">
      <c r="A388" s="23" t="s">
        <v>392</v>
      </c>
      <c r="B388" s="23" t="s">
        <v>5982</v>
      </c>
      <c r="C388" s="23" t="s">
        <v>4537</v>
      </c>
      <c r="D388" s="23" t="s">
        <v>2741</v>
      </c>
    </row>
    <row r="389" spans="1:4" x14ac:dyDescent="0.3">
      <c r="A389" s="23" t="s">
        <v>393</v>
      </c>
      <c r="B389" s="23" t="s">
        <v>5983</v>
      </c>
      <c r="C389" s="23" t="s">
        <v>5214</v>
      </c>
      <c r="D389" s="23" t="s">
        <v>2742</v>
      </c>
    </row>
    <row r="390" spans="1:4" x14ac:dyDescent="0.3">
      <c r="A390" s="23" t="s">
        <v>394</v>
      </c>
      <c r="B390" s="23" t="s">
        <v>5983</v>
      </c>
      <c r="C390" s="23" t="s">
        <v>4513</v>
      </c>
      <c r="D390" s="23" t="s">
        <v>2743</v>
      </c>
    </row>
    <row r="391" spans="1:4" x14ac:dyDescent="0.3">
      <c r="A391" s="23" t="s">
        <v>395</v>
      </c>
      <c r="B391" s="23" t="s">
        <v>5982</v>
      </c>
      <c r="C391" s="23" t="s">
        <v>5215</v>
      </c>
      <c r="D391" s="23" t="s">
        <v>2744</v>
      </c>
    </row>
    <row r="392" spans="1:4" x14ac:dyDescent="0.3">
      <c r="A392" s="23" t="s">
        <v>396</v>
      </c>
      <c r="B392" s="23" t="s">
        <v>5983</v>
      </c>
      <c r="C392" s="23" t="s">
        <v>4538</v>
      </c>
      <c r="D392" s="23" t="s">
        <v>2745</v>
      </c>
    </row>
    <row r="393" spans="1:4" x14ac:dyDescent="0.3">
      <c r="A393" s="23" t="s">
        <v>397</v>
      </c>
      <c r="B393" s="23" t="s">
        <v>5983</v>
      </c>
      <c r="C393" s="23" t="s">
        <v>2834</v>
      </c>
      <c r="D393" s="23" t="s">
        <v>2746</v>
      </c>
    </row>
    <row r="394" spans="1:4" x14ac:dyDescent="0.3">
      <c r="A394" s="23" t="s">
        <v>398</v>
      </c>
      <c r="B394" s="23" t="s">
        <v>5982</v>
      </c>
      <c r="C394" s="23" t="s">
        <v>4539</v>
      </c>
      <c r="D394" s="23" t="s">
        <v>2747</v>
      </c>
    </row>
    <row r="395" spans="1:4" x14ac:dyDescent="0.3">
      <c r="A395" s="23" t="s">
        <v>399</v>
      </c>
      <c r="B395" s="23" t="s">
        <v>5982</v>
      </c>
      <c r="C395" s="23" t="s">
        <v>4540</v>
      </c>
      <c r="D395" s="23" t="s">
        <v>2572</v>
      </c>
    </row>
    <row r="396" spans="1:4" x14ac:dyDescent="0.3">
      <c r="A396" s="23" t="s">
        <v>400</v>
      </c>
      <c r="B396" s="23" t="s">
        <v>5983</v>
      </c>
      <c r="C396" s="23" t="s">
        <v>4541</v>
      </c>
      <c r="D396" s="23" t="s">
        <v>2748</v>
      </c>
    </row>
    <row r="397" spans="1:4" x14ac:dyDescent="0.3">
      <c r="A397" s="23" t="s">
        <v>401</v>
      </c>
      <c r="B397" s="23" t="s">
        <v>5983</v>
      </c>
      <c r="C397" s="23" t="s">
        <v>5216</v>
      </c>
      <c r="D397" s="23" t="s">
        <v>2749</v>
      </c>
    </row>
    <row r="398" spans="1:4" x14ac:dyDescent="0.3">
      <c r="A398" s="23" t="s">
        <v>402</v>
      </c>
      <c r="B398" s="23" t="s">
        <v>5982</v>
      </c>
      <c r="C398" s="23" t="s">
        <v>4542</v>
      </c>
      <c r="D398" s="23" t="s">
        <v>2750</v>
      </c>
    </row>
    <row r="399" spans="1:4" x14ac:dyDescent="0.3">
      <c r="A399" s="23" t="s">
        <v>403</v>
      </c>
      <c r="B399" s="23" t="s">
        <v>5983</v>
      </c>
      <c r="C399" s="23" t="s">
        <v>4543</v>
      </c>
      <c r="D399" s="23" t="s">
        <v>2751</v>
      </c>
    </row>
    <row r="400" spans="1:4" x14ac:dyDescent="0.3">
      <c r="A400" s="23" t="s">
        <v>404</v>
      </c>
      <c r="B400" s="23" t="s">
        <v>5983</v>
      </c>
      <c r="C400" s="23" t="s">
        <v>4422</v>
      </c>
      <c r="D400" s="23" t="s">
        <v>2752</v>
      </c>
    </row>
    <row r="401" spans="1:4" x14ac:dyDescent="0.3">
      <c r="A401" s="23" t="s">
        <v>405</v>
      </c>
      <c r="B401" s="23" t="s">
        <v>5982</v>
      </c>
      <c r="C401" s="23" t="s">
        <v>5217</v>
      </c>
      <c r="D401" s="23" t="s">
        <v>2753</v>
      </c>
    </row>
    <row r="402" spans="1:4" x14ac:dyDescent="0.3">
      <c r="A402" s="23" t="s">
        <v>406</v>
      </c>
      <c r="B402" s="23" t="s">
        <v>5983</v>
      </c>
      <c r="C402" s="23" t="s">
        <v>4544</v>
      </c>
      <c r="D402" s="23" t="s">
        <v>2754</v>
      </c>
    </row>
    <row r="403" spans="1:4" x14ac:dyDescent="0.3">
      <c r="A403" s="23" t="s">
        <v>407</v>
      </c>
      <c r="B403" s="23" t="s">
        <v>5983</v>
      </c>
      <c r="C403" s="23" t="s">
        <v>5218</v>
      </c>
      <c r="D403" s="23" t="s">
        <v>2755</v>
      </c>
    </row>
    <row r="404" spans="1:4" x14ac:dyDescent="0.3">
      <c r="A404" s="23" t="s">
        <v>408</v>
      </c>
      <c r="B404" s="23" t="s">
        <v>5982</v>
      </c>
      <c r="C404" s="23" t="s">
        <v>5219</v>
      </c>
      <c r="D404" s="23" t="s">
        <v>2756</v>
      </c>
    </row>
    <row r="405" spans="1:4" x14ac:dyDescent="0.3">
      <c r="A405" s="23" t="s">
        <v>409</v>
      </c>
      <c r="B405" s="23" t="s">
        <v>5982</v>
      </c>
      <c r="C405" s="23" t="s">
        <v>5220</v>
      </c>
      <c r="D405" s="23" t="s">
        <v>2757</v>
      </c>
    </row>
    <row r="406" spans="1:4" x14ac:dyDescent="0.3">
      <c r="A406" s="23" t="s">
        <v>410</v>
      </c>
      <c r="B406" s="23" t="s">
        <v>5983</v>
      </c>
      <c r="C406" s="23" t="s">
        <v>4545</v>
      </c>
      <c r="D406" s="23" t="s">
        <v>2758</v>
      </c>
    </row>
    <row r="407" spans="1:4" x14ac:dyDescent="0.3">
      <c r="A407" s="23" t="s">
        <v>411</v>
      </c>
      <c r="B407" s="23" t="s">
        <v>5983</v>
      </c>
      <c r="C407" s="23" t="s">
        <v>5221</v>
      </c>
      <c r="D407" s="23" t="s">
        <v>2759</v>
      </c>
    </row>
    <row r="408" spans="1:4" x14ac:dyDescent="0.3">
      <c r="A408" s="23" t="s">
        <v>412</v>
      </c>
      <c r="B408" s="23" t="s">
        <v>5982</v>
      </c>
      <c r="C408" s="23" t="s">
        <v>4546</v>
      </c>
      <c r="D408" s="23" t="s">
        <v>2760</v>
      </c>
    </row>
    <row r="409" spans="1:4" x14ac:dyDescent="0.3">
      <c r="A409" s="23" t="s">
        <v>413</v>
      </c>
      <c r="B409" s="23" t="s">
        <v>5983</v>
      </c>
      <c r="C409" s="23" t="s">
        <v>5222</v>
      </c>
      <c r="D409" s="23" t="s">
        <v>2761</v>
      </c>
    </row>
    <row r="410" spans="1:4" x14ac:dyDescent="0.3">
      <c r="A410" s="23" t="s">
        <v>414</v>
      </c>
      <c r="B410" s="23" t="s">
        <v>5983</v>
      </c>
      <c r="C410" s="23" t="s">
        <v>5223</v>
      </c>
      <c r="D410" s="23" t="s">
        <v>2762</v>
      </c>
    </row>
    <row r="411" spans="1:4" x14ac:dyDescent="0.3">
      <c r="A411" s="23" t="s">
        <v>415</v>
      </c>
      <c r="B411" s="23" t="s">
        <v>5982</v>
      </c>
      <c r="C411" s="23" t="s">
        <v>4547</v>
      </c>
      <c r="D411" s="23" t="s">
        <v>2763</v>
      </c>
    </row>
    <row r="412" spans="1:4" x14ac:dyDescent="0.3">
      <c r="A412" s="23" t="s">
        <v>416</v>
      </c>
      <c r="B412" s="23" t="s">
        <v>5983</v>
      </c>
      <c r="C412" s="23" t="s">
        <v>4548</v>
      </c>
      <c r="D412" s="23" t="s">
        <v>2764</v>
      </c>
    </row>
    <row r="413" spans="1:4" x14ac:dyDescent="0.3">
      <c r="A413" s="23" t="s">
        <v>417</v>
      </c>
      <c r="B413" s="23" t="s">
        <v>5983</v>
      </c>
      <c r="C413" s="23" t="s">
        <v>4549</v>
      </c>
      <c r="D413" s="23" t="s">
        <v>2765</v>
      </c>
    </row>
    <row r="414" spans="1:4" x14ac:dyDescent="0.3">
      <c r="A414" s="23" t="s">
        <v>418</v>
      </c>
      <c r="B414" s="23" t="s">
        <v>5982</v>
      </c>
      <c r="C414" s="23" t="s">
        <v>5224</v>
      </c>
      <c r="D414" s="23" t="s">
        <v>2766</v>
      </c>
    </row>
    <row r="415" spans="1:4" x14ac:dyDescent="0.3">
      <c r="A415" s="23" t="s">
        <v>419</v>
      </c>
      <c r="B415" s="23" t="s">
        <v>5983</v>
      </c>
      <c r="C415" s="23" t="s">
        <v>4550</v>
      </c>
      <c r="D415" s="23" t="s">
        <v>2767</v>
      </c>
    </row>
    <row r="416" spans="1:4" x14ac:dyDescent="0.3">
      <c r="A416" s="23" t="s">
        <v>420</v>
      </c>
      <c r="B416" s="23" t="s">
        <v>5983</v>
      </c>
      <c r="C416" s="23" t="s">
        <v>4551</v>
      </c>
      <c r="D416" s="23" t="s">
        <v>2768</v>
      </c>
    </row>
    <row r="417" spans="1:4" x14ac:dyDescent="0.3">
      <c r="A417" s="23" t="s">
        <v>421</v>
      </c>
      <c r="B417" s="23" t="s">
        <v>5982</v>
      </c>
      <c r="C417" s="23" t="s">
        <v>2938</v>
      </c>
      <c r="D417" s="23" t="s">
        <v>2769</v>
      </c>
    </row>
    <row r="418" spans="1:4" x14ac:dyDescent="0.3">
      <c r="A418" s="23" t="s">
        <v>422</v>
      </c>
      <c r="B418" s="23" t="s">
        <v>5983</v>
      </c>
      <c r="C418" s="23" t="s">
        <v>4552</v>
      </c>
      <c r="D418" s="23" t="s">
        <v>2770</v>
      </c>
    </row>
    <row r="419" spans="1:4" x14ac:dyDescent="0.3">
      <c r="A419" s="23" t="s">
        <v>423</v>
      </c>
      <c r="B419" s="23" t="s">
        <v>5982</v>
      </c>
      <c r="C419" s="23" t="s">
        <v>4521</v>
      </c>
      <c r="D419" s="23" t="s">
        <v>2771</v>
      </c>
    </row>
    <row r="420" spans="1:4" x14ac:dyDescent="0.3">
      <c r="A420" s="23" t="s">
        <v>424</v>
      </c>
      <c r="B420" s="23" t="s">
        <v>5983</v>
      </c>
      <c r="C420" s="23" t="s">
        <v>5225</v>
      </c>
      <c r="D420" s="23" t="s">
        <v>2772</v>
      </c>
    </row>
    <row r="421" spans="1:4" x14ac:dyDescent="0.3">
      <c r="A421" s="23" t="s">
        <v>425</v>
      </c>
      <c r="B421" s="23" t="s">
        <v>5983</v>
      </c>
      <c r="C421" s="23" t="s">
        <v>5226</v>
      </c>
      <c r="D421" s="23" t="s">
        <v>2773</v>
      </c>
    </row>
    <row r="422" spans="1:4" x14ac:dyDescent="0.3">
      <c r="A422" s="23" t="s">
        <v>426</v>
      </c>
      <c r="B422" s="23" t="s">
        <v>5982</v>
      </c>
      <c r="C422" s="23" t="s">
        <v>5227</v>
      </c>
      <c r="D422" s="23" t="s">
        <v>2774</v>
      </c>
    </row>
    <row r="423" spans="1:4" x14ac:dyDescent="0.3">
      <c r="A423" s="23" t="s">
        <v>427</v>
      </c>
      <c r="B423" s="23" t="s">
        <v>5983</v>
      </c>
      <c r="C423" s="23" t="s">
        <v>4553</v>
      </c>
      <c r="D423" s="23" t="s">
        <v>2478</v>
      </c>
    </row>
    <row r="424" spans="1:4" x14ac:dyDescent="0.3">
      <c r="A424" s="23" t="s">
        <v>428</v>
      </c>
      <c r="B424" s="23" t="s">
        <v>5983</v>
      </c>
      <c r="C424" s="23" t="s">
        <v>4554</v>
      </c>
      <c r="D424" s="23" t="s">
        <v>2775</v>
      </c>
    </row>
    <row r="425" spans="1:4" x14ac:dyDescent="0.3">
      <c r="A425" s="23" t="s">
        <v>429</v>
      </c>
      <c r="B425" s="23" t="s">
        <v>5982</v>
      </c>
      <c r="C425" s="23" t="s">
        <v>4555</v>
      </c>
      <c r="D425" s="23" t="s">
        <v>2776</v>
      </c>
    </row>
    <row r="426" spans="1:4" x14ac:dyDescent="0.3">
      <c r="A426" s="23" t="s">
        <v>430</v>
      </c>
      <c r="B426" s="23" t="s">
        <v>5982</v>
      </c>
      <c r="C426" s="23" t="s">
        <v>4550</v>
      </c>
      <c r="D426" s="23" t="s">
        <v>2777</v>
      </c>
    </row>
    <row r="427" spans="1:4" x14ac:dyDescent="0.3">
      <c r="A427" s="23" t="s">
        <v>431</v>
      </c>
      <c r="B427" s="23" t="s">
        <v>5983</v>
      </c>
      <c r="C427" s="23" t="s">
        <v>4478</v>
      </c>
      <c r="D427" s="23" t="s">
        <v>2778</v>
      </c>
    </row>
    <row r="428" spans="1:4" x14ac:dyDescent="0.3">
      <c r="A428" s="23" t="s">
        <v>432</v>
      </c>
      <c r="B428" s="23" t="s">
        <v>5983</v>
      </c>
      <c r="C428" s="23" t="s">
        <v>5228</v>
      </c>
      <c r="D428" s="23" t="s">
        <v>2779</v>
      </c>
    </row>
    <row r="429" spans="1:4" x14ac:dyDescent="0.3">
      <c r="A429" s="23" t="s">
        <v>433</v>
      </c>
      <c r="B429" s="23" t="s">
        <v>5982</v>
      </c>
      <c r="C429" s="23" t="s">
        <v>4556</v>
      </c>
      <c r="D429" s="23" t="s">
        <v>2780</v>
      </c>
    </row>
    <row r="430" spans="1:4" x14ac:dyDescent="0.3">
      <c r="A430" s="23" t="s">
        <v>434</v>
      </c>
      <c r="B430" s="23" t="s">
        <v>5983</v>
      </c>
      <c r="C430" s="23" t="s">
        <v>4418</v>
      </c>
      <c r="D430" s="23" t="s">
        <v>2781</v>
      </c>
    </row>
    <row r="431" spans="1:4" x14ac:dyDescent="0.3">
      <c r="A431" s="23" t="s">
        <v>435</v>
      </c>
      <c r="B431" s="23" t="s">
        <v>5983</v>
      </c>
      <c r="C431" s="23" t="s">
        <v>5229</v>
      </c>
      <c r="D431" s="23" t="s">
        <v>2782</v>
      </c>
    </row>
    <row r="432" spans="1:4" x14ac:dyDescent="0.3">
      <c r="A432" s="23" t="s">
        <v>436</v>
      </c>
      <c r="B432" s="23" t="s">
        <v>5982</v>
      </c>
      <c r="C432" s="23" t="s">
        <v>5230</v>
      </c>
      <c r="D432" s="23" t="s">
        <v>2783</v>
      </c>
    </row>
    <row r="433" spans="1:4" x14ac:dyDescent="0.3">
      <c r="A433" s="23" t="s">
        <v>437</v>
      </c>
      <c r="B433" s="23" t="s">
        <v>5983</v>
      </c>
      <c r="C433" s="23" t="s">
        <v>4557</v>
      </c>
      <c r="D433" s="23" t="s">
        <v>2784</v>
      </c>
    </row>
    <row r="434" spans="1:4" x14ac:dyDescent="0.3">
      <c r="A434" s="23" t="s">
        <v>438</v>
      </c>
      <c r="B434" s="23" t="s">
        <v>5983</v>
      </c>
      <c r="C434" s="23" t="s">
        <v>4546</v>
      </c>
      <c r="D434" s="23" t="s">
        <v>2785</v>
      </c>
    </row>
    <row r="435" spans="1:4" x14ac:dyDescent="0.3">
      <c r="A435" s="23" t="s">
        <v>439</v>
      </c>
      <c r="B435" s="23" t="s">
        <v>5982</v>
      </c>
      <c r="C435" s="23" t="s">
        <v>4422</v>
      </c>
      <c r="D435" s="23" t="s">
        <v>2786</v>
      </c>
    </row>
    <row r="436" spans="1:4" x14ac:dyDescent="0.3">
      <c r="A436" s="23" t="s">
        <v>440</v>
      </c>
      <c r="B436" s="23" t="s">
        <v>5982</v>
      </c>
      <c r="C436" s="23" t="s">
        <v>5231</v>
      </c>
      <c r="D436" s="23" t="s">
        <v>2787</v>
      </c>
    </row>
    <row r="437" spans="1:4" x14ac:dyDescent="0.3">
      <c r="A437" s="23" t="s">
        <v>441</v>
      </c>
      <c r="B437" s="23" t="s">
        <v>5983</v>
      </c>
      <c r="C437" s="23" t="s">
        <v>4558</v>
      </c>
      <c r="D437" s="23" t="s">
        <v>2788</v>
      </c>
    </row>
    <row r="438" spans="1:4" x14ac:dyDescent="0.3">
      <c r="A438" s="23" t="s">
        <v>442</v>
      </c>
      <c r="B438" s="23" t="s">
        <v>5983</v>
      </c>
      <c r="C438" s="23" t="s">
        <v>5232</v>
      </c>
      <c r="D438" s="23" t="s">
        <v>2789</v>
      </c>
    </row>
    <row r="439" spans="1:4" x14ac:dyDescent="0.3">
      <c r="A439" s="23" t="s">
        <v>443</v>
      </c>
      <c r="B439" s="23" t="s">
        <v>5982</v>
      </c>
      <c r="C439" s="23" t="s">
        <v>4532</v>
      </c>
      <c r="D439" s="23" t="s">
        <v>2790</v>
      </c>
    </row>
    <row r="440" spans="1:4" x14ac:dyDescent="0.3">
      <c r="A440" s="23" t="s">
        <v>444</v>
      </c>
      <c r="B440" s="23" t="s">
        <v>5983</v>
      </c>
      <c r="C440" s="23" t="s">
        <v>5233</v>
      </c>
      <c r="D440" s="23" t="s">
        <v>2791</v>
      </c>
    </row>
    <row r="441" spans="1:4" x14ac:dyDescent="0.3">
      <c r="A441" s="23" t="s">
        <v>445</v>
      </c>
      <c r="B441" s="23" t="s">
        <v>5983</v>
      </c>
      <c r="C441" s="23" t="s">
        <v>4559</v>
      </c>
      <c r="D441" s="23" t="s">
        <v>2792</v>
      </c>
    </row>
    <row r="442" spans="1:4" x14ac:dyDescent="0.3">
      <c r="A442" s="23" t="s">
        <v>446</v>
      </c>
      <c r="B442" s="23" t="s">
        <v>5982</v>
      </c>
      <c r="C442" s="23" t="s">
        <v>5234</v>
      </c>
      <c r="D442" s="23" t="s">
        <v>2793</v>
      </c>
    </row>
    <row r="443" spans="1:4" x14ac:dyDescent="0.3">
      <c r="A443" s="23" t="s">
        <v>447</v>
      </c>
      <c r="B443" s="23" t="s">
        <v>5983</v>
      </c>
      <c r="C443" s="23" t="s">
        <v>5235</v>
      </c>
      <c r="D443" s="23" t="s">
        <v>2794</v>
      </c>
    </row>
    <row r="444" spans="1:4" x14ac:dyDescent="0.3">
      <c r="A444" s="23" t="s">
        <v>448</v>
      </c>
      <c r="B444" s="23" t="s">
        <v>5983</v>
      </c>
      <c r="C444" s="23" t="s">
        <v>5236</v>
      </c>
      <c r="D444" s="23" t="s">
        <v>2437</v>
      </c>
    </row>
    <row r="445" spans="1:4" x14ac:dyDescent="0.3">
      <c r="A445" s="23" t="s">
        <v>449</v>
      </c>
      <c r="B445" s="23" t="s">
        <v>5982</v>
      </c>
      <c r="C445" s="23" t="s">
        <v>4560</v>
      </c>
      <c r="D445" s="23" t="s">
        <v>2795</v>
      </c>
    </row>
    <row r="446" spans="1:4" x14ac:dyDescent="0.3">
      <c r="A446" s="23" t="s">
        <v>450</v>
      </c>
      <c r="B446" s="23" t="s">
        <v>5983</v>
      </c>
      <c r="C446" s="23" t="s">
        <v>4561</v>
      </c>
      <c r="D446" s="23" t="s">
        <v>2796</v>
      </c>
    </row>
    <row r="447" spans="1:4" x14ac:dyDescent="0.3">
      <c r="A447" s="23" t="s">
        <v>451</v>
      </c>
      <c r="B447" s="23" t="s">
        <v>5983</v>
      </c>
      <c r="C447" s="23" t="s">
        <v>3940</v>
      </c>
      <c r="D447" s="23" t="s">
        <v>2797</v>
      </c>
    </row>
    <row r="448" spans="1:4" x14ac:dyDescent="0.3">
      <c r="A448" s="23" t="s">
        <v>452</v>
      </c>
      <c r="B448" s="23" t="s">
        <v>5982</v>
      </c>
      <c r="C448" s="23" t="s">
        <v>5237</v>
      </c>
      <c r="D448" s="23" t="s">
        <v>2798</v>
      </c>
    </row>
    <row r="449" spans="1:4" x14ac:dyDescent="0.3">
      <c r="A449" s="23" t="s">
        <v>453</v>
      </c>
      <c r="B449" s="23" t="s">
        <v>5983</v>
      </c>
      <c r="C449" s="23" t="s">
        <v>5238</v>
      </c>
      <c r="D449" s="23" t="s">
        <v>2799</v>
      </c>
    </row>
    <row r="450" spans="1:4" x14ac:dyDescent="0.3">
      <c r="A450" s="23" t="s">
        <v>454</v>
      </c>
      <c r="B450" s="23" t="s">
        <v>5982</v>
      </c>
      <c r="C450" s="23" t="s">
        <v>5239</v>
      </c>
      <c r="D450" s="23" t="s">
        <v>2800</v>
      </c>
    </row>
    <row r="451" spans="1:4" x14ac:dyDescent="0.3">
      <c r="A451" s="23" t="s">
        <v>455</v>
      </c>
      <c r="B451" s="23" t="s">
        <v>5983</v>
      </c>
      <c r="C451" s="23" t="s">
        <v>4562</v>
      </c>
      <c r="D451" s="23" t="s">
        <v>2801</v>
      </c>
    </row>
    <row r="452" spans="1:4" x14ac:dyDescent="0.3">
      <c r="A452" s="23" t="s">
        <v>456</v>
      </c>
      <c r="B452" s="23" t="s">
        <v>5983</v>
      </c>
      <c r="C452" s="23" t="s">
        <v>5240</v>
      </c>
      <c r="D452" s="23" t="s">
        <v>2706</v>
      </c>
    </row>
    <row r="453" spans="1:4" x14ac:dyDescent="0.3">
      <c r="A453" s="23" t="s">
        <v>457</v>
      </c>
      <c r="B453" s="23" t="s">
        <v>5982</v>
      </c>
      <c r="C453" s="23" t="s">
        <v>4563</v>
      </c>
      <c r="D453" s="23" t="s">
        <v>2419</v>
      </c>
    </row>
    <row r="454" spans="1:4" x14ac:dyDescent="0.3">
      <c r="A454" s="23" t="s">
        <v>458</v>
      </c>
      <c r="B454" s="23" t="s">
        <v>5983</v>
      </c>
      <c r="C454" s="23" t="s">
        <v>5241</v>
      </c>
      <c r="D454" s="23" t="s">
        <v>2802</v>
      </c>
    </row>
    <row r="455" spans="1:4" x14ac:dyDescent="0.3">
      <c r="A455" s="23" t="s">
        <v>459</v>
      </c>
      <c r="B455" s="23" t="s">
        <v>5983</v>
      </c>
      <c r="C455" s="23" t="s">
        <v>4441</v>
      </c>
      <c r="D455" s="23" t="s">
        <v>2803</v>
      </c>
    </row>
    <row r="456" spans="1:4" x14ac:dyDescent="0.3">
      <c r="A456" s="23" t="s">
        <v>460</v>
      </c>
      <c r="B456" s="23" t="s">
        <v>5982</v>
      </c>
      <c r="C456" s="23" t="s">
        <v>2938</v>
      </c>
      <c r="D456" s="23" t="s">
        <v>2804</v>
      </c>
    </row>
    <row r="457" spans="1:4" x14ac:dyDescent="0.3">
      <c r="A457" s="23" t="s">
        <v>461</v>
      </c>
      <c r="B457" s="23" t="s">
        <v>5982</v>
      </c>
      <c r="C457" s="23" t="s">
        <v>2605</v>
      </c>
      <c r="D457" s="23" t="s">
        <v>2805</v>
      </c>
    </row>
    <row r="458" spans="1:4" x14ac:dyDescent="0.3">
      <c r="A458" s="23" t="s">
        <v>462</v>
      </c>
      <c r="B458" s="23" t="s">
        <v>5983</v>
      </c>
      <c r="C458" s="23" t="s">
        <v>2437</v>
      </c>
      <c r="D458" s="23" t="s">
        <v>2806</v>
      </c>
    </row>
    <row r="459" spans="1:4" x14ac:dyDescent="0.3">
      <c r="A459" s="23" t="s">
        <v>463</v>
      </c>
      <c r="B459" s="23" t="s">
        <v>5983</v>
      </c>
      <c r="C459" s="23" t="s">
        <v>4564</v>
      </c>
      <c r="D459" s="23" t="s">
        <v>2807</v>
      </c>
    </row>
    <row r="460" spans="1:4" x14ac:dyDescent="0.3">
      <c r="A460" s="23" t="s">
        <v>464</v>
      </c>
      <c r="B460" s="23" t="s">
        <v>5982</v>
      </c>
      <c r="C460" s="23" t="s">
        <v>4565</v>
      </c>
      <c r="D460" s="23" t="s">
        <v>2808</v>
      </c>
    </row>
    <row r="461" spans="1:4" x14ac:dyDescent="0.3">
      <c r="A461" s="23" t="s">
        <v>465</v>
      </c>
      <c r="B461" s="23" t="s">
        <v>5983</v>
      </c>
      <c r="C461" s="23" t="s">
        <v>5242</v>
      </c>
      <c r="D461" s="23" t="s">
        <v>2432</v>
      </c>
    </row>
    <row r="462" spans="1:4" x14ac:dyDescent="0.3">
      <c r="A462" s="23" t="s">
        <v>466</v>
      </c>
      <c r="B462" s="23" t="s">
        <v>5983</v>
      </c>
      <c r="C462" s="23" t="s">
        <v>4566</v>
      </c>
      <c r="D462" s="23" t="s">
        <v>2655</v>
      </c>
    </row>
    <row r="463" spans="1:4" x14ac:dyDescent="0.3">
      <c r="A463" s="23" t="s">
        <v>467</v>
      </c>
      <c r="B463" s="23" t="s">
        <v>5982</v>
      </c>
      <c r="C463" s="23" t="s">
        <v>3614</v>
      </c>
      <c r="D463" s="23" t="s">
        <v>2448</v>
      </c>
    </row>
    <row r="464" spans="1:4" x14ac:dyDescent="0.3">
      <c r="A464" s="23" t="s">
        <v>468</v>
      </c>
      <c r="B464" s="23" t="s">
        <v>5983</v>
      </c>
      <c r="C464" s="23" t="s">
        <v>5243</v>
      </c>
      <c r="D464" s="23" t="s">
        <v>2809</v>
      </c>
    </row>
    <row r="465" spans="1:4" x14ac:dyDescent="0.3">
      <c r="A465" s="23" t="s">
        <v>469</v>
      </c>
      <c r="B465" s="23" t="s">
        <v>5983</v>
      </c>
      <c r="C465" s="23" t="s">
        <v>5244</v>
      </c>
      <c r="D465" s="23" t="s">
        <v>2810</v>
      </c>
    </row>
    <row r="466" spans="1:4" x14ac:dyDescent="0.3">
      <c r="A466" s="23" t="s">
        <v>470</v>
      </c>
      <c r="B466" s="23" t="s">
        <v>5982</v>
      </c>
      <c r="C466" s="23" t="s">
        <v>4416</v>
      </c>
      <c r="D466" s="23" t="s">
        <v>2811</v>
      </c>
    </row>
    <row r="467" spans="1:4" x14ac:dyDescent="0.3">
      <c r="A467" s="23" t="s">
        <v>471</v>
      </c>
      <c r="B467" s="23" t="s">
        <v>5982</v>
      </c>
      <c r="C467" s="23" t="s">
        <v>4567</v>
      </c>
      <c r="D467" s="23" t="s">
        <v>2812</v>
      </c>
    </row>
    <row r="468" spans="1:4" x14ac:dyDescent="0.3">
      <c r="A468" s="23" t="s">
        <v>472</v>
      </c>
      <c r="B468" s="23" t="s">
        <v>5983</v>
      </c>
      <c r="C468" s="23" t="s">
        <v>5245</v>
      </c>
      <c r="D468" s="23" t="s">
        <v>2435</v>
      </c>
    </row>
    <row r="469" spans="1:4" x14ac:dyDescent="0.3">
      <c r="A469" s="23" t="s">
        <v>473</v>
      </c>
      <c r="B469" s="23" t="s">
        <v>5983</v>
      </c>
      <c r="C469" s="23" t="s">
        <v>5246</v>
      </c>
      <c r="D469" s="23" t="s">
        <v>2813</v>
      </c>
    </row>
    <row r="470" spans="1:4" x14ac:dyDescent="0.3">
      <c r="A470" s="23" t="s">
        <v>474</v>
      </c>
      <c r="B470" s="23" t="s">
        <v>5982</v>
      </c>
      <c r="C470" s="23" t="s">
        <v>4568</v>
      </c>
      <c r="D470" s="23" t="s">
        <v>2814</v>
      </c>
    </row>
    <row r="471" spans="1:4" x14ac:dyDescent="0.3">
      <c r="A471" s="23" t="s">
        <v>475</v>
      </c>
      <c r="B471" s="23" t="s">
        <v>5983</v>
      </c>
      <c r="C471" s="23" t="s">
        <v>4569</v>
      </c>
      <c r="D471" s="23" t="s">
        <v>2815</v>
      </c>
    </row>
    <row r="472" spans="1:4" x14ac:dyDescent="0.3">
      <c r="A472" s="23" t="s">
        <v>476</v>
      </c>
      <c r="B472" s="23" t="s">
        <v>5983</v>
      </c>
      <c r="C472" s="23" t="s">
        <v>4570</v>
      </c>
      <c r="D472" s="23" t="s">
        <v>2816</v>
      </c>
    </row>
    <row r="473" spans="1:4" x14ac:dyDescent="0.3">
      <c r="A473" s="23" t="s">
        <v>477</v>
      </c>
      <c r="B473" s="23" t="s">
        <v>5982</v>
      </c>
      <c r="C473" s="23" t="s">
        <v>4485</v>
      </c>
      <c r="D473" s="23" t="s">
        <v>2817</v>
      </c>
    </row>
    <row r="474" spans="1:4" x14ac:dyDescent="0.3">
      <c r="A474" s="23" t="s">
        <v>478</v>
      </c>
      <c r="B474" s="23" t="s">
        <v>5983</v>
      </c>
      <c r="C474" s="23" t="s">
        <v>5247</v>
      </c>
      <c r="D474" s="23" t="s">
        <v>2608</v>
      </c>
    </row>
    <row r="475" spans="1:4" x14ac:dyDescent="0.3">
      <c r="A475" s="23" t="s">
        <v>479</v>
      </c>
      <c r="B475" s="23" t="s">
        <v>5983</v>
      </c>
      <c r="C475" s="23" t="s">
        <v>4389</v>
      </c>
      <c r="D475" s="23" t="s">
        <v>2818</v>
      </c>
    </row>
    <row r="476" spans="1:4" x14ac:dyDescent="0.3">
      <c r="A476" s="23" t="s">
        <v>480</v>
      </c>
      <c r="B476" s="23" t="s">
        <v>5982</v>
      </c>
      <c r="C476" s="23" t="s">
        <v>4571</v>
      </c>
      <c r="D476" s="23" t="s">
        <v>2819</v>
      </c>
    </row>
    <row r="477" spans="1:4" x14ac:dyDescent="0.3">
      <c r="A477" s="23" t="s">
        <v>481</v>
      </c>
      <c r="B477" s="23" t="s">
        <v>5983</v>
      </c>
      <c r="C477" s="23" t="s">
        <v>5248</v>
      </c>
      <c r="D477" s="23" t="s">
        <v>2820</v>
      </c>
    </row>
    <row r="478" spans="1:4" x14ac:dyDescent="0.3">
      <c r="A478" s="23" t="s">
        <v>482</v>
      </c>
      <c r="B478" s="23" t="s">
        <v>5983</v>
      </c>
      <c r="C478" s="23" t="s">
        <v>5249</v>
      </c>
      <c r="D478" s="23" t="s">
        <v>2821</v>
      </c>
    </row>
    <row r="479" spans="1:4" x14ac:dyDescent="0.3">
      <c r="A479" s="23" t="s">
        <v>483</v>
      </c>
      <c r="B479" s="23" t="s">
        <v>5982</v>
      </c>
      <c r="C479" s="23" t="s">
        <v>5250</v>
      </c>
      <c r="D479" s="23" t="s">
        <v>2822</v>
      </c>
    </row>
    <row r="480" spans="1:4" x14ac:dyDescent="0.3">
      <c r="A480" s="23" t="s">
        <v>484</v>
      </c>
      <c r="B480" s="23" t="s">
        <v>5983</v>
      </c>
      <c r="C480" s="23" t="s">
        <v>5251</v>
      </c>
      <c r="D480" s="23" t="s">
        <v>2823</v>
      </c>
    </row>
    <row r="481" spans="1:4" x14ac:dyDescent="0.3">
      <c r="A481" s="23" t="s">
        <v>485</v>
      </c>
      <c r="B481" s="23" t="s">
        <v>5982</v>
      </c>
      <c r="C481" s="23" t="s">
        <v>4572</v>
      </c>
      <c r="D481" s="23" t="s">
        <v>2824</v>
      </c>
    </row>
    <row r="482" spans="1:4" x14ac:dyDescent="0.3">
      <c r="A482" s="23" t="s">
        <v>486</v>
      </c>
      <c r="B482" s="23" t="s">
        <v>5983</v>
      </c>
      <c r="C482" s="23" t="s">
        <v>4467</v>
      </c>
      <c r="D482" s="23" t="s">
        <v>2825</v>
      </c>
    </row>
    <row r="483" spans="1:4" x14ac:dyDescent="0.3">
      <c r="A483" s="23" t="s">
        <v>487</v>
      </c>
      <c r="B483" s="23" t="s">
        <v>5983</v>
      </c>
      <c r="C483" s="23" t="s">
        <v>5252</v>
      </c>
      <c r="D483" s="23" t="s">
        <v>2826</v>
      </c>
    </row>
    <row r="484" spans="1:4" x14ac:dyDescent="0.3">
      <c r="A484" s="23" t="s">
        <v>488</v>
      </c>
      <c r="B484" s="23" t="s">
        <v>5982</v>
      </c>
      <c r="C484" s="23" t="s">
        <v>5253</v>
      </c>
      <c r="D484" s="23" t="s">
        <v>2827</v>
      </c>
    </row>
    <row r="485" spans="1:4" x14ac:dyDescent="0.3">
      <c r="A485" s="23" t="s">
        <v>489</v>
      </c>
      <c r="B485" s="23" t="s">
        <v>5983</v>
      </c>
      <c r="C485" s="23" t="s">
        <v>4573</v>
      </c>
      <c r="D485" s="23" t="s">
        <v>2498</v>
      </c>
    </row>
    <row r="486" spans="1:4" x14ac:dyDescent="0.3">
      <c r="A486" s="23" t="s">
        <v>490</v>
      </c>
      <c r="B486" s="23" t="s">
        <v>5983</v>
      </c>
      <c r="C486" s="23" t="s">
        <v>4453</v>
      </c>
      <c r="D486" s="23" t="s">
        <v>2828</v>
      </c>
    </row>
    <row r="487" spans="1:4" x14ac:dyDescent="0.3">
      <c r="A487" s="23" t="s">
        <v>491</v>
      </c>
      <c r="B487" s="23" t="s">
        <v>5982</v>
      </c>
      <c r="C487" s="23" t="s">
        <v>4413</v>
      </c>
      <c r="D487" s="23" t="s">
        <v>2685</v>
      </c>
    </row>
    <row r="488" spans="1:4" x14ac:dyDescent="0.3">
      <c r="A488" s="23" t="s">
        <v>492</v>
      </c>
      <c r="B488" s="23" t="s">
        <v>5982</v>
      </c>
      <c r="C488" s="23" t="s">
        <v>5254</v>
      </c>
      <c r="D488" s="23" t="s">
        <v>2829</v>
      </c>
    </row>
    <row r="489" spans="1:4" x14ac:dyDescent="0.3">
      <c r="A489" s="23" t="s">
        <v>493</v>
      </c>
      <c r="B489" s="23" t="s">
        <v>5983</v>
      </c>
      <c r="C489" s="23" t="s">
        <v>4574</v>
      </c>
      <c r="D489" s="23" t="s">
        <v>2830</v>
      </c>
    </row>
    <row r="490" spans="1:4" x14ac:dyDescent="0.3">
      <c r="A490" s="23" t="s">
        <v>494</v>
      </c>
      <c r="B490" s="23" t="s">
        <v>5983</v>
      </c>
      <c r="C490" s="23" t="s">
        <v>4442</v>
      </c>
      <c r="D490" s="23" t="s">
        <v>2831</v>
      </c>
    </row>
    <row r="491" spans="1:4" x14ac:dyDescent="0.3">
      <c r="A491" s="23" t="s">
        <v>495</v>
      </c>
      <c r="B491" s="23" t="s">
        <v>5982</v>
      </c>
      <c r="C491" s="23" t="s">
        <v>2938</v>
      </c>
      <c r="D491" s="23" t="s">
        <v>2832</v>
      </c>
    </row>
    <row r="492" spans="1:4" x14ac:dyDescent="0.3">
      <c r="A492" s="23" t="s">
        <v>496</v>
      </c>
      <c r="B492" s="23" t="s">
        <v>5983</v>
      </c>
      <c r="C492" s="23" t="s">
        <v>5255</v>
      </c>
      <c r="D492" s="23" t="s">
        <v>2833</v>
      </c>
    </row>
    <row r="493" spans="1:4" x14ac:dyDescent="0.3">
      <c r="A493" s="23" t="s">
        <v>497</v>
      </c>
      <c r="B493" s="23" t="s">
        <v>5983</v>
      </c>
      <c r="C493" s="23" t="s">
        <v>4575</v>
      </c>
      <c r="D493" s="23" t="s">
        <v>2834</v>
      </c>
    </row>
    <row r="494" spans="1:4" x14ac:dyDescent="0.3">
      <c r="A494" s="23" t="s">
        <v>498</v>
      </c>
      <c r="B494" s="23" t="s">
        <v>5982</v>
      </c>
      <c r="C494" s="23" t="s">
        <v>4510</v>
      </c>
      <c r="D494" s="23" t="s">
        <v>2835</v>
      </c>
    </row>
    <row r="495" spans="1:4" x14ac:dyDescent="0.3">
      <c r="A495" s="23" t="s">
        <v>499</v>
      </c>
      <c r="B495" s="23" t="s">
        <v>5983</v>
      </c>
      <c r="C495" s="23" t="s">
        <v>4576</v>
      </c>
      <c r="D495" s="23" t="s">
        <v>2836</v>
      </c>
    </row>
    <row r="496" spans="1:4" x14ac:dyDescent="0.3">
      <c r="A496" s="23" t="s">
        <v>500</v>
      </c>
      <c r="B496" s="23" t="s">
        <v>5983</v>
      </c>
      <c r="C496" s="23" t="s">
        <v>5256</v>
      </c>
      <c r="D496" s="23" t="s">
        <v>2825</v>
      </c>
    </row>
    <row r="497" spans="1:4" x14ac:dyDescent="0.3">
      <c r="A497" s="23" t="s">
        <v>501</v>
      </c>
      <c r="B497" s="23" t="s">
        <v>5982</v>
      </c>
      <c r="C497" s="23" t="s">
        <v>4425</v>
      </c>
      <c r="D497" s="23" t="s">
        <v>2837</v>
      </c>
    </row>
    <row r="498" spans="1:4" x14ac:dyDescent="0.3">
      <c r="A498" s="23" t="s">
        <v>502</v>
      </c>
      <c r="B498" s="23" t="s">
        <v>5982</v>
      </c>
      <c r="C498" s="23" t="s">
        <v>5257</v>
      </c>
      <c r="D498" s="23" t="s">
        <v>2838</v>
      </c>
    </row>
    <row r="499" spans="1:4" x14ac:dyDescent="0.3">
      <c r="A499" s="23" t="s">
        <v>503</v>
      </c>
      <c r="B499" s="23" t="s">
        <v>5983</v>
      </c>
      <c r="C499" s="23" t="s">
        <v>4485</v>
      </c>
      <c r="D499" s="23" t="s">
        <v>2839</v>
      </c>
    </row>
    <row r="500" spans="1:4" x14ac:dyDescent="0.3">
      <c r="A500" s="23" t="s">
        <v>504</v>
      </c>
      <c r="B500" s="23" t="s">
        <v>5983</v>
      </c>
      <c r="C500" s="23" t="s">
        <v>4577</v>
      </c>
      <c r="D500" s="23" t="s">
        <v>2840</v>
      </c>
    </row>
    <row r="501" spans="1:4" x14ac:dyDescent="0.3">
      <c r="A501" s="23" t="s">
        <v>505</v>
      </c>
      <c r="B501" s="23" t="s">
        <v>5982</v>
      </c>
      <c r="C501" s="23" t="s">
        <v>4425</v>
      </c>
      <c r="D501" s="23" t="s">
        <v>2841</v>
      </c>
    </row>
    <row r="502" spans="1:4" x14ac:dyDescent="0.3">
      <c r="A502" s="23" t="s">
        <v>506</v>
      </c>
      <c r="B502" s="23" t="s">
        <v>5983</v>
      </c>
      <c r="C502" s="23" t="s">
        <v>4578</v>
      </c>
      <c r="D502" s="23" t="s">
        <v>2842</v>
      </c>
    </row>
    <row r="503" spans="1:4" x14ac:dyDescent="0.3">
      <c r="A503" s="23" t="s">
        <v>507</v>
      </c>
      <c r="B503" s="23" t="s">
        <v>5983</v>
      </c>
      <c r="C503" s="23" t="s">
        <v>5258</v>
      </c>
      <c r="D503" s="23" t="s">
        <v>2437</v>
      </c>
    </row>
    <row r="504" spans="1:4" x14ac:dyDescent="0.3">
      <c r="A504" s="23" t="s">
        <v>508</v>
      </c>
      <c r="B504" s="23" t="s">
        <v>5982</v>
      </c>
      <c r="C504" s="23" t="s">
        <v>5259</v>
      </c>
      <c r="D504" s="23" t="s">
        <v>2843</v>
      </c>
    </row>
    <row r="505" spans="1:4" x14ac:dyDescent="0.3">
      <c r="A505" s="23" t="s">
        <v>509</v>
      </c>
      <c r="B505" s="23" t="s">
        <v>5983</v>
      </c>
      <c r="C505" s="23" t="s">
        <v>5260</v>
      </c>
      <c r="D505" s="23" t="s">
        <v>2844</v>
      </c>
    </row>
    <row r="506" spans="1:4" x14ac:dyDescent="0.3">
      <c r="A506" s="23" t="s">
        <v>510</v>
      </c>
      <c r="B506" s="23" t="s">
        <v>5983</v>
      </c>
      <c r="C506" s="23" t="s">
        <v>4418</v>
      </c>
      <c r="D506" s="23" t="s">
        <v>2845</v>
      </c>
    </row>
    <row r="507" spans="1:4" x14ac:dyDescent="0.3">
      <c r="A507" s="23" t="s">
        <v>511</v>
      </c>
      <c r="B507" s="23" t="s">
        <v>5982</v>
      </c>
      <c r="C507" s="23" t="s">
        <v>4579</v>
      </c>
      <c r="D507" s="23" t="s">
        <v>2846</v>
      </c>
    </row>
    <row r="508" spans="1:4" x14ac:dyDescent="0.3">
      <c r="A508" s="23" t="s">
        <v>512</v>
      </c>
      <c r="B508" s="23" t="s">
        <v>5983</v>
      </c>
      <c r="C508" s="23" t="s">
        <v>5261</v>
      </c>
      <c r="D508" s="23" t="s">
        <v>2847</v>
      </c>
    </row>
    <row r="509" spans="1:4" x14ac:dyDescent="0.3">
      <c r="A509" s="23" t="s">
        <v>513</v>
      </c>
      <c r="B509" s="23" t="s">
        <v>5983</v>
      </c>
      <c r="C509" s="23" t="s">
        <v>4580</v>
      </c>
      <c r="D509" s="23" t="s">
        <v>2848</v>
      </c>
    </row>
    <row r="510" spans="1:4" x14ac:dyDescent="0.3">
      <c r="A510" s="23" t="s">
        <v>514</v>
      </c>
      <c r="B510" s="23" t="s">
        <v>5982</v>
      </c>
      <c r="C510" s="23" t="s">
        <v>5262</v>
      </c>
      <c r="D510" s="23" t="s">
        <v>2849</v>
      </c>
    </row>
    <row r="511" spans="1:4" x14ac:dyDescent="0.3">
      <c r="A511" s="23" t="s">
        <v>515</v>
      </c>
      <c r="B511" s="23" t="s">
        <v>5983</v>
      </c>
      <c r="C511" s="23" t="s">
        <v>5263</v>
      </c>
      <c r="D511" s="23" t="s">
        <v>2850</v>
      </c>
    </row>
    <row r="512" spans="1:4" x14ac:dyDescent="0.3">
      <c r="A512" s="23" t="s">
        <v>516</v>
      </c>
      <c r="B512" s="23" t="s">
        <v>5982</v>
      </c>
      <c r="C512" s="23" t="s">
        <v>4530</v>
      </c>
      <c r="D512" s="23" t="s">
        <v>2851</v>
      </c>
    </row>
    <row r="513" spans="1:4" x14ac:dyDescent="0.3">
      <c r="A513" s="23" t="s">
        <v>517</v>
      </c>
      <c r="B513" s="23" t="s">
        <v>5983</v>
      </c>
      <c r="C513" s="23" t="s">
        <v>4453</v>
      </c>
      <c r="D513" s="23" t="s">
        <v>2852</v>
      </c>
    </row>
    <row r="514" spans="1:4" x14ac:dyDescent="0.3">
      <c r="A514" s="23" t="s">
        <v>518</v>
      </c>
      <c r="B514" s="23" t="s">
        <v>5983</v>
      </c>
      <c r="C514" s="23" t="s">
        <v>4190</v>
      </c>
      <c r="D514" s="23" t="s">
        <v>2853</v>
      </c>
    </row>
    <row r="515" spans="1:4" x14ac:dyDescent="0.3">
      <c r="A515" s="23" t="s">
        <v>519</v>
      </c>
      <c r="B515" s="23" t="s">
        <v>5982</v>
      </c>
      <c r="C515" s="23" t="s">
        <v>4581</v>
      </c>
      <c r="D515" s="23" t="s">
        <v>2854</v>
      </c>
    </row>
    <row r="516" spans="1:4" x14ac:dyDescent="0.3">
      <c r="A516" s="23" t="s">
        <v>520</v>
      </c>
      <c r="B516" s="23" t="s">
        <v>5983</v>
      </c>
      <c r="C516" s="23" t="s">
        <v>5264</v>
      </c>
      <c r="D516" s="23" t="s">
        <v>2855</v>
      </c>
    </row>
    <row r="517" spans="1:4" x14ac:dyDescent="0.3">
      <c r="A517" s="23" t="s">
        <v>521</v>
      </c>
      <c r="B517" s="23" t="s">
        <v>5983</v>
      </c>
      <c r="C517" s="23" t="s">
        <v>4412</v>
      </c>
      <c r="D517" s="23" t="s">
        <v>2856</v>
      </c>
    </row>
    <row r="518" spans="1:4" x14ac:dyDescent="0.3">
      <c r="A518" s="23" t="s">
        <v>522</v>
      </c>
      <c r="B518" s="23" t="s">
        <v>5982</v>
      </c>
      <c r="C518" s="23" t="s">
        <v>4430</v>
      </c>
      <c r="D518" s="23" t="s">
        <v>2857</v>
      </c>
    </row>
    <row r="519" spans="1:4" x14ac:dyDescent="0.3">
      <c r="A519" s="23" t="s">
        <v>523</v>
      </c>
      <c r="B519" s="23" t="s">
        <v>5982</v>
      </c>
      <c r="C519" s="23" t="s">
        <v>4577</v>
      </c>
      <c r="D519" s="23" t="s">
        <v>2858</v>
      </c>
    </row>
    <row r="520" spans="1:4" x14ac:dyDescent="0.3">
      <c r="A520" s="23" t="s">
        <v>524</v>
      </c>
      <c r="B520" s="23" t="s">
        <v>5983</v>
      </c>
      <c r="C520" s="23" t="s">
        <v>4544</v>
      </c>
      <c r="D520" s="23" t="s">
        <v>2859</v>
      </c>
    </row>
    <row r="521" spans="1:4" x14ac:dyDescent="0.3">
      <c r="A521" s="23" t="s">
        <v>525</v>
      </c>
      <c r="B521" s="23" t="s">
        <v>5983</v>
      </c>
      <c r="C521" s="23" t="s">
        <v>4582</v>
      </c>
      <c r="D521" s="23" t="s">
        <v>2860</v>
      </c>
    </row>
    <row r="522" spans="1:4" x14ac:dyDescent="0.3">
      <c r="A522" s="23" t="s">
        <v>526</v>
      </c>
      <c r="B522" s="23" t="s">
        <v>5982</v>
      </c>
      <c r="C522" s="23" t="s">
        <v>4583</v>
      </c>
      <c r="D522" s="23" t="s">
        <v>2861</v>
      </c>
    </row>
    <row r="523" spans="1:4" x14ac:dyDescent="0.3">
      <c r="A523" s="23" t="s">
        <v>527</v>
      </c>
      <c r="B523" s="23" t="s">
        <v>5983</v>
      </c>
      <c r="C523" s="23" t="s">
        <v>4396</v>
      </c>
      <c r="D523" s="23" t="s">
        <v>2862</v>
      </c>
    </row>
    <row r="524" spans="1:4" x14ac:dyDescent="0.3">
      <c r="A524" s="23" t="s">
        <v>528</v>
      </c>
      <c r="B524" s="23" t="s">
        <v>5983</v>
      </c>
      <c r="C524" s="23" t="s">
        <v>5265</v>
      </c>
      <c r="D524" s="23" t="s">
        <v>2863</v>
      </c>
    </row>
    <row r="525" spans="1:4" x14ac:dyDescent="0.3">
      <c r="A525" s="23" t="s">
        <v>529</v>
      </c>
      <c r="B525" s="23" t="s">
        <v>5982</v>
      </c>
      <c r="C525" s="23" t="s">
        <v>5266</v>
      </c>
      <c r="D525" s="23" t="s">
        <v>2864</v>
      </c>
    </row>
    <row r="526" spans="1:4" x14ac:dyDescent="0.3">
      <c r="A526" s="23" t="s">
        <v>530</v>
      </c>
      <c r="B526" s="23" t="s">
        <v>5983</v>
      </c>
      <c r="C526" s="23" t="s">
        <v>5267</v>
      </c>
      <c r="D526" s="23" t="s">
        <v>2865</v>
      </c>
    </row>
    <row r="527" spans="1:4" x14ac:dyDescent="0.3">
      <c r="A527" s="23" t="s">
        <v>531</v>
      </c>
      <c r="B527" s="23" t="s">
        <v>5983</v>
      </c>
      <c r="C527" s="23" t="s">
        <v>4469</v>
      </c>
      <c r="D527" s="23" t="s">
        <v>2866</v>
      </c>
    </row>
    <row r="528" spans="1:4" x14ac:dyDescent="0.3">
      <c r="A528" s="23" t="s">
        <v>532</v>
      </c>
      <c r="B528" s="23" t="s">
        <v>5982</v>
      </c>
      <c r="C528" s="23" t="s">
        <v>5268</v>
      </c>
      <c r="D528" s="23" t="s">
        <v>2867</v>
      </c>
    </row>
    <row r="529" spans="1:4" x14ac:dyDescent="0.3">
      <c r="A529" s="23" t="s">
        <v>533</v>
      </c>
      <c r="B529" s="23" t="s">
        <v>5982</v>
      </c>
      <c r="C529" s="23" t="s">
        <v>3614</v>
      </c>
      <c r="D529" s="23" t="s">
        <v>2868</v>
      </c>
    </row>
    <row r="530" spans="1:4" x14ac:dyDescent="0.3">
      <c r="A530" s="23" t="s">
        <v>534</v>
      </c>
      <c r="B530" s="23" t="s">
        <v>5983</v>
      </c>
      <c r="C530" s="23" t="s">
        <v>4496</v>
      </c>
      <c r="D530" s="23" t="s">
        <v>2869</v>
      </c>
    </row>
    <row r="531" spans="1:4" x14ac:dyDescent="0.3">
      <c r="A531" s="23" t="s">
        <v>535</v>
      </c>
      <c r="B531" s="23" t="s">
        <v>5983</v>
      </c>
      <c r="C531" s="23" t="s">
        <v>5269</v>
      </c>
      <c r="D531" s="23" t="s">
        <v>2870</v>
      </c>
    </row>
    <row r="532" spans="1:4" x14ac:dyDescent="0.3">
      <c r="A532" s="23" t="s">
        <v>536</v>
      </c>
      <c r="B532" s="23" t="s">
        <v>5982</v>
      </c>
      <c r="C532" s="23" t="s">
        <v>4584</v>
      </c>
      <c r="D532" s="23" t="s">
        <v>2871</v>
      </c>
    </row>
    <row r="533" spans="1:4" x14ac:dyDescent="0.3">
      <c r="A533" s="23" t="s">
        <v>537</v>
      </c>
      <c r="B533" s="23" t="s">
        <v>5983</v>
      </c>
      <c r="C533" s="23" t="s">
        <v>4447</v>
      </c>
      <c r="D533" s="23" t="s">
        <v>2872</v>
      </c>
    </row>
    <row r="534" spans="1:4" x14ac:dyDescent="0.3">
      <c r="A534" s="23" t="s">
        <v>538</v>
      </c>
      <c r="B534" s="23" t="s">
        <v>5983</v>
      </c>
      <c r="C534" s="23" t="s">
        <v>4585</v>
      </c>
      <c r="D534" s="23" t="s">
        <v>2873</v>
      </c>
    </row>
    <row r="535" spans="1:4" x14ac:dyDescent="0.3">
      <c r="A535" s="23" t="s">
        <v>539</v>
      </c>
      <c r="B535" s="23" t="s">
        <v>5982</v>
      </c>
      <c r="C535" s="23" t="s">
        <v>4580</v>
      </c>
      <c r="D535" s="23" t="s">
        <v>2874</v>
      </c>
    </row>
    <row r="536" spans="1:4" x14ac:dyDescent="0.3">
      <c r="A536" s="23" t="s">
        <v>540</v>
      </c>
      <c r="B536" s="23" t="s">
        <v>5983</v>
      </c>
      <c r="C536" s="23" t="s">
        <v>4586</v>
      </c>
      <c r="D536" s="23" t="s">
        <v>2875</v>
      </c>
    </row>
    <row r="537" spans="1:4" x14ac:dyDescent="0.3">
      <c r="A537" s="23" t="s">
        <v>541</v>
      </c>
      <c r="B537" s="23" t="s">
        <v>5983</v>
      </c>
      <c r="C537" s="23" t="s">
        <v>4587</v>
      </c>
      <c r="D537" s="23" t="s">
        <v>2437</v>
      </c>
    </row>
    <row r="538" spans="1:4" x14ac:dyDescent="0.3">
      <c r="A538" s="23" t="s">
        <v>542</v>
      </c>
      <c r="B538" s="23" t="s">
        <v>5982</v>
      </c>
      <c r="C538" s="23" t="s">
        <v>4588</v>
      </c>
      <c r="D538" s="23" t="s">
        <v>2876</v>
      </c>
    </row>
    <row r="539" spans="1:4" x14ac:dyDescent="0.3">
      <c r="A539" s="23" t="s">
        <v>543</v>
      </c>
      <c r="B539" s="23" t="s">
        <v>5983</v>
      </c>
      <c r="C539" s="23" t="s">
        <v>2626</v>
      </c>
      <c r="D539" s="23" t="s">
        <v>2877</v>
      </c>
    </row>
    <row r="540" spans="1:4" x14ac:dyDescent="0.3">
      <c r="A540" s="23" t="s">
        <v>544</v>
      </c>
      <c r="B540" s="23" t="s">
        <v>5983</v>
      </c>
      <c r="C540" s="23" t="s">
        <v>4584</v>
      </c>
      <c r="D540" s="23" t="s">
        <v>2878</v>
      </c>
    </row>
    <row r="541" spans="1:4" x14ac:dyDescent="0.3">
      <c r="A541" s="23" t="s">
        <v>545</v>
      </c>
      <c r="B541" s="23" t="s">
        <v>5982</v>
      </c>
      <c r="C541" s="23" t="s">
        <v>4412</v>
      </c>
      <c r="D541" s="23" t="s">
        <v>2879</v>
      </c>
    </row>
    <row r="542" spans="1:4" x14ac:dyDescent="0.3">
      <c r="A542" s="23" t="s">
        <v>546</v>
      </c>
      <c r="B542" s="23" t="s">
        <v>5983</v>
      </c>
      <c r="C542" s="23" t="s">
        <v>5270</v>
      </c>
      <c r="D542" s="23" t="s">
        <v>2880</v>
      </c>
    </row>
    <row r="543" spans="1:4" x14ac:dyDescent="0.3">
      <c r="A543" s="23" t="s">
        <v>547</v>
      </c>
      <c r="B543" s="23" t="s">
        <v>5982</v>
      </c>
      <c r="C543" s="23" t="s">
        <v>5271</v>
      </c>
      <c r="D543" s="23" t="s">
        <v>2881</v>
      </c>
    </row>
    <row r="544" spans="1:4" x14ac:dyDescent="0.3">
      <c r="A544" s="23" t="s">
        <v>548</v>
      </c>
      <c r="B544" s="23" t="s">
        <v>5983</v>
      </c>
      <c r="C544" s="23" t="s">
        <v>4487</v>
      </c>
      <c r="D544" s="23" t="s">
        <v>2882</v>
      </c>
    </row>
    <row r="545" spans="1:4" x14ac:dyDescent="0.3">
      <c r="A545" s="23" t="s">
        <v>549</v>
      </c>
      <c r="B545" s="23" t="s">
        <v>5983</v>
      </c>
      <c r="C545" s="23" t="s">
        <v>5272</v>
      </c>
      <c r="D545" s="23" t="s">
        <v>2883</v>
      </c>
    </row>
    <row r="546" spans="1:4" x14ac:dyDescent="0.3">
      <c r="A546" s="23" t="s">
        <v>550</v>
      </c>
      <c r="B546" s="23" t="s">
        <v>5982</v>
      </c>
      <c r="C546" s="23" t="s">
        <v>4589</v>
      </c>
      <c r="D546" s="23" t="s">
        <v>2884</v>
      </c>
    </row>
    <row r="547" spans="1:4" x14ac:dyDescent="0.3">
      <c r="A547" s="23" t="s">
        <v>551</v>
      </c>
      <c r="B547" s="23" t="s">
        <v>5983</v>
      </c>
      <c r="C547" s="23" t="s">
        <v>4535</v>
      </c>
      <c r="D547" s="23" t="s">
        <v>2885</v>
      </c>
    </row>
    <row r="548" spans="1:4" x14ac:dyDescent="0.3">
      <c r="A548" s="23" t="s">
        <v>552</v>
      </c>
      <c r="B548" s="23" t="s">
        <v>5983</v>
      </c>
      <c r="C548" s="23" t="s">
        <v>4590</v>
      </c>
      <c r="D548" s="23" t="s">
        <v>2886</v>
      </c>
    </row>
    <row r="549" spans="1:4" x14ac:dyDescent="0.3">
      <c r="A549" s="23" t="s">
        <v>553</v>
      </c>
      <c r="B549" s="23" t="s">
        <v>5982</v>
      </c>
      <c r="C549" s="23" t="s">
        <v>5273</v>
      </c>
      <c r="D549" s="23" t="s">
        <v>2887</v>
      </c>
    </row>
    <row r="550" spans="1:4" x14ac:dyDescent="0.3">
      <c r="A550" s="23" t="s">
        <v>554</v>
      </c>
      <c r="B550" s="23" t="s">
        <v>5982</v>
      </c>
      <c r="C550" s="23" t="s">
        <v>5274</v>
      </c>
      <c r="D550" s="23" t="s">
        <v>2888</v>
      </c>
    </row>
    <row r="551" spans="1:4" x14ac:dyDescent="0.3">
      <c r="A551" s="23" t="s">
        <v>555</v>
      </c>
      <c r="B551" s="23" t="s">
        <v>5983</v>
      </c>
      <c r="C551" s="23" t="s">
        <v>4591</v>
      </c>
      <c r="D551" s="23" t="s">
        <v>2889</v>
      </c>
    </row>
    <row r="552" spans="1:4" x14ac:dyDescent="0.3">
      <c r="A552" s="23" t="s">
        <v>556</v>
      </c>
      <c r="B552" s="23" t="s">
        <v>5983</v>
      </c>
      <c r="C552" s="23" t="s">
        <v>4592</v>
      </c>
      <c r="D552" s="23" t="s">
        <v>2890</v>
      </c>
    </row>
    <row r="553" spans="1:4" x14ac:dyDescent="0.3">
      <c r="A553" s="23" t="s">
        <v>557</v>
      </c>
      <c r="B553" s="23" t="s">
        <v>5982</v>
      </c>
      <c r="C553" s="23" t="s">
        <v>4570</v>
      </c>
      <c r="D553" s="23" t="s">
        <v>2546</v>
      </c>
    </row>
    <row r="554" spans="1:4" x14ac:dyDescent="0.3">
      <c r="A554" s="23" t="s">
        <v>558</v>
      </c>
      <c r="B554" s="23" t="s">
        <v>5983</v>
      </c>
      <c r="C554" s="23" t="s">
        <v>4593</v>
      </c>
      <c r="D554" s="23" t="s">
        <v>2891</v>
      </c>
    </row>
    <row r="555" spans="1:4" x14ac:dyDescent="0.3">
      <c r="A555" s="23" t="s">
        <v>559</v>
      </c>
      <c r="B555" s="23" t="s">
        <v>5983</v>
      </c>
      <c r="C555" s="23" t="s">
        <v>5275</v>
      </c>
      <c r="D555" s="23" t="s">
        <v>2892</v>
      </c>
    </row>
    <row r="556" spans="1:4" x14ac:dyDescent="0.3">
      <c r="A556" s="23" t="s">
        <v>560</v>
      </c>
      <c r="B556" s="23" t="s">
        <v>5982</v>
      </c>
      <c r="C556" s="23" t="s">
        <v>3920</v>
      </c>
      <c r="D556" s="23" t="s">
        <v>2893</v>
      </c>
    </row>
    <row r="557" spans="1:4" x14ac:dyDescent="0.3">
      <c r="A557" s="23" t="s">
        <v>561</v>
      </c>
      <c r="B557" s="23" t="s">
        <v>5983</v>
      </c>
      <c r="C557" s="23" t="s">
        <v>5276</v>
      </c>
      <c r="D557" s="23" t="s">
        <v>2894</v>
      </c>
    </row>
    <row r="558" spans="1:4" x14ac:dyDescent="0.3">
      <c r="A558" s="23" t="s">
        <v>562</v>
      </c>
      <c r="B558" s="23" t="s">
        <v>5983</v>
      </c>
      <c r="C558" s="23" t="s">
        <v>5277</v>
      </c>
      <c r="D558" s="23" t="s">
        <v>2895</v>
      </c>
    </row>
    <row r="559" spans="1:4" x14ac:dyDescent="0.3">
      <c r="A559" s="23" t="s">
        <v>563</v>
      </c>
      <c r="B559" s="23" t="s">
        <v>5982</v>
      </c>
      <c r="C559" s="23" t="s">
        <v>4424</v>
      </c>
      <c r="D559" s="23" t="s">
        <v>2896</v>
      </c>
    </row>
    <row r="560" spans="1:4" x14ac:dyDescent="0.3">
      <c r="A560" s="23" t="s">
        <v>564</v>
      </c>
      <c r="B560" s="23" t="s">
        <v>5982</v>
      </c>
      <c r="C560" s="23" t="s">
        <v>5249</v>
      </c>
      <c r="D560" s="23" t="s">
        <v>2897</v>
      </c>
    </row>
    <row r="561" spans="1:4" x14ac:dyDescent="0.3">
      <c r="A561" s="23" t="s">
        <v>565</v>
      </c>
      <c r="B561" s="23" t="s">
        <v>5983</v>
      </c>
      <c r="C561" s="23" t="s">
        <v>4594</v>
      </c>
      <c r="D561" s="23" t="s">
        <v>2898</v>
      </c>
    </row>
    <row r="562" spans="1:4" x14ac:dyDescent="0.3">
      <c r="A562" s="23" t="s">
        <v>566</v>
      </c>
      <c r="B562" s="23" t="s">
        <v>5983</v>
      </c>
      <c r="C562" s="23" t="s">
        <v>5278</v>
      </c>
      <c r="D562" s="23" t="s">
        <v>2899</v>
      </c>
    </row>
    <row r="563" spans="1:4" x14ac:dyDescent="0.3">
      <c r="A563" s="23" t="s">
        <v>567</v>
      </c>
      <c r="B563" s="23" t="s">
        <v>5982</v>
      </c>
      <c r="C563" s="23" t="s">
        <v>5279</v>
      </c>
      <c r="D563" s="23" t="s">
        <v>2900</v>
      </c>
    </row>
    <row r="564" spans="1:4" x14ac:dyDescent="0.3">
      <c r="A564" s="23" t="s">
        <v>568</v>
      </c>
      <c r="B564" s="23" t="s">
        <v>5983</v>
      </c>
      <c r="C564" s="23" t="s">
        <v>5280</v>
      </c>
      <c r="D564" s="23" t="s">
        <v>2901</v>
      </c>
    </row>
    <row r="565" spans="1:4" x14ac:dyDescent="0.3">
      <c r="A565" s="23" t="s">
        <v>569</v>
      </c>
      <c r="B565" s="23" t="s">
        <v>5983</v>
      </c>
      <c r="C565" s="23" t="s">
        <v>5281</v>
      </c>
      <c r="D565" s="23" t="s">
        <v>2902</v>
      </c>
    </row>
    <row r="566" spans="1:4" x14ac:dyDescent="0.3">
      <c r="A566" s="23" t="s">
        <v>570</v>
      </c>
      <c r="B566" s="23" t="s">
        <v>5982</v>
      </c>
      <c r="C566" s="23" t="s">
        <v>4584</v>
      </c>
      <c r="D566" s="23" t="s">
        <v>2903</v>
      </c>
    </row>
    <row r="567" spans="1:4" x14ac:dyDescent="0.3">
      <c r="A567" s="23" t="s">
        <v>571</v>
      </c>
      <c r="B567" s="23" t="s">
        <v>5983</v>
      </c>
      <c r="C567" s="23" t="s">
        <v>5282</v>
      </c>
      <c r="D567" s="23" t="s">
        <v>2904</v>
      </c>
    </row>
    <row r="568" spans="1:4" x14ac:dyDescent="0.3">
      <c r="A568" s="23" t="s">
        <v>572</v>
      </c>
      <c r="B568" s="23" t="s">
        <v>5983</v>
      </c>
      <c r="C568" s="23" t="s">
        <v>4595</v>
      </c>
      <c r="D568" s="23" t="s">
        <v>2905</v>
      </c>
    </row>
    <row r="569" spans="1:4" x14ac:dyDescent="0.3">
      <c r="A569" s="23" t="s">
        <v>573</v>
      </c>
      <c r="B569" s="23" t="s">
        <v>5982</v>
      </c>
      <c r="C569" s="23" t="s">
        <v>5283</v>
      </c>
      <c r="D569" s="23" t="s">
        <v>2906</v>
      </c>
    </row>
    <row r="570" spans="1:4" x14ac:dyDescent="0.3">
      <c r="A570" s="23" t="s">
        <v>574</v>
      </c>
      <c r="B570" s="23" t="s">
        <v>5983</v>
      </c>
      <c r="C570" s="23" t="s">
        <v>5284</v>
      </c>
      <c r="D570" s="23" t="s">
        <v>2907</v>
      </c>
    </row>
    <row r="571" spans="1:4" x14ac:dyDescent="0.3">
      <c r="A571" s="23" t="s">
        <v>575</v>
      </c>
      <c r="B571" s="23" t="s">
        <v>5983</v>
      </c>
      <c r="C571" s="23" t="s">
        <v>5285</v>
      </c>
      <c r="D571" s="23" t="s">
        <v>2908</v>
      </c>
    </row>
    <row r="572" spans="1:4" x14ac:dyDescent="0.3">
      <c r="A572" s="23" t="s">
        <v>576</v>
      </c>
      <c r="B572" s="23" t="s">
        <v>5982</v>
      </c>
      <c r="C572" s="23" t="s">
        <v>5286</v>
      </c>
      <c r="D572" s="23" t="s">
        <v>2909</v>
      </c>
    </row>
    <row r="573" spans="1:4" x14ac:dyDescent="0.3">
      <c r="A573" s="23" t="s">
        <v>577</v>
      </c>
      <c r="B573" s="23" t="s">
        <v>5983</v>
      </c>
      <c r="C573" s="23" t="s">
        <v>4477</v>
      </c>
      <c r="D573" s="23" t="s">
        <v>2910</v>
      </c>
    </row>
    <row r="574" spans="1:4" x14ac:dyDescent="0.3">
      <c r="A574" s="23" t="s">
        <v>578</v>
      </c>
      <c r="B574" s="23" t="s">
        <v>5982</v>
      </c>
      <c r="C574" s="23" t="s">
        <v>5287</v>
      </c>
      <c r="D574" s="23" t="s">
        <v>2911</v>
      </c>
    </row>
    <row r="575" spans="1:4" x14ac:dyDescent="0.3">
      <c r="A575" s="23" t="s">
        <v>579</v>
      </c>
      <c r="B575" s="23" t="s">
        <v>5983</v>
      </c>
      <c r="C575" s="23" t="s">
        <v>5288</v>
      </c>
      <c r="D575" s="23" t="s">
        <v>2912</v>
      </c>
    </row>
    <row r="576" spans="1:4" x14ac:dyDescent="0.3">
      <c r="A576" s="23" t="s">
        <v>580</v>
      </c>
      <c r="B576" s="23" t="s">
        <v>5983</v>
      </c>
      <c r="C576" s="23" t="s">
        <v>4596</v>
      </c>
      <c r="D576" s="23" t="s">
        <v>2913</v>
      </c>
    </row>
    <row r="577" spans="1:4" x14ac:dyDescent="0.3">
      <c r="A577" s="23" t="s">
        <v>581</v>
      </c>
      <c r="B577" s="23" t="s">
        <v>5982</v>
      </c>
      <c r="C577" s="23" t="s">
        <v>5289</v>
      </c>
      <c r="D577" s="23" t="s">
        <v>2914</v>
      </c>
    </row>
    <row r="578" spans="1:4" x14ac:dyDescent="0.3">
      <c r="A578" s="23" t="s">
        <v>582</v>
      </c>
      <c r="B578" s="23" t="s">
        <v>5983</v>
      </c>
      <c r="C578" s="23" t="s">
        <v>4437</v>
      </c>
      <c r="D578" s="23" t="s">
        <v>2915</v>
      </c>
    </row>
    <row r="579" spans="1:4" x14ac:dyDescent="0.3">
      <c r="A579" s="23" t="s">
        <v>583</v>
      </c>
      <c r="B579" s="23" t="s">
        <v>5983</v>
      </c>
      <c r="C579" s="23" t="s">
        <v>4597</v>
      </c>
      <c r="D579" s="23" t="s">
        <v>2916</v>
      </c>
    </row>
    <row r="580" spans="1:4" x14ac:dyDescent="0.3">
      <c r="A580" s="23" t="s">
        <v>584</v>
      </c>
      <c r="B580" s="23" t="s">
        <v>5982</v>
      </c>
      <c r="C580" s="23" t="s">
        <v>5290</v>
      </c>
      <c r="D580" s="23" t="s">
        <v>2917</v>
      </c>
    </row>
    <row r="581" spans="1:4" x14ac:dyDescent="0.3">
      <c r="A581" s="23" t="s">
        <v>585</v>
      </c>
      <c r="B581" s="23" t="s">
        <v>5982</v>
      </c>
      <c r="C581" s="23" t="s">
        <v>5291</v>
      </c>
      <c r="D581" s="23" t="s">
        <v>2918</v>
      </c>
    </row>
    <row r="582" spans="1:4" x14ac:dyDescent="0.3">
      <c r="A582" s="23" t="s">
        <v>586</v>
      </c>
      <c r="B582" s="23" t="s">
        <v>5983</v>
      </c>
      <c r="C582" s="23" t="s">
        <v>4598</v>
      </c>
      <c r="D582" s="23" t="s">
        <v>2919</v>
      </c>
    </row>
    <row r="583" spans="1:4" x14ac:dyDescent="0.3">
      <c r="A583" s="23" t="s">
        <v>587</v>
      </c>
      <c r="B583" s="23" t="s">
        <v>5983</v>
      </c>
      <c r="C583" s="23" t="s">
        <v>4385</v>
      </c>
      <c r="D583" s="23" t="s">
        <v>2920</v>
      </c>
    </row>
    <row r="584" spans="1:4" x14ac:dyDescent="0.3">
      <c r="A584" s="23" t="s">
        <v>588</v>
      </c>
      <c r="B584" s="23" t="s">
        <v>5982</v>
      </c>
      <c r="C584" s="23" t="s">
        <v>5292</v>
      </c>
      <c r="D584" s="23" t="s">
        <v>2921</v>
      </c>
    </row>
    <row r="585" spans="1:4" x14ac:dyDescent="0.3">
      <c r="A585" s="23" t="s">
        <v>589</v>
      </c>
      <c r="B585" s="23" t="s">
        <v>5983</v>
      </c>
      <c r="C585" s="23" t="s">
        <v>4549</v>
      </c>
      <c r="D585" s="23" t="s">
        <v>2922</v>
      </c>
    </row>
    <row r="586" spans="1:4" x14ac:dyDescent="0.3">
      <c r="A586" s="23" t="s">
        <v>590</v>
      </c>
      <c r="B586" s="23" t="s">
        <v>5983</v>
      </c>
      <c r="C586" s="23" t="s">
        <v>5293</v>
      </c>
      <c r="D586" s="23" t="s">
        <v>2923</v>
      </c>
    </row>
    <row r="587" spans="1:4" x14ac:dyDescent="0.3">
      <c r="A587" s="23" t="s">
        <v>591</v>
      </c>
      <c r="B587" s="23" t="s">
        <v>5982</v>
      </c>
      <c r="C587" s="23" t="s">
        <v>4532</v>
      </c>
      <c r="D587" s="23" t="s">
        <v>2924</v>
      </c>
    </row>
    <row r="588" spans="1:4" x14ac:dyDescent="0.3">
      <c r="A588" s="23" t="s">
        <v>592</v>
      </c>
      <c r="B588" s="23" t="s">
        <v>5983</v>
      </c>
      <c r="C588" s="23" t="s">
        <v>5294</v>
      </c>
      <c r="D588" s="23" t="s">
        <v>2925</v>
      </c>
    </row>
    <row r="589" spans="1:4" x14ac:dyDescent="0.3">
      <c r="A589" s="23" t="s">
        <v>593</v>
      </c>
      <c r="B589" s="23" t="s">
        <v>5983</v>
      </c>
      <c r="C589" s="23" t="s">
        <v>5295</v>
      </c>
      <c r="D589" s="23" t="s">
        <v>2926</v>
      </c>
    </row>
    <row r="590" spans="1:4" x14ac:dyDescent="0.3">
      <c r="A590" s="23" t="s">
        <v>594</v>
      </c>
      <c r="B590" s="23" t="s">
        <v>5982</v>
      </c>
      <c r="C590" s="23" t="s">
        <v>2440</v>
      </c>
      <c r="D590" s="23" t="s">
        <v>2446</v>
      </c>
    </row>
    <row r="591" spans="1:4" x14ac:dyDescent="0.3">
      <c r="A591" s="23" t="s">
        <v>595</v>
      </c>
      <c r="B591" s="23" t="s">
        <v>5982</v>
      </c>
      <c r="C591" s="23" t="s">
        <v>4599</v>
      </c>
      <c r="D591" s="23" t="s">
        <v>2927</v>
      </c>
    </row>
    <row r="592" spans="1:4" x14ac:dyDescent="0.3">
      <c r="A592" s="23" t="s">
        <v>596</v>
      </c>
      <c r="B592" s="23" t="s">
        <v>5983</v>
      </c>
      <c r="C592" s="23" t="s">
        <v>4498</v>
      </c>
      <c r="D592" s="23" t="s">
        <v>2928</v>
      </c>
    </row>
    <row r="593" spans="1:4" x14ac:dyDescent="0.3">
      <c r="A593" s="23" t="s">
        <v>597</v>
      </c>
      <c r="B593" s="23" t="s">
        <v>5983</v>
      </c>
      <c r="C593" s="23" t="s">
        <v>4600</v>
      </c>
      <c r="D593" s="23" t="s">
        <v>2435</v>
      </c>
    </row>
    <row r="594" spans="1:4" x14ac:dyDescent="0.3">
      <c r="A594" s="23" t="s">
        <v>598</v>
      </c>
      <c r="B594" s="23" t="s">
        <v>5982</v>
      </c>
      <c r="C594" s="23" t="s">
        <v>5296</v>
      </c>
      <c r="D594" s="23" t="s">
        <v>2929</v>
      </c>
    </row>
    <row r="595" spans="1:4" x14ac:dyDescent="0.3">
      <c r="A595" s="23" t="s">
        <v>599</v>
      </c>
      <c r="B595" s="23" t="s">
        <v>5983</v>
      </c>
      <c r="C595" s="23" t="s">
        <v>5297</v>
      </c>
      <c r="D595" s="23" t="s">
        <v>2930</v>
      </c>
    </row>
    <row r="596" spans="1:4" x14ac:dyDescent="0.3">
      <c r="A596" s="23" t="s">
        <v>600</v>
      </c>
      <c r="B596" s="23" t="s">
        <v>5983</v>
      </c>
      <c r="C596" s="23" t="s">
        <v>5298</v>
      </c>
      <c r="D596" s="23" t="s">
        <v>2931</v>
      </c>
    </row>
    <row r="597" spans="1:4" x14ac:dyDescent="0.3">
      <c r="A597" s="23" t="s">
        <v>601</v>
      </c>
      <c r="B597" s="23" t="s">
        <v>5982</v>
      </c>
      <c r="C597" s="23" t="s">
        <v>4601</v>
      </c>
      <c r="D597" s="23" t="s">
        <v>2932</v>
      </c>
    </row>
    <row r="598" spans="1:4" x14ac:dyDescent="0.3">
      <c r="A598" s="23" t="s">
        <v>602</v>
      </c>
      <c r="B598" s="23" t="s">
        <v>5983</v>
      </c>
      <c r="C598" s="23" t="s">
        <v>5299</v>
      </c>
      <c r="D598" s="23" t="s">
        <v>2933</v>
      </c>
    </row>
    <row r="599" spans="1:4" x14ac:dyDescent="0.3">
      <c r="A599" s="23" t="s">
        <v>603</v>
      </c>
      <c r="B599" s="23" t="s">
        <v>5983</v>
      </c>
      <c r="C599" s="23" t="s">
        <v>5300</v>
      </c>
      <c r="D599" s="23" t="s">
        <v>2934</v>
      </c>
    </row>
    <row r="600" spans="1:4" x14ac:dyDescent="0.3">
      <c r="A600" s="23" t="s">
        <v>604</v>
      </c>
      <c r="B600" s="23" t="s">
        <v>5982</v>
      </c>
      <c r="C600" s="23" t="s">
        <v>4602</v>
      </c>
      <c r="D600" s="23" t="s">
        <v>2935</v>
      </c>
    </row>
    <row r="601" spans="1:4" x14ac:dyDescent="0.3">
      <c r="A601" s="23" t="s">
        <v>605</v>
      </c>
      <c r="B601" s="23" t="s">
        <v>5983</v>
      </c>
      <c r="C601" s="23" t="s">
        <v>5301</v>
      </c>
      <c r="D601" s="23" t="s">
        <v>2936</v>
      </c>
    </row>
    <row r="602" spans="1:4" x14ac:dyDescent="0.3">
      <c r="A602" s="23" t="s">
        <v>606</v>
      </c>
      <c r="B602" s="23" t="s">
        <v>5983</v>
      </c>
      <c r="C602" s="23" t="s">
        <v>5302</v>
      </c>
      <c r="D602" s="23" t="s">
        <v>2937</v>
      </c>
    </row>
    <row r="603" spans="1:4" x14ac:dyDescent="0.3">
      <c r="A603" s="23" t="s">
        <v>607</v>
      </c>
      <c r="B603" s="23" t="s">
        <v>5982</v>
      </c>
      <c r="C603" s="23" t="s">
        <v>4473</v>
      </c>
      <c r="D603" s="23" t="s">
        <v>2938</v>
      </c>
    </row>
    <row r="604" spans="1:4" x14ac:dyDescent="0.3">
      <c r="A604" s="23" t="s">
        <v>608</v>
      </c>
      <c r="B604" s="23" t="s">
        <v>5983</v>
      </c>
      <c r="C604" s="23" t="s">
        <v>5303</v>
      </c>
      <c r="D604" s="23" t="s">
        <v>2939</v>
      </c>
    </row>
    <row r="605" spans="1:4" x14ac:dyDescent="0.3">
      <c r="A605" s="23" t="s">
        <v>609</v>
      </c>
      <c r="B605" s="23" t="s">
        <v>5982</v>
      </c>
      <c r="C605" s="23" t="s">
        <v>4598</v>
      </c>
      <c r="D605" s="23" t="s">
        <v>2940</v>
      </c>
    </row>
    <row r="606" spans="1:4" x14ac:dyDescent="0.3">
      <c r="A606" s="23" t="s">
        <v>610</v>
      </c>
      <c r="B606" s="23" t="s">
        <v>5983</v>
      </c>
      <c r="C606" s="23" t="s">
        <v>5304</v>
      </c>
      <c r="D606" s="23" t="s">
        <v>2483</v>
      </c>
    </row>
    <row r="607" spans="1:4" x14ac:dyDescent="0.3">
      <c r="A607" s="23" t="s">
        <v>611</v>
      </c>
      <c r="B607" s="23" t="s">
        <v>5983</v>
      </c>
      <c r="C607" s="23" t="s">
        <v>5305</v>
      </c>
      <c r="D607" s="23" t="s">
        <v>2941</v>
      </c>
    </row>
    <row r="608" spans="1:4" x14ac:dyDescent="0.3">
      <c r="A608" s="23" t="s">
        <v>612</v>
      </c>
      <c r="B608" s="23" t="s">
        <v>5982</v>
      </c>
      <c r="C608" s="23" t="s">
        <v>4603</v>
      </c>
      <c r="D608" s="23" t="s">
        <v>2942</v>
      </c>
    </row>
    <row r="609" spans="1:4" x14ac:dyDescent="0.3">
      <c r="A609" s="23" t="s">
        <v>613</v>
      </c>
      <c r="B609" s="23" t="s">
        <v>5983</v>
      </c>
      <c r="C609" s="23" t="s">
        <v>4604</v>
      </c>
      <c r="D609" s="23" t="s">
        <v>2943</v>
      </c>
    </row>
    <row r="610" spans="1:4" x14ac:dyDescent="0.3">
      <c r="A610" s="23" t="s">
        <v>614</v>
      </c>
      <c r="B610" s="23" t="s">
        <v>5983</v>
      </c>
      <c r="C610" s="23" t="s">
        <v>5306</v>
      </c>
      <c r="D610" s="23" t="s">
        <v>2944</v>
      </c>
    </row>
    <row r="611" spans="1:4" x14ac:dyDescent="0.3">
      <c r="A611" s="23" t="s">
        <v>615</v>
      </c>
      <c r="B611" s="23" t="s">
        <v>5982</v>
      </c>
      <c r="C611" s="23" t="s">
        <v>4605</v>
      </c>
      <c r="D611" s="23" t="s">
        <v>2945</v>
      </c>
    </row>
    <row r="612" spans="1:4" x14ac:dyDescent="0.3">
      <c r="A612" s="23" t="s">
        <v>616</v>
      </c>
      <c r="B612" s="23" t="s">
        <v>5982</v>
      </c>
      <c r="C612" s="23" t="s">
        <v>4606</v>
      </c>
      <c r="D612" s="23" t="s">
        <v>2946</v>
      </c>
    </row>
    <row r="613" spans="1:4" x14ac:dyDescent="0.3">
      <c r="A613" s="23" t="s">
        <v>617</v>
      </c>
      <c r="B613" s="23" t="s">
        <v>5983</v>
      </c>
      <c r="C613" s="23" t="s">
        <v>5157</v>
      </c>
      <c r="D613" s="23" t="s">
        <v>2947</v>
      </c>
    </row>
    <row r="614" spans="1:4" x14ac:dyDescent="0.3">
      <c r="A614" s="23" t="s">
        <v>618</v>
      </c>
      <c r="B614" s="23" t="s">
        <v>5983</v>
      </c>
      <c r="C614" s="23" t="s">
        <v>5307</v>
      </c>
      <c r="D614" s="23" t="s">
        <v>2948</v>
      </c>
    </row>
    <row r="615" spans="1:4" x14ac:dyDescent="0.3">
      <c r="A615" s="23" t="s">
        <v>619</v>
      </c>
      <c r="B615" s="23" t="s">
        <v>5982</v>
      </c>
      <c r="C615" s="23" t="s">
        <v>5308</v>
      </c>
      <c r="D615" s="23" t="s">
        <v>2949</v>
      </c>
    </row>
    <row r="616" spans="1:4" x14ac:dyDescent="0.3">
      <c r="A616" s="23" t="s">
        <v>620</v>
      </c>
      <c r="B616" s="23" t="s">
        <v>5983</v>
      </c>
      <c r="C616" s="23" t="s">
        <v>5309</v>
      </c>
      <c r="D616" s="23" t="s">
        <v>2950</v>
      </c>
    </row>
    <row r="617" spans="1:4" x14ac:dyDescent="0.3">
      <c r="A617" s="23" t="s">
        <v>621</v>
      </c>
      <c r="B617" s="23" t="s">
        <v>5983</v>
      </c>
      <c r="C617" s="23" t="s">
        <v>5310</v>
      </c>
      <c r="D617" s="23" t="s">
        <v>2438</v>
      </c>
    </row>
    <row r="618" spans="1:4" x14ac:dyDescent="0.3">
      <c r="A618" s="23" t="s">
        <v>622</v>
      </c>
      <c r="B618" s="23" t="s">
        <v>5982</v>
      </c>
      <c r="C618" s="23" t="s">
        <v>4469</v>
      </c>
      <c r="D618" s="23" t="s">
        <v>2643</v>
      </c>
    </row>
    <row r="619" spans="1:4" x14ac:dyDescent="0.3">
      <c r="A619" s="23" t="s">
        <v>623</v>
      </c>
      <c r="B619" s="23" t="s">
        <v>5983</v>
      </c>
      <c r="C619" s="23" t="s">
        <v>4468</v>
      </c>
      <c r="D619" s="23" t="s">
        <v>2951</v>
      </c>
    </row>
    <row r="620" spans="1:4" x14ac:dyDescent="0.3">
      <c r="A620" s="23" t="s">
        <v>624</v>
      </c>
      <c r="B620" s="23" t="s">
        <v>5983</v>
      </c>
      <c r="C620" s="23" t="s">
        <v>5147</v>
      </c>
      <c r="D620" s="23" t="s">
        <v>2952</v>
      </c>
    </row>
    <row r="621" spans="1:4" x14ac:dyDescent="0.3">
      <c r="A621" s="23" t="s">
        <v>625</v>
      </c>
      <c r="B621" s="23" t="s">
        <v>5982</v>
      </c>
      <c r="C621" s="23" t="s">
        <v>5311</v>
      </c>
      <c r="D621" s="23" t="s">
        <v>2953</v>
      </c>
    </row>
    <row r="622" spans="1:4" x14ac:dyDescent="0.3">
      <c r="A622" s="23" t="s">
        <v>626</v>
      </c>
      <c r="B622" s="23" t="s">
        <v>5982</v>
      </c>
      <c r="C622" s="23" t="s">
        <v>5312</v>
      </c>
      <c r="D622" s="23" t="s">
        <v>2954</v>
      </c>
    </row>
    <row r="623" spans="1:4" x14ac:dyDescent="0.3">
      <c r="A623" s="23" t="s">
        <v>627</v>
      </c>
      <c r="B623" s="23" t="s">
        <v>5983</v>
      </c>
      <c r="C623" s="23" t="s">
        <v>4607</v>
      </c>
      <c r="D623" s="23" t="s">
        <v>2955</v>
      </c>
    </row>
    <row r="624" spans="1:4" x14ac:dyDescent="0.3">
      <c r="A624" s="23" t="s">
        <v>628</v>
      </c>
      <c r="B624" s="23" t="s">
        <v>5983</v>
      </c>
      <c r="C624" s="23" t="s">
        <v>5313</v>
      </c>
      <c r="D624" s="23" t="s">
        <v>2956</v>
      </c>
    </row>
    <row r="625" spans="1:4" x14ac:dyDescent="0.3">
      <c r="A625" s="23" t="s">
        <v>629</v>
      </c>
      <c r="B625" s="23" t="s">
        <v>5982</v>
      </c>
      <c r="C625" s="23" t="s">
        <v>5314</v>
      </c>
      <c r="D625" s="23" t="s">
        <v>2957</v>
      </c>
    </row>
    <row r="626" spans="1:4" x14ac:dyDescent="0.3">
      <c r="A626" s="23" t="s">
        <v>630</v>
      </c>
      <c r="B626" s="23" t="s">
        <v>5983</v>
      </c>
      <c r="C626" s="23" t="s">
        <v>4608</v>
      </c>
      <c r="D626" s="23" t="s">
        <v>2958</v>
      </c>
    </row>
    <row r="627" spans="1:4" x14ac:dyDescent="0.3">
      <c r="A627" s="23" t="s">
        <v>631</v>
      </c>
      <c r="B627" s="23" t="s">
        <v>5983</v>
      </c>
      <c r="C627" s="23" t="s">
        <v>5315</v>
      </c>
      <c r="D627" s="23" t="s">
        <v>2959</v>
      </c>
    </row>
    <row r="628" spans="1:4" x14ac:dyDescent="0.3">
      <c r="A628" s="23" t="s">
        <v>632</v>
      </c>
      <c r="B628" s="23" t="s">
        <v>5982</v>
      </c>
      <c r="C628" s="23" t="s">
        <v>5316</v>
      </c>
      <c r="D628" s="23" t="s">
        <v>2960</v>
      </c>
    </row>
    <row r="629" spans="1:4" x14ac:dyDescent="0.3">
      <c r="A629" s="23" t="s">
        <v>633</v>
      </c>
      <c r="B629" s="23" t="s">
        <v>5983</v>
      </c>
      <c r="C629" s="23" t="s">
        <v>5317</v>
      </c>
      <c r="D629" s="23" t="s">
        <v>2961</v>
      </c>
    </row>
    <row r="630" spans="1:4" x14ac:dyDescent="0.3">
      <c r="A630" s="23" t="s">
        <v>634</v>
      </c>
      <c r="B630" s="23" t="s">
        <v>5983</v>
      </c>
      <c r="C630" s="23" t="s">
        <v>5318</v>
      </c>
      <c r="D630" s="23" t="s">
        <v>2962</v>
      </c>
    </row>
    <row r="631" spans="1:4" x14ac:dyDescent="0.3">
      <c r="A631" s="23" t="s">
        <v>635</v>
      </c>
      <c r="B631" s="23" t="s">
        <v>5982</v>
      </c>
      <c r="C631" s="23" t="s">
        <v>5319</v>
      </c>
      <c r="D631" s="23" t="s">
        <v>2633</v>
      </c>
    </row>
    <row r="632" spans="1:4" x14ac:dyDescent="0.3">
      <c r="A632" s="23" t="s">
        <v>636</v>
      </c>
      <c r="B632" s="23" t="s">
        <v>5983</v>
      </c>
      <c r="C632" s="23" t="s">
        <v>5320</v>
      </c>
      <c r="D632" s="23" t="s">
        <v>2963</v>
      </c>
    </row>
    <row r="633" spans="1:4" x14ac:dyDescent="0.3">
      <c r="A633" s="23" t="s">
        <v>637</v>
      </c>
      <c r="B633" s="23" t="s">
        <v>5983</v>
      </c>
      <c r="C633" s="23" t="s">
        <v>4484</v>
      </c>
      <c r="D633" s="23" t="s">
        <v>2964</v>
      </c>
    </row>
    <row r="634" spans="1:4" x14ac:dyDescent="0.3">
      <c r="A634" s="23" t="s">
        <v>638</v>
      </c>
      <c r="B634" s="23" t="s">
        <v>5982</v>
      </c>
      <c r="C634" s="23" t="s">
        <v>4549</v>
      </c>
      <c r="D634" s="23" t="s">
        <v>2965</v>
      </c>
    </row>
    <row r="635" spans="1:4" x14ac:dyDescent="0.3">
      <c r="A635" s="23" t="s">
        <v>639</v>
      </c>
      <c r="B635" s="23" t="s">
        <v>5983</v>
      </c>
      <c r="C635" s="23" t="s">
        <v>4609</v>
      </c>
      <c r="D635" s="23" t="s">
        <v>2966</v>
      </c>
    </row>
    <row r="636" spans="1:4" x14ac:dyDescent="0.3">
      <c r="A636" s="23" t="s">
        <v>640</v>
      </c>
      <c r="B636" s="23" t="s">
        <v>5982</v>
      </c>
      <c r="C636" s="23" t="s">
        <v>5321</v>
      </c>
      <c r="D636" s="23" t="s">
        <v>2688</v>
      </c>
    </row>
    <row r="637" spans="1:4" x14ac:dyDescent="0.3">
      <c r="A637" s="23" t="s">
        <v>641</v>
      </c>
      <c r="B637" s="23" t="s">
        <v>5983</v>
      </c>
      <c r="C637" s="23" t="s">
        <v>4610</v>
      </c>
      <c r="D637" s="23" t="s">
        <v>2967</v>
      </c>
    </row>
    <row r="638" spans="1:4" x14ac:dyDescent="0.3">
      <c r="A638" s="23" t="s">
        <v>642</v>
      </c>
      <c r="B638" s="23" t="s">
        <v>5983</v>
      </c>
      <c r="C638" s="23" t="s">
        <v>4493</v>
      </c>
      <c r="D638" s="23" t="s">
        <v>2968</v>
      </c>
    </row>
    <row r="639" spans="1:4" x14ac:dyDescent="0.3">
      <c r="A639" s="23" t="s">
        <v>643</v>
      </c>
      <c r="B639" s="23" t="s">
        <v>5982</v>
      </c>
      <c r="C639" s="23" t="s">
        <v>4438</v>
      </c>
      <c r="D639" s="23" t="s">
        <v>2969</v>
      </c>
    </row>
    <row r="640" spans="1:4" x14ac:dyDescent="0.3">
      <c r="A640" s="23" t="s">
        <v>644</v>
      </c>
      <c r="B640" s="23" t="s">
        <v>5983</v>
      </c>
      <c r="C640" s="23" t="s">
        <v>5322</v>
      </c>
      <c r="D640" s="23" t="s">
        <v>2970</v>
      </c>
    </row>
    <row r="641" spans="1:4" x14ac:dyDescent="0.3">
      <c r="A641" s="23" t="s">
        <v>645</v>
      </c>
      <c r="B641" s="23" t="s">
        <v>5983</v>
      </c>
      <c r="C641" s="23" t="s">
        <v>5323</v>
      </c>
      <c r="D641" s="23" t="s">
        <v>2372</v>
      </c>
    </row>
    <row r="642" spans="1:4" x14ac:dyDescent="0.3">
      <c r="A642" s="23" t="s">
        <v>646</v>
      </c>
      <c r="B642" s="23" t="s">
        <v>5982</v>
      </c>
      <c r="C642" s="23" t="s">
        <v>4611</v>
      </c>
      <c r="D642" s="23" t="s">
        <v>2971</v>
      </c>
    </row>
    <row r="643" spans="1:4" x14ac:dyDescent="0.3">
      <c r="A643" s="23" t="s">
        <v>647</v>
      </c>
      <c r="B643" s="23" t="s">
        <v>5982</v>
      </c>
      <c r="C643" s="23" t="s">
        <v>5324</v>
      </c>
      <c r="D643" s="23" t="s">
        <v>2432</v>
      </c>
    </row>
    <row r="644" spans="1:4" x14ac:dyDescent="0.3">
      <c r="A644" s="23" t="s">
        <v>648</v>
      </c>
      <c r="B644" s="23" t="s">
        <v>5983</v>
      </c>
      <c r="C644" s="23" t="s">
        <v>2938</v>
      </c>
      <c r="D644" s="23" t="s">
        <v>2972</v>
      </c>
    </row>
    <row r="645" spans="1:4" x14ac:dyDescent="0.3">
      <c r="A645" s="23" t="s">
        <v>649</v>
      </c>
      <c r="B645" s="23" t="s">
        <v>5983</v>
      </c>
      <c r="C645" s="23" t="s">
        <v>4612</v>
      </c>
      <c r="D645" s="23" t="s">
        <v>2973</v>
      </c>
    </row>
    <row r="646" spans="1:4" x14ac:dyDescent="0.3">
      <c r="A646" s="23" t="s">
        <v>650</v>
      </c>
      <c r="B646" s="23" t="s">
        <v>5982</v>
      </c>
      <c r="C646" s="23" t="s">
        <v>5217</v>
      </c>
      <c r="D646" s="23" t="s">
        <v>2974</v>
      </c>
    </row>
    <row r="647" spans="1:4" x14ac:dyDescent="0.3">
      <c r="A647" s="23" t="s">
        <v>651</v>
      </c>
      <c r="B647" s="23" t="s">
        <v>5983</v>
      </c>
      <c r="C647" s="23" t="s">
        <v>5325</v>
      </c>
      <c r="D647" s="23" t="s">
        <v>2975</v>
      </c>
    </row>
    <row r="648" spans="1:4" x14ac:dyDescent="0.3">
      <c r="A648" s="23" t="s">
        <v>652</v>
      </c>
      <c r="B648" s="23" t="s">
        <v>5983</v>
      </c>
      <c r="C648" s="23" t="s">
        <v>5326</v>
      </c>
      <c r="D648" s="23" t="s">
        <v>2976</v>
      </c>
    </row>
    <row r="649" spans="1:4" x14ac:dyDescent="0.3">
      <c r="A649" s="23" t="s">
        <v>653</v>
      </c>
      <c r="B649" s="23" t="s">
        <v>5982</v>
      </c>
      <c r="C649" s="23" t="s">
        <v>5327</v>
      </c>
      <c r="D649" s="23" t="s">
        <v>2977</v>
      </c>
    </row>
    <row r="650" spans="1:4" x14ac:dyDescent="0.3">
      <c r="A650" s="23" t="s">
        <v>654</v>
      </c>
      <c r="B650" s="23" t="s">
        <v>5983</v>
      </c>
      <c r="C650" s="23" t="s">
        <v>4544</v>
      </c>
      <c r="D650" s="23" t="s">
        <v>2978</v>
      </c>
    </row>
    <row r="651" spans="1:4" x14ac:dyDescent="0.3">
      <c r="A651" s="23" t="s">
        <v>655</v>
      </c>
      <c r="B651" s="23" t="s">
        <v>5983</v>
      </c>
      <c r="C651" s="23" t="s">
        <v>4613</v>
      </c>
      <c r="D651" s="23" t="s">
        <v>2979</v>
      </c>
    </row>
    <row r="652" spans="1:4" x14ac:dyDescent="0.3">
      <c r="A652" s="23" t="s">
        <v>656</v>
      </c>
      <c r="B652" s="23" t="s">
        <v>5982</v>
      </c>
      <c r="C652" s="23" t="s">
        <v>4389</v>
      </c>
      <c r="D652" s="23" t="s">
        <v>2980</v>
      </c>
    </row>
    <row r="653" spans="1:4" x14ac:dyDescent="0.3">
      <c r="A653" s="23" t="s">
        <v>657</v>
      </c>
      <c r="B653" s="23" t="s">
        <v>5982</v>
      </c>
      <c r="C653" s="23" t="s">
        <v>4614</v>
      </c>
      <c r="D653" s="23" t="s">
        <v>2981</v>
      </c>
    </row>
    <row r="654" spans="1:4" x14ac:dyDescent="0.3">
      <c r="A654" s="23" t="s">
        <v>658</v>
      </c>
      <c r="B654" s="23" t="s">
        <v>5983</v>
      </c>
      <c r="C654" s="23" t="s">
        <v>4615</v>
      </c>
      <c r="D654" s="23" t="s">
        <v>2982</v>
      </c>
    </row>
    <row r="655" spans="1:4" x14ac:dyDescent="0.3">
      <c r="A655" s="23" t="s">
        <v>659</v>
      </c>
      <c r="B655" s="23" t="s">
        <v>5983</v>
      </c>
      <c r="C655" s="23" t="s">
        <v>3209</v>
      </c>
      <c r="D655" s="23" t="s">
        <v>2983</v>
      </c>
    </row>
    <row r="656" spans="1:4" x14ac:dyDescent="0.3">
      <c r="A656" s="23" t="s">
        <v>660</v>
      </c>
      <c r="B656" s="23" t="s">
        <v>5982</v>
      </c>
      <c r="C656" s="23" t="s">
        <v>4616</v>
      </c>
      <c r="D656" s="23" t="s">
        <v>2984</v>
      </c>
    </row>
    <row r="657" spans="1:4" x14ac:dyDescent="0.3">
      <c r="A657" s="23" t="s">
        <v>661</v>
      </c>
      <c r="B657" s="23" t="s">
        <v>5983</v>
      </c>
      <c r="C657" s="23" t="s">
        <v>5328</v>
      </c>
      <c r="D657" s="23" t="s">
        <v>2985</v>
      </c>
    </row>
    <row r="658" spans="1:4" x14ac:dyDescent="0.3">
      <c r="A658" s="23" t="s">
        <v>662</v>
      </c>
      <c r="B658" s="23" t="s">
        <v>5983</v>
      </c>
      <c r="C658" s="23" t="s">
        <v>4617</v>
      </c>
      <c r="D658" s="23" t="s">
        <v>2986</v>
      </c>
    </row>
    <row r="659" spans="1:4" x14ac:dyDescent="0.3">
      <c r="A659" s="23" t="s">
        <v>663</v>
      </c>
      <c r="B659" s="23" t="s">
        <v>5982</v>
      </c>
      <c r="C659" s="23" t="s">
        <v>5329</v>
      </c>
      <c r="D659" s="23" t="s">
        <v>2987</v>
      </c>
    </row>
    <row r="660" spans="1:4" x14ac:dyDescent="0.3">
      <c r="A660" s="23" t="s">
        <v>664</v>
      </c>
      <c r="B660" s="23" t="s">
        <v>5983</v>
      </c>
      <c r="C660" s="23" t="s">
        <v>4618</v>
      </c>
      <c r="D660" s="23" t="s">
        <v>2988</v>
      </c>
    </row>
    <row r="661" spans="1:4" x14ac:dyDescent="0.3">
      <c r="A661" s="23" t="s">
        <v>665</v>
      </c>
      <c r="B661" s="23" t="s">
        <v>5983</v>
      </c>
      <c r="C661" s="23" t="s">
        <v>4619</v>
      </c>
      <c r="D661" s="23" t="s">
        <v>2989</v>
      </c>
    </row>
    <row r="662" spans="1:4" x14ac:dyDescent="0.3">
      <c r="A662" s="23" t="s">
        <v>666</v>
      </c>
      <c r="B662" s="23" t="s">
        <v>5982</v>
      </c>
      <c r="C662" s="23" t="s">
        <v>5330</v>
      </c>
      <c r="D662" s="23" t="s">
        <v>2990</v>
      </c>
    </row>
    <row r="663" spans="1:4" x14ac:dyDescent="0.3">
      <c r="A663" s="23" t="s">
        <v>667</v>
      </c>
      <c r="B663" s="23" t="s">
        <v>5983</v>
      </c>
      <c r="C663" s="23" t="s">
        <v>5331</v>
      </c>
      <c r="D663" s="23" t="s">
        <v>2991</v>
      </c>
    </row>
    <row r="664" spans="1:4" x14ac:dyDescent="0.3">
      <c r="A664" s="23" t="s">
        <v>668</v>
      </c>
      <c r="B664" s="23" t="s">
        <v>5983</v>
      </c>
      <c r="C664" s="23" t="s">
        <v>5332</v>
      </c>
      <c r="D664" s="23" t="s">
        <v>2992</v>
      </c>
    </row>
    <row r="665" spans="1:4" x14ac:dyDescent="0.3">
      <c r="A665" s="23" t="s">
        <v>669</v>
      </c>
      <c r="B665" s="23" t="s">
        <v>5982</v>
      </c>
      <c r="C665" s="23" t="s">
        <v>5333</v>
      </c>
      <c r="D665" s="23" t="s">
        <v>2993</v>
      </c>
    </row>
    <row r="666" spans="1:4" x14ac:dyDescent="0.3">
      <c r="A666" s="23" t="s">
        <v>670</v>
      </c>
      <c r="B666" s="23" t="s">
        <v>5983</v>
      </c>
      <c r="C666" s="23" t="s">
        <v>5334</v>
      </c>
      <c r="D666" s="23" t="s">
        <v>2994</v>
      </c>
    </row>
    <row r="667" spans="1:4" x14ac:dyDescent="0.3">
      <c r="A667" s="23" t="s">
        <v>671</v>
      </c>
      <c r="B667" s="23" t="s">
        <v>5982</v>
      </c>
      <c r="C667" s="23" t="s">
        <v>5335</v>
      </c>
      <c r="D667" s="23" t="s">
        <v>2995</v>
      </c>
    </row>
    <row r="668" spans="1:4" x14ac:dyDescent="0.3">
      <c r="A668" s="23" t="s">
        <v>672</v>
      </c>
      <c r="B668" s="23" t="s">
        <v>5983</v>
      </c>
      <c r="C668" s="23" t="s">
        <v>5278</v>
      </c>
      <c r="D668" s="23" t="s">
        <v>2996</v>
      </c>
    </row>
    <row r="669" spans="1:4" x14ac:dyDescent="0.3">
      <c r="A669" s="23" t="s">
        <v>673</v>
      </c>
      <c r="B669" s="23" t="s">
        <v>5983</v>
      </c>
      <c r="C669" s="23" t="s">
        <v>5336</v>
      </c>
      <c r="D669" s="23" t="s">
        <v>2997</v>
      </c>
    </row>
    <row r="670" spans="1:4" x14ac:dyDescent="0.3">
      <c r="A670" s="23" t="s">
        <v>674</v>
      </c>
      <c r="B670" s="23" t="s">
        <v>5982</v>
      </c>
      <c r="C670" s="23" t="s">
        <v>5127</v>
      </c>
      <c r="D670" s="23" t="s">
        <v>2998</v>
      </c>
    </row>
    <row r="671" spans="1:4" x14ac:dyDescent="0.3">
      <c r="A671" s="23" t="s">
        <v>675</v>
      </c>
      <c r="B671" s="23" t="s">
        <v>5983</v>
      </c>
      <c r="C671" s="23" t="s">
        <v>4418</v>
      </c>
      <c r="D671" s="23" t="s">
        <v>2720</v>
      </c>
    </row>
    <row r="672" spans="1:4" x14ac:dyDescent="0.3">
      <c r="A672" s="23" t="s">
        <v>676</v>
      </c>
      <c r="B672" s="23" t="s">
        <v>5983</v>
      </c>
      <c r="C672" s="23" t="s">
        <v>5337</v>
      </c>
      <c r="D672" s="23" t="s">
        <v>2999</v>
      </c>
    </row>
    <row r="673" spans="1:4" x14ac:dyDescent="0.3">
      <c r="A673" s="23" t="s">
        <v>677</v>
      </c>
      <c r="B673" s="23" t="s">
        <v>5982</v>
      </c>
      <c r="C673" s="23" t="s">
        <v>4620</v>
      </c>
      <c r="D673" s="23" t="s">
        <v>3000</v>
      </c>
    </row>
    <row r="674" spans="1:4" x14ac:dyDescent="0.3">
      <c r="A674" s="23" t="s">
        <v>678</v>
      </c>
      <c r="B674" s="23" t="s">
        <v>5982</v>
      </c>
      <c r="C674" s="23" t="s">
        <v>5338</v>
      </c>
      <c r="D674" s="23" t="s">
        <v>3001</v>
      </c>
    </row>
    <row r="675" spans="1:4" x14ac:dyDescent="0.3">
      <c r="A675" s="23" t="s">
        <v>679</v>
      </c>
      <c r="B675" s="23" t="s">
        <v>5983</v>
      </c>
      <c r="C675" s="23" t="s">
        <v>4621</v>
      </c>
      <c r="D675" s="23" t="s">
        <v>3002</v>
      </c>
    </row>
    <row r="676" spans="1:4" x14ac:dyDescent="0.3">
      <c r="A676" s="23" t="s">
        <v>680</v>
      </c>
      <c r="B676" s="23" t="s">
        <v>5983</v>
      </c>
      <c r="C676" s="23" t="s">
        <v>5339</v>
      </c>
      <c r="D676" s="23" t="s">
        <v>3003</v>
      </c>
    </row>
    <row r="677" spans="1:4" x14ac:dyDescent="0.3">
      <c r="A677" s="23" t="s">
        <v>681</v>
      </c>
      <c r="B677" s="23" t="s">
        <v>5982</v>
      </c>
      <c r="C677" s="23" t="s">
        <v>4622</v>
      </c>
      <c r="D677" s="23" t="s">
        <v>3004</v>
      </c>
    </row>
    <row r="678" spans="1:4" x14ac:dyDescent="0.3">
      <c r="A678" s="23" t="s">
        <v>682</v>
      </c>
      <c r="B678" s="23" t="s">
        <v>5983</v>
      </c>
      <c r="C678" s="23" t="s">
        <v>4623</v>
      </c>
      <c r="D678" s="23" t="s">
        <v>3005</v>
      </c>
    </row>
    <row r="679" spans="1:4" x14ac:dyDescent="0.3">
      <c r="A679" s="23" t="s">
        <v>683</v>
      </c>
      <c r="B679" s="23" t="s">
        <v>5983</v>
      </c>
      <c r="C679" s="23" t="s">
        <v>5340</v>
      </c>
      <c r="D679" s="23" t="s">
        <v>3006</v>
      </c>
    </row>
    <row r="680" spans="1:4" x14ac:dyDescent="0.3">
      <c r="A680" s="23" t="s">
        <v>684</v>
      </c>
      <c r="B680" s="23" t="s">
        <v>5982</v>
      </c>
      <c r="C680" s="23" t="s">
        <v>5341</v>
      </c>
      <c r="D680" s="23" t="s">
        <v>3007</v>
      </c>
    </row>
    <row r="681" spans="1:4" x14ac:dyDescent="0.3">
      <c r="A681" s="23" t="s">
        <v>685</v>
      </c>
      <c r="B681" s="23" t="s">
        <v>5983</v>
      </c>
      <c r="C681" s="23" t="s">
        <v>4543</v>
      </c>
      <c r="D681" s="23" t="s">
        <v>3008</v>
      </c>
    </row>
    <row r="682" spans="1:4" x14ac:dyDescent="0.3">
      <c r="A682" s="23" t="s">
        <v>686</v>
      </c>
      <c r="B682" s="23" t="s">
        <v>5983</v>
      </c>
      <c r="C682" s="23" t="s">
        <v>4624</v>
      </c>
      <c r="D682" s="23" t="s">
        <v>3009</v>
      </c>
    </row>
    <row r="683" spans="1:4" x14ac:dyDescent="0.3">
      <c r="A683" s="23" t="s">
        <v>687</v>
      </c>
      <c r="B683" s="23" t="s">
        <v>5982</v>
      </c>
      <c r="C683" s="23" t="s">
        <v>5342</v>
      </c>
      <c r="D683" s="23" t="s">
        <v>3010</v>
      </c>
    </row>
    <row r="684" spans="1:4" x14ac:dyDescent="0.3">
      <c r="A684" s="23" t="s">
        <v>688</v>
      </c>
      <c r="B684" s="23" t="s">
        <v>5982</v>
      </c>
      <c r="C684" s="23" t="s">
        <v>4425</v>
      </c>
      <c r="D684" s="23" t="s">
        <v>3011</v>
      </c>
    </row>
    <row r="685" spans="1:4" x14ac:dyDescent="0.3">
      <c r="A685" s="23" t="s">
        <v>689</v>
      </c>
      <c r="B685" s="23" t="s">
        <v>5983</v>
      </c>
      <c r="C685" s="23" t="s">
        <v>5343</v>
      </c>
      <c r="D685" s="23" t="s">
        <v>3012</v>
      </c>
    </row>
    <row r="686" spans="1:4" x14ac:dyDescent="0.3">
      <c r="A686" s="23" t="s">
        <v>690</v>
      </c>
      <c r="B686" s="23" t="s">
        <v>5983</v>
      </c>
      <c r="C686" s="23" t="s">
        <v>4625</v>
      </c>
      <c r="D686" s="23" t="s">
        <v>3013</v>
      </c>
    </row>
    <row r="687" spans="1:4" x14ac:dyDescent="0.3">
      <c r="A687" s="23" t="s">
        <v>691</v>
      </c>
      <c r="B687" s="23" t="s">
        <v>5982</v>
      </c>
      <c r="C687" s="23" t="s">
        <v>5344</v>
      </c>
      <c r="D687" s="23" t="s">
        <v>3014</v>
      </c>
    </row>
    <row r="688" spans="1:4" x14ac:dyDescent="0.3">
      <c r="A688" s="23" t="s">
        <v>692</v>
      </c>
      <c r="B688" s="23" t="s">
        <v>5983</v>
      </c>
      <c r="C688" s="23" t="s">
        <v>4626</v>
      </c>
      <c r="D688" s="23" t="s">
        <v>3015</v>
      </c>
    </row>
    <row r="689" spans="1:4" x14ac:dyDescent="0.3">
      <c r="A689" s="23" t="s">
        <v>693</v>
      </c>
      <c r="B689" s="23" t="s">
        <v>5983</v>
      </c>
      <c r="C689" s="23" t="s">
        <v>4627</v>
      </c>
      <c r="D689" s="23" t="s">
        <v>3016</v>
      </c>
    </row>
    <row r="690" spans="1:4" x14ac:dyDescent="0.3">
      <c r="A690" s="23" t="s">
        <v>694</v>
      </c>
      <c r="B690" s="23" t="s">
        <v>5982</v>
      </c>
      <c r="C690" s="23" t="s">
        <v>5345</v>
      </c>
      <c r="D690" s="23" t="s">
        <v>3017</v>
      </c>
    </row>
    <row r="691" spans="1:4" x14ac:dyDescent="0.3">
      <c r="A691" s="23" t="s">
        <v>695</v>
      </c>
      <c r="B691" s="23" t="s">
        <v>5983</v>
      </c>
      <c r="C691" s="23" t="s">
        <v>4628</v>
      </c>
      <c r="D691" s="23" t="s">
        <v>3018</v>
      </c>
    </row>
    <row r="692" spans="1:4" x14ac:dyDescent="0.3">
      <c r="A692" s="23" t="s">
        <v>696</v>
      </c>
      <c r="B692" s="23" t="s">
        <v>5983</v>
      </c>
      <c r="C692" s="23" t="s">
        <v>5346</v>
      </c>
      <c r="D692" s="23" t="s">
        <v>3019</v>
      </c>
    </row>
    <row r="693" spans="1:4" x14ac:dyDescent="0.3">
      <c r="A693" s="23" t="s">
        <v>697</v>
      </c>
      <c r="B693" s="23" t="s">
        <v>5982</v>
      </c>
      <c r="C693" s="23" t="s">
        <v>4629</v>
      </c>
      <c r="D693" s="23" t="s">
        <v>3020</v>
      </c>
    </row>
    <row r="694" spans="1:4" x14ac:dyDescent="0.3">
      <c r="A694" s="23" t="s">
        <v>698</v>
      </c>
      <c r="B694" s="23" t="s">
        <v>5983</v>
      </c>
      <c r="C694" s="23" t="s">
        <v>5347</v>
      </c>
      <c r="D694" s="23" t="s">
        <v>3021</v>
      </c>
    </row>
    <row r="695" spans="1:4" x14ac:dyDescent="0.3">
      <c r="A695" s="23" t="s">
        <v>699</v>
      </c>
      <c r="B695" s="23" t="s">
        <v>5983</v>
      </c>
      <c r="C695" s="23" t="s">
        <v>4630</v>
      </c>
      <c r="D695" s="23" t="s">
        <v>3022</v>
      </c>
    </row>
    <row r="696" spans="1:4" x14ac:dyDescent="0.3">
      <c r="A696" s="23" t="s">
        <v>700</v>
      </c>
      <c r="B696" s="23" t="s">
        <v>5982</v>
      </c>
      <c r="C696" s="23" t="s">
        <v>4016</v>
      </c>
      <c r="D696" s="23" t="s">
        <v>3023</v>
      </c>
    </row>
    <row r="697" spans="1:4" x14ac:dyDescent="0.3">
      <c r="A697" s="23" t="s">
        <v>701</v>
      </c>
      <c r="B697" s="23" t="s">
        <v>5983</v>
      </c>
      <c r="C697" s="23" t="s">
        <v>5348</v>
      </c>
      <c r="D697" s="23" t="s">
        <v>3024</v>
      </c>
    </row>
    <row r="698" spans="1:4" x14ac:dyDescent="0.3">
      <c r="A698" s="23" t="s">
        <v>702</v>
      </c>
      <c r="B698" s="23" t="s">
        <v>5982</v>
      </c>
      <c r="C698" s="23" t="s">
        <v>5349</v>
      </c>
      <c r="D698" s="23" t="s">
        <v>3025</v>
      </c>
    </row>
    <row r="699" spans="1:4" x14ac:dyDescent="0.3">
      <c r="A699" s="23" t="s">
        <v>703</v>
      </c>
      <c r="B699" s="23" t="s">
        <v>5983</v>
      </c>
      <c r="C699" s="23" t="s">
        <v>4419</v>
      </c>
      <c r="D699" s="23" t="s">
        <v>3026</v>
      </c>
    </row>
    <row r="700" spans="1:4" x14ac:dyDescent="0.3">
      <c r="A700" s="23" t="s">
        <v>704</v>
      </c>
      <c r="B700" s="23" t="s">
        <v>5983</v>
      </c>
      <c r="C700" s="23" t="s">
        <v>5350</v>
      </c>
      <c r="D700" s="23" t="s">
        <v>3027</v>
      </c>
    </row>
    <row r="701" spans="1:4" x14ac:dyDescent="0.3">
      <c r="A701" s="23" t="s">
        <v>705</v>
      </c>
      <c r="B701" s="23" t="s">
        <v>5982</v>
      </c>
      <c r="C701" s="23" t="s">
        <v>5351</v>
      </c>
      <c r="D701" s="23" t="s">
        <v>3028</v>
      </c>
    </row>
    <row r="702" spans="1:4" x14ac:dyDescent="0.3">
      <c r="A702" s="23" t="s">
        <v>706</v>
      </c>
      <c r="B702" s="23" t="s">
        <v>5983</v>
      </c>
      <c r="C702" s="23" t="s">
        <v>4631</v>
      </c>
      <c r="D702" s="23" t="s">
        <v>3029</v>
      </c>
    </row>
    <row r="703" spans="1:4" x14ac:dyDescent="0.3">
      <c r="A703" s="23" t="s">
        <v>707</v>
      </c>
      <c r="B703" s="23" t="s">
        <v>5983</v>
      </c>
      <c r="C703" s="23" t="s">
        <v>4632</v>
      </c>
      <c r="D703" s="23" t="s">
        <v>3030</v>
      </c>
    </row>
    <row r="704" spans="1:4" x14ac:dyDescent="0.3">
      <c r="A704" s="23" t="s">
        <v>708</v>
      </c>
      <c r="B704" s="23" t="s">
        <v>5982</v>
      </c>
      <c r="C704" s="23" t="s">
        <v>4633</v>
      </c>
      <c r="D704" s="23" t="s">
        <v>3031</v>
      </c>
    </row>
    <row r="705" spans="1:4" x14ac:dyDescent="0.3">
      <c r="A705" s="23" t="s">
        <v>709</v>
      </c>
      <c r="B705" s="23" t="s">
        <v>5982</v>
      </c>
      <c r="C705" s="23" t="s">
        <v>4416</v>
      </c>
      <c r="D705" s="23" t="s">
        <v>3032</v>
      </c>
    </row>
    <row r="706" spans="1:4" x14ac:dyDescent="0.3">
      <c r="A706" s="23" t="s">
        <v>710</v>
      </c>
      <c r="B706" s="23" t="s">
        <v>5983</v>
      </c>
      <c r="C706" s="23" t="s">
        <v>5352</v>
      </c>
      <c r="D706" s="23" t="s">
        <v>3033</v>
      </c>
    </row>
    <row r="707" spans="1:4" x14ac:dyDescent="0.3">
      <c r="A707" s="23" t="s">
        <v>711</v>
      </c>
      <c r="B707" s="23" t="s">
        <v>5983</v>
      </c>
      <c r="C707" s="23" t="s">
        <v>5353</v>
      </c>
      <c r="D707" s="23" t="s">
        <v>3034</v>
      </c>
    </row>
    <row r="708" spans="1:4" x14ac:dyDescent="0.3">
      <c r="A708" s="23" t="s">
        <v>712</v>
      </c>
      <c r="B708" s="23" t="s">
        <v>5982</v>
      </c>
      <c r="C708" s="23" t="s">
        <v>4554</v>
      </c>
      <c r="D708" s="23" t="s">
        <v>3035</v>
      </c>
    </row>
    <row r="709" spans="1:4" x14ac:dyDescent="0.3">
      <c r="A709" s="23" t="s">
        <v>713</v>
      </c>
      <c r="B709" s="23" t="s">
        <v>5983</v>
      </c>
      <c r="C709" s="23" t="s">
        <v>4584</v>
      </c>
      <c r="D709" s="23" t="s">
        <v>2825</v>
      </c>
    </row>
    <row r="710" spans="1:4" x14ac:dyDescent="0.3">
      <c r="A710" s="23" t="s">
        <v>714</v>
      </c>
      <c r="B710" s="23" t="s">
        <v>5983</v>
      </c>
      <c r="C710" s="23" t="s">
        <v>4634</v>
      </c>
      <c r="D710" s="23" t="s">
        <v>3036</v>
      </c>
    </row>
    <row r="711" spans="1:4" x14ac:dyDescent="0.3">
      <c r="A711" s="23" t="s">
        <v>715</v>
      </c>
      <c r="B711" s="23" t="s">
        <v>5982</v>
      </c>
      <c r="C711" s="23" t="s">
        <v>5354</v>
      </c>
      <c r="D711" s="23" t="s">
        <v>3037</v>
      </c>
    </row>
    <row r="712" spans="1:4" x14ac:dyDescent="0.3">
      <c r="A712" s="23" t="s">
        <v>716</v>
      </c>
      <c r="B712" s="23" t="s">
        <v>5983</v>
      </c>
      <c r="C712" s="23" t="s">
        <v>4635</v>
      </c>
      <c r="D712" s="23" t="s">
        <v>3038</v>
      </c>
    </row>
    <row r="713" spans="1:4" x14ac:dyDescent="0.3">
      <c r="A713" s="23" t="s">
        <v>717</v>
      </c>
      <c r="B713" s="23" t="s">
        <v>5983</v>
      </c>
      <c r="C713" s="23" t="s">
        <v>5355</v>
      </c>
      <c r="D713" s="23" t="s">
        <v>3039</v>
      </c>
    </row>
    <row r="714" spans="1:4" x14ac:dyDescent="0.3">
      <c r="A714" s="23" t="s">
        <v>718</v>
      </c>
      <c r="B714" s="23" t="s">
        <v>5982</v>
      </c>
      <c r="C714" s="23" t="s">
        <v>4636</v>
      </c>
      <c r="D714" s="23" t="s">
        <v>3040</v>
      </c>
    </row>
    <row r="715" spans="1:4" x14ac:dyDescent="0.3">
      <c r="A715" s="23" t="s">
        <v>719</v>
      </c>
      <c r="B715" s="23" t="s">
        <v>5982</v>
      </c>
      <c r="C715" s="23" t="s">
        <v>2661</v>
      </c>
      <c r="D715" s="23" t="s">
        <v>3041</v>
      </c>
    </row>
    <row r="716" spans="1:4" x14ac:dyDescent="0.3">
      <c r="A716" s="23" t="s">
        <v>720</v>
      </c>
      <c r="B716" s="23" t="s">
        <v>5983</v>
      </c>
      <c r="C716" s="23" t="s">
        <v>5356</v>
      </c>
      <c r="D716" s="23" t="s">
        <v>2432</v>
      </c>
    </row>
    <row r="717" spans="1:4" x14ac:dyDescent="0.3">
      <c r="A717" s="23" t="s">
        <v>721</v>
      </c>
      <c r="B717" s="23" t="s">
        <v>5983</v>
      </c>
      <c r="C717" s="23" t="s">
        <v>5357</v>
      </c>
      <c r="D717" s="23" t="s">
        <v>3042</v>
      </c>
    </row>
    <row r="718" spans="1:4" x14ac:dyDescent="0.3">
      <c r="A718" s="23" t="s">
        <v>722</v>
      </c>
      <c r="B718" s="23" t="s">
        <v>5982</v>
      </c>
      <c r="C718" s="23" t="s">
        <v>5358</v>
      </c>
      <c r="D718" s="23" t="s">
        <v>3043</v>
      </c>
    </row>
    <row r="719" spans="1:4" x14ac:dyDescent="0.3">
      <c r="A719" s="23" t="s">
        <v>723</v>
      </c>
      <c r="B719" s="23" t="s">
        <v>5983</v>
      </c>
      <c r="C719" s="23" t="s">
        <v>5359</v>
      </c>
      <c r="D719" s="23" t="s">
        <v>3044</v>
      </c>
    </row>
    <row r="720" spans="1:4" x14ac:dyDescent="0.3">
      <c r="A720" s="23" t="s">
        <v>724</v>
      </c>
      <c r="B720" s="23" t="s">
        <v>5983</v>
      </c>
      <c r="C720" s="23" t="s">
        <v>4637</v>
      </c>
      <c r="D720" s="23" t="s">
        <v>3045</v>
      </c>
    </row>
    <row r="721" spans="1:4" x14ac:dyDescent="0.3">
      <c r="A721" s="23" t="s">
        <v>725</v>
      </c>
      <c r="B721" s="23" t="s">
        <v>5982</v>
      </c>
      <c r="C721" s="23" t="s">
        <v>4638</v>
      </c>
      <c r="D721" s="23" t="s">
        <v>3046</v>
      </c>
    </row>
    <row r="722" spans="1:4" x14ac:dyDescent="0.3">
      <c r="A722" s="23" t="s">
        <v>726</v>
      </c>
      <c r="B722" s="23" t="s">
        <v>5983</v>
      </c>
      <c r="C722" s="23" t="s">
        <v>4398</v>
      </c>
      <c r="D722" s="23" t="s">
        <v>3047</v>
      </c>
    </row>
    <row r="723" spans="1:4" x14ac:dyDescent="0.3">
      <c r="A723" s="23" t="s">
        <v>727</v>
      </c>
      <c r="B723" s="23" t="s">
        <v>5983</v>
      </c>
      <c r="C723" s="23" t="s">
        <v>4547</v>
      </c>
      <c r="D723" s="23" t="s">
        <v>3048</v>
      </c>
    </row>
    <row r="724" spans="1:4" x14ac:dyDescent="0.3">
      <c r="A724" s="23" t="s">
        <v>728</v>
      </c>
      <c r="B724" s="23" t="s">
        <v>5982</v>
      </c>
      <c r="C724" s="23" t="s">
        <v>5360</v>
      </c>
      <c r="D724" s="23" t="s">
        <v>3049</v>
      </c>
    </row>
    <row r="725" spans="1:4" x14ac:dyDescent="0.3">
      <c r="A725" s="23" t="s">
        <v>729</v>
      </c>
      <c r="B725" s="23" t="s">
        <v>5983</v>
      </c>
      <c r="C725" s="23" t="s">
        <v>4575</v>
      </c>
      <c r="D725" s="23" t="s">
        <v>3050</v>
      </c>
    </row>
    <row r="726" spans="1:4" x14ac:dyDescent="0.3">
      <c r="A726" s="23" t="s">
        <v>730</v>
      </c>
      <c r="B726" s="23" t="s">
        <v>5983</v>
      </c>
      <c r="C726" s="23" t="s">
        <v>5361</v>
      </c>
      <c r="D726" s="23" t="s">
        <v>3051</v>
      </c>
    </row>
    <row r="727" spans="1:4" x14ac:dyDescent="0.3">
      <c r="A727" s="23" t="s">
        <v>731</v>
      </c>
      <c r="B727" s="23" t="s">
        <v>5982</v>
      </c>
      <c r="C727" s="23" t="s">
        <v>4501</v>
      </c>
      <c r="D727" s="23" t="s">
        <v>2456</v>
      </c>
    </row>
    <row r="728" spans="1:4" x14ac:dyDescent="0.3">
      <c r="A728" s="23" t="s">
        <v>732</v>
      </c>
      <c r="B728" s="23" t="s">
        <v>5983</v>
      </c>
      <c r="C728" s="23" t="s">
        <v>4393</v>
      </c>
      <c r="D728" s="23" t="s">
        <v>3052</v>
      </c>
    </row>
    <row r="729" spans="1:4" x14ac:dyDescent="0.3">
      <c r="A729" s="23" t="s">
        <v>733</v>
      </c>
      <c r="B729" s="23" t="s">
        <v>5982</v>
      </c>
      <c r="C729" s="23" t="s">
        <v>5362</v>
      </c>
      <c r="D729" s="23" t="s">
        <v>3053</v>
      </c>
    </row>
    <row r="730" spans="1:4" x14ac:dyDescent="0.3">
      <c r="A730" s="23" t="s">
        <v>734</v>
      </c>
      <c r="B730" s="23" t="s">
        <v>5983</v>
      </c>
      <c r="C730" s="23" t="s">
        <v>4639</v>
      </c>
      <c r="D730" s="23" t="s">
        <v>3045</v>
      </c>
    </row>
    <row r="731" spans="1:4" x14ac:dyDescent="0.3">
      <c r="A731" s="23" t="s">
        <v>735</v>
      </c>
      <c r="B731" s="23" t="s">
        <v>5983</v>
      </c>
      <c r="C731" s="23" t="s">
        <v>4640</v>
      </c>
      <c r="D731" s="23" t="s">
        <v>3054</v>
      </c>
    </row>
    <row r="732" spans="1:4" x14ac:dyDescent="0.3">
      <c r="A732" s="23" t="s">
        <v>736</v>
      </c>
      <c r="B732" s="23" t="s">
        <v>5982</v>
      </c>
      <c r="C732" s="23" t="s">
        <v>5124</v>
      </c>
      <c r="D732" s="23" t="s">
        <v>3055</v>
      </c>
    </row>
    <row r="733" spans="1:4" x14ac:dyDescent="0.3">
      <c r="A733" s="23" t="s">
        <v>737</v>
      </c>
      <c r="B733" s="23" t="s">
        <v>5983</v>
      </c>
      <c r="C733" s="23" t="s">
        <v>4641</v>
      </c>
      <c r="D733" s="23" t="s">
        <v>3056</v>
      </c>
    </row>
    <row r="734" spans="1:4" x14ac:dyDescent="0.3">
      <c r="A734" s="23" t="s">
        <v>738</v>
      </c>
      <c r="B734" s="23" t="s">
        <v>5983</v>
      </c>
      <c r="C734" s="23" t="s">
        <v>4642</v>
      </c>
      <c r="D734" s="23" t="s">
        <v>3057</v>
      </c>
    </row>
    <row r="735" spans="1:4" x14ac:dyDescent="0.3">
      <c r="A735" s="23" t="s">
        <v>739</v>
      </c>
      <c r="B735" s="23" t="s">
        <v>5982</v>
      </c>
      <c r="C735" s="23" t="s">
        <v>4643</v>
      </c>
      <c r="D735" s="23" t="s">
        <v>2435</v>
      </c>
    </row>
    <row r="736" spans="1:4" x14ac:dyDescent="0.3">
      <c r="A736" s="23" t="s">
        <v>740</v>
      </c>
      <c r="B736" s="23" t="s">
        <v>5982</v>
      </c>
      <c r="C736" s="23" t="s">
        <v>5363</v>
      </c>
      <c r="D736" s="23" t="s">
        <v>3058</v>
      </c>
    </row>
    <row r="737" spans="1:4" x14ac:dyDescent="0.3">
      <c r="A737" s="23" t="s">
        <v>741</v>
      </c>
      <c r="B737" s="23" t="s">
        <v>5983</v>
      </c>
      <c r="C737" s="23" t="s">
        <v>5364</v>
      </c>
      <c r="D737" s="23" t="s">
        <v>3059</v>
      </c>
    </row>
    <row r="738" spans="1:4" x14ac:dyDescent="0.3">
      <c r="A738" s="23" t="s">
        <v>742</v>
      </c>
      <c r="B738" s="23" t="s">
        <v>5983</v>
      </c>
      <c r="C738" s="23" t="s">
        <v>4286</v>
      </c>
      <c r="D738" s="23" t="s">
        <v>3060</v>
      </c>
    </row>
    <row r="739" spans="1:4" x14ac:dyDescent="0.3">
      <c r="A739" s="23" t="s">
        <v>743</v>
      </c>
      <c r="B739" s="23" t="s">
        <v>5982</v>
      </c>
      <c r="C739" s="23" t="s">
        <v>5365</v>
      </c>
      <c r="D739" s="23" t="s">
        <v>3061</v>
      </c>
    </row>
    <row r="740" spans="1:4" x14ac:dyDescent="0.3">
      <c r="A740" s="23" t="s">
        <v>744</v>
      </c>
      <c r="B740" s="23" t="s">
        <v>5983</v>
      </c>
      <c r="C740" s="23" t="s">
        <v>5366</v>
      </c>
      <c r="D740" s="23" t="s">
        <v>3062</v>
      </c>
    </row>
    <row r="741" spans="1:4" x14ac:dyDescent="0.3">
      <c r="A741" s="23" t="s">
        <v>745</v>
      </c>
      <c r="B741" s="23" t="s">
        <v>5983</v>
      </c>
      <c r="C741" s="23" t="s">
        <v>5367</v>
      </c>
      <c r="D741" s="23" t="s">
        <v>3063</v>
      </c>
    </row>
    <row r="742" spans="1:4" x14ac:dyDescent="0.3">
      <c r="A742" s="23" t="s">
        <v>746</v>
      </c>
      <c r="B742" s="23" t="s">
        <v>5982</v>
      </c>
      <c r="C742" s="23" t="s">
        <v>4485</v>
      </c>
      <c r="D742" s="23" t="s">
        <v>3064</v>
      </c>
    </row>
    <row r="743" spans="1:4" x14ac:dyDescent="0.3">
      <c r="A743" s="23" t="s">
        <v>747</v>
      </c>
      <c r="B743" s="23" t="s">
        <v>5983</v>
      </c>
      <c r="C743" s="23" t="s">
        <v>5368</v>
      </c>
      <c r="D743" s="23" t="s">
        <v>3065</v>
      </c>
    </row>
    <row r="744" spans="1:4" x14ac:dyDescent="0.3">
      <c r="A744" s="23" t="s">
        <v>748</v>
      </c>
      <c r="B744" s="23" t="s">
        <v>5983</v>
      </c>
      <c r="C744" s="23" t="s">
        <v>4562</v>
      </c>
      <c r="D744" s="23" t="s">
        <v>3066</v>
      </c>
    </row>
    <row r="745" spans="1:4" x14ac:dyDescent="0.3">
      <c r="A745" s="23" t="s">
        <v>749</v>
      </c>
      <c r="B745" s="23" t="s">
        <v>5982</v>
      </c>
      <c r="C745" s="23" t="s">
        <v>5369</v>
      </c>
      <c r="D745" s="23" t="s">
        <v>2390</v>
      </c>
    </row>
    <row r="746" spans="1:4" x14ac:dyDescent="0.3">
      <c r="A746" s="23" t="s">
        <v>750</v>
      </c>
      <c r="B746" s="23" t="s">
        <v>5982</v>
      </c>
      <c r="C746" s="23" t="s">
        <v>4644</v>
      </c>
      <c r="D746" s="23" t="s">
        <v>3067</v>
      </c>
    </row>
    <row r="747" spans="1:4" x14ac:dyDescent="0.3">
      <c r="A747" s="23" t="s">
        <v>751</v>
      </c>
      <c r="B747" s="23" t="s">
        <v>5983</v>
      </c>
      <c r="C747" s="23" t="s">
        <v>5370</v>
      </c>
      <c r="D747" s="23" t="s">
        <v>3068</v>
      </c>
    </row>
    <row r="748" spans="1:4" x14ac:dyDescent="0.3">
      <c r="A748" s="23" t="s">
        <v>752</v>
      </c>
      <c r="B748" s="23" t="s">
        <v>5983</v>
      </c>
      <c r="C748" s="23" t="s">
        <v>5371</v>
      </c>
      <c r="D748" s="23" t="s">
        <v>3069</v>
      </c>
    </row>
    <row r="749" spans="1:4" x14ac:dyDescent="0.3">
      <c r="A749" s="23" t="s">
        <v>753</v>
      </c>
      <c r="B749" s="23" t="s">
        <v>5982</v>
      </c>
      <c r="C749" s="23" t="s">
        <v>4485</v>
      </c>
      <c r="D749" s="23" t="s">
        <v>3070</v>
      </c>
    </row>
    <row r="750" spans="1:4" x14ac:dyDescent="0.3">
      <c r="A750" s="23" t="s">
        <v>754</v>
      </c>
      <c r="B750" s="23" t="s">
        <v>5983</v>
      </c>
      <c r="C750" s="23" t="s">
        <v>4412</v>
      </c>
      <c r="D750" s="23" t="s">
        <v>3071</v>
      </c>
    </row>
    <row r="751" spans="1:4" x14ac:dyDescent="0.3">
      <c r="A751" s="23" t="s">
        <v>755</v>
      </c>
      <c r="B751" s="23" t="s">
        <v>5983</v>
      </c>
      <c r="C751" s="23" t="s">
        <v>4411</v>
      </c>
      <c r="D751" s="23" t="s">
        <v>3072</v>
      </c>
    </row>
    <row r="752" spans="1:4" x14ac:dyDescent="0.3">
      <c r="A752" s="23" t="s">
        <v>756</v>
      </c>
      <c r="B752" s="23" t="s">
        <v>5982</v>
      </c>
      <c r="C752" s="23" t="s">
        <v>4420</v>
      </c>
      <c r="D752" s="23" t="s">
        <v>3073</v>
      </c>
    </row>
    <row r="753" spans="1:4" x14ac:dyDescent="0.3">
      <c r="A753" s="23" t="s">
        <v>757</v>
      </c>
      <c r="B753" s="23" t="s">
        <v>5983</v>
      </c>
      <c r="C753" s="23" t="s">
        <v>5372</v>
      </c>
      <c r="D753" s="23" t="s">
        <v>3074</v>
      </c>
    </row>
    <row r="754" spans="1:4" x14ac:dyDescent="0.3">
      <c r="A754" s="23" t="s">
        <v>758</v>
      </c>
      <c r="B754" s="23" t="s">
        <v>5983</v>
      </c>
      <c r="C754" s="23" t="s">
        <v>4645</v>
      </c>
      <c r="D754" s="23" t="s">
        <v>3075</v>
      </c>
    </row>
    <row r="755" spans="1:4" x14ac:dyDescent="0.3">
      <c r="A755" s="23" t="s">
        <v>759</v>
      </c>
      <c r="B755" s="23" t="s">
        <v>5982</v>
      </c>
      <c r="C755" s="23" t="s">
        <v>4646</v>
      </c>
      <c r="D755" s="23" t="s">
        <v>3076</v>
      </c>
    </row>
    <row r="756" spans="1:4" x14ac:dyDescent="0.3">
      <c r="A756" s="23" t="s">
        <v>760</v>
      </c>
      <c r="B756" s="23" t="s">
        <v>5983</v>
      </c>
      <c r="C756" s="23" t="s">
        <v>4647</v>
      </c>
      <c r="D756" s="23" t="s">
        <v>3077</v>
      </c>
    </row>
    <row r="757" spans="1:4" x14ac:dyDescent="0.3">
      <c r="A757" s="23" t="s">
        <v>761</v>
      </c>
      <c r="B757" s="23" t="s">
        <v>5983</v>
      </c>
      <c r="C757" s="23" t="s">
        <v>5373</v>
      </c>
      <c r="D757" s="23" t="s">
        <v>3078</v>
      </c>
    </row>
    <row r="758" spans="1:4" x14ac:dyDescent="0.3">
      <c r="A758" s="23" t="s">
        <v>762</v>
      </c>
      <c r="B758" s="23" t="s">
        <v>5982</v>
      </c>
      <c r="C758" s="23" t="s">
        <v>5374</v>
      </c>
      <c r="D758" s="23" t="s">
        <v>3079</v>
      </c>
    </row>
    <row r="759" spans="1:4" x14ac:dyDescent="0.3">
      <c r="A759" s="23" t="s">
        <v>763</v>
      </c>
      <c r="B759" s="23" t="s">
        <v>5983</v>
      </c>
      <c r="C759" s="23" t="s">
        <v>4464</v>
      </c>
      <c r="D759" s="23" t="s">
        <v>3080</v>
      </c>
    </row>
    <row r="760" spans="1:4" x14ac:dyDescent="0.3">
      <c r="A760" s="23" t="s">
        <v>764</v>
      </c>
      <c r="B760" s="23" t="s">
        <v>5982</v>
      </c>
      <c r="C760" s="23" t="s">
        <v>4648</v>
      </c>
      <c r="D760" s="23" t="s">
        <v>3081</v>
      </c>
    </row>
    <row r="761" spans="1:4" x14ac:dyDescent="0.3">
      <c r="A761" s="23" t="s">
        <v>765</v>
      </c>
      <c r="B761" s="23" t="s">
        <v>5983</v>
      </c>
      <c r="C761" s="23" t="s">
        <v>5375</v>
      </c>
      <c r="D761" s="23" t="s">
        <v>3082</v>
      </c>
    </row>
    <row r="762" spans="1:4" x14ac:dyDescent="0.3">
      <c r="A762" s="23" t="s">
        <v>766</v>
      </c>
      <c r="B762" s="23" t="s">
        <v>5983</v>
      </c>
      <c r="C762" s="23" t="s">
        <v>4575</v>
      </c>
      <c r="D762" s="23" t="s">
        <v>3083</v>
      </c>
    </row>
    <row r="763" spans="1:4" x14ac:dyDescent="0.3">
      <c r="A763" s="23" t="s">
        <v>767</v>
      </c>
      <c r="B763" s="23" t="s">
        <v>5982</v>
      </c>
      <c r="C763" s="23" t="s">
        <v>4498</v>
      </c>
      <c r="D763" s="23" t="s">
        <v>3084</v>
      </c>
    </row>
    <row r="764" spans="1:4" x14ac:dyDescent="0.3">
      <c r="A764" s="23" t="s">
        <v>768</v>
      </c>
      <c r="B764" s="23" t="s">
        <v>5983</v>
      </c>
      <c r="C764" s="23" t="s">
        <v>4399</v>
      </c>
      <c r="D764" s="23" t="s">
        <v>3085</v>
      </c>
    </row>
    <row r="765" spans="1:4" x14ac:dyDescent="0.3">
      <c r="A765" s="23" t="s">
        <v>769</v>
      </c>
      <c r="B765" s="23" t="s">
        <v>5983</v>
      </c>
      <c r="C765" s="23" t="s">
        <v>5376</v>
      </c>
      <c r="D765" s="23" t="s">
        <v>3086</v>
      </c>
    </row>
    <row r="766" spans="1:4" x14ac:dyDescent="0.3">
      <c r="A766" s="23" t="s">
        <v>770</v>
      </c>
      <c r="B766" s="23" t="s">
        <v>5982</v>
      </c>
      <c r="C766" s="23" t="s">
        <v>5377</v>
      </c>
      <c r="D766" s="23" t="s">
        <v>3087</v>
      </c>
    </row>
    <row r="767" spans="1:4" x14ac:dyDescent="0.3">
      <c r="A767" s="23" t="s">
        <v>771</v>
      </c>
      <c r="B767" s="23" t="s">
        <v>5982</v>
      </c>
      <c r="C767" s="23" t="s">
        <v>5378</v>
      </c>
      <c r="D767" s="23" t="s">
        <v>3088</v>
      </c>
    </row>
    <row r="768" spans="1:4" x14ac:dyDescent="0.3">
      <c r="A768" s="23" t="s">
        <v>772</v>
      </c>
      <c r="B768" s="23" t="s">
        <v>5983</v>
      </c>
      <c r="C768" s="23" t="s">
        <v>5379</v>
      </c>
      <c r="D768" s="23" t="s">
        <v>3089</v>
      </c>
    </row>
    <row r="769" spans="1:4" x14ac:dyDescent="0.3">
      <c r="A769" s="23" t="s">
        <v>773</v>
      </c>
      <c r="B769" s="23" t="s">
        <v>5983</v>
      </c>
      <c r="C769" s="23" t="s">
        <v>4649</v>
      </c>
      <c r="D769" s="23" t="s">
        <v>3090</v>
      </c>
    </row>
    <row r="770" spans="1:4" x14ac:dyDescent="0.3">
      <c r="A770" s="23" t="s">
        <v>774</v>
      </c>
      <c r="B770" s="23" t="s">
        <v>5982</v>
      </c>
      <c r="C770" s="23" t="s">
        <v>4510</v>
      </c>
      <c r="D770" s="23" t="s">
        <v>3091</v>
      </c>
    </row>
    <row r="771" spans="1:4" x14ac:dyDescent="0.3">
      <c r="A771" s="23" t="s">
        <v>775</v>
      </c>
      <c r="B771" s="23" t="s">
        <v>5983</v>
      </c>
      <c r="C771" s="23" t="s">
        <v>4650</v>
      </c>
      <c r="D771" s="23" t="s">
        <v>3092</v>
      </c>
    </row>
    <row r="772" spans="1:4" x14ac:dyDescent="0.3">
      <c r="A772" s="23" t="s">
        <v>776</v>
      </c>
      <c r="B772" s="23" t="s">
        <v>5983</v>
      </c>
      <c r="C772" s="23" t="s">
        <v>5055</v>
      </c>
      <c r="D772" s="23" t="s">
        <v>3093</v>
      </c>
    </row>
    <row r="773" spans="1:4" x14ac:dyDescent="0.3">
      <c r="A773" s="23" t="s">
        <v>777</v>
      </c>
      <c r="B773" s="23" t="s">
        <v>5982</v>
      </c>
      <c r="C773" s="23" t="s">
        <v>4451</v>
      </c>
      <c r="D773" s="23" t="s">
        <v>3094</v>
      </c>
    </row>
    <row r="774" spans="1:4" x14ac:dyDescent="0.3">
      <c r="A774" s="23" t="s">
        <v>778</v>
      </c>
      <c r="B774" s="23" t="s">
        <v>5983</v>
      </c>
      <c r="C774" s="23" t="s">
        <v>4458</v>
      </c>
      <c r="D774" s="23" t="s">
        <v>3095</v>
      </c>
    </row>
    <row r="775" spans="1:4" x14ac:dyDescent="0.3">
      <c r="A775" s="23" t="s">
        <v>779</v>
      </c>
      <c r="B775" s="23" t="s">
        <v>5983</v>
      </c>
      <c r="C775" s="23" t="s">
        <v>4485</v>
      </c>
      <c r="D775" s="23" t="s">
        <v>3096</v>
      </c>
    </row>
    <row r="776" spans="1:4" x14ac:dyDescent="0.3">
      <c r="A776" s="23" t="s">
        <v>780</v>
      </c>
      <c r="B776" s="23" t="s">
        <v>5982</v>
      </c>
      <c r="C776" s="23" t="s">
        <v>5380</v>
      </c>
      <c r="D776" s="23" t="s">
        <v>3097</v>
      </c>
    </row>
    <row r="777" spans="1:4" x14ac:dyDescent="0.3">
      <c r="A777" s="23" t="s">
        <v>781</v>
      </c>
      <c r="B777" s="23" t="s">
        <v>5982</v>
      </c>
      <c r="C777" s="23" t="s">
        <v>5381</v>
      </c>
      <c r="D777" s="23" t="s">
        <v>3098</v>
      </c>
    </row>
    <row r="778" spans="1:4" x14ac:dyDescent="0.3">
      <c r="A778" s="23" t="s">
        <v>782</v>
      </c>
      <c r="B778" s="23" t="s">
        <v>5983</v>
      </c>
      <c r="C778" s="23" t="s">
        <v>5382</v>
      </c>
      <c r="D778" s="23" t="s">
        <v>2437</v>
      </c>
    </row>
    <row r="779" spans="1:4" x14ac:dyDescent="0.3">
      <c r="A779" s="23" t="s">
        <v>783</v>
      </c>
      <c r="B779" s="23" t="s">
        <v>5983</v>
      </c>
      <c r="C779" s="23" t="s">
        <v>4651</v>
      </c>
      <c r="D779" s="23" t="s">
        <v>3099</v>
      </c>
    </row>
    <row r="780" spans="1:4" x14ac:dyDescent="0.3">
      <c r="A780" s="23" t="s">
        <v>784</v>
      </c>
      <c r="B780" s="23" t="s">
        <v>5982</v>
      </c>
      <c r="C780" s="23" t="s">
        <v>4478</v>
      </c>
      <c r="D780" s="23" t="s">
        <v>3100</v>
      </c>
    </row>
    <row r="781" spans="1:4" x14ac:dyDescent="0.3">
      <c r="A781" s="23" t="s">
        <v>785</v>
      </c>
      <c r="B781" s="23" t="s">
        <v>5983</v>
      </c>
      <c r="C781" s="23" t="s">
        <v>4554</v>
      </c>
      <c r="D781" s="23" t="s">
        <v>3101</v>
      </c>
    </row>
    <row r="782" spans="1:4" x14ac:dyDescent="0.3">
      <c r="A782" s="23" t="s">
        <v>786</v>
      </c>
      <c r="B782" s="23" t="s">
        <v>5983</v>
      </c>
      <c r="C782" s="23" t="s">
        <v>5383</v>
      </c>
      <c r="D782" s="23" t="s">
        <v>3102</v>
      </c>
    </row>
    <row r="783" spans="1:4" x14ac:dyDescent="0.3">
      <c r="A783" s="23" t="s">
        <v>787</v>
      </c>
      <c r="B783" s="23" t="s">
        <v>5982</v>
      </c>
      <c r="C783" s="23" t="s">
        <v>4652</v>
      </c>
      <c r="D783" s="23" t="s">
        <v>2996</v>
      </c>
    </row>
    <row r="784" spans="1:4" x14ac:dyDescent="0.3">
      <c r="A784" s="23" t="s">
        <v>788</v>
      </c>
      <c r="B784" s="23" t="s">
        <v>5983</v>
      </c>
      <c r="C784" s="23" t="s">
        <v>5384</v>
      </c>
      <c r="D784" s="23" t="s">
        <v>3103</v>
      </c>
    </row>
    <row r="785" spans="1:4" x14ac:dyDescent="0.3">
      <c r="A785" s="23" t="s">
        <v>789</v>
      </c>
      <c r="B785" s="23" t="s">
        <v>5983</v>
      </c>
      <c r="C785" s="23" t="s">
        <v>4653</v>
      </c>
      <c r="D785" s="23" t="s">
        <v>3104</v>
      </c>
    </row>
    <row r="786" spans="1:4" x14ac:dyDescent="0.3">
      <c r="A786" s="23" t="s">
        <v>790</v>
      </c>
      <c r="B786" s="23" t="s">
        <v>5982</v>
      </c>
      <c r="C786" s="23" t="s">
        <v>5385</v>
      </c>
      <c r="D786" s="23" t="s">
        <v>3105</v>
      </c>
    </row>
    <row r="787" spans="1:4" x14ac:dyDescent="0.3">
      <c r="A787" s="23" t="s">
        <v>791</v>
      </c>
      <c r="B787" s="23" t="s">
        <v>5983</v>
      </c>
      <c r="C787" s="23" t="s">
        <v>5386</v>
      </c>
      <c r="D787" s="23" t="s">
        <v>3106</v>
      </c>
    </row>
    <row r="788" spans="1:4" x14ac:dyDescent="0.3">
      <c r="A788" s="23" t="s">
        <v>792</v>
      </c>
      <c r="B788" s="23" t="s">
        <v>5983</v>
      </c>
      <c r="C788" s="23" t="s">
        <v>4654</v>
      </c>
      <c r="D788" s="23" t="s">
        <v>3107</v>
      </c>
    </row>
    <row r="789" spans="1:4" x14ac:dyDescent="0.3">
      <c r="A789" s="23" t="s">
        <v>793</v>
      </c>
      <c r="B789" s="23" t="s">
        <v>5982</v>
      </c>
      <c r="C789" s="23" t="s">
        <v>5387</v>
      </c>
      <c r="D789" s="23" t="s">
        <v>2408</v>
      </c>
    </row>
    <row r="790" spans="1:4" x14ac:dyDescent="0.3">
      <c r="A790" s="23" t="s">
        <v>794</v>
      </c>
      <c r="B790" s="23" t="s">
        <v>5983</v>
      </c>
      <c r="C790" s="23" t="s">
        <v>4655</v>
      </c>
      <c r="D790" s="23" t="s">
        <v>3108</v>
      </c>
    </row>
    <row r="791" spans="1:4" x14ac:dyDescent="0.3">
      <c r="A791" s="23" t="s">
        <v>795</v>
      </c>
      <c r="B791" s="23" t="s">
        <v>5982</v>
      </c>
      <c r="C791" s="23" t="s">
        <v>4656</v>
      </c>
      <c r="D791" s="23" t="s">
        <v>3109</v>
      </c>
    </row>
    <row r="792" spans="1:4" x14ac:dyDescent="0.3">
      <c r="A792" s="23" t="s">
        <v>796</v>
      </c>
      <c r="B792" s="23" t="s">
        <v>5983</v>
      </c>
      <c r="C792" s="23" t="s">
        <v>5093</v>
      </c>
      <c r="D792" s="23" t="s">
        <v>3110</v>
      </c>
    </row>
    <row r="793" spans="1:4" x14ac:dyDescent="0.3">
      <c r="A793" s="23" t="s">
        <v>797</v>
      </c>
      <c r="B793" s="23" t="s">
        <v>5983</v>
      </c>
      <c r="C793" s="23" t="s">
        <v>4657</v>
      </c>
      <c r="D793" s="23" t="s">
        <v>3111</v>
      </c>
    </row>
    <row r="794" spans="1:4" x14ac:dyDescent="0.3">
      <c r="A794" s="23" t="s">
        <v>798</v>
      </c>
      <c r="B794" s="23" t="s">
        <v>5982</v>
      </c>
      <c r="C794" s="23" t="s">
        <v>4658</v>
      </c>
      <c r="D794" s="23" t="s">
        <v>3112</v>
      </c>
    </row>
    <row r="795" spans="1:4" x14ac:dyDescent="0.3">
      <c r="A795" s="23" t="s">
        <v>799</v>
      </c>
      <c r="B795" s="23" t="s">
        <v>5983</v>
      </c>
      <c r="C795" s="23" t="s">
        <v>4659</v>
      </c>
      <c r="D795" s="23" t="s">
        <v>3113</v>
      </c>
    </row>
    <row r="796" spans="1:4" x14ac:dyDescent="0.3">
      <c r="A796" s="23" t="s">
        <v>800</v>
      </c>
      <c r="B796" s="23" t="s">
        <v>5983</v>
      </c>
      <c r="C796" s="23" t="s">
        <v>4469</v>
      </c>
      <c r="D796" s="23" t="s">
        <v>3114</v>
      </c>
    </row>
    <row r="797" spans="1:4" x14ac:dyDescent="0.3">
      <c r="A797" s="23" t="s">
        <v>801</v>
      </c>
      <c r="B797" s="23" t="s">
        <v>5982</v>
      </c>
      <c r="C797" s="23" t="s">
        <v>5388</v>
      </c>
      <c r="D797" s="23" t="s">
        <v>3115</v>
      </c>
    </row>
    <row r="798" spans="1:4" x14ac:dyDescent="0.3">
      <c r="A798" s="23" t="s">
        <v>802</v>
      </c>
      <c r="B798" s="23" t="s">
        <v>5982</v>
      </c>
      <c r="C798" s="23" t="s">
        <v>5389</v>
      </c>
      <c r="D798" s="23" t="s">
        <v>3116</v>
      </c>
    </row>
    <row r="799" spans="1:4" x14ac:dyDescent="0.3">
      <c r="A799" s="23" t="s">
        <v>803</v>
      </c>
      <c r="B799" s="23" t="s">
        <v>5983</v>
      </c>
      <c r="C799" s="23" t="s">
        <v>4660</v>
      </c>
      <c r="D799" s="23" t="s">
        <v>3117</v>
      </c>
    </row>
    <row r="800" spans="1:4" x14ac:dyDescent="0.3">
      <c r="A800" s="23" t="s">
        <v>804</v>
      </c>
      <c r="B800" s="23" t="s">
        <v>5983</v>
      </c>
      <c r="C800" s="23" t="s">
        <v>5390</v>
      </c>
      <c r="D800" s="23" t="s">
        <v>2834</v>
      </c>
    </row>
    <row r="801" spans="1:4" x14ac:dyDescent="0.3">
      <c r="A801" s="23" t="s">
        <v>805</v>
      </c>
      <c r="B801" s="23" t="s">
        <v>5982</v>
      </c>
      <c r="C801" s="23" t="s">
        <v>5218</v>
      </c>
      <c r="D801" s="23" t="s">
        <v>3118</v>
      </c>
    </row>
    <row r="802" spans="1:4" x14ac:dyDescent="0.3">
      <c r="A802" s="23" t="s">
        <v>806</v>
      </c>
      <c r="B802" s="23" t="s">
        <v>5983</v>
      </c>
      <c r="C802" s="23" t="s">
        <v>5391</v>
      </c>
      <c r="D802" s="23" t="s">
        <v>3119</v>
      </c>
    </row>
    <row r="803" spans="1:4" x14ac:dyDescent="0.3">
      <c r="A803" s="23" t="s">
        <v>807</v>
      </c>
      <c r="B803" s="23" t="s">
        <v>5983</v>
      </c>
      <c r="C803" s="23" t="s">
        <v>4661</v>
      </c>
      <c r="D803" s="23" t="s">
        <v>3120</v>
      </c>
    </row>
    <row r="804" spans="1:4" x14ac:dyDescent="0.3">
      <c r="A804" s="23" t="s">
        <v>808</v>
      </c>
      <c r="B804" s="23" t="s">
        <v>5982</v>
      </c>
      <c r="C804" s="23" t="s">
        <v>4560</v>
      </c>
      <c r="D804" s="23" t="s">
        <v>2633</v>
      </c>
    </row>
    <row r="805" spans="1:4" x14ac:dyDescent="0.3">
      <c r="A805" s="23" t="s">
        <v>809</v>
      </c>
      <c r="B805" s="23" t="s">
        <v>5983</v>
      </c>
      <c r="C805" s="23" t="s">
        <v>4560</v>
      </c>
      <c r="D805" s="23" t="s">
        <v>3121</v>
      </c>
    </row>
    <row r="806" spans="1:4" x14ac:dyDescent="0.3">
      <c r="A806" s="23" t="s">
        <v>810</v>
      </c>
      <c r="B806" s="23" t="s">
        <v>5983</v>
      </c>
      <c r="C806" s="23" t="s">
        <v>4662</v>
      </c>
      <c r="D806" s="23" t="s">
        <v>3122</v>
      </c>
    </row>
    <row r="807" spans="1:4" x14ac:dyDescent="0.3">
      <c r="A807" s="23" t="s">
        <v>811</v>
      </c>
      <c r="B807" s="23" t="s">
        <v>5982</v>
      </c>
      <c r="C807" s="23" t="s">
        <v>4388</v>
      </c>
      <c r="D807" s="23" t="s">
        <v>3123</v>
      </c>
    </row>
    <row r="808" spans="1:4" x14ac:dyDescent="0.3">
      <c r="A808" s="23" t="s">
        <v>812</v>
      </c>
      <c r="B808" s="23" t="s">
        <v>5982</v>
      </c>
      <c r="C808" s="23" t="s">
        <v>4663</v>
      </c>
      <c r="D808" s="23" t="s">
        <v>3124</v>
      </c>
    </row>
    <row r="809" spans="1:4" x14ac:dyDescent="0.3">
      <c r="A809" s="23" t="s">
        <v>813</v>
      </c>
      <c r="B809" s="23" t="s">
        <v>5983</v>
      </c>
      <c r="C809" s="23" t="s">
        <v>5392</v>
      </c>
      <c r="D809" s="23" t="s">
        <v>3125</v>
      </c>
    </row>
    <row r="810" spans="1:4" x14ac:dyDescent="0.3">
      <c r="A810" s="23" t="s">
        <v>814</v>
      </c>
      <c r="B810" s="23" t="s">
        <v>5983</v>
      </c>
      <c r="C810" s="23" t="s">
        <v>5393</v>
      </c>
      <c r="D810" s="23" t="s">
        <v>3126</v>
      </c>
    </row>
    <row r="811" spans="1:4" x14ac:dyDescent="0.3">
      <c r="A811" s="23" t="s">
        <v>815</v>
      </c>
      <c r="B811" s="23" t="s">
        <v>5982</v>
      </c>
      <c r="C811" s="23" t="s">
        <v>5394</v>
      </c>
      <c r="D811" s="23" t="s">
        <v>3127</v>
      </c>
    </row>
    <row r="812" spans="1:4" x14ac:dyDescent="0.3">
      <c r="A812" s="23" t="s">
        <v>816</v>
      </c>
      <c r="B812" s="23" t="s">
        <v>5983</v>
      </c>
      <c r="C812" s="23" t="s">
        <v>4438</v>
      </c>
      <c r="D812" s="23" t="s">
        <v>3128</v>
      </c>
    </row>
    <row r="813" spans="1:4" x14ac:dyDescent="0.3">
      <c r="A813" s="23" t="s">
        <v>817</v>
      </c>
      <c r="B813" s="23" t="s">
        <v>5983</v>
      </c>
      <c r="C813" s="23" t="s">
        <v>4664</v>
      </c>
      <c r="D813" s="23" t="s">
        <v>2753</v>
      </c>
    </row>
    <row r="814" spans="1:4" x14ac:dyDescent="0.3">
      <c r="A814" s="23" t="s">
        <v>818</v>
      </c>
      <c r="B814" s="23" t="s">
        <v>5982</v>
      </c>
      <c r="C814" s="23" t="s">
        <v>4598</v>
      </c>
      <c r="D814" s="23" t="s">
        <v>3129</v>
      </c>
    </row>
    <row r="815" spans="1:4" x14ac:dyDescent="0.3">
      <c r="A815" s="23" t="s">
        <v>819</v>
      </c>
      <c r="B815" s="23" t="s">
        <v>5983</v>
      </c>
      <c r="C815" s="23" t="s">
        <v>5395</v>
      </c>
      <c r="D815" s="23" t="s">
        <v>3130</v>
      </c>
    </row>
    <row r="816" spans="1:4" x14ac:dyDescent="0.3">
      <c r="A816" s="23" t="s">
        <v>820</v>
      </c>
      <c r="B816" s="23" t="s">
        <v>5983</v>
      </c>
      <c r="C816" s="23" t="s">
        <v>4665</v>
      </c>
      <c r="D816" s="23" t="s">
        <v>3131</v>
      </c>
    </row>
    <row r="817" spans="1:4" x14ac:dyDescent="0.3">
      <c r="A817" s="23" t="s">
        <v>821</v>
      </c>
      <c r="B817" s="23" t="s">
        <v>5982</v>
      </c>
      <c r="C817" s="23" t="s">
        <v>3893</v>
      </c>
      <c r="D817" s="23" t="s">
        <v>3132</v>
      </c>
    </row>
    <row r="818" spans="1:4" x14ac:dyDescent="0.3">
      <c r="A818" s="23" t="s">
        <v>822</v>
      </c>
      <c r="B818" s="23" t="s">
        <v>5983</v>
      </c>
      <c r="C818" s="23" t="s">
        <v>5396</v>
      </c>
      <c r="D818" s="23" t="s">
        <v>3133</v>
      </c>
    </row>
    <row r="819" spans="1:4" x14ac:dyDescent="0.3">
      <c r="A819" s="23" t="s">
        <v>823</v>
      </c>
      <c r="B819" s="23" t="s">
        <v>5983</v>
      </c>
      <c r="C819" s="23" t="s">
        <v>4540</v>
      </c>
      <c r="D819" s="23" t="s">
        <v>2663</v>
      </c>
    </row>
    <row r="820" spans="1:4" x14ac:dyDescent="0.3">
      <c r="A820" s="23" t="s">
        <v>824</v>
      </c>
      <c r="B820" s="23" t="s">
        <v>5982</v>
      </c>
      <c r="C820" s="23" t="s">
        <v>4666</v>
      </c>
      <c r="D820" s="23" t="s">
        <v>3134</v>
      </c>
    </row>
    <row r="821" spans="1:4" x14ac:dyDescent="0.3">
      <c r="A821" s="23" t="s">
        <v>825</v>
      </c>
      <c r="B821" s="23" t="s">
        <v>5983</v>
      </c>
      <c r="C821" s="23" t="s">
        <v>4600</v>
      </c>
      <c r="D821" s="23" t="s">
        <v>3135</v>
      </c>
    </row>
    <row r="822" spans="1:4" x14ac:dyDescent="0.3">
      <c r="A822" s="23" t="s">
        <v>826</v>
      </c>
      <c r="B822" s="23" t="s">
        <v>5982</v>
      </c>
      <c r="C822" s="23" t="s">
        <v>5397</v>
      </c>
      <c r="D822" s="23" t="s">
        <v>3136</v>
      </c>
    </row>
    <row r="823" spans="1:4" x14ac:dyDescent="0.3">
      <c r="A823" s="23" t="s">
        <v>827</v>
      </c>
      <c r="B823" s="23" t="s">
        <v>5983</v>
      </c>
      <c r="C823" s="23" t="s">
        <v>5398</v>
      </c>
      <c r="D823" s="23" t="s">
        <v>3137</v>
      </c>
    </row>
    <row r="824" spans="1:4" x14ac:dyDescent="0.3">
      <c r="A824" s="23" t="s">
        <v>828</v>
      </c>
      <c r="B824" s="23" t="s">
        <v>5983</v>
      </c>
      <c r="C824" s="23" t="s">
        <v>4402</v>
      </c>
      <c r="D824" s="23" t="s">
        <v>3138</v>
      </c>
    </row>
    <row r="825" spans="1:4" x14ac:dyDescent="0.3">
      <c r="A825" s="23" t="s">
        <v>829</v>
      </c>
      <c r="B825" s="23" t="s">
        <v>5982</v>
      </c>
      <c r="C825" s="23" t="s">
        <v>4667</v>
      </c>
      <c r="D825" s="23" t="s">
        <v>3018</v>
      </c>
    </row>
    <row r="826" spans="1:4" x14ac:dyDescent="0.3">
      <c r="A826" s="23" t="s">
        <v>830</v>
      </c>
      <c r="B826" s="23" t="s">
        <v>5983</v>
      </c>
      <c r="C826" s="23" t="s">
        <v>5399</v>
      </c>
      <c r="D826" s="23" t="s">
        <v>3139</v>
      </c>
    </row>
    <row r="827" spans="1:4" x14ac:dyDescent="0.3">
      <c r="A827" s="23" t="s">
        <v>831</v>
      </c>
      <c r="B827" s="23" t="s">
        <v>5983</v>
      </c>
      <c r="C827" s="23" t="s">
        <v>5400</v>
      </c>
      <c r="D827" s="23" t="s">
        <v>3140</v>
      </c>
    </row>
    <row r="828" spans="1:4" x14ac:dyDescent="0.3">
      <c r="A828" s="23" t="s">
        <v>832</v>
      </c>
      <c r="B828" s="23" t="s">
        <v>5982</v>
      </c>
      <c r="C828" s="23" t="s">
        <v>4668</v>
      </c>
      <c r="D828" s="23" t="s">
        <v>3141</v>
      </c>
    </row>
    <row r="829" spans="1:4" x14ac:dyDescent="0.3">
      <c r="A829" s="23" t="s">
        <v>833</v>
      </c>
      <c r="B829" s="23" t="s">
        <v>5982</v>
      </c>
      <c r="C829" s="23" t="s">
        <v>5401</v>
      </c>
      <c r="D829" s="23" t="s">
        <v>2834</v>
      </c>
    </row>
    <row r="830" spans="1:4" x14ac:dyDescent="0.3">
      <c r="A830" s="23" t="s">
        <v>834</v>
      </c>
      <c r="B830" s="23" t="s">
        <v>5983</v>
      </c>
      <c r="C830" s="23" t="s">
        <v>5402</v>
      </c>
      <c r="D830" s="23" t="s">
        <v>2850</v>
      </c>
    </row>
    <row r="831" spans="1:4" x14ac:dyDescent="0.3">
      <c r="A831" s="23" t="s">
        <v>835</v>
      </c>
      <c r="B831" s="23" t="s">
        <v>5983</v>
      </c>
      <c r="C831" s="23" t="s">
        <v>5403</v>
      </c>
      <c r="D831" s="23" t="s">
        <v>3142</v>
      </c>
    </row>
    <row r="832" spans="1:4" x14ac:dyDescent="0.3">
      <c r="A832" s="23" t="s">
        <v>836</v>
      </c>
      <c r="B832" s="23" t="s">
        <v>5982</v>
      </c>
      <c r="C832" s="23" t="s">
        <v>4451</v>
      </c>
      <c r="D832" s="23" t="s">
        <v>3143</v>
      </c>
    </row>
    <row r="833" spans="1:4" x14ac:dyDescent="0.3">
      <c r="A833" s="23" t="s">
        <v>837</v>
      </c>
      <c r="B833" s="23" t="s">
        <v>5983</v>
      </c>
      <c r="C833" s="23" t="s">
        <v>5404</v>
      </c>
      <c r="D833" s="23" t="s">
        <v>3144</v>
      </c>
    </row>
    <row r="834" spans="1:4" x14ac:dyDescent="0.3">
      <c r="A834" s="23" t="s">
        <v>838</v>
      </c>
      <c r="B834" s="23" t="s">
        <v>5983</v>
      </c>
      <c r="C834" s="23" t="s">
        <v>5405</v>
      </c>
      <c r="D834" s="23" t="s">
        <v>3145</v>
      </c>
    </row>
    <row r="835" spans="1:4" x14ac:dyDescent="0.3">
      <c r="A835" s="23" t="s">
        <v>839</v>
      </c>
      <c r="B835" s="23" t="s">
        <v>5982</v>
      </c>
      <c r="C835" s="23" t="s">
        <v>4626</v>
      </c>
      <c r="D835" s="23" t="s">
        <v>3146</v>
      </c>
    </row>
    <row r="836" spans="1:4" x14ac:dyDescent="0.3">
      <c r="A836" s="23" t="s">
        <v>840</v>
      </c>
      <c r="B836" s="23" t="s">
        <v>5983</v>
      </c>
      <c r="C836" s="23" t="s">
        <v>5406</v>
      </c>
      <c r="D836" s="23" t="s">
        <v>3147</v>
      </c>
    </row>
    <row r="837" spans="1:4" x14ac:dyDescent="0.3">
      <c r="A837" s="23" t="s">
        <v>841</v>
      </c>
      <c r="B837" s="23" t="s">
        <v>5983</v>
      </c>
      <c r="C837" s="23" t="s">
        <v>5407</v>
      </c>
      <c r="D837" s="23" t="s">
        <v>2585</v>
      </c>
    </row>
    <row r="838" spans="1:4" x14ac:dyDescent="0.3">
      <c r="A838" s="23" t="s">
        <v>842</v>
      </c>
      <c r="B838" s="23" t="s">
        <v>5982</v>
      </c>
      <c r="C838" s="23" t="s">
        <v>4669</v>
      </c>
      <c r="D838" s="23" t="s">
        <v>3148</v>
      </c>
    </row>
    <row r="839" spans="1:4" x14ac:dyDescent="0.3">
      <c r="A839" s="23" t="s">
        <v>843</v>
      </c>
      <c r="B839" s="23" t="s">
        <v>5982</v>
      </c>
      <c r="C839" s="23" t="s">
        <v>5282</v>
      </c>
      <c r="D839" s="23" t="s">
        <v>2962</v>
      </c>
    </row>
    <row r="840" spans="1:4" x14ac:dyDescent="0.3">
      <c r="A840" s="23" t="s">
        <v>844</v>
      </c>
      <c r="B840" s="23" t="s">
        <v>5983</v>
      </c>
      <c r="C840" s="23" t="s">
        <v>4487</v>
      </c>
      <c r="D840" s="23" t="s">
        <v>3149</v>
      </c>
    </row>
    <row r="841" spans="1:4" x14ac:dyDescent="0.3">
      <c r="A841" s="23" t="s">
        <v>845</v>
      </c>
      <c r="B841" s="23" t="s">
        <v>5983</v>
      </c>
      <c r="C841" s="23" t="s">
        <v>5408</v>
      </c>
      <c r="D841" s="23" t="s">
        <v>3150</v>
      </c>
    </row>
    <row r="842" spans="1:4" x14ac:dyDescent="0.3">
      <c r="A842" s="23" t="s">
        <v>846</v>
      </c>
      <c r="B842" s="23" t="s">
        <v>5982</v>
      </c>
      <c r="C842" s="23" t="s">
        <v>5409</v>
      </c>
      <c r="D842" s="23" t="s">
        <v>3151</v>
      </c>
    </row>
    <row r="843" spans="1:4" x14ac:dyDescent="0.3">
      <c r="A843" s="23" t="s">
        <v>847</v>
      </c>
      <c r="B843" s="23" t="s">
        <v>5983</v>
      </c>
      <c r="C843" s="23" t="s">
        <v>5381</v>
      </c>
      <c r="D843" s="23" t="s">
        <v>3152</v>
      </c>
    </row>
    <row r="844" spans="1:4" x14ac:dyDescent="0.3">
      <c r="A844" s="23" t="s">
        <v>848</v>
      </c>
      <c r="B844" s="23" t="s">
        <v>5983</v>
      </c>
      <c r="C844" s="23" t="s">
        <v>5410</v>
      </c>
      <c r="D844" s="23" t="s">
        <v>3153</v>
      </c>
    </row>
    <row r="845" spans="1:4" x14ac:dyDescent="0.3">
      <c r="A845" s="23" t="s">
        <v>849</v>
      </c>
      <c r="B845" s="23" t="s">
        <v>5982</v>
      </c>
      <c r="C845" s="23" t="s">
        <v>5267</v>
      </c>
      <c r="D845" s="23" t="s">
        <v>2511</v>
      </c>
    </row>
    <row r="846" spans="1:4" x14ac:dyDescent="0.3">
      <c r="A846" s="23" t="s">
        <v>850</v>
      </c>
      <c r="B846" s="23" t="s">
        <v>5983</v>
      </c>
      <c r="C846" s="23" t="s">
        <v>4670</v>
      </c>
      <c r="D846" s="23" t="s">
        <v>3154</v>
      </c>
    </row>
    <row r="847" spans="1:4" x14ac:dyDescent="0.3">
      <c r="A847" s="23" t="s">
        <v>851</v>
      </c>
      <c r="B847" s="23" t="s">
        <v>5983</v>
      </c>
      <c r="C847" s="23" t="s">
        <v>4671</v>
      </c>
      <c r="D847" s="23" t="s">
        <v>3155</v>
      </c>
    </row>
    <row r="848" spans="1:4" x14ac:dyDescent="0.3">
      <c r="A848" s="23" t="s">
        <v>852</v>
      </c>
      <c r="B848" s="23" t="s">
        <v>5982</v>
      </c>
      <c r="C848" s="23" t="s">
        <v>5411</v>
      </c>
      <c r="D848" s="23" t="s">
        <v>3156</v>
      </c>
    </row>
    <row r="849" spans="1:4" x14ac:dyDescent="0.3">
      <c r="A849" s="23" t="s">
        <v>853</v>
      </c>
      <c r="B849" s="23" t="s">
        <v>5983</v>
      </c>
      <c r="C849" s="23" t="s">
        <v>4672</v>
      </c>
      <c r="D849" s="23" t="s">
        <v>3157</v>
      </c>
    </row>
    <row r="850" spans="1:4" x14ac:dyDescent="0.3">
      <c r="A850" s="23" t="s">
        <v>854</v>
      </c>
      <c r="B850" s="23" t="s">
        <v>5983</v>
      </c>
      <c r="C850" s="23" t="s">
        <v>4405</v>
      </c>
      <c r="D850" s="23" t="s">
        <v>3158</v>
      </c>
    </row>
    <row r="851" spans="1:4" x14ac:dyDescent="0.3">
      <c r="A851" s="23" t="s">
        <v>855</v>
      </c>
      <c r="B851" s="23" t="s">
        <v>5982</v>
      </c>
      <c r="C851" s="23" t="s">
        <v>2691</v>
      </c>
      <c r="D851" s="23" t="s">
        <v>3159</v>
      </c>
    </row>
    <row r="852" spans="1:4" x14ac:dyDescent="0.3">
      <c r="A852" s="23" t="s">
        <v>856</v>
      </c>
      <c r="B852" s="23" t="s">
        <v>5983</v>
      </c>
      <c r="C852" s="23" t="s">
        <v>5412</v>
      </c>
      <c r="D852" s="23" t="s">
        <v>3160</v>
      </c>
    </row>
    <row r="853" spans="1:4" x14ac:dyDescent="0.3">
      <c r="A853" s="23" t="s">
        <v>857</v>
      </c>
      <c r="B853" s="23" t="s">
        <v>5982</v>
      </c>
      <c r="C853" s="23" t="s">
        <v>4468</v>
      </c>
      <c r="D853" s="23" t="s">
        <v>3161</v>
      </c>
    </row>
    <row r="854" spans="1:4" x14ac:dyDescent="0.3">
      <c r="A854" s="23" t="s">
        <v>858</v>
      </c>
      <c r="B854" s="23" t="s">
        <v>5983</v>
      </c>
      <c r="C854" s="23" t="s">
        <v>4417</v>
      </c>
      <c r="D854" s="23" t="s">
        <v>2542</v>
      </c>
    </row>
    <row r="855" spans="1:4" x14ac:dyDescent="0.3">
      <c r="A855" s="23" t="s">
        <v>859</v>
      </c>
      <c r="B855" s="23" t="s">
        <v>5983</v>
      </c>
      <c r="C855" s="23" t="s">
        <v>5413</v>
      </c>
      <c r="D855" s="23" t="s">
        <v>3162</v>
      </c>
    </row>
    <row r="856" spans="1:4" x14ac:dyDescent="0.3">
      <c r="A856" s="23" t="s">
        <v>860</v>
      </c>
      <c r="B856" s="23" t="s">
        <v>5982</v>
      </c>
      <c r="C856" s="23" t="s">
        <v>4486</v>
      </c>
      <c r="D856" s="23" t="s">
        <v>3163</v>
      </c>
    </row>
    <row r="857" spans="1:4" x14ac:dyDescent="0.3">
      <c r="A857" s="23" t="s">
        <v>861</v>
      </c>
      <c r="B857" s="23" t="s">
        <v>5983</v>
      </c>
      <c r="C857" s="23" t="s">
        <v>5414</v>
      </c>
      <c r="D857" s="23" t="s">
        <v>3164</v>
      </c>
    </row>
    <row r="858" spans="1:4" x14ac:dyDescent="0.3">
      <c r="A858" s="23" t="s">
        <v>862</v>
      </c>
      <c r="B858" s="23" t="s">
        <v>5983</v>
      </c>
      <c r="C858" s="23" t="s">
        <v>5415</v>
      </c>
      <c r="D858" s="23" t="s">
        <v>3165</v>
      </c>
    </row>
    <row r="859" spans="1:4" x14ac:dyDescent="0.3">
      <c r="A859" s="23" t="s">
        <v>863</v>
      </c>
      <c r="B859" s="23" t="s">
        <v>5982</v>
      </c>
      <c r="C859" s="23" t="s">
        <v>4560</v>
      </c>
      <c r="D859" s="23" t="s">
        <v>3166</v>
      </c>
    </row>
    <row r="860" spans="1:4" x14ac:dyDescent="0.3">
      <c r="A860" s="23" t="s">
        <v>864</v>
      </c>
      <c r="B860" s="23" t="s">
        <v>5982</v>
      </c>
      <c r="C860" s="23" t="s">
        <v>5416</v>
      </c>
      <c r="D860" s="23" t="s">
        <v>3167</v>
      </c>
    </row>
    <row r="861" spans="1:4" x14ac:dyDescent="0.3">
      <c r="A861" s="23" t="s">
        <v>865</v>
      </c>
      <c r="B861" s="23" t="s">
        <v>5983</v>
      </c>
      <c r="C861" s="23" t="s">
        <v>5417</v>
      </c>
      <c r="D861" s="23" t="s">
        <v>3168</v>
      </c>
    </row>
    <row r="862" spans="1:4" x14ac:dyDescent="0.3">
      <c r="A862" s="23" t="s">
        <v>866</v>
      </c>
      <c r="B862" s="23" t="s">
        <v>5983</v>
      </c>
      <c r="C862" s="23" t="s">
        <v>4405</v>
      </c>
      <c r="D862" s="23" t="s">
        <v>3169</v>
      </c>
    </row>
    <row r="863" spans="1:4" x14ac:dyDescent="0.3">
      <c r="A863" s="23" t="s">
        <v>867</v>
      </c>
      <c r="B863" s="23" t="s">
        <v>5982</v>
      </c>
      <c r="C863" s="23" t="s">
        <v>4519</v>
      </c>
      <c r="D863" s="23" t="s">
        <v>3170</v>
      </c>
    </row>
    <row r="864" spans="1:4" x14ac:dyDescent="0.3">
      <c r="A864" s="23" t="s">
        <v>868</v>
      </c>
      <c r="B864" s="23" t="s">
        <v>5983</v>
      </c>
      <c r="C864" s="23" t="s">
        <v>5418</v>
      </c>
      <c r="D864" s="23" t="s">
        <v>3171</v>
      </c>
    </row>
    <row r="865" spans="1:4" x14ac:dyDescent="0.3">
      <c r="A865" s="23" t="s">
        <v>869</v>
      </c>
      <c r="B865" s="23" t="s">
        <v>5983</v>
      </c>
      <c r="C865" s="23" t="s">
        <v>5419</v>
      </c>
      <c r="D865" s="23" t="s">
        <v>3172</v>
      </c>
    </row>
    <row r="866" spans="1:4" x14ac:dyDescent="0.3">
      <c r="A866" s="23" t="s">
        <v>870</v>
      </c>
      <c r="B866" s="23" t="s">
        <v>5982</v>
      </c>
      <c r="C866" s="23" t="s">
        <v>5083</v>
      </c>
      <c r="D866" s="23" t="s">
        <v>3173</v>
      </c>
    </row>
    <row r="867" spans="1:4" x14ac:dyDescent="0.3">
      <c r="A867" s="23" t="s">
        <v>871</v>
      </c>
      <c r="B867" s="23" t="s">
        <v>5983</v>
      </c>
      <c r="C867" s="23" t="s">
        <v>4673</v>
      </c>
      <c r="D867" s="23" t="s">
        <v>3174</v>
      </c>
    </row>
    <row r="868" spans="1:4" x14ac:dyDescent="0.3">
      <c r="A868" s="23" t="s">
        <v>872</v>
      </c>
      <c r="B868" s="23" t="s">
        <v>5983</v>
      </c>
      <c r="C868" s="23" t="s">
        <v>4674</v>
      </c>
      <c r="D868" s="23" t="s">
        <v>3175</v>
      </c>
    </row>
    <row r="869" spans="1:4" x14ac:dyDescent="0.3">
      <c r="A869" s="23" t="s">
        <v>873</v>
      </c>
      <c r="B869" s="23" t="s">
        <v>5982</v>
      </c>
      <c r="C869" s="23" t="s">
        <v>4429</v>
      </c>
      <c r="D869" s="23" t="s">
        <v>3176</v>
      </c>
    </row>
    <row r="870" spans="1:4" x14ac:dyDescent="0.3">
      <c r="A870" s="23" t="s">
        <v>874</v>
      </c>
      <c r="B870" s="23" t="s">
        <v>5982</v>
      </c>
      <c r="C870" s="23" t="s">
        <v>4389</v>
      </c>
      <c r="D870" s="23" t="s">
        <v>3177</v>
      </c>
    </row>
    <row r="871" spans="1:4" x14ac:dyDescent="0.3">
      <c r="A871" s="23" t="s">
        <v>875</v>
      </c>
      <c r="B871" s="23" t="s">
        <v>5983</v>
      </c>
      <c r="C871" s="23" t="s">
        <v>5420</v>
      </c>
      <c r="D871" s="23" t="s">
        <v>3178</v>
      </c>
    </row>
    <row r="872" spans="1:4" x14ac:dyDescent="0.3">
      <c r="A872" s="23" t="s">
        <v>876</v>
      </c>
      <c r="B872" s="23" t="s">
        <v>5983</v>
      </c>
      <c r="C872" s="23" t="s">
        <v>4675</v>
      </c>
      <c r="D872" s="23" t="s">
        <v>3179</v>
      </c>
    </row>
    <row r="873" spans="1:4" x14ac:dyDescent="0.3">
      <c r="A873" s="23" t="s">
        <v>877</v>
      </c>
      <c r="B873" s="23" t="s">
        <v>5982</v>
      </c>
      <c r="C873" s="23" t="s">
        <v>5421</v>
      </c>
      <c r="D873" s="23" t="s">
        <v>3180</v>
      </c>
    </row>
    <row r="874" spans="1:4" x14ac:dyDescent="0.3">
      <c r="A874" s="23" t="s">
        <v>878</v>
      </c>
      <c r="B874" s="23" t="s">
        <v>5983</v>
      </c>
      <c r="C874" s="23" t="s">
        <v>4554</v>
      </c>
      <c r="D874" s="23" t="s">
        <v>3181</v>
      </c>
    </row>
    <row r="875" spans="1:4" x14ac:dyDescent="0.3">
      <c r="A875" s="23" t="s">
        <v>879</v>
      </c>
      <c r="B875" s="23" t="s">
        <v>5983</v>
      </c>
      <c r="C875" s="23" t="s">
        <v>5422</v>
      </c>
      <c r="D875" s="23" t="s">
        <v>3182</v>
      </c>
    </row>
    <row r="876" spans="1:4" x14ac:dyDescent="0.3">
      <c r="A876" s="23" t="s">
        <v>880</v>
      </c>
      <c r="B876" s="23" t="s">
        <v>5982</v>
      </c>
      <c r="C876" s="23" t="s">
        <v>4676</v>
      </c>
      <c r="D876" s="23" t="s">
        <v>3183</v>
      </c>
    </row>
    <row r="877" spans="1:4" x14ac:dyDescent="0.3">
      <c r="A877" s="23" t="s">
        <v>881</v>
      </c>
      <c r="B877" s="23" t="s">
        <v>5983</v>
      </c>
      <c r="C877" s="23" t="s">
        <v>4677</v>
      </c>
      <c r="D877" s="23" t="s">
        <v>3184</v>
      </c>
    </row>
    <row r="878" spans="1:4" x14ac:dyDescent="0.3">
      <c r="A878" s="23" t="s">
        <v>882</v>
      </c>
      <c r="B878" s="23" t="s">
        <v>5983</v>
      </c>
      <c r="C878" s="23" t="s">
        <v>4614</v>
      </c>
      <c r="D878" s="23" t="s">
        <v>3185</v>
      </c>
    </row>
    <row r="879" spans="1:4" x14ac:dyDescent="0.3">
      <c r="A879" s="23" t="s">
        <v>883</v>
      </c>
      <c r="B879" s="23" t="s">
        <v>5982</v>
      </c>
      <c r="C879" s="23" t="s">
        <v>5423</v>
      </c>
      <c r="D879" s="23" t="s">
        <v>3186</v>
      </c>
    </row>
    <row r="880" spans="1:4" x14ac:dyDescent="0.3">
      <c r="A880" s="23" t="s">
        <v>884</v>
      </c>
      <c r="B880" s="23" t="s">
        <v>5983</v>
      </c>
      <c r="C880" s="23" t="s">
        <v>4678</v>
      </c>
      <c r="D880" s="23" t="s">
        <v>3187</v>
      </c>
    </row>
    <row r="881" spans="1:4" x14ac:dyDescent="0.3">
      <c r="A881" s="23" t="s">
        <v>885</v>
      </c>
      <c r="B881" s="23" t="s">
        <v>5983</v>
      </c>
      <c r="C881" s="23" t="s">
        <v>5424</v>
      </c>
      <c r="D881" s="23" t="s">
        <v>3188</v>
      </c>
    </row>
    <row r="882" spans="1:4" x14ac:dyDescent="0.3">
      <c r="A882" s="23" t="s">
        <v>886</v>
      </c>
      <c r="B882" s="23" t="s">
        <v>5982</v>
      </c>
      <c r="C882" s="23" t="s">
        <v>4679</v>
      </c>
      <c r="D882" s="23" t="s">
        <v>3189</v>
      </c>
    </row>
    <row r="883" spans="1:4" x14ac:dyDescent="0.3">
      <c r="A883" s="23" t="s">
        <v>887</v>
      </c>
      <c r="B883" s="23" t="s">
        <v>5983</v>
      </c>
      <c r="C883" s="23" t="s">
        <v>4503</v>
      </c>
      <c r="D883" s="23" t="s">
        <v>3190</v>
      </c>
    </row>
    <row r="884" spans="1:4" x14ac:dyDescent="0.3">
      <c r="A884" s="23" t="s">
        <v>888</v>
      </c>
      <c r="B884" s="23" t="s">
        <v>5982</v>
      </c>
      <c r="C884" s="23" t="s">
        <v>5425</v>
      </c>
      <c r="D884" s="23" t="s">
        <v>3191</v>
      </c>
    </row>
    <row r="885" spans="1:4" x14ac:dyDescent="0.3">
      <c r="A885" s="23" t="s">
        <v>889</v>
      </c>
      <c r="B885" s="23" t="s">
        <v>5983</v>
      </c>
      <c r="C885" s="23" t="s">
        <v>4680</v>
      </c>
      <c r="D885" s="23" t="s">
        <v>3192</v>
      </c>
    </row>
    <row r="886" spans="1:4" x14ac:dyDescent="0.3">
      <c r="A886" s="23" t="s">
        <v>890</v>
      </c>
      <c r="B886" s="23" t="s">
        <v>5983</v>
      </c>
      <c r="C886" s="23" t="s">
        <v>5426</v>
      </c>
      <c r="D886" s="23" t="s">
        <v>3193</v>
      </c>
    </row>
    <row r="887" spans="1:4" x14ac:dyDescent="0.3">
      <c r="A887" s="23" t="s">
        <v>891</v>
      </c>
      <c r="B887" s="23" t="s">
        <v>5982</v>
      </c>
      <c r="C887" s="23" t="s">
        <v>4681</v>
      </c>
      <c r="D887" s="23" t="s">
        <v>3194</v>
      </c>
    </row>
    <row r="888" spans="1:4" x14ac:dyDescent="0.3">
      <c r="A888" s="23" t="s">
        <v>892</v>
      </c>
      <c r="B888" s="23" t="s">
        <v>5983</v>
      </c>
      <c r="C888" s="23" t="s">
        <v>5427</v>
      </c>
      <c r="D888" s="23" t="s">
        <v>3195</v>
      </c>
    </row>
    <row r="889" spans="1:4" x14ac:dyDescent="0.3">
      <c r="A889" s="23" t="s">
        <v>893</v>
      </c>
      <c r="B889" s="23" t="s">
        <v>5983</v>
      </c>
      <c r="C889" s="23" t="s">
        <v>5428</v>
      </c>
      <c r="D889" s="23" t="s">
        <v>3196</v>
      </c>
    </row>
    <row r="890" spans="1:4" x14ac:dyDescent="0.3">
      <c r="A890" s="23" t="s">
        <v>894</v>
      </c>
      <c r="B890" s="23" t="s">
        <v>5982</v>
      </c>
      <c r="C890" s="23" t="s">
        <v>5429</v>
      </c>
      <c r="D890" s="23" t="s">
        <v>3197</v>
      </c>
    </row>
    <row r="891" spans="1:4" x14ac:dyDescent="0.3">
      <c r="A891" s="23" t="s">
        <v>895</v>
      </c>
      <c r="B891" s="23" t="s">
        <v>5982</v>
      </c>
      <c r="C891" s="23" t="s">
        <v>4467</v>
      </c>
      <c r="D891" s="23" t="s">
        <v>3198</v>
      </c>
    </row>
    <row r="892" spans="1:4" x14ac:dyDescent="0.3">
      <c r="A892" s="23" t="s">
        <v>896</v>
      </c>
      <c r="B892" s="23" t="s">
        <v>5983</v>
      </c>
      <c r="C892" s="23" t="s">
        <v>5430</v>
      </c>
      <c r="D892" s="23" t="s">
        <v>3199</v>
      </c>
    </row>
    <row r="893" spans="1:4" x14ac:dyDescent="0.3">
      <c r="A893" s="23" t="s">
        <v>897</v>
      </c>
      <c r="B893" s="23" t="s">
        <v>5983</v>
      </c>
      <c r="C893" s="23" t="s">
        <v>5431</v>
      </c>
      <c r="D893" s="23" t="s">
        <v>3200</v>
      </c>
    </row>
    <row r="894" spans="1:4" x14ac:dyDescent="0.3">
      <c r="A894" s="23" t="s">
        <v>898</v>
      </c>
      <c r="B894" s="23" t="s">
        <v>5982</v>
      </c>
      <c r="C894" s="23" t="s">
        <v>4682</v>
      </c>
      <c r="D894" s="23" t="s">
        <v>3201</v>
      </c>
    </row>
    <row r="895" spans="1:4" x14ac:dyDescent="0.3">
      <c r="A895" s="23" t="s">
        <v>899</v>
      </c>
      <c r="B895" s="23" t="s">
        <v>5983</v>
      </c>
      <c r="C895" s="23" t="s">
        <v>4393</v>
      </c>
      <c r="D895" s="23" t="s">
        <v>3202</v>
      </c>
    </row>
    <row r="896" spans="1:4" x14ac:dyDescent="0.3">
      <c r="A896" s="23" t="s">
        <v>900</v>
      </c>
      <c r="B896" s="23" t="s">
        <v>5983</v>
      </c>
      <c r="C896" s="23" t="s">
        <v>5432</v>
      </c>
      <c r="D896" s="23" t="s">
        <v>3203</v>
      </c>
    </row>
    <row r="897" spans="1:4" x14ac:dyDescent="0.3">
      <c r="A897" s="23" t="s">
        <v>901</v>
      </c>
      <c r="B897" s="23" t="s">
        <v>5982</v>
      </c>
      <c r="C897" s="23" t="s">
        <v>5433</v>
      </c>
      <c r="D897" s="23" t="s">
        <v>3204</v>
      </c>
    </row>
    <row r="898" spans="1:4" x14ac:dyDescent="0.3">
      <c r="A898" s="23" t="s">
        <v>902</v>
      </c>
      <c r="B898" s="23" t="s">
        <v>5983</v>
      </c>
      <c r="C898" s="23" t="s">
        <v>4683</v>
      </c>
      <c r="D898" s="23" t="s">
        <v>2864</v>
      </c>
    </row>
    <row r="899" spans="1:4" x14ac:dyDescent="0.3">
      <c r="A899" s="23" t="s">
        <v>903</v>
      </c>
      <c r="B899" s="23" t="s">
        <v>5983</v>
      </c>
      <c r="C899" s="23" t="s">
        <v>4334</v>
      </c>
      <c r="D899" s="23" t="s">
        <v>3205</v>
      </c>
    </row>
    <row r="900" spans="1:4" x14ac:dyDescent="0.3">
      <c r="A900" s="23" t="s">
        <v>904</v>
      </c>
      <c r="B900" s="23" t="s">
        <v>5982</v>
      </c>
      <c r="C900" s="23" t="s">
        <v>4402</v>
      </c>
      <c r="D900" s="23" t="s">
        <v>2566</v>
      </c>
    </row>
    <row r="901" spans="1:4" x14ac:dyDescent="0.3">
      <c r="A901" s="23" t="s">
        <v>905</v>
      </c>
      <c r="B901" s="23" t="s">
        <v>5982</v>
      </c>
      <c r="C901" s="23" t="s">
        <v>4684</v>
      </c>
      <c r="D901" s="23" t="s">
        <v>2583</v>
      </c>
    </row>
    <row r="902" spans="1:4" x14ac:dyDescent="0.3">
      <c r="A902" s="23" t="s">
        <v>906</v>
      </c>
      <c r="B902" s="23" t="s">
        <v>5983</v>
      </c>
      <c r="C902" s="23" t="s">
        <v>5434</v>
      </c>
      <c r="D902" s="23" t="s">
        <v>3206</v>
      </c>
    </row>
    <row r="903" spans="1:4" x14ac:dyDescent="0.3">
      <c r="A903" s="23" t="s">
        <v>907</v>
      </c>
      <c r="B903" s="23" t="s">
        <v>5983</v>
      </c>
      <c r="C903" s="23" t="s">
        <v>5286</v>
      </c>
      <c r="D903" s="23" t="s">
        <v>3207</v>
      </c>
    </row>
    <row r="904" spans="1:4" x14ac:dyDescent="0.3">
      <c r="A904" s="23" t="s">
        <v>908</v>
      </c>
      <c r="B904" s="23" t="s">
        <v>5982</v>
      </c>
      <c r="C904" s="23" t="s">
        <v>4685</v>
      </c>
      <c r="D904" s="23" t="s">
        <v>3208</v>
      </c>
    </row>
    <row r="905" spans="1:4" x14ac:dyDescent="0.3">
      <c r="A905" s="23" t="s">
        <v>909</v>
      </c>
      <c r="B905" s="23" t="s">
        <v>5983</v>
      </c>
      <c r="C905" s="23" t="s">
        <v>5435</v>
      </c>
      <c r="D905" s="23" t="s">
        <v>3209</v>
      </c>
    </row>
    <row r="906" spans="1:4" x14ac:dyDescent="0.3">
      <c r="A906" s="23" t="s">
        <v>910</v>
      </c>
      <c r="B906" s="23" t="s">
        <v>5983</v>
      </c>
      <c r="C906" s="23" t="s">
        <v>5436</v>
      </c>
      <c r="D906" s="23" t="s">
        <v>3210</v>
      </c>
    </row>
    <row r="907" spans="1:4" x14ac:dyDescent="0.3">
      <c r="A907" s="23" t="s">
        <v>911</v>
      </c>
      <c r="B907" s="23" t="s">
        <v>5982</v>
      </c>
      <c r="C907" s="23" t="s">
        <v>4669</v>
      </c>
      <c r="D907" s="23" t="s">
        <v>3211</v>
      </c>
    </row>
    <row r="908" spans="1:4" x14ac:dyDescent="0.3">
      <c r="A908" s="23" t="s">
        <v>912</v>
      </c>
      <c r="B908" s="23" t="s">
        <v>5983</v>
      </c>
      <c r="C908" s="23" t="s">
        <v>5437</v>
      </c>
      <c r="D908" s="23" t="s">
        <v>3212</v>
      </c>
    </row>
    <row r="909" spans="1:4" x14ac:dyDescent="0.3">
      <c r="A909" s="23" t="s">
        <v>913</v>
      </c>
      <c r="B909" s="23" t="s">
        <v>5983</v>
      </c>
      <c r="C909" s="23" t="s">
        <v>5438</v>
      </c>
      <c r="D909" s="23" t="s">
        <v>3213</v>
      </c>
    </row>
    <row r="910" spans="1:4" x14ac:dyDescent="0.3">
      <c r="A910" s="23" t="s">
        <v>914</v>
      </c>
      <c r="B910" s="23" t="s">
        <v>5982</v>
      </c>
      <c r="C910" s="23" t="s">
        <v>5187</v>
      </c>
      <c r="D910" s="23" t="s">
        <v>3214</v>
      </c>
    </row>
    <row r="911" spans="1:4" x14ac:dyDescent="0.3">
      <c r="A911" s="23" t="s">
        <v>915</v>
      </c>
      <c r="B911" s="23" t="s">
        <v>5983</v>
      </c>
      <c r="C911" s="23" t="s">
        <v>4686</v>
      </c>
      <c r="D911" s="23" t="s">
        <v>3215</v>
      </c>
    </row>
    <row r="912" spans="1:4" x14ac:dyDescent="0.3">
      <c r="A912" s="23" t="s">
        <v>916</v>
      </c>
      <c r="B912" s="23" t="s">
        <v>5983</v>
      </c>
      <c r="C912" s="23" t="s">
        <v>4687</v>
      </c>
      <c r="D912" s="23" t="s">
        <v>3216</v>
      </c>
    </row>
    <row r="913" spans="1:4" x14ac:dyDescent="0.3">
      <c r="A913" s="23" t="s">
        <v>917</v>
      </c>
      <c r="B913" s="23" t="s">
        <v>5982</v>
      </c>
      <c r="C913" s="23" t="s">
        <v>4549</v>
      </c>
      <c r="D913" s="23" t="s">
        <v>3217</v>
      </c>
    </row>
    <row r="914" spans="1:4" x14ac:dyDescent="0.3">
      <c r="A914" s="23" t="s">
        <v>918</v>
      </c>
      <c r="B914" s="23" t="s">
        <v>5983</v>
      </c>
      <c r="C914" s="23" t="s">
        <v>4420</v>
      </c>
      <c r="D914" s="23" t="s">
        <v>3218</v>
      </c>
    </row>
    <row r="915" spans="1:4" x14ac:dyDescent="0.3">
      <c r="A915" s="23" t="s">
        <v>919</v>
      </c>
      <c r="B915" s="23" t="s">
        <v>5982</v>
      </c>
      <c r="C915" s="23" t="s">
        <v>5439</v>
      </c>
      <c r="D915" s="23" t="s">
        <v>2498</v>
      </c>
    </row>
    <row r="916" spans="1:4" x14ac:dyDescent="0.3">
      <c r="A916" s="23" t="s">
        <v>920</v>
      </c>
      <c r="B916" s="23" t="s">
        <v>5983</v>
      </c>
      <c r="C916" s="23" t="s">
        <v>5440</v>
      </c>
      <c r="D916" s="23" t="s">
        <v>3219</v>
      </c>
    </row>
    <row r="917" spans="1:4" x14ac:dyDescent="0.3">
      <c r="A917" s="23" t="s">
        <v>921</v>
      </c>
      <c r="B917" s="23" t="s">
        <v>5983</v>
      </c>
      <c r="C917" s="23" t="s">
        <v>4688</v>
      </c>
      <c r="D917" s="23" t="s">
        <v>2583</v>
      </c>
    </row>
    <row r="918" spans="1:4" x14ac:dyDescent="0.3">
      <c r="A918" s="23" t="s">
        <v>922</v>
      </c>
      <c r="B918" s="23" t="s">
        <v>5982</v>
      </c>
      <c r="C918" s="23" t="s">
        <v>5441</v>
      </c>
      <c r="D918" s="23" t="s">
        <v>3220</v>
      </c>
    </row>
    <row r="919" spans="1:4" x14ac:dyDescent="0.3">
      <c r="A919" s="23" t="s">
        <v>923</v>
      </c>
      <c r="B919" s="23" t="s">
        <v>5983</v>
      </c>
      <c r="C919" s="23" t="s">
        <v>4553</v>
      </c>
      <c r="D919" s="23" t="s">
        <v>3221</v>
      </c>
    </row>
    <row r="920" spans="1:4" x14ac:dyDescent="0.3">
      <c r="A920" s="23" t="s">
        <v>924</v>
      </c>
      <c r="B920" s="23" t="s">
        <v>5983</v>
      </c>
      <c r="C920" s="23" t="s">
        <v>5077</v>
      </c>
      <c r="D920" s="23" t="s">
        <v>3222</v>
      </c>
    </row>
    <row r="921" spans="1:4" x14ac:dyDescent="0.3">
      <c r="A921" s="23" t="s">
        <v>925</v>
      </c>
      <c r="B921" s="23" t="s">
        <v>5982</v>
      </c>
      <c r="C921" s="23" t="s">
        <v>5442</v>
      </c>
      <c r="D921" s="23" t="s">
        <v>3223</v>
      </c>
    </row>
    <row r="922" spans="1:4" x14ac:dyDescent="0.3">
      <c r="A922" s="23" t="s">
        <v>926</v>
      </c>
      <c r="B922" s="23" t="s">
        <v>5982</v>
      </c>
      <c r="C922" s="23" t="s">
        <v>5443</v>
      </c>
      <c r="D922" s="23" t="s">
        <v>3224</v>
      </c>
    </row>
    <row r="923" spans="1:4" x14ac:dyDescent="0.3">
      <c r="A923" s="23" t="s">
        <v>927</v>
      </c>
      <c r="B923" s="23" t="s">
        <v>5983</v>
      </c>
      <c r="C923" s="23" t="s">
        <v>4689</v>
      </c>
      <c r="D923" s="23" t="s">
        <v>3225</v>
      </c>
    </row>
    <row r="924" spans="1:4" x14ac:dyDescent="0.3">
      <c r="A924" s="23" t="s">
        <v>928</v>
      </c>
      <c r="B924" s="23" t="s">
        <v>5983</v>
      </c>
      <c r="C924" s="23" t="s">
        <v>5444</v>
      </c>
      <c r="D924" s="23" t="s">
        <v>3226</v>
      </c>
    </row>
    <row r="925" spans="1:4" x14ac:dyDescent="0.3">
      <c r="A925" s="23" t="s">
        <v>929</v>
      </c>
      <c r="B925" s="23" t="s">
        <v>5982</v>
      </c>
      <c r="C925" s="23" t="s">
        <v>4690</v>
      </c>
      <c r="D925" s="23" t="s">
        <v>3227</v>
      </c>
    </row>
    <row r="926" spans="1:4" x14ac:dyDescent="0.3">
      <c r="A926" s="23" t="s">
        <v>930</v>
      </c>
      <c r="B926" s="23" t="s">
        <v>5983</v>
      </c>
      <c r="C926" s="23" t="s">
        <v>4691</v>
      </c>
      <c r="D926" s="23" t="s">
        <v>3228</v>
      </c>
    </row>
    <row r="927" spans="1:4" x14ac:dyDescent="0.3">
      <c r="A927" s="23" t="s">
        <v>931</v>
      </c>
      <c r="B927" s="23" t="s">
        <v>5983</v>
      </c>
      <c r="C927" s="23" t="s">
        <v>4692</v>
      </c>
      <c r="D927" s="23" t="s">
        <v>3229</v>
      </c>
    </row>
    <row r="928" spans="1:4" x14ac:dyDescent="0.3">
      <c r="A928" s="23" t="s">
        <v>932</v>
      </c>
      <c r="B928" s="23" t="s">
        <v>5982</v>
      </c>
      <c r="C928" s="23" t="s">
        <v>5347</v>
      </c>
      <c r="D928" s="23" t="s">
        <v>3230</v>
      </c>
    </row>
    <row r="929" spans="1:4" x14ac:dyDescent="0.3">
      <c r="A929" s="23" t="s">
        <v>933</v>
      </c>
      <c r="B929" s="23" t="s">
        <v>5983</v>
      </c>
      <c r="C929" s="23" t="s">
        <v>5445</v>
      </c>
      <c r="D929" s="23" t="s">
        <v>3231</v>
      </c>
    </row>
    <row r="930" spans="1:4" x14ac:dyDescent="0.3">
      <c r="A930" s="23" t="s">
        <v>934</v>
      </c>
      <c r="B930" s="23" t="s">
        <v>5983</v>
      </c>
      <c r="C930" s="23" t="s">
        <v>5446</v>
      </c>
      <c r="D930" s="23" t="s">
        <v>3232</v>
      </c>
    </row>
    <row r="931" spans="1:4" x14ac:dyDescent="0.3">
      <c r="A931" s="23" t="s">
        <v>935</v>
      </c>
      <c r="B931" s="23" t="s">
        <v>5982</v>
      </c>
      <c r="C931" s="23" t="s">
        <v>5447</v>
      </c>
      <c r="D931" s="23" t="s">
        <v>3233</v>
      </c>
    </row>
    <row r="932" spans="1:4" x14ac:dyDescent="0.3">
      <c r="A932" s="23" t="s">
        <v>936</v>
      </c>
      <c r="B932" s="23" t="s">
        <v>5982</v>
      </c>
      <c r="C932" s="23" t="s">
        <v>4630</v>
      </c>
      <c r="D932" s="23" t="s">
        <v>3234</v>
      </c>
    </row>
    <row r="933" spans="1:4" x14ac:dyDescent="0.3">
      <c r="A933" s="23" t="s">
        <v>937</v>
      </c>
      <c r="B933" s="23" t="s">
        <v>5983</v>
      </c>
      <c r="C933" s="23" t="s">
        <v>4464</v>
      </c>
      <c r="D933" s="23" t="s">
        <v>3235</v>
      </c>
    </row>
    <row r="934" spans="1:4" x14ac:dyDescent="0.3">
      <c r="A934" s="23" t="s">
        <v>938</v>
      </c>
      <c r="B934" s="23" t="s">
        <v>5983</v>
      </c>
      <c r="C934" s="23" t="s">
        <v>4693</v>
      </c>
      <c r="D934" s="23" t="s">
        <v>3236</v>
      </c>
    </row>
    <row r="935" spans="1:4" x14ac:dyDescent="0.3">
      <c r="A935" s="23" t="s">
        <v>939</v>
      </c>
      <c r="B935" s="23" t="s">
        <v>5982</v>
      </c>
      <c r="C935" s="23" t="s">
        <v>5448</v>
      </c>
      <c r="D935" s="23" t="s">
        <v>2377</v>
      </c>
    </row>
    <row r="936" spans="1:4" x14ac:dyDescent="0.3">
      <c r="A936" s="23" t="s">
        <v>940</v>
      </c>
      <c r="B936" s="23" t="s">
        <v>5983</v>
      </c>
      <c r="C936" s="23" t="s">
        <v>5449</v>
      </c>
      <c r="D936" s="23" t="s">
        <v>3237</v>
      </c>
    </row>
    <row r="937" spans="1:4" x14ac:dyDescent="0.3">
      <c r="A937" s="23" t="s">
        <v>941</v>
      </c>
      <c r="B937" s="23" t="s">
        <v>5983</v>
      </c>
      <c r="C937" s="23" t="s">
        <v>4410</v>
      </c>
      <c r="D937" s="23" t="s">
        <v>3238</v>
      </c>
    </row>
    <row r="938" spans="1:4" x14ac:dyDescent="0.3">
      <c r="A938" s="23" t="s">
        <v>942</v>
      </c>
      <c r="B938" s="23" t="s">
        <v>5982</v>
      </c>
      <c r="C938" s="23" t="s">
        <v>4694</v>
      </c>
      <c r="D938" s="23" t="s">
        <v>3220</v>
      </c>
    </row>
    <row r="939" spans="1:4" x14ac:dyDescent="0.3">
      <c r="A939" s="23" t="s">
        <v>943</v>
      </c>
      <c r="B939" s="23" t="s">
        <v>5983</v>
      </c>
      <c r="C939" s="23" t="s">
        <v>5450</v>
      </c>
      <c r="D939" s="23" t="s">
        <v>3239</v>
      </c>
    </row>
    <row r="940" spans="1:4" x14ac:dyDescent="0.3">
      <c r="A940" s="23" t="s">
        <v>944</v>
      </c>
      <c r="B940" s="23" t="s">
        <v>5983</v>
      </c>
      <c r="C940" s="23" t="s">
        <v>5451</v>
      </c>
      <c r="D940" s="23" t="s">
        <v>3240</v>
      </c>
    </row>
    <row r="941" spans="1:4" x14ac:dyDescent="0.3">
      <c r="A941" s="23" t="s">
        <v>945</v>
      </c>
      <c r="B941" s="23" t="s">
        <v>5982</v>
      </c>
      <c r="C941" s="23" t="s">
        <v>4543</v>
      </c>
      <c r="D941" s="23" t="s">
        <v>3241</v>
      </c>
    </row>
    <row r="942" spans="1:4" x14ac:dyDescent="0.3">
      <c r="A942" s="23" t="s">
        <v>946</v>
      </c>
      <c r="B942" s="23" t="s">
        <v>5983</v>
      </c>
      <c r="C942" s="23" t="s">
        <v>3906</v>
      </c>
      <c r="D942" s="23" t="s">
        <v>3242</v>
      </c>
    </row>
    <row r="943" spans="1:4" x14ac:dyDescent="0.3">
      <c r="A943" s="23" t="s">
        <v>947</v>
      </c>
      <c r="B943" s="23" t="s">
        <v>5983</v>
      </c>
      <c r="C943" s="23" t="s">
        <v>5452</v>
      </c>
      <c r="D943" s="23" t="s">
        <v>3243</v>
      </c>
    </row>
    <row r="944" spans="1:4" x14ac:dyDescent="0.3">
      <c r="A944" s="23" t="s">
        <v>948</v>
      </c>
      <c r="B944" s="23" t="s">
        <v>5982</v>
      </c>
      <c r="C944" s="23" t="s">
        <v>4695</v>
      </c>
      <c r="D944" s="23" t="s">
        <v>3244</v>
      </c>
    </row>
    <row r="945" spans="1:4" x14ac:dyDescent="0.3">
      <c r="A945" s="23" t="s">
        <v>949</v>
      </c>
      <c r="B945" s="23" t="s">
        <v>5983</v>
      </c>
      <c r="C945" s="23" t="s">
        <v>5453</v>
      </c>
      <c r="D945" s="23" t="s">
        <v>2742</v>
      </c>
    </row>
    <row r="946" spans="1:4" x14ac:dyDescent="0.3">
      <c r="A946" s="23" t="s">
        <v>950</v>
      </c>
      <c r="B946" s="23" t="s">
        <v>5982</v>
      </c>
      <c r="C946" s="23" t="s">
        <v>4422</v>
      </c>
      <c r="D946" s="23" t="s">
        <v>3245</v>
      </c>
    </row>
    <row r="947" spans="1:4" x14ac:dyDescent="0.3">
      <c r="A947" s="23" t="s">
        <v>951</v>
      </c>
      <c r="B947" s="23" t="s">
        <v>5983</v>
      </c>
      <c r="C947" s="23" t="s">
        <v>4393</v>
      </c>
      <c r="D947" s="23" t="s">
        <v>3246</v>
      </c>
    </row>
    <row r="948" spans="1:4" x14ac:dyDescent="0.3">
      <c r="A948" s="23" t="s">
        <v>952</v>
      </c>
      <c r="B948" s="23" t="s">
        <v>5983</v>
      </c>
      <c r="C948" s="23" t="s">
        <v>5454</v>
      </c>
      <c r="D948" s="23" t="s">
        <v>2938</v>
      </c>
    </row>
    <row r="949" spans="1:4" x14ac:dyDescent="0.3">
      <c r="A949" s="23" t="s">
        <v>953</v>
      </c>
      <c r="B949" s="23" t="s">
        <v>5982</v>
      </c>
      <c r="C949" s="23" t="s">
        <v>4447</v>
      </c>
      <c r="D949" s="23" t="s">
        <v>3247</v>
      </c>
    </row>
    <row r="950" spans="1:4" x14ac:dyDescent="0.3">
      <c r="A950" s="23" t="s">
        <v>954</v>
      </c>
      <c r="B950" s="23" t="s">
        <v>5983</v>
      </c>
      <c r="C950" s="23" t="s">
        <v>4484</v>
      </c>
      <c r="D950" s="23" t="s">
        <v>3248</v>
      </c>
    </row>
    <row r="951" spans="1:4" x14ac:dyDescent="0.3">
      <c r="A951" s="23" t="s">
        <v>955</v>
      </c>
      <c r="B951" s="23" t="s">
        <v>5983</v>
      </c>
      <c r="C951" s="23" t="s">
        <v>5245</v>
      </c>
      <c r="D951" s="23" t="s">
        <v>3249</v>
      </c>
    </row>
    <row r="952" spans="1:4" x14ac:dyDescent="0.3">
      <c r="A952" s="23" t="s">
        <v>956</v>
      </c>
      <c r="B952" s="23" t="s">
        <v>5982</v>
      </c>
      <c r="C952" s="23" t="s">
        <v>4696</v>
      </c>
      <c r="D952" s="23" t="s">
        <v>3250</v>
      </c>
    </row>
    <row r="953" spans="1:4" x14ac:dyDescent="0.3">
      <c r="A953" s="23" t="s">
        <v>957</v>
      </c>
      <c r="B953" s="23" t="s">
        <v>5982</v>
      </c>
      <c r="C953" s="23" t="s">
        <v>5455</v>
      </c>
      <c r="D953" s="23" t="s">
        <v>2694</v>
      </c>
    </row>
    <row r="954" spans="1:4" x14ac:dyDescent="0.3">
      <c r="A954" s="23" t="s">
        <v>958</v>
      </c>
      <c r="B954" s="23" t="s">
        <v>5983</v>
      </c>
      <c r="C954" s="23" t="s">
        <v>5456</v>
      </c>
      <c r="D954" s="23" t="s">
        <v>3251</v>
      </c>
    </row>
    <row r="955" spans="1:4" x14ac:dyDescent="0.3">
      <c r="A955" s="23" t="s">
        <v>959</v>
      </c>
      <c r="B955" s="23" t="s">
        <v>5983</v>
      </c>
      <c r="C955" s="23" t="s">
        <v>5457</v>
      </c>
      <c r="D955" s="23" t="s">
        <v>3252</v>
      </c>
    </row>
    <row r="956" spans="1:4" x14ac:dyDescent="0.3">
      <c r="A956" s="23" t="s">
        <v>960</v>
      </c>
      <c r="B956" s="23" t="s">
        <v>5982</v>
      </c>
      <c r="C956" s="23" t="s">
        <v>5420</v>
      </c>
      <c r="D956" s="23" t="s">
        <v>3253</v>
      </c>
    </row>
    <row r="957" spans="1:4" x14ac:dyDescent="0.3">
      <c r="A957" s="23" t="s">
        <v>961</v>
      </c>
      <c r="B957" s="23" t="s">
        <v>5983</v>
      </c>
      <c r="C957" s="23" t="s">
        <v>5458</v>
      </c>
      <c r="D957" s="23" t="s">
        <v>3254</v>
      </c>
    </row>
    <row r="958" spans="1:4" x14ac:dyDescent="0.3">
      <c r="A958" s="23" t="s">
        <v>962</v>
      </c>
      <c r="B958" s="23" t="s">
        <v>5983</v>
      </c>
      <c r="C958" s="23" t="s">
        <v>4447</v>
      </c>
      <c r="D958" s="23" t="s">
        <v>3200</v>
      </c>
    </row>
    <row r="959" spans="1:4" x14ac:dyDescent="0.3">
      <c r="A959" s="23" t="s">
        <v>963</v>
      </c>
      <c r="B959" s="23" t="s">
        <v>5982</v>
      </c>
      <c r="C959" s="23" t="s">
        <v>5459</v>
      </c>
      <c r="D959" s="23" t="s">
        <v>3255</v>
      </c>
    </row>
    <row r="960" spans="1:4" x14ac:dyDescent="0.3">
      <c r="A960" s="23" t="s">
        <v>964</v>
      </c>
      <c r="B960" s="23" t="s">
        <v>5983</v>
      </c>
      <c r="C960" s="23" t="s">
        <v>5460</v>
      </c>
      <c r="D960" s="23" t="s">
        <v>3256</v>
      </c>
    </row>
    <row r="961" spans="1:4" x14ac:dyDescent="0.3">
      <c r="A961" s="23" t="s">
        <v>965</v>
      </c>
      <c r="B961" s="23" t="s">
        <v>5983</v>
      </c>
      <c r="C961" s="23" t="s">
        <v>5345</v>
      </c>
      <c r="D961" s="23" t="s">
        <v>3257</v>
      </c>
    </row>
    <row r="962" spans="1:4" x14ac:dyDescent="0.3">
      <c r="A962" s="23" t="s">
        <v>966</v>
      </c>
      <c r="B962" s="23" t="s">
        <v>5982</v>
      </c>
      <c r="C962" s="23" t="s">
        <v>5218</v>
      </c>
      <c r="D962" s="23" t="s">
        <v>3258</v>
      </c>
    </row>
    <row r="963" spans="1:4" x14ac:dyDescent="0.3">
      <c r="A963" s="23" t="s">
        <v>967</v>
      </c>
      <c r="B963" s="23" t="s">
        <v>5982</v>
      </c>
      <c r="C963" s="23" t="s">
        <v>5182</v>
      </c>
      <c r="D963" s="23" t="s">
        <v>2654</v>
      </c>
    </row>
    <row r="964" spans="1:4" x14ac:dyDescent="0.3">
      <c r="A964" s="23" t="s">
        <v>968</v>
      </c>
      <c r="B964" s="23" t="s">
        <v>5983</v>
      </c>
      <c r="C964" s="23" t="s">
        <v>5461</v>
      </c>
      <c r="D964" s="23" t="s">
        <v>3259</v>
      </c>
    </row>
    <row r="965" spans="1:4" x14ac:dyDescent="0.3">
      <c r="A965" s="23" t="s">
        <v>969</v>
      </c>
      <c r="B965" s="23" t="s">
        <v>5983</v>
      </c>
      <c r="C965" s="23" t="s">
        <v>5462</v>
      </c>
      <c r="D965" s="23" t="s">
        <v>3260</v>
      </c>
    </row>
    <row r="966" spans="1:4" x14ac:dyDescent="0.3">
      <c r="A966" s="23" t="s">
        <v>970</v>
      </c>
      <c r="B966" s="23" t="s">
        <v>5982</v>
      </c>
      <c r="C966" s="23" t="s">
        <v>5463</v>
      </c>
      <c r="D966" s="23" t="s">
        <v>3261</v>
      </c>
    </row>
    <row r="967" spans="1:4" x14ac:dyDescent="0.3">
      <c r="A967" s="23" t="s">
        <v>971</v>
      </c>
      <c r="B967" s="23" t="s">
        <v>5983</v>
      </c>
      <c r="C967" s="23" t="s">
        <v>5464</v>
      </c>
      <c r="D967" s="23" t="s">
        <v>3262</v>
      </c>
    </row>
    <row r="968" spans="1:4" x14ac:dyDescent="0.3">
      <c r="A968" s="23" t="s">
        <v>972</v>
      </c>
      <c r="B968" s="23" t="s">
        <v>5983</v>
      </c>
      <c r="C968" s="23" t="s">
        <v>5465</v>
      </c>
      <c r="D968" s="23" t="s">
        <v>3263</v>
      </c>
    </row>
    <row r="969" spans="1:4" x14ac:dyDescent="0.3">
      <c r="A969" s="23" t="s">
        <v>973</v>
      </c>
      <c r="B969" s="23" t="s">
        <v>5982</v>
      </c>
      <c r="C969" s="23" t="s">
        <v>3748</v>
      </c>
      <c r="D969" s="23" t="s">
        <v>3264</v>
      </c>
    </row>
    <row r="970" spans="1:4" x14ac:dyDescent="0.3">
      <c r="A970" s="23" t="s">
        <v>974</v>
      </c>
      <c r="B970" s="23" t="s">
        <v>5983</v>
      </c>
      <c r="C970" s="23" t="s">
        <v>5311</v>
      </c>
      <c r="D970" s="23" t="s">
        <v>3265</v>
      </c>
    </row>
    <row r="971" spans="1:4" x14ac:dyDescent="0.3">
      <c r="A971" s="23" t="s">
        <v>975</v>
      </c>
      <c r="B971" s="23" t="s">
        <v>5983</v>
      </c>
      <c r="C971" s="23" t="s">
        <v>5466</v>
      </c>
      <c r="D971" s="23" t="s">
        <v>3266</v>
      </c>
    </row>
    <row r="972" spans="1:4" x14ac:dyDescent="0.3">
      <c r="A972" s="23" t="s">
        <v>976</v>
      </c>
      <c r="B972" s="23" t="s">
        <v>5982</v>
      </c>
      <c r="C972" s="23" t="s">
        <v>4547</v>
      </c>
      <c r="D972" s="23" t="s">
        <v>3267</v>
      </c>
    </row>
    <row r="973" spans="1:4" x14ac:dyDescent="0.3">
      <c r="A973" s="23" t="s">
        <v>977</v>
      </c>
      <c r="B973" s="23" t="s">
        <v>5983</v>
      </c>
      <c r="C973" s="23" t="s">
        <v>5467</v>
      </c>
      <c r="D973" s="23" t="s">
        <v>3268</v>
      </c>
    </row>
    <row r="974" spans="1:4" x14ac:dyDescent="0.3">
      <c r="A974" s="23" t="s">
        <v>978</v>
      </c>
      <c r="B974" s="23" t="s">
        <v>5983</v>
      </c>
      <c r="C974" s="23" t="s">
        <v>4453</v>
      </c>
      <c r="D974" s="23" t="s">
        <v>3269</v>
      </c>
    </row>
    <row r="975" spans="1:4" x14ac:dyDescent="0.3">
      <c r="A975" s="23" t="s">
        <v>979</v>
      </c>
      <c r="B975" s="23" t="s">
        <v>5982</v>
      </c>
      <c r="C975" s="23" t="s">
        <v>4697</v>
      </c>
      <c r="D975" s="23" t="s">
        <v>3086</v>
      </c>
    </row>
    <row r="976" spans="1:4" x14ac:dyDescent="0.3">
      <c r="A976" s="23" t="s">
        <v>980</v>
      </c>
      <c r="B976" s="23" t="s">
        <v>5983</v>
      </c>
      <c r="C976" s="23" t="s">
        <v>4016</v>
      </c>
      <c r="D976" s="23" t="s">
        <v>3270</v>
      </c>
    </row>
    <row r="977" spans="1:4" x14ac:dyDescent="0.3">
      <c r="A977" s="23" t="s">
        <v>981</v>
      </c>
      <c r="B977" s="23" t="s">
        <v>5982</v>
      </c>
      <c r="C977" s="23" t="s">
        <v>4698</v>
      </c>
      <c r="D977" s="23" t="s">
        <v>3271</v>
      </c>
    </row>
    <row r="978" spans="1:4" x14ac:dyDescent="0.3">
      <c r="A978" s="23" t="s">
        <v>982</v>
      </c>
      <c r="B978" s="23" t="s">
        <v>5983</v>
      </c>
      <c r="C978" s="23" t="s">
        <v>5468</v>
      </c>
      <c r="D978" s="23" t="s">
        <v>2825</v>
      </c>
    </row>
    <row r="979" spans="1:4" x14ac:dyDescent="0.3">
      <c r="A979" s="23" t="s">
        <v>983</v>
      </c>
      <c r="B979" s="23" t="s">
        <v>5983</v>
      </c>
      <c r="C979" s="23" t="s">
        <v>4286</v>
      </c>
      <c r="D979" s="23" t="s">
        <v>3272</v>
      </c>
    </row>
    <row r="980" spans="1:4" x14ac:dyDescent="0.3">
      <c r="A980" s="23" t="s">
        <v>984</v>
      </c>
      <c r="B980" s="23" t="s">
        <v>5982</v>
      </c>
      <c r="C980" s="23" t="s">
        <v>5076</v>
      </c>
      <c r="D980" s="23" t="s">
        <v>3273</v>
      </c>
    </row>
    <row r="981" spans="1:4" x14ac:dyDescent="0.3">
      <c r="A981" s="23" t="s">
        <v>985</v>
      </c>
      <c r="B981" s="23" t="s">
        <v>5983</v>
      </c>
      <c r="C981" s="23" t="s">
        <v>4485</v>
      </c>
      <c r="D981" s="23" t="s">
        <v>3274</v>
      </c>
    </row>
    <row r="982" spans="1:4" x14ac:dyDescent="0.3">
      <c r="A982" s="23" t="s">
        <v>986</v>
      </c>
      <c r="B982" s="23" t="s">
        <v>5983</v>
      </c>
      <c r="C982" s="23" t="s">
        <v>2738</v>
      </c>
      <c r="D982" s="23" t="s">
        <v>3275</v>
      </c>
    </row>
    <row r="983" spans="1:4" x14ac:dyDescent="0.3">
      <c r="A983" s="23" t="s">
        <v>987</v>
      </c>
      <c r="B983" s="23" t="s">
        <v>5982</v>
      </c>
      <c r="C983" s="23" t="s">
        <v>4699</v>
      </c>
      <c r="D983" s="23" t="s">
        <v>3276</v>
      </c>
    </row>
    <row r="984" spans="1:4" x14ac:dyDescent="0.3">
      <c r="A984" s="23" t="s">
        <v>988</v>
      </c>
      <c r="B984" s="23" t="s">
        <v>5982</v>
      </c>
      <c r="C984" s="23" t="s">
        <v>3896</v>
      </c>
      <c r="D984" s="23" t="s">
        <v>3277</v>
      </c>
    </row>
    <row r="985" spans="1:4" x14ac:dyDescent="0.3">
      <c r="A985" s="23" t="s">
        <v>989</v>
      </c>
      <c r="B985" s="23" t="s">
        <v>5983</v>
      </c>
      <c r="C985" s="23" t="s">
        <v>5469</v>
      </c>
      <c r="D985" s="23" t="s">
        <v>3278</v>
      </c>
    </row>
    <row r="986" spans="1:4" x14ac:dyDescent="0.3">
      <c r="A986" s="23" t="s">
        <v>990</v>
      </c>
      <c r="B986" s="23" t="s">
        <v>5983</v>
      </c>
      <c r="C986" s="23" t="s">
        <v>5470</v>
      </c>
      <c r="D986" s="23" t="s">
        <v>3279</v>
      </c>
    </row>
    <row r="987" spans="1:4" x14ac:dyDescent="0.3">
      <c r="A987" s="23" t="s">
        <v>991</v>
      </c>
      <c r="B987" s="23" t="s">
        <v>5982</v>
      </c>
      <c r="C987" s="23" t="s">
        <v>4700</v>
      </c>
      <c r="D987" s="23" t="s">
        <v>3280</v>
      </c>
    </row>
    <row r="988" spans="1:4" x14ac:dyDescent="0.3">
      <c r="A988" s="23" t="s">
        <v>992</v>
      </c>
      <c r="B988" s="23" t="s">
        <v>5983</v>
      </c>
      <c r="C988" s="23" t="s">
        <v>4495</v>
      </c>
      <c r="D988" s="23" t="s">
        <v>2511</v>
      </c>
    </row>
    <row r="989" spans="1:4" x14ac:dyDescent="0.3">
      <c r="A989" s="23" t="s">
        <v>993</v>
      </c>
      <c r="B989" s="23" t="s">
        <v>5983</v>
      </c>
      <c r="C989" s="23" t="s">
        <v>4680</v>
      </c>
      <c r="D989" s="23" t="s">
        <v>3281</v>
      </c>
    </row>
    <row r="990" spans="1:4" x14ac:dyDescent="0.3">
      <c r="A990" s="23" t="s">
        <v>994</v>
      </c>
      <c r="B990" s="23" t="s">
        <v>5982</v>
      </c>
      <c r="C990" s="23" t="s">
        <v>5471</v>
      </c>
      <c r="D990" s="23" t="s">
        <v>3282</v>
      </c>
    </row>
    <row r="991" spans="1:4" x14ac:dyDescent="0.3">
      <c r="A991" s="23" t="s">
        <v>995</v>
      </c>
      <c r="B991" s="23" t="s">
        <v>5983</v>
      </c>
      <c r="C991" s="23" t="s">
        <v>4418</v>
      </c>
      <c r="D991" s="23" t="s">
        <v>3283</v>
      </c>
    </row>
    <row r="992" spans="1:4" x14ac:dyDescent="0.3">
      <c r="A992" s="23" t="s">
        <v>996</v>
      </c>
      <c r="B992" s="23" t="s">
        <v>5983</v>
      </c>
      <c r="C992" s="23" t="s">
        <v>4701</v>
      </c>
      <c r="D992" s="23" t="s">
        <v>3284</v>
      </c>
    </row>
    <row r="993" spans="1:4" x14ac:dyDescent="0.3">
      <c r="A993" s="23" t="s">
        <v>997</v>
      </c>
      <c r="B993" s="23" t="s">
        <v>5982</v>
      </c>
      <c r="C993" s="23" t="s">
        <v>5472</v>
      </c>
      <c r="D993" s="23" t="s">
        <v>2457</v>
      </c>
    </row>
    <row r="994" spans="1:4" x14ac:dyDescent="0.3">
      <c r="A994" s="23" t="s">
        <v>998</v>
      </c>
      <c r="B994" s="23" t="s">
        <v>5982</v>
      </c>
      <c r="C994" s="23" t="s">
        <v>4702</v>
      </c>
      <c r="D994" s="23" t="s">
        <v>3285</v>
      </c>
    </row>
    <row r="995" spans="1:4" x14ac:dyDescent="0.3">
      <c r="A995" s="23" t="s">
        <v>999</v>
      </c>
      <c r="B995" s="23" t="s">
        <v>5983</v>
      </c>
      <c r="C995" s="23" t="s">
        <v>5473</v>
      </c>
      <c r="D995" s="23" t="s">
        <v>3286</v>
      </c>
    </row>
    <row r="996" spans="1:4" x14ac:dyDescent="0.3">
      <c r="A996" s="23" t="s">
        <v>1000</v>
      </c>
      <c r="B996" s="23" t="s">
        <v>5983</v>
      </c>
      <c r="C996" s="23" t="s">
        <v>5474</v>
      </c>
      <c r="D996" s="23" t="s">
        <v>2410</v>
      </c>
    </row>
    <row r="997" spans="1:4" x14ac:dyDescent="0.3">
      <c r="A997" s="23" t="s">
        <v>1001</v>
      </c>
      <c r="B997" s="23" t="s">
        <v>5982</v>
      </c>
      <c r="C997" s="23" t="s">
        <v>5475</v>
      </c>
      <c r="D997" s="23" t="s">
        <v>3287</v>
      </c>
    </row>
    <row r="998" spans="1:4" x14ac:dyDescent="0.3">
      <c r="A998" s="23" t="s">
        <v>1002</v>
      </c>
      <c r="B998" s="23" t="s">
        <v>5983</v>
      </c>
      <c r="C998" s="23" t="s">
        <v>5476</v>
      </c>
      <c r="D998" s="23" t="s">
        <v>2393</v>
      </c>
    </row>
    <row r="999" spans="1:4" x14ac:dyDescent="0.3">
      <c r="A999" s="23" t="s">
        <v>1003</v>
      </c>
      <c r="B999" s="23" t="s">
        <v>5983</v>
      </c>
      <c r="C999" s="23" t="s">
        <v>4562</v>
      </c>
      <c r="D999" s="23" t="s">
        <v>3288</v>
      </c>
    </row>
    <row r="1000" spans="1:4" x14ac:dyDescent="0.3">
      <c r="A1000" s="23" t="s">
        <v>1004</v>
      </c>
      <c r="B1000" s="23" t="s">
        <v>5982</v>
      </c>
      <c r="C1000" s="23" t="s">
        <v>5477</v>
      </c>
      <c r="D1000" s="23" t="s">
        <v>2892</v>
      </c>
    </row>
    <row r="1001" spans="1:4" x14ac:dyDescent="0.3">
      <c r="A1001" s="23" t="s">
        <v>1005</v>
      </c>
      <c r="B1001" s="23" t="s">
        <v>5983</v>
      </c>
      <c r="C1001" s="23" t="s">
        <v>5478</v>
      </c>
      <c r="D1001" s="23" t="s">
        <v>3289</v>
      </c>
    </row>
    <row r="1002" spans="1:4" x14ac:dyDescent="0.3">
      <c r="A1002" s="23" t="s">
        <v>1006</v>
      </c>
      <c r="B1002" s="23" t="s">
        <v>5983</v>
      </c>
      <c r="C1002" s="23" t="s">
        <v>3499</v>
      </c>
      <c r="D1002" s="23" t="s">
        <v>3290</v>
      </c>
    </row>
    <row r="1003" spans="1:4" x14ac:dyDescent="0.3">
      <c r="A1003" s="23" t="s">
        <v>1007</v>
      </c>
      <c r="B1003" s="23" t="s">
        <v>5982</v>
      </c>
      <c r="C1003" s="23" t="s">
        <v>4703</v>
      </c>
      <c r="D1003" s="23" t="s">
        <v>3291</v>
      </c>
    </row>
    <row r="1004" spans="1:4" x14ac:dyDescent="0.3">
      <c r="A1004" s="23" t="s">
        <v>1008</v>
      </c>
      <c r="B1004" s="23" t="s">
        <v>5983</v>
      </c>
      <c r="C1004" s="23" t="s">
        <v>4704</v>
      </c>
      <c r="D1004" s="23" t="s">
        <v>3292</v>
      </c>
    </row>
    <row r="1005" spans="1:4" x14ac:dyDescent="0.3">
      <c r="A1005" s="23" t="s">
        <v>1009</v>
      </c>
      <c r="B1005" s="23" t="s">
        <v>5983</v>
      </c>
      <c r="C1005" s="23" t="s">
        <v>5071</v>
      </c>
      <c r="D1005" s="23" t="s">
        <v>3293</v>
      </c>
    </row>
    <row r="1006" spans="1:4" x14ac:dyDescent="0.3">
      <c r="A1006" s="23" t="s">
        <v>1010</v>
      </c>
      <c r="B1006" s="23" t="s">
        <v>5982</v>
      </c>
      <c r="C1006" s="23" t="s">
        <v>3209</v>
      </c>
      <c r="D1006" s="23" t="s">
        <v>3294</v>
      </c>
    </row>
    <row r="1007" spans="1:4" x14ac:dyDescent="0.3">
      <c r="A1007" s="23" t="s">
        <v>1011</v>
      </c>
      <c r="B1007" s="23" t="s">
        <v>5983</v>
      </c>
      <c r="C1007" s="23" t="s">
        <v>5479</v>
      </c>
      <c r="D1007" s="23" t="s">
        <v>3295</v>
      </c>
    </row>
    <row r="1008" spans="1:4" x14ac:dyDescent="0.3">
      <c r="A1008" s="23" t="s">
        <v>1012</v>
      </c>
      <c r="B1008" s="23" t="s">
        <v>5982</v>
      </c>
      <c r="C1008" s="23" t="s">
        <v>5480</v>
      </c>
      <c r="D1008" s="23" t="s">
        <v>2624</v>
      </c>
    </row>
    <row r="1009" spans="1:4" x14ac:dyDescent="0.3">
      <c r="A1009" s="23" t="s">
        <v>1013</v>
      </c>
      <c r="B1009" s="23" t="s">
        <v>5983</v>
      </c>
      <c r="C1009" s="23" t="s">
        <v>4705</v>
      </c>
      <c r="D1009" s="23" t="s">
        <v>3296</v>
      </c>
    </row>
    <row r="1010" spans="1:4" x14ac:dyDescent="0.3">
      <c r="A1010" s="23" t="s">
        <v>1014</v>
      </c>
      <c r="B1010" s="23" t="s">
        <v>5983</v>
      </c>
      <c r="C1010" s="23" t="s">
        <v>4468</v>
      </c>
      <c r="D1010" s="23" t="s">
        <v>3297</v>
      </c>
    </row>
    <row r="1011" spans="1:4" x14ac:dyDescent="0.3">
      <c r="A1011" s="23" t="s">
        <v>1015</v>
      </c>
      <c r="B1011" s="23" t="s">
        <v>5982</v>
      </c>
      <c r="C1011" s="23" t="s">
        <v>4706</v>
      </c>
      <c r="D1011" s="23" t="s">
        <v>3298</v>
      </c>
    </row>
    <row r="1012" spans="1:4" x14ac:dyDescent="0.3">
      <c r="A1012" s="23" t="s">
        <v>1016</v>
      </c>
      <c r="B1012" s="23" t="s">
        <v>5983</v>
      </c>
      <c r="C1012" s="23" t="s">
        <v>2661</v>
      </c>
      <c r="D1012" s="23" t="s">
        <v>3299</v>
      </c>
    </row>
    <row r="1013" spans="1:4" x14ac:dyDescent="0.3">
      <c r="A1013" s="23" t="s">
        <v>1017</v>
      </c>
      <c r="B1013" s="23" t="s">
        <v>5983</v>
      </c>
      <c r="C1013" s="23" t="s">
        <v>5441</v>
      </c>
      <c r="D1013" s="23" t="s">
        <v>3300</v>
      </c>
    </row>
    <row r="1014" spans="1:4" x14ac:dyDescent="0.3">
      <c r="A1014" s="23" t="s">
        <v>1018</v>
      </c>
      <c r="B1014" s="23" t="s">
        <v>5982</v>
      </c>
      <c r="C1014" s="23" t="s">
        <v>5481</v>
      </c>
      <c r="D1014" s="23" t="s">
        <v>3301</v>
      </c>
    </row>
    <row r="1015" spans="1:4" x14ac:dyDescent="0.3">
      <c r="A1015" s="23" t="s">
        <v>1019</v>
      </c>
      <c r="B1015" s="23" t="s">
        <v>5982</v>
      </c>
      <c r="C1015" s="23" t="s">
        <v>5268</v>
      </c>
      <c r="D1015" s="23" t="s">
        <v>3302</v>
      </c>
    </row>
    <row r="1016" spans="1:4" x14ac:dyDescent="0.3">
      <c r="A1016" s="23" t="s">
        <v>1020</v>
      </c>
      <c r="B1016" s="23" t="s">
        <v>5983</v>
      </c>
      <c r="C1016" s="23" t="s">
        <v>4455</v>
      </c>
      <c r="D1016" s="23" t="s">
        <v>3303</v>
      </c>
    </row>
    <row r="1017" spans="1:4" x14ac:dyDescent="0.3">
      <c r="A1017" s="23" t="s">
        <v>1021</v>
      </c>
      <c r="B1017" s="23" t="s">
        <v>5983</v>
      </c>
      <c r="C1017" s="23" t="s">
        <v>5482</v>
      </c>
      <c r="D1017" s="23" t="s">
        <v>3304</v>
      </c>
    </row>
    <row r="1018" spans="1:4" x14ac:dyDescent="0.3">
      <c r="A1018" s="23" t="s">
        <v>1022</v>
      </c>
      <c r="B1018" s="23" t="s">
        <v>5982</v>
      </c>
      <c r="C1018" s="23" t="s">
        <v>5483</v>
      </c>
      <c r="D1018" s="23" t="s">
        <v>3305</v>
      </c>
    </row>
    <row r="1019" spans="1:4" x14ac:dyDescent="0.3">
      <c r="A1019" s="23" t="s">
        <v>1023</v>
      </c>
      <c r="B1019" s="23" t="s">
        <v>5983</v>
      </c>
      <c r="C1019" s="23" t="s">
        <v>5484</v>
      </c>
      <c r="D1019" s="23" t="s">
        <v>3306</v>
      </c>
    </row>
    <row r="1020" spans="1:4" x14ac:dyDescent="0.3">
      <c r="A1020" s="23" t="s">
        <v>1024</v>
      </c>
      <c r="B1020" s="23" t="s">
        <v>5983</v>
      </c>
      <c r="C1020" s="23" t="s">
        <v>4388</v>
      </c>
      <c r="D1020" s="23" t="s">
        <v>3307</v>
      </c>
    </row>
    <row r="1021" spans="1:4" x14ac:dyDescent="0.3">
      <c r="A1021" s="23" t="s">
        <v>1025</v>
      </c>
      <c r="B1021" s="23" t="s">
        <v>5982</v>
      </c>
      <c r="C1021" s="23" t="s">
        <v>5485</v>
      </c>
      <c r="D1021" s="23" t="s">
        <v>3308</v>
      </c>
    </row>
    <row r="1022" spans="1:4" x14ac:dyDescent="0.3">
      <c r="A1022" s="23" t="s">
        <v>1026</v>
      </c>
      <c r="B1022" s="23" t="s">
        <v>5983</v>
      </c>
      <c r="C1022" s="23" t="s">
        <v>5486</v>
      </c>
      <c r="D1022" s="23" t="s">
        <v>3309</v>
      </c>
    </row>
    <row r="1023" spans="1:4" x14ac:dyDescent="0.3">
      <c r="A1023" s="23" t="s">
        <v>1027</v>
      </c>
      <c r="B1023" s="23" t="s">
        <v>5983</v>
      </c>
      <c r="C1023" s="23" t="s">
        <v>5487</v>
      </c>
      <c r="D1023" s="23" t="s">
        <v>3310</v>
      </c>
    </row>
    <row r="1024" spans="1:4" x14ac:dyDescent="0.3">
      <c r="A1024" s="23" t="s">
        <v>1028</v>
      </c>
      <c r="B1024" s="23" t="s">
        <v>5982</v>
      </c>
      <c r="C1024" s="23" t="s">
        <v>5488</v>
      </c>
      <c r="D1024" s="23" t="s">
        <v>3311</v>
      </c>
    </row>
    <row r="1025" spans="1:4" x14ac:dyDescent="0.3">
      <c r="A1025" s="23" t="s">
        <v>1029</v>
      </c>
      <c r="B1025" s="23" t="s">
        <v>5982</v>
      </c>
      <c r="C1025" s="23" t="s">
        <v>5489</v>
      </c>
      <c r="D1025" s="23" t="s">
        <v>3312</v>
      </c>
    </row>
    <row r="1026" spans="1:4" x14ac:dyDescent="0.3">
      <c r="A1026" s="23" t="s">
        <v>1030</v>
      </c>
      <c r="B1026" s="23" t="s">
        <v>5983</v>
      </c>
      <c r="C1026" s="23" t="s">
        <v>4389</v>
      </c>
      <c r="D1026" s="23" t="s">
        <v>3313</v>
      </c>
    </row>
    <row r="1027" spans="1:4" x14ac:dyDescent="0.3">
      <c r="A1027" s="23" t="s">
        <v>1031</v>
      </c>
      <c r="B1027" s="23" t="s">
        <v>5983</v>
      </c>
      <c r="C1027" s="23" t="s">
        <v>4707</v>
      </c>
      <c r="D1027" s="23" t="s">
        <v>3314</v>
      </c>
    </row>
    <row r="1028" spans="1:4" x14ac:dyDescent="0.3">
      <c r="A1028" s="23" t="s">
        <v>1032</v>
      </c>
      <c r="B1028" s="23" t="s">
        <v>5982</v>
      </c>
      <c r="C1028" s="23" t="s">
        <v>5490</v>
      </c>
      <c r="D1028" s="23" t="s">
        <v>3315</v>
      </c>
    </row>
    <row r="1029" spans="1:4" x14ac:dyDescent="0.3">
      <c r="A1029" s="23" t="s">
        <v>1033</v>
      </c>
      <c r="B1029" s="23" t="s">
        <v>5983</v>
      </c>
      <c r="C1029" s="23" t="s">
        <v>4707</v>
      </c>
      <c r="D1029" s="23" t="s">
        <v>3316</v>
      </c>
    </row>
    <row r="1030" spans="1:4" x14ac:dyDescent="0.3">
      <c r="A1030" s="23" t="s">
        <v>1034</v>
      </c>
      <c r="B1030" s="23" t="s">
        <v>5983</v>
      </c>
      <c r="C1030" s="23" t="s">
        <v>3499</v>
      </c>
      <c r="D1030" s="23" t="s">
        <v>3317</v>
      </c>
    </row>
    <row r="1031" spans="1:4" x14ac:dyDescent="0.3">
      <c r="A1031" s="23" t="s">
        <v>1035</v>
      </c>
      <c r="B1031" s="23" t="s">
        <v>5982</v>
      </c>
      <c r="C1031" s="23" t="s">
        <v>5491</v>
      </c>
      <c r="D1031" s="23" t="s">
        <v>3318</v>
      </c>
    </row>
    <row r="1032" spans="1:4" x14ac:dyDescent="0.3">
      <c r="A1032" s="23" t="s">
        <v>1036</v>
      </c>
      <c r="B1032" s="23" t="s">
        <v>5983</v>
      </c>
      <c r="C1032" s="23" t="s">
        <v>4708</v>
      </c>
      <c r="D1032" s="23" t="s">
        <v>3319</v>
      </c>
    </row>
    <row r="1033" spans="1:4" x14ac:dyDescent="0.3">
      <c r="A1033" s="23" t="s">
        <v>1037</v>
      </c>
      <c r="B1033" s="23" t="s">
        <v>5983</v>
      </c>
      <c r="C1033" s="23" t="s">
        <v>4709</v>
      </c>
      <c r="D1033" s="23" t="s">
        <v>3320</v>
      </c>
    </row>
    <row r="1034" spans="1:4" x14ac:dyDescent="0.3">
      <c r="A1034" s="23" t="s">
        <v>1038</v>
      </c>
      <c r="B1034" s="23" t="s">
        <v>5982</v>
      </c>
      <c r="C1034" s="23" t="s">
        <v>5492</v>
      </c>
      <c r="D1034" s="23" t="s">
        <v>2991</v>
      </c>
    </row>
    <row r="1035" spans="1:4" x14ac:dyDescent="0.3">
      <c r="A1035" s="23" t="s">
        <v>1039</v>
      </c>
      <c r="B1035" s="23" t="s">
        <v>5983</v>
      </c>
      <c r="C1035" s="23" t="s">
        <v>4537</v>
      </c>
      <c r="D1035" s="23" t="s">
        <v>3321</v>
      </c>
    </row>
    <row r="1036" spans="1:4" x14ac:dyDescent="0.3">
      <c r="A1036" s="23" t="s">
        <v>1040</v>
      </c>
      <c r="B1036" s="23" t="s">
        <v>5983</v>
      </c>
      <c r="C1036" s="23" t="s">
        <v>4710</v>
      </c>
      <c r="D1036" s="23" t="s">
        <v>3322</v>
      </c>
    </row>
    <row r="1037" spans="1:4" x14ac:dyDescent="0.3">
      <c r="A1037" s="23" t="s">
        <v>1041</v>
      </c>
      <c r="B1037" s="23" t="s">
        <v>5982</v>
      </c>
      <c r="C1037" s="23" t="s">
        <v>4595</v>
      </c>
      <c r="D1037" s="23" t="s">
        <v>3323</v>
      </c>
    </row>
    <row r="1038" spans="1:4" x14ac:dyDescent="0.3">
      <c r="A1038" s="23" t="s">
        <v>1042</v>
      </c>
      <c r="B1038" s="23" t="s">
        <v>5983</v>
      </c>
      <c r="C1038" s="23" t="s">
        <v>4412</v>
      </c>
      <c r="D1038" s="23" t="s">
        <v>3324</v>
      </c>
    </row>
    <row r="1039" spans="1:4" x14ac:dyDescent="0.3">
      <c r="A1039" s="23" t="s">
        <v>1043</v>
      </c>
      <c r="B1039" s="23" t="s">
        <v>5982</v>
      </c>
      <c r="C1039" s="23" t="s">
        <v>5493</v>
      </c>
      <c r="D1039" s="23" t="s">
        <v>3325</v>
      </c>
    </row>
    <row r="1040" spans="1:4" x14ac:dyDescent="0.3">
      <c r="A1040" s="23" t="s">
        <v>1044</v>
      </c>
      <c r="B1040" s="23" t="s">
        <v>5983</v>
      </c>
      <c r="C1040" s="23" t="s">
        <v>5163</v>
      </c>
      <c r="D1040" s="23" t="s">
        <v>3326</v>
      </c>
    </row>
    <row r="1041" spans="1:4" x14ac:dyDescent="0.3">
      <c r="A1041" s="23" t="s">
        <v>1045</v>
      </c>
      <c r="B1041" s="23" t="s">
        <v>5983</v>
      </c>
      <c r="C1041" s="23" t="s">
        <v>4711</v>
      </c>
      <c r="D1041" s="23" t="s">
        <v>3327</v>
      </c>
    </row>
    <row r="1042" spans="1:4" x14ac:dyDescent="0.3">
      <c r="A1042" s="23" t="s">
        <v>1046</v>
      </c>
      <c r="B1042" s="23" t="s">
        <v>5982</v>
      </c>
      <c r="C1042" s="23" t="s">
        <v>4456</v>
      </c>
      <c r="D1042" s="23" t="s">
        <v>3018</v>
      </c>
    </row>
    <row r="1043" spans="1:4" x14ac:dyDescent="0.3">
      <c r="A1043" s="23" t="s">
        <v>1047</v>
      </c>
      <c r="B1043" s="23" t="s">
        <v>5983</v>
      </c>
      <c r="C1043" s="23" t="s">
        <v>4712</v>
      </c>
      <c r="D1043" s="23" t="s">
        <v>3328</v>
      </c>
    </row>
    <row r="1044" spans="1:4" x14ac:dyDescent="0.3">
      <c r="A1044" s="23" t="s">
        <v>1048</v>
      </c>
      <c r="B1044" s="23" t="s">
        <v>5983</v>
      </c>
      <c r="C1044" s="23" t="s">
        <v>5494</v>
      </c>
      <c r="D1044" s="23" t="s">
        <v>3329</v>
      </c>
    </row>
    <row r="1045" spans="1:4" x14ac:dyDescent="0.3">
      <c r="A1045" s="23" t="s">
        <v>1049</v>
      </c>
      <c r="B1045" s="23" t="s">
        <v>5982</v>
      </c>
      <c r="C1045" s="23" t="s">
        <v>5495</v>
      </c>
      <c r="D1045" s="23" t="s">
        <v>3330</v>
      </c>
    </row>
    <row r="1046" spans="1:4" x14ac:dyDescent="0.3">
      <c r="A1046" s="23" t="s">
        <v>1050</v>
      </c>
      <c r="B1046" s="23" t="s">
        <v>5982</v>
      </c>
      <c r="C1046" s="23" t="s">
        <v>4713</v>
      </c>
      <c r="D1046" s="23" t="s">
        <v>3331</v>
      </c>
    </row>
    <row r="1047" spans="1:4" x14ac:dyDescent="0.3">
      <c r="A1047" s="23" t="s">
        <v>1051</v>
      </c>
      <c r="B1047" s="23" t="s">
        <v>5983</v>
      </c>
      <c r="C1047" s="23" t="s">
        <v>4714</v>
      </c>
      <c r="D1047" s="23" t="s">
        <v>3332</v>
      </c>
    </row>
    <row r="1048" spans="1:4" x14ac:dyDescent="0.3">
      <c r="A1048" s="23" t="s">
        <v>1052</v>
      </c>
      <c r="B1048" s="23" t="s">
        <v>5983</v>
      </c>
      <c r="C1048" s="23" t="s">
        <v>4707</v>
      </c>
      <c r="D1048" s="23" t="s">
        <v>3333</v>
      </c>
    </row>
    <row r="1049" spans="1:4" x14ac:dyDescent="0.3">
      <c r="A1049" s="23" t="s">
        <v>1053</v>
      </c>
      <c r="B1049" s="23" t="s">
        <v>5982</v>
      </c>
      <c r="C1049" s="23" t="s">
        <v>5496</v>
      </c>
      <c r="D1049" s="23" t="s">
        <v>3334</v>
      </c>
    </row>
    <row r="1050" spans="1:4" x14ac:dyDescent="0.3">
      <c r="A1050" s="23" t="s">
        <v>1054</v>
      </c>
      <c r="B1050" s="23" t="s">
        <v>5983</v>
      </c>
      <c r="C1050" s="23" t="s">
        <v>4715</v>
      </c>
      <c r="D1050" s="23" t="s">
        <v>3335</v>
      </c>
    </row>
    <row r="1051" spans="1:4" x14ac:dyDescent="0.3">
      <c r="A1051" s="23" t="s">
        <v>1055</v>
      </c>
      <c r="B1051" s="23" t="s">
        <v>5983</v>
      </c>
      <c r="C1051" s="23" t="s">
        <v>4630</v>
      </c>
      <c r="D1051" s="23" t="s">
        <v>3336</v>
      </c>
    </row>
    <row r="1052" spans="1:4" x14ac:dyDescent="0.3">
      <c r="A1052" s="23" t="s">
        <v>1056</v>
      </c>
      <c r="B1052" s="23" t="s">
        <v>5982</v>
      </c>
      <c r="C1052" s="23" t="s">
        <v>5497</v>
      </c>
      <c r="D1052" s="23" t="s">
        <v>3337</v>
      </c>
    </row>
    <row r="1053" spans="1:4" x14ac:dyDescent="0.3">
      <c r="A1053" s="23" t="s">
        <v>1057</v>
      </c>
      <c r="B1053" s="23" t="s">
        <v>5983</v>
      </c>
      <c r="C1053" s="23" t="s">
        <v>5498</v>
      </c>
      <c r="D1053" s="23" t="s">
        <v>3338</v>
      </c>
    </row>
    <row r="1054" spans="1:4" x14ac:dyDescent="0.3">
      <c r="A1054" s="23" t="s">
        <v>1058</v>
      </c>
      <c r="B1054" s="23" t="s">
        <v>5983</v>
      </c>
      <c r="C1054" s="23" t="s">
        <v>5499</v>
      </c>
      <c r="D1054" s="23" t="s">
        <v>3339</v>
      </c>
    </row>
    <row r="1055" spans="1:4" x14ac:dyDescent="0.3">
      <c r="A1055" s="23" t="s">
        <v>1059</v>
      </c>
      <c r="B1055" s="23" t="s">
        <v>5982</v>
      </c>
      <c r="C1055" s="23" t="s">
        <v>5245</v>
      </c>
      <c r="D1055" s="23" t="s">
        <v>3340</v>
      </c>
    </row>
    <row r="1056" spans="1:4" x14ac:dyDescent="0.3">
      <c r="A1056" s="23" t="s">
        <v>1060</v>
      </c>
      <c r="B1056" s="23" t="s">
        <v>5982</v>
      </c>
      <c r="C1056" s="23" t="s">
        <v>4554</v>
      </c>
      <c r="D1056" s="23" t="s">
        <v>3341</v>
      </c>
    </row>
    <row r="1057" spans="1:4" x14ac:dyDescent="0.3">
      <c r="A1057" s="23" t="s">
        <v>1061</v>
      </c>
      <c r="B1057" s="23" t="s">
        <v>5983</v>
      </c>
      <c r="C1057" s="23" t="s">
        <v>4716</v>
      </c>
      <c r="D1057" s="23" t="s">
        <v>3342</v>
      </c>
    </row>
    <row r="1058" spans="1:4" x14ac:dyDescent="0.3">
      <c r="A1058" s="23" t="s">
        <v>1062</v>
      </c>
      <c r="B1058" s="23" t="s">
        <v>5983</v>
      </c>
      <c r="C1058" s="23" t="s">
        <v>5500</v>
      </c>
      <c r="D1058" s="23" t="s">
        <v>3283</v>
      </c>
    </row>
    <row r="1059" spans="1:4" x14ac:dyDescent="0.3">
      <c r="A1059" s="23" t="s">
        <v>1063</v>
      </c>
      <c r="B1059" s="23" t="s">
        <v>5982</v>
      </c>
      <c r="C1059" s="23" t="s">
        <v>5446</v>
      </c>
      <c r="D1059" s="23" t="s">
        <v>3343</v>
      </c>
    </row>
    <row r="1060" spans="1:4" x14ac:dyDescent="0.3">
      <c r="A1060" s="23" t="s">
        <v>1064</v>
      </c>
      <c r="B1060" s="23" t="s">
        <v>5983</v>
      </c>
      <c r="C1060" s="23" t="s">
        <v>4478</v>
      </c>
      <c r="D1060" s="23" t="s">
        <v>3344</v>
      </c>
    </row>
    <row r="1061" spans="1:4" x14ac:dyDescent="0.3">
      <c r="A1061" s="23" t="s">
        <v>1065</v>
      </c>
      <c r="B1061" s="23" t="s">
        <v>5983</v>
      </c>
      <c r="C1061" s="23" t="s">
        <v>5501</v>
      </c>
      <c r="D1061" s="23" t="s">
        <v>3345</v>
      </c>
    </row>
    <row r="1062" spans="1:4" x14ac:dyDescent="0.3">
      <c r="A1062" s="23" t="s">
        <v>1066</v>
      </c>
      <c r="B1062" s="23" t="s">
        <v>5982</v>
      </c>
      <c r="C1062" s="23" t="s">
        <v>5502</v>
      </c>
      <c r="D1062" s="23" t="s">
        <v>3346</v>
      </c>
    </row>
    <row r="1063" spans="1:4" x14ac:dyDescent="0.3">
      <c r="A1063" s="23" t="s">
        <v>1067</v>
      </c>
      <c r="B1063" s="23" t="s">
        <v>5983</v>
      </c>
      <c r="C1063" s="23" t="s">
        <v>5503</v>
      </c>
      <c r="D1063" s="23" t="s">
        <v>3089</v>
      </c>
    </row>
    <row r="1064" spans="1:4" x14ac:dyDescent="0.3">
      <c r="A1064" s="23" t="s">
        <v>1068</v>
      </c>
      <c r="B1064" s="23" t="s">
        <v>5983</v>
      </c>
      <c r="C1064" s="23" t="s">
        <v>4717</v>
      </c>
      <c r="D1064" s="23" t="s">
        <v>3347</v>
      </c>
    </row>
    <row r="1065" spans="1:4" x14ac:dyDescent="0.3">
      <c r="A1065" s="23" t="s">
        <v>1069</v>
      </c>
      <c r="B1065" s="23" t="s">
        <v>5982</v>
      </c>
      <c r="C1065" s="23" t="s">
        <v>4718</v>
      </c>
      <c r="D1065" s="23" t="s">
        <v>3348</v>
      </c>
    </row>
    <row r="1066" spans="1:4" x14ac:dyDescent="0.3">
      <c r="A1066" s="23" t="s">
        <v>1070</v>
      </c>
      <c r="B1066" s="23" t="s">
        <v>5983</v>
      </c>
      <c r="C1066" s="23" t="s">
        <v>4719</v>
      </c>
      <c r="D1066" s="23" t="s">
        <v>3349</v>
      </c>
    </row>
    <row r="1067" spans="1:4" x14ac:dyDescent="0.3">
      <c r="A1067" s="23" t="s">
        <v>1071</v>
      </c>
      <c r="B1067" s="23" t="s">
        <v>5983</v>
      </c>
      <c r="C1067" s="23" t="s">
        <v>4720</v>
      </c>
      <c r="D1067" s="23" t="s">
        <v>3350</v>
      </c>
    </row>
    <row r="1068" spans="1:4" x14ac:dyDescent="0.3">
      <c r="A1068" s="23" t="s">
        <v>1072</v>
      </c>
      <c r="B1068" s="23" t="s">
        <v>5982</v>
      </c>
      <c r="C1068" s="23" t="s">
        <v>5382</v>
      </c>
      <c r="D1068" s="23" t="s">
        <v>3351</v>
      </c>
    </row>
    <row r="1069" spans="1:4" x14ac:dyDescent="0.3">
      <c r="A1069" s="23" t="s">
        <v>1073</v>
      </c>
      <c r="B1069" s="23" t="s">
        <v>5983</v>
      </c>
      <c r="C1069" s="23" t="s">
        <v>2938</v>
      </c>
      <c r="D1069" s="23" t="s">
        <v>3352</v>
      </c>
    </row>
    <row r="1070" spans="1:4" x14ac:dyDescent="0.3">
      <c r="A1070" s="23" t="s">
        <v>1074</v>
      </c>
      <c r="B1070" s="23" t="s">
        <v>5982</v>
      </c>
      <c r="C1070" s="23" t="s">
        <v>4721</v>
      </c>
      <c r="D1070" s="23" t="s">
        <v>3097</v>
      </c>
    </row>
    <row r="1071" spans="1:4" x14ac:dyDescent="0.3">
      <c r="A1071" s="23" t="s">
        <v>1075</v>
      </c>
      <c r="B1071" s="23" t="s">
        <v>5983</v>
      </c>
      <c r="C1071" s="23" t="s">
        <v>5504</v>
      </c>
      <c r="D1071" s="23" t="s">
        <v>3353</v>
      </c>
    </row>
    <row r="1072" spans="1:4" x14ac:dyDescent="0.3">
      <c r="A1072" s="23" t="s">
        <v>1076</v>
      </c>
      <c r="B1072" s="23" t="s">
        <v>5983</v>
      </c>
      <c r="C1072" s="23" t="s">
        <v>4523</v>
      </c>
      <c r="D1072" s="23" t="s">
        <v>3354</v>
      </c>
    </row>
    <row r="1073" spans="1:4" x14ac:dyDescent="0.3">
      <c r="A1073" s="23" t="s">
        <v>1077</v>
      </c>
      <c r="B1073" s="23" t="s">
        <v>5982</v>
      </c>
      <c r="C1073" s="23" t="s">
        <v>4722</v>
      </c>
      <c r="D1073" s="23" t="s">
        <v>3355</v>
      </c>
    </row>
    <row r="1074" spans="1:4" x14ac:dyDescent="0.3">
      <c r="A1074" s="23" t="s">
        <v>1078</v>
      </c>
      <c r="B1074" s="23" t="s">
        <v>5983</v>
      </c>
      <c r="C1074" s="23" t="s">
        <v>5505</v>
      </c>
      <c r="D1074" s="23" t="s">
        <v>3356</v>
      </c>
    </row>
    <row r="1075" spans="1:4" x14ac:dyDescent="0.3">
      <c r="A1075" s="23" t="s">
        <v>1079</v>
      </c>
      <c r="B1075" s="23" t="s">
        <v>5983</v>
      </c>
      <c r="C1075" s="23" t="s">
        <v>4447</v>
      </c>
      <c r="D1075" s="23" t="s">
        <v>3357</v>
      </c>
    </row>
    <row r="1076" spans="1:4" x14ac:dyDescent="0.3">
      <c r="A1076" s="23" t="s">
        <v>1080</v>
      </c>
      <c r="B1076" s="23" t="s">
        <v>5982</v>
      </c>
      <c r="C1076" s="23" t="s">
        <v>4591</v>
      </c>
      <c r="D1076" s="23" t="s">
        <v>3358</v>
      </c>
    </row>
    <row r="1077" spans="1:4" x14ac:dyDescent="0.3">
      <c r="A1077" s="23" t="s">
        <v>1081</v>
      </c>
      <c r="B1077" s="23" t="s">
        <v>5982</v>
      </c>
      <c r="C1077" s="23" t="s">
        <v>5506</v>
      </c>
      <c r="D1077" s="23" t="s">
        <v>2845</v>
      </c>
    </row>
    <row r="1078" spans="1:4" x14ac:dyDescent="0.3">
      <c r="A1078" s="23" t="s">
        <v>1082</v>
      </c>
      <c r="B1078" s="23" t="s">
        <v>5983</v>
      </c>
      <c r="C1078" s="23" t="s">
        <v>4723</v>
      </c>
      <c r="D1078" s="23" t="s">
        <v>3359</v>
      </c>
    </row>
    <row r="1079" spans="1:4" x14ac:dyDescent="0.3">
      <c r="A1079" s="23" t="s">
        <v>1083</v>
      </c>
      <c r="B1079" s="23" t="s">
        <v>5983</v>
      </c>
      <c r="C1079" s="23" t="s">
        <v>4485</v>
      </c>
      <c r="D1079" s="23" t="s">
        <v>3360</v>
      </c>
    </row>
    <row r="1080" spans="1:4" x14ac:dyDescent="0.3">
      <c r="A1080" s="23" t="s">
        <v>1084</v>
      </c>
      <c r="B1080" s="23" t="s">
        <v>5982</v>
      </c>
      <c r="C1080" s="23" t="s">
        <v>4724</v>
      </c>
      <c r="D1080" s="23" t="s">
        <v>3361</v>
      </c>
    </row>
    <row r="1081" spans="1:4" x14ac:dyDescent="0.3">
      <c r="A1081" s="23" t="s">
        <v>1085</v>
      </c>
      <c r="B1081" s="23" t="s">
        <v>5983</v>
      </c>
      <c r="C1081" s="23" t="s">
        <v>5507</v>
      </c>
      <c r="D1081" s="23" t="s">
        <v>3362</v>
      </c>
    </row>
    <row r="1082" spans="1:4" x14ac:dyDescent="0.3">
      <c r="A1082" s="23" t="s">
        <v>1086</v>
      </c>
      <c r="B1082" s="23" t="s">
        <v>5983</v>
      </c>
      <c r="C1082" s="23" t="s">
        <v>5280</v>
      </c>
      <c r="D1082" s="23" t="s">
        <v>3363</v>
      </c>
    </row>
    <row r="1083" spans="1:4" x14ac:dyDescent="0.3">
      <c r="A1083" s="23" t="s">
        <v>1087</v>
      </c>
      <c r="B1083" s="23" t="s">
        <v>5982</v>
      </c>
      <c r="C1083" s="23" t="s">
        <v>5508</v>
      </c>
      <c r="D1083" s="23" t="s">
        <v>3364</v>
      </c>
    </row>
    <row r="1084" spans="1:4" x14ac:dyDescent="0.3">
      <c r="A1084" s="23" t="s">
        <v>1088</v>
      </c>
      <c r="B1084" s="23" t="s">
        <v>5983</v>
      </c>
      <c r="C1084" s="23" t="s">
        <v>4725</v>
      </c>
      <c r="D1084" s="23" t="s">
        <v>3365</v>
      </c>
    </row>
    <row r="1085" spans="1:4" x14ac:dyDescent="0.3">
      <c r="A1085" s="23" t="s">
        <v>1089</v>
      </c>
      <c r="B1085" s="23" t="s">
        <v>5983</v>
      </c>
      <c r="C1085" s="23" t="s">
        <v>5509</v>
      </c>
      <c r="D1085" s="23" t="s">
        <v>3366</v>
      </c>
    </row>
    <row r="1086" spans="1:4" x14ac:dyDescent="0.3">
      <c r="A1086" s="23" t="s">
        <v>1090</v>
      </c>
      <c r="B1086" s="23" t="s">
        <v>5982</v>
      </c>
      <c r="C1086" s="23" t="s">
        <v>4591</v>
      </c>
      <c r="D1086" s="23" t="s">
        <v>3367</v>
      </c>
    </row>
    <row r="1087" spans="1:4" x14ac:dyDescent="0.3">
      <c r="A1087" s="23" t="s">
        <v>1091</v>
      </c>
      <c r="B1087" s="23" t="s">
        <v>5982</v>
      </c>
      <c r="C1087" s="23" t="s">
        <v>4485</v>
      </c>
      <c r="D1087" s="23" t="s">
        <v>3368</v>
      </c>
    </row>
    <row r="1088" spans="1:4" x14ac:dyDescent="0.3">
      <c r="A1088" s="23" t="s">
        <v>1092</v>
      </c>
      <c r="B1088" s="23" t="s">
        <v>5983</v>
      </c>
      <c r="C1088" s="23" t="s">
        <v>5510</v>
      </c>
      <c r="D1088" s="23" t="s">
        <v>3369</v>
      </c>
    </row>
    <row r="1089" spans="1:4" x14ac:dyDescent="0.3">
      <c r="A1089" s="23" t="s">
        <v>1093</v>
      </c>
      <c r="B1089" s="23" t="s">
        <v>5983</v>
      </c>
      <c r="C1089" s="23" t="s">
        <v>5511</v>
      </c>
      <c r="D1089" s="23" t="s">
        <v>3370</v>
      </c>
    </row>
    <row r="1090" spans="1:4" x14ac:dyDescent="0.3">
      <c r="A1090" s="23" t="s">
        <v>1094</v>
      </c>
      <c r="B1090" s="23" t="s">
        <v>5982</v>
      </c>
      <c r="C1090" s="23" t="s">
        <v>4726</v>
      </c>
      <c r="D1090" s="23" t="s">
        <v>3371</v>
      </c>
    </row>
    <row r="1091" spans="1:4" x14ac:dyDescent="0.3">
      <c r="A1091" s="23" t="s">
        <v>1095</v>
      </c>
      <c r="B1091" s="23" t="s">
        <v>5983</v>
      </c>
      <c r="C1091" s="23" t="s">
        <v>4727</v>
      </c>
      <c r="D1091" s="23" t="s">
        <v>3372</v>
      </c>
    </row>
    <row r="1092" spans="1:4" x14ac:dyDescent="0.3">
      <c r="A1092" s="23" t="s">
        <v>1096</v>
      </c>
      <c r="B1092" s="23" t="s">
        <v>5983</v>
      </c>
      <c r="C1092" s="23" t="s">
        <v>5512</v>
      </c>
      <c r="D1092" s="23" t="s">
        <v>3325</v>
      </c>
    </row>
    <row r="1093" spans="1:4" x14ac:dyDescent="0.3">
      <c r="A1093" s="23" t="s">
        <v>1097</v>
      </c>
      <c r="B1093" s="23" t="s">
        <v>5982</v>
      </c>
      <c r="C1093" s="23" t="s">
        <v>5513</v>
      </c>
      <c r="D1093" s="23" t="s">
        <v>3373</v>
      </c>
    </row>
    <row r="1094" spans="1:4" x14ac:dyDescent="0.3">
      <c r="A1094" s="23" t="s">
        <v>1098</v>
      </c>
      <c r="B1094" s="23" t="s">
        <v>5983</v>
      </c>
      <c r="C1094" s="23" t="s">
        <v>4728</v>
      </c>
      <c r="D1094" s="23" t="s">
        <v>3374</v>
      </c>
    </row>
    <row r="1095" spans="1:4" x14ac:dyDescent="0.3">
      <c r="A1095" s="23" t="s">
        <v>1099</v>
      </c>
      <c r="B1095" s="23" t="s">
        <v>5983</v>
      </c>
      <c r="C1095" s="23" t="s">
        <v>5405</v>
      </c>
      <c r="D1095" s="23" t="s">
        <v>2432</v>
      </c>
    </row>
    <row r="1096" spans="1:4" x14ac:dyDescent="0.3">
      <c r="A1096" s="23" t="s">
        <v>1100</v>
      </c>
      <c r="B1096" s="23" t="s">
        <v>5982</v>
      </c>
      <c r="C1096" s="23" t="s">
        <v>4453</v>
      </c>
      <c r="D1096" s="23" t="s">
        <v>3375</v>
      </c>
    </row>
    <row r="1097" spans="1:4" x14ac:dyDescent="0.3">
      <c r="A1097" s="23" t="s">
        <v>1101</v>
      </c>
      <c r="B1097" s="23" t="s">
        <v>5983</v>
      </c>
      <c r="C1097" s="23" t="s">
        <v>4729</v>
      </c>
      <c r="D1097" s="23" t="s">
        <v>3376</v>
      </c>
    </row>
    <row r="1098" spans="1:4" x14ac:dyDescent="0.3">
      <c r="A1098" s="23" t="s">
        <v>1102</v>
      </c>
      <c r="B1098" s="23" t="s">
        <v>5983</v>
      </c>
      <c r="C1098" s="23" t="s">
        <v>5514</v>
      </c>
      <c r="D1098" s="23" t="s">
        <v>3377</v>
      </c>
    </row>
    <row r="1099" spans="1:4" x14ac:dyDescent="0.3">
      <c r="A1099" s="23" t="s">
        <v>1103</v>
      </c>
      <c r="B1099" s="23" t="s">
        <v>5982</v>
      </c>
      <c r="C1099" s="23" t="s">
        <v>4630</v>
      </c>
      <c r="D1099" s="23" t="s">
        <v>3378</v>
      </c>
    </row>
    <row r="1100" spans="1:4" x14ac:dyDescent="0.3">
      <c r="A1100" s="23" t="s">
        <v>1104</v>
      </c>
      <c r="B1100" s="23" t="s">
        <v>5983</v>
      </c>
      <c r="C1100" s="23" t="s">
        <v>5515</v>
      </c>
      <c r="D1100" s="23" t="s">
        <v>2619</v>
      </c>
    </row>
    <row r="1101" spans="1:4" x14ac:dyDescent="0.3">
      <c r="A1101" s="23" t="s">
        <v>1105</v>
      </c>
      <c r="B1101" s="23" t="s">
        <v>5982</v>
      </c>
      <c r="C1101" s="23" t="s">
        <v>5516</v>
      </c>
      <c r="D1101" s="23" t="s">
        <v>3379</v>
      </c>
    </row>
    <row r="1102" spans="1:4" x14ac:dyDescent="0.3">
      <c r="A1102" s="23" t="s">
        <v>1106</v>
      </c>
      <c r="B1102" s="23" t="s">
        <v>5983</v>
      </c>
      <c r="C1102" s="23" t="s">
        <v>4562</v>
      </c>
      <c r="D1102" s="23" t="s">
        <v>3380</v>
      </c>
    </row>
    <row r="1103" spans="1:4" x14ac:dyDescent="0.3">
      <c r="A1103" s="23" t="s">
        <v>1107</v>
      </c>
      <c r="B1103" s="23" t="s">
        <v>5983</v>
      </c>
      <c r="C1103" s="23" t="s">
        <v>2938</v>
      </c>
      <c r="D1103" s="23" t="s">
        <v>2823</v>
      </c>
    </row>
    <row r="1104" spans="1:4" x14ac:dyDescent="0.3">
      <c r="A1104" s="23" t="s">
        <v>1108</v>
      </c>
      <c r="B1104" s="23" t="s">
        <v>5982</v>
      </c>
      <c r="C1104" s="23" t="s">
        <v>5517</v>
      </c>
      <c r="D1104" s="23" t="s">
        <v>3381</v>
      </c>
    </row>
    <row r="1105" spans="1:4" x14ac:dyDescent="0.3">
      <c r="A1105" s="23" t="s">
        <v>1109</v>
      </c>
      <c r="B1105" s="23" t="s">
        <v>5983</v>
      </c>
      <c r="C1105" s="23" t="s">
        <v>5518</v>
      </c>
      <c r="D1105" s="23" t="s">
        <v>3382</v>
      </c>
    </row>
    <row r="1106" spans="1:4" x14ac:dyDescent="0.3">
      <c r="A1106" s="23" t="s">
        <v>1110</v>
      </c>
      <c r="B1106" s="23" t="s">
        <v>5983</v>
      </c>
      <c r="C1106" s="23" t="s">
        <v>4730</v>
      </c>
      <c r="D1106" s="23" t="s">
        <v>3383</v>
      </c>
    </row>
    <row r="1107" spans="1:4" x14ac:dyDescent="0.3">
      <c r="A1107" s="23" t="s">
        <v>1111</v>
      </c>
      <c r="B1107" s="23" t="s">
        <v>5982</v>
      </c>
      <c r="C1107" s="23" t="s">
        <v>4435</v>
      </c>
      <c r="D1107" s="23" t="s">
        <v>3384</v>
      </c>
    </row>
    <row r="1108" spans="1:4" x14ac:dyDescent="0.3">
      <c r="A1108" s="23" t="s">
        <v>1112</v>
      </c>
      <c r="B1108" s="23" t="s">
        <v>5982</v>
      </c>
      <c r="C1108" s="23" t="s">
        <v>4601</v>
      </c>
      <c r="D1108" s="23" t="s">
        <v>3385</v>
      </c>
    </row>
    <row r="1109" spans="1:4" x14ac:dyDescent="0.3">
      <c r="A1109" s="23" t="s">
        <v>1113</v>
      </c>
      <c r="B1109" s="23" t="s">
        <v>5983</v>
      </c>
      <c r="C1109" s="23" t="s">
        <v>5519</v>
      </c>
      <c r="D1109" s="23" t="s">
        <v>3386</v>
      </c>
    </row>
    <row r="1110" spans="1:4" x14ac:dyDescent="0.3">
      <c r="A1110" s="23" t="s">
        <v>1114</v>
      </c>
      <c r="B1110" s="23" t="s">
        <v>5983</v>
      </c>
      <c r="C1110" s="23" t="s">
        <v>5520</v>
      </c>
      <c r="D1110" s="23" t="s">
        <v>3387</v>
      </c>
    </row>
    <row r="1111" spans="1:4" x14ac:dyDescent="0.3">
      <c r="A1111" s="23" t="s">
        <v>1115</v>
      </c>
      <c r="B1111" s="23" t="s">
        <v>5982</v>
      </c>
      <c r="C1111" s="23" t="s">
        <v>5521</v>
      </c>
      <c r="D1111" s="23" t="s">
        <v>3388</v>
      </c>
    </row>
    <row r="1112" spans="1:4" x14ac:dyDescent="0.3">
      <c r="A1112" s="23" t="s">
        <v>1116</v>
      </c>
      <c r="B1112" s="23" t="s">
        <v>5983</v>
      </c>
      <c r="C1112" s="23" t="s">
        <v>4418</v>
      </c>
      <c r="D1112" s="23" t="s">
        <v>2753</v>
      </c>
    </row>
    <row r="1113" spans="1:4" x14ac:dyDescent="0.3">
      <c r="A1113" s="23" t="s">
        <v>1117</v>
      </c>
      <c r="B1113" s="23" t="s">
        <v>5983</v>
      </c>
      <c r="C1113" s="23" t="s">
        <v>5522</v>
      </c>
      <c r="D1113" s="23" t="s">
        <v>3389</v>
      </c>
    </row>
    <row r="1114" spans="1:4" x14ac:dyDescent="0.3">
      <c r="A1114" s="23" t="s">
        <v>1118</v>
      </c>
      <c r="B1114" s="23" t="s">
        <v>5982</v>
      </c>
      <c r="C1114" s="23" t="s">
        <v>3209</v>
      </c>
      <c r="D1114" s="23" t="s">
        <v>3390</v>
      </c>
    </row>
    <row r="1115" spans="1:4" x14ac:dyDescent="0.3">
      <c r="A1115" s="23" t="s">
        <v>1119</v>
      </c>
      <c r="B1115" s="23" t="s">
        <v>5983</v>
      </c>
      <c r="C1115" s="23" t="s">
        <v>4731</v>
      </c>
      <c r="D1115" s="23" t="s">
        <v>3391</v>
      </c>
    </row>
    <row r="1116" spans="1:4" x14ac:dyDescent="0.3">
      <c r="A1116" s="23" t="s">
        <v>1120</v>
      </c>
      <c r="B1116" s="23" t="s">
        <v>5983</v>
      </c>
      <c r="C1116" s="23" t="s">
        <v>5523</v>
      </c>
      <c r="D1116" s="23" t="s">
        <v>3392</v>
      </c>
    </row>
    <row r="1117" spans="1:4" x14ac:dyDescent="0.3">
      <c r="A1117" s="23" t="s">
        <v>1121</v>
      </c>
      <c r="B1117" s="23" t="s">
        <v>5982</v>
      </c>
      <c r="C1117" s="23" t="s">
        <v>5524</v>
      </c>
      <c r="D1117" s="23" t="s">
        <v>3393</v>
      </c>
    </row>
    <row r="1118" spans="1:4" x14ac:dyDescent="0.3">
      <c r="A1118" s="23" t="s">
        <v>1122</v>
      </c>
      <c r="B1118" s="23" t="s">
        <v>5982</v>
      </c>
      <c r="C1118" s="23" t="s">
        <v>5525</v>
      </c>
      <c r="D1118" s="23" t="s">
        <v>3394</v>
      </c>
    </row>
    <row r="1119" spans="1:4" x14ac:dyDescent="0.3">
      <c r="A1119" s="23" t="s">
        <v>1123</v>
      </c>
      <c r="B1119" s="23" t="s">
        <v>5983</v>
      </c>
      <c r="C1119" s="23" t="s">
        <v>4487</v>
      </c>
      <c r="D1119" s="23" t="s">
        <v>3395</v>
      </c>
    </row>
    <row r="1120" spans="1:4" x14ac:dyDescent="0.3">
      <c r="A1120" s="23" t="s">
        <v>1124</v>
      </c>
      <c r="B1120" s="23" t="s">
        <v>5983</v>
      </c>
      <c r="C1120" s="23" t="s">
        <v>4732</v>
      </c>
      <c r="D1120" s="23" t="s">
        <v>3396</v>
      </c>
    </row>
    <row r="1121" spans="1:4" x14ac:dyDescent="0.3">
      <c r="A1121" s="23" t="s">
        <v>1125</v>
      </c>
      <c r="B1121" s="23" t="s">
        <v>5982</v>
      </c>
      <c r="C1121" s="23" t="s">
        <v>5526</v>
      </c>
      <c r="D1121" s="23" t="s">
        <v>3397</v>
      </c>
    </row>
    <row r="1122" spans="1:4" x14ac:dyDescent="0.3">
      <c r="A1122" s="23" t="s">
        <v>1126</v>
      </c>
      <c r="B1122" s="23" t="s">
        <v>5983</v>
      </c>
      <c r="C1122" s="23" t="s">
        <v>5527</v>
      </c>
      <c r="D1122" s="23" t="s">
        <v>3398</v>
      </c>
    </row>
    <row r="1123" spans="1:4" x14ac:dyDescent="0.3">
      <c r="A1123" s="23" t="s">
        <v>1127</v>
      </c>
      <c r="B1123" s="23" t="s">
        <v>5983</v>
      </c>
      <c r="C1123" s="23" t="s">
        <v>5405</v>
      </c>
      <c r="D1123" s="23" t="s">
        <v>3399</v>
      </c>
    </row>
    <row r="1124" spans="1:4" x14ac:dyDescent="0.3">
      <c r="A1124" s="23" t="s">
        <v>1128</v>
      </c>
      <c r="B1124" s="23" t="s">
        <v>5982</v>
      </c>
      <c r="C1124" s="23" t="s">
        <v>5528</v>
      </c>
      <c r="D1124" s="23" t="s">
        <v>3400</v>
      </c>
    </row>
    <row r="1125" spans="1:4" x14ac:dyDescent="0.3">
      <c r="A1125" s="23" t="s">
        <v>1129</v>
      </c>
      <c r="B1125" s="23" t="s">
        <v>5983</v>
      </c>
      <c r="C1125" s="23" t="s">
        <v>5221</v>
      </c>
      <c r="D1125" s="23" t="s">
        <v>3401</v>
      </c>
    </row>
    <row r="1126" spans="1:4" x14ac:dyDescent="0.3">
      <c r="A1126" s="23" t="s">
        <v>1130</v>
      </c>
      <c r="B1126" s="23" t="s">
        <v>5983</v>
      </c>
      <c r="C1126" s="23" t="s">
        <v>4733</v>
      </c>
      <c r="D1126" s="23" t="s">
        <v>3402</v>
      </c>
    </row>
    <row r="1127" spans="1:4" x14ac:dyDescent="0.3">
      <c r="A1127" s="23" t="s">
        <v>1131</v>
      </c>
      <c r="B1127" s="23" t="s">
        <v>5982</v>
      </c>
      <c r="C1127" s="23" t="s">
        <v>4734</v>
      </c>
      <c r="D1127" s="23" t="s">
        <v>3403</v>
      </c>
    </row>
    <row r="1128" spans="1:4" x14ac:dyDescent="0.3">
      <c r="A1128" s="23" t="s">
        <v>1132</v>
      </c>
      <c r="B1128" s="23" t="s">
        <v>5983</v>
      </c>
      <c r="C1128" s="23" t="s">
        <v>4549</v>
      </c>
      <c r="D1128" s="23" t="s">
        <v>3404</v>
      </c>
    </row>
    <row r="1129" spans="1:4" x14ac:dyDescent="0.3">
      <c r="A1129" s="23" t="s">
        <v>1133</v>
      </c>
      <c r="B1129" s="23" t="s">
        <v>5983</v>
      </c>
      <c r="C1129" s="23" t="s">
        <v>2834</v>
      </c>
      <c r="D1129" s="23" t="s">
        <v>3405</v>
      </c>
    </row>
    <row r="1130" spans="1:4" x14ac:dyDescent="0.3">
      <c r="A1130" s="23" t="s">
        <v>1134</v>
      </c>
      <c r="B1130" s="23" t="s">
        <v>5982</v>
      </c>
      <c r="C1130" s="23" t="s">
        <v>5529</v>
      </c>
      <c r="D1130" s="23" t="s">
        <v>3406</v>
      </c>
    </row>
    <row r="1131" spans="1:4" x14ac:dyDescent="0.3">
      <c r="A1131" s="23" t="s">
        <v>1135</v>
      </c>
      <c r="B1131" s="23" t="s">
        <v>5983</v>
      </c>
      <c r="C1131" s="23" t="s">
        <v>4584</v>
      </c>
      <c r="D1131" s="23" t="s">
        <v>3407</v>
      </c>
    </row>
    <row r="1132" spans="1:4" x14ac:dyDescent="0.3">
      <c r="A1132" s="23" t="s">
        <v>1136</v>
      </c>
      <c r="B1132" s="23" t="s">
        <v>5982</v>
      </c>
      <c r="C1132" s="23" t="s">
        <v>5530</v>
      </c>
      <c r="D1132" s="23" t="s">
        <v>3408</v>
      </c>
    </row>
    <row r="1133" spans="1:4" x14ac:dyDescent="0.3">
      <c r="A1133" s="23" t="s">
        <v>1137</v>
      </c>
      <c r="B1133" s="23" t="s">
        <v>5983</v>
      </c>
      <c r="C1133" s="23" t="s">
        <v>4735</v>
      </c>
      <c r="D1133" s="23" t="s">
        <v>3409</v>
      </c>
    </row>
    <row r="1134" spans="1:4" x14ac:dyDescent="0.3">
      <c r="A1134" s="23" t="s">
        <v>1138</v>
      </c>
      <c r="B1134" s="23" t="s">
        <v>5983</v>
      </c>
      <c r="C1134" s="23" t="s">
        <v>5531</v>
      </c>
      <c r="D1134" s="23" t="s">
        <v>3410</v>
      </c>
    </row>
    <row r="1135" spans="1:4" x14ac:dyDescent="0.3">
      <c r="A1135" s="23" t="s">
        <v>1139</v>
      </c>
      <c r="B1135" s="23" t="s">
        <v>5982</v>
      </c>
      <c r="C1135" s="23" t="s">
        <v>4470</v>
      </c>
      <c r="D1135" s="23" t="s">
        <v>3411</v>
      </c>
    </row>
    <row r="1136" spans="1:4" x14ac:dyDescent="0.3">
      <c r="A1136" s="23" t="s">
        <v>1140</v>
      </c>
      <c r="B1136" s="23" t="s">
        <v>5983</v>
      </c>
      <c r="C1136" s="23" t="s">
        <v>4411</v>
      </c>
      <c r="D1136" s="23" t="s">
        <v>3412</v>
      </c>
    </row>
    <row r="1137" spans="1:4" x14ac:dyDescent="0.3">
      <c r="A1137" s="23" t="s">
        <v>1141</v>
      </c>
      <c r="B1137" s="23" t="s">
        <v>5983</v>
      </c>
      <c r="C1137" s="23" t="s">
        <v>4736</v>
      </c>
      <c r="D1137" s="23" t="s">
        <v>3413</v>
      </c>
    </row>
    <row r="1138" spans="1:4" x14ac:dyDescent="0.3">
      <c r="A1138" s="23" t="s">
        <v>1142</v>
      </c>
      <c r="B1138" s="23" t="s">
        <v>5982</v>
      </c>
      <c r="C1138" s="23" t="s">
        <v>5532</v>
      </c>
      <c r="D1138" s="23" t="s">
        <v>3414</v>
      </c>
    </row>
    <row r="1139" spans="1:4" x14ac:dyDescent="0.3">
      <c r="A1139" s="23" t="s">
        <v>1143</v>
      </c>
      <c r="B1139" s="23" t="s">
        <v>5982</v>
      </c>
      <c r="C1139" s="23" t="s">
        <v>5533</v>
      </c>
      <c r="D1139" s="23" t="s">
        <v>3415</v>
      </c>
    </row>
    <row r="1140" spans="1:4" x14ac:dyDescent="0.3">
      <c r="A1140" s="23" t="s">
        <v>1144</v>
      </c>
      <c r="B1140" s="23" t="s">
        <v>5983</v>
      </c>
      <c r="C1140" s="23" t="s">
        <v>5534</v>
      </c>
      <c r="D1140" s="23" t="s">
        <v>3416</v>
      </c>
    </row>
    <row r="1141" spans="1:4" x14ac:dyDescent="0.3">
      <c r="A1141" s="23" t="s">
        <v>1145</v>
      </c>
      <c r="B1141" s="23" t="s">
        <v>5983</v>
      </c>
      <c r="C1141" s="23" t="s">
        <v>2834</v>
      </c>
      <c r="D1141" s="23" t="s">
        <v>3417</v>
      </c>
    </row>
    <row r="1142" spans="1:4" x14ac:dyDescent="0.3">
      <c r="A1142" s="23" t="s">
        <v>1146</v>
      </c>
      <c r="B1142" s="23" t="s">
        <v>5982</v>
      </c>
      <c r="C1142" s="23" t="s">
        <v>4412</v>
      </c>
      <c r="D1142" s="23" t="s">
        <v>2585</v>
      </c>
    </row>
    <row r="1143" spans="1:4" x14ac:dyDescent="0.3">
      <c r="A1143" s="23" t="s">
        <v>1147</v>
      </c>
      <c r="B1143" s="23" t="s">
        <v>5983</v>
      </c>
      <c r="C1143" s="23" t="s">
        <v>4469</v>
      </c>
      <c r="D1143" s="23" t="s">
        <v>3418</v>
      </c>
    </row>
    <row r="1144" spans="1:4" x14ac:dyDescent="0.3">
      <c r="A1144" s="23" t="s">
        <v>1148</v>
      </c>
      <c r="B1144" s="23" t="s">
        <v>5983</v>
      </c>
      <c r="C1144" s="23" t="s">
        <v>5405</v>
      </c>
      <c r="D1144" s="23" t="s">
        <v>3419</v>
      </c>
    </row>
    <row r="1145" spans="1:4" x14ac:dyDescent="0.3">
      <c r="A1145" s="23" t="s">
        <v>1149</v>
      </c>
      <c r="B1145" s="23" t="s">
        <v>5982</v>
      </c>
      <c r="C1145" s="23" t="s">
        <v>4737</v>
      </c>
      <c r="D1145" s="23" t="s">
        <v>3420</v>
      </c>
    </row>
    <row r="1146" spans="1:4" x14ac:dyDescent="0.3">
      <c r="A1146" s="23" t="s">
        <v>1150</v>
      </c>
      <c r="B1146" s="23" t="s">
        <v>5983</v>
      </c>
      <c r="C1146" s="23" t="s">
        <v>4395</v>
      </c>
      <c r="D1146" s="23" t="s">
        <v>3421</v>
      </c>
    </row>
    <row r="1147" spans="1:4" x14ac:dyDescent="0.3">
      <c r="A1147" s="23" t="s">
        <v>1151</v>
      </c>
      <c r="B1147" s="23" t="s">
        <v>5983</v>
      </c>
      <c r="C1147" s="23" t="s">
        <v>4738</v>
      </c>
      <c r="D1147" s="23" t="s">
        <v>3422</v>
      </c>
    </row>
    <row r="1148" spans="1:4" x14ac:dyDescent="0.3">
      <c r="A1148" s="23" t="s">
        <v>1152</v>
      </c>
      <c r="B1148" s="23" t="s">
        <v>5982</v>
      </c>
      <c r="C1148" s="23" t="s">
        <v>5535</v>
      </c>
      <c r="D1148" s="23" t="s">
        <v>3423</v>
      </c>
    </row>
    <row r="1149" spans="1:4" x14ac:dyDescent="0.3">
      <c r="A1149" s="23" t="s">
        <v>1153</v>
      </c>
      <c r="B1149" s="23" t="s">
        <v>5982</v>
      </c>
      <c r="C1149" s="23" t="s">
        <v>3920</v>
      </c>
      <c r="D1149" s="23" t="s">
        <v>3424</v>
      </c>
    </row>
    <row r="1150" spans="1:4" x14ac:dyDescent="0.3">
      <c r="A1150" s="23" t="s">
        <v>1154</v>
      </c>
      <c r="B1150" s="23" t="s">
        <v>5983</v>
      </c>
      <c r="C1150" s="23" t="s">
        <v>4453</v>
      </c>
      <c r="D1150" s="23" t="s">
        <v>3425</v>
      </c>
    </row>
    <row r="1151" spans="1:4" x14ac:dyDescent="0.3">
      <c r="A1151" s="23" t="s">
        <v>1155</v>
      </c>
      <c r="B1151" s="23" t="s">
        <v>5983</v>
      </c>
      <c r="C1151" s="23" t="s">
        <v>4739</v>
      </c>
      <c r="D1151" s="23" t="s">
        <v>3426</v>
      </c>
    </row>
    <row r="1152" spans="1:4" x14ac:dyDescent="0.3">
      <c r="A1152" s="23" t="s">
        <v>1156</v>
      </c>
      <c r="B1152" s="23" t="s">
        <v>5982</v>
      </c>
      <c r="C1152" s="23" t="s">
        <v>5536</v>
      </c>
      <c r="D1152" s="23" t="s">
        <v>2864</v>
      </c>
    </row>
    <row r="1153" spans="1:4" x14ac:dyDescent="0.3">
      <c r="A1153" s="23" t="s">
        <v>1157</v>
      </c>
      <c r="B1153" s="23" t="s">
        <v>5983</v>
      </c>
      <c r="C1153" s="23" t="s">
        <v>4740</v>
      </c>
      <c r="D1153" s="23" t="s">
        <v>3427</v>
      </c>
    </row>
    <row r="1154" spans="1:4" x14ac:dyDescent="0.3">
      <c r="A1154" s="23" t="s">
        <v>1158</v>
      </c>
      <c r="B1154" s="23" t="s">
        <v>5983</v>
      </c>
      <c r="C1154" s="23" t="s">
        <v>4579</v>
      </c>
      <c r="D1154" s="23" t="s">
        <v>3428</v>
      </c>
    </row>
    <row r="1155" spans="1:4" x14ac:dyDescent="0.3">
      <c r="A1155" s="23" t="s">
        <v>1159</v>
      </c>
      <c r="B1155" s="23" t="s">
        <v>5982</v>
      </c>
      <c r="C1155" s="23" t="s">
        <v>4741</v>
      </c>
      <c r="D1155" s="23" t="s">
        <v>3429</v>
      </c>
    </row>
    <row r="1156" spans="1:4" x14ac:dyDescent="0.3">
      <c r="A1156" s="23" t="s">
        <v>1160</v>
      </c>
      <c r="B1156" s="23" t="s">
        <v>5983</v>
      </c>
      <c r="C1156" s="23" t="s">
        <v>5537</v>
      </c>
      <c r="D1156" s="23" t="s">
        <v>3430</v>
      </c>
    </row>
    <row r="1157" spans="1:4" x14ac:dyDescent="0.3">
      <c r="A1157" s="23" t="s">
        <v>1161</v>
      </c>
      <c r="B1157" s="23" t="s">
        <v>5983</v>
      </c>
      <c r="C1157" s="23" t="s">
        <v>4742</v>
      </c>
      <c r="D1157" s="23" t="s">
        <v>3431</v>
      </c>
    </row>
    <row r="1158" spans="1:4" x14ac:dyDescent="0.3">
      <c r="A1158" s="23" t="s">
        <v>1162</v>
      </c>
      <c r="B1158" s="23" t="s">
        <v>5982</v>
      </c>
      <c r="C1158" s="23" t="s">
        <v>4743</v>
      </c>
      <c r="D1158" s="23" t="s">
        <v>3432</v>
      </c>
    </row>
    <row r="1159" spans="1:4" x14ac:dyDescent="0.3">
      <c r="A1159" s="23" t="s">
        <v>1163</v>
      </c>
      <c r="B1159" s="23" t="s">
        <v>5983</v>
      </c>
      <c r="C1159" s="23" t="s">
        <v>5538</v>
      </c>
      <c r="D1159" s="23" t="s">
        <v>3433</v>
      </c>
    </row>
    <row r="1160" spans="1:4" x14ac:dyDescent="0.3">
      <c r="A1160" s="23" t="s">
        <v>1164</v>
      </c>
      <c r="B1160" s="23" t="s">
        <v>5983</v>
      </c>
      <c r="C1160" s="23" t="s">
        <v>4744</v>
      </c>
      <c r="D1160" s="23" t="s">
        <v>3434</v>
      </c>
    </row>
    <row r="1161" spans="1:4" x14ac:dyDescent="0.3">
      <c r="A1161" s="23" t="s">
        <v>1165</v>
      </c>
      <c r="B1161" s="23" t="s">
        <v>5982</v>
      </c>
      <c r="C1161" s="23" t="s">
        <v>5539</v>
      </c>
      <c r="D1161" s="23" t="s">
        <v>3435</v>
      </c>
    </row>
    <row r="1162" spans="1:4" x14ac:dyDescent="0.3">
      <c r="A1162" s="23" t="s">
        <v>1166</v>
      </c>
      <c r="B1162" s="23" t="s">
        <v>5983</v>
      </c>
      <c r="C1162" s="23" t="s">
        <v>5540</v>
      </c>
      <c r="D1162" s="23" t="s">
        <v>3436</v>
      </c>
    </row>
    <row r="1163" spans="1:4" x14ac:dyDescent="0.3">
      <c r="A1163" s="23" t="s">
        <v>1167</v>
      </c>
      <c r="B1163" s="23" t="s">
        <v>5982</v>
      </c>
      <c r="C1163" s="23" t="s">
        <v>5369</v>
      </c>
      <c r="D1163" s="23" t="s">
        <v>3437</v>
      </c>
    </row>
    <row r="1164" spans="1:4" x14ac:dyDescent="0.3">
      <c r="A1164" s="23" t="s">
        <v>1168</v>
      </c>
      <c r="B1164" s="23" t="s">
        <v>5983</v>
      </c>
      <c r="C1164" s="23" t="s">
        <v>4745</v>
      </c>
      <c r="D1164" s="23" t="s">
        <v>3438</v>
      </c>
    </row>
    <row r="1165" spans="1:4" x14ac:dyDescent="0.3">
      <c r="A1165" s="23" t="s">
        <v>1169</v>
      </c>
      <c r="B1165" s="23" t="s">
        <v>5983</v>
      </c>
      <c r="C1165" s="23" t="s">
        <v>4746</v>
      </c>
      <c r="D1165" s="23" t="s">
        <v>3439</v>
      </c>
    </row>
    <row r="1166" spans="1:4" x14ac:dyDescent="0.3">
      <c r="A1166" s="23" t="s">
        <v>1170</v>
      </c>
      <c r="B1166" s="23" t="s">
        <v>5982</v>
      </c>
      <c r="C1166" s="23" t="s">
        <v>4747</v>
      </c>
      <c r="D1166" s="23" t="s">
        <v>3440</v>
      </c>
    </row>
    <row r="1167" spans="1:4" x14ac:dyDescent="0.3">
      <c r="A1167" s="23" t="s">
        <v>1171</v>
      </c>
      <c r="B1167" s="23" t="s">
        <v>5983</v>
      </c>
      <c r="C1167" s="23" t="s">
        <v>4479</v>
      </c>
      <c r="D1167" s="23" t="s">
        <v>3441</v>
      </c>
    </row>
    <row r="1168" spans="1:4" x14ac:dyDescent="0.3">
      <c r="A1168" s="23" t="s">
        <v>1172</v>
      </c>
      <c r="B1168" s="23" t="s">
        <v>5983</v>
      </c>
      <c r="C1168" s="23" t="s">
        <v>4401</v>
      </c>
      <c r="D1168" s="23" t="s">
        <v>3442</v>
      </c>
    </row>
    <row r="1169" spans="1:4" x14ac:dyDescent="0.3">
      <c r="A1169" s="23" t="s">
        <v>1173</v>
      </c>
      <c r="B1169" s="23" t="s">
        <v>5982</v>
      </c>
      <c r="C1169" s="23" t="s">
        <v>5541</v>
      </c>
      <c r="D1169" s="23" t="s">
        <v>3443</v>
      </c>
    </row>
    <row r="1170" spans="1:4" x14ac:dyDescent="0.3">
      <c r="A1170" s="23" t="s">
        <v>1174</v>
      </c>
      <c r="B1170" s="23" t="s">
        <v>5982</v>
      </c>
      <c r="C1170" s="23" t="s">
        <v>5542</v>
      </c>
      <c r="D1170" s="23" t="s">
        <v>2410</v>
      </c>
    </row>
    <row r="1171" spans="1:4" x14ac:dyDescent="0.3">
      <c r="A1171" s="23" t="s">
        <v>1175</v>
      </c>
      <c r="B1171" s="23" t="s">
        <v>5983</v>
      </c>
      <c r="C1171" s="23" t="s">
        <v>4748</v>
      </c>
      <c r="D1171" s="23" t="s">
        <v>3444</v>
      </c>
    </row>
    <row r="1172" spans="1:4" x14ac:dyDescent="0.3">
      <c r="A1172" s="23" t="s">
        <v>1176</v>
      </c>
      <c r="B1172" s="23" t="s">
        <v>5983</v>
      </c>
      <c r="C1172" s="23" t="s">
        <v>4749</v>
      </c>
      <c r="D1172" s="23" t="s">
        <v>3285</v>
      </c>
    </row>
    <row r="1173" spans="1:4" x14ac:dyDescent="0.3">
      <c r="A1173" s="23" t="s">
        <v>1177</v>
      </c>
      <c r="B1173" s="23" t="s">
        <v>5982</v>
      </c>
      <c r="C1173" s="23" t="s">
        <v>4750</v>
      </c>
      <c r="D1173" s="23" t="s">
        <v>3445</v>
      </c>
    </row>
    <row r="1174" spans="1:4" x14ac:dyDescent="0.3">
      <c r="A1174" s="23" t="s">
        <v>1178</v>
      </c>
      <c r="B1174" s="23" t="s">
        <v>5983</v>
      </c>
      <c r="C1174" s="23" t="s">
        <v>5543</v>
      </c>
      <c r="D1174" s="23" t="s">
        <v>3446</v>
      </c>
    </row>
    <row r="1175" spans="1:4" x14ac:dyDescent="0.3">
      <c r="A1175" s="23" t="s">
        <v>1179</v>
      </c>
      <c r="B1175" s="23" t="s">
        <v>5983</v>
      </c>
      <c r="C1175" s="23" t="s">
        <v>5544</v>
      </c>
      <c r="D1175" s="23" t="s">
        <v>3447</v>
      </c>
    </row>
    <row r="1176" spans="1:4" x14ac:dyDescent="0.3">
      <c r="A1176" s="23" t="s">
        <v>1180</v>
      </c>
      <c r="B1176" s="23" t="s">
        <v>5982</v>
      </c>
      <c r="C1176" s="23" t="s">
        <v>4751</v>
      </c>
      <c r="D1176" s="23" t="s">
        <v>3448</v>
      </c>
    </row>
    <row r="1177" spans="1:4" x14ac:dyDescent="0.3">
      <c r="A1177" s="23" t="s">
        <v>1181</v>
      </c>
      <c r="B1177" s="23" t="s">
        <v>5983</v>
      </c>
      <c r="C1177" s="23" t="s">
        <v>5545</v>
      </c>
      <c r="D1177" s="23" t="s">
        <v>3449</v>
      </c>
    </row>
    <row r="1178" spans="1:4" x14ac:dyDescent="0.3">
      <c r="A1178" s="23" t="s">
        <v>1182</v>
      </c>
      <c r="B1178" s="23" t="s">
        <v>5983</v>
      </c>
      <c r="C1178" s="23" t="s">
        <v>5546</v>
      </c>
      <c r="D1178" s="23" t="s">
        <v>3450</v>
      </c>
    </row>
    <row r="1179" spans="1:4" x14ac:dyDescent="0.3">
      <c r="A1179" s="23" t="s">
        <v>1183</v>
      </c>
      <c r="B1179" s="23" t="s">
        <v>5982</v>
      </c>
      <c r="C1179" s="23" t="s">
        <v>5547</v>
      </c>
      <c r="D1179" s="23" t="s">
        <v>3451</v>
      </c>
    </row>
    <row r="1180" spans="1:4" x14ac:dyDescent="0.3">
      <c r="A1180" s="23" t="s">
        <v>1184</v>
      </c>
      <c r="B1180" s="23" t="s">
        <v>5982</v>
      </c>
      <c r="C1180" s="23" t="s">
        <v>4413</v>
      </c>
      <c r="D1180" s="23" t="s">
        <v>3452</v>
      </c>
    </row>
    <row r="1181" spans="1:4" x14ac:dyDescent="0.3">
      <c r="A1181" s="23" t="s">
        <v>1185</v>
      </c>
      <c r="B1181" s="23" t="s">
        <v>5983</v>
      </c>
      <c r="C1181" s="23" t="s">
        <v>4468</v>
      </c>
      <c r="D1181" s="23" t="s">
        <v>3453</v>
      </c>
    </row>
    <row r="1182" spans="1:4" x14ac:dyDescent="0.3">
      <c r="A1182" s="23" t="s">
        <v>1186</v>
      </c>
      <c r="B1182" s="23" t="s">
        <v>5983</v>
      </c>
      <c r="C1182" s="23" t="s">
        <v>4396</v>
      </c>
      <c r="D1182" s="23" t="s">
        <v>3454</v>
      </c>
    </row>
    <row r="1183" spans="1:4" x14ac:dyDescent="0.3">
      <c r="A1183" s="23" t="s">
        <v>1187</v>
      </c>
      <c r="B1183" s="23" t="s">
        <v>5982</v>
      </c>
      <c r="C1183" s="23" t="s">
        <v>5548</v>
      </c>
      <c r="D1183" s="23" t="s">
        <v>2409</v>
      </c>
    </row>
    <row r="1184" spans="1:4" x14ac:dyDescent="0.3">
      <c r="A1184" s="23" t="s">
        <v>1188</v>
      </c>
      <c r="B1184" s="23" t="s">
        <v>5983</v>
      </c>
      <c r="C1184" s="23" t="s">
        <v>5549</v>
      </c>
      <c r="D1184" s="23" t="s">
        <v>3455</v>
      </c>
    </row>
    <row r="1185" spans="1:4" x14ac:dyDescent="0.3">
      <c r="A1185" s="23" t="s">
        <v>1189</v>
      </c>
      <c r="B1185" s="23" t="s">
        <v>5983</v>
      </c>
      <c r="C1185" s="23" t="s">
        <v>5550</v>
      </c>
      <c r="D1185" s="23" t="s">
        <v>3456</v>
      </c>
    </row>
    <row r="1186" spans="1:4" x14ac:dyDescent="0.3">
      <c r="A1186" s="23" t="s">
        <v>1190</v>
      </c>
      <c r="B1186" s="23" t="s">
        <v>5982</v>
      </c>
      <c r="C1186" s="23" t="s">
        <v>5551</v>
      </c>
      <c r="D1186" s="23" t="s">
        <v>3457</v>
      </c>
    </row>
    <row r="1187" spans="1:4" x14ac:dyDescent="0.3">
      <c r="A1187" s="23" t="s">
        <v>1191</v>
      </c>
      <c r="B1187" s="23" t="s">
        <v>5983</v>
      </c>
      <c r="C1187" s="23" t="s">
        <v>4395</v>
      </c>
      <c r="D1187" s="23" t="s">
        <v>3458</v>
      </c>
    </row>
    <row r="1188" spans="1:4" x14ac:dyDescent="0.3">
      <c r="A1188" s="23" t="s">
        <v>1192</v>
      </c>
      <c r="B1188" s="23" t="s">
        <v>5983</v>
      </c>
      <c r="C1188" s="23" t="s">
        <v>4752</v>
      </c>
      <c r="D1188" s="23" t="s">
        <v>3459</v>
      </c>
    </row>
    <row r="1189" spans="1:4" x14ac:dyDescent="0.3">
      <c r="A1189" s="23" t="s">
        <v>1193</v>
      </c>
      <c r="B1189" s="23" t="s">
        <v>5982</v>
      </c>
      <c r="C1189" s="23" t="s">
        <v>4060</v>
      </c>
      <c r="D1189" s="23" t="s">
        <v>2637</v>
      </c>
    </row>
    <row r="1190" spans="1:4" x14ac:dyDescent="0.3">
      <c r="A1190" s="23" t="s">
        <v>1194</v>
      </c>
      <c r="B1190" s="23" t="s">
        <v>5983</v>
      </c>
      <c r="C1190" s="23" t="s">
        <v>5552</v>
      </c>
      <c r="D1190" s="23" t="s">
        <v>3460</v>
      </c>
    </row>
    <row r="1191" spans="1:4" x14ac:dyDescent="0.3">
      <c r="A1191" s="23" t="s">
        <v>1195</v>
      </c>
      <c r="B1191" s="23" t="s">
        <v>5983</v>
      </c>
      <c r="C1191" s="23" t="s">
        <v>5553</v>
      </c>
      <c r="D1191" s="23" t="s">
        <v>3461</v>
      </c>
    </row>
    <row r="1192" spans="1:4" x14ac:dyDescent="0.3">
      <c r="A1192" s="23" t="s">
        <v>1196</v>
      </c>
      <c r="B1192" s="23" t="s">
        <v>5982</v>
      </c>
      <c r="C1192" s="23" t="s">
        <v>5554</v>
      </c>
      <c r="D1192" s="23" t="s">
        <v>3462</v>
      </c>
    </row>
    <row r="1193" spans="1:4" x14ac:dyDescent="0.3">
      <c r="A1193" s="23" t="s">
        <v>1197</v>
      </c>
      <c r="B1193" s="23" t="s">
        <v>5983</v>
      </c>
      <c r="C1193" s="23" t="s">
        <v>4492</v>
      </c>
      <c r="D1193" s="23" t="s">
        <v>3463</v>
      </c>
    </row>
    <row r="1194" spans="1:4" x14ac:dyDescent="0.3">
      <c r="A1194" s="23" t="s">
        <v>1198</v>
      </c>
      <c r="B1194" s="23" t="s">
        <v>5982</v>
      </c>
      <c r="C1194" s="23" t="s">
        <v>4522</v>
      </c>
      <c r="D1194" s="23" t="s">
        <v>3464</v>
      </c>
    </row>
    <row r="1195" spans="1:4" x14ac:dyDescent="0.3">
      <c r="A1195" s="23" t="s">
        <v>1199</v>
      </c>
      <c r="B1195" s="23" t="s">
        <v>5983</v>
      </c>
      <c r="C1195" s="23" t="s">
        <v>4430</v>
      </c>
      <c r="D1195" s="23" t="s">
        <v>3465</v>
      </c>
    </row>
    <row r="1196" spans="1:4" x14ac:dyDescent="0.3">
      <c r="A1196" s="23" t="s">
        <v>1200</v>
      </c>
      <c r="B1196" s="23" t="s">
        <v>5983</v>
      </c>
      <c r="C1196" s="23" t="s">
        <v>4753</v>
      </c>
      <c r="D1196" s="23" t="s">
        <v>3466</v>
      </c>
    </row>
    <row r="1197" spans="1:4" x14ac:dyDescent="0.3">
      <c r="A1197" s="23" t="s">
        <v>1201</v>
      </c>
      <c r="B1197" s="23" t="s">
        <v>5982</v>
      </c>
      <c r="C1197" s="23" t="s">
        <v>5555</v>
      </c>
      <c r="D1197" s="23" t="s">
        <v>3467</v>
      </c>
    </row>
    <row r="1198" spans="1:4" x14ac:dyDescent="0.3">
      <c r="A1198" s="23" t="s">
        <v>1202</v>
      </c>
      <c r="B1198" s="23" t="s">
        <v>5983</v>
      </c>
      <c r="C1198" s="23" t="s">
        <v>5556</v>
      </c>
      <c r="D1198" s="23" t="s">
        <v>3468</v>
      </c>
    </row>
    <row r="1199" spans="1:4" x14ac:dyDescent="0.3">
      <c r="A1199" s="23" t="s">
        <v>1203</v>
      </c>
      <c r="B1199" s="23" t="s">
        <v>5983</v>
      </c>
      <c r="C1199" s="23" t="s">
        <v>4707</v>
      </c>
      <c r="D1199" s="23" t="s">
        <v>3469</v>
      </c>
    </row>
    <row r="1200" spans="1:4" x14ac:dyDescent="0.3">
      <c r="A1200" s="23" t="s">
        <v>1204</v>
      </c>
      <c r="B1200" s="23" t="s">
        <v>5982</v>
      </c>
      <c r="C1200" s="23" t="s">
        <v>4754</v>
      </c>
      <c r="D1200" s="23" t="s">
        <v>3470</v>
      </c>
    </row>
    <row r="1201" spans="1:4" x14ac:dyDescent="0.3">
      <c r="A1201" s="23" t="s">
        <v>1205</v>
      </c>
      <c r="B1201" s="23" t="s">
        <v>5982</v>
      </c>
      <c r="C1201" s="23" t="s">
        <v>5446</v>
      </c>
      <c r="D1201" s="23" t="s">
        <v>3471</v>
      </c>
    </row>
    <row r="1202" spans="1:4" x14ac:dyDescent="0.3">
      <c r="A1202" s="23" t="s">
        <v>1206</v>
      </c>
      <c r="B1202" s="23" t="s">
        <v>5983</v>
      </c>
      <c r="C1202" s="23" t="s">
        <v>2834</v>
      </c>
      <c r="D1202" s="23" t="s">
        <v>3148</v>
      </c>
    </row>
    <row r="1203" spans="1:4" x14ac:dyDescent="0.3">
      <c r="A1203" s="23" t="s">
        <v>1207</v>
      </c>
      <c r="B1203" s="23" t="s">
        <v>5983</v>
      </c>
      <c r="C1203" s="23" t="s">
        <v>5557</v>
      </c>
      <c r="D1203" s="23" t="s">
        <v>3472</v>
      </c>
    </row>
    <row r="1204" spans="1:4" x14ac:dyDescent="0.3">
      <c r="A1204" s="23" t="s">
        <v>1208</v>
      </c>
      <c r="B1204" s="23" t="s">
        <v>5982</v>
      </c>
      <c r="C1204" s="23" t="s">
        <v>5558</v>
      </c>
      <c r="D1204" s="23" t="s">
        <v>3473</v>
      </c>
    </row>
    <row r="1205" spans="1:4" x14ac:dyDescent="0.3">
      <c r="A1205" s="23" t="s">
        <v>1209</v>
      </c>
      <c r="B1205" s="23" t="s">
        <v>5983</v>
      </c>
      <c r="C1205" s="23" t="s">
        <v>3722</v>
      </c>
      <c r="D1205" s="23" t="s">
        <v>3474</v>
      </c>
    </row>
    <row r="1206" spans="1:4" x14ac:dyDescent="0.3">
      <c r="A1206" s="23" t="s">
        <v>1210</v>
      </c>
      <c r="B1206" s="23" t="s">
        <v>5983</v>
      </c>
      <c r="C1206" s="23" t="s">
        <v>4755</v>
      </c>
      <c r="D1206" s="23" t="s">
        <v>3475</v>
      </c>
    </row>
    <row r="1207" spans="1:4" x14ac:dyDescent="0.3">
      <c r="A1207" s="23" t="s">
        <v>1211</v>
      </c>
      <c r="B1207" s="23" t="s">
        <v>5982</v>
      </c>
      <c r="C1207" s="23" t="s">
        <v>4756</v>
      </c>
      <c r="D1207" s="23" t="s">
        <v>3476</v>
      </c>
    </row>
    <row r="1208" spans="1:4" x14ac:dyDescent="0.3">
      <c r="A1208" s="23" t="s">
        <v>1212</v>
      </c>
      <c r="B1208" s="23" t="s">
        <v>5983</v>
      </c>
      <c r="C1208" s="23" t="s">
        <v>4757</v>
      </c>
      <c r="D1208" s="23" t="s">
        <v>3477</v>
      </c>
    </row>
    <row r="1209" spans="1:4" x14ac:dyDescent="0.3">
      <c r="A1209" s="23" t="s">
        <v>1213</v>
      </c>
      <c r="B1209" s="23" t="s">
        <v>5983</v>
      </c>
      <c r="C1209" s="23" t="s">
        <v>5559</v>
      </c>
      <c r="D1209" s="23" t="s">
        <v>2904</v>
      </c>
    </row>
    <row r="1210" spans="1:4" x14ac:dyDescent="0.3">
      <c r="A1210" s="23" t="s">
        <v>1214</v>
      </c>
      <c r="B1210" s="23" t="s">
        <v>5982</v>
      </c>
      <c r="C1210" s="23" t="s">
        <v>4758</v>
      </c>
      <c r="D1210" s="23" t="s">
        <v>3478</v>
      </c>
    </row>
    <row r="1211" spans="1:4" x14ac:dyDescent="0.3">
      <c r="A1211" s="23" t="s">
        <v>1215</v>
      </c>
      <c r="B1211" s="23" t="s">
        <v>5982</v>
      </c>
      <c r="C1211" s="23" t="s">
        <v>4453</v>
      </c>
      <c r="D1211" s="23" t="s">
        <v>2961</v>
      </c>
    </row>
    <row r="1212" spans="1:4" x14ac:dyDescent="0.3">
      <c r="A1212" s="23" t="s">
        <v>1216</v>
      </c>
      <c r="B1212" s="23" t="s">
        <v>5983</v>
      </c>
      <c r="C1212" s="23" t="s">
        <v>3158</v>
      </c>
      <c r="D1212" s="23" t="s">
        <v>3479</v>
      </c>
    </row>
    <row r="1213" spans="1:4" x14ac:dyDescent="0.3">
      <c r="A1213" s="23" t="s">
        <v>1217</v>
      </c>
      <c r="B1213" s="23" t="s">
        <v>5983</v>
      </c>
      <c r="C1213" s="23" t="s">
        <v>4452</v>
      </c>
      <c r="D1213" s="23" t="s">
        <v>3480</v>
      </c>
    </row>
    <row r="1214" spans="1:4" x14ac:dyDescent="0.3">
      <c r="A1214" s="23" t="s">
        <v>1218</v>
      </c>
      <c r="B1214" s="23" t="s">
        <v>5982</v>
      </c>
      <c r="C1214" s="23" t="s">
        <v>4554</v>
      </c>
      <c r="D1214" s="23" t="s">
        <v>3481</v>
      </c>
    </row>
    <row r="1215" spans="1:4" x14ac:dyDescent="0.3">
      <c r="A1215" s="23" t="s">
        <v>1219</v>
      </c>
      <c r="B1215" s="23" t="s">
        <v>5983</v>
      </c>
      <c r="C1215" s="23" t="s">
        <v>4630</v>
      </c>
      <c r="D1215" s="23" t="s">
        <v>3482</v>
      </c>
    </row>
    <row r="1216" spans="1:4" x14ac:dyDescent="0.3">
      <c r="A1216" s="23" t="s">
        <v>1220</v>
      </c>
      <c r="B1216" s="23" t="s">
        <v>5983</v>
      </c>
      <c r="C1216" s="23" t="s">
        <v>5560</v>
      </c>
      <c r="D1216" s="23" t="s">
        <v>3483</v>
      </c>
    </row>
    <row r="1217" spans="1:4" x14ac:dyDescent="0.3">
      <c r="A1217" s="23" t="s">
        <v>1221</v>
      </c>
      <c r="B1217" s="23" t="s">
        <v>5982</v>
      </c>
      <c r="C1217" s="23" t="s">
        <v>4759</v>
      </c>
      <c r="D1217" s="23" t="s">
        <v>3484</v>
      </c>
    </row>
    <row r="1218" spans="1:4" x14ac:dyDescent="0.3">
      <c r="A1218" s="23" t="s">
        <v>1222</v>
      </c>
      <c r="B1218" s="23" t="s">
        <v>5983</v>
      </c>
      <c r="C1218" s="23" t="s">
        <v>5345</v>
      </c>
      <c r="D1218" s="23" t="s">
        <v>3072</v>
      </c>
    </row>
    <row r="1219" spans="1:4" x14ac:dyDescent="0.3">
      <c r="A1219" s="23" t="s">
        <v>1223</v>
      </c>
      <c r="B1219" s="23" t="s">
        <v>5983</v>
      </c>
      <c r="C1219" s="23" t="s">
        <v>5561</v>
      </c>
      <c r="D1219" s="23" t="s">
        <v>3485</v>
      </c>
    </row>
    <row r="1220" spans="1:4" x14ac:dyDescent="0.3">
      <c r="A1220" s="23" t="s">
        <v>1224</v>
      </c>
      <c r="B1220" s="23" t="s">
        <v>5982</v>
      </c>
      <c r="C1220" s="23" t="s">
        <v>4388</v>
      </c>
      <c r="D1220" s="23" t="s">
        <v>3486</v>
      </c>
    </row>
    <row r="1221" spans="1:4" x14ac:dyDescent="0.3">
      <c r="A1221" s="23" t="s">
        <v>1225</v>
      </c>
      <c r="B1221" s="23" t="s">
        <v>5983</v>
      </c>
      <c r="C1221" s="23" t="s">
        <v>5562</v>
      </c>
      <c r="D1221" s="23" t="s">
        <v>3487</v>
      </c>
    </row>
    <row r="1222" spans="1:4" x14ac:dyDescent="0.3">
      <c r="A1222" s="23" t="s">
        <v>1226</v>
      </c>
      <c r="B1222" s="23" t="s">
        <v>5983</v>
      </c>
      <c r="C1222" s="23" t="s">
        <v>4760</v>
      </c>
      <c r="D1222" s="23" t="s">
        <v>3488</v>
      </c>
    </row>
    <row r="1223" spans="1:4" x14ac:dyDescent="0.3">
      <c r="A1223" s="23" t="s">
        <v>1227</v>
      </c>
      <c r="B1223" s="23" t="s">
        <v>5982</v>
      </c>
      <c r="C1223" s="23" t="s">
        <v>5303</v>
      </c>
      <c r="D1223" s="23" t="s">
        <v>3489</v>
      </c>
    </row>
    <row r="1224" spans="1:4" x14ac:dyDescent="0.3">
      <c r="A1224" s="23" t="s">
        <v>1228</v>
      </c>
      <c r="B1224" s="23" t="s">
        <v>5983</v>
      </c>
      <c r="C1224" s="23" t="s">
        <v>5563</v>
      </c>
      <c r="D1224" s="23" t="s">
        <v>3490</v>
      </c>
    </row>
    <row r="1225" spans="1:4" x14ac:dyDescent="0.3">
      <c r="A1225" s="23" t="s">
        <v>1229</v>
      </c>
      <c r="B1225" s="23" t="s">
        <v>5982</v>
      </c>
      <c r="C1225" s="23" t="s">
        <v>5564</v>
      </c>
      <c r="D1225" s="23" t="s">
        <v>2663</v>
      </c>
    </row>
    <row r="1226" spans="1:4" x14ac:dyDescent="0.3">
      <c r="A1226" s="23" t="s">
        <v>1230</v>
      </c>
      <c r="B1226" s="23" t="s">
        <v>5983</v>
      </c>
      <c r="C1226" s="23" t="s">
        <v>4761</v>
      </c>
      <c r="D1226" s="23" t="s">
        <v>2419</v>
      </c>
    </row>
    <row r="1227" spans="1:4" x14ac:dyDescent="0.3">
      <c r="A1227" s="23" t="s">
        <v>1231</v>
      </c>
      <c r="B1227" s="23" t="s">
        <v>5983</v>
      </c>
      <c r="C1227" s="23" t="s">
        <v>4762</v>
      </c>
      <c r="D1227" s="23" t="s">
        <v>3491</v>
      </c>
    </row>
    <row r="1228" spans="1:4" x14ac:dyDescent="0.3">
      <c r="A1228" s="23" t="s">
        <v>1232</v>
      </c>
      <c r="B1228" s="23" t="s">
        <v>5982</v>
      </c>
      <c r="C1228" s="23" t="s">
        <v>5565</v>
      </c>
      <c r="D1228" s="23" t="s">
        <v>3492</v>
      </c>
    </row>
    <row r="1229" spans="1:4" x14ac:dyDescent="0.3">
      <c r="A1229" s="23" t="s">
        <v>1233</v>
      </c>
      <c r="B1229" s="23" t="s">
        <v>5983</v>
      </c>
      <c r="C1229" s="23" t="s">
        <v>5566</v>
      </c>
      <c r="D1229" s="23" t="s">
        <v>3493</v>
      </c>
    </row>
    <row r="1230" spans="1:4" x14ac:dyDescent="0.3">
      <c r="A1230" s="23" t="s">
        <v>1234</v>
      </c>
      <c r="B1230" s="23" t="s">
        <v>5983</v>
      </c>
      <c r="C1230" s="23" t="s">
        <v>4492</v>
      </c>
      <c r="D1230" s="23" t="s">
        <v>3494</v>
      </c>
    </row>
    <row r="1231" spans="1:4" x14ac:dyDescent="0.3">
      <c r="A1231" s="23" t="s">
        <v>1235</v>
      </c>
      <c r="B1231" s="23" t="s">
        <v>5982</v>
      </c>
      <c r="C1231" s="23" t="s">
        <v>5567</v>
      </c>
      <c r="D1231" s="23" t="s">
        <v>3495</v>
      </c>
    </row>
    <row r="1232" spans="1:4" x14ac:dyDescent="0.3">
      <c r="A1232" s="23" t="s">
        <v>1236</v>
      </c>
      <c r="B1232" s="23" t="s">
        <v>5982</v>
      </c>
      <c r="C1232" s="23" t="s">
        <v>5568</v>
      </c>
      <c r="D1232" s="23" t="s">
        <v>3496</v>
      </c>
    </row>
    <row r="1233" spans="1:4" x14ac:dyDescent="0.3">
      <c r="A1233" s="23" t="s">
        <v>1237</v>
      </c>
      <c r="B1233" s="23" t="s">
        <v>5983</v>
      </c>
      <c r="C1233" s="23" t="s">
        <v>5569</v>
      </c>
      <c r="D1233" s="23" t="s">
        <v>3497</v>
      </c>
    </row>
    <row r="1234" spans="1:4" x14ac:dyDescent="0.3">
      <c r="A1234" s="23" t="s">
        <v>1238</v>
      </c>
      <c r="B1234" s="23" t="s">
        <v>5983</v>
      </c>
      <c r="C1234" s="23" t="s">
        <v>5570</v>
      </c>
      <c r="D1234" s="23" t="s">
        <v>3498</v>
      </c>
    </row>
    <row r="1235" spans="1:4" x14ac:dyDescent="0.3">
      <c r="A1235" s="23" t="s">
        <v>1239</v>
      </c>
      <c r="B1235" s="23" t="s">
        <v>5982</v>
      </c>
      <c r="C1235" s="23" t="s">
        <v>5571</v>
      </c>
      <c r="D1235" s="23" t="s">
        <v>3308</v>
      </c>
    </row>
    <row r="1236" spans="1:4" x14ac:dyDescent="0.3">
      <c r="A1236" s="23" t="s">
        <v>1240</v>
      </c>
      <c r="B1236" s="23" t="s">
        <v>5983</v>
      </c>
      <c r="C1236" s="23" t="s">
        <v>5521</v>
      </c>
      <c r="D1236" s="23" t="s">
        <v>3499</v>
      </c>
    </row>
    <row r="1237" spans="1:4" x14ac:dyDescent="0.3">
      <c r="A1237" s="23" t="s">
        <v>1241</v>
      </c>
      <c r="B1237" s="23" t="s">
        <v>5983</v>
      </c>
      <c r="C1237" s="23" t="s">
        <v>5572</v>
      </c>
      <c r="D1237" s="23" t="s">
        <v>3500</v>
      </c>
    </row>
    <row r="1238" spans="1:4" x14ac:dyDescent="0.3">
      <c r="A1238" s="23" t="s">
        <v>1242</v>
      </c>
      <c r="B1238" s="23" t="s">
        <v>5982</v>
      </c>
      <c r="C1238" s="23" t="s">
        <v>5573</v>
      </c>
      <c r="D1238" s="23" t="s">
        <v>3501</v>
      </c>
    </row>
    <row r="1239" spans="1:4" x14ac:dyDescent="0.3">
      <c r="A1239" s="23" t="s">
        <v>1243</v>
      </c>
      <c r="B1239" s="23" t="s">
        <v>5983</v>
      </c>
      <c r="C1239" s="23" t="s">
        <v>4452</v>
      </c>
      <c r="D1239" s="23" t="s">
        <v>3502</v>
      </c>
    </row>
    <row r="1240" spans="1:4" x14ac:dyDescent="0.3">
      <c r="A1240" s="23" t="s">
        <v>1244</v>
      </c>
      <c r="B1240" s="23" t="s">
        <v>5983</v>
      </c>
      <c r="C1240" s="23" t="s">
        <v>4763</v>
      </c>
      <c r="D1240" s="23" t="s">
        <v>3503</v>
      </c>
    </row>
    <row r="1241" spans="1:4" x14ac:dyDescent="0.3">
      <c r="A1241" s="23" t="s">
        <v>1245</v>
      </c>
      <c r="B1241" s="23" t="s">
        <v>5982</v>
      </c>
      <c r="C1241" s="23" t="s">
        <v>4764</v>
      </c>
      <c r="D1241" s="23" t="s">
        <v>3504</v>
      </c>
    </row>
    <row r="1242" spans="1:4" x14ac:dyDescent="0.3">
      <c r="A1242" s="23" t="s">
        <v>1246</v>
      </c>
      <c r="B1242" s="23" t="s">
        <v>5982</v>
      </c>
      <c r="C1242" s="23" t="s">
        <v>5574</v>
      </c>
      <c r="D1242" s="23" t="s">
        <v>3505</v>
      </c>
    </row>
    <row r="1243" spans="1:4" x14ac:dyDescent="0.3">
      <c r="A1243" s="23" t="s">
        <v>1247</v>
      </c>
      <c r="B1243" s="23" t="s">
        <v>5983</v>
      </c>
      <c r="C1243" s="23" t="s">
        <v>4765</v>
      </c>
      <c r="D1243" s="23" t="s">
        <v>3217</v>
      </c>
    </row>
    <row r="1244" spans="1:4" x14ac:dyDescent="0.3">
      <c r="A1244" s="23" t="s">
        <v>1248</v>
      </c>
      <c r="B1244" s="23" t="s">
        <v>5983</v>
      </c>
      <c r="C1244" s="23" t="s">
        <v>4766</v>
      </c>
      <c r="D1244" s="23" t="s">
        <v>3506</v>
      </c>
    </row>
    <row r="1245" spans="1:4" x14ac:dyDescent="0.3">
      <c r="A1245" s="23" t="s">
        <v>1249</v>
      </c>
      <c r="B1245" s="23" t="s">
        <v>5982</v>
      </c>
      <c r="C1245" s="23" t="s">
        <v>4721</v>
      </c>
      <c r="D1245" s="23" t="s">
        <v>3507</v>
      </c>
    </row>
    <row r="1246" spans="1:4" x14ac:dyDescent="0.3">
      <c r="A1246" s="23" t="s">
        <v>1250</v>
      </c>
      <c r="B1246" s="23" t="s">
        <v>5983</v>
      </c>
      <c r="C1246" s="23" t="s">
        <v>5575</v>
      </c>
      <c r="D1246" s="23" t="s">
        <v>3473</v>
      </c>
    </row>
    <row r="1247" spans="1:4" x14ac:dyDescent="0.3">
      <c r="A1247" s="23" t="s">
        <v>1251</v>
      </c>
      <c r="B1247" s="23" t="s">
        <v>5983</v>
      </c>
      <c r="C1247" s="23" t="s">
        <v>4767</v>
      </c>
      <c r="D1247" s="23" t="s">
        <v>3508</v>
      </c>
    </row>
    <row r="1248" spans="1:4" x14ac:dyDescent="0.3">
      <c r="A1248" s="23" t="s">
        <v>1252</v>
      </c>
      <c r="B1248" s="23" t="s">
        <v>5982</v>
      </c>
      <c r="C1248" s="23" t="s">
        <v>4768</v>
      </c>
      <c r="D1248" s="23" t="s">
        <v>3509</v>
      </c>
    </row>
    <row r="1249" spans="1:4" x14ac:dyDescent="0.3">
      <c r="A1249" s="23" t="s">
        <v>1253</v>
      </c>
      <c r="B1249" s="23" t="s">
        <v>5983</v>
      </c>
      <c r="C1249" s="23" t="s">
        <v>4544</v>
      </c>
      <c r="D1249" s="23" t="s">
        <v>3510</v>
      </c>
    </row>
    <row r="1250" spans="1:4" x14ac:dyDescent="0.3">
      <c r="A1250" s="23" t="s">
        <v>1254</v>
      </c>
      <c r="B1250" s="23" t="s">
        <v>5983</v>
      </c>
      <c r="C1250" s="23" t="s">
        <v>4447</v>
      </c>
      <c r="D1250" s="23" t="s">
        <v>3511</v>
      </c>
    </row>
    <row r="1251" spans="1:4" x14ac:dyDescent="0.3">
      <c r="A1251" s="23" t="s">
        <v>1255</v>
      </c>
      <c r="B1251" s="23" t="s">
        <v>5982</v>
      </c>
      <c r="C1251" s="23" t="s">
        <v>5576</v>
      </c>
      <c r="D1251" s="23" t="s">
        <v>3512</v>
      </c>
    </row>
    <row r="1252" spans="1:4" x14ac:dyDescent="0.3">
      <c r="A1252" s="23" t="s">
        <v>1256</v>
      </c>
      <c r="B1252" s="23" t="s">
        <v>5983</v>
      </c>
      <c r="C1252" s="23" t="s">
        <v>4769</v>
      </c>
      <c r="D1252" s="23" t="s">
        <v>3513</v>
      </c>
    </row>
    <row r="1253" spans="1:4" x14ac:dyDescent="0.3">
      <c r="A1253" s="23" t="s">
        <v>1257</v>
      </c>
      <c r="B1253" s="23" t="s">
        <v>5983</v>
      </c>
      <c r="C1253" s="23" t="s">
        <v>4607</v>
      </c>
      <c r="D1253" s="23" t="s">
        <v>3514</v>
      </c>
    </row>
    <row r="1254" spans="1:4" x14ac:dyDescent="0.3">
      <c r="A1254" s="23" t="s">
        <v>1258</v>
      </c>
      <c r="B1254" s="23" t="s">
        <v>5982</v>
      </c>
      <c r="C1254" s="23" t="s">
        <v>5577</v>
      </c>
      <c r="D1254" s="23" t="s">
        <v>3515</v>
      </c>
    </row>
    <row r="1255" spans="1:4" x14ac:dyDescent="0.3">
      <c r="A1255" s="23" t="s">
        <v>1259</v>
      </c>
      <c r="B1255" s="23" t="s">
        <v>5983</v>
      </c>
      <c r="C1255" s="23" t="s">
        <v>4418</v>
      </c>
      <c r="D1255" s="23" t="s">
        <v>3516</v>
      </c>
    </row>
    <row r="1256" spans="1:4" x14ac:dyDescent="0.3">
      <c r="A1256" s="23" t="s">
        <v>1260</v>
      </c>
      <c r="B1256" s="23" t="s">
        <v>5982</v>
      </c>
      <c r="C1256" s="23" t="s">
        <v>5578</v>
      </c>
      <c r="D1256" s="23" t="s">
        <v>3517</v>
      </c>
    </row>
    <row r="1257" spans="1:4" x14ac:dyDescent="0.3">
      <c r="A1257" s="23" t="s">
        <v>1261</v>
      </c>
      <c r="B1257" s="23" t="s">
        <v>5983</v>
      </c>
      <c r="C1257" s="23" t="s">
        <v>5579</v>
      </c>
      <c r="D1257" s="23" t="s">
        <v>3518</v>
      </c>
    </row>
    <row r="1258" spans="1:4" x14ac:dyDescent="0.3">
      <c r="A1258" s="23" t="s">
        <v>1262</v>
      </c>
      <c r="B1258" s="23" t="s">
        <v>5983</v>
      </c>
      <c r="C1258" s="23" t="s">
        <v>4451</v>
      </c>
      <c r="D1258" s="23" t="s">
        <v>3519</v>
      </c>
    </row>
    <row r="1259" spans="1:4" x14ac:dyDescent="0.3">
      <c r="A1259" s="23" t="s">
        <v>1263</v>
      </c>
      <c r="B1259" s="23" t="s">
        <v>5982</v>
      </c>
      <c r="C1259" s="23" t="s">
        <v>4770</v>
      </c>
      <c r="D1259" s="23" t="s">
        <v>3520</v>
      </c>
    </row>
    <row r="1260" spans="1:4" x14ac:dyDescent="0.3">
      <c r="A1260" s="23" t="s">
        <v>1264</v>
      </c>
      <c r="B1260" s="23" t="s">
        <v>5983</v>
      </c>
      <c r="C1260" s="23" t="s">
        <v>4771</v>
      </c>
      <c r="D1260" s="23" t="s">
        <v>3521</v>
      </c>
    </row>
    <row r="1261" spans="1:4" x14ac:dyDescent="0.3">
      <c r="A1261" s="23" t="s">
        <v>1265</v>
      </c>
      <c r="B1261" s="23" t="s">
        <v>5983</v>
      </c>
      <c r="C1261" s="23" t="s">
        <v>4772</v>
      </c>
      <c r="D1261" s="23" t="s">
        <v>3289</v>
      </c>
    </row>
    <row r="1262" spans="1:4" x14ac:dyDescent="0.3">
      <c r="A1262" s="23" t="s">
        <v>1266</v>
      </c>
      <c r="B1262" s="23" t="s">
        <v>5982</v>
      </c>
      <c r="C1262" s="23" t="s">
        <v>4543</v>
      </c>
      <c r="D1262" s="23" t="s">
        <v>3522</v>
      </c>
    </row>
    <row r="1263" spans="1:4" x14ac:dyDescent="0.3">
      <c r="A1263" s="23" t="s">
        <v>1267</v>
      </c>
      <c r="B1263" s="23" t="s">
        <v>5982</v>
      </c>
      <c r="C1263" s="23" t="s">
        <v>4773</v>
      </c>
      <c r="D1263" s="23" t="s">
        <v>3523</v>
      </c>
    </row>
    <row r="1264" spans="1:4" x14ac:dyDescent="0.3">
      <c r="A1264" s="23" t="s">
        <v>1268</v>
      </c>
      <c r="B1264" s="23" t="s">
        <v>5983</v>
      </c>
      <c r="C1264" s="23" t="s">
        <v>5580</v>
      </c>
      <c r="D1264" s="23" t="s">
        <v>3524</v>
      </c>
    </row>
    <row r="1265" spans="1:4" x14ac:dyDescent="0.3">
      <c r="A1265" s="23" t="s">
        <v>1269</v>
      </c>
      <c r="B1265" s="23" t="s">
        <v>5983</v>
      </c>
      <c r="C1265" s="23" t="s">
        <v>4774</v>
      </c>
      <c r="D1265" s="23" t="s">
        <v>3525</v>
      </c>
    </row>
    <row r="1266" spans="1:4" x14ac:dyDescent="0.3">
      <c r="A1266" s="23" t="s">
        <v>1270</v>
      </c>
      <c r="B1266" s="23" t="s">
        <v>5982</v>
      </c>
      <c r="C1266" s="23" t="s">
        <v>4775</v>
      </c>
      <c r="D1266" s="23" t="s">
        <v>3526</v>
      </c>
    </row>
    <row r="1267" spans="1:4" x14ac:dyDescent="0.3">
      <c r="A1267" s="23" t="s">
        <v>1271</v>
      </c>
      <c r="B1267" s="23" t="s">
        <v>5983</v>
      </c>
      <c r="C1267" s="23" t="s">
        <v>4478</v>
      </c>
      <c r="D1267" s="23" t="s">
        <v>3527</v>
      </c>
    </row>
    <row r="1268" spans="1:4" x14ac:dyDescent="0.3">
      <c r="A1268" s="23" t="s">
        <v>1272</v>
      </c>
      <c r="B1268" s="23" t="s">
        <v>5983</v>
      </c>
      <c r="C1268" s="23" t="s">
        <v>5581</v>
      </c>
      <c r="D1268" s="23" t="s">
        <v>3528</v>
      </c>
    </row>
    <row r="1269" spans="1:4" x14ac:dyDescent="0.3">
      <c r="A1269" s="23" t="s">
        <v>1273</v>
      </c>
      <c r="B1269" s="23" t="s">
        <v>5982</v>
      </c>
      <c r="C1269" s="23" t="s">
        <v>5582</v>
      </c>
      <c r="D1269" s="23" t="s">
        <v>3529</v>
      </c>
    </row>
    <row r="1270" spans="1:4" x14ac:dyDescent="0.3">
      <c r="A1270" s="23" t="s">
        <v>1274</v>
      </c>
      <c r="B1270" s="23" t="s">
        <v>5983</v>
      </c>
      <c r="C1270" s="23" t="s">
        <v>4773</v>
      </c>
      <c r="D1270" s="23" t="s">
        <v>3530</v>
      </c>
    </row>
    <row r="1271" spans="1:4" x14ac:dyDescent="0.3">
      <c r="A1271" s="23" t="s">
        <v>1275</v>
      </c>
      <c r="B1271" s="23" t="s">
        <v>5983</v>
      </c>
      <c r="C1271" s="23" t="s">
        <v>5583</v>
      </c>
      <c r="D1271" s="23" t="s">
        <v>2555</v>
      </c>
    </row>
    <row r="1272" spans="1:4" x14ac:dyDescent="0.3">
      <c r="A1272" s="23" t="s">
        <v>1276</v>
      </c>
      <c r="B1272" s="23" t="s">
        <v>5982</v>
      </c>
      <c r="C1272" s="23" t="s">
        <v>5584</v>
      </c>
      <c r="D1272" s="23" t="s">
        <v>2511</v>
      </c>
    </row>
    <row r="1273" spans="1:4" x14ac:dyDescent="0.3">
      <c r="A1273" s="23" t="s">
        <v>1277</v>
      </c>
      <c r="B1273" s="23" t="s">
        <v>5982</v>
      </c>
      <c r="C1273" s="23" t="s">
        <v>5585</v>
      </c>
      <c r="D1273" s="23" t="s">
        <v>3531</v>
      </c>
    </row>
    <row r="1274" spans="1:4" x14ac:dyDescent="0.3">
      <c r="A1274" s="23" t="s">
        <v>1278</v>
      </c>
      <c r="B1274" s="23" t="s">
        <v>5983</v>
      </c>
      <c r="C1274" s="23" t="s">
        <v>5586</v>
      </c>
      <c r="D1274" s="23" t="s">
        <v>3532</v>
      </c>
    </row>
    <row r="1275" spans="1:4" x14ac:dyDescent="0.3">
      <c r="A1275" s="23" t="s">
        <v>1279</v>
      </c>
      <c r="B1275" s="23" t="s">
        <v>5983</v>
      </c>
      <c r="C1275" s="23" t="s">
        <v>5285</v>
      </c>
      <c r="D1275" s="23" t="s">
        <v>3533</v>
      </c>
    </row>
    <row r="1276" spans="1:4" x14ac:dyDescent="0.3">
      <c r="A1276" s="23" t="s">
        <v>1280</v>
      </c>
      <c r="B1276" s="23" t="s">
        <v>5982</v>
      </c>
      <c r="C1276" s="23" t="s">
        <v>4396</v>
      </c>
      <c r="D1276" s="23" t="s">
        <v>3534</v>
      </c>
    </row>
    <row r="1277" spans="1:4" x14ac:dyDescent="0.3">
      <c r="A1277" s="23" t="s">
        <v>1281</v>
      </c>
      <c r="B1277" s="23" t="s">
        <v>5983</v>
      </c>
      <c r="C1277" s="23" t="s">
        <v>5587</v>
      </c>
      <c r="D1277" s="23" t="s">
        <v>3273</v>
      </c>
    </row>
    <row r="1278" spans="1:4" x14ac:dyDescent="0.3">
      <c r="A1278" s="23" t="s">
        <v>1282</v>
      </c>
      <c r="B1278" s="23" t="s">
        <v>5983</v>
      </c>
      <c r="C1278" s="23" t="s">
        <v>5588</v>
      </c>
      <c r="D1278" s="23" t="s">
        <v>3535</v>
      </c>
    </row>
    <row r="1279" spans="1:4" x14ac:dyDescent="0.3">
      <c r="A1279" s="23" t="s">
        <v>1283</v>
      </c>
      <c r="B1279" s="23" t="s">
        <v>5982</v>
      </c>
      <c r="C1279" s="23" t="s">
        <v>5589</v>
      </c>
      <c r="D1279" s="23" t="s">
        <v>3536</v>
      </c>
    </row>
    <row r="1280" spans="1:4" x14ac:dyDescent="0.3">
      <c r="A1280" s="23" t="s">
        <v>1284</v>
      </c>
      <c r="B1280" s="23" t="s">
        <v>5983</v>
      </c>
      <c r="C1280" s="23" t="s">
        <v>4727</v>
      </c>
      <c r="D1280" s="23" t="s">
        <v>3537</v>
      </c>
    </row>
    <row r="1281" spans="1:4" x14ac:dyDescent="0.3">
      <c r="A1281" s="23" t="s">
        <v>1285</v>
      </c>
      <c r="B1281" s="23" t="s">
        <v>5983</v>
      </c>
      <c r="C1281" s="23" t="s">
        <v>5590</v>
      </c>
      <c r="D1281" s="23" t="s">
        <v>3538</v>
      </c>
    </row>
    <row r="1282" spans="1:4" x14ac:dyDescent="0.3">
      <c r="A1282" s="23" t="s">
        <v>1286</v>
      </c>
      <c r="B1282" s="23" t="s">
        <v>5982</v>
      </c>
      <c r="C1282" s="23" t="s">
        <v>3384</v>
      </c>
      <c r="D1282" s="23" t="s">
        <v>3539</v>
      </c>
    </row>
    <row r="1283" spans="1:4" x14ac:dyDescent="0.3">
      <c r="A1283" s="23" t="s">
        <v>1287</v>
      </c>
      <c r="B1283" s="23" t="s">
        <v>5983</v>
      </c>
      <c r="C1283" s="23" t="s">
        <v>5505</v>
      </c>
      <c r="D1283" s="23" t="s">
        <v>3540</v>
      </c>
    </row>
    <row r="1284" spans="1:4" x14ac:dyDescent="0.3">
      <c r="A1284" s="23" t="s">
        <v>1288</v>
      </c>
      <c r="B1284" s="23" t="s">
        <v>5983</v>
      </c>
      <c r="C1284" s="23" t="s">
        <v>4484</v>
      </c>
      <c r="D1284" s="23" t="s">
        <v>2607</v>
      </c>
    </row>
    <row r="1285" spans="1:4" x14ac:dyDescent="0.3">
      <c r="A1285" s="23" t="s">
        <v>1289</v>
      </c>
      <c r="B1285" s="23" t="s">
        <v>5982</v>
      </c>
      <c r="C1285" s="23" t="s">
        <v>5591</v>
      </c>
      <c r="D1285" s="23" t="s">
        <v>3541</v>
      </c>
    </row>
    <row r="1286" spans="1:4" x14ac:dyDescent="0.3">
      <c r="A1286" s="23" t="s">
        <v>1290</v>
      </c>
      <c r="B1286" s="23" t="s">
        <v>5983</v>
      </c>
      <c r="C1286" s="23" t="s">
        <v>5592</v>
      </c>
      <c r="D1286" s="23" t="s">
        <v>3542</v>
      </c>
    </row>
    <row r="1287" spans="1:4" x14ac:dyDescent="0.3">
      <c r="A1287" s="23" t="s">
        <v>1291</v>
      </c>
      <c r="B1287" s="23" t="s">
        <v>5982</v>
      </c>
      <c r="C1287" s="23" t="s">
        <v>5593</v>
      </c>
      <c r="D1287" s="23" t="s">
        <v>3543</v>
      </c>
    </row>
    <row r="1288" spans="1:4" x14ac:dyDescent="0.3">
      <c r="A1288" s="23" t="s">
        <v>1292</v>
      </c>
      <c r="B1288" s="23" t="s">
        <v>5983</v>
      </c>
      <c r="C1288" s="23" t="s">
        <v>5594</v>
      </c>
      <c r="D1288" s="23" t="s">
        <v>2381</v>
      </c>
    </row>
    <row r="1289" spans="1:4" x14ac:dyDescent="0.3">
      <c r="A1289" s="23" t="s">
        <v>1293</v>
      </c>
      <c r="B1289" s="23" t="s">
        <v>5983</v>
      </c>
      <c r="C1289" s="23" t="s">
        <v>4469</v>
      </c>
      <c r="D1289" s="23" t="s">
        <v>3544</v>
      </c>
    </row>
    <row r="1290" spans="1:4" x14ac:dyDescent="0.3">
      <c r="A1290" s="23" t="s">
        <v>1294</v>
      </c>
      <c r="B1290" s="23" t="s">
        <v>5982</v>
      </c>
      <c r="C1290" s="23" t="s">
        <v>5595</v>
      </c>
      <c r="D1290" s="23" t="s">
        <v>3545</v>
      </c>
    </row>
    <row r="1291" spans="1:4" x14ac:dyDescent="0.3">
      <c r="A1291" s="23" t="s">
        <v>1295</v>
      </c>
      <c r="B1291" s="23" t="s">
        <v>5983</v>
      </c>
      <c r="C1291" s="23" t="s">
        <v>4776</v>
      </c>
      <c r="D1291" s="23" t="s">
        <v>3546</v>
      </c>
    </row>
    <row r="1292" spans="1:4" x14ac:dyDescent="0.3">
      <c r="A1292" s="23" t="s">
        <v>1296</v>
      </c>
      <c r="B1292" s="23" t="s">
        <v>5983</v>
      </c>
      <c r="C1292" s="23" t="s">
        <v>3614</v>
      </c>
      <c r="D1292" s="23" t="s">
        <v>3547</v>
      </c>
    </row>
    <row r="1293" spans="1:4" x14ac:dyDescent="0.3">
      <c r="A1293" s="23" t="s">
        <v>1297</v>
      </c>
      <c r="B1293" s="23" t="s">
        <v>5982</v>
      </c>
      <c r="C1293" s="23" t="s">
        <v>4727</v>
      </c>
      <c r="D1293" s="23" t="s">
        <v>3548</v>
      </c>
    </row>
    <row r="1294" spans="1:4" x14ac:dyDescent="0.3">
      <c r="A1294" s="23" t="s">
        <v>1298</v>
      </c>
      <c r="B1294" s="23" t="s">
        <v>5982</v>
      </c>
      <c r="C1294" s="23" t="s">
        <v>5596</v>
      </c>
      <c r="D1294" s="23" t="s">
        <v>3549</v>
      </c>
    </row>
    <row r="1295" spans="1:4" x14ac:dyDescent="0.3">
      <c r="A1295" s="23" t="s">
        <v>1299</v>
      </c>
      <c r="B1295" s="23" t="s">
        <v>5983</v>
      </c>
      <c r="C1295" s="23" t="s">
        <v>5597</v>
      </c>
      <c r="D1295" s="23" t="s">
        <v>3550</v>
      </c>
    </row>
    <row r="1296" spans="1:4" x14ac:dyDescent="0.3">
      <c r="A1296" s="23" t="s">
        <v>1300</v>
      </c>
      <c r="B1296" s="23" t="s">
        <v>5983</v>
      </c>
      <c r="C1296" s="23" t="s">
        <v>4777</v>
      </c>
      <c r="D1296" s="23" t="s">
        <v>3551</v>
      </c>
    </row>
    <row r="1297" spans="1:4" x14ac:dyDescent="0.3">
      <c r="A1297" s="23" t="s">
        <v>1301</v>
      </c>
      <c r="B1297" s="23" t="s">
        <v>5982</v>
      </c>
      <c r="C1297" s="23" t="s">
        <v>4778</v>
      </c>
      <c r="D1297" s="23" t="s">
        <v>3552</v>
      </c>
    </row>
    <row r="1298" spans="1:4" x14ac:dyDescent="0.3">
      <c r="A1298" s="23" t="s">
        <v>1302</v>
      </c>
      <c r="B1298" s="23" t="s">
        <v>5983</v>
      </c>
      <c r="C1298" s="23" t="s">
        <v>5598</v>
      </c>
      <c r="D1298" s="23" t="s">
        <v>3553</v>
      </c>
    </row>
    <row r="1299" spans="1:4" x14ac:dyDescent="0.3">
      <c r="A1299" s="23" t="s">
        <v>1303</v>
      </c>
      <c r="B1299" s="23" t="s">
        <v>5983</v>
      </c>
      <c r="C1299" s="23" t="s">
        <v>5599</v>
      </c>
      <c r="D1299" s="23" t="s">
        <v>2972</v>
      </c>
    </row>
    <row r="1300" spans="1:4" x14ac:dyDescent="0.3">
      <c r="A1300" s="23" t="s">
        <v>1304</v>
      </c>
      <c r="B1300" s="23" t="s">
        <v>5982</v>
      </c>
      <c r="C1300" s="23" t="s">
        <v>4779</v>
      </c>
      <c r="D1300" s="23" t="s">
        <v>3372</v>
      </c>
    </row>
    <row r="1301" spans="1:4" x14ac:dyDescent="0.3">
      <c r="A1301" s="23" t="s">
        <v>1305</v>
      </c>
      <c r="B1301" s="23" t="s">
        <v>5983</v>
      </c>
      <c r="C1301" s="23" t="s">
        <v>4402</v>
      </c>
      <c r="D1301" s="23" t="s">
        <v>3554</v>
      </c>
    </row>
    <row r="1302" spans="1:4" x14ac:dyDescent="0.3">
      <c r="A1302" s="23" t="s">
        <v>1306</v>
      </c>
      <c r="B1302" s="23" t="s">
        <v>5983</v>
      </c>
      <c r="C1302" s="23" t="s">
        <v>4780</v>
      </c>
      <c r="D1302" s="23" t="s">
        <v>3555</v>
      </c>
    </row>
    <row r="1303" spans="1:4" x14ac:dyDescent="0.3">
      <c r="A1303" s="23" t="s">
        <v>1307</v>
      </c>
      <c r="B1303" s="23" t="s">
        <v>5982</v>
      </c>
      <c r="C1303" s="23" t="s">
        <v>5600</v>
      </c>
      <c r="D1303" s="23" t="s">
        <v>3556</v>
      </c>
    </row>
    <row r="1304" spans="1:4" x14ac:dyDescent="0.3">
      <c r="A1304" s="23" t="s">
        <v>1308</v>
      </c>
      <c r="B1304" s="23" t="s">
        <v>5982</v>
      </c>
      <c r="C1304" s="23" t="s">
        <v>4781</v>
      </c>
      <c r="D1304" s="23" t="s">
        <v>3557</v>
      </c>
    </row>
    <row r="1305" spans="1:4" x14ac:dyDescent="0.3">
      <c r="A1305" s="23" t="s">
        <v>1309</v>
      </c>
      <c r="B1305" s="23" t="s">
        <v>5983</v>
      </c>
      <c r="C1305" s="23" t="s">
        <v>4484</v>
      </c>
      <c r="D1305" s="23" t="s">
        <v>3558</v>
      </c>
    </row>
    <row r="1306" spans="1:4" x14ac:dyDescent="0.3">
      <c r="A1306" s="23" t="s">
        <v>1310</v>
      </c>
      <c r="B1306" s="23" t="s">
        <v>5983</v>
      </c>
      <c r="C1306" s="23" t="s">
        <v>4549</v>
      </c>
      <c r="D1306" s="23" t="s">
        <v>3559</v>
      </c>
    </row>
    <row r="1307" spans="1:4" x14ac:dyDescent="0.3">
      <c r="A1307" s="23" t="s">
        <v>1311</v>
      </c>
      <c r="B1307" s="23" t="s">
        <v>5982</v>
      </c>
      <c r="C1307" s="23" t="s">
        <v>4782</v>
      </c>
      <c r="D1307" s="23" t="s">
        <v>3560</v>
      </c>
    </row>
    <row r="1308" spans="1:4" x14ac:dyDescent="0.3">
      <c r="A1308" s="23" t="s">
        <v>1312</v>
      </c>
      <c r="B1308" s="23" t="s">
        <v>5983</v>
      </c>
      <c r="C1308" s="23" t="s">
        <v>4783</v>
      </c>
      <c r="D1308" s="23" t="s">
        <v>3561</v>
      </c>
    </row>
    <row r="1309" spans="1:4" x14ac:dyDescent="0.3">
      <c r="A1309" s="23" t="s">
        <v>1313</v>
      </c>
      <c r="B1309" s="23" t="s">
        <v>5983</v>
      </c>
      <c r="C1309" s="23" t="s">
        <v>5420</v>
      </c>
      <c r="D1309" s="23" t="s">
        <v>3562</v>
      </c>
    </row>
    <row r="1310" spans="1:4" x14ac:dyDescent="0.3">
      <c r="A1310" s="23" t="s">
        <v>1314</v>
      </c>
      <c r="B1310" s="23" t="s">
        <v>5982</v>
      </c>
      <c r="C1310" s="23" t="s">
        <v>5308</v>
      </c>
      <c r="D1310" s="23" t="s">
        <v>2681</v>
      </c>
    </row>
    <row r="1311" spans="1:4" x14ac:dyDescent="0.3">
      <c r="A1311" s="23" t="s">
        <v>1315</v>
      </c>
      <c r="B1311" s="23" t="s">
        <v>5983</v>
      </c>
      <c r="C1311" s="23" t="s">
        <v>4784</v>
      </c>
      <c r="D1311" s="23" t="s">
        <v>3563</v>
      </c>
    </row>
    <row r="1312" spans="1:4" x14ac:dyDescent="0.3">
      <c r="A1312" s="23" t="s">
        <v>1316</v>
      </c>
      <c r="B1312" s="23" t="s">
        <v>5983</v>
      </c>
      <c r="C1312" s="23" t="s">
        <v>5601</v>
      </c>
      <c r="D1312" s="23" t="s">
        <v>3564</v>
      </c>
    </row>
    <row r="1313" spans="1:4" x14ac:dyDescent="0.3">
      <c r="A1313" s="23" t="s">
        <v>1317</v>
      </c>
      <c r="B1313" s="23" t="s">
        <v>5982</v>
      </c>
      <c r="C1313" s="23" t="s">
        <v>4543</v>
      </c>
      <c r="D1313" s="23" t="s">
        <v>3565</v>
      </c>
    </row>
    <row r="1314" spans="1:4" x14ac:dyDescent="0.3">
      <c r="A1314" s="23" t="s">
        <v>1318</v>
      </c>
      <c r="B1314" s="23" t="s">
        <v>5983</v>
      </c>
      <c r="C1314" s="23" t="s">
        <v>5602</v>
      </c>
      <c r="D1314" s="23" t="s">
        <v>3566</v>
      </c>
    </row>
    <row r="1315" spans="1:4" x14ac:dyDescent="0.3">
      <c r="A1315" s="23" t="s">
        <v>1319</v>
      </c>
      <c r="B1315" s="23" t="s">
        <v>5983</v>
      </c>
      <c r="C1315" s="23" t="s">
        <v>5163</v>
      </c>
      <c r="D1315" s="23" t="s">
        <v>3567</v>
      </c>
    </row>
    <row r="1316" spans="1:4" x14ac:dyDescent="0.3">
      <c r="A1316" s="23" t="s">
        <v>1320</v>
      </c>
      <c r="B1316" s="23" t="s">
        <v>5982</v>
      </c>
      <c r="C1316" s="23" t="s">
        <v>4785</v>
      </c>
      <c r="D1316" s="23" t="s">
        <v>3568</v>
      </c>
    </row>
    <row r="1317" spans="1:4" x14ac:dyDescent="0.3">
      <c r="A1317" s="23" t="s">
        <v>1321</v>
      </c>
      <c r="B1317" s="23" t="s">
        <v>5983</v>
      </c>
      <c r="C1317" s="23" t="s">
        <v>4575</v>
      </c>
      <c r="D1317" s="23" t="s">
        <v>3569</v>
      </c>
    </row>
    <row r="1318" spans="1:4" x14ac:dyDescent="0.3">
      <c r="A1318" s="23" t="s">
        <v>1322</v>
      </c>
      <c r="B1318" s="23" t="s">
        <v>5982</v>
      </c>
      <c r="C1318" s="23" t="s">
        <v>5603</v>
      </c>
      <c r="D1318" s="23" t="s">
        <v>3570</v>
      </c>
    </row>
    <row r="1319" spans="1:4" x14ac:dyDescent="0.3">
      <c r="A1319" s="23" t="s">
        <v>1323</v>
      </c>
      <c r="B1319" s="23" t="s">
        <v>5983</v>
      </c>
      <c r="C1319" s="23" t="s">
        <v>4786</v>
      </c>
      <c r="D1319" s="23" t="s">
        <v>3571</v>
      </c>
    </row>
    <row r="1320" spans="1:4" x14ac:dyDescent="0.3">
      <c r="A1320" s="23" t="s">
        <v>1324</v>
      </c>
      <c r="B1320" s="23" t="s">
        <v>5983</v>
      </c>
      <c r="C1320" s="23" t="s">
        <v>5604</v>
      </c>
      <c r="D1320" s="23" t="s">
        <v>3572</v>
      </c>
    </row>
    <row r="1321" spans="1:4" x14ac:dyDescent="0.3">
      <c r="A1321" s="23" t="s">
        <v>1325</v>
      </c>
      <c r="B1321" s="23" t="s">
        <v>5982</v>
      </c>
      <c r="C1321" s="23" t="s">
        <v>4386</v>
      </c>
      <c r="D1321" s="23" t="s">
        <v>3573</v>
      </c>
    </row>
    <row r="1322" spans="1:4" x14ac:dyDescent="0.3">
      <c r="A1322" s="23" t="s">
        <v>1326</v>
      </c>
      <c r="B1322" s="23" t="s">
        <v>5983</v>
      </c>
      <c r="C1322" s="23" t="s">
        <v>5605</v>
      </c>
      <c r="D1322" s="23" t="s">
        <v>3574</v>
      </c>
    </row>
    <row r="1323" spans="1:4" x14ac:dyDescent="0.3">
      <c r="A1323" s="23" t="s">
        <v>1327</v>
      </c>
      <c r="B1323" s="23" t="s">
        <v>5983</v>
      </c>
      <c r="C1323" s="23" t="s">
        <v>4787</v>
      </c>
      <c r="D1323" s="23" t="s">
        <v>3575</v>
      </c>
    </row>
    <row r="1324" spans="1:4" x14ac:dyDescent="0.3">
      <c r="A1324" s="23" t="s">
        <v>1328</v>
      </c>
      <c r="B1324" s="23" t="s">
        <v>5982</v>
      </c>
      <c r="C1324" s="23" t="s">
        <v>4788</v>
      </c>
      <c r="D1324" s="23" t="s">
        <v>3576</v>
      </c>
    </row>
    <row r="1325" spans="1:4" x14ac:dyDescent="0.3">
      <c r="A1325" s="23" t="s">
        <v>1329</v>
      </c>
      <c r="B1325" s="23" t="s">
        <v>5982</v>
      </c>
      <c r="C1325" s="23" t="s">
        <v>4789</v>
      </c>
      <c r="D1325" s="23" t="s">
        <v>3577</v>
      </c>
    </row>
    <row r="1326" spans="1:4" x14ac:dyDescent="0.3">
      <c r="A1326" s="23" t="s">
        <v>1330</v>
      </c>
      <c r="B1326" s="23" t="s">
        <v>5983</v>
      </c>
      <c r="C1326" s="23" t="s">
        <v>4411</v>
      </c>
      <c r="D1326" s="23" t="s">
        <v>3578</v>
      </c>
    </row>
    <row r="1327" spans="1:4" x14ac:dyDescent="0.3">
      <c r="A1327" s="23" t="s">
        <v>1331</v>
      </c>
      <c r="B1327" s="23" t="s">
        <v>5983</v>
      </c>
      <c r="C1327" s="23" t="s">
        <v>5606</v>
      </c>
      <c r="D1327" s="23" t="s">
        <v>3579</v>
      </c>
    </row>
    <row r="1328" spans="1:4" x14ac:dyDescent="0.3">
      <c r="A1328" s="23" t="s">
        <v>1332</v>
      </c>
      <c r="B1328" s="23" t="s">
        <v>5982</v>
      </c>
      <c r="C1328" s="23" t="s">
        <v>4574</v>
      </c>
      <c r="D1328" s="23" t="s">
        <v>3580</v>
      </c>
    </row>
    <row r="1329" spans="1:4" x14ac:dyDescent="0.3">
      <c r="A1329" s="23" t="s">
        <v>1333</v>
      </c>
      <c r="B1329" s="23" t="s">
        <v>5983</v>
      </c>
      <c r="C1329" s="23" t="s">
        <v>5220</v>
      </c>
      <c r="D1329" s="23" t="s">
        <v>3581</v>
      </c>
    </row>
    <row r="1330" spans="1:4" x14ac:dyDescent="0.3">
      <c r="A1330" s="23" t="s">
        <v>1334</v>
      </c>
      <c r="B1330" s="23" t="s">
        <v>5983</v>
      </c>
      <c r="C1330" s="23" t="s">
        <v>5594</v>
      </c>
      <c r="D1330" s="23" t="s">
        <v>3582</v>
      </c>
    </row>
    <row r="1331" spans="1:4" x14ac:dyDescent="0.3">
      <c r="A1331" s="23" t="s">
        <v>1335</v>
      </c>
      <c r="B1331" s="23" t="s">
        <v>5982</v>
      </c>
      <c r="C1331" s="23" t="s">
        <v>3896</v>
      </c>
      <c r="D1331" s="23" t="s">
        <v>3583</v>
      </c>
    </row>
    <row r="1332" spans="1:4" x14ac:dyDescent="0.3">
      <c r="A1332" s="23" t="s">
        <v>1336</v>
      </c>
      <c r="B1332" s="23" t="s">
        <v>5983</v>
      </c>
      <c r="C1332" s="23" t="s">
        <v>5257</v>
      </c>
      <c r="D1332" s="23" t="s">
        <v>3584</v>
      </c>
    </row>
    <row r="1333" spans="1:4" x14ac:dyDescent="0.3">
      <c r="A1333" s="23" t="s">
        <v>1337</v>
      </c>
      <c r="B1333" s="23" t="s">
        <v>5983</v>
      </c>
      <c r="C1333" s="23" t="s">
        <v>5607</v>
      </c>
      <c r="D1333" s="23" t="s">
        <v>3585</v>
      </c>
    </row>
    <row r="1334" spans="1:4" x14ac:dyDescent="0.3">
      <c r="A1334" s="23" t="s">
        <v>1338</v>
      </c>
      <c r="B1334" s="23" t="s">
        <v>5982</v>
      </c>
      <c r="C1334" s="23" t="s">
        <v>4790</v>
      </c>
      <c r="D1334" s="23" t="s">
        <v>3586</v>
      </c>
    </row>
    <row r="1335" spans="1:4" x14ac:dyDescent="0.3">
      <c r="A1335" s="23" t="s">
        <v>1339</v>
      </c>
      <c r="B1335" s="23" t="s">
        <v>5982</v>
      </c>
      <c r="C1335" s="23" t="s">
        <v>4791</v>
      </c>
      <c r="D1335" s="23" t="s">
        <v>3587</v>
      </c>
    </row>
    <row r="1336" spans="1:4" x14ac:dyDescent="0.3">
      <c r="A1336" s="23" t="s">
        <v>1340</v>
      </c>
      <c r="B1336" s="23" t="s">
        <v>5983</v>
      </c>
      <c r="C1336" s="23" t="s">
        <v>4792</v>
      </c>
      <c r="D1336" s="23" t="s">
        <v>3588</v>
      </c>
    </row>
    <row r="1337" spans="1:4" x14ac:dyDescent="0.3">
      <c r="A1337" s="23" t="s">
        <v>1341</v>
      </c>
      <c r="B1337" s="23" t="s">
        <v>5983</v>
      </c>
      <c r="C1337" s="23" t="s">
        <v>5608</v>
      </c>
      <c r="D1337" s="23" t="s">
        <v>2374</v>
      </c>
    </row>
    <row r="1338" spans="1:4" x14ac:dyDescent="0.3">
      <c r="A1338" s="23" t="s">
        <v>1342</v>
      </c>
      <c r="B1338" s="23" t="s">
        <v>5982</v>
      </c>
      <c r="C1338" s="23" t="s">
        <v>5609</v>
      </c>
      <c r="D1338" s="23" t="s">
        <v>3589</v>
      </c>
    </row>
    <row r="1339" spans="1:4" x14ac:dyDescent="0.3">
      <c r="A1339" s="23" t="s">
        <v>1343</v>
      </c>
      <c r="B1339" s="23" t="s">
        <v>5983</v>
      </c>
      <c r="C1339" s="23" t="s">
        <v>4600</v>
      </c>
      <c r="D1339" s="23" t="s">
        <v>2435</v>
      </c>
    </row>
    <row r="1340" spans="1:4" x14ac:dyDescent="0.3">
      <c r="A1340" s="23" t="s">
        <v>1344</v>
      </c>
      <c r="B1340" s="23" t="s">
        <v>5983</v>
      </c>
      <c r="C1340" s="23" t="s">
        <v>4452</v>
      </c>
      <c r="D1340" s="23" t="s">
        <v>3590</v>
      </c>
    </row>
    <row r="1341" spans="1:4" x14ac:dyDescent="0.3">
      <c r="A1341" s="23" t="s">
        <v>1345</v>
      </c>
      <c r="B1341" s="23" t="s">
        <v>5982</v>
      </c>
      <c r="C1341" s="23" t="s">
        <v>5610</v>
      </c>
      <c r="D1341" s="23" t="s">
        <v>3591</v>
      </c>
    </row>
    <row r="1342" spans="1:4" x14ac:dyDescent="0.3">
      <c r="A1342" s="23" t="s">
        <v>1346</v>
      </c>
      <c r="B1342" s="23" t="s">
        <v>5983</v>
      </c>
      <c r="C1342" s="23" t="s">
        <v>5311</v>
      </c>
      <c r="D1342" s="23" t="s">
        <v>3592</v>
      </c>
    </row>
    <row r="1343" spans="1:4" x14ac:dyDescent="0.3">
      <c r="A1343" s="23" t="s">
        <v>1347</v>
      </c>
      <c r="B1343" s="23" t="s">
        <v>5983</v>
      </c>
      <c r="C1343" s="23" t="s">
        <v>4793</v>
      </c>
      <c r="D1343" s="23" t="s">
        <v>3593</v>
      </c>
    </row>
    <row r="1344" spans="1:4" x14ac:dyDescent="0.3">
      <c r="A1344" s="23" t="s">
        <v>1348</v>
      </c>
      <c r="B1344" s="23" t="s">
        <v>5982</v>
      </c>
      <c r="C1344" s="23" t="s">
        <v>4794</v>
      </c>
      <c r="D1344" s="23" t="s">
        <v>3594</v>
      </c>
    </row>
    <row r="1345" spans="1:4" x14ac:dyDescent="0.3">
      <c r="A1345" s="23" t="s">
        <v>1349</v>
      </c>
      <c r="B1345" s="23" t="s">
        <v>5983</v>
      </c>
      <c r="C1345" s="23" t="s">
        <v>4553</v>
      </c>
      <c r="D1345" s="23" t="s">
        <v>3595</v>
      </c>
    </row>
    <row r="1346" spans="1:4" x14ac:dyDescent="0.3">
      <c r="A1346" s="23" t="s">
        <v>1350</v>
      </c>
      <c r="B1346" s="23" t="s">
        <v>5983</v>
      </c>
      <c r="C1346" s="23" t="s">
        <v>3920</v>
      </c>
      <c r="D1346" s="23" t="s">
        <v>3596</v>
      </c>
    </row>
    <row r="1347" spans="1:4" x14ac:dyDescent="0.3">
      <c r="A1347" s="23" t="s">
        <v>1351</v>
      </c>
      <c r="B1347" s="23" t="s">
        <v>5982</v>
      </c>
      <c r="C1347" s="23" t="s">
        <v>4795</v>
      </c>
      <c r="D1347" s="23" t="s">
        <v>3597</v>
      </c>
    </row>
    <row r="1348" spans="1:4" x14ac:dyDescent="0.3">
      <c r="A1348" s="23" t="s">
        <v>1352</v>
      </c>
      <c r="B1348" s="23" t="s">
        <v>5983</v>
      </c>
      <c r="C1348" s="23" t="s">
        <v>4466</v>
      </c>
      <c r="D1348" s="23" t="s">
        <v>3598</v>
      </c>
    </row>
    <row r="1349" spans="1:4" x14ac:dyDescent="0.3">
      <c r="A1349" s="23" t="s">
        <v>1353</v>
      </c>
      <c r="B1349" s="23" t="s">
        <v>5982</v>
      </c>
      <c r="C1349" s="23" t="s">
        <v>5611</v>
      </c>
      <c r="D1349" s="23" t="s">
        <v>3599</v>
      </c>
    </row>
    <row r="1350" spans="1:4" x14ac:dyDescent="0.3">
      <c r="A1350" s="23" t="s">
        <v>1354</v>
      </c>
      <c r="B1350" s="23" t="s">
        <v>5983</v>
      </c>
      <c r="C1350" s="23" t="s">
        <v>4554</v>
      </c>
      <c r="D1350" s="23" t="s">
        <v>3600</v>
      </c>
    </row>
    <row r="1351" spans="1:4" x14ac:dyDescent="0.3">
      <c r="A1351" s="23" t="s">
        <v>1355</v>
      </c>
      <c r="B1351" s="23" t="s">
        <v>5983</v>
      </c>
      <c r="C1351" s="23" t="s">
        <v>5612</v>
      </c>
      <c r="D1351" s="23" t="s">
        <v>3601</v>
      </c>
    </row>
    <row r="1352" spans="1:4" x14ac:dyDescent="0.3">
      <c r="A1352" s="23" t="s">
        <v>1356</v>
      </c>
      <c r="B1352" s="23" t="s">
        <v>5982</v>
      </c>
      <c r="C1352" s="23" t="s">
        <v>4796</v>
      </c>
      <c r="D1352" s="23" t="s">
        <v>2663</v>
      </c>
    </row>
    <row r="1353" spans="1:4" x14ac:dyDescent="0.3">
      <c r="A1353" s="23" t="s">
        <v>1357</v>
      </c>
      <c r="B1353" s="23" t="s">
        <v>5983</v>
      </c>
      <c r="C1353" s="23" t="s">
        <v>5214</v>
      </c>
      <c r="D1353" s="23" t="s">
        <v>3602</v>
      </c>
    </row>
    <row r="1354" spans="1:4" x14ac:dyDescent="0.3">
      <c r="A1354" s="23" t="s">
        <v>1358</v>
      </c>
      <c r="B1354" s="23" t="s">
        <v>5983</v>
      </c>
      <c r="C1354" s="23" t="s">
        <v>4797</v>
      </c>
      <c r="D1354" s="23" t="s">
        <v>3603</v>
      </c>
    </row>
    <row r="1355" spans="1:4" x14ac:dyDescent="0.3">
      <c r="A1355" s="23" t="s">
        <v>1359</v>
      </c>
      <c r="B1355" s="23" t="s">
        <v>5982</v>
      </c>
      <c r="C1355" s="23" t="s">
        <v>5613</v>
      </c>
      <c r="D1355" s="23" t="s">
        <v>2707</v>
      </c>
    </row>
    <row r="1356" spans="1:4" x14ac:dyDescent="0.3">
      <c r="A1356" s="23" t="s">
        <v>1360</v>
      </c>
      <c r="B1356" s="23" t="s">
        <v>5982</v>
      </c>
      <c r="C1356" s="23" t="s">
        <v>5614</v>
      </c>
      <c r="D1356" s="23" t="s">
        <v>3450</v>
      </c>
    </row>
    <row r="1357" spans="1:4" x14ac:dyDescent="0.3">
      <c r="A1357" s="23" t="s">
        <v>1361</v>
      </c>
      <c r="B1357" s="23" t="s">
        <v>5983</v>
      </c>
      <c r="C1357" s="23" t="s">
        <v>5615</v>
      </c>
      <c r="D1357" s="23" t="s">
        <v>3604</v>
      </c>
    </row>
    <row r="1358" spans="1:4" x14ac:dyDescent="0.3">
      <c r="A1358" s="23" t="s">
        <v>1362</v>
      </c>
      <c r="B1358" s="23" t="s">
        <v>5983</v>
      </c>
      <c r="C1358" s="23" t="s">
        <v>5616</v>
      </c>
      <c r="D1358" s="23" t="s">
        <v>3605</v>
      </c>
    </row>
    <row r="1359" spans="1:4" x14ac:dyDescent="0.3">
      <c r="A1359" s="23" t="s">
        <v>1363</v>
      </c>
      <c r="B1359" s="23" t="s">
        <v>5982</v>
      </c>
      <c r="C1359" s="23" t="s">
        <v>4606</v>
      </c>
      <c r="D1359" s="23" t="s">
        <v>3606</v>
      </c>
    </row>
    <row r="1360" spans="1:4" x14ac:dyDescent="0.3">
      <c r="A1360" s="23" t="s">
        <v>1364</v>
      </c>
      <c r="B1360" s="23" t="s">
        <v>5983</v>
      </c>
      <c r="C1360" s="23" t="s">
        <v>4798</v>
      </c>
      <c r="D1360" s="23" t="s">
        <v>3607</v>
      </c>
    </row>
    <row r="1361" spans="1:4" x14ac:dyDescent="0.3">
      <c r="A1361" s="23" t="s">
        <v>1365</v>
      </c>
      <c r="B1361" s="23" t="s">
        <v>5983</v>
      </c>
      <c r="C1361" s="23" t="s">
        <v>5617</v>
      </c>
      <c r="D1361" s="23" t="s">
        <v>2501</v>
      </c>
    </row>
    <row r="1362" spans="1:4" x14ac:dyDescent="0.3">
      <c r="A1362" s="23" t="s">
        <v>1366</v>
      </c>
      <c r="B1362" s="23" t="s">
        <v>5982</v>
      </c>
      <c r="C1362" s="23" t="s">
        <v>3766</v>
      </c>
      <c r="D1362" s="23" t="s">
        <v>3608</v>
      </c>
    </row>
    <row r="1363" spans="1:4" x14ac:dyDescent="0.3">
      <c r="A1363" s="23" t="s">
        <v>1367</v>
      </c>
      <c r="B1363" s="23" t="s">
        <v>5983</v>
      </c>
      <c r="C1363" s="23" t="s">
        <v>4799</v>
      </c>
      <c r="D1363" s="23" t="s">
        <v>3609</v>
      </c>
    </row>
    <row r="1364" spans="1:4" x14ac:dyDescent="0.3">
      <c r="A1364" s="23" t="s">
        <v>1368</v>
      </c>
      <c r="B1364" s="23" t="s">
        <v>5983</v>
      </c>
      <c r="C1364" s="23" t="s">
        <v>5286</v>
      </c>
      <c r="D1364" s="23" t="s">
        <v>3132</v>
      </c>
    </row>
    <row r="1365" spans="1:4" x14ac:dyDescent="0.3">
      <c r="A1365" s="23" t="s">
        <v>1369</v>
      </c>
      <c r="B1365" s="23" t="s">
        <v>5982</v>
      </c>
      <c r="C1365" s="23" t="s">
        <v>4800</v>
      </c>
      <c r="D1365" s="23" t="s">
        <v>3610</v>
      </c>
    </row>
    <row r="1366" spans="1:4" x14ac:dyDescent="0.3">
      <c r="A1366" s="23" t="s">
        <v>1370</v>
      </c>
      <c r="B1366" s="23" t="s">
        <v>5982</v>
      </c>
      <c r="C1366" s="23" t="s">
        <v>4395</v>
      </c>
      <c r="D1366" s="23" t="s">
        <v>3611</v>
      </c>
    </row>
    <row r="1367" spans="1:4" x14ac:dyDescent="0.3">
      <c r="A1367" s="23" t="s">
        <v>1371</v>
      </c>
      <c r="B1367" s="23" t="s">
        <v>5983</v>
      </c>
      <c r="C1367" s="23" t="s">
        <v>4801</v>
      </c>
      <c r="D1367" s="23" t="s">
        <v>3612</v>
      </c>
    </row>
    <row r="1368" spans="1:4" x14ac:dyDescent="0.3">
      <c r="A1368" s="23" t="s">
        <v>1372</v>
      </c>
      <c r="B1368" s="23" t="s">
        <v>5983</v>
      </c>
      <c r="C1368" s="23" t="s">
        <v>5618</v>
      </c>
      <c r="D1368" s="23" t="s">
        <v>3613</v>
      </c>
    </row>
    <row r="1369" spans="1:4" x14ac:dyDescent="0.3">
      <c r="A1369" s="23" t="s">
        <v>1373</v>
      </c>
      <c r="B1369" s="23" t="s">
        <v>5982</v>
      </c>
      <c r="C1369" s="23" t="s">
        <v>3920</v>
      </c>
      <c r="D1369" s="23" t="s">
        <v>3614</v>
      </c>
    </row>
    <row r="1370" spans="1:4" x14ac:dyDescent="0.3">
      <c r="A1370" s="23" t="s">
        <v>1374</v>
      </c>
      <c r="B1370" s="23" t="s">
        <v>5983</v>
      </c>
      <c r="C1370" s="23" t="s">
        <v>4802</v>
      </c>
      <c r="D1370" s="23" t="s">
        <v>3615</v>
      </c>
    </row>
    <row r="1371" spans="1:4" x14ac:dyDescent="0.3">
      <c r="A1371" s="23" t="s">
        <v>1375</v>
      </c>
      <c r="B1371" s="23" t="s">
        <v>5983</v>
      </c>
      <c r="C1371" s="23" t="s">
        <v>5619</v>
      </c>
      <c r="D1371" s="23" t="s">
        <v>3616</v>
      </c>
    </row>
    <row r="1372" spans="1:4" x14ac:dyDescent="0.3">
      <c r="A1372" s="23" t="s">
        <v>1376</v>
      </c>
      <c r="B1372" s="23" t="s">
        <v>5982</v>
      </c>
      <c r="C1372" s="23" t="s">
        <v>5620</v>
      </c>
      <c r="D1372" s="23" t="s">
        <v>3617</v>
      </c>
    </row>
    <row r="1373" spans="1:4" x14ac:dyDescent="0.3">
      <c r="A1373" s="23" t="s">
        <v>1377</v>
      </c>
      <c r="B1373" s="23" t="s">
        <v>5983</v>
      </c>
      <c r="C1373" s="23" t="s">
        <v>5621</v>
      </c>
      <c r="D1373" s="23" t="s">
        <v>3618</v>
      </c>
    </row>
    <row r="1374" spans="1:4" x14ac:dyDescent="0.3">
      <c r="A1374" s="23" t="s">
        <v>1378</v>
      </c>
      <c r="B1374" s="23" t="s">
        <v>5983</v>
      </c>
      <c r="C1374" s="23" t="s">
        <v>4803</v>
      </c>
      <c r="D1374" s="23" t="s">
        <v>2546</v>
      </c>
    </row>
    <row r="1375" spans="1:4" x14ac:dyDescent="0.3">
      <c r="A1375" s="23" t="s">
        <v>1379</v>
      </c>
      <c r="B1375" s="23" t="s">
        <v>5982</v>
      </c>
      <c r="C1375" s="23" t="s">
        <v>4804</v>
      </c>
      <c r="D1375" s="23" t="s">
        <v>3619</v>
      </c>
    </row>
    <row r="1376" spans="1:4" x14ac:dyDescent="0.3">
      <c r="A1376" s="23" t="s">
        <v>1380</v>
      </c>
      <c r="B1376" s="23" t="s">
        <v>5983</v>
      </c>
      <c r="C1376" s="23" t="s">
        <v>5622</v>
      </c>
      <c r="D1376" s="23" t="s">
        <v>2892</v>
      </c>
    </row>
    <row r="1377" spans="1:4" x14ac:dyDescent="0.3">
      <c r="A1377" s="23" t="s">
        <v>1381</v>
      </c>
      <c r="B1377" s="23" t="s">
        <v>5983</v>
      </c>
      <c r="C1377" s="23" t="s">
        <v>5623</v>
      </c>
      <c r="D1377" s="23" t="s">
        <v>3620</v>
      </c>
    </row>
    <row r="1378" spans="1:4" x14ac:dyDescent="0.3">
      <c r="A1378" s="23" t="s">
        <v>1382</v>
      </c>
      <c r="B1378" s="23" t="s">
        <v>5982</v>
      </c>
      <c r="C1378" s="23" t="s">
        <v>4530</v>
      </c>
      <c r="D1378" s="23" t="s">
        <v>3621</v>
      </c>
    </row>
    <row r="1379" spans="1:4" x14ac:dyDescent="0.3">
      <c r="A1379" s="23" t="s">
        <v>1383</v>
      </c>
      <c r="B1379" s="23" t="s">
        <v>5983</v>
      </c>
      <c r="C1379" s="23" t="s">
        <v>5624</v>
      </c>
      <c r="D1379" s="23" t="s">
        <v>3622</v>
      </c>
    </row>
    <row r="1380" spans="1:4" x14ac:dyDescent="0.3">
      <c r="A1380" s="23" t="s">
        <v>1384</v>
      </c>
      <c r="B1380" s="23" t="s">
        <v>5982</v>
      </c>
      <c r="C1380" s="23" t="s">
        <v>4412</v>
      </c>
      <c r="D1380" s="23" t="s">
        <v>3623</v>
      </c>
    </row>
    <row r="1381" spans="1:4" x14ac:dyDescent="0.3">
      <c r="A1381" s="23" t="s">
        <v>1385</v>
      </c>
      <c r="B1381" s="23" t="s">
        <v>5983</v>
      </c>
      <c r="C1381" s="23" t="s">
        <v>4480</v>
      </c>
      <c r="D1381" s="23" t="s">
        <v>3624</v>
      </c>
    </row>
    <row r="1382" spans="1:4" x14ac:dyDescent="0.3">
      <c r="A1382" s="23" t="s">
        <v>1386</v>
      </c>
      <c r="B1382" s="23" t="s">
        <v>5983</v>
      </c>
      <c r="C1382" s="23" t="s">
        <v>5625</v>
      </c>
      <c r="D1382" s="23" t="s">
        <v>3625</v>
      </c>
    </row>
    <row r="1383" spans="1:4" x14ac:dyDescent="0.3">
      <c r="A1383" s="23" t="s">
        <v>1387</v>
      </c>
      <c r="B1383" s="23" t="s">
        <v>5982</v>
      </c>
      <c r="C1383" s="23" t="s">
        <v>4584</v>
      </c>
      <c r="D1383" s="23" t="s">
        <v>3626</v>
      </c>
    </row>
    <row r="1384" spans="1:4" x14ac:dyDescent="0.3">
      <c r="A1384" s="23" t="s">
        <v>1388</v>
      </c>
      <c r="B1384" s="23" t="s">
        <v>5983</v>
      </c>
      <c r="C1384" s="23" t="s">
        <v>5501</v>
      </c>
      <c r="D1384" s="23" t="s">
        <v>2975</v>
      </c>
    </row>
    <row r="1385" spans="1:4" x14ac:dyDescent="0.3">
      <c r="A1385" s="23" t="s">
        <v>1389</v>
      </c>
      <c r="B1385" s="23" t="s">
        <v>5983</v>
      </c>
      <c r="C1385" s="23" t="s">
        <v>4805</v>
      </c>
      <c r="D1385" s="23" t="s">
        <v>3627</v>
      </c>
    </row>
    <row r="1386" spans="1:4" x14ac:dyDescent="0.3">
      <c r="A1386" s="23" t="s">
        <v>1390</v>
      </c>
      <c r="B1386" s="23" t="s">
        <v>5982</v>
      </c>
      <c r="C1386" s="23" t="s">
        <v>5626</v>
      </c>
      <c r="D1386" s="23" t="s">
        <v>2643</v>
      </c>
    </row>
    <row r="1387" spans="1:4" x14ac:dyDescent="0.3">
      <c r="A1387" s="23" t="s">
        <v>1391</v>
      </c>
      <c r="B1387" s="23" t="s">
        <v>5982</v>
      </c>
      <c r="C1387" s="23" t="s">
        <v>4806</v>
      </c>
      <c r="D1387" s="23" t="s">
        <v>3628</v>
      </c>
    </row>
    <row r="1388" spans="1:4" x14ac:dyDescent="0.3">
      <c r="A1388" s="23" t="s">
        <v>1392</v>
      </c>
      <c r="B1388" s="23" t="s">
        <v>5983</v>
      </c>
      <c r="C1388" s="23" t="s">
        <v>5627</v>
      </c>
      <c r="D1388" s="23" t="s">
        <v>3292</v>
      </c>
    </row>
    <row r="1389" spans="1:4" x14ac:dyDescent="0.3">
      <c r="A1389" s="23" t="s">
        <v>1393</v>
      </c>
      <c r="B1389" s="23" t="s">
        <v>5983</v>
      </c>
      <c r="C1389" s="23" t="s">
        <v>5628</v>
      </c>
      <c r="D1389" s="23" t="s">
        <v>3629</v>
      </c>
    </row>
    <row r="1390" spans="1:4" x14ac:dyDescent="0.3">
      <c r="A1390" s="23" t="s">
        <v>1394</v>
      </c>
      <c r="B1390" s="23" t="s">
        <v>5982</v>
      </c>
      <c r="C1390" s="23" t="s">
        <v>4389</v>
      </c>
      <c r="D1390" s="23" t="s">
        <v>3630</v>
      </c>
    </row>
    <row r="1391" spans="1:4" x14ac:dyDescent="0.3">
      <c r="A1391" s="23" t="s">
        <v>1395</v>
      </c>
      <c r="B1391" s="23" t="s">
        <v>5983</v>
      </c>
      <c r="C1391" s="23" t="s">
        <v>4567</v>
      </c>
      <c r="D1391" s="23" t="s">
        <v>3631</v>
      </c>
    </row>
    <row r="1392" spans="1:4" x14ac:dyDescent="0.3">
      <c r="A1392" s="23" t="s">
        <v>1396</v>
      </c>
      <c r="B1392" s="23" t="s">
        <v>5983</v>
      </c>
      <c r="C1392" s="23" t="s">
        <v>5629</v>
      </c>
      <c r="D1392" s="23" t="s">
        <v>2800</v>
      </c>
    </row>
    <row r="1393" spans="1:4" x14ac:dyDescent="0.3">
      <c r="A1393" s="23" t="s">
        <v>1397</v>
      </c>
      <c r="B1393" s="23" t="s">
        <v>5982</v>
      </c>
      <c r="C1393" s="23" t="s">
        <v>4451</v>
      </c>
      <c r="D1393" s="23" t="s">
        <v>3632</v>
      </c>
    </row>
    <row r="1394" spans="1:4" x14ac:dyDescent="0.3">
      <c r="A1394" s="23" t="s">
        <v>1398</v>
      </c>
      <c r="B1394" s="23" t="s">
        <v>5983</v>
      </c>
      <c r="C1394" s="23" t="s">
        <v>5630</v>
      </c>
      <c r="D1394" s="23" t="s">
        <v>3633</v>
      </c>
    </row>
    <row r="1395" spans="1:4" x14ac:dyDescent="0.3">
      <c r="A1395" s="23" t="s">
        <v>1399</v>
      </c>
      <c r="B1395" s="23" t="s">
        <v>5983</v>
      </c>
      <c r="C1395" s="23" t="s">
        <v>5631</v>
      </c>
      <c r="D1395" s="23" t="s">
        <v>3634</v>
      </c>
    </row>
    <row r="1396" spans="1:4" x14ac:dyDescent="0.3">
      <c r="A1396" s="23" t="s">
        <v>1400</v>
      </c>
      <c r="B1396" s="23" t="s">
        <v>5982</v>
      </c>
      <c r="C1396" s="23" t="s">
        <v>3920</v>
      </c>
      <c r="D1396" s="23" t="s">
        <v>3635</v>
      </c>
    </row>
    <row r="1397" spans="1:4" x14ac:dyDescent="0.3">
      <c r="A1397" s="23" t="s">
        <v>1401</v>
      </c>
      <c r="B1397" s="23" t="s">
        <v>5982</v>
      </c>
      <c r="C1397" s="23" t="s">
        <v>3920</v>
      </c>
      <c r="D1397" s="23" t="s">
        <v>3636</v>
      </c>
    </row>
    <row r="1398" spans="1:4" x14ac:dyDescent="0.3">
      <c r="A1398" s="23" t="s">
        <v>1402</v>
      </c>
      <c r="B1398" s="23" t="s">
        <v>5983</v>
      </c>
      <c r="C1398" s="23" t="s">
        <v>5632</v>
      </c>
      <c r="D1398" s="23" t="s">
        <v>3637</v>
      </c>
    </row>
    <row r="1399" spans="1:4" x14ac:dyDescent="0.3">
      <c r="A1399" s="23" t="s">
        <v>1403</v>
      </c>
      <c r="B1399" s="23" t="s">
        <v>5983</v>
      </c>
      <c r="C1399" s="23" t="s">
        <v>4807</v>
      </c>
      <c r="D1399" s="23" t="s">
        <v>3638</v>
      </c>
    </row>
    <row r="1400" spans="1:4" x14ac:dyDescent="0.3">
      <c r="A1400" s="23" t="s">
        <v>1404</v>
      </c>
      <c r="B1400" s="23" t="s">
        <v>5982</v>
      </c>
      <c r="C1400" s="23" t="s">
        <v>2661</v>
      </c>
      <c r="D1400" s="23" t="s">
        <v>3639</v>
      </c>
    </row>
    <row r="1401" spans="1:4" x14ac:dyDescent="0.3">
      <c r="A1401" s="23" t="s">
        <v>1405</v>
      </c>
      <c r="B1401" s="23" t="s">
        <v>5983</v>
      </c>
      <c r="C1401" s="23" t="s">
        <v>4640</v>
      </c>
      <c r="D1401" s="23" t="s">
        <v>3640</v>
      </c>
    </row>
    <row r="1402" spans="1:4" x14ac:dyDescent="0.3">
      <c r="A1402" s="23" t="s">
        <v>1406</v>
      </c>
      <c r="B1402" s="23" t="s">
        <v>5983</v>
      </c>
      <c r="C1402" s="23" t="s">
        <v>5633</v>
      </c>
      <c r="D1402" s="23" t="s">
        <v>3468</v>
      </c>
    </row>
    <row r="1403" spans="1:4" x14ac:dyDescent="0.3">
      <c r="A1403" s="23" t="s">
        <v>1407</v>
      </c>
      <c r="B1403" s="23" t="s">
        <v>5982</v>
      </c>
      <c r="C1403" s="23" t="s">
        <v>3614</v>
      </c>
      <c r="D1403" s="23" t="s">
        <v>3641</v>
      </c>
    </row>
    <row r="1404" spans="1:4" x14ac:dyDescent="0.3">
      <c r="A1404" s="23" t="s">
        <v>1408</v>
      </c>
      <c r="B1404" s="23" t="s">
        <v>5983</v>
      </c>
      <c r="C1404" s="23" t="s">
        <v>5324</v>
      </c>
      <c r="D1404" s="23" t="s">
        <v>3642</v>
      </c>
    </row>
    <row r="1405" spans="1:4" x14ac:dyDescent="0.3">
      <c r="A1405" s="23" t="s">
        <v>1409</v>
      </c>
      <c r="B1405" s="23" t="s">
        <v>5983</v>
      </c>
      <c r="C1405" s="23" t="s">
        <v>5634</v>
      </c>
      <c r="D1405" s="23" t="s">
        <v>3643</v>
      </c>
    </row>
    <row r="1406" spans="1:4" x14ac:dyDescent="0.3">
      <c r="A1406" s="23" t="s">
        <v>1410</v>
      </c>
      <c r="B1406" s="23" t="s">
        <v>5982</v>
      </c>
      <c r="C1406" s="23" t="s">
        <v>5635</v>
      </c>
      <c r="D1406" s="23" t="s">
        <v>3644</v>
      </c>
    </row>
    <row r="1407" spans="1:4" x14ac:dyDescent="0.3">
      <c r="A1407" s="23" t="s">
        <v>1411</v>
      </c>
      <c r="B1407" s="23" t="s">
        <v>5983</v>
      </c>
      <c r="C1407" s="23" t="s">
        <v>4396</v>
      </c>
      <c r="D1407" s="23" t="s">
        <v>3645</v>
      </c>
    </row>
    <row r="1408" spans="1:4" x14ac:dyDescent="0.3">
      <c r="A1408" s="23" t="s">
        <v>1412</v>
      </c>
      <c r="B1408" s="23" t="s">
        <v>5983</v>
      </c>
      <c r="C1408" s="23" t="s">
        <v>4640</v>
      </c>
      <c r="D1408" s="23" t="s">
        <v>3646</v>
      </c>
    </row>
    <row r="1409" spans="1:4" x14ac:dyDescent="0.3">
      <c r="A1409" s="23" t="s">
        <v>1413</v>
      </c>
      <c r="B1409" s="23" t="s">
        <v>5982</v>
      </c>
      <c r="C1409" s="23" t="s">
        <v>5074</v>
      </c>
      <c r="D1409" s="23" t="s">
        <v>3647</v>
      </c>
    </row>
    <row r="1410" spans="1:4" x14ac:dyDescent="0.3">
      <c r="A1410" s="23" t="s">
        <v>1414</v>
      </c>
      <c r="B1410" s="23" t="s">
        <v>5983</v>
      </c>
      <c r="C1410" s="23" t="s">
        <v>5055</v>
      </c>
      <c r="D1410" s="23" t="s">
        <v>3648</v>
      </c>
    </row>
    <row r="1411" spans="1:4" x14ac:dyDescent="0.3">
      <c r="A1411" s="23" t="s">
        <v>1415</v>
      </c>
      <c r="B1411" s="23" t="s">
        <v>5982</v>
      </c>
      <c r="C1411" s="23" t="s">
        <v>4808</v>
      </c>
      <c r="D1411" s="23" t="s">
        <v>3649</v>
      </c>
    </row>
    <row r="1412" spans="1:4" x14ac:dyDescent="0.3">
      <c r="A1412" s="23" t="s">
        <v>1416</v>
      </c>
      <c r="B1412" s="23" t="s">
        <v>5983</v>
      </c>
      <c r="C1412" s="23" t="s">
        <v>5636</v>
      </c>
      <c r="D1412" s="23" t="s">
        <v>3389</v>
      </c>
    </row>
    <row r="1413" spans="1:4" x14ac:dyDescent="0.3">
      <c r="A1413" s="23" t="s">
        <v>1417</v>
      </c>
      <c r="B1413" s="23" t="s">
        <v>5983</v>
      </c>
      <c r="C1413" s="23" t="s">
        <v>5620</v>
      </c>
      <c r="D1413" s="23" t="s">
        <v>3650</v>
      </c>
    </row>
    <row r="1414" spans="1:4" x14ac:dyDescent="0.3">
      <c r="A1414" s="23" t="s">
        <v>1418</v>
      </c>
      <c r="B1414" s="23" t="s">
        <v>5982</v>
      </c>
      <c r="C1414" s="23" t="s">
        <v>4809</v>
      </c>
      <c r="D1414" s="23" t="s">
        <v>3493</v>
      </c>
    </row>
    <row r="1415" spans="1:4" x14ac:dyDescent="0.3">
      <c r="A1415" s="23" t="s">
        <v>1419</v>
      </c>
      <c r="B1415" s="23" t="s">
        <v>5983</v>
      </c>
      <c r="C1415" s="23" t="s">
        <v>4453</v>
      </c>
      <c r="D1415" s="23" t="s">
        <v>3651</v>
      </c>
    </row>
    <row r="1416" spans="1:4" x14ac:dyDescent="0.3">
      <c r="A1416" s="23" t="s">
        <v>1420</v>
      </c>
      <c r="B1416" s="23" t="s">
        <v>5983</v>
      </c>
      <c r="C1416" s="23" t="s">
        <v>5637</v>
      </c>
      <c r="D1416" s="23" t="s">
        <v>3652</v>
      </c>
    </row>
    <row r="1417" spans="1:4" x14ac:dyDescent="0.3">
      <c r="A1417" s="23" t="s">
        <v>1421</v>
      </c>
      <c r="B1417" s="23" t="s">
        <v>5982</v>
      </c>
      <c r="C1417" s="23" t="s">
        <v>4420</v>
      </c>
      <c r="D1417" s="23" t="s">
        <v>3653</v>
      </c>
    </row>
    <row r="1418" spans="1:4" x14ac:dyDescent="0.3">
      <c r="A1418" s="23" t="s">
        <v>1422</v>
      </c>
      <c r="B1418" s="23" t="s">
        <v>5982</v>
      </c>
      <c r="C1418" s="23" t="s">
        <v>5638</v>
      </c>
      <c r="D1418" s="23" t="s">
        <v>3654</v>
      </c>
    </row>
    <row r="1419" spans="1:4" x14ac:dyDescent="0.3">
      <c r="A1419" s="23" t="s">
        <v>1423</v>
      </c>
      <c r="B1419" s="23" t="s">
        <v>5983</v>
      </c>
      <c r="C1419" s="23" t="s">
        <v>4430</v>
      </c>
      <c r="D1419" s="23" t="s">
        <v>3655</v>
      </c>
    </row>
    <row r="1420" spans="1:4" x14ac:dyDescent="0.3">
      <c r="A1420" s="23" t="s">
        <v>1424</v>
      </c>
      <c r="B1420" s="23" t="s">
        <v>5983</v>
      </c>
      <c r="C1420" s="23" t="s">
        <v>4501</v>
      </c>
      <c r="D1420" s="23" t="s">
        <v>3656</v>
      </c>
    </row>
    <row r="1421" spans="1:4" x14ac:dyDescent="0.3">
      <c r="A1421" s="23" t="s">
        <v>1425</v>
      </c>
      <c r="B1421" s="23" t="s">
        <v>5982</v>
      </c>
      <c r="C1421" s="23" t="s">
        <v>5639</v>
      </c>
      <c r="D1421" s="23" t="s">
        <v>3657</v>
      </c>
    </row>
    <row r="1422" spans="1:4" x14ac:dyDescent="0.3">
      <c r="A1422" s="23" t="s">
        <v>1426</v>
      </c>
      <c r="B1422" s="23" t="s">
        <v>5983</v>
      </c>
      <c r="C1422" s="23" t="s">
        <v>4810</v>
      </c>
      <c r="D1422" s="23" t="s">
        <v>3658</v>
      </c>
    </row>
    <row r="1423" spans="1:4" x14ac:dyDescent="0.3">
      <c r="A1423" s="23" t="s">
        <v>1427</v>
      </c>
      <c r="B1423" s="23" t="s">
        <v>5983</v>
      </c>
      <c r="C1423" s="23" t="s">
        <v>5640</v>
      </c>
      <c r="D1423" s="23" t="s">
        <v>3659</v>
      </c>
    </row>
    <row r="1424" spans="1:4" x14ac:dyDescent="0.3">
      <c r="A1424" s="23" t="s">
        <v>1428</v>
      </c>
      <c r="B1424" s="23" t="s">
        <v>5982</v>
      </c>
      <c r="C1424" s="23" t="s">
        <v>4811</v>
      </c>
      <c r="D1424" s="23" t="s">
        <v>3660</v>
      </c>
    </row>
    <row r="1425" spans="1:4" x14ac:dyDescent="0.3">
      <c r="A1425" s="23" t="s">
        <v>1429</v>
      </c>
      <c r="B1425" s="23" t="s">
        <v>5983</v>
      </c>
      <c r="C1425" s="23" t="s">
        <v>5641</v>
      </c>
      <c r="D1425" s="23" t="s">
        <v>3661</v>
      </c>
    </row>
    <row r="1426" spans="1:4" x14ac:dyDescent="0.3">
      <c r="A1426" s="23" t="s">
        <v>1430</v>
      </c>
      <c r="B1426" s="23" t="s">
        <v>5983</v>
      </c>
      <c r="C1426" s="23" t="s">
        <v>5642</v>
      </c>
      <c r="D1426" s="23" t="s">
        <v>3662</v>
      </c>
    </row>
    <row r="1427" spans="1:4" x14ac:dyDescent="0.3">
      <c r="A1427" s="23" t="s">
        <v>1431</v>
      </c>
      <c r="B1427" s="23" t="s">
        <v>5982</v>
      </c>
      <c r="C1427" s="23" t="s">
        <v>2938</v>
      </c>
      <c r="D1427" s="23" t="s">
        <v>3663</v>
      </c>
    </row>
    <row r="1428" spans="1:4" x14ac:dyDescent="0.3">
      <c r="A1428" s="23" t="s">
        <v>1432</v>
      </c>
      <c r="B1428" s="23" t="s">
        <v>5982</v>
      </c>
      <c r="C1428" s="23" t="s">
        <v>5643</v>
      </c>
      <c r="D1428" s="23" t="s">
        <v>2655</v>
      </c>
    </row>
    <row r="1429" spans="1:4" x14ac:dyDescent="0.3">
      <c r="A1429" s="23" t="s">
        <v>1433</v>
      </c>
      <c r="B1429" s="23" t="s">
        <v>5983</v>
      </c>
      <c r="C1429" s="23" t="s">
        <v>5644</v>
      </c>
      <c r="D1429" s="23" t="s">
        <v>3664</v>
      </c>
    </row>
    <row r="1430" spans="1:4" x14ac:dyDescent="0.3">
      <c r="A1430" s="23" t="s">
        <v>1434</v>
      </c>
      <c r="B1430" s="23" t="s">
        <v>5983</v>
      </c>
      <c r="C1430" s="23" t="s">
        <v>4566</v>
      </c>
      <c r="D1430" s="23" t="s">
        <v>2432</v>
      </c>
    </row>
    <row r="1431" spans="1:4" x14ac:dyDescent="0.3">
      <c r="A1431" s="23" t="s">
        <v>1435</v>
      </c>
      <c r="B1431" s="23" t="s">
        <v>5982</v>
      </c>
      <c r="C1431" s="23" t="s">
        <v>5645</v>
      </c>
      <c r="D1431" s="23" t="s">
        <v>3665</v>
      </c>
    </row>
    <row r="1432" spans="1:4" x14ac:dyDescent="0.3">
      <c r="A1432" s="23" t="s">
        <v>1436</v>
      </c>
      <c r="B1432" s="23" t="s">
        <v>5983</v>
      </c>
      <c r="C1432" s="23" t="s">
        <v>5646</v>
      </c>
      <c r="D1432" s="23" t="s">
        <v>3666</v>
      </c>
    </row>
    <row r="1433" spans="1:4" x14ac:dyDescent="0.3">
      <c r="A1433" s="23" t="s">
        <v>1437</v>
      </c>
      <c r="B1433" s="23" t="s">
        <v>5983</v>
      </c>
      <c r="C1433" s="23" t="s">
        <v>4395</v>
      </c>
      <c r="D1433" s="23" t="s">
        <v>3667</v>
      </c>
    </row>
    <row r="1434" spans="1:4" x14ac:dyDescent="0.3">
      <c r="A1434" s="23" t="s">
        <v>1438</v>
      </c>
      <c r="B1434" s="23" t="s">
        <v>5982</v>
      </c>
      <c r="C1434" s="23" t="s">
        <v>4812</v>
      </c>
      <c r="D1434" s="23" t="s">
        <v>3668</v>
      </c>
    </row>
    <row r="1435" spans="1:4" x14ac:dyDescent="0.3">
      <c r="A1435" s="23" t="s">
        <v>1439</v>
      </c>
      <c r="B1435" s="23" t="s">
        <v>5983</v>
      </c>
      <c r="C1435" s="23" t="s">
        <v>4521</v>
      </c>
      <c r="D1435" s="23" t="s">
        <v>3669</v>
      </c>
    </row>
    <row r="1436" spans="1:4" x14ac:dyDescent="0.3">
      <c r="A1436" s="23" t="s">
        <v>1440</v>
      </c>
      <c r="B1436" s="23" t="s">
        <v>5983</v>
      </c>
      <c r="C1436" s="23" t="s">
        <v>4813</v>
      </c>
      <c r="D1436" s="23" t="s">
        <v>2667</v>
      </c>
    </row>
    <row r="1437" spans="1:4" x14ac:dyDescent="0.3">
      <c r="A1437" s="23" t="s">
        <v>1441</v>
      </c>
      <c r="B1437" s="23" t="s">
        <v>5982</v>
      </c>
      <c r="C1437" s="23" t="s">
        <v>5647</v>
      </c>
      <c r="D1437" s="23" t="s">
        <v>3670</v>
      </c>
    </row>
    <row r="1438" spans="1:4" x14ac:dyDescent="0.3">
      <c r="A1438" s="23" t="s">
        <v>1442</v>
      </c>
      <c r="B1438" s="23" t="s">
        <v>5983</v>
      </c>
      <c r="C1438" s="23" t="s">
        <v>4334</v>
      </c>
      <c r="D1438" s="23" t="s">
        <v>3671</v>
      </c>
    </row>
    <row r="1439" spans="1:4" x14ac:dyDescent="0.3">
      <c r="A1439" s="23" t="s">
        <v>1443</v>
      </c>
      <c r="B1439" s="23" t="s">
        <v>5983</v>
      </c>
      <c r="C1439" s="23" t="s">
        <v>5177</v>
      </c>
      <c r="D1439" s="23" t="s">
        <v>3672</v>
      </c>
    </row>
    <row r="1440" spans="1:4" x14ac:dyDescent="0.3">
      <c r="A1440" s="23" t="s">
        <v>1444</v>
      </c>
      <c r="B1440" s="23" t="s">
        <v>5982</v>
      </c>
      <c r="C1440" s="23" t="s">
        <v>4649</v>
      </c>
      <c r="D1440" s="23" t="s">
        <v>3673</v>
      </c>
    </row>
    <row r="1441" spans="1:4" x14ac:dyDescent="0.3">
      <c r="A1441" s="23" t="s">
        <v>1445</v>
      </c>
      <c r="B1441" s="23" t="s">
        <v>5983</v>
      </c>
      <c r="C1441" s="23" t="s">
        <v>5648</v>
      </c>
      <c r="D1441" s="23" t="s">
        <v>3674</v>
      </c>
    </row>
    <row r="1442" spans="1:4" x14ac:dyDescent="0.3">
      <c r="A1442" s="23" t="s">
        <v>1446</v>
      </c>
      <c r="B1442" s="23" t="s">
        <v>5982</v>
      </c>
      <c r="C1442" s="23" t="s">
        <v>5649</v>
      </c>
      <c r="D1442" s="23" t="s">
        <v>2511</v>
      </c>
    </row>
    <row r="1443" spans="1:4" x14ac:dyDescent="0.3">
      <c r="A1443" s="23" t="s">
        <v>1447</v>
      </c>
      <c r="B1443" s="23" t="s">
        <v>5983</v>
      </c>
      <c r="C1443" s="23" t="s">
        <v>4420</v>
      </c>
      <c r="D1443" s="23" t="s">
        <v>3675</v>
      </c>
    </row>
    <row r="1444" spans="1:4" x14ac:dyDescent="0.3">
      <c r="A1444" s="23" t="s">
        <v>1448</v>
      </c>
      <c r="B1444" s="23" t="s">
        <v>5983</v>
      </c>
      <c r="C1444" s="23" t="s">
        <v>4575</v>
      </c>
      <c r="D1444" s="23" t="s">
        <v>3676</v>
      </c>
    </row>
    <row r="1445" spans="1:4" x14ac:dyDescent="0.3">
      <c r="A1445" s="23" t="s">
        <v>1449</v>
      </c>
      <c r="B1445" s="23" t="s">
        <v>5982</v>
      </c>
      <c r="C1445" s="23" t="s">
        <v>5650</v>
      </c>
      <c r="D1445" s="23" t="s">
        <v>2374</v>
      </c>
    </row>
    <row r="1446" spans="1:4" x14ac:dyDescent="0.3">
      <c r="A1446" s="23" t="s">
        <v>1450</v>
      </c>
      <c r="B1446" s="23" t="s">
        <v>5983</v>
      </c>
      <c r="C1446" s="23" t="s">
        <v>4814</v>
      </c>
      <c r="D1446" s="23" t="s">
        <v>3677</v>
      </c>
    </row>
    <row r="1447" spans="1:4" x14ac:dyDescent="0.3">
      <c r="A1447" s="23" t="s">
        <v>1451</v>
      </c>
      <c r="B1447" s="23" t="s">
        <v>5983</v>
      </c>
      <c r="C1447" s="23" t="s">
        <v>5135</v>
      </c>
      <c r="D1447" s="23" t="s">
        <v>2435</v>
      </c>
    </row>
    <row r="1448" spans="1:4" x14ac:dyDescent="0.3">
      <c r="A1448" s="23" t="s">
        <v>1452</v>
      </c>
      <c r="B1448" s="23" t="s">
        <v>5982</v>
      </c>
      <c r="C1448" s="23" t="s">
        <v>4672</v>
      </c>
      <c r="D1448" s="23" t="s">
        <v>3678</v>
      </c>
    </row>
    <row r="1449" spans="1:4" x14ac:dyDescent="0.3">
      <c r="A1449" s="23" t="s">
        <v>1453</v>
      </c>
      <c r="B1449" s="23" t="s">
        <v>5982</v>
      </c>
      <c r="C1449" s="23" t="s">
        <v>4815</v>
      </c>
      <c r="D1449" s="23" t="s">
        <v>3679</v>
      </c>
    </row>
    <row r="1450" spans="1:4" x14ac:dyDescent="0.3">
      <c r="A1450" s="23" t="s">
        <v>1454</v>
      </c>
      <c r="B1450" s="23" t="s">
        <v>5983</v>
      </c>
      <c r="C1450" s="23" t="s">
        <v>5651</v>
      </c>
      <c r="D1450" s="23" t="s">
        <v>3680</v>
      </c>
    </row>
    <row r="1451" spans="1:4" x14ac:dyDescent="0.3">
      <c r="A1451" s="23" t="s">
        <v>1455</v>
      </c>
      <c r="B1451" s="23" t="s">
        <v>5983</v>
      </c>
      <c r="C1451" s="23" t="s">
        <v>4816</v>
      </c>
      <c r="D1451" s="23" t="s">
        <v>3681</v>
      </c>
    </row>
    <row r="1452" spans="1:4" x14ac:dyDescent="0.3">
      <c r="A1452" s="23" t="s">
        <v>1456</v>
      </c>
      <c r="B1452" s="23" t="s">
        <v>5982</v>
      </c>
      <c r="C1452" s="23" t="s">
        <v>5652</v>
      </c>
      <c r="D1452" s="23" t="s">
        <v>3682</v>
      </c>
    </row>
    <row r="1453" spans="1:4" x14ac:dyDescent="0.3">
      <c r="A1453" s="23" t="s">
        <v>1457</v>
      </c>
      <c r="B1453" s="23" t="s">
        <v>5983</v>
      </c>
      <c r="C1453" s="23" t="s">
        <v>4396</v>
      </c>
      <c r="D1453" s="23" t="s">
        <v>3683</v>
      </c>
    </row>
    <row r="1454" spans="1:4" x14ac:dyDescent="0.3">
      <c r="A1454" s="23" t="s">
        <v>1458</v>
      </c>
      <c r="B1454" s="23" t="s">
        <v>5983</v>
      </c>
      <c r="C1454" s="23" t="s">
        <v>5380</v>
      </c>
      <c r="D1454" s="23" t="s">
        <v>3684</v>
      </c>
    </row>
    <row r="1455" spans="1:4" x14ac:dyDescent="0.3">
      <c r="A1455" s="23" t="s">
        <v>1459</v>
      </c>
      <c r="B1455" s="23" t="s">
        <v>5982</v>
      </c>
      <c r="C1455" s="23" t="s">
        <v>5653</v>
      </c>
      <c r="D1455" s="23" t="s">
        <v>3685</v>
      </c>
    </row>
    <row r="1456" spans="1:4" x14ac:dyDescent="0.3">
      <c r="A1456" s="23" t="s">
        <v>1460</v>
      </c>
      <c r="B1456" s="23" t="s">
        <v>5983</v>
      </c>
      <c r="C1456" s="23" t="s">
        <v>4817</v>
      </c>
      <c r="D1456" s="23" t="s">
        <v>3686</v>
      </c>
    </row>
    <row r="1457" spans="1:4" x14ac:dyDescent="0.3">
      <c r="A1457" s="23" t="s">
        <v>1461</v>
      </c>
      <c r="B1457" s="23" t="s">
        <v>5983</v>
      </c>
      <c r="C1457" s="23" t="s">
        <v>5654</v>
      </c>
      <c r="D1457" s="23" t="s">
        <v>2711</v>
      </c>
    </row>
    <row r="1458" spans="1:4" x14ac:dyDescent="0.3">
      <c r="A1458" s="23" t="s">
        <v>1462</v>
      </c>
      <c r="B1458" s="23" t="s">
        <v>5982</v>
      </c>
      <c r="C1458" s="23" t="s">
        <v>5655</v>
      </c>
      <c r="D1458" s="23" t="s">
        <v>3687</v>
      </c>
    </row>
    <row r="1459" spans="1:4" x14ac:dyDescent="0.3">
      <c r="A1459" s="23" t="s">
        <v>1463</v>
      </c>
      <c r="B1459" s="23" t="s">
        <v>5982</v>
      </c>
      <c r="C1459" s="23" t="s">
        <v>2661</v>
      </c>
      <c r="D1459" s="23" t="s">
        <v>3688</v>
      </c>
    </row>
    <row r="1460" spans="1:4" x14ac:dyDescent="0.3">
      <c r="A1460" s="23" t="s">
        <v>1464</v>
      </c>
      <c r="B1460" s="23" t="s">
        <v>5983</v>
      </c>
      <c r="C1460" s="23" t="s">
        <v>5656</v>
      </c>
      <c r="D1460" s="23" t="s">
        <v>3689</v>
      </c>
    </row>
    <row r="1461" spans="1:4" x14ac:dyDescent="0.3">
      <c r="A1461" s="23" t="s">
        <v>1465</v>
      </c>
      <c r="B1461" s="23" t="s">
        <v>5983</v>
      </c>
      <c r="C1461" s="23" t="s">
        <v>4818</v>
      </c>
      <c r="D1461" s="23" t="s">
        <v>3118</v>
      </c>
    </row>
    <row r="1462" spans="1:4" x14ac:dyDescent="0.3">
      <c r="A1462" s="23" t="s">
        <v>1466</v>
      </c>
      <c r="B1462" s="23" t="s">
        <v>5982</v>
      </c>
      <c r="C1462" s="23" t="s">
        <v>4584</v>
      </c>
      <c r="D1462" s="23" t="s">
        <v>2652</v>
      </c>
    </row>
    <row r="1463" spans="1:4" x14ac:dyDescent="0.3">
      <c r="A1463" s="23" t="s">
        <v>1467</v>
      </c>
      <c r="B1463" s="23" t="s">
        <v>5983</v>
      </c>
      <c r="C1463" s="23" t="s">
        <v>4819</v>
      </c>
      <c r="D1463" s="23" t="s">
        <v>2591</v>
      </c>
    </row>
    <row r="1464" spans="1:4" x14ac:dyDescent="0.3">
      <c r="A1464" s="23" t="s">
        <v>1468</v>
      </c>
      <c r="B1464" s="23" t="s">
        <v>5983</v>
      </c>
      <c r="C1464" s="23" t="s">
        <v>4496</v>
      </c>
      <c r="D1464" s="23" t="s">
        <v>3690</v>
      </c>
    </row>
    <row r="1465" spans="1:4" x14ac:dyDescent="0.3">
      <c r="A1465" s="23" t="s">
        <v>1469</v>
      </c>
      <c r="B1465" s="23" t="s">
        <v>5982</v>
      </c>
      <c r="C1465" s="23" t="s">
        <v>5657</v>
      </c>
      <c r="D1465" s="23" t="s">
        <v>3691</v>
      </c>
    </row>
    <row r="1466" spans="1:4" x14ac:dyDescent="0.3">
      <c r="A1466" s="23" t="s">
        <v>1470</v>
      </c>
      <c r="B1466" s="23" t="s">
        <v>5983</v>
      </c>
      <c r="C1466" s="23" t="s">
        <v>4820</v>
      </c>
      <c r="D1466" s="23" t="s">
        <v>2633</v>
      </c>
    </row>
    <row r="1467" spans="1:4" x14ac:dyDescent="0.3">
      <c r="A1467" s="23" t="s">
        <v>1471</v>
      </c>
      <c r="B1467" s="23" t="s">
        <v>5983</v>
      </c>
      <c r="C1467" s="23" t="s">
        <v>4821</v>
      </c>
      <c r="D1467" s="23" t="s">
        <v>2800</v>
      </c>
    </row>
    <row r="1468" spans="1:4" x14ac:dyDescent="0.3">
      <c r="A1468" s="23" t="s">
        <v>1472</v>
      </c>
      <c r="B1468" s="23" t="s">
        <v>5982</v>
      </c>
      <c r="C1468" s="23" t="s">
        <v>5658</v>
      </c>
      <c r="D1468" s="23" t="s">
        <v>3692</v>
      </c>
    </row>
    <row r="1469" spans="1:4" x14ac:dyDescent="0.3">
      <c r="A1469" s="23" t="s">
        <v>1473</v>
      </c>
      <c r="B1469" s="23" t="s">
        <v>5983</v>
      </c>
      <c r="C1469" s="23" t="s">
        <v>4822</v>
      </c>
      <c r="D1469" s="23" t="s">
        <v>3693</v>
      </c>
    </row>
    <row r="1470" spans="1:4" x14ac:dyDescent="0.3">
      <c r="A1470" s="23" t="s">
        <v>1474</v>
      </c>
      <c r="B1470" s="23" t="s">
        <v>5983</v>
      </c>
      <c r="C1470" s="23" t="s">
        <v>3896</v>
      </c>
      <c r="D1470" s="23" t="s">
        <v>3694</v>
      </c>
    </row>
    <row r="1471" spans="1:4" x14ac:dyDescent="0.3">
      <c r="A1471" s="23" t="s">
        <v>1475</v>
      </c>
      <c r="B1471" s="23" t="s">
        <v>5982</v>
      </c>
      <c r="C1471" s="23" t="s">
        <v>4823</v>
      </c>
      <c r="D1471" s="23" t="s">
        <v>3695</v>
      </c>
    </row>
    <row r="1472" spans="1:4" x14ac:dyDescent="0.3">
      <c r="A1472" s="23" t="s">
        <v>1476</v>
      </c>
      <c r="B1472" s="23" t="s">
        <v>5983</v>
      </c>
      <c r="C1472" s="23" t="s">
        <v>5659</v>
      </c>
      <c r="D1472" s="23" t="s">
        <v>3696</v>
      </c>
    </row>
    <row r="1473" spans="1:4" x14ac:dyDescent="0.3">
      <c r="A1473" s="23" t="s">
        <v>1477</v>
      </c>
      <c r="B1473" s="23" t="s">
        <v>5982</v>
      </c>
      <c r="C1473" s="23" t="s">
        <v>5218</v>
      </c>
      <c r="D1473" s="23" t="s">
        <v>3697</v>
      </c>
    </row>
    <row r="1474" spans="1:4" x14ac:dyDescent="0.3">
      <c r="A1474" s="23" t="s">
        <v>1478</v>
      </c>
      <c r="B1474" s="23" t="s">
        <v>5983</v>
      </c>
      <c r="C1474" s="23" t="s">
        <v>4637</v>
      </c>
      <c r="D1474" s="23" t="s">
        <v>3698</v>
      </c>
    </row>
    <row r="1475" spans="1:4" x14ac:dyDescent="0.3">
      <c r="A1475" s="23" t="s">
        <v>1479</v>
      </c>
      <c r="B1475" s="23" t="s">
        <v>5983</v>
      </c>
      <c r="C1475" s="23" t="s">
        <v>5660</v>
      </c>
      <c r="D1475" s="23" t="s">
        <v>3699</v>
      </c>
    </row>
    <row r="1476" spans="1:4" x14ac:dyDescent="0.3">
      <c r="A1476" s="23" t="s">
        <v>1480</v>
      </c>
      <c r="B1476" s="23" t="s">
        <v>5982</v>
      </c>
      <c r="C1476" s="23" t="s">
        <v>5661</v>
      </c>
      <c r="D1476" s="23" t="s">
        <v>3700</v>
      </c>
    </row>
    <row r="1477" spans="1:4" x14ac:dyDescent="0.3">
      <c r="A1477" s="23" t="s">
        <v>1481</v>
      </c>
      <c r="B1477" s="23" t="s">
        <v>5983</v>
      </c>
      <c r="C1477" s="23" t="s">
        <v>5662</v>
      </c>
      <c r="D1477" s="23" t="s">
        <v>3701</v>
      </c>
    </row>
    <row r="1478" spans="1:4" x14ac:dyDescent="0.3">
      <c r="A1478" s="23" t="s">
        <v>1482</v>
      </c>
      <c r="B1478" s="23" t="s">
        <v>5983</v>
      </c>
      <c r="C1478" s="23" t="s">
        <v>4778</v>
      </c>
      <c r="D1478" s="23" t="s">
        <v>3702</v>
      </c>
    </row>
    <row r="1479" spans="1:4" x14ac:dyDescent="0.3">
      <c r="A1479" s="23" t="s">
        <v>1483</v>
      </c>
      <c r="B1479" s="23" t="s">
        <v>5982</v>
      </c>
      <c r="C1479" s="23" t="s">
        <v>5663</v>
      </c>
      <c r="D1479" s="23" t="s">
        <v>3703</v>
      </c>
    </row>
    <row r="1480" spans="1:4" x14ac:dyDescent="0.3">
      <c r="A1480" s="23" t="s">
        <v>1484</v>
      </c>
      <c r="B1480" s="23" t="s">
        <v>5982</v>
      </c>
      <c r="C1480" s="23" t="s">
        <v>5664</v>
      </c>
      <c r="D1480" s="23" t="s">
        <v>3704</v>
      </c>
    </row>
    <row r="1481" spans="1:4" x14ac:dyDescent="0.3">
      <c r="A1481" s="23" t="s">
        <v>1485</v>
      </c>
      <c r="B1481" s="23" t="s">
        <v>5983</v>
      </c>
      <c r="C1481" s="23" t="s">
        <v>5665</v>
      </c>
      <c r="D1481" s="23" t="s">
        <v>3705</v>
      </c>
    </row>
    <row r="1482" spans="1:4" x14ac:dyDescent="0.3">
      <c r="A1482" s="23" t="s">
        <v>1486</v>
      </c>
      <c r="B1482" s="23" t="s">
        <v>5983</v>
      </c>
      <c r="C1482" s="23" t="s">
        <v>4502</v>
      </c>
      <c r="D1482" s="23" t="s">
        <v>3706</v>
      </c>
    </row>
    <row r="1483" spans="1:4" x14ac:dyDescent="0.3">
      <c r="A1483" s="23" t="s">
        <v>1487</v>
      </c>
      <c r="B1483" s="23" t="s">
        <v>5982</v>
      </c>
      <c r="C1483" s="23" t="s">
        <v>5666</v>
      </c>
      <c r="D1483" s="23" t="s">
        <v>3599</v>
      </c>
    </row>
    <row r="1484" spans="1:4" x14ac:dyDescent="0.3">
      <c r="A1484" s="23" t="s">
        <v>1488</v>
      </c>
      <c r="B1484" s="23" t="s">
        <v>5983</v>
      </c>
      <c r="C1484" s="23" t="s">
        <v>5667</v>
      </c>
      <c r="D1484" s="23" t="s">
        <v>3707</v>
      </c>
    </row>
    <row r="1485" spans="1:4" x14ac:dyDescent="0.3">
      <c r="A1485" s="23" t="s">
        <v>1489</v>
      </c>
      <c r="B1485" s="23" t="s">
        <v>5983</v>
      </c>
      <c r="C1485" s="23" t="s">
        <v>3748</v>
      </c>
      <c r="D1485" s="23" t="s">
        <v>3708</v>
      </c>
    </row>
    <row r="1486" spans="1:4" x14ac:dyDescent="0.3">
      <c r="A1486" s="23" t="s">
        <v>1490</v>
      </c>
      <c r="B1486" s="23" t="s">
        <v>5982</v>
      </c>
      <c r="C1486" s="23" t="s">
        <v>5423</v>
      </c>
      <c r="D1486" s="23" t="s">
        <v>3709</v>
      </c>
    </row>
    <row r="1487" spans="1:4" x14ac:dyDescent="0.3">
      <c r="A1487" s="23" t="s">
        <v>1491</v>
      </c>
      <c r="B1487" s="23" t="s">
        <v>5983</v>
      </c>
      <c r="C1487" s="23" t="s">
        <v>5668</v>
      </c>
      <c r="D1487" s="23" t="s">
        <v>3710</v>
      </c>
    </row>
    <row r="1488" spans="1:4" x14ac:dyDescent="0.3">
      <c r="A1488" s="23" t="s">
        <v>1492</v>
      </c>
      <c r="B1488" s="23" t="s">
        <v>5983</v>
      </c>
      <c r="C1488" s="23" t="s">
        <v>4824</v>
      </c>
      <c r="D1488" s="23" t="s">
        <v>3711</v>
      </c>
    </row>
    <row r="1489" spans="1:4" x14ac:dyDescent="0.3">
      <c r="A1489" s="23" t="s">
        <v>1493</v>
      </c>
      <c r="B1489" s="23" t="s">
        <v>5982</v>
      </c>
      <c r="C1489" s="23" t="s">
        <v>5669</v>
      </c>
      <c r="D1489" s="23" t="s">
        <v>3275</v>
      </c>
    </row>
    <row r="1490" spans="1:4" x14ac:dyDescent="0.3">
      <c r="A1490" s="23" t="s">
        <v>1494</v>
      </c>
      <c r="B1490" s="23" t="s">
        <v>5982</v>
      </c>
      <c r="C1490" s="23" t="s">
        <v>5670</v>
      </c>
      <c r="D1490" s="23" t="s">
        <v>3712</v>
      </c>
    </row>
    <row r="1491" spans="1:4" x14ac:dyDescent="0.3">
      <c r="A1491" s="23" t="s">
        <v>1495</v>
      </c>
      <c r="B1491" s="23" t="s">
        <v>5983</v>
      </c>
      <c r="C1491" s="23" t="s">
        <v>5671</v>
      </c>
      <c r="D1491" s="23" t="s">
        <v>3713</v>
      </c>
    </row>
    <row r="1492" spans="1:4" x14ac:dyDescent="0.3">
      <c r="A1492" s="23" t="s">
        <v>1496</v>
      </c>
      <c r="B1492" s="23" t="s">
        <v>5983</v>
      </c>
      <c r="C1492" s="23" t="s">
        <v>5672</v>
      </c>
      <c r="D1492" s="23" t="s">
        <v>3714</v>
      </c>
    </row>
    <row r="1493" spans="1:4" x14ac:dyDescent="0.3">
      <c r="A1493" s="23" t="s">
        <v>1497</v>
      </c>
      <c r="B1493" s="23" t="s">
        <v>5982</v>
      </c>
      <c r="C1493" s="23" t="s">
        <v>5673</v>
      </c>
      <c r="D1493" s="23" t="s">
        <v>3715</v>
      </c>
    </row>
    <row r="1494" spans="1:4" x14ac:dyDescent="0.3">
      <c r="A1494" s="23" t="s">
        <v>1498</v>
      </c>
      <c r="B1494" s="23" t="s">
        <v>5983</v>
      </c>
      <c r="C1494" s="23" t="s">
        <v>4825</v>
      </c>
      <c r="D1494" s="23" t="s">
        <v>3716</v>
      </c>
    </row>
    <row r="1495" spans="1:4" x14ac:dyDescent="0.3">
      <c r="A1495" s="23" t="s">
        <v>1499</v>
      </c>
      <c r="B1495" s="23" t="s">
        <v>5983</v>
      </c>
      <c r="C1495" s="23" t="s">
        <v>5594</v>
      </c>
      <c r="D1495" s="23" t="s">
        <v>3717</v>
      </c>
    </row>
    <row r="1496" spans="1:4" x14ac:dyDescent="0.3">
      <c r="A1496" s="23" t="s">
        <v>1500</v>
      </c>
      <c r="B1496" s="23" t="s">
        <v>5982</v>
      </c>
      <c r="C1496" s="23" t="s">
        <v>5674</v>
      </c>
      <c r="D1496" s="23" t="s">
        <v>3718</v>
      </c>
    </row>
    <row r="1497" spans="1:4" x14ac:dyDescent="0.3">
      <c r="A1497" s="23" t="s">
        <v>1501</v>
      </c>
      <c r="B1497" s="23" t="s">
        <v>5983</v>
      </c>
      <c r="C1497" s="23" t="s">
        <v>4826</v>
      </c>
      <c r="D1497" s="23" t="s">
        <v>3719</v>
      </c>
    </row>
    <row r="1498" spans="1:4" x14ac:dyDescent="0.3">
      <c r="A1498" s="23" t="s">
        <v>1502</v>
      </c>
      <c r="B1498" s="23" t="s">
        <v>5983</v>
      </c>
      <c r="C1498" s="23" t="s">
        <v>5675</v>
      </c>
      <c r="D1498" s="23" t="s">
        <v>3720</v>
      </c>
    </row>
    <row r="1499" spans="1:4" x14ac:dyDescent="0.3">
      <c r="A1499" s="23" t="s">
        <v>1503</v>
      </c>
      <c r="B1499" s="23" t="s">
        <v>5982</v>
      </c>
      <c r="C1499" s="23" t="s">
        <v>3920</v>
      </c>
      <c r="D1499" s="23" t="s">
        <v>3721</v>
      </c>
    </row>
    <row r="1500" spans="1:4" x14ac:dyDescent="0.3">
      <c r="A1500" s="23" t="s">
        <v>1504</v>
      </c>
      <c r="B1500" s="23" t="s">
        <v>5983</v>
      </c>
      <c r="C1500" s="23" t="s">
        <v>4827</v>
      </c>
      <c r="D1500" s="23" t="s">
        <v>3722</v>
      </c>
    </row>
    <row r="1501" spans="1:4" x14ac:dyDescent="0.3">
      <c r="A1501" s="23" t="s">
        <v>1505</v>
      </c>
      <c r="B1501" s="23" t="s">
        <v>5983</v>
      </c>
      <c r="C1501" s="23" t="s">
        <v>5339</v>
      </c>
      <c r="D1501" s="23" t="s">
        <v>3723</v>
      </c>
    </row>
    <row r="1502" spans="1:4" x14ac:dyDescent="0.3">
      <c r="A1502" s="23" t="s">
        <v>1506</v>
      </c>
      <c r="B1502" s="23" t="s">
        <v>5982</v>
      </c>
      <c r="C1502" s="23" t="s">
        <v>5676</v>
      </c>
      <c r="D1502" s="23" t="s">
        <v>3724</v>
      </c>
    </row>
    <row r="1503" spans="1:4" x14ac:dyDescent="0.3">
      <c r="A1503" s="23" t="s">
        <v>1507</v>
      </c>
      <c r="B1503" s="23" t="s">
        <v>5983</v>
      </c>
      <c r="C1503" s="23" t="s">
        <v>4619</v>
      </c>
      <c r="D1503" s="23" t="s">
        <v>3725</v>
      </c>
    </row>
    <row r="1504" spans="1:4" x14ac:dyDescent="0.3">
      <c r="A1504" s="23" t="s">
        <v>1508</v>
      </c>
      <c r="B1504" s="23" t="s">
        <v>5982</v>
      </c>
      <c r="C1504" s="23" t="s">
        <v>5677</v>
      </c>
      <c r="D1504" s="23" t="s">
        <v>3726</v>
      </c>
    </row>
    <row r="1505" spans="1:4" x14ac:dyDescent="0.3">
      <c r="A1505" s="23" t="s">
        <v>1509</v>
      </c>
      <c r="B1505" s="23" t="s">
        <v>5983</v>
      </c>
      <c r="C1505" s="23" t="s">
        <v>5678</v>
      </c>
      <c r="D1505" s="23" t="s">
        <v>3209</v>
      </c>
    </row>
    <row r="1506" spans="1:4" x14ac:dyDescent="0.3">
      <c r="A1506" s="23" t="s">
        <v>1510</v>
      </c>
      <c r="B1506" s="23" t="s">
        <v>5983</v>
      </c>
      <c r="C1506" s="23" t="s">
        <v>5679</v>
      </c>
      <c r="D1506" s="23" t="s">
        <v>3727</v>
      </c>
    </row>
    <row r="1507" spans="1:4" x14ac:dyDescent="0.3">
      <c r="A1507" s="23" t="s">
        <v>1511</v>
      </c>
      <c r="B1507" s="23" t="s">
        <v>5982</v>
      </c>
      <c r="C1507" s="23" t="s">
        <v>5680</v>
      </c>
      <c r="D1507" s="23" t="s">
        <v>3728</v>
      </c>
    </row>
    <row r="1508" spans="1:4" x14ac:dyDescent="0.3">
      <c r="A1508" s="23" t="s">
        <v>1512</v>
      </c>
      <c r="B1508" s="23" t="s">
        <v>5983</v>
      </c>
      <c r="C1508" s="23" t="s">
        <v>5627</v>
      </c>
      <c r="D1508" s="23" t="s">
        <v>3729</v>
      </c>
    </row>
    <row r="1509" spans="1:4" x14ac:dyDescent="0.3">
      <c r="A1509" s="23" t="s">
        <v>1513</v>
      </c>
      <c r="B1509" s="23" t="s">
        <v>5983</v>
      </c>
      <c r="C1509" s="23" t="s">
        <v>5681</v>
      </c>
      <c r="D1509" s="23" t="s">
        <v>3136</v>
      </c>
    </row>
    <row r="1510" spans="1:4" x14ac:dyDescent="0.3">
      <c r="A1510" s="23" t="s">
        <v>1514</v>
      </c>
      <c r="B1510" s="23" t="s">
        <v>5982</v>
      </c>
      <c r="C1510" s="23" t="s">
        <v>4471</v>
      </c>
      <c r="D1510" s="23" t="s">
        <v>2533</v>
      </c>
    </row>
    <row r="1511" spans="1:4" x14ac:dyDescent="0.3">
      <c r="A1511" s="23" t="s">
        <v>1515</v>
      </c>
      <c r="B1511" s="23" t="s">
        <v>5982</v>
      </c>
      <c r="C1511" s="23" t="s">
        <v>5682</v>
      </c>
      <c r="D1511" s="23" t="s">
        <v>3730</v>
      </c>
    </row>
    <row r="1512" spans="1:4" x14ac:dyDescent="0.3">
      <c r="A1512" s="23" t="s">
        <v>1516</v>
      </c>
      <c r="B1512" s="23" t="s">
        <v>5983</v>
      </c>
      <c r="C1512" s="23" t="s">
        <v>4453</v>
      </c>
      <c r="D1512" s="23" t="s">
        <v>3731</v>
      </c>
    </row>
    <row r="1513" spans="1:4" x14ac:dyDescent="0.3">
      <c r="A1513" s="23" t="s">
        <v>1517</v>
      </c>
      <c r="B1513" s="23" t="s">
        <v>5983</v>
      </c>
      <c r="C1513" s="23" t="s">
        <v>4828</v>
      </c>
      <c r="D1513" s="23" t="s">
        <v>3732</v>
      </c>
    </row>
    <row r="1514" spans="1:4" x14ac:dyDescent="0.3">
      <c r="A1514" s="23" t="s">
        <v>1518</v>
      </c>
      <c r="B1514" s="23" t="s">
        <v>5982</v>
      </c>
      <c r="C1514" s="23" t="s">
        <v>4829</v>
      </c>
      <c r="D1514" s="23" t="s">
        <v>3733</v>
      </c>
    </row>
    <row r="1515" spans="1:4" x14ac:dyDescent="0.3">
      <c r="A1515" s="23" t="s">
        <v>1519</v>
      </c>
      <c r="B1515" s="23" t="s">
        <v>5983</v>
      </c>
      <c r="C1515" s="23" t="s">
        <v>4830</v>
      </c>
      <c r="D1515" s="23" t="s">
        <v>3734</v>
      </c>
    </row>
    <row r="1516" spans="1:4" x14ac:dyDescent="0.3">
      <c r="A1516" s="23" t="s">
        <v>1520</v>
      </c>
      <c r="B1516" s="23" t="s">
        <v>5983</v>
      </c>
      <c r="C1516" s="23" t="s">
        <v>4453</v>
      </c>
      <c r="D1516" s="23" t="s">
        <v>3735</v>
      </c>
    </row>
    <row r="1517" spans="1:4" x14ac:dyDescent="0.3">
      <c r="A1517" s="23" t="s">
        <v>1521</v>
      </c>
      <c r="B1517" s="23" t="s">
        <v>5982</v>
      </c>
      <c r="C1517" s="23" t="s">
        <v>4060</v>
      </c>
      <c r="D1517" s="23" t="s">
        <v>3736</v>
      </c>
    </row>
    <row r="1518" spans="1:4" x14ac:dyDescent="0.3">
      <c r="A1518" s="23" t="s">
        <v>1522</v>
      </c>
      <c r="B1518" s="23" t="s">
        <v>5983</v>
      </c>
      <c r="C1518" s="23" t="s">
        <v>4831</v>
      </c>
      <c r="D1518" s="23" t="s">
        <v>3737</v>
      </c>
    </row>
    <row r="1519" spans="1:4" x14ac:dyDescent="0.3">
      <c r="A1519" s="23" t="s">
        <v>1523</v>
      </c>
      <c r="B1519" s="23" t="s">
        <v>5983</v>
      </c>
      <c r="C1519" s="23" t="s">
        <v>4562</v>
      </c>
      <c r="D1519" s="23" t="s">
        <v>3738</v>
      </c>
    </row>
    <row r="1520" spans="1:4" x14ac:dyDescent="0.3">
      <c r="A1520" s="23" t="s">
        <v>1524</v>
      </c>
      <c r="B1520" s="23" t="s">
        <v>5982</v>
      </c>
      <c r="C1520" s="23" t="s">
        <v>5683</v>
      </c>
      <c r="D1520" s="23" t="s">
        <v>3739</v>
      </c>
    </row>
    <row r="1521" spans="1:4" x14ac:dyDescent="0.3">
      <c r="A1521" s="23" t="s">
        <v>1525</v>
      </c>
      <c r="B1521" s="23" t="s">
        <v>5982</v>
      </c>
      <c r="C1521" s="23" t="s">
        <v>5684</v>
      </c>
      <c r="D1521" s="23" t="s">
        <v>3740</v>
      </c>
    </row>
    <row r="1522" spans="1:4" x14ac:dyDescent="0.3">
      <c r="A1522" s="23" t="s">
        <v>1526</v>
      </c>
      <c r="B1522" s="23" t="s">
        <v>5983</v>
      </c>
      <c r="C1522" s="23" t="s">
        <v>5685</v>
      </c>
      <c r="D1522" s="23" t="s">
        <v>3741</v>
      </c>
    </row>
    <row r="1523" spans="1:4" x14ac:dyDescent="0.3">
      <c r="A1523" s="23" t="s">
        <v>1527</v>
      </c>
      <c r="B1523" s="23" t="s">
        <v>5983</v>
      </c>
      <c r="C1523" s="23" t="s">
        <v>4614</v>
      </c>
      <c r="D1523" s="23" t="s">
        <v>3742</v>
      </c>
    </row>
    <row r="1524" spans="1:4" x14ac:dyDescent="0.3">
      <c r="A1524" s="23" t="s">
        <v>1528</v>
      </c>
      <c r="B1524" s="23" t="s">
        <v>5982</v>
      </c>
      <c r="C1524" s="23" t="s">
        <v>5686</v>
      </c>
      <c r="D1524" s="23" t="s">
        <v>3743</v>
      </c>
    </row>
    <row r="1525" spans="1:4" x14ac:dyDescent="0.3">
      <c r="A1525" s="23" t="s">
        <v>1529</v>
      </c>
      <c r="B1525" s="23" t="s">
        <v>5983</v>
      </c>
      <c r="C1525" s="23" t="s">
        <v>3896</v>
      </c>
      <c r="D1525" s="23" t="s">
        <v>3744</v>
      </c>
    </row>
    <row r="1526" spans="1:4" x14ac:dyDescent="0.3">
      <c r="A1526" s="23" t="s">
        <v>1530</v>
      </c>
      <c r="B1526" s="23" t="s">
        <v>5983</v>
      </c>
      <c r="C1526" s="23" t="s">
        <v>5198</v>
      </c>
      <c r="D1526" s="23" t="s">
        <v>3185</v>
      </c>
    </row>
    <row r="1527" spans="1:4" x14ac:dyDescent="0.3">
      <c r="A1527" s="23" t="s">
        <v>1531</v>
      </c>
      <c r="B1527" s="23" t="s">
        <v>5982</v>
      </c>
      <c r="C1527" s="23" t="s">
        <v>4832</v>
      </c>
      <c r="D1527" s="23" t="s">
        <v>2375</v>
      </c>
    </row>
    <row r="1528" spans="1:4" x14ac:dyDescent="0.3">
      <c r="A1528" s="23" t="s">
        <v>1532</v>
      </c>
      <c r="B1528" s="23" t="s">
        <v>5983</v>
      </c>
      <c r="C1528" s="23" t="s">
        <v>4833</v>
      </c>
      <c r="D1528" s="23" t="s">
        <v>3745</v>
      </c>
    </row>
    <row r="1529" spans="1:4" x14ac:dyDescent="0.3">
      <c r="A1529" s="23" t="s">
        <v>1533</v>
      </c>
      <c r="B1529" s="23" t="s">
        <v>5983</v>
      </c>
      <c r="C1529" s="23" t="s">
        <v>5687</v>
      </c>
      <c r="D1529" s="23" t="s">
        <v>3746</v>
      </c>
    </row>
    <row r="1530" spans="1:4" x14ac:dyDescent="0.3">
      <c r="A1530" s="23" t="s">
        <v>1534</v>
      </c>
      <c r="B1530" s="23" t="s">
        <v>5982</v>
      </c>
      <c r="C1530" s="23" t="s">
        <v>5688</v>
      </c>
      <c r="D1530" s="23" t="s">
        <v>3747</v>
      </c>
    </row>
    <row r="1531" spans="1:4" x14ac:dyDescent="0.3">
      <c r="A1531" s="23" t="s">
        <v>1535</v>
      </c>
      <c r="B1531" s="23" t="s">
        <v>5983</v>
      </c>
      <c r="C1531" s="23" t="s">
        <v>4419</v>
      </c>
      <c r="D1531" s="23" t="s">
        <v>2655</v>
      </c>
    </row>
    <row r="1532" spans="1:4" x14ac:dyDescent="0.3">
      <c r="A1532" s="23" t="s">
        <v>1536</v>
      </c>
      <c r="B1532" s="23" t="s">
        <v>5983</v>
      </c>
      <c r="C1532" s="23" t="s">
        <v>5689</v>
      </c>
      <c r="D1532" s="23" t="s">
        <v>3748</v>
      </c>
    </row>
    <row r="1533" spans="1:4" x14ac:dyDescent="0.3">
      <c r="A1533" s="23" t="s">
        <v>1537</v>
      </c>
      <c r="B1533" s="23" t="s">
        <v>5982</v>
      </c>
      <c r="C1533" s="23" t="s">
        <v>4834</v>
      </c>
      <c r="D1533" s="23" t="s">
        <v>3749</v>
      </c>
    </row>
    <row r="1534" spans="1:4" x14ac:dyDescent="0.3">
      <c r="A1534" s="23" t="s">
        <v>1538</v>
      </c>
      <c r="B1534" s="23" t="s">
        <v>5983</v>
      </c>
      <c r="C1534" s="23" t="s">
        <v>4544</v>
      </c>
      <c r="D1534" s="23" t="s">
        <v>3750</v>
      </c>
    </row>
    <row r="1535" spans="1:4" x14ac:dyDescent="0.3">
      <c r="A1535" s="23" t="s">
        <v>1539</v>
      </c>
      <c r="B1535" s="23" t="s">
        <v>5982</v>
      </c>
      <c r="C1535" s="23" t="s">
        <v>4422</v>
      </c>
      <c r="D1535" s="23" t="s">
        <v>3751</v>
      </c>
    </row>
    <row r="1536" spans="1:4" x14ac:dyDescent="0.3">
      <c r="A1536" s="23" t="s">
        <v>1540</v>
      </c>
      <c r="B1536" s="23" t="s">
        <v>5983</v>
      </c>
      <c r="C1536" s="23" t="s">
        <v>4396</v>
      </c>
      <c r="D1536" s="23" t="s">
        <v>3752</v>
      </c>
    </row>
    <row r="1537" spans="1:4" x14ac:dyDescent="0.3">
      <c r="A1537" s="23" t="s">
        <v>1541</v>
      </c>
      <c r="B1537" s="23" t="s">
        <v>5983</v>
      </c>
      <c r="C1537" s="23" t="s">
        <v>2834</v>
      </c>
      <c r="D1537" s="23" t="s">
        <v>3753</v>
      </c>
    </row>
    <row r="1538" spans="1:4" x14ac:dyDescent="0.3">
      <c r="A1538" s="23" t="s">
        <v>1542</v>
      </c>
      <c r="B1538" s="23" t="s">
        <v>5982</v>
      </c>
      <c r="C1538" s="23" t="s">
        <v>5690</v>
      </c>
      <c r="D1538" s="23" t="s">
        <v>3754</v>
      </c>
    </row>
    <row r="1539" spans="1:4" x14ac:dyDescent="0.3">
      <c r="A1539" s="23" t="s">
        <v>1543</v>
      </c>
      <c r="B1539" s="23" t="s">
        <v>5983</v>
      </c>
      <c r="C1539" s="23" t="s">
        <v>4485</v>
      </c>
      <c r="D1539" s="23" t="s">
        <v>3755</v>
      </c>
    </row>
    <row r="1540" spans="1:4" x14ac:dyDescent="0.3">
      <c r="A1540" s="23" t="s">
        <v>1544</v>
      </c>
      <c r="B1540" s="23" t="s">
        <v>5983</v>
      </c>
      <c r="C1540" s="23" t="s">
        <v>5691</v>
      </c>
      <c r="D1540" s="23" t="s">
        <v>3756</v>
      </c>
    </row>
    <row r="1541" spans="1:4" x14ac:dyDescent="0.3">
      <c r="A1541" s="23" t="s">
        <v>1545</v>
      </c>
      <c r="B1541" s="23" t="s">
        <v>5982</v>
      </c>
      <c r="C1541" s="23" t="s">
        <v>4835</v>
      </c>
      <c r="D1541" s="23" t="s">
        <v>3757</v>
      </c>
    </row>
    <row r="1542" spans="1:4" x14ac:dyDescent="0.3">
      <c r="A1542" s="23" t="s">
        <v>1546</v>
      </c>
      <c r="B1542" s="23" t="s">
        <v>5982</v>
      </c>
      <c r="C1542" s="23" t="s">
        <v>5692</v>
      </c>
      <c r="D1542" s="23" t="s">
        <v>3758</v>
      </c>
    </row>
    <row r="1543" spans="1:4" x14ac:dyDescent="0.3">
      <c r="A1543" s="23" t="s">
        <v>1547</v>
      </c>
      <c r="B1543" s="23" t="s">
        <v>5983</v>
      </c>
      <c r="C1543" s="23" t="s">
        <v>5693</v>
      </c>
      <c r="D1543" s="23" t="s">
        <v>3759</v>
      </c>
    </row>
    <row r="1544" spans="1:4" x14ac:dyDescent="0.3">
      <c r="A1544" s="23" t="s">
        <v>1548</v>
      </c>
      <c r="B1544" s="23" t="s">
        <v>5983</v>
      </c>
      <c r="C1544" s="23" t="s">
        <v>2834</v>
      </c>
      <c r="D1544" s="23" t="s">
        <v>3760</v>
      </c>
    </row>
    <row r="1545" spans="1:4" x14ac:dyDescent="0.3">
      <c r="A1545" s="23" t="s">
        <v>1549</v>
      </c>
      <c r="B1545" s="23" t="s">
        <v>5982</v>
      </c>
      <c r="C1545" s="23" t="s">
        <v>4836</v>
      </c>
      <c r="D1545" s="23" t="s">
        <v>3761</v>
      </c>
    </row>
    <row r="1546" spans="1:4" x14ac:dyDescent="0.3">
      <c r="A1546" s="23" t="s">
        <v>1550</v>
      </c>
      <c r="B1546" s="23" t="s">
        <v>5983</v>
      </c>
      <c r="C1546" s="23" t="s">
        <v>4837</v>
      </c>
      <c r="D1546" s="23" t="s">
        <v>3762</v>
      </c>
    </row>
    <row r="1547" spans="1:4" x14ac:dyDescent="0.3">
      <c r="A1547" s="23" t="s">
        <v>1551</v>
      </c>
      <c r="B1547" s="23" t="s">
        <v>5983</v>
      </c>
      <c r="C1547" s="23" t="s">
        <v>5218</v>
      </c>
      <c r="D1547" s="23" t="s">
        <v>3763</v>
      </c>
    </row>
    <row r="1548" spans="1:4" x14ac:dyDescent="0.3">
      <c r="A1548" s="23" t="s">
        <v>1552</v>
      </c>
      <c r="B1548" s="23" t="s">
        <v>5982</v>
      </c>
      <c r="C1548" s="23" t="s">
        <v>5694</v>
      </c>
      <c r="D1548" s="23" t="s">
        <v>3764</v>
      </c>
    </row>
    <row r="1549" spans="1:4" x14ac:dyDescent="0.3">
      <c r="A1549" s="23" t="s">
        <v>1553</v>
      </c>
      <c r="B1549" s="23" t="s">
        <v>5983</v>
      </c>
      <c r="C1549" s="23" t="s">
        <v>5695</v>
      </c>
      <c r="D1549" s="23" t="s">
        <v>3765</v>
      </c>
    </row>
    <row r="1550" spans="1:4" x14ac:dyDescent="0.3">
      <c r="A1550" s="23" t="s">
        <v>1554</v>
      </c>
      <c r="B1550" s="23" t="s">
        <v>5983</v>
      </c>
      <c r="C1550" s="23" t="s">
        <v>5696</v>
      </c>
      <c r="D1550" s="23" t="s">
        <v>3766</v>
      </c>
    </row>
    <row r="1551" spans="1:4" x14ac:dyDescent="0.3">
      <c r="A1551" s="23" t="s">
        <v>1555</v>
      </c>
      <c r="B1551" s="23" t="s">
        <v>5982</v>
      </c>
      <c r="C1551" s="23" t="s">
        <v>5066</v>
      </c>
      <c r="D1551" s="23" t="s">
        <v>3767</v>
      </c>
    </row>
    <row r="1552" spans="1:4" x14ac:dyDescent="0.3">
      <c r="A1552" s="23" t="s">
        <v>1556</v>
      </c>
      <c r="B1552" s="23" t="s">
        <v>5982</v>
      </c>
      <c r="C1552" s="23" t="s">
        <v>4838</v>
      </c>
      <c r="D1552" s="23" t="s">
        <v>3768</v>
      </c>
    </row>
    <row r="1553" spans="1:4" x14ac:dyDescent="0.3">
      <c r="A1553" s="23" t="s">
        <v>1557</v>
      </c>
      <c r="B1553" s="23" t="s">
        <v>5983</v>
      </c>
      <c r="C1553" s="23" t="s">
        <v>4567</v>
      </c>
      <c r="D1553" s="23" t="s">
        <v>3518</v>
      </c>
    </row>
    <row r="1554" spans="1:4" x14ac:dyDescent="0.3">
      <c r="A1554" s="23" t="s">
        <v>1558</v>
      </c>
      <c r="B1554" s="23" t="s">
        <v>5983</v>
      </c>
      <c r="C1554" s="23" t="s">
        <v>5697</v>
      </c>
      <c r="D1554" s="23" t="s">
        <v>3769</v>
      </c>
    </row>
    <row r="1555" spans="1:4" x14ac:dyDescent="0.3">
      <c r="A1555" s="23" t="s">
        <v>1559</v>
      </c>
      <c r="B1555" s="23" t="s">
        <v>5982</v>
      </c>
      <c r="C1555" s="23" t="s">
        <v>4839</v>
      </c>
      <c r="D1555" s="23" t="s">
        <v>3770</v>
      </c>
    </row>
    <row r="1556" spans="1:4" x14ac:dyDescent="0.3">
      <c r="A1556" s="23" t="s">
        <v>1560</v>
      </c>
      <c r="B1556" s="23" t="s">
        <v>5983</v>
      </c>
      <c r="C1556" s="23" t="s">
        <v>4473</v>
      </c>
      <c r="D1556" s="23" t="s">
        <v>3771</v>
      </c>
    </row>
    <row r="1557" spans="1:4" x14ac:dyDescent="0.3">
      <c r="A1557" s="23" t="s">
        <v>1561</v>
      </c>
      <c r="B1557" s="23" t="s">
        <v>5983</v>
      </c>
      <c r="C1557" s="23" t="s">
        <v>5149</v>
      </c>
      <c r="D1557" s="23" t="s">
        <v>3370</v>
      </c>
    </row>
    <row r="1558" spans="1:4" x14ac:dyDescent="0.3">
      <c r="A1558" s="23" t="s">
        <v>1562</v>
      </c>
      <c r="B1558" s="23" t="s">
        <v>5982</v>
      </c>
      <c r="C1558" s="23" t="s">
        <v>5698</v>
      </c>
      <c r="D1558" s="23" t="s">
        <v>3772</v>
      </c>
    </row>
    <row r="1559" spans="1:4" x14ac:dyDescent="0.3">
      <c r="A1559" s="23" t="s">
        <v>1563</v>
      </c>
      <c r="B1559" s="23" t="s">
        <v>5983</v>
      </c>
      <c r="C1559" s="23" t="s">
        <v>5324</v>
      </c>
      <c r="D1559" s="23" t="s">
        <v>3773</v>
      </c>
    </row>
    <row r="1560" spans="1:4" x14ac:dyDescent="0.3">
      <c r="A1560" s="23" t="s">
        <v>1564</v>
      </c>
      <c r="B1560" s="23" t="s">
        <v>5983</v>
      </c>
      <c r="C1560" s="23" t="s">
        <v>5699</v>
      </c>
      <c r="D1560" s="23" t="s">
        <v>3774</v>
      </c>
    </row>
    <row r="1561" spans="1:4" x14ac:dyDescent="0.3">
      <c r="A1561" s="23" t="s">
        <v>1565</v>
      </c>
      <c r="B1561" s="23" t="s">
        <v>5982</v>
      </c>
      <c r="C1561" s="23" t="s">
        <v>5700</v>
      </c>
      <c r="D1561" s="23" t="s">
        <v>3775</v>
      </c>
    </row>
    <row r="1562" spans="1:4" x14ac:dyDescent="0.3">
      <c r="A1562" s="23" t="s">
        <v>1566</v>
      </c>
      <c r="B1562" s="23" t="s">
        <v>5983</v>
      </c>
      <c r="C1562" s="23" t="s">
        <v>5701</v>
      </c>
      <c r="D1562" s="23" t="s">
        <v>3776</v>
      </c>
    </row>
    <row r="1563" spans="1:4" x14ac:dyDescent="0.3">
      <c r="A1563" s="23" t="s">
        <v>1567</v>
      </c>
      <c r="B1563" s="23" t="s">
        <v>5983</v>
      </c>
      <c r="C1563" s="23" t="s">
        <v>5702</v>
      </c>
      <c r="D1563" s="23" t="s">
        <v>3777</v>
      </c>
    </row>
    <row r="1564" spans="1:4" x14ac:dyDescent="0.3">
      <c r="A1564" s="23" t="s">
        <v>1568</v>
      </c>
      <c r="B1564" s="23" t="s">
        <v>5982</v>
      </c>
      <c r="C1564" s="23" t="s">
        <v>5703</v>
      </c>
      <c r="D1564" s="23" t="s">
        <v>3778</v>
      </c>
    </row>
    <row r="1565" spans="1:4" x14ac:dyDescent="0.3">
      <c r="A1565" s="23" t="s">
        <v>1569</v>
      </c>
      <c r="B1565" s="23" t="s">
        <v>5983</v>
      </c>
      <c r="C1565" s="23" t="s">
        <v>3384</v>
      </c>
      <c r="D1565" s="23" t="s">
        <v>2834</v>
      </c>
    </row>
    <row r="1566" spans="1:4" x14ac:dyDescent="0.3">
      <c r="A1566" s="23" t="s">
        <v>1570</v>
      </c>
      <c r="B1566" s="23" t="s">
        <v>5982</v>
      </c>
      <c r="C1566" s="23" t="s">
        <v>5704</v>
      </c>
      <c r="D1566" s="23" t="s">
        <v>3193</v>
      </c>
    </row>
    <row r="1567" spans="1:4" x14ac:dyDescent="0.3">
      <c r="A1567" s="23" t="s">
        <v>1571</v>
      </c>
      <c r="B1567" s="23" t="s">
        <v>5983</v>
      </c>
      <c r="C1567" s="23" t="s">
        <v>4840</v>
      </c>
      <c r="D1567" s="23" t="s">
        <v>3779</v>
      </c>
    </row>
    <row r="1568" spans="1:4" x14ac:dyDescent="0.3">
      <c r="A1568" s="23" t="s">
        <v>1572</v>
      </c>
      <c r="B1568" s="23" t="s">
        <v>5983</v>
      </c>
      <c r="C1568" s="23" t="s">
        <v>4532</v>
      </c>
      <c r="D1568" s="23" t="s">
        <v>3780</v>
      </c>
    </row>
    <row r="1569" spans="1:4" x14ac:dyDescent="0.3">
      <c r="A1569" s="23" t="s">
        <v>1573</v>
      </c>
      <c r="B1569" s="23" t="s">
        <v>5982</v>
      </c>
      <c r="C1569" s="23" t="s">
        <v>5705</v>
      </c>
      <c r="D1569" s="23" t="s">
        <v>2877</v>
      </c>
    </row>
    <row r="1570" spans="1:4" x14ac:dyDescent="0.3">
      <c r="A1570" s="23" t="s">
        <v>1574</v>
      </c>
      <c r="B1570" s="23" t="s">
        <v>5983</v>
      </c>
      <c r="C1570" s="23" t="s">
        <v>4841</v>
      </c>
      <c r="D1570" s="23" t="s">
        <v>3781</v>
      </c>
    </row>
    <row r="1571" spans="1:4" x14ac:dyDescent="0.3">
      <c r="A1571" s="23" t="s">
        <v>1575</v>
      </c>
      <c r="B1571" s="23" t="s">
        <v>5983</v>
      </c>
      <c r="C1571" s="23" t="s">
        <v>4714</v>
      </c>
      <c r="D1571" s="23" t="s">
        <v>3782</v>
      </c>
    </row>
    <row r="1572" spans="1:4" x14ac:dyDescent="0.3">
      <c r="A1572" s="23" t="s">
        <v>1576</v>
      </c>
      <c r="B1572" s="23" t="s">
        <v>5982</v>
      </c>
      <c r="C1572" s="23" t="s">
        <v>5497</v>
      </c>
      <c r="D1572" s="23" t="s">
        <v>3783</v>
      </c>
    </row>
    <row r="1573" spans="1:4" x14ac:dyDescent="0.3">
      <c r="A1573" s="23" t="s">
        <v>1577</v>
      </c>
      <c r="B1573" s="23" t="s">
        <v>5982</v>
      </c>
      <c r="C1573" s="23" t="s">
        <v>5706</v>
      </c>
      <c r="D1573" s="23" t="s">
        <v>2825</v>
      </c>
    </row>
    <row r="1574" spans="1:4" x14ac:dyDescent="0.3">
      <c r="A1574" s="23" t="s">
        <v>1578</v>
      </c>
      <c r="B1574" s="23" t="s">
        <v>5983</v>
      </c>
      <c r="C1574" s="23" t="s">
        <v>4842</v>
      </c>
      <c r="D1574" s="23" t="s">
        <v>3784</v>
      </c>
    </row>
    <row r="1575" spans="1:4" x14ac:dyDescent="0.3">
      <c r="A1575" s="23" t="s">
        <v>1579</v>
      </c>
      <c r="B1575" s="23" t="s">
        <v>5983</v>
      </c>
      <c r="C1575" s="23" t="s">
        <v>5707</v>
      </c>
      <c r="D1575" s="23" t="s">
        <v>3785</v>
      </c>
    </row>
    <row r="1576" spans="1:4" x14ac:dyDescent="0.3">
      <c r="A1576" s="23" t="s">
        <v>1580</v>
      </c>
      <c r="B1576" s="23" t="s">
        <v>5982</v>
      </c>
      <c r="C1576" s="23" t="s">
        <v>5064</v>
      </c>
      <c r="D1576" s="23" t="s">
        <v>3786</v>
      </c>
    </row>
    <row r="1577" spans="1:4" x14ac:dyDescent="0.3">
      <c r="A1577" s="23" t="s">
        <v>1581</v>
      </c>
      <c r="B1577" s="23" t="s">
        <v>5983</v>
      </c>
      <c r="C1577" s="23" t="s">
        <v>4843</v>
      </c>
      <c r="D1577" s="23" t="s">
        <v>2892</v>
      </c>
    </row>
    <row r="1578" spans="1:4" x14ac:dyDescent="0.3">
      <c r="A1578" s="23" t="s">
        <v>1582</v>
      </c>
      <c r="B1578" s="23" t="s">
        <v>5983</v>
      </c>
      <c r="C1578" s="23" t="s">
        <v>5708</v>
      </c>
      <c r="D1578" s="23" t="s">
        <v>3787</v>
      </c>
    </row>
    <row r="1579" spans="1:4" x14ac:dyDescent="0.3">
      <c r="A1579" s="23" t="s">
        <v>1583</v>
      </c>
      <c r="B1579" s="23" t="s">
        <v>5982</v>
      </c>
      <c r="C1579" s="23" t="s">
        <v>4844</v>
      </c>
      <c r="D1579" s="23" t="s">
        <v>3788</v>
      </c>
    </row>
    <row r="1580" spans="1:4" x14ac:dyDescent="0.3">
      <c r="A1580" s="23" t="s">
        <v>1584</v>
      </c>
      <c r="B1580" s="23" t="s">
        <v>5983</v>
      </c>
      <c r="C1580" s="23" t="s">
        <v>4845</v>
      </c>
      <c r="D1580" s="23" t="s">
        <v>2985</v>
      </c>
    </row>
    <row r="1581" spans="1:4" x14ac:dyDescent="0.3">
      <c r="A1581" s="23" t="s">
        <v>1585</v>
      </c>
      <c r="B1581" s="23" t="s">
        <v>5983</v>
      </c>
      <c r="C1581" s="23" t="s">
        <v>4451</v>
      </c>
      <c r="D1581" s="23" t="s">
        <v>3789</v>
      </c>
    </row>
    <row r="1582" spans="1:4" x14ac:dyDescent="0.3">
      <c r="A1582" s="23" t="s">
        <v>1586</v>
      </c>
      <c r="B1582" s="23" t="s">
        <v>5982</v>
      </c>
      <c r="C1582" s="23" t="s">
        <v>5709</v>
      </c>
      <c r="D1582" s="23" t="s">
        <v>3790</v>
      </c>
    </row>
    <row r="1583" spans="1:4" x14ac:dyDescent="0.3">
      <c r="A1583" s="23" t="s">
        <v>1587</v>
      </c>
      <c r="B1583" s="23" t="s">
        <v>5982</v>
      </c>
      <c r="C1583" s="23" t="s">
        <v>5710</v>
      </c>
      <c r="D1583" s="23" t="s">
        <v>2694</v>
      </c>
    </row>
    <row r="1584" spans="1:4" x14ac:dyDescent="0.3">
      <c r="A1584" s="23" t="s">
        <v>1588</v>
      </c>
      <c r="B1584" s="23" t="s">
        <v>5983</v>
      </c>
      <c r="C1584" s="23" t="s">
        <v>4846</v>
      </c>
      <c r="D1584" s="23" t="s">
        <v>3791</v>
      </c>
    </row>
    <row r="1585" spans="1:4" x14ac:dyDescent="0.3">
      <c r="A1585" s="23" t="s">
        <v>1589</v>
      </c>
      <c r="B1585" s="23" t="s">
        <v>5983</v>
      </c>
      <c r="C1585" s="23" t="s">
        <v>4847</v>
      </c>
      <c r="D1585" s="23" t="s">
        <v>3792</v>
      </c>
    </row>
    <row r="1586" spans="1:4" x14ac:dyDescent="0.3">
      <c r="A1586" s="23" t="s">
        <v>1590</v>
      </c>
      <c r="B1586" s="23" t="s">
        <v>5982</v>
      </c>
      <c r="C1586" s="23" t="s">
        <v>5711</v>
      </c>
      <c r="D1586" s="23" t="s">
        <v>3793</v>
      </c>
    </row>
    <row r="1587" spans="1:4" x14ac:dyDescent="0.3">
      <c r="A1587" s="23" t="s">
        <v>1591</v>
      </c>
      <c r="B1587" s="23" t="s">
        <v>5983</v>
      </c>
      <c r="C1587" s="23" t="s">
        <v>5712</v>
      </c>
      <c r="D1587" s="23" t="s">
        <v>3794</v>
      </c>
    </row>
    <row r="1588" spans="1:4" x14ac:dyDescent="0.3">
      <c r="A1588" s="23" t="s">
        <v>1592</v>
      </c>
      <c r="B1588" s="23" t="s">
        <v>5983</v>
      </c>
      <c r="C1588" s="23" t="s">
        <v>5713</v>
      </c>
      <c r="D1588" s="23" t="s">
        <v>3795</v>
      </c>
    </row>
    <row r="1589" spans="1:4" x14ac:dyDescent="0.3">
      <c r="A1589" s="23" t="s">
        <v>1593</v>
      </c>
      <c r="B1589" s="23" t="s">
        <v>5982</v>
      </c>
      <c r="C1589" s="23" t="s">
        <v>5714</v>
      </c>
      <c r="D1589" s="23" t="s">
        <v>3796</v>
      </c>
    </row>
    <row r="1590" spans="1:4" x14ac:dyDescent="0.3">
      <c r="A1590" s="23" t="s">
        <v>1594</v>
      </c>
      <c r="B1590" s="23" t="s">
        <v>5983</v>
      </c>
      <c r="C1590" s="23" t="s">
        <v>4848</v>
      </c>
      <c r="D1590" s="23" t="s">
        <v>3797</v>
      </c>
    </row>
    <row r="1591" spans="1:4" x14ac:dyDescent="0.3">
      <c r="A1591" s="23" t="s">
        <v>1595</v>
      </c>
      <c r="B1591" s="23" t="s">
        <v>5983</v>
      </c>
      <c r="C1591" s="23" t="s">
        <v>4549</v>
      </c>
      <c r="D1591" s="23" t="s">
        <v>2659</v>
      </c>
    </row>
    <row r="1592" spans="1:4" x14ac:dyDescent="0.3">
      <c r="A1592" s="23" t="s">
        <v>1596</v>
      </c>
      <c r="B1592" s="23" t="s">
        <v>5982</v>
      </c>
      <c r="C1592" s="23" t="s">
        <v>4583</v>
      </c>
      <c r="D1592" s="23" t="s">
        <v>3798</v>
      </c>
    </row>
    <row r="1593" spans="1:4" x14ac:dyDescent="0.3">
      <c r="A1593" s="23" t="s">
        <v>1597</v>
      </c>
      <c r="B1593" s="23" t="s">
        <v>5983</v>
      </c>
      <c r="C1593" s="23" t="s">
        <v>4483</v>
      </c>
      <c r="D1593" s="23" t="s">
        <v>3799</v>
      </c>
    </row>
    <row r="1594" spans="1:4" x14ac:dyDescent="0.3">
      <c r="A1594" s="23" t="s">
        <v>1598</v>
      </c>
      <c r="B1594" s="23" t="s">
        <v>5983</v>
      </c>
      <c r="C1594" s="23" t="s">
        <v>4584</v>
      </c>
      <c r="D1594" s="23" t="s">
        <v>3800</v>
      </c>
    </row>
    <row r="1595" spans="1:4" x14ac:dyDescent="0.3">
      <c r="A1595" s="23" t="s">
        <v>1599</v>
      </c>
      <c r="B1595" s="23" t="s">
        <v>5982</v>
      </c>
      <c r="C1595" s="23" t="s">
        <v>4849</v>
      </c>
      <c r="D1595" s="23" t="s">
        <v>3801</v>
      </c>
    </row>
    <row r="1596" spans="1:4" x14ac:dyDescent="0.3">
      <c r="A1596" s="23" t="s">
        <v>1600</v>
      </c>
      <c r="B1596" s="23" t="s">
        <v>5983</v>
      </c>
      <c r="C1596" s="23" t="s">
        <v>4469</v>
      </c>
      <c r="D1596" s="23" t="s">
        <v>3802</v>
      </c>
    </row>
    <row r="1597" spans="1:4" x14ac:dyDescent="0.3">
      <c r="A1597" s="23" t="s">
        <v>1601</v>
      </c>
      <c r="B1597" s="23" t="s">
        <v>5982</v>
      </c>
      <c r="C1597" s="23" t="s">
        <v>5193</v>
      </c>
      <c r="D1597" s="23" t="s">
        <v>3803</v>
      </c>
    </row>
    <row r="1598" spans="1:4" x14ac:dyDescent="0.3">
      <c r="A1598" s="23" t="s">
        <v>1602</v>
      </c>
      <c r="B1598" s="23" t="s">
        <v>5983</v>
      </c>
      <c r="C1598" s="23" t="s">
        <v>4850</v>
      </c>
      <c r="D1598" s="23" t="s">
        <v>3804</v>
      </c>
    </row>
    <row r="1599" spans="1:4" x14ac:dyDescent="0.3">
      <c r="A1599" s="23" t="s">
        <v>1603</v>
      </c>
      <c r="B1599" s="23" t="s">
        <v>5983</v>
      </c>
      <c r="C1599" s="23" t="s">
        <v>4851</v>
      </c>
      <c r="D1599" s="23" t="s">
        <v>3805</v>
      </c>
    </row>
    <row r="1600" spans="1:4" x14ac:dyDescent="0.3">
      <c r="A1600" s="23" t="s">
        <v>1604</v>
      </c>
      <c r="B1600" s="23" t="s">
        <v>5982</v>
      </c>
      <c r="C1600" s="23" t="s">
        <v>5715</v>
      </c>
      <c r="D1600" s="23" t="s">
        <v>3230</v>
      </c>
    </row>
    <row r="1601" spans="1:4" x14ac:dyDescent="0.3">
      <c r="A1601" s="23" t="s">
        <v>1605</v>
      </c>
      <c r="B1601" s="23" t="s">
        <v>5983</v>
      </c>
      <c r="C1601" s="23" t="s">
        <v>4540</v>
      </c>
      <c r="D1601" s="23" t="s">
        <v>3806</v>
      </c>
    </row>
    <row r="1602" spans="1:4" x14ac:dyDescent="0.3">
      <c r="A1602" s="23" t="s">
        <v>1606</v>
      </c>
      <c r="B1602" s="23" t="s">
        <v>5983</v>
      </c>
      <c r="C1602" s="23" t="s">
        <v>5716</v>
      </c>
      <c r="D1602" s="23" t="s">
        <v>3807</v>
      </c>
    </row>
    <row r="1603" spans="1:4" x14ac:dyDescent="0.3">
      <c r="A1603" s="23" t="s">
        <v>1607</v>
      </c>
      <c r="B1603" s="23" t="s">
        <v>5982</v>
      </c>
      <c r="C1603" s="23" t="s">
        <v>4677</v>
      </c>
      <c r="D1603" s="23" t="s">
        <v>3808</v>
      </c>
    </row>
    <row r="1604" spans="1:4" x14ac:dyDescent="0.3">
      <c r="A1604" s="23" t="s">
        <v>1608</v>
      </c>
      <c r="B1604" s="23" t="s">
        <v>5982</v>
      </c>
      <c r="C1604" s="23" t="s">
        <v>4441</v>
      </c>
      <c r="D1604" s="23" t="s">
        <v>3809</v>
      </c>
    </row>
    <row r="1605" spans="1:4" x14ac:dyDescent="0.3">
      <c r="A1605" s="23" t="s">
        <v>1609</v>
      </c>
      <c r="B1605" s="23" t="s">
        <v>5983</v>
      </c>
      <c r="C1605" s="23" t="s">
        <v>5717</v>
      </c>
      <c r="D1605" s="23" t="s">
        <v>3117</v>
      </c>
    </row>
    <row r="1606" spans="1:4" x14ac:dyDescent="0.3">
      <c r="A1606" s="23" t="s">
        <v>1610</v>
      </c>
      <c r="B1606" s="23" t="s">
        <v>5983</v>
      </c>
      <c r="C1606" s="23" t="s">
        <v>4764</v>
      </c>
      <c r="D1606" s="23" t="s">
        <v>3810</v>
      </c>
    </row>
    <row r="1607" spans="1:4" x14ac:dyDescent="0.3">
      <c r="A1607" s="23" t="s">
        <v>1611</v>
      </c>
      <c r="B1607" s="23" t="s">
        <v>5982</v>
      </c>
      <c r="C1607" s="23" t="s">
        <v>4424</v>
      </c>
      <c r="D1607" s="23" t="s">
        <v>3811</v>
      </c>
    </row>
    <row r="1608" spans="1:4" x14ac:dyDescent="0.3">
      <c r="A1608" s="23" t="s">
        <v>1612</v>
      </c>
      <c r="B1608" s="23" t="s">
        <v>5983</v>
      </c>
      <c r="C1608" s="23" t="s">
        <v>5318</v>
      </c>
      <c r="D1608" s="23" t="s">
        <v>2834</v>
      </c>
    </row>
    <row r="1609" spans="1:4" x14ac:dyDescent="0.3">
      <c r="A1609" s="23" t="s">
        <v>1613</v>
      </c>
      <c r="B1609" s="23" t="s">
        <v>5983</v>
      </c>
      <c r="C1609" s="23" t="s">
        <v>5718</v>
      </c>
      <c r="D1609" s="23" t="s">
        <v>3812</v>
      </c>
    </row>
    <row r="1610" spans="1:4" x14ac:dyDescent="0.3">
      <c r="A1610" s="23" t="s">
        <v>1614</v>
      </c>
      <c r="B1610" s="23" t="s">
        <v>5982</v>
      </c>
      <c r="C1610" s="23" t="s">
        <v>4584</v>
      </c>
      <c r="D1610" s="23" t="s">
        <v>3813</v>
      </c>
    </row>
    <row r="1611" spans="1:4" x14ac:dyDescent="0.3">
      <c r="A1611" s="23" t="s">
        <v>1615</v>
      </c>
      <c r="B1611" s="23" t="s">
        <v>5983</v>
      </c>
      <c r="C1611" s="23" t="s">
        <v>5381</v>
      </c>
      <c r="D1611" s="23" t="s">
        <v>3814</v>
      </c>
    </row>
    <row r="1612" spans="1:4" x14ac:dyDescent="0.3">
      <c r="A1612" s="23" t="s">
        <v>1616</v>
      </c>
      <c r="B1612" s="23" t="s">
        <v>5983</v>
      </c>
      <c r="C1612" s="23" t="s">
        <v>5719</v>
      </c>
      <c r="D1612" s="23" t="s">
        <v>3815</v>
      </c>
    </row>
    <row r="1613" spans="1:4" x14ac:dyDescent="0.3">
      <c r="A1613" s="23" t="s">
        <v>1617</v>
      </c>
      <c r="B1613" s="23" t="s">
        <v>5982</v>
      </c>
      <c r="C1613" s="23" t="s">
        <v>5217</v>
      </c>
      <c r="D1613" s="23" t="s">
        <v>3816</v>
      </c>
    </row>
    <row r="1614" spans="1:4" x14ac:dyDescent="0.3">
      <c r="A1614" s="23" t="s">
        <v>1618</v>
      </c>
      <c r="B1614" s="23" t="s">
        <v>5982</v>
      </c>
      <c r="C1614" s="23" t="s">
        <v>4852</v>
      </c>
      <c r="D1614" s="23" t="s">
        <v>3817</v>
      </c>
    </row>
    <row r="1615" spans="1:4" x14ac:dyDescent="0.3">
      <c r="A1615" s="23" t="s">
        <v>1619</v>
      </c>
      <c r="B1615" s="23" t="s">
        <v>5983</v>
      </c>
      <c r="C1615" s="23" t="s">
        <v>5720</v>
      </c>
      <c r="D1615" s="23" t="s">
        <v>3818</v>
      </c>
    </row>
    <row r="1616" spans="1:4" x14ac:dyDescent="0.3">
      <c r="A1616" s="23" t="s">
        <v>1620</v>
      </c>
      <c r="B1616" s="23" t="s">
        <v>5983</v>
      </c>
      <c r="C1616" s="23" t="s">
        <v>4485</v>
      </c>
      <c r="D1616" s="23" t="s">
        <v>3819</v>
      </c>
    </row>
    <row r="1617" spans="1:4" x14ac:dyDescent="0.3">
      <c r="A1617" s="23" t="s">
        <v>1621</v>
      </c>
      <c r="B1617" s="23" t="s">
        <v>5982</v>
      </c>
      <c r="C1617" s="23" t="s">
        <v>5060</v>
      </c>
      <c r="D1617" s="23" t="s">
        <v>3820</v>
      </c>
    </row>
    <row r="1618" spans="1:4" x14ac:dyDescent="0.3">
      <c r="A1618" s="23" t="s">
        <v>1622</v>
      </c>
      <c r="B1618" s="23" t="s">
        <v>5983</v>
      </c>
      <c r="C1618" s="23" t="s">
        <v>5721</v>
      </c>
      <c r="D1618" s="23" t="s">
        <v>3821</v>
      </c>
    </row>
    <row r="1619" spans="1:4" x14ac:dyDescent="0.3">
      <c r="A1619" s="23" t="s">
        <v>1623</v>
      </c>
      <c r="B1619" s="23" t="s">
        <v>5983</v>
      </c>
      <c r="C1619" s="23" t="s">
        <v>5478</v>
      </c>
      <c r="D1619" s="23" t="s">
        <v>3822</v>
      </c>
    </row>
    <row r="1620" spans="1:4" x14ac:dyDescent="0.3">
      <c r="A1620" s="23" t="s">
        <v>1624</v>
      </c>
      <c r="B1620" s="23" t="s">
        <v>5982</v>
      </c>
      <c r="C1620" s="23" t="s">
        <v>4853</v>
      </c>
      <c r="D1620" s="23" t="s">
        <v>2419</v>
      </c>
    </row>
    <row r="1621" spans="1:4" x14ac:dyDescent="0.3">
      <c r="A1621" s="23" t="s">
        <v>1625</v>
      </c>
      <c r="B1621" s="23" t="s">
        <v>5983</v>
      </c>
      <c r="C1621" s="23" t="s">
        <v>4854</v>
      </c>
      <c r="D1621" s="23" t="s">
        <v>3823</v>
      </c>
    </row>
    <row r="1622" spans="1:4" x14ac:dyDescent="0.3">
      <c r="A1622" s="23" t="s">
        <v>1626</v>
      </c>
      <c r="B1622" s="23" t="s">
        <v>5983</v>
      </c>
      <c r="C1622" s="23" t="s">
        <v>5722</v>
      </c>
      <c r="D1622" s="23" t="s">
        <v>3824</v>
      </c>
    </row>
    <row r="1623" spans="1:4" x14ac:dyDescent="0.3">
      <c r="A1623" s="23" t="s">
        <v>1627</v>
      </c>
      <c r="B1623" s="23" t="s">
        <v>5982</v>
      </c>
      <c r="C1623" s="23" t="s">
        <v>4467</v>
      </c>
      <c r="D1623" s="23" t="s">
        <v>3825</v>
      </c>
    </row>
    <row r="1624" spans="1:4" x14ac:dyDescent="0.3">
      <c r="A1624" s="23" t="s">
        <v>1628</v>
      </c>
      <c r="B1624" s="23" t="s">
        <v>5983</v>
      </c>
      <c r="C1624" s="23" t="s">
        <v>4606</v>
      </c>
      <c r="D1624" s="23" t="s">
        <v>3826</v>
      </c>
    </row>
    <row r="1625" spans="1:4" x14ac:dyDescent="0.3">
      <c r="A1625" s="23" t="s">
        <v>1629</v>
      </c>
      <c r="B1625" s="23" t="s">
        <v>5983</v>
      </c>
      <c r="C1625" s="23" t="s">
        <v>4554</v>
      </c>
      <c r="D1625" s="23" t="s">
        <v>3827</v>
      </c>
    </row>
    <row r="1626" spans="1:4" x14ac:dyDescent="0.3">
      <c r="A1626" s="23" t="s">
        <v>1630</v>
      </c>
      <c r="B1626" s="23" t="s">
        <v>5982</v>
      </c>
      <c r="C1626" s="23" t="s">
        <v>4422</v>
      </c>
      <c r="D1626" s="23" t="s">
        <v>3828</v>
      </c>
    </row>
    <row r="1627" spans="1:4" x14ac:dyDescent="0.3">
      <c r="A1627" s="23" t="s">
        <v>1631</v>
      </c>
      <c r="B1627" s="23" t="s">
        <v>5983</v>
      </c>
      <c r="C1627" s="23" t="s">
        <v>4855</v>
      </c>
      <c r="D1627" s="23" t="s">
        <v>3323</v>
      </c>
    </row>
    <row r="1628" spans="1:4" x14ac:dyDescent="0.3">
      <c r="A1628" s="23" t="s">
        <v>1632</v>
      </c>
      <c r="B1628" s="23" t="s">
        <v>5982</v>
      </c>
      <c r="C1628" s="23" t="s">
        <v>4856</v>
      </c>
      <c r="D1628" s="23" t="s">
        <v>3829</v>
      </c>
    </row>
    <row r="1629" spans="1:4" x14ac:dyDescent="0.3">
      <c r="A1629" s="23" t="s">
        <v>1633</v>
      </c>
      <c r="B1629" s="23" t="s">
        <v>5983</v>
      </c>
      <c r="C1629" s="23" t="s">
        <v>4420</v>
      </c>
      <c r="D1629" s="23" t="s">
        <v>3830</v>
      </c>
    </row>
    <row r="1630" spans="1:4" x14ac:dyDescent="0.3">
      <c r="A1630" s="23" t="s">
        <v>1634</v>
      </c>
      <c r="B1630" s="23" t="s">
        <v>5983</v>
      </c>
      <c r="C1630" s="23" t="s">
        <v>4857</v>
      </c>
      <c r="D1630" s="23" t="s">
        <v>3831</v>
      </c>
    </row>
    <row r="1631" spans="1:4" x14ac:dyDescent="0.3">
      <c r="A1631" s="23" t="s">
        <v>1635</v>
      </c>
      <c r="B1631" s="23" t="s">
        <v>5982</v>
      </c>
      <c r="C1631" s="23" t="s">
        <v>4858</v>
      </c>
      <c r="D1631" s="23" t="s">
        <v>3832</v>
      </c>
    </row>
    <row r="1632" spans="1:4" x14ac:dyDescent="0.3">
      <c r="A1632" s="23" t="s">
        <v>1636</v>
      </c>
      <c r="B1632" s="23" t="s">
        <v>5983</v>
      </c>
      <c r="C1632" s="23" t="s">
        <v>4485</v>
      </c>
      <c r="D1632" s="23" t="s">
        <v>3318</v>
      </c>
    </row>
    <row r="1633" spans="1:4" x14ac:dyDescent="0.3">
      <c r="A1633" s="23" t="s">
        <v>1637</v>
      </c>
      <c r="B1633" s="23" t="s">
        <v>5983</v>
      </c>
      <c r="C1633" s="23" t="s">
        <v>5723</v>
      </c>
      <c r="D1633" s="23" t="s">
        <v>3754</v>
      </c>
    </row>
    <row r="1634" spans="1:4" x14ac:dyDescent="0.3">
      <c r="A1634" s="23" t="s">
        <v>1638</v>
      </c>
      <c r="B1634" s="23" t="s">
        <v>5982</v>
      </c>
      <c r="C1634" s="23" t="s">
        <v>4750</v>
      </c>
      <c r="D1634" s="23" t="s">
        <v>3833</v>
      </c>
    </row>
    <row r="1635" spans="1:4" x14ac:dyDescent="0.3">
      <c r="A1635" s="23" t="s">
        <v>1639</v>
      </c>
      <c r="B1635" s="23" t="s">
        <v>5982</v>
      </c>
      <c r="C1635" s="23" t="s">
        <v>5724</v>
      </c>
      <c r="D1635" s="23" t="s">
        <v>3834</v>
      </c>
    </row>
    <row r="1636" spans="1:4" x14ac:dyDescent="0.3">
      <c r="A1636" s="23" t="s">
        <v>1640</v>
      </c>
      <c r="B1636" s="23" t="s">
        <v>5983</v>
      </c>
      <c r="C1636" s="23" t="s">
        <v>4859</v>
      </c>
      <c r="D1636" s="23" t="s">
        <v>3835</v>
      </c>
    </row>
    <row r="1637" spans="1:4" x14ac:dyDescent="0.3">
      <c r="A1637" s="23" t="s">
        <v>1641</v>
      </c>
      <c r="B1637" s="23" t="s">
        <v>5983</v>
      </c>
      <c r="C1637" s="23" t="s">
        <v>4574</v>
      </c>
      <c r="D1637" s="23" t="s">
        <v>3836</v>
      </c>
    </row>
    <row r="1638" spans="1:4" x14ac:dyDescent="0.3">
      <c r="A1638" s="23" t="s">
        <v>1642</v>
      </c>
      <c r="B1638" s="23" t="s">
        <v>5982</v>
      </c>
      <c r="C1638" s="23" t="s">
        <v>5725</v>
      </c>
      <c r="D1638" s="23" t="s">
        <v>3837</v>
      </c>
    </row>
    <row r="1639" spans="1:4" x14ac:dyDescent="0.3">
      <c r="A1639" s="23" t="s">
        <v>1643</v>
      </c>
      <c r="B1639" s="23" t="s">
        <v>5983</v>
      </c>
      <c r="C1639" s="23" t="s">
        <v>4860</v>
      </c>
      <c r="D1639" s="23" t="s">
        <v>3597</v>
      </c>
    </row>
    <row r="1640" spans="1:4" x14ac:dyDescent="0.3">
      <c r="A1640" s="23" t="s">
        <v>1644</v>
      </c>
      <c r="B1640" s="23" t="s">
        <v>5983</v>
      </c>
      <c r="C1640" s="23" t="s">
        <v>5726</v>
      </c>
      <c r="D1640" s="23" t="s">
        <v>2606</v>
      </c>
    </row>
    <row r="1641" spans="1:4" x14ac:dyDescent="0.3">
      <c r="A1641" s="23" t="s">
        <v>1645</v>
      </c>
      <c r="B1641" s="23" t="s">
        <v>5982</v>
      </c>
      <c r="C1641" s="23" t="s">
        <v>5727</v>
      </c>
      <c r="D1641" s="23" t="s">
        <v>3838</v>
      </c>
    </row>
    <row r="1642" spans="1:4" x14ac:dyDescent="0.3">
      <c r="A1642" s="23" t="s">
        <v>1646</v>
      </c>
      <c r="B1642" s="23" t="s">
        <v>5983</v>
      </c>
      <c r="C1642" s="23" t="s">
        <v>5728</v>
      </c>
      <c r="D1642" s="23" t="s">
        <v>3839</v>
      </c>
    </row>
    <row r="1643" spans="1:4" x14ac:dyDescent="0.3">
      <c r="A1643" s="23" t="s">
        <v>1647</v>
      </c>
      <c r="B1643" s="23" t="s">
        <v>5983</v>
      </c>
      <c r="C1643" s="23" t="s">
        <v>4566</v>
      </c>
      <c r="D1643" s="23" t="s">
        <v>2807</v>
      </c>
    </row>
    <row r="1644" spans="1:4" x14ac:dyDescent="0.3">
      <c r="A1644" s="23" t="s">
        <v>1648</v>
      </c>
      <c r="B1644" s="23" t="s">
        <v>5982</v>
      </c>
      <c r="C1644" s="23" t="s">
        <v>4582</v>
      </c>
      <c r="D1644" s="23" t="s">
        <v>3840</v>
      </c>
    </row>
    <row r="1645" spans="1:4" x14ac:dyDescent="0.3">
      <c r="A1645" s="23" t="s">
        <v>1649</v>
      </c>
      <c r="B1645" s="23" t="s">
        <v>5982</v>
      </c>
      <c r="C1645" s="23" t="s">
        <v>4461</v>
      </c>
      <c r="D1645" s="23" t="s">
        <v>2893</v>
      </c>
    </row>
    <row r="1646" spans="1:4" x14ac:dyDescent="0.3">
      <c r="A1646" s="23" t="s">
        <v>1650</v>
      </c>
      <c r="B1646" s="23" t="s">
        <v>5983</v>
      </c>
      <c r="C1646" s="23" t="s">
        <v>4861</v>
      </c>
      <c r="D1646" s="23" t="s">
        <v>3108</v>
      </c>
    </row>
    <row r="1647" spans="1:4" x14ac:dyDescent="0.3">
      <c r="A1647" s="23" t="s">
        <v>1651</v>
      </c>
      <c r="B1647" s="23" t="s">
        <v>5983</v>
      </c>
      <c r="C1647" s="23" t="s">
        <v>5576</v>
      </c>
      <c r="D1647" s="23" t="s">
        <v>3841</v>
      </c>
    </row>
    <row r="1648" spans="1:4" x14ac:dyDescent="0.3">
      <c r="A1648" s="23" t="s">
        <v>1652</v>
      </c>
      <c r="B1648" s="23" t="s">
        <v>5982</v>
      </c>
      <c r="C1648" s="23" t="s">
        <v>4464</v>
      </c>
      <c r="D1648" s="23" t="s">
        <v>3842</v>
      </c>
    </row>
    <row r="1649" spans="1:4" x14ac:dyDescent="0.3">
      <c r="A1649" s="23" t="s">
        <v>1653</v>
      </c>
      <c r="B1649" s="23" t="s">
        <v>5983</v>
      </c>
      <c r="C1649" s="23" t="s">
        <v>4492</v>
      </c>
      <c r="D1649" s="23" t="s">
        <v>3843</v>
      </c>
    </row>
    <row r="1650" spans="1:4" x14ac:dyDescent="0.3">
      <c r="A1650" s="23" t="s">
        <v>1654</v>
      </c>
      <c r="B1650" s="23" t="s">
        <v>5983</v>
      </c>
      <c r="C1650" s="23" t="s">
        <v>5060</v>
      </c>
      <c r="D1650" s="23" t="s">
        <v>2606</v>
      </c>
    </row>
    <row r="1651" spans="1:4" x14ac:dyDescent="0.3">
      <c r="A1651" s="23" t="s">
        <v>1655</v>
      </c>
      <c r="B1651" s="23" t="s">
        <v>5982</v>
      </c>
      <c r="C1651" s="23" t="s">
        <v>4425</v>
      </c>
      <c r="D1651" s="23" t="s">
        <v>3844</v>
      </c>
    </row>
    <row r="1652" spans="1:4" x14ac:dyDescent="0.3">
      <c r="A1652" s="23" t="s">
        <v>1656</v>
      </c>
      <c r="B1652" s="23" t="s">
        <v>5983</v>
      </c>
      <c r="C1652" s="23" t="s">
        <v>4862</v>
      </c>
      <c r="D1652" s="23" t="s">
        <v>3845</v>
      </c>
    </row>
    <row r="1653" spans="1:4" x14ac:dyDescent="0.3">
      <c r="A1653" s="23" t="s">
        <v>1657</v>
      </c>
      <c r="B1653" s="23" t="s">
        <v>5983</v>
      </c>
      <c r="C1653" s="23" t="s">
        <v>4863</v>
      </c>
      <c r="D1653" s="23" t="s">
        <v>3846</v>
      </c>
    </row>
    <row r="1654" spans="1:4" x14ac:dyDescent="0.3">
      <c r="A1654" s="23" t="s">
        <v>1658</v>
      </c>
      <c r="B1654" s="23" t="s">
        <v>5982</v>
      </c>
      <c r="C1654" s="23" t="s">
        <v>4575</v>
      </c>
      <c r="D1654" s="23" t="s">
        <v>3847</v>
      </c>
    </row>
    <row r="1655" spans="1:4" x14ac:dyDescent="0.3">
      <c r="A1655" s="23" t="s">
        <v>1659</v>
      </c>
      <c r="B1655" s="23" t="s">
        <v>5983</v>
      </c>
      <c r="C1655" s="23" t="s">
        <v>5729</v>
      </c>
      <c r="D1655" s="23" t="s">
        <v>3848</v>
      </c>
    </row>
    <row r="1656" spans="1:4" x14ac:dyDescent="0.3">
      <c r="A1656" s="23" t="s">
        <v>1660</v>
      </c>
      <c r="B1656" s="23" t="s">
        <v>5983</v>
      </c>
      <c r="C1656" s="23" t="s">
        <v>5730</v>
      </c>
      <c r="D1656" s="23" t="s">
        <v>3849</v>
      </c>
    </row>
    <row r="1657" spans="1:4" x14ac:dyDescent="0.3">
      <c r="A1657" s="23" t="s">
        <v>1661</v>
      </c>
      <c r="B1657" s="23" t="s">
        <v>5982</v>
      </c>
      <c r="C1657" s="23" t="s">
        <v>5115</v>
      </c>
      <c r="D1657" s="23" t="s">
        <v>3850</v>
      </c>
    </row>
    <row r="1658" spans="1:4" x14ac:dyDescent="0.3">
      <c r="A1658" s="23" t="s">
        <v>1662</v>
      </c>
      <c r="B1658" s="23" t="s">
        <v>5983</v>
      </c>
      <c r="C1658" s="23" t="s">
        <v>5731</v>
      </c>
      <c r="D1658" s="23" t="s">
        <v>3039</v>
      </c>
    </row>
    <row r="1659" spans="1:4" x14ac:dyDescent="0.3">
      <c r="A1659" s="23" t="s">
        <v>1663</v>
      </c>
      <c r="B1659" s="23" t="s">
        <v>5982</v>
      </c>
      <c r="C1659" s="23" t="s">
        <v>4864</v>
      </c>
      <c r="D1659" s="23" t="s">
        <v>3851</v>
      </c>
    </row>
    <row r="1660" spans="1:4" x14ac:dyDescent="0.3">
      <c r="A1660" s="23" t="s">
        <v>1664</v>
      </c>
      <c r="B1660" s="23" t="s">
        <v>5983</v>
      </c>
      <c r="C1660" s="23" t="s">
        <v>2800</v>
      </c>
      <c r="D1660" s="23" t="s">
        <v>3223</v>
      </c>
    </row>
    <row r="1661" spans="1:4" x14ac:dyDescent="0.3">
      <c r="A1661" s="23" t="s">
        <v>1665</v>
      </c>
      <c r="B1661" s="23" t="s">
        <v>5983</v>
      </c>
      <c r="C1661" s="23" t="s">
        <v>5732</v>
      </c>
      <c r="D1661" s="23" t="s">
        <v>3852</v>
      </c>
    </row>
    <row r="1662" spans="1:4" x14ac:dyDescent="0.3">
      <c r="A1662" s="23" t="s">
        <v>1666</v>
      </c>
      <c r="B1662" s="23" t="s">
        <v>5982</v>
      </c>
      <c r="C1662" s="23" t="s">
        <v>5733</v>
      </c>
      <c r="D1662" s="23" t="s">
        <v>3853</v>
      </c>
    </row>
    <row r="1663" spans="1:4" x14ac:dyDescent="0.3">
      <c r="A1663" s="23" t="s">
        <v>1667</v>
      </c>
      <c r="B1663" s="23" t="s">
        <v>5983</v>
      </c>
      <c r="C1663" s="23" t="s">
        <v>3896</v>
      </c>
      <c r="D1663" s="23" t="s">
        <v>3854</v>
      </c>
    </row>
    <row r="1664" spans="1:4" x14ac:dyDescent="0.3">
      <c r="A1664" s="23" t="s">
        <v>1668</v>
      </c>
      <c r="B1664" s="23" t="s">
        <v>5983</v>
      </c>
      <c r="C1664" s="23" t="s">
        <v>4865</v>
      </c>
      <c r="D1664" s="23" t="s">
        <v>3855</v>
      </c>
    </row>
    <row r="1665" spans="1:4" x14ac:dyDescent="0.3">
      <c r="A1665" s="23" t="s">
        <v>1669</v>
      </c>
      <c r="B1665" s="23" t="s">
        <v>5982</v>
      </c>
      <c r="C1665" s="23" t="s">
        <v>5734</v>
      </c>
      <c r="D1665" s="23" t="s">
        <v>3856</v>
      </c>
    </row>
    <row r="1666" spans="1:4" x14ac:dyDescent="0.3">
      <c r="A1666" s="23" t="s">
        <v>1670</v>
      </c>
      <c r="B1666" s="23" t="s">
        <v>5982</v>
      </c>
      <c r="C1666" s="23" t="s">
        <v>5735</v>
      </c>
      <c r="D1666" s="23" t="s">
        <v>3857</v>
      </c>
    </row>
    <row r="1667" spans="1:4" x14ac:dyDescent="0.3">
      <c r="A1667" s="23" t="s">
        <v>1671</v>
      </c>
      <c r="B1667" s="23" t="s">
        <v>5983</v>
      </c>
      <c r="C1667" s="23" t="s">
        <v>5736</v>
      </c>
      <c r="D1667" s="23" t="s">
        <v>2435</v>
      </c>
    </row>
    <row r="1668" spans="1:4" x14ac:dyDescent="0.3">
      <c r="A1668" s="23" t="s">
        <v>1672</v>
      </c>
      <c r="B1668" s="23" t="s">
        <v>5983</v>
      </c>
      <c r="C1668" s="23" t="s">
        <v>4402</v>
      </c>
      <c r="D1668" s="23" t="s">
        <v>3858</v>
      </c>
    </row>
    <row r="1669" spans="1:4" x14ac:dyDescent="0.3">
      <c r="A1669" s="23" t="s">
        <v>1673</v>
      </c>
      <c r="B1669" s="23" t="s">
        <v>5982</v>
      </c>
      <c r="C1669" s="23" t="s">
        <v>5737</v>
      </c>
      <c r="D1669" s="23" t="s">
        <v>3859</v>
      </c>
    </row>
    <row r="1670" spans="1:4" x14ac:dyDescent="0.3">
      <c r="A1670" s="23" t="s">
        <v>1674</v>
      </c>
      <c r="B1670" s="23" t="s">
        <v>5983</v>
      </c>
      <c r="C1670" s="23" t="s">
        <v>4453</v>
      </c>
      <c r="D1670" s="23" t="s">
        <v>2769</v>
      </c>
    </row>
    <row r="1671" spans="1:4" x14ac:dyDescent="0.3">
      <c r="A1671" s="23" t="s">
        <v>1675</v>
      </c>
      <c r="B1671" s="23" t="s">
        <v>5983</v>
      </c>
      <c r="C1671" s="23" t="s">
        <v>5738</v>
      </c>
      <c r="D1671" s="23" t="s">
        <v>3860</v>
      </c>
    </row>
    <row r="1672" spans="1:4" x14ac:dyDescent="0.3">
      <c r="A1672" s="23" t="s">
        <v>1676</v>
      </c>
      <c r="B1672" s="23" t="s">
        <v>5982</v>
      </c>
      <c r="C1672" s="23" t="s">
        <v>5739</v>
      </c>
      <c r="D1672" s="23" t="s">
        <v>3468</v>
      </c>
    </row>
    <row r="1673" spans="1:4" x14ac:dyDescent="0.3">
      <c r="A1673" s="23" t="s">
        <v>1677</v>
      </c>
      <c r="B1673" s="23" t="s">
        <v>5983</v>
      </c>
      <c r="C1673" s="23" t="s">
        <v>4837</v>
      </c>
      <c r="D1673" s="23" t="s">
        <v>3861</v>
      </c>
    </row>
    <row r="1674" spans="1:4" x14ac:dyDescent="0.3">
      <c r="A1674" s="23" t="s">
        <v>1678</v>
      </c>
      <c r="B1674" s="23" t="s">
        <v>5983</v>
      </c>
      <c r="C1674" s="23" t="s">
        <v>5694</v>
      </c>
      <c r="D1674" s="23" t="s">
        <v>3862</v>
      </c>
    </row>
    <row r="1675" spans="1:4" x14ac:dyDescent="0.3">
      <c r="A1675" s="23" t="s">
        <v>1679</v>
      </c>
      <c r="B1675" s="23" t="s">
        <v>5982</v>
      </c>
      <c r="C1675" s="23" t="s">
        <v>5638</v>
      </c>
      <c r="D1675" s="23" t="s">
        <v>3863</v>
      </c>
    </row>
    <row r="1676" spans="1:4" x14ac:dyDescent="0.3">
      <c r="A1676" s="23" t="s">
        <v>1680</v>
      </c>
      <c r="B1676" s="23" t="s">
        <v>5982</v>
      </c>
      <c r="C1676" s="23" t="s">
        <v>4866</v>
      </c>
      <c r="D1676" s="23" t="s">
        <v>3864</v>
      </c>
    </row>
    <row r="1677" spans="1:4" x14ac:dyDescent="0.3">
      <c r="A1677" s="23" t="s">
        <v>1681</v>
      </c>
      <c r="B1677" s="23" t="s">
        <v>5983</v>
      </c>
      <c r="C1677" s="23" t="s">
        <v>4867</v>
      </c>
      <c r="D1677" s="23" t="s">
        <v>3865</v>
      </c>
    </row>
    <row r="1678" spans="1:4" x14ac:dyDescent="0.3">
      <c r="A1678" s="23" t="s">
        <v>1682</v>
      </c>
      <c r="B1678" s="23" t="s">
        <v>5983</v>
      </c>
      <c r="C1678" s="23" t="s">
        <v>4868</v>
      </c>
      <c r="D1678" s="23" t="s">
        <v>3866</v>
      </c>
    </row>
    <row r="1679" spans="1:4" x14ac:dyDescent="0.3">
      <c r="A1679" s="23" t="s">
        <v>1683</v>
      </c>
      <c r="B1679" s="23" t="s">
        <v>5982</v>
      </c>
      <c r="C1679" s="23" t="s">
        <v>5740</v>
      </c>
      <c r="D1679" s="23" t="s">
        <v>3867</v>
      </c>
    </row>
    <row r="1680" spans="1:4" x14ac:dyDescent="0.3">
      <c r="A1680" s="23" t="s">
        <v>1684</v>
      </c>
      <c r="B1680" s="23" t="s">
        <v>5983</v>
      </c>
      <c r="C1680" s="23" t="s">
        <v>5741</v>
      </c>
      <c r="D1680" s="23" t="s">
        <v>3441</v>
      </c>
    </row>
    <row r="1681" spans="1:4" x14ac:dyDescent="0.3">
      <c r="A1681" s="23" t="s">
        <v>1685</v>
      </c>
      <c r="B1681" s="23" t="s">
        <v>5983</v>
      </c>
      <c r="C1681" s="23" t="s">
        <v>4869</v>
      </c>
      <c r="D1681" s="23" t="s">
        <v>3868</v>
      </c>
    </row>
    <row r="1682" spans="1:4" x14ac:dyDescent="0.3">
      <c r="A1682" s="23" t="s">
        <v>1686</v>
      </c>
      <c r="B1682" s="23" t="s">
        <v>5982</v>
      </c>
      <c r="C1682" s="23" t="s">
        <v>5742</v>
      </c>
      <c r="D1682" s="23" t="s">
        <v>2907</v>
      </c>
    </row>
    <row r="1683" spans="1:4" x14ac:dyDescent="0.3">
      <c r="A1683" s="23" t="s">
        <v>1687</v>
      </c>
      <c r="B1683" s="23" t="s">
        <v>5983</v>
      </c>
      <c r="C1683" s="23" t="s">
        <v>4060</v>
      </c>
      <c r="D1683" s="23" t="s">
        <v>3869</v>
      </c>
    </row>
    <row r="1684" spans="1:4" x14ac:dyDescent="0.3">
      <c r="A1684" s="23" t="s">
        <v>1688</v>
      </c>
      <c r="B1684" s="23" t="s">
        <v>5983</v>
      </c>
      <c r="C1684" s="23" t="s">
        <v>4870</v>
      </c>
      <c r="D1684" s="23" t="s">
        <v>2706</v>
      </c>
    </row>
    <row r="1685" spans="1:4" x14ac:dyDescent="0.3">
      <c r="A1685" s="23" t="s">
        <v>1689</v>
      </c>
      <c r="B1685" s="23" t="s">
        <v>5982</v>
      </c>
      <c r="C1685" s="23" t="s">
        <v>4871</v>
      </c>
      <c r="D1685" s="23" t="s">
        <v>3595</v>
      </c>
    </row>
    <row r="1686" spans="1:4" x14ac:dyDescent="0.3">
      <c r="A1686" s="23" t="s">
        <v>1690</v>
      </c>
      <c r="B1686" s="23" t="s">
        <v>5983</v>
      </c>
      <c r="C1686" s="23" t="s">
        <v>5076</v>
      </c>
      <c r="D1686" s="23" t="s">
        <v>3870</v>
      </c>
    </row>
    <row r="1687" spans="1:4" x14ac:dyDescent="0.3">
      <c r="A1687" s="23" t="s">
        <v>1691</v>
      </c>
      <c r="B1687" s="23" t="s">
        <v>5983</v>
      </c>
      <c r="C1687" s="23" t="s">
        <v>4872</v>
      </c>
      <c r="D1687" s="23" t="s">
        <v>2822</v>
      </c>
    </row>
    <row r="1688" spans="1:4" x14ac:dyDescent="0.3">
      <c r="A1688" s="23" t="s">
        <v>1692</v>
      </c>
      <c r="B1688" s="23" t="s">
        <v>5982</v>
      </c>
      <c r="C1688" s="23" t="s">
        <v>5743</v>
      </c>
      <c r="D1688" s="23" t="s">
        <v>3871</v>
      </c>
    </row>
    <row r="1689" spans="1:4" x14ac:dyDescent="0.3">
      <c r="A1689" s="23" t="s">
        <v>1693</v>
      </c>
      <c r="B1689" s="23" t="s">
        <v>5983</v>
      </c>
      <c r="C1689" s="23" t="s">
        <v>5744</v>
      </c>
      <c r="D1689" s="23" t="s">
        <v>3872</v>
      </c>
    </row>
    <row r="1690" spans="1:4" x14ac:dyDescent="0.3">
      <c r="A1690" s="23" t="s">
        <v>1694</v>
      </c>
      <c r="B1690" s="23" t="s">
        <v>5982</v>
      </c>
      <c r="C1690" s="23" t="s">
        <v>5554</v>
      </c>
      <c r="D1690" s="23" t="s">
        <v>3873</v>
      </c>
    </row>
    <row r="1691" spans="1:4" x14ac:dyDescent="0.3">
      <c r="A1691" s="23" t="s">
        <v>1695</v>
      </c>
      <c r="B1691" s="23" t="s">
        <v>5983</v>
      </c>
      <c r="C1691" s="23" t="s">
        <v>4873</v>
      </c>
      <c r="D1691" s="23" t="s">
        <v>3874</v>
      </c>
    </row>
    <row r="1692" spans="1:4" x14ac:dyDescent="0.3">
      <c r="A1692" s="23" t="s">
        <v>1696</v>
      </c>
      <c r="B1692" s="23" t="s">
        <v>5983</v>
      </c>
      <c r="C1692" s="23" t="s">
        <v>5745</v>
      </c>
      <c r="D1692" s="23" t="s">
        <v>3875</v>
      </c>
    </row>
    <row r="1693" spans="1:4" x14ac:dyDescent="0.3">
      <c r="A1693" s="23" t="s">
        <v>1697</v>
      </c>
      <c r="B1693" s="23" t="s">
        <v>5982</v>
      </c>
      <c r="C1693" s="23" t="s">
        <v>5545</v>
      </c>
      <c r="D1693" s="23" t="s">
        <v>3876</v>
      </c>
    </row>
    <row r="1694" spans="1:4" x14ac:dyDescent="0.3">
      <c r="A1694" s="23" t="s">
        <v>1698</v>
      </c>
      <c r="B1694" s="23" t="s">
        <v>5983</v>
      </c>
      <c r="C1694" s="23" t="s">
        <v>3749</v>
      </c>
      <c r="D1694" s="23" t="s">
        <v>2832</v>
      </c>
    </row>
    <row r="1695" spans="1:4" x14ac:dyDescent="0.3">
      <c r="A1695" s="23" t="s">
        <v>1699</v>
      </c>
      <c r="B1695" s="23" t="s">
        <v>5983</v>
      </c>
      <c r="C1695" s="23" t="s">
        <v>5302</v>
      </c>
      <c r="D1695" s="23" t="s">
        <v>3877</v>
      </c>
    </row>
    <row r="1696" spans="1:4" x14ac:dyDescent="0.3">
      <c r="A1696" s="23" t="s">
        <v>1700</v>
      </c>
      <c r="B1696" s="23" t="s">
        <v>5982</v>
      </c>
      <c r="C1696" s="23" t="s">
        <v>4874</v>
      </c>
      <c r="D1696" s="23" t="s">
        <v>3878</v>
      </c>
    </row>
    <row r="1697" spans="1:4" x14ac:dyDescent="0.3">
      <c r="A1697" s="23" t="s">
        <v>1701</v>
      </c>
      <c r="B1697" s="23" t="s">
        <v>5982</v>
      </c>
      <c r="C1697" s="23" t="s">
        <v>5746</v>
      </c>
      <c r="D1697" s="23" t="s">
        <v>3879</v>
      </c>
    </row>
    <row r="1698" spans="1:4" x14ac:dyDescent="0.3">
      <c r="A1698" s="23" t="s">
        <v>1702</v>
      </c>
      <c r="B1698" s="23" t="s">
        <v>5983</v>
      </c>
      <c r="C1698" s="23" t="s">
        <v>5747</v>
      </c>
      <c r="D1698" s="23" t="s">
        <v>3623</v>
      </c>
    </row>
    <row r="1699" spans="1:4" x14ac:dyDescent="0.3">
      <c r="A1699" s="23" t="s">
        <v>1703</v>
      </c>
      <c r="B1699" s="23" t="s">
        <v>5983</v>
      </c>
      <c r="C1699" s="23" t="s">
        <v>5496</v>
      </c>
      <c r="D1699" s="23" t="s">
        <v>3880</v>
      </c>
    </row>
    <row r="1700" spans="1:4" x14ac:dyDescent="0.3">
      <c r="A1700" s="23" t="s">
        <v>1704</v>
      </c>
      <c r="B1700" s="23" t="s">
        <v>5982</v>
      </c>
      <c r="C1700" s="23" t="s">
        <v>3920</v>
      </c>
      <c r="D1700" s="23" t="s">
        <v>3881</v>
      </c>
    </row>
    <row r="1701" spans="1:4" x14ac:dyDescent="0.3">
      <c r="A1701" s="23" t="s">
        <v>1705</v>
      </c>
      <c r="B1701" s="23" t="s">
        <v>5983</v>
      </c>
      <c r="C1701" s="23" t="s">
        <v>5748</v>
      </c>
      <c r="D1701" s="23" t="s">
        <v>3882</v>
      </c>
    </row>
    <row r="1702" spans="1:4" x14ac:dyDescent="0.3">
      <c r="A1702" s="23" t="s">
        <v>1706</v>
      </c>
      <c r="B1702" s="23" t="s">
        <v>5983</v>
      </c>
      <c r="C1702" s="23" t="s">
        <v>4388</v>
      </c>
      <c r="D1702" s="23" t="s">
        <v>3883</v>
      </c>
    </row>
    <row r="1703" spans="1:4" x14ac:dyDescent="0.3">
      <c r="A1703" s="23" t="s">
        <v>1707</v>
      </c>
      <c r="B1703" s="23" t="s">
        <v>5982</v>
      </c>
      <c r="C1703" s="23" t="s">
        <v>4417</v>
      </c>
      <c r="D1703" s="23" t="s">
        <v>3884</v>
      </c>
    </row>
    <row r="1704" spans="1:4" x14ac:dyDescent="0.3">
      <c r="A1704" s="23" t="s">
        <v>1708</v>
      </c>
      <c r="B1704" s="23" t="s">
        <v>5983</v>
      </c>
      <c r="C1704" s="23" t="s">
        <v>4637</v>
      </c>
      <c r="D1704" s="23" t="s">
        <v>3885</v>
      </c>
    </row>
    <row r="1705" spans="1:4" x14ac:dyDescent="0.3">
      <c r="A1705" s="23" t="s">
        <v>1709</v>
      </c>
      <c r="B1705" s="23" t="s">
        <v>5983</v>
      </c>
      <c r="C1705" s="23" t="s">
        <v>4473</v>
      </c>
      <c r="D1705" s="23" t="s">
        <v>3886</v>
      </c>
    </row>
    <row r="1706" spans="1:4" x14ac:dyDescent="0.3">
      <c r="A1706" s="23" t="s">
        <v>1710</v>
      </c>
      <c r="B1706" s="23" t="s">
        <v>5982</v>
      </c>
      <c r="C1706" s="23" t="s">
        <v>5749</v>
      </c>
      <c r="D1706" s="23" t="s">
        <v>3091</v>
      </c>
    </row>
    <row r="1707" spans="1:4" x14ac:dyDescent="0.3">
      <c r="A1707" s="23" t="s">
        <v>1711</v>
      </c>
      <c r="B1707" s="23" t="s">
        <v>5982</v>
      </c>
      <c r="C1707" s="23" t="s">
        <v>4875</v>
      </c>
      <c r="D1707" s="23" t="s">
        <v>3887</v>
      </c>
    </row>
    <row r="1708" spans="1:4" x14ac:dyDescent="0.3">
      <c r="A1708" s="23" t="s">
        <v>1712</v>
      </c>
      <c r="B1708" s="23" t="s">
        <v>5983</v>
      </c>
      <c r="C1708" s="23" t="s">
        <v>5281</v>
      </c>
      <c r="D1708" s="23" t="s">
        <v>3416</v>
      </c>
    </row>
    <row r="1709" spans="1:4" x14ac:dyDescent="0.3">
      <c r="A1709" s="23" t="s">
        <v>1713</v>
      </c>
      <c r="B1709" s="23" t="s">
        <v>5983</v>
      </c>
      <c r="C1709" s="23" t="s">
        <v>4876</v>
      </c>
      <c r="D1709" s="23" t="s">
        <v>3888</v>
      </c>
    </row>
    <row r="1710" spans="1:4" x14ac:dyDescent="0.3">
      <c r="A1710" s="23" t="s">
        <v>1714</v>
      </c>
      <c r="B1710" s="23" t="s">
        <v>5982</v>
      </c>
      <c r="C1710" s="23" t="s">
        <v>5434</v>
      </c>
      <c r="D1710" s="23" t="s">
        <v>3623</v>
      </c>
    </row>
    <row r="1711" spans="1:4" x14ac:dyDescent="0.3">
      <c r="A1711" s="23" t="s">
        <v>1715</v>
      </c>
      <c r="B1711" s="23" t="s">
        <v>5983</v>
      </c>
      <c r="C1711" s="23" t="s">
        <v>4877</v>
      </c>
      <c r="D1711" s="23" t="s">
        <v>3889</v>
      </c>
    </row>
    <row r="1712" spans="1:4" x14ac:dyDescent="0.3">
      <c r="A1712" s="23" t="s">
        <v>1716</v>
      </c>
      <c r="B1712" s="23" t="s">
        <v>5983</v>
      </c>
      <c r="C1712" s="23" t="s">
        <v>5750</v>
      </c>
      <c r="D1712" s="23" t="s">
        <v>3890</v>
      </c>
    </row>
    <row r="1713" spans="1:4" x14ac:dyDescent="0.3">
      <c r="A1713" s="23" t="s">
        <v>1717</v>
      </c>
      <c r="B1713" s="23" t="s">
        <v>5982</v>
      </c>
      <c r="C1713" s="23" t="s">
        <v>4520</v>
      </c>
      <c r="D1713" s="23" t="s">
        <v>3891</v>
      </c>
    </row>
    <row r="1714" spans="1:4" x14ac:dyDescent="0.3">
      <c r="A1714" s="23" t="s">
        <v>1718</v>
      </c>
      <c r="B1714" s="23" t="s">
        <v>5983</v>
      </c>
      <c r="C1714" s="23" t="s">
        <v>4466</v>
      </c>
      <c r="D1714" s="23" t="s">
        <v>3892</v>
      </c>
    </row>
    <row r="1715" spans="1:4" x14ac:dyDescent="0.3">
      <c r="A1715" s="23" t="s">
        <v>1719</v>
      </c>
      <c r="B1715" s="23" t="s">
        <v>5983</v>
      </c>
      <c r="C1715" s="23" t="s">
        <v>5751</v>
      </c>
      <c r="D1715" s="23" t="s">
        <v>3893</v>
      </c>
    </row>
    <row r="1716" spans="1:4" x14ac:dyDescent="0.3">
      <c r="A1716" s="23" t="s">
        <v>1720</v>
      </c>
      <c r="B1716" s="23" t="s">
        <v>5982</v>
      </c>
      <c r="C1716" s="23" t="s">
        <v>4877</v>
      </c>
      <c r="D1716" s="23" t="s">
        <v>3894</v>
      </c>
    </row>
    <row r="1717" spans="1:4" x14ac:dyDescent="0.3">
      <c r="A1717" s="23" t="s">
        <v>1721</v>
      </c>
      <c r="B1717" s="23" t="s">
        <v>5983</v>
      </c>
      <c r="C1717" s="23" t="s">
        <v>3209</v>
      </c>
      <c r="D1717" s="23" t="s">
        <v>3895</v>
      </c>
    </row>
    <row r="1718" spans="1:4" x14ac:dyDescent="0.3">
      <c r="A1718" s="23" t="s">
        <v>1722</v>
      </c>
      <c r="B1718" s="23" t="s">
        <v>5983</v>
      </c>
      <c r="C1718" s="23" t="s">
        <v>5752</v>
      </c>
      <c r="D1718" s="23" t="s">
        <v>3896</v>
      </c>
    </row>
    <row r="1719" spans="1:4" x14ac:dyDescent="0.3">
      <c r="A1719" s="23" t="s">
        <v>1723</v>
      </c>
      <c r="B1719" s="23" t="s">
        <v>5982</v>
      </c>
      <c r="C1719" s="23" t="s">
        <v>5753</v>
      </c>
      <c r="D1719" s="23" t="s">
        <v>3897</v>
      </c>
    </row>
    <row r="1720" spans="1:4" x14ac:dyDescent="0.3">
      <c r="A1720" s="23" t="s">
        <v>1724</v>
      </c>
      <c r="B1720" s="23" t="s">
        <v>5983</v>
      </c>
      <c r="C1720" s="23" t="s">
        <v>5446</v>
      </c>
      <c r="D1720" s="23" t="s">
        <v>3898</v>
      </c>
    </row>
    <row r="1721" spans="1:4" x14ac:dyDescent="0.3">
      <c r="A1721" s="23" t="s">
        <v>1725</v>
      </c>
      <c r="B1721" s="23" t="s">
        <v>5982</v>
      </c>
      <c r="C1721" s="23" t="s">
        <v>5754</v>
      </c>
      <c r="D1721" s="23" t="s">
        <v>2572</v>
      </c>
    </row>
    <row r="1722" spans="1:4" x14ac:dyDescent="0.3">
      <c r="A1722" s="23" t="s">
        <v>1726</v>
      </c>
      <c r="B1722" s="23" t="s">
        <v>5983</v>
      </c>
      <c r="C1722" s="23" t="s">
        <v>3499</v>
      </c>
      <c r="D1722" s="23" t="s">
        <v>3899</v>
      </c>
    </row>
    <row r="1723" spans="1:4" x14ac:dyDescent="0.3">
      <c r="A1723" s="23" t="s">
        <v>1727</v>
      </c>
      <c r="B1723" s="23" t="s">
        <v>5983</v>
      </c>
      <c r="C1723" s="23" t="s">
        <v>4878</v>
      </c>
      <c r="D1723" s="23" t="s">
        <v>3900</v>
      </c>
    </row>
    <row r="1724" spans="1:4" x14ac:dyDescent="0.3">
      <c r="A1724" s="23" t="s">
        <v>1728</v>
      </c>
      <c r="B1724" s="23" t="s">
        <v>5982</v>
      </c>
      <c r="C1724" s="23" t="s">
        <v>4879</v>
      </c>
      <c r="D1724" s="23" t="s">
        <v>3901</v>
      </c>
    </row>
    <row r="1725" spans="1:4" x14ac:dyDescent="0.3">
      <c r="A1725" s="23" t="s">
        <v>1729</v>
      </c>
      <c r="B1725" s="23" t="s">
        <v>5983</v>
      </c>
      <c r="C1725" s="23" t="s">
        <v>4880</v>
      </c>
      <c r="D1725" s="23" t="s">
        <v>3902</v>
      </c>
    </row>
    <row r="1726" spans="1:4" x14ac:dyDescent="0.3">
      <c r="A1726" s="23" t="s">
        <v>1730</v>
      </c>
      <c r="B1726" s="23" t="s">
        <v>5983</v>
      </c>
      <c r="C1726" s="23" t="s">
        <v>4881</v>
      </c>
      <c r="D1726" s="23" t="s">
        <v>3680</v>
      </c>
    </row>
    <row r="1727" spans="1:4" x14ac:dyDescent="0.3">
      <c r="A1727" s="23" t="s">
        <v>1731</v>
      </c>
      <c r="B1727" s="23" t="s">
        <v>5982</v>
      </c>
      <c r="C1727" s="23" t="s">
        <v>5755</v>
      </c>
      <c r="D1727" s="23" t="s">
        <v>3903</v>
      </c>
    </row>
    <row r="1728" spans="1:4" x14ac:dyDescent="0.3">
      <c r="A1728" s="23" t="s">
        <v>1732</v>
      </c>
      <c r="B1728" s="23" t="s">
        <v>5982</v>
      </c>
      <c r="C1728" s="23" t="s">
        <v>5638</v>
      </c>
      <c r="D1728" s="23" t="s">
        <v>3904</v>
      </c>
    </row>
    <row r="1729" spans="1:4" x14ac:dyDescent="0.3">
      <c r="A1729" s="23" t="s">
        <v>1733</v>
      </c>
      <c r="B1729" s="23" t="s">
        <v>5983</v>
      </c>
      <c r="C1729" s="23" t="s">
        <v>5756</v>
      </c>
      <c r="D1729" s="23" t="s">
        <v>2998</v>
      </c>
    </row>
    <row r="1730" spans="1:4" x14ac:dyDescent="0.3">
      <c r="A1730" s="23" t="s">
        <v>1734</v>
      </c>
      <c r="B1730" s="23" t="s">
        <v>5983</v>
      </c>
      <c r="C1730" s="23" t="s">
        <v>5757</v>
      </c>
      <c r="D1730" s="23" t="s">
        <v>3905</v>
      </c>
    </row>
    <row r="1731" spans="1:4" x14ac:dyDescent="0.3">
      <c r="A1731" s="23" t="s">
        <v>1735</v>
      </c>
      <c r="B1731" s="23" t="s">
        <v>5982</v>
      </c>
      <c r="C1731" s="23" t="s">
        <v>5758</v>
      </c>
      <c r="D1731" s="23" t="s">
        <v>3802</v>
      </c>
    </row>
    <row r="1732" spans="1:4" x14ac:dyDescent="0.3">
      <c r="A1732" s="23" t="s">
        <v>1736</v>
      </c>
      <c r="B1732" s="23" t="s">
        <v>5983</v>
      </c>
      <c r="C1732" s="23" t="s">
        <v>4882</v>
      </c>
      <c r="D1732" s="23" t="s">
        <v>2928</v>
      </c>
    </row>
    <row r="1733" spans="1:4" x14ac:dyDescent="0.3">
      <c r="A1733" s="23" t="s">
        <v>1737</v>
      </c>
      <c r="B1733" s="23" t="s">
        <v>5983</v>
      </c>
      <c r="C1733" s="23" t="s">
        <v>4419</v>
      </c>
      <c r="D1733" s="23" t="s">
        <v>3906</v>
      </c>
    </row>
    <row r="1734" spans="1:4" x14ac:dyDescent="0.3">
      <c r="A1734" s="23" t="s">
        <v>1738</v>
      </c>
      <c r="B1734" s="23" t="s">
        <v>5982</v>
      </c>
      <c r="C1734" s="23" t="s">
        <v>4883</v>
      </c>
      <c r="D1734" s="23" t="s">
        <v>3907</v>
      </c>
    </row>
    <row r="1735" spans="1:4" x14ac:dyDescent="0.3">
      <c r="A1735" s="23" t="s">
        <v>1739</v>
      </c>
      <c r="B1735" s="23" t="s">
        <v>5983</v>
      </c>
      <c r="C1735" s="23" t="s">
        <v>4884</v>
      </c>
      <c r="D1735" s="23" t="s">
        <v>3908</v>
      </c>
    </row>
    <row r="1736" spans="1:4" x14ac:dyDescent="0.3">
      <c r="A1736" s="23" t="s">
        <v>1740</v>
      </c>
      <c r="B1736" s="23" t="s">
        <v>5983</v>
      </c>
      <c r="C1736" s="23" t="s">
        <v>5759</v>
      </c>
      <c r="D1736" s="23" t="s">
        <v>3909</v>
      </c>
    </row>
    <row r="1737" spans="1:4" x14ac:dyDescent="0.3">
      <c r="A1737" s="23" t="s">
        <v>1741</v>
      </c>
      <c r="B1737" s="23" t="s">
        <v>5982</v>
      </c>
      <c r="C1737" s="23" t="s">
        <v>4885</v>
      </c>
      <c r="D1737" s="23" t="s">
        <v>3910</v>
      </c>
    </row>
    <row r="1738" spans="1:4" x14ac:dyDescent="0.3">
      <c r="A1738" s="23" t="s">
        <v>1742</v>
      </c>
      <c r="B1738" s="23" t="s">
        <v>5982</v>
      </c>
      <c r="C1738" s="23" t="s">
        <v>4886</v>
      </c>
      <c r="D1738" s="23" t="s">
        <v>3209</v>
      </c>
    </row>
    <row r="1739" spans="1:4" x14ac:dyDescent="0.3">
      <c r="A1739" s="23" t="s">
        <v>1743</v>
      </c>
      <c r="B1739" s="23" t="s">
        <v>5983</v>
      </c>
      <c r="C1739" s="23" t="s">
        <v>4405</v>
      </c>
      <c r="D1739" s="23" t="s">
        <v>3911</v>
      </c>
    </row>
    <row r="1740" spans="1:4" x14ac:dyDescent="0.3">
      <c r="A1740" s="23" t="s">
        <v>1744</v>
      </c>
      <c r="B1740" s="23" t="s">
        <v>5983</v>
      </c>
      <c r="C1740" s="23" t="s">
        <v>5760</v>
      </c>
      <c r="D1740" s="23" t="s">
        <v>3912</v>
      </c>
    </row>
    <row r="1741" spans="1:4" x14ac:dyDescent="0.3">
      <c r="A1741" s="23" t="s">
        <v>1745</v>
      </c>
      <c r="B1741" s="23" t="s">
        <v>5982</v>
      </c>
      <c r="C1741" s="23" t="s">
        <v>5761</v>
      </c>
      <c r="D1741" s="23" t="s">
        <v>3913</v>
      </c>
    </row>
    <row r="1742" spans="1:4" x14ac:dyDescent="0.3">
      <c r="A1742" s="23" t="s">
        <v>1746</v>
      </c>
      <c r="B1742" s="23" t="s">
        <v>5983</v>
      </c>
      <c r="C1742" s="23" t="s">
        <v>4887</v>
      </c>
      <c r="D1742" s="23" t="s">
        <v>3914</v>
      </c>
    </row>
    <row r="1743" spans="1:4" x14ac:dyDescent="0.3">
      <c r="A1743" s="23" t="s">
        <v>1747</v>
      </c>
      <c r="B1743" s="23" t="s">
        <v>5983</v>
      </c>
      <c r="C1743" s="23" t="s">
        <v>4888</v>
      </c>
      <c r="D1743" s="23" t="s">
        <v>3915</v>
      </c>
    </row>
    <row r="1744" spans="1:4" x14ac:dyDescent="0.3">
      <c r="A1744" s="23" t="s">
        <v>1748</v>
      </c>
      <c r="B1744" s="23" t="s">
        <v>5982</v>
      </c>
      <c r="C1744" s="23" t="s">
        <v>5762</v>
      </c>
      <c r="D1744" s="23" t="s">
        <v>3916</v>
      </c>
    </row>
    <row r="1745" spans="1:4" x14ac:dyDescent="0.3">
      <c r="A1745" s="23" t="s">
        <v>1749</v>
      </c>
      <c r="B1745" s="23" t="s">
        <v>5983</v>
      </c>
      <c r="C1745" s="23" t="s">
        <v>4584</v>
      </c>
      <c r="D1745" s="23" t="s">
        <v>3917</v>
      </c>
    </row>
    <row r="1746" spans="1:4" x14ac:dyDescent="0.3">
      <c r="A1746" s="23" t="s">
        <v>1750</v>
      </c>
      <c r="B1746" s="23" t="s">
        <v>5983</v>
      </c>
      <c r="C1746" s="23" t="s">
        <v>5507</v>
      </c>
      <c r="D1746" s="23" t="s">
        <v>3061</v>
      </c>
    </row>
    <row r="1747" spans="1:4" x14ac:dyDescent="0.3">
      <c r="A1747" s="23" t="s">
        <v>1751</v>
      </c>
      <c r="B1747" s="23" t="s">
        <v>5982</v>
      </c>
      <c r="C1747" s="23" t="s">
        <v>4832</v>
      </c>
      <c r="D1747" s="23" t="s">
        <v>3918</v>
      </c>
    </row>
    <row r="1748" spans="1:4" x14ac:dyDescent="0.3">
      <c r="A1748" s="23" t="s">
        <v>1752</v>
      </c>
      <c r="B1748" s="23" t="s">
        <v>5983</v>
      </c>
      <c r="C1748" s="23" t="s">
        <v>4889</v>
      </c>
      <c r="D1748" s="23" t="s">
        <v>3919</v>
      </c>
    </row>
    <row r="1749" spans="1:4" x14ac:dyDescent="0.3">
      <c r="A1749" s="23" t="s">
        <v>1753</v>
      </c>
      <c r="B1749" s="23" t="s">
        <v>5983</v>
      </c>
      <c r="C1749" s="23" t="s">
        <v>4890</v>
      </c>
      <c r="D1749" s="23" t="s">
        <v>3910</v>
      </c>
    </row>
    <row r="1750" spans="1:4" x14ac:dyDescent="0.3">
      <c r="A1750" s="23" t="s">
        <v>1754</v>
      </c>
      <c r="B1750" s="23" t="s">
        <v>5982</v>
      </c>
      <c r="C1750" s="23" t="s">
        <v>4664</v>
      </c>
      <c r="D1750" s="23" t="s">
        <v>3920</v>
      </c>
    </row>
    <row r="1751" spans="1:4" x14ac:dyDescent="0.3">
      <c r="A1751" s="23" t="s">
        <v>1755</v>
      </c>
      <c r="B1751" s="23" t="s">
        <v>5983</v>
      </c>
      <c r="C1751" s="23" t="s">
        <v>4891</v>
      </c>
      <c r="D1751" s="23" t="s">
        <v>3379</v>
      </c>
    </row>
    <row r="1752" spans="1:4" x14ac:dyDescent="0.3">
      <c r="A1752" s="23" t="s">
        <v>1756</v>
      </c>
      <c r="B1752" s="23" t="s">
        <v>5982</v>
      </c>
      <c r="C1752" s="23" t="s">
        <v>5763</v>
      </c>
      <c r="D1752" s="23" t="s">
        <v>3921</v>
      </c>
    </row>
    <row r="1753" spans="1:4" x14ac:dyDescent="0.3">
      <c r="A1753" s="23" t="s">
        <v>1757</v>
      </c>
      <c r="B1753" s="23" t="s">
        <v>5983</v>
      </c>
      <c r="C1753" s="23" t="s">
        <v>5318</v>
      </c>
      <c r="D1753" s="23" t="s">
        <v>3922</v>
      </c>
    </row>
    <row r="1754" spans="1:4" x14ac:dyDescent="0.3">
      <c r="A1754" s="23" t="s">
        <v>1758</v>
      </c>
      <c r="B1754" s="23" t="s">
        <v>5983</v>
      </c>
      <c r="C1754" s="23" t="s">
        <v>5764</v>
      </c>
      <c r="D1754" s="23" t="s">
        <v>3923</v>
      </c>
    </row>
    <row r="1755" spans="1:4" x14ac:dyDescent="0.3">
      <c r="A1755" s="23" t="s">
        <v>1759</v>
      </c>
      <c r="B1755" s="23" t="s">
        <v>5982</v>
      </c>
      <c r="C1755" s="23" t="s">
        <v>5765</v>
      </c>
      <c r="D1755" s="23" t="s">
        <v>2938</v>
      </c>
    </row>
    <row r="1756" spans="1:4" x14ac:dyDescent="0.3">
      <c r="A1756" s="23" t="s">
        <v>1760</v>
      </c>
      <c r="B1756" s="23" t="s">
        <v>5983</v>
      </c>
      <c r="C1756" s="23" t="s">
        <v>5766</v>
      </c>
      <c r="D1756" s="23" t="s">
        <v>3924</v>
      </c>
    </row>
    <row r="1757" spans="1:4" x14ac:dyDescent="0.3">
      <c r="A1757" s="23" t="s">
        <v>1761</v>
      </c>
      <c r="B1757" s="23" t="s">
        <v>5983</v>
      </c>
      <c r="C1757" s="23" t="s">
        <v>4892</v>
      </c>
      <c r="D1757" s="23" t="s">
        <v>3925</v>
      </c>
    </row>
    <row r="1758" spans="1:4" x14ac:dyDescent="0.3">
      <c r="A1758" s="23" t="s">
        <v>1762</v>
      </c>
      <c r="B1758" s="23" t="s">
        <v>5982</v>
      </c>
      <c r="C1758" s="23" t="s">
        <v>5767</v>
      </c>
      <c r="D1758" s="23" t="s">
        <v>2606</v>
      </c>
    </row>
    <row r="1759" spans="1:4" x14ac:dyDescent="0.3">
      <c r="A1759" s="23" t="s">
        <v>1763</v>
      </c>
      <c r="B1759" s="23" t="s">
        <v>5982</v>
      </c>
      <c r="C1759" s="23" t="s">
        <v>4893</v>
      </c>
      <c r="D1759" s="23" t="s">
        <v>3926</v>
      </c>
    </row>
    <row r="1760" spans="1:4" x14ac:dyDescent="0.3">
      <c r="A1760" s="23" t="s">
        <v>1764</v>
      </c>
      <c r="B1760" s="23" t="s">
        <v>5983</v>
      </c>
      <c r="C1760" s="23" t="s">
        <v>5768</v>
      </c>
      <c r="D1760" s="23" t="s">
        <v>3927</v>
      </c>
    </row>
    <row r="1761" spans="1:4" x14ac:dyDescent="0.3">
      <c r="A1761" s="23" t="s">
        <v>1765</v>
      </c>
      <c r="B1761" s="23" t="s">
        <v>5983</v>
      </c>
      <c r="C1761" s="23" t="s">
        <v>4894</v>
      </c>
      <c r="D1761" s="23" t="s">
        <v>3928</v>
      </c>
    </row>
    <row r="1762" spans="1:4" x14ac:dyDescent="0.3">
      <c r="A1762" s="23" t="s">
        <v>1766</v>
      </c>
      <c r="B1762" s="23" t="s">
        <v>5982</v>
      </c>
      <c r="C1762" s="23" t="s">
        <v>5769</v>
      </c>
      <c r="D1762" s="23" t="s">
        <v>3929</v>
      </c>
    </row>
    <row r="1763" spans="1:4" x14ac:dyDescent="0.3">
      <c r="A1763" s="23" t="s">
        <v>1767</v>
      </c>
      <c r="B1763" s="23" t="s">
        <v>5983</v>
      </c>
      <c r="C1763" s="23" t="s">
        <v>5770</v>
      </c>
      <c r="D1763" s="23" t="s">
        <v>3930</v>
      </c>
    </row>
    <row r="1764" spans="1:4" x14ac:dyDescent="0.3">
      <c r="A1764" s="23" t="s">
        <v>1768</v>
      </c>
      <c r="B1764" s="23" t="s">
        <v>5983</v>
      </c>
      <c r="C1764" s="23" t="s">
        <v>5771</v>
      </c>
      <c r="D1764" s="23" t="s">
        <v>3931</v>
      </c>
    </row>
    <row r="1765" spans="1:4" x14ac:dyDescent="0.3">
      <c r="A1765" s="23" t="s">
        <v>1769</v>
      </c>
      <c r="B1765" s="23" t="s">
        <v>5982</v>
      </c>
      <c r="C1765" s="23" t="s">
        <v>5772</v>
      </c>
      <c r="D1765" s="23" t="s">
        <v>2596</v>
      </c>
    </row>
    <row r="1766" spans="1:4" x14ac:dyDescent="0.3">
      <c r="A1766" s="23" t="s">
        <v>1770</v>
      </c>
      <c r="B1766" s="23" t="s">
        <v>5983</v>
      </c>
      <c r="C1766" s="23" t="s">
        <v>5773</v>
      </c>
      <c r="D1766" s="23" t="s">
        <v>3436</v>
      </c>
    </row>
    <row r="1767" spans="1:4" x14ac:dyDescent="0.3">
      <c r="A1767" s="23" t="s">
        <v>1771</v>
      </c>
      <c r="B1767" s="23" t="s">
        <v>5983</v>
      </c>
      <c r="C1767" s="23" t="s">
        <v>4458</v>
      </c>
      <c r="D1767" s="23" t="s">
        <v>3932</v>
      </c>
    </row>
    <row r="1768" spans="1:4" x14ac:dyDescent="0.3">
      <c r="A1768" s="23" t="s">
        <v>1772</v>
      </c>
      <c r="B1768" s="23" t="s">
        <v>5982</v>
      </c>
      <c r="C1768" s="23" t="s">
        <v>5521</v>
      </c>
      <c r="D1768" s="23" t="s">
        <v>3933</v>
      </c>
    </row>
    <row r="1769" spans="1:4" x14ac:dyDescent="0.3">
      <c r="A1769" s="23" t="s">
        <v>1773</v>
      </c>
      <c r="B1769" s="23" t="s">
        <v>5982</v>
      </c>
      <c r="C1769" s="23" t="s">
        <v>4469</v>
      </c>
      <c r="D1769" s="23" t="s">
        <v>3934</v>
      </c>
    </row>
    <row r="1770" spans="1:4" x14ac:dyDescent="0.3">
      <c r="A1770" s="23" t="s">
        <v>1774</v>
      </c>
      <c r="B1770" s="23" t="s">
        <v>5983</v>
      </c>
      <c r="C1770" s="23" t="s">
        <v>4584</v>
      </c>
      <c r="D1770" s="23" t="s">
        <v>3935</v>
      </c>
    </row>
    <row r="1771" spans="1:4" x14ac:dyDescent="0.3">
      <c r="A1771" s="23" t="s">
        <v>1775</v>
      </c>
      <c r="B1771" s="23" t="s">
        <v>5983</v>
      </c>
      <c r="C1771" s="23" t="s">
        <v>5774</v>
      </c>
      <c r="D1771" s="23" t="s">
        <v>3936</v>
      </c>
    </row>
    <row r="1772" spans="1:4" x14ac:dyDescent="0.3">
      <c r="A1772" s="23" t="s">
        <v>1776</v>
      </c>
      <c r="B1772" s="23" t="s">
        <v>5982</v>
      </c>
      <c r="C1772" s="23" t="s">
        <v>4895</v>
      </c>
      <c r="D1772" s="23" t="s">
        <v>3937</v>
      </c>
    </row>
    <row r="1773" spans="1:4" x14ac:dyDescent="0.3">
      <c r="A1773" s="23" t="s">
        <v>1777</v>
      </c>
      <c r="B1773" s="23" t="s">
        <v>5983</v>
      </c>
      <c r="C1773" s="23" t="s">
        <v>4577</v>
      </c>
      <c r="D1773" s="23" t="s">
        <v>3938</v>
      </c>
    </row>
    <row r="1774" spans="1:4" x14ac:dyDescent="0.3">
      <c r="A1774" s="23" t="s">
        <v>1778</v>
      </c>
      <c r="B1774" s="23" t="s">
        <v>5983</v>
      </c>
      <c r="C1774" s="23" t="s">
        <v>4896</v>
      </c>
      <c r="D1774" s="23" t="s">
        <v>3939</v>
      </c>
    </row>
    <row r="1775" spans="1:4" x14ac:dyDescent="0.3">
      <c r="A1775" s="23" t="s">
        <v>1779</v>
      </c>
      <c r="B1775" s="23" t="s">
        <v>5982</v>
      </c>
      <c r="C1775" s="23" t="s">
        <v>5474</v>
      </c>
      <c r="D1775" s="23" t="s">
        <v>3940</v>
      </c>
    </row>
    <row r="1776" spans="1:4" x14ac:dyDescent="0.3">
      <c r="A1776" s="23" t="s">
        <v>1780</v>
      </c>
      <c r="B1776" s="23" t="s">
        <v>5983</v>
      </c>
      <c r="C1776" s="23" t="s">
        <v>4715</v>
      </c>
      <c r="D1776" s="23" t="s">
        <v>3941</v>
      </c>
    </row>
    <row r="1777" spans="1:4" x14ac:dyDescent="0.3">
      <c r="A1777" s="23" t="s">
        <v>1781</v>
      </c>
      <c r="B1777" s="23" t="s">
        <v>5983</v>
      </c>
      <c r="C1777" s="23" t="s">
        <v>4425</v>
      </c>
      <c r="D1777" s="23" t="s">
        <v>3942</v>
      </c>
    </row>
    <row r="1778" spans="1:4" x14ac:dyDescent="0.3">
      <c r="A1778" s="23" t="s">
        <v>1782</v>
      </c>
      <c r="B1778" s="23" t="s">
        <v>5982</v>
      </c>
      <c r="C1778" s="23" t="s">
        <v>5775</v>
      </c>
      <c r="D1778" s="23" t="s">
        <v>3943</v>
      </c>
    </row>
    <row r="1779" spans="1:4" x14ac:dyDescent="0.3">
      <c r="A1779" s="23" t="s">
        <v>1783</v>
      </c>
      <c r="B1779" s="23" t="s">
        <v>5983</v>
      </c>
      <c r="C1779" s="23" t="s">
        <v>5776</v>
      </c>
      <c r="D1779" s="23" t="s">
        <v>3380</v>
      </c>
    </row>
    <row r="1780" spans="1:4" x14ac:dyDescent="0.3">
      <c r="A1780" s="23" t="s">
        <v>1784</v>
      </c>
      <c r="B1780" s="23" t="s">
        <v>5983</v>
      </c>
      <c r="C1780" s="23" t="s">
        <v>5777</v>
      </c>
      <c r="D1780" s="23" t="s">
        <v>3944</v>
      </c>
    </row>
    <row r="1781" spans="1:4" x14ac:dyDescent="0.3">
      <c r="A1781" s="23" t="s">
        <v>1785</v>
      </c>
      <c r="B1781" s="23" t="s">
        <v>5982</v>
      </c>
      <c r="C1781" s="23" t="s">
        <v>5388</v>
      </c>
      <c r="D1781" s="23" t="s">
        <v>3945</v>
      </c>
    </row>
    <row r="1782" spans="1:4" x14ac:dyDescent="0.3">
      <c r="A1782" s="23" t="s">
        <v>1786</v>
      </c>
      <c r="B1782" s="23" t="s">
        <v>5983</v>
      </c>
      <c r="C1782" s="23" t="s">
        <v>5422</v>
      </c>
      <c r="D1782" s="23" t="s">
        <v>3946</v>
      </c>
    </row>
    <row r="1783" spans="1:4" x14ac:dyDescent="0.3">
      <c r="A1783" s="23" t="s">
        <v>1787</v>
      </c>
      <c r="B1783" s="23" t="s">
        <v>5982</v>
      </c>
      <c r="C1783" s="23" t="s">
        <v>5778</v>
      </c>
      <c r="D1783" s="23" t="s">
        <v>3808</v>
      </c>
    </row>
    <row r="1784" spans="1:4" x14ac:dyDescent="0.3">
      <c r="A1784" s="23" t="s">
        <v>1788</v>
      </c>
      <c r="B1784" s="23" t="s">
        <v>5983</v>
      </c>
      <c r="C1784" s="23" t="s">
        <v>4897</v>
      </c>
      <c r="D1784" s="23" t="s">
        <v>2394</v>
      </c>
    </row>
    <row r="1785" spans="1:4" x14ac:dyDescent="0.3">
      <c r="A1785" s="23" t="s">
        <v>1789</v>
      </c>
      <c r="B1785" s="23" t="s">
        <v>5983</v>
      </c>
      <c r="C1785" s="23" t="s">
        <v>5387</v>
      </c>
      <c r="D1785" s="23" t="s">
        <v>2926</v>
      </c>
    </row>
    <row r="1786" spans="1:4" x14ac:dyDescent="0.3">
      <c r="A1786" s="23" t="s">
        <v>1790</v>
      </c>
      <c r="B1786" s="23" t="s">
        <v>5982</v>
      </c>
      <c r="C1786" s="23" t="s">
        <v>4898</v>
      </c>
      <c r="D1786" s="23" t="s">
        <v>3947</v>
      </c>
    </row>
    <row r="1787" spans="1:4" x14ac:dyDescent="0.3">
      <c r="A1787" s="23" t="s">
        <v>1791</v>
      </c>
      <c r="B1787" s="23" t="s">
        <v>5983</v>
      </c>
      <c r="C1787" s="23" t="s">
        <v>4393</v>
      </c>
      <c r="D1787" s="23" t="s">
        <v>3948</v>
      </c>
    </row>
    <row r="1788" spans="1:4" x14ac:dyDescent="0.3">
      <c r="A1788" s="23" t="s">
        <v>1792</v>
      </c>
      <c r="B1788" s="23" t="s">
        <v>5983</v>
      </c>
      <c r="C1788" s="23" t="s">
        <v>5779</v>
      </c>
      <c r="D1788" s="23" t="s">
        <v>3949</v>
      </c>
    </row>
    <row r="1789" spans="1:4" x14ac:dyDescent="0.3">
      <c r="A1789" s="23" t="s">
        <v>1793</v>
      </c>
      <c r="B1789" s="23" t="s">
        <v>5982</v>
      </c>
      <c r="C1789" s="23" t="s">
        <v>5780</v>
      </c>
      <c r="D1789" s="23" t="s">
        <v>3400</v>
      </c>
    </row>
    <row r="1790" spans="1:4" x14ac:dyDescent="0.3">
      <c r="A1790" s="23" t="s">
        <v>1794</v>
      </c>
      <c r="B1790" s="23" t="s">
        <v>5982</v>
      </c>
      <c r="C1790" s="23" t="s">
        <v>2938</v>
      </c>
      <c r="D1790" s="23" t="s">
        <v>3950</v>
      </c>
    </row>
    <row r="1791" spans="1:4" x14ac:dyDescent="0.3">
      <c r="A1791" s="23" t="s">
        <v>1795</v>
      </c>
      <c r="B1791" s="23" t="s">
        <v>5983</v>
      </c>
      <c r="C1791" s="23" t="s">
        <v>4899</v>
      </c>
      <c r="D1791" s="23" t="s">
        <v>3951</v>
      </c>
    </row>
    <row r="1792" spans="1:4" x14ac:dyDescent="0.3">
      <c r="A1792" s="23" t="s">
        <v>1796</v>
      </c>
      <c r="B1792" s="23" t="s">
        <v>5983</v>
      </c>
      <c r="C1792" s="23" t="s">
        <v>5781</v>
      </c>
      <c r="D1792" s="23" t="s">
        <v>2762</v>
      </c>
    </row>
    <row r="1793" spans="1:4" x14ac:dyDescent="0.3">
      <c r="A1793" s="23" t="s">
        <v>1797</v>
      </c>
      <c r="B1793" s="23" t="s">
        <v>5982</v>
      </c>
      <c r="C1793" s="23" t="s">
        <v>4473</v>
      </c>
      <c r="D1793" s="23" t="s">
        <v>3952</v>
      </c>
    </row>
    <row r="1794" spans="1:4" x14ac:dyDescent="0.3">
      <c r="A1794" s="23" t="s">
        <v>1798</v>
      </c>
      <c r="B1794" s="23" t="s">
        <v>5983</v>
      </c>
      <c r="C1794" s="23" t="s">
        <v>4451</v>
      </c>
      <c r="D1794" s="23" t="s">
        <v>3953</v>
      </c>
    </row>
    <row r="1795" spans="1:4" x14ac:dyDescent="0.3">
      <c r="A1795" s="23" t="s">
        <v>1799</v>
      </c>
      <c r="B1795" s="23" t="s">
        <v>5983</v>
      </c>
      <c r="C1795" s="23" t="s">
        <v>4619</v>
      </c>
      <c r="D1795" s="23" t="s">
        <v>3954</v>
      </c>
    </row>
    <row r="1796" spans="1:4" x14ac:dyDescent="0.3">
      <c r="A1796" s="23" t="s">
        <v>1800</v>
      </c>
      <c r="B1796" s="23" t="s">
        <v>5982</v>
      </c>
      <c r="C1796" s="23" t="s">
        <v>5071</v>
      </c>
      <c r="D1796" s="23" t="s">
        <v>3668</v>
      </c>
    </row>
    <row r="1797" spans="1:4" x14ac:dyDescent="0.3">
      <c r="A1797" s="23" t="s">
        <v>1801</v>
      </c>
      <c r="B1797" s="23" t="s">
        <v>5983</v>
      </c>
      <c r="C1797" s="23" t="s">
        <v>4736</v>
      </c>
      <c r="D1797" s="23" t="s">
        <v>3955</v>
      </c>
    </row>
    <row r="1798" spans="1:4" x14ac:dyDescent="0.3">
      <c r="A1798" s="23" t="s">
        <v>1802</v>
      </c>
      <c r="B1798" s="23" t="s">
        <v>5983</v>
      </c>
      <c r="C1798" s="23" t="s">
        <v>4900</v>
      </c>
      <c r="D1798" s="23" t="s">
        <v>3956</v>
      </c>
    </row>
    <row r="1799" spans="1:4" x14ac:dyDescent="0.3">
      <c r="A1799" s="23" t="s">
        <v>1803</v>
      </c>
      <c r="B1799" s="23" t="s">
        <v>5982</v>
      </c>
      <c r="C1799" s="23" t="s">
        <v>5356</v>
      </c>
      <c r="D1799" s="23" t="s">
        <v>3957</v>
      </c>
    </row>
    <row r="1800" spans="1:4" x14ac:dyDescent="0.3">
      <c r="A1800" s="23" t="s">
        <v>1804</v>
      </c>
      <c r="B1800" s="23" t="s">
        <v>5982</v>
      </c>
      <c r="C1800" s="23" t="s">
        <v>5557</v>
      </c>
      <c r="D1800" s="23" t="s">
        <v>2899</v>
      </c>
    </row>
    <row r="1801" spans="1:4" x14ac:dyDescent="0.3">
      <c r="A1801" s="23" t="s">
        <v>1805</v>
      </c>
      <c r="B1801" s="23" t="s">
        <v>5983</v>
      </c>
      <c r="C1801" s="23" t="s">
        <v>4901</v>
      </c>
      <c r="D1801" s="23" t="s">
        <v>3958</v>
      </c>
    </row>
    <row r="1802" spans="1:4" x14ac:dyDescent="0.3">
      <c r="A1802" s="23" t="s">
        <v>1806</v>
      </c>
      <c r="B1802" s="23" t="s">
        <v>5983</v>
      </c>
      <c r="C1802" s="23" t="s">
        <v>4877</v>
      </c>
      <c r="D1802" s="23" t="s">
        <v>3959</v>
      </c>
    </row>
    <row r="1803" spans="1:4" x14ac:dyDescent="0.3">
      <c r="A1803" s="23" t="s">
        <v>1807</v>
      </c>
      <c r="B1803" s="23" t="s">
        <v>5982</v>
      </c>
      <c r="C1803" s="23" t="s">
        <v>4412</v>
      </c>
      <c r="D1803" s="23" t="s">
        <v>3960</v>
      </c>
    </row>
    <row r="1804" spans="1:4" x14ac:dyDescent="0.3">
      <c r="A1804" s="23" t="s">
        <v>1808</v>
      </c>
      <c r="B1804" s="23" t="s">
        <v>5983</v>
      </c>
      <c r="C1804" s="23" t="s">
        <v>4598</v>
      </c>
      <c r="D1804" s="23" t="s">
        <v>2569</v>
      </c>
    </row>
    <row r="1805" spans="1:4" x14ac:dyDescent="0.3">
      <c r="A1805" s="23" t="s">
        <v>1809</v>
      </c>
      <c r="B1805" s="23" t="s">
        <v>5983</v>
      </c>
      <c r="C1805" s="23" t="s">
        <v>4902</v>
      </c>
      <c r="D1805" s="23" t="s">
        <v>2397</v>
      </c>
    </row>
    <row r="1806" spans="1:4" x14ac:dyDescent="0.3">
      <c r="A1806" s="23" t="s">
        <v>1810</v>
      </c>
      <c r="B1806" s="23" t="s">
        <v>5982</v>
      </c>
      <c r="C1806" s="23" t="s">
        <v>5645</v>
      </c>
      <c r="D1806" s="23" t="s">
        <v>3961</v>
      </c>
    </row>
    <row r="1807" spans="1:4" x14ac:dyDescent="0.3">
      <c r="A1807" s="23" t="s">
        <v>1811</v>
      </c>
      <c r="B1807" s="23" t="s">
        <v>5983</v>
      </c>
      <c r="C1807" s="23" t="s">
        <v>4562</v>
      </c>
      <c r="D1807" s="23" t="s">
        <v>3962</v>
      </c>
    </row>
    <row r="1808" spans="1:4" x14ac:dyDescent="0.3">
      <c r="A1808" s="23" t="s">
        <v>1812</v>
      </c>
      <c r="B1808" s="23" t="s">
        <v>5983</v>
      </c>
      <c r="C1808" s="23" t="s">
        <v>4903</v>
      </c>
      <c r="D1808" s="23" t="s">
        <v>3963</v>
      </c>
    </row>
    <row r="1809" spans="1:4" x14ac:dyDescent="0.3">
      <c r="A1809" s="23" t="s">
        <v>1813</v>
      </c>
      <c r="B1809" s="23" t="s">
        <v>5982</v>
      </c>
      <c r="C1809" s="23" t="s">
        <v>5782</v>
      </c>
      <c r="D1809" s="23" t="s">
        <v>3964</v>
      </c>
    </row>
    <row r="1810" spans="1:4" x14ac:dyDescent="0.3">
      <c r="A1810" s="23" t="s">
        <v>1814</v>
      </c>
      <c r="B1810" s="23" t="s">
        <v>5983</v>
      </c>
      <c r="C1810" s="23" t="s">
        <v>2661</v>
      </c>
      <c r="D1810" s="23" t="s">
        <v>3965</v>
      </c>
    </row>
    <row r="1811" spans="1:4" x14ac:dyDescent="0.3">
      <c r="A1811" s="23" t="s">
        <v>1815</v>
      </c>
      <c r="B1811" s="23" t="s">
        <v>5983</v>
      </c>
      <c r="C1811" s="23" t="s">
        <v>4887</v>
      </c>
      <c r="D1811" s="23" t="s">
        <v>3966</v>
      </c>
    </row>
    <row r="1812" spans="1:4" x14ac:dyDescent="0.3">
      <c r="A1812" s="23" t="s">
        <v>1816</v>
      </c>
      <c r="B1812" s="23" t="s">
        <v>5982</v>
      </c>
      <c r="C1812" s="23" t="s">
        <v>4904</v>
      </c>
      <c r="D1812" s="23" t="s">
        <v>3967</v>
      </c>
    </row>
    <row r="1813" spans="1:4" x14ac:dyDescent="0.3">
      <c r="A1813" s="23" t="s">
        <v>1817</v>
      </c>
      <c r="B1813" s="23" t="s">
        <v>5983</v>
      </c>
      <c r="C1813" s="23" t="s">
        <v>4905</v>
      </c>
      <c r="D1813" s="23" t="s">
        <v>3968</v>
      </c>
    </row>
    <row r="1814" spans="1:4" x14ac:dyDescent="0.3">
      <c r="A1814" s="23" t="s">
        <v>1818</v>
      </c>
      <c r="B1814" s="23" t="s">
        <v>5982</v>
      </c>
      <c r="C1814" s="23" t="s">
        <v>5783</v>
      </c>
      <c r="D1814" s="23" t="s">
        <v>3969</v>
      </c>
    </row>
    <row r="1815" spans="1:4" x14ac:dyDescent="0.3">
      <c r="A1815" s="23" t="s">
        <v>1819</v>
      </c>
      <c r="B1815" s="23" t="s">
        <v>5983</v>
      </c>
      <c r="C1815" s="23" t="s">
        <v>4562</v>
      </c>
      <c r="D1815" s="23" t="s">
        <v>3970</v>
      </c>
    </row>
    <row r="1816" spans="1:4" x14ac:dyDescent="0.3">
      <c r="A1816" s="23" t="s">
        <v>1820</v>
      </c>
      <c r="B1816" s="23" t="s">
        <v>5983</v>
      </c>
      <c r="C1816" s="23" t="s">
        <v>4641</v>
      </c>
      <c r="D1816" s="23" t="s">
        <v>3971</v>
      </c>
    </row>
    <row r="1817" spans="1:4" x14ac:dyDescent="0.3">
      <c r="A1817" s="23" t="s">
        <v>1821</v>
      </c>
      <c r="B1817" s="23" t="s">
        <v>5982</v>
      </c>
      <c r="C1817" s="23" t="s">
        <v>5784</v>
      </c>
      <c r="D1817" s="23" t="s">
        <v>3972</v>
      </c>
    </row>
    <row r="1818" spans="1:4" x14ac:dyDescent="0.3">
      <c r="A1818" s="23" t="s">
        <v>1822</v>
      </c>
      <c r="B1818" s="23" t="s">
        <v>5983</v>
      </c>
      <c r="C1818" s="23" t="s">
        <v>5474</v>
      </c>
      <c r="D1818" s="23" t="s">
        <v>3973</v>
      </c>
    </row>
    <row r="1819" spans="1:4" x14ac:dyDescent="0.3">
      <c r="A1819" s="23" t="s">
        <v>1823</v>
      </c>
      <c r="B1819" s="23" t="s">
        <v>5983</v>
      </c>
      <c r="C1819" s="23" t="s">
        <v>5667</v>
      </c>
      <c r="D1819" s="23" t="s">
        <v>3974</v>
      </c>
    </row>
    <row r="1820" spans="1:4" x14ac:dyDescent="0.3">
      <c r="A1820" s="23" t="s">
        <v>1824</v>
      </c>
      <c r="B1820" s="23" t="s">
        <v>5982</v>
      </c>
      <c r="C1820" s="23" t="s">
        <v>4524</v>
      </c>
      <c r="D1820" s="23" t="s">
        <v>3317</v>
      </c>
    </row>
    <row r="1821" spans="1:4" x14ac:dyDescent="0.3">
      <c r="A1821" s="23" t="s">
        <v>1825</v>
      </c>
      <c r="B1821" s="23" t="s">
        <v>5982</v>
      </c>
      <c r="C1821" s="23" t="s">
        <v>4906</v>
      </c>
      <c r="D1821" s="23" t="s">
        <v>3975</v>
      </c>
    </row>
    <row r="1822" spans="1:4" x14ac:dyDescent="0.3">
      <c r="A1822" s="23" t="s">
        <v>1826</v>
      </c>
      <c r="B1822" s="23" t="s">
        <v>5983</v>
      </c>
      <c r="C1822" s="23" t="s">
        <v>3499</v>
      </c>
      <c r="D1822" s="23" t="s">
        <v>3976</v>
      </c>
    </row>
    <row r="1823" spans="1:4" x14ac:dyDescent="0.3">
      <c r="A1823" s="23" t="s">
        <v>1827</v>
      </c>
      <c r="B1823" s="23" t="s">
        <v>5983</v>
      </c>
      <c r="C1823" s="23" t="s">
        <v>5785</v>
      </c>
      <c r="D1823" s="23" t="s">
        <v>3977</v>
      </c>
    </row>
    <row r="1824" spans="1:4" x14ac:dyDescent="0.3">
      <c r="A1824" s="23" t="s">
        <v>1828</v>
      </c>
      <c r="B1824" s="23" t="s">
        <v>5982</v>
      </c>
      <c r="C1824" s="23" t="s">
        <v>4907</v>
      </c>
      <c r="D1824" s="23" t="s">
        <v>3978</v>
      </c>
    </row>
    <row r="1825" spans="1:4" x14ac:dyDescent="0.3">
      <c r="A1825" s="23" t="s">
        <v>1829</v>
      </c>
      <c r="B1825" s="23" t="s">
        <v>5983</v>
      </c>
      <c r="C1825" s="23" t="s">
        <v>5245</v>
      </c>
      <c r="D1825" s="23" t="s">
        <v>3078</v>
      </c>
    </row>
    <row r="1826" spans="1:4" x14ac:dyDescent="0.3">
      <c r="A1826" s="23" t="s">
        <v>1830</v>
      </c>
      <c r="B1826" s="23" t="s">
        <v>5983</v>
      </c>
      <c r="C1826" s="23" t="s">
        <v>5786</v>
      </c>
      <c r="D1826" s="23" t="s">
        <v>3979</v>
      </c>
    </row>
    <row r="1827" spans="1:4" x14ac:dyDescent="0.3">
      <c r="A1827" s="23" t="s">
        <v>1831</v>
      </c>
      <c r="B1827" s="23" t="s">
        <v>5982</v>
      </c>
      <c r="C1827" s="23" t="s">
        <v>4908</v>
      </c>
      <c r="D1827" s="23" t="s">
        <v>3980</v>
      </c>
    </row>
    <row r="1828" spans="1:4" x14ac:dyDescent="0.3">
      <c r="A1828" s="23" t="s">
        <v>1832</v>
      </c>
      <c r="B1828" s="23" t="s">
        <v>5983</v>
      </c>
      <c r="C1828" s="23" t="s">
        <v>5787</v>
      </c>
      <c r="D1828" s="23" t="s">
        <v>3981</v>
      </c>
    </row>
    <row r="1829" spans="1:4" x14ac:dyDescent="0.3">
      <c r="A1829" s="23" t="s">
        <v>1833</v>
      </c>
      <c r="B1829" s="23" t="s">
        <v>5983</v>
      </c>
      <c r="C1829" s="23" t="s">
        <v>4879</v>
      </c>
      <c r="D1829" s="23" t="s">
        <v>3982</v>
      </c>
    </row>
    <row r="1830" spans="1:4" x14ac:dyDescent="0.3">
      <c r="A1830" s="23" t="s">
        <v>1834</v>
      </c>
      <c r="B1830" s="23" t="s">
        <v>5982</v>
      </c>
      <c r="C1830" s="23" t="s">
        <v>4560</v>
      </c>
      <c r="D1830" s="23" t="s">
        <v>3983</v>
      </c>
    </row>
    <row r="1831" spans="1:4" x14ac:dyDescent="0.3">
      <c r="A1831" s="23" t="s">
        <v>1835</v>
      </c>
      <c r="B1831" s="23" t="s">
        <v>5982</v>
      </c>
      <c r="C1831" s="23" t="s">
        <v>4909</v>
      </c>
      <c r="D1831" s="23" t="s">
        <v>2556</v>
      </c>
    </row>
    <row r="1832" spans="1:4" x14ac:dyDescent="0.3">
      <c r="A1832" s="23" t="s">
        <v>1836</v>
      </c>
      <c r="B1832" s="23" t="s">
        <v>5983</v>
      </c>
      <c r="C1832" s="23" t="s">
        <v>4480</v>
      </c>
      <c r="D1832" s="23" t="s">
        <v>3318</v>
      </c>
    </row>
    <row r="1833" spans="1:4" x14ac:dyDescent="0.3">
      <c r="A1833" s="23" t="s">
        <v>1837</v>
      </c>
      <c r="B1833" s="23" t="s">
        <v>5983</v>
      </c>
      <c r="C1833" s="23" t="s">
        <v>4865</v>
      </c>
      <c r="D1833" s="23" t="s">
        <v>2749</v>
      </c>
    </row>
    <row r="1834" spans="1:4" x14ac:dyDescent="0.3">
      <c r="A1834" s="23" t="s">
        <v>1838</v>
      </c>
      <c r="B1834" s="23" t="s">
        <v>5982</v>
      </c>
      <c r="C1834" s="23" t="s">
        <v>4910</v>
      </c>
      <c r="D1834" s="23" t="s">
        <v>3984</v>
      </c>
    </row>
    <row r="1835" spans="1:4" x14ac:dyDescent="0.3">
      <c r="A1835" s="23" t="s">
        <v>1839</v>
      </c>
      <c r="B1835" s="23" t="s">
        <v>5983</v>
      </c>
      <c r="C1835" s="23" t="s">
        <v>5788</v>
      </c>
      <c r="D1835" s="23" t="s">
        <v>3985</v>
      </c>
    </row>
    <row r="1836" spans="1:4" x14ac:dyDescent="0.3">
      <c r="A1836" s="23" t="s">
        <v>1840</v>
      </c>
      <c r="B1836" s="23" t="s">
        <v>5983</v>
      </c>
      <c r="C1836" s="23" t="s">
        <v>5594</v>
      </c>
      <c r="D1836" s="23" t="s">
        <v>3986</v>
      </c>
    </row>
    <row r="1837" spans="1:4" x14ac:dyDescent="0.3">
      <c r="A1837" s="23" t="s">
        <v>1841</v>
      </c>
      <c r="B1837" s="23" t="s">
        <v>5982</v>
      </c>
      <c r="C1837" s="23" t="s">
        <v>4641</v>
      </c>
      <c r="D1837" s="23" t="s">
        <v>3987</v>
      </c>
    </row>
    <row r="1838" spans="1:4" x14ac:dyDescent="0.3">
      <c r="A1838" s="23" t="s">
        <v>1842</v>
      </c>
      <c r="B1838" s="23" t="s">
        <v>5983</v>
      </c>
      <c r="C1838" s="23" t="s">
        <v>4911</v>
      </c>
      <c r="D1838" s="23" t="s">
        <v>3988</v>
      </c>
    </row>
    <row r="1839" spans="1:4" x14ac:dyDescent="0.3">
      <c r="A1839" s="23" t="s">
        <v>1843</v>
      </c>
      <c r="B1839" s="23" t="s">
        <v>5983</v>
      </c>
      <c r="C1839" s="23" t="s">
        <v>4912</v>
      </c>
      <c r="D1839" s="23" t="s">
        <v>3989</v>
      </c>
    </row>
    <row r="1840" spans="1:4" x14ac:dyDescent="0.3">
      <c r="A1840" s="23" t="s">
        <v>1844</v>
      </c>
      <c r="B1840" s="23" t="s">
        <v>5982</v>
      </c>
      <c r="C1840" s="23" t="s">
        <v>5789</v>
      </c>
      <c r="D1840" s="23" t="s">
        <v>3447</v>
      </c>
    </row>
    <row r="1841" spans="1:4" x14ac:dyDescent="0.3">
      <c r="A1841" s="23" t="s">
        <v>1845</v>
      </c>
      <c r="B1841" s="23" t="s">
        <v>5983</v>
      </c>
      <c r="C1841" s="23" t="s">
        <v>5790</v>
      </c>
      <c r="D1841" s="23" t="s">
        <v>3493</v>
      </c>
    </row>
    <row r="1842" spans="1:4" x14ac:dyDescent="0.3">
      <c r="A1842" s="23" t="s">
        <v>1846</v>
      </c>
      <c r="B1842" s="23" t="s">
        <v>5983</v>
      </c>
      <c r="C1842" s="23" t="s">
        <v>4411</v>
      </c>
      <c r="D1842" s="23" t="s">
        <v>3990</v>
      </c>
    </row>
    <row r="1843" spans="1:4" x14ac:dyDescent="0.3">
      <c r="A1843" s="23" t="s">
        <v>1847</v>
      </c>
      <c r="B1843" s="23" t="s">
        <v>5982</v>
      </c>
      <c r="C1843" s="23" t="s">
        <v>5791</v>
      </c>
      <c r="D1843" s="23" t="s">
        <v>3991</v>
      </c>
    </row>
    <row r="1844" spans="1:4" x14ac:dyDescent="0.3">
      <c r="A1844" s="23" t="s">
        <v>1848</v>
      </c>
      <c r="B1844" s="23" t="s">
        <v>5983</v>
      </c>
      <c r="C1844" s="23" t="s">
        <v>4913</v>
      </c>
      <c r="D1844" s="23" t="s">
        <v>2435</v>
      </c>
    </row>
    <row r="1845" spans="1:4" x14ac:dyDescent="0.3">
      <c r="A1845" s="23" t="s">
        <v>1849</v>
      </c>
      <c r="B1845" s="23" t="s">
        <v>5982</v>
      </c>
      <c r="C1845" s="23" t="s">
        <v>5792</v>
      </c>
      <c r="D1845" s="23" t="s">
        <v>3992</v>
      </c>
    </row>
    <row r="1846" spans="1:4" x14ac:dyDescent="0.3">
      <c r="A1846" s="23" t="s">
        <v>1850</v>
      </c>
      <c r="B1846" s="23" t="s">
        <v>5983</v>
      </c>
      <c r="C1846" s="23" t="s">
        <v>4396</v>
      </c>
      <c r="D1846" s="23" t="s">
        <v>3993</v>
      </c>
    </row>
    <row r="1847" spans="1:4" x14ac:dyDescent="0.3">
      <c r="A1847" s="23" t="s">
        <v>1851</v>
      </c>
      <c r="B1847" s="23" t="s">
        <v>5983</v>
      </c>
      <c r="C1847" s="23" t="s">
        <v>5793</v>
      </c>
      <c r="D1847" s="23" t="s">
        <v>3994</v>
      </c>
    </row>
    <row r="1848" spans="1:4" x14ac:dyDescent="0.3">
      <c r="A1848" s="23" t="s">
        <v>1852</v>
      </c>
      <c r="B1848" s="23" t="s">
        <v>5982</v>
      </c>
      <c r="C1848" s="23" t="s">
        <v>5794</v>
      </c>
      <c r="D1848" s="23" t="s">
        <v>3995</v>
      </c>
    </row>
    <row r="1849" spans="1:4" x14ac:dyDescent="0.3">
      <c r="A1849" s="23" t="s">
        <v>1853</v>
      </c>
      <c r="B1849" s="23" t="s">
        <v>5983</v>
      </c>
      <c r="C1849" s="23" t="s">
        <v>4914</v>
      </c>
      <c r="D1849" s="23" t="s">
        <v>3996</v>
      </c>
    </row>
    <row r="1850" spans="1:4" x14ac:dyDescent="0.3">
      <c r="A1850" s="23" t="s">
        <v>1854</v>
      </c>
      <c r="B1850" s="23" t="s">
        <v>5983</v>
      </c>
      <c r="C1850" s="23" t="s">
        <v>5795</v>
      </c>
      <c r="D1850" s="23" t="s">
        <v>3997</v>
      </c>
    </row>
    <row r="1851" spans="1:4" x14ac:dyDescent="0.3">
      <c r="A1851" s="23" t="s">
        <v>1855</v>
      </c>
      <c r="B1851" s="23" t="s">
        <v>5982</v>
      </c>
      <c r="C1851" s="23" t="s">
        <v>4286</v>
      </c>
      <c r="D1851" s="23" t="s">
        <v>3998</v>
      </c>
    </row>
    <row r="1852" spans="1:4" x14ac:dyDescent="0.3">
      <c r="A1852" s="23" t="s">
        <v>1856</v>
      </c>
      <c r="B1852" s="23" t="s">
        <v>5982</v>
      </c>
      <c r="C1852" s="23" t="s">
        <v>2834</v>
      </c>
      <c r="D1852" s="23" t="s">
        <v>3999</v>
      </c>
    </row>
    <row r="1853" spans="1:4" x14ac:dyDescent="0.3">
      <c r="A1853" s="23" t="s">
        <v>1857</v>
      </c>
      <c r="B1853" s="23" t="s">
        <v>5983</v>
      </c>
      <c r="C1853" s="23" t="s">
        <v>4915</v>
      </c>
      <c r="D1853" s="23" t="s">
        <v>4000</v>
      </c>
    </row>
    <row r="1854" spans="1:4" x14ac:dyDescent="0.3">
      <c r="A1854" s="23" t="s">
        <v>1858</v>
      </c>
      <c r="B1854" s="23" t="s">
        <v>5983</v>
      </c>
      <c r="C1854" s="23" t="s">
        <v>2834</v>
      </c>
      <c r="D1854" s="23" t="s">
        <v>4001</v>
      </c>
    </row>
    <row r="1855" spans="1:4" x14ac:dyDescent="0.3">
      <c r="A1855" s="23" t="s">
        <v>1859</v>
      </c>
      <c r="B1855" s="23" t="s">
        <v>5982</v>
      </c>
      <c r="C1855" s="23" t="s">
        <v>4916</v>
      </c>
      <c r="D1855" s="23" t="s">
        <v>3834</v>
      </c>
    </row>
    <row r="1856" spans="1:4" x14ac:dyDescent="0.3">
      <c r="A1856" s="23" t="s">
        <v>1860</v>
      </c>
      <c r="B1856" s="23" t="s">
        <v>5983</v>
      </c>
      <c r="C1856" s="23" t="s">
        <v>5285</v>
      </c>
      <c r="D1856" s="23" t="s">
        <v>3017</v>
      </c>
    </row>
    <row r="1857" spans="1:4" x14ac:dyDescent="0.3">
      <c r="A1857" s="23" t="s">
        <v>1861</v>
      </c>
      <c r="B1857" s="23" t="s">
        <v>5983</v>
      </c>
      <c r="C1857" s="23" t="s">
        <v>4549</v>
      </c>
      <c r="D1857" s="23" t="s">
        <v>4002</v>
      </c>
    </row>
    <row r="1858" spans="1:4" x14ac:dyDescent="0.3">
      <c r="A1858" s="23" t="s">
        <v>1862</v>
      </c>
      <c r="B1858" s="23" t="s">
        <v>5982</v>
      </c>
      <c r="C1858" s="23" t="s">
        <v>5796</v>
      </c>
      <c r="D1858" s="23" t="s">
        <v>4003</v>
      </c>
    </row>
    <row r="1859" spans="1:4" x14ac:dyDescent="0.3">
      <c r="A1859" s="23" t="s">
        <v>1863</v>
      </c>
      <c r="B1859" s="23" t="s">
        <v>5983</v>
      </c>
      <c r="C1859" s="23" t="s">
        <v>4917</v>
      </c>
      <c r="D1859" s="23" t="s">
        <v>4004</v>
      </c>
    </row>
    <row r="1860" spans="1:4" x14ac:dyDescent="0.3">
      <c r="A1860" s="23" t="s">
        <v>1864</v>
      </c>
      <c r="B1860" s="23" t="s">
        <v>5983</v>
      </c>
      <c r="C1860" s="23" t="s">
        <v>4786</v>
      </c>
      <c r="D1860" s="23" t="s">
        <v>3367</v>
      </c>
    </row>
    <row r="1861" spans="1:4" x14ac:dyDescent="0.3">
      <c r="A1861" s="23" t="s">
        <v>1865</v>
      </c>
      <c r="B1861" s="23" t="s">
        <v>5982</v>
      </c>
      <c r="C1861" s="23" t="s">
        <v>5797</v>
      </c>
      <c r="D1861" s="23" t="s">
        <v>3209</v>
      </c>
    </row>
    <row r="1862" spans="1:4" x14ac:dyDescent="0.3">
      <c r="A1862" s="23" t="s">
        <v>1866</v>
      </c>
      <c r="B1862" s="23" t="s">
        <v>5982</v>
      </c>
      <c r="C1862" s="23" t="s">
        <v>5798</v>
      </c>
      <c r="D1862" s="23" t="s">
        <v>4005</v>
      </c>
    </row>
    <row r="1863" spans="1:4" x14ac:dyDescent="0.3">
      <c r="A1863" s="23" t="s">
        <v>1867</v>
      </c>
      <c r="B1863" s="23" t="s">
        <v>5983</v>
      </c>
      <c r="C1863" s="23" t="s">
        <v>4584</v>
      </c>
      <c r="D1863" s="23" t="s">
        <v>2753</v>
      </c>
    </row>
    <row r="1864" spans="1:4" x14ac:dyDescent="0.3">
      <c r="A1864" s="23" t="s">
        <v>1868</v>
      </c>
      <c r="B1864" s="23" t="s">
        <v>5983</v>
      </c>
      <c r="C1864" s="23" t="s">
        <v>4918</v>
      </c>
      <c r="D1864" s="23" t="s">
        <v>4006</v>
      </c>
    </row>
    <row r="1865" spans="1:4" x14ac:dyDescent="0.3">
      <c r="A1865" s="23" t="s">
        <v>1869</v>
      </c>
      <c r="B1865" s="23" t="s">
        <v>5982</v>
      </c>
      <c r="C1865" s="23" t="s">
        <v>4406</v>
      </c>
      <c r="D1865" s="23" t="s">
        <v>4007</v>
      </c>
    </row>
    <row r="1866" spans="1:4" x14ac:dyDescent="0.3">
      <c r="A1866" s="23" t="s">
        <v>1870</v>
      </c>
      <c r="B1866" s="23" t="s">
        <v>5983</v>
      </c>
      <c r="C1866" s="23" t="s">
        <v>5799</v>
      </c>
      <c r="D1866" s="23" t="s">
        <v>2800</v>
      </c>
    </row>
    <row r="1867" spans="1:4" x14ac:dyDescent="0.3">
      <c r="A1867" s="23" t="s">
        <v>1871</v>
      </c>
      <c r="B1867" s="23" t="s">
        <v>5983</v>
      </c>
      <c r="C1867" s="23" t="s">
        <v>5800</v>
      </c>
      <c r="D1867" s="23" t="s">
        <v>4008</v>
      </c>
    </row>
    <row r="1868" spans="1:4" x14ac:dyDescent="0.3">
      <c r="A1868" s="23" t="s">
        <v>1872</v>
      </c>
      <c r="B1868" s="23" t="s">
        <v>5982</v>
      </c>
      <c r="C1868" s="23" t="s">
        <v>4650</v>
      </c>
      <c r="D1868" s="23" t="s">
        <v>3132</v>
      </c>
    </row>
    <row r="1869" spans="1:4" x14ac:dyDescent="0.3">
      <c r="A1869" s="23" t="s">
        <v>1873</v>
      </c>
      <c r="B1869" s="23" t="s">
        <v>5983</v>
      </c>
      <c r="C1869" s="23" t="s">
        <v>5801</v>
      </c>
      <c r="D1869" s="23" t="s">
        <v>3039</v>
      </c>
    </row>
    <row r="1870" spans="1:4" x14ac:dyDescent="0.3">
      <c r="A1870" s="23" t="s">
        <v>1874</v>
      </c>
      <c r="B1870" s="23" t="s">
        <v>5983</v>
      </c>
      <c r="C1870" s="23" t="s">
        <v>4535</v>
      </c>
      <c r="D1870" s="23" t="s">
        <v>4009</v>
      </c>
    </row>
    <row r="1871" spans="1:4" x14ac:dyDescent="0.3">
      <c r="A1871" s="23" t="s">
        <v>1875</v>
      </c>
      <c r="B1871" s="23" t="s">
        <v>5982</v>
      </c>
      <c r="C1871" s="23" t="s">
        <v>4439</v>
      </c>
      <c r="D1871" s="23" t="s">
        <v>2573</v>
      </c>
    </row>
    <row r="1872" spans="1:4" x14ac:dyDescent="0.3">
      <c r="A1872" s="23" t="s">
        <v>1876</v>
      </c>
      <c r="B1872" s="23" t="s">
        <v>5983</v>
      </c>
      <c r="C1872" s="23" t="s">
        <v>5802</v>
      </c>
      <c r="D1872" s="23" t="s">
        <v>4010</v>
      </c>
    </row>
    <row r="1873" spans="1:4" x14ac:dyDescent="0.3">
      <c r="A1873" s="23" t="s">
        <v>1877</v>
      </c>
      <c r="B1873" s="23" t="s">
        <v>5983</v>
      </c>
      <c r="C1873" s="23" t="s">
        <v>5803</v>
      </c>
      <c r="D1873" s="23" t="s">
        <v>4011</v>
      </c>
    </row>
    <row r="1874" spans="1:4" x14ac:dyDescent="0.3">
      <c r="A1874" s="23" t="s">
        <v>1878</v>
      </c>
      <c r="B1874" s="23" t="s">
        <v>5982</v>
      </c>
      <c r="C1874" s="23" t="s">
        <v>5804</v>
      </c>
      <c r="D1874" s="23" t="s">
        <v>4012</v>
      </c>
    </row>
    <row r="1875" spans="1:4" x14ac:dyDescent="0.3">
      <c r="A1875" s="23" t="s">
        <v>1879</v>
      </c>
      <c r="B1875" s="23" t="s">
        <v>5983</v>
      </c>
      <c r="C1875" s="23" t="s">
        <v>5805</v>
      </c>
      <c r="D1875" s="23" t="s">
        <v>4013</v>
      </c>
    </row>
    <row r="1876" spans="1:4" x14ac:dyDescent="0.3">
      <c r="A1876" s="23" t="s">
        <v>1880</v>
      </c>
      <c r="B1876" s="23" t="s">
        <v>5982</v>
      </c>
      <c r="C1876" s="23" t="s">
        <v>4919</v>
      </c>
      <c r="D1876" s="23" t="s">
        <v>4014</v>
      </c>
    </row>
    <row r="1877" spans="1:4" x14ac:dyDescent="0.3">
      <c r="A1877" s="23" t="s">
        <v>1881</v>
      </c>
      <c r="B1877" s="23" t="s">
        <v>5983</v>
      </c>
      <c r="C1877" s="23" t="s">
        <v>4920</v>
      </c>
      <c r="D1877" s="23" t="s">
        <v>3400</v>
      </c>
    </row>
    <row r="1878" spans="1:4" x14ac:dyDescent="0.3">
      <c r="A1878" s="23" t="s">
        <v>1882</v>
      </c>
      <c r="B1878" s="23" t="s">
        <v>5983</v>
      </c>
      <c r="C1878" s="23" t="s">
        <v>5345</v>
      </c>
      <c r="D1878" s="23" t="s">
        <v>4015</v>
      </c>
    </row>
    <row r="1879" spans="1:4" x14ac:dyDescent="0.3">
      <c r="A1879" s="23" t="s">
        <v>1883</v>
      </c>
      <c r="B1879" s="23" t="s">
        <v>5982</v>
      </c>
      <c r="C1879" s="23" t="s">
        <v>5806</v>
      </c>
      <c r="D1879" s="23" t="s">
        <v>4016</v>
      </c>
    </row>
    <row r="1880" spans="1:4" x14ac:dyDescent="0.3">
      <c r="A1880" s="23" t="s">
        <v>1884</v>
      </c>
      <c r="B1880" s="23" t="s">
        <v>5983</v>
      </c>
      <c r="C1880" s="23" t="s">
        <v>4921</v>
      </c>
      <c r="D1880" s="23" t="s">
        <v>4017</v>
      </c>
    </row>
    <row r="1881" spans="1:4" x14ac:dyDescent="0.3">
      <c r="A1881" s="23" t="s">
        <v>1885</v>
      </c>
      <c r="B1881" s="23" t="s">
        <v>5983</v>
      </c>
      <c r="C1881" s="23" t="s">
        <v>4922</v>
      </c>
      <c r="D1881" s="23" t="s">
        <v>4018</v>
      </c>
    </row>
    <row r="1882" spans="1:4" x14ac:dyDescent="0.3">
      <c r="A1882" s="23" t="s">
        <v>1886</v>
      </c>
      <c r="B1882" s="23" t="s">
        <v>5982</v>
      </c>
      <c r="C1882" s="23" t="s">
        <v>4923</v>
      </c>
      <c r="D1882" s="23" t="s">
        <v>2908</v>
      </c>
    </row>
    <row r="1883" spans="1:4" x14ac:dyDescent="0.3">
      <c r="A1883" s="23" t="s">
        <v>1887</v>
      </c>
      <c r="B1883" s="23" t="s">
        <v>5982</v>
      </c>
      <c r="C1883" s="23" t="s">
        <v>4920</v>
      </c>
      <c r="D1883" s="23" t="s">
        <v>4019</v>
      </c>
    </row>
    <row r="1884" spans="1:4" x14ac:dyDescent="0.3">
      <c r="A1884" s="23" t="s">
        <v>1888</v>
      </c>
      <c r="B1884" s="23" t="s">
        <v>5983</v>
      </c>
      <c r="C1884" s="23" t="s">
        <v>4924</v>
      </c>
      <c r="D1884" s="23" t="s">
        <v>4020</v>
      </c>
    </row>
    <row r="1885" spans="1:4" x14ac:dyDescent="0.3">
      <c r="A1885" s="23" t="s">
        <v>1889</v>
      </c>
      <c r="B1885" s="23" t="s">
        <v>5983</v>
      </c>
      <c r="C1885" s="23" t="s">
        <v>5807</v>
      </c>
      <c r="D1885" s="23" t="s">
        <v>4021</v>
      </c>
    </row>
    <row r="1886" spans="1:4" x14ac:dyDescent="0.3">
      <c r="A1886" s="23" t="s">
        <v>1890</v>
      </c>
      <c r="B1886" s="23" t="s">
        <v>5982</v>
      </c>
      <c r="C1886" s="23" t="s">
        <v>5808</v>
      </c>
      <c r="D1886" s="23" t="s">
        <v>4022</v>
      </c>
    </row>
    <row r="1887" spans="1:4" x14ac:dyDescent="0.3">
      <c r="A1887" s="23" t="s">
        <v>1891</v>
      </c>
      <c r="B1887" s="23" t="s">
        <v>5983</v>
      </c>
      <c r="C1887" s="23" t="s">
        <v>4925</v>
      </c>
      <c r="D1887" s="23" t="s">
        <v>4023</v>
      </c>
    </row>
    <row r="1888" spans="1:4" x14ac:dyDescent="0.3">
      <c r="A1888" s="23" t="s">
        <v>1892</v>
      </c>
      <c r="B1888" s="23" t="s">
        <v>5983</v>
      </c>
      <c r="C1888" s="23" t="s">
        <v>5809</v>
      </c>
      <c r="D1888" s="23" t="s">
        <v>4024</v>
      </c>
    </row>
    <row r="1889" spans="1:4" x14ac:dyDescent="0.3">
      <c r="A1889" s="23" t="s">
        <v>1893</v>
      </c>
      <c r="B1889" s="23" t="s">
        <v>5982</v>
      </c>
      <c r="C1889" s="23" t="s">
        <v>4543</v>
      </c>
      <c r="D1889" s="23" t="s">
        <v>4025</v>
      </c>
    </row>
    <row r="1890" spans="1:4" x14ac:dyDescent="0.3">
      <c r="A1890" s="23" t="s">
        <v>1894</v>
      </c>
      <c r="B1890" s="23" t="s">
        <v>5983</v>
      </c>
      <c r="C1890" s="23" t="s">
        <v>4926</v>
      </c>
      <c r="D1890" s="23" t="s">
        <v>2923</v>
      </c>
    </row>
    <row r="1891" spans="1:4" x14ac:dyDescent="0.3">
      <c r="A1891" s="23" t="s">
        <v>1895</v>
      </c>
      <c r="B1891" s="23" t="s">
        <v>5983</v>
      </c>
      <c r="C1891" s="23" t="s">
        <v>4750</v>
      </c>
      <c r="D1891" s="23" t="s">
        <v>4026</v>
      </c>
    </row>
    <row r="1892" spans="1:4" x14ac:dyDescent="0.3">
      <c r="A1892" s="23" t="s">
        <v>1896</v>
      </c>
      <c r="B1892" s="23" t="s">
        <v>5982</v>
      </c>
      <c r="C1892" s="23" t="s">
        <v>4393</v>
      </c>
      <c r="D1892" s="23" t="s">
        <v>4027</v>
      </c>
    </row>
    <row r="1893" spans="1:4" x14ac:dyDescent="0.3">
      <c r="A1893" s="23" t="s">
        <v>1897</v>
      </c>
      <c r="B1893" s="23" t="s">
        <v>5982</v>
      </c>
      <c r="C1893" s="23" t="s">
        <v>4927</v>
      </c>
      <c r="D1893" s="23" t="s">
        <v>4028</v>
      </c>
    </row>
    <row r="1894" spans="1:4" x14ac:dyDescent="0.3">
      <c r="A1894" s="23" t="s">
        <v>1898</v>
      </c>
      <c r="B1894" s="23" t="s">
        <v>5983</v>
      </c>
      <c r="C1894" s="23" t="s">
        <v>5810</v>
      </c>
      <c r="D1894" s="23" t="s">
        <v>4029</v>
      </c>
    </row>
    <row r="1895" spans="1:4" x14ac:dyDescent="0.3">
      <c r="A1895" s="23" t="s">
        <v>1899</v>
      </c>
      <c r="B1895" s="23" t="s">
        <v>5983</v>
      </c>
      <c r="C1895" s="23" t="s">
        <v>4435</v>
      </c>
      <c r="D1895" s="23" t="s">
        <v>4030</v>
      </c>
    </row>
    <row r="1896" spans="1:4" x14ac:dyDescent="0.3">
      <c r="A1896" s="23" t="s">
        <v>1900</v>
      </c>
      <c r="B1896" s="23" t="s">
        <v>5982</v>
      </c>
      <c r="C1896" s="23" t="s">
        <v>5811</v>
      </c>
      <c r="D1896" s="23" t="s">
        <v>4031</v>
      </c>
    </row>
    <row r="1897" spans="1:4" x14ac:dyDescent="0.3">
      <c r="A1897" s="23" t="s">
        <v>1901</v>
      </c>
      <c r="B1897" s="23" t="s">
        <v>5983</v>
      </c>
      <c r="C1897" s="23" t="s">
        <v>5812</v>
      </c>
      <c r="D1897" s="23" t="s">
        <v>2605</v>
      </c>
    </row>
    <row r="1898" spans="1:4" x14ac:dyDescent="0.3">
      <c r="A1898" s="23" t="s">
        <v>1902</v>
      </c>
      <c r="B1898" s="23" t="s">
        <v>5983</v>
      </c>
      <c r="C1898" s="23" t="s">
        <v>4453</v>
      </c>
      <c r="D1898" s="23" t="s">
        <v>4032</v>
      </c>
    </row>
    <row r="1899" spans="1:4" x14ac:dyDescent="0.3">
      <c r="A1899" s="23" t="s">
        <v>1903</v>
      </c>
      <c r="B1899" s="23" t="s">
        <v>5982</v>
      </c>
      <c r="C1899" s="23" t="s">
        <v>5813</v>
      </c>
      <c r="D1899" s="23" t="s">
        <v>2438</v>
      </c>
    </row>
    <row r="1900" spans="1:4" x14ac:dyDescent="0.3">
      <c r="A1900" s="23" t="s">
        <v>1904</v>
      </c>
      <c r="B1900" s="23" t="s">
        <v>5983</v>
      </c>
      <c r="C1900" s="23" t="s">
        <v>4549</v>
      </c>
      <c r="D1900" s="23" t="s">
        <v>2468</v>
      </c>
    </row>
    <row r="1901" spans="1:4" x14ac:dyDescent="0.3">
      <c r="A1901" s="23" t="s">
        <v>1905</v>
      </c>
      <c r="B1901" s="23" t="s">
        <v>5983</v>
      </c>
      <c r="C1901" s="23" t="s">
        <v>4425</v>
      </c>
      <c r="D1901" s="23" t="s">
        <v>4033</v>
      </c>
    </row>
    <row r="1902" spans="1:4" x14ac:dyDescent="0.3">
      <c r="A1902" s="23" t="s">
        <v>1906</v>
      </c>
      <c r="B1902" s="23" t="s">
        <v>5982</v>
      </c>
      <c r="C1902" s="23" t="s">
        <v>4928</v>
      </c>
      <c r="D1902" s="23" t="s">
        <v>3943</v>
      </c>
    </row>
    <row r="1903" spans="1:4" x14ac:dyDescent="0.3">
      <c r="A1903" s="23" t="s">
        <v>1907</v>
      </c>
      <c r="B1903" s="23" t="s">
        <v>5983</v>
      </c>
      <c r="C1903" s="23" t="s">
        <v>4736</v>
      </c>
      <c r="D1903" s="23" t="s">
        <v>4034</v>
      </c>
    </row>
    <row r="1904" spans="1:4" x14ac:dyDescent="0.3">
      <c r="A1904" s="23" t="s">
        <v>1908</v>
      </c>
      <c r="B1904" s="23" t="s">
        <v>5983</v>
      </c>
      <c r="C1904" s="23" t="s">
        <v>4487</v>
      </c>
      <c r="D1904" s="23" t="s">
        <v>4035</v>
      </c>
    </row>
    <row r="1905" spans="1:4" x14ac:dyDescent="0.3">
      <c r="A1905" s="23" t="s">
        <v>1909</v>
      </c>
      <c r="B1905" s="23" t="s">
        <v>5982</v>
      </c>
      <c r="C1905" s="23" t="s">
        <v>5814</v>
      </c>
      <c r="D1905" s="23" t="s">
        <v>4036</v>
      </c>
    </row>
    <row r="1906" spans="1:4" x14ac:dyDescent="0.3">
      <c r="A1906" s="23" t="s">
        <v>1910</v>
      </c>
      <c r="B1906" s="23" t="s">
        <v>5983</v>
      </c>
      <c r="C1906" s="23" t="s">
        <v>5815</v>
      </c>
      <c r="D1906" s="23" t="s">
        <v>4037</v>
      </c>
    </row>
    <row r="1907" spans="1:4" x14ac:dyDescent="0.3">
      <c r="A1907" s="23" t="s">
        <v>1911</v>
      </c>
      <c r="B1907" s="23" t="s">
        <v>5982</v>
      </c>
      <c r="C1907" s="23" t="s">
        <v>5816</v>
      </c>
      <c r="D1907" s="23" t="s">
        <v>4038</v>
      </c>
    </row>
    <row r="1908" spans="1:4" x14ac:dyDescent="0.3">
      <c r="A1908" s="23" t="s">
        <v>1912</v>
      </c>
      <c r="B1908" s="23" t="s">
        <v>5983</v>
      </c>
      <c r="C1908" s="23" t="s">
        <v>5817</v>
      </c>
      <c r="D1908" s="23" t="s">
        <v>2654</v>
      </c>
    </row>
    <row r="1909" spans="1:4" x14ac:dyDescent="0.3">
      <c r="A1909" s="23" t="s">
        <v>1913</v>
      </c>
      <c r="B1909" s="23" t="s">
        <v>5983</v>
      </c>
      <c r="C1909" s="23" t="s">
        <v>4929</v>
      </c>
      <c r="D1909" s="23" t="s">
        <v>4039</v>
      </c>
    </row>
    <row r="1910" spans="1:4" x14ac:dyDescent="0.3">
      <c r="A1910" s="23" t="s">
        <v>1914</v>
      </c>
      <c r="B1910" s="23" t="s">
        <v>5982</v>
      </c>
      <c r="C1910" s="23" t="s">
        <v>4930</v>
      </c>
      <c r="D1910" s="23" t="s">
        <v>4040</v>
      </c>
    </row>
    <row r="1911" spans="1:4" x14ac:dyDescent="0.3">
      <c r="A1911" s="23" t="s">
        <v>1915</v>
      </c>
      <c r="B1911" s="23" t="s">
        <v>5983</v>
      </c>
      <c r="C1911" s="23" t="s">
        <v>4931</v>
      </c>
      <c r="D1911" s="23" t="s">
        <v>2800</v>
      </c>
    </row>
    <row r="1912" spans="1:4" x14ac:dyDescent="0.3">
      <c r="A1912" s="23" t="s">
        <v>1916</v>
      </c>
      <c r="B1912" s="23" t="s">
        <v>5983</v>
      </c>
      <c r="C1912" s="23" t="s">
        <v>4932</v>
      </c>
      <c r="D1912" s="23" t="s">
        <v>4041</v>
      </c>
    </row>
    <row r="1913" spans="1:4" x14ac:dyDescent="0.3">
      <c r="A1913" s="23" t="s">
        <v>1917</v>
      </c>
      <c r="B1913" s="23" t="s">
        <v>5982</v>
      </c>
      <c r="C1913" s="23" t="s">
        <v>5818</v>
      </c>
      <c r="D1913" s="23" t="s">
        <v>2742</v>
      </c>
    </row>
    <row r="1914" spans="1:4" x14ac:dyDescent="0.3">
      <c r="A1914" s="23" t="s">
        <v>1918</v>
      </c>
      <c r="B1914" s="23" t="s">
        <v>5982</v>
      </c>
      <c r="C1914" s="23" t="s">
        <v>4933</v>
      </c>
      <c r="D1914" s="23" t="s">
        <v>4042</v>
      </c>
    </row>
    <row r="1915" spans="1:4" x14ac:dyDescent="0.3">
      <c r="A1915" s="23" t="s">
        <v>1919</v>
      </c>
      <c r="B1915" s="23" t="s">
        <v>5983</v>
      </c>
      <c r="C1915" s="23" t="s">
        <v>5819</v>
      </c>
      <c r="D1915" s="23" t="s">
        <v>2928</v>
      </c>
    </row>
    <row r="1916" spans="1:4" x14ac:dyDescent="0.3">
      <c r="A1916" s="23" t="s">
        <v>1920</v>
      </c>
      <c r="B1916" s="23" t="s">
        <v>5983</v>
      </c>
      <c r="C1916" s="23" t="s">
        <v>5820</v>
      </c>
      <c r="D1916" s="23" t="s">
        <v>4043</v>
      </c>
    </row>
    <row r="1917" spans="1:4" x14ac:dyDescent="0.3">
      <c r="A1917" s="23" t="s">
        <v>1921</v>
      </c>
      <c r="B1917" s="23" t="s">
        <v>5982</v>
      </c>
      <c r="C1917" s="23" t="s">
        <v>5821</v>
      </c>
      <c r="D1917" s="23" t="s">
        <v>4044</v>
      </c>
    </row>
    <row r="1918" spans="1:4" x14ac:dyDescent="0.3">
      <c r="A1918" s="23" t="s">
        <v>1922</v>
      </c>
      <c r="B1918" s="23" t="s">
        <v>5983</v>
      </c>
      <c r="C1918" s="23" t="s">
        <v>4451</v>
      </c>
      <c r="D1918" s="23" t="s">
        <v>4045</v>
      </c>
    </row>
    <row r="1919" spans="1:4" x14ac:dyDescent="0.3">
      <c r="A1919" s="23" t="s">
        <v>1923</v>
      </c>
      <c r="B1919" s="23" t="s">
        <v>5983</v>
      </c>
      <c r="C1919" s="23" t="s">
        <v>4792</v>
      </c>
      <c r="D1919" s="23" t="s">
        <v>4046</v>
      </c>
    </row>
    <row r="1920" spans="1:4" x14ac:dyDescent="0.3">
      <c r="A1920" s="23" t="s">
        <v>1924</v>
      </c>
      <c r="B1920" s="23" t="s">
        <v>5982</v>
      </c>
      <c r="C1920" s="23" t="s">
        <v>4934</v>
      </c>
      <c r="D1920" s="23" t="s">
        <v>4047</v>
      </c>
    </row>
    <row r="1921" spans="1:4" x14ac:dyDescent="0.3">
      <c r="A1921" s="23" t="s">
        <v>1925</v>
      </c>
      <c r="B1921" s="23" t="s">
        <v>5983</v>
      </c>
      <c r="C1921" s="23" t="s">
        <v>2879</v>
      </c>
      <c r="D1921" s="23" t="s">
        <v>4048</v>
      </c>
    </row>
    <row r="1922" spans="1:4" x14ac:dyDescent="0.3">
      <c r="A1922" s="23" t="s">
        <v>1926</v>
      </c>
      <c r="B1922" s="23" t="s">
        <v>5983</v>
      </c>
      <c r="C1922" s="23" t="s">
        <v>4935</v>
      </c>
      <c r="D1922" s="23" t="s">
        <v>4049</v>
      </c>
    </row>
    <row r="1923" spans="1:4" x14ac:dyDescent="0.3">
      <c r="A1923" s="23" t="s">
        <v>1927</v>
      </c>
      <c r="B1923" s="23" t="s">
        <v>5982</v>
      </c>
      <c r="C1923" s="23" t="s">
        <v>4451</v>
      </c>
      <c r="D1923" s="23" t="s">
        <v>4050</v>
      </c>
    </row>
    <row r="1924" spans="1:4" x14ac:dyDescent="0.3">
      <c r="A1924" s="23" t="s">
        <v>1928</v>
      </c>
      <c r="B1924" s="23" t="s">
        <v>5982</v>
      </c>
      <c r="C1924" s="23" t="s">
        <v>4641</v>
      </c>
      <c r="D1924" s="23" t="s">
        <v>4051</v>
      </c>
    </row>
    <row r="1925" spans="1:4" x14ac:dyDescent="0.3">
      <c r="A1925" s="23" t="s">
        <v>1929</v>
      </c>
      <c r="B1925" s="23" t="s">
        <v>5983</v>
      </c>
      <c r="C1925" s="23" t="s">
        <v>4936</v>
      </c>
      <c r="D1925" s="23" t="s">
        <v>4052</v>
      </c>
    </row>
    <row r="1926" spans="1:4" x14ac:dyDescent="0.3">
      <c r="A1926" s="23" t="s">
        <v>1930</v>
      </c>
      <c r="B1926" s="23" t="s">
        <v>5983</v>
      </c>
      <c r="C1926" s="23" t="s">
        <v>4443</v>
      </c>
      <c r="D1926" s="23" t="s">
        <v>4053</v>
      </c>
    </row>
    <row r="1927" spans="1:4" x14ac:dyDescent="0.3">
      <c r="A1927" s="23" t="s">
        <v>1931</v>
      </c>
      <c r="B1927" s="23" t="s">
        <v>5982</v>
      </c>
      <c r="C1927" s="23" t="s">
        <v>4937</v>
      </c>
      <c r="D1927" s="23" t="s">
        <v>3170</v>
      </c>
    </row>
    <row r="1928" spans="1:4" x14ac:dyDescent="0.3">
      <c r="A1928" s="23" t="s">
        <v>1932</v>
      </c>
      <c r="B1928" s="23" t="s">
        <v>5983</v>
      </c>
      <c r="C1928" s="23" t="s">
        <v>4938</v>
      </c>
      <c r="D1928" s="23" t="s">
        <v>4054</v>
      </c>
    </row>
    <row r="1929" spans="1:4" x14ac:dyDescent="0.3">
      <c r="A1929" s="23" t="s">
        <v>1933</v>
      </c>
      <c r="B1929" s="23" t="s">
        <v>5983</v>
      </c>
      <c r="C1929" s="23" t="s">
        <v>4412</v>
      </c>
      <c r="D1929" s="23" t="s">
        <v>4055</v>
      </c>
    </row>
    <row r="1930" spans="1:4" x14ac:dyDescent="0.3">
      <c r="A1930" s="23" t="s">
        <v>1934</v>
      </c>
      <c r="B1930" s="23" t="s">
        <v>5982</v>
      </c>
      <c r="C1930" s="23" t="s">
        <v>4939</v>
      </c>
      <c r="D1930" s="23" t="s">
        <v>3372</v>
      </c>
    </row>
    <row r="1931" spans="1:4" x14ac:dyDescent="0.3">
      <c r="A1931" s="23" t="s">
        <v>1935</v>
      </c>
      <c r="B1931" s="23" t="s">
        <v>5983</v>
      </c>
      <c r="C1931" s="23" t="s">
        <v>4735</v>
      </c>
      <c r="D1931" s="23" t="s">
        <v>2834</v>
      </c>
    </row>
    <row r="1932" spans="1:4" x14ac:dyDescent="0.3">
      <c r="A1932" s="23" t="s">
        <v>1936</v>
      </c>
      <c r="B1932" s="23" t="s">
        <v>5983</v>
      </c>
      <c r="C1932" s="23" t="s">
        <v>5822</v>
      </c>
      <c r="D1932" s="23" t="s">
        <v>4056</v>
      </c>
    </row>
    <row r="1933" spans="1:4" x14ac:dyDescent="0.3">
      <c r="A1933" s="23" t="s">
        <v>1937</v>
      </c>
      <c r="B1933" s="23" t="s">
        <v>5982</v>
      </c>
      <c r="C1933" s="23" t="s">
        <v>4940</v>
      </c>
      <c r="D1933" s="23" t="s">
        <v>4057</v>
      </c>
    </row>
    <row r="1934" spans="1:4" x14ac:dyDescent="0.3">
      <c r="A1934" s="23" t="s">
        <v>1938</v>
      </c>
      <c r="B1934" s="23" t="s">
        <v>5983</v>
      </c>
      <c r="C1934" s="23" t="s">
        <v>4420</v>
      </c>
      <c r="D1934" s="23" t="s">
        <v>4058</v>
      </c>
    </row>
    <row r="1935" spans="1:4" x14ac:dyDescent="0.3">
      <c r="A1935" s="23" t="s">
        <v>1939</v>
      </c>
      <c r="B1935" s="23" t="s">
        <v>5983</v>
      </c>
      <c r="C1935" s="23" t="s">
        <v>4425</v>
      </c>
      <c r="D1935" s="23" t="s">
        <v>4059</v>
      </c>
    </row>
    <row r="1936" spans="1:4" x14ac:dyDescent="0.3">
      <c r="A1936" s="23" t="s">
        <v>1940</v>
      </c>
      <c r="B1936" s="23" t="s">
        <v>5982</v>
      </c>
      <c r="C1936" s="23" t="s">
        <v>5823</v>
      </c>
      <c r="D1936" s="23" t="s">
        <v>4060</v>
      </c>
    </row>
    <row r="1937" spans="1:4" x14ac:dyDescent="0.3">
      <c r="A1937" s="23" t="s">
        <v>1941</v>
      </c>
      <c r="B1937" s="23" t="s">
        <v>5983</v>
      </c>
      <c r="C1937" s="23" t="s">
        <v>5824</v>
      </c>
      <c r="D1937" s="23" t="s">
        <v>4061</v>
      </c>
    </row>
    <row r="1938" spans="1:4" x14ac:dyDescent="0.3">
      <c r="A1938" s="23" t="s">
        <v>1942</v>
      </c>
      <c r="B1938" s="23" t="s">
        <v>5982</v>
      </c>
      <c r="C1938" s="23" t="s">
        <v>5825</v>
      </c>
      <c r="D1938" s="23" t="s">
        <v>4062</v>
      </c>
    </row>
    <row r="1939" spans="1:4" x14ac:dyDescent="0.3">
      <c r="A1939" s="23" t="s">
        <v>1943</v>
      </c>
      <c r="B1939" s="23" t="s">
        <v>5983</v>
      </c>
      <c r="C1939" s="23" t="s">
        <v>4389</v>
      </c>
      <c r="D1939" s="23" t="s">
        <v>3884</v>
      </c>
    </row>
    <row r="1940" spans="1:4" x14ac:dyDescent="0.3">
      <c r="A1940" s="23" t="s">
        <v>1944</v>
      </c>
      <c r="B1940" s="23" t="s">
        <v>5983</v>
      </c>
      <c r="C1940" s="23" t="s">
        <v>4941</v>
      </c>
      <c r="D1940" s="23" t="s">
        <v>4063</v>
      </c>
    </row>
    <row r="1941" spans="1:4" x14ac:dyDescent="0.3">
      <c r="A1941" s="23" t="s">
        <v>1945</v>
      </c>
      <c r="B1941" s="23" t="s">
        <v>5982</v>
      </c>
      <c r="C1941" s="23" t="s">
        <v>5115</v>
      </c>
      <c r="D1941" s="23" t="s">
        <v>4064</v>
      </c>
    </row>
    <row r="1942" spans="1:4" x14ac:dyDescent="0.3">
      <c r="A1942" s="23" t="s">
        <v>1946</v>
      </c>
      <c r="B1942" s="23" t="s">
        <v>5983</v>
      </c>
      <c r="C1942" s="23" t="s">
        <v>5826</v>
      </c>
      <c r="D1942" s="23" t="s">
        <v>3136</v>
      </c>
    </row>
    <row r="1943" spans="1:4" x14ac:dyDescent="0.3">
      <c r="A1943" s="23" t="s">
        <v>1947</v>
      </c>
      <c r="B1943" s="23" t="s">
        <v>5983</v>
      </c>
      <c r="C1943" s="23" t="s">
        <v>2762</v>
      </c>
      <c r="D1943" s="23" t="s">
        <v>4065</v>
      </c>
    </row>
    <row r="1944" spans="1:4" x14ac:dyDescent="0.3">
      <c r="A1944" s="23" t="s">
        <v>1948</v>
      </c>
      <c r="B1944" s="23" t="s">
        <v>5982</v>
      </c>
      <c r="C1944" s="23" t="s">
        <v>4451</v>
      </c>
      <c r="D1944" s="23" t="s">
        <v>4066</v>
      </c>
    </row>
    <row r="1945" spans="1:4" x14ac:dyDescent="0.3">
      <c r="A1945" s="23" t="s">
        <v>1949</v>
      </c>
      <c r="B1945" s="23" t="s">
        <v>5982</v>
      </c>
      <c r="C1945" s="23" t="s">
        <v>4012</v>
      </c>
      <c r="D1945" s="23" t="s">
        <v>3060</v>
      </c>
    </row>
    <row r="1946" spans="1:4" x14ac:dyDescent="0.3">
      <c r="A1946" s="23" t="s">
        <v>1950</v>
      </c>
      <c r="B1946" s="23" t="s">
        <v>5983</v>
      </c>
      <c r="C1946" s="23" t="s">
        <v>4430</v>
      </c>
      <c r="D1946" s="23" t="s">
        <v>4067</v>
      </c>
    </row>
    <row r="1947" spans="1:4" x14ac:dyDescent="0.3">
      <c r="A1947" s="23" t="s">
        <v>1951</v>
      </c>
      <c r="B1947" s="23" t="s">
        <v>5983</v>
      </c>
      <c r="C1947" s="23" t="s">
        <v>4919</v>
      </c>
      <c r="D1947" s="23" t="s">
        <v>4068</v>
      </c>
    </row>
    <row r="1948" spans="1:4" x14ac:dyDescent="0.3">
      <c r="A1948" s="23" t="s">
        <v>1952</v>
      </c>
      <c r="B1948" s="23" t="s">
        <v>5982</v>
      </c>
      <c r="C1948" s="23" t="s">
        <v>5827</v>
      </c>
      <c r="D1948" s="23" t="s">
        <v>4069</v>
      </c>
    </row>
    <row r="1949" spans="1:4" x14ac:dyDescent="0.3">
      <c r="A1949" s="23" t="s">
        <v>1953</v>
      </c>
      <c r="B1949" s="23" t="s">
        <v>5983</v>
      </c>
      <c r="C1949" s="23" t="s">
        <v>5828</v>
      </c>
      <c r="D1949" s="23" t="s">
        <v>4070</v>
      </c>
    </row>
    <row r="1950" spans="1:4" x14ac:dyDescent="0.3">
      <c r="A1950" s="23" t="s">
        <v>1954</v>
      </c>
      <c r="B1950" s="23" t="s">
        <v>5983</v>
      </c>
      <c r="C1950" s="23" t="s">
        <v>4942</v>
      </c>
      <c r="D1950" s="23" t="s">
        <v>4071</v>
      </c>
    </row>
    <row r="1951" spans="1:4" x14ac:dyDescent="0.3">
      <c r="A1951" s="23" t="s">
        <v>1955</v>
      </c>
      <c r="B1951" s="23" t="s">
        <v>5982</v>
      </c>
      <c r="C1951" s="23" t="s">
        <v>4443</v>
      </c>
      <c r="D1951" s="23" t="s">
        <v>2934</v>
      </c>
    </row>
    <row r="1952" spans="1:4" x14ac:dyDescent="0.3">
      <c r="A1952" s="23" t="s">
        <v>1956</v>
      </c>
      <c r="B1952" s="23" t="s">
        <v>5983</v>
      </c>
      <c r="C1952" s="23" t="s">
        <v>5829</v>
      </c>
      <c r="D1952" s="23" t="s">
        <v>4072</v>
      </c>
    </row>
    <row r="1953" spans="1:4" x14ac:dyDescent="0.3">
      <c r="A1953" s="23" t="s">
        <v>1957</v>
      </c>
      <c r="B1953" s="23" t="s">
        <v>5983</v>
      </c>
      <c r="C1953" s="23" t="s">
        <v>5830</v>
      </c>
      <c r="D1953" s="23" t="s">
        <v>4073</v>
      </c>
    </row>
    <row r="1954" spans="1:4" x14ac:dyDescent="0.3">
      <c r="A1954" s="23" t="s">
        <v>1958</v>
      </c>
      <c r="B1954" s="23" t="s">
        <v>5982</v>
      </c>
      <c r="C1954" s="23" t="s">
        <v>4943</v>
      </c>
      <c r="D1954" s="23" t="s">
        <v>4074</v>
      </c>
    </row>
    <row r="1955" spans="1:4" x14ac:dyDescent="0.3">
      <c r="A1955" s="23" t="s">
        <v>1959</v>
      </c>
      <c r="B1955" s="23" t="s">
        <v>5982</v>
      </c>
      <c r="C1955" s="23" t="s">
        <v>4944</v>
      </c>
      <c r="D1955" s="23" t="s">
        <v>4075</v>
      </c>
    </row>
    <row r="1956" spans="1:4" x14ac:dyDescent="0.3">
      <c r="A1956" s="23" t="s">
        <v>1960</v>
      </c>
      <c r="B1956" s="23" t="s">
        <v>5983</v>
      </c>
      <c r="C1956" s="23" t="s">
        <v>5831</v>
      </c>
      <c r="D1956" s="23" t="s">
        <v>4076</v>
      </c>
    </row>
    <row r="1957" spans="1:4" x14ac:dyDescent="0.3">
      <c r="A1957" s="23" t="s">
        <v>1961</v>
      </c>
      <c r="B1957" s="23" t="s">
        <v>5983</v>
      </c>
      <c r="C1957" s="23" t="s">
        <v>4945</v>
      </c>
      <c r="D1957" s="23" t="s">
        <v>4077</v>
      </c>
    </row>
    <row r="1958" spans="1:4" x14ac:dyDescent="0.3">
      <c r="A1958" s="23" t="s">
        <v>1962</v>
      </c>
      <c r="B1958" s="23" t="s">
        <v>5982</v>
      </c>
      <c r="C1958" s="23" t="s">
        <v>4946</v>
      </c>
      <c r="D1958" s="23" t="s">
        <v>4078</v>
      </c>
    </row>
    <row r="1959" spans="1:4" x14ac:dyDescent="0.3">
      <c r="A1959" s="23" t="s">
        <v>1963</v>
      </c>
      <c r="B1959" s="23" t="s">
        <v>5983</v>
      </c>
      <c r="C1959" s="23" t="s">
        <v>4562</v>
      </c>
      <c r="D1959" s="23" t="s">
        <v>2698</v>
      </c>
    </row>
    <row r="1960" spans="1:4" x14ac:dyDescent="0.3">
      <c r="A1960" s="23" t="s">
        <v>1964</v>
      </c>
      <c r="B1960" s="23" t="s">
        <v>5983</v>
      </c>
      <c r="C1960" s="23" t="s">
        <v>4399</v>
      </c>
      <c r="D1960" s="23" t="s">
        <v>4079</v>
      </c>
    </row>
    <row r="1961" spans="1:4" x14ac:dyDescent="0.3">
      <c r="A1961" s="23" t="s">
        <v>1965</v>
      </c>
      <c r="B1961" s="23" t="s">
        <v>5982</v>
      </c>
      <c r="C1961" s="23" t="s">
        <v>4487</v>
      </c>
      <c r="D1961" s="23" t="s">
        <v>2834</v>
      </c>
    </row>
    <row r="1962" spans="1:4" x14ac:dyDescent="0.3">
      <c r="A1962" s="23" t="s">
        <v>1966</v>
      </c>
      <c r="B1962" s="23" t="s">
        <v>5983</v>
      </c>
      <c r="C1962" s="23" t="s">
        <v>4947</v>
      </c>
      <c r="D1962" s="23" t="s">
        <v>4080</v>
      </c>
    </row>
    <row r="1963" spans="1:4" x14ac:dyDescent="0.3">
      <c r="A1963" s="23" t="s">
        <v>1967</v>
      </c>
      <c r="B1963" s="23" t="s">
        <v>5983</v>
      </c>
      <c r="C1963" s="23" t="s">
        <v>5055</v>
      </c>
      <c r="D1963" s="23" t="s">
        <v>3943</v>
      </c>
    </row>
    <row r="1964" spans="1:4" x14ac:dyDescent="0.3">
      <c r="A1964" s="23" t="s">
        <v>1968</v>
      </c>
      <c r="B1964" s="23" t="s">
        <v>5982</v>
      </c>
      <c r="C1964" s="23" t="s">
        <v>5832</v>
      </c>
      <c r="D1964" s="23" t="s">
        <v>4081</v>
      </c>
    </row>
    <row r="1965" spans="1:4" x14ac:dyDescent="0.3">
      <c r="A1965" s="23" t="s">
        <v>1969</v>
      </c>
      <c r="B1965" s="23" t="s">
        <v>5983</v>
      </c>
      <c r="C1965" s="23" t="s">
        <v>3738</v>
      </c>
      <c r="D1965" s="23" t="s">
        <v>2667</v>
      </c>
    </row>
    <row r="1966" spans="1:4" x14ac:dyDescent="0.3">
      <c r="A1966" s="23" t="s">
        <v>1970</v>
      </c>
      <c r="B1966" s="23" t="s">
        <v>5983</v>
      </c>
      <c r="C1966" s="23" t="s">
        <v>5833</v>
      </c>
      <c r="D1966" s="23" t="s">
        <v>4082</v>
      </c>
    </row>
    <row r="1967" spans="1:4" x14ac:dyDescent="0.3">
      <c r="A1967" s="23" t="s">
        <v>1971</v>
      </c>
      <c r="B1967" s="23" t="s">
        <v>5982</v>
      </c>
      <c r="C1967" s="23" t="s">
        <v>5834</v>
      </c>
      <c r="D1967" s="23" t="s">
        <v>2421</v>
      </c>
    </row>
    <row r="1968" spans="1:4" x14ac:dyDescent="0.3">
      <c r="A1968" s="23" t="s">
        <v>1972</v>
      </c>
      <c r="B1968" s="23" t="s">
        <v>5983</v>
      </c>
      <c r="C1968" s="23" t="s">
        <v>5835</v>
      </c>
      <c r="D1968" s="23" t="s">
        <v>4083</v>
      </c>
    </row>
    <row r="1969" spans="1:4" x14ac:dyDescent="0.3">
      <c r="A1969" s="23" t="s">
        <v>1973</v>
      </c>
      <c r="B1969" s="23" t="s">
        <v>5982</v>
      </c>
      <c r="C1969" s="23" t="s">
        <v>5836</v>
      </c>
      <c r="D1969" s="23" t="s">
        <v>3612</v>
      </c>
    </row>
    <row r="1970" spans="1:4" x14ac:dyDescent="0.3">
      <c r="A1970" s="23" t="s">
        <v>1974</v>
      </c>
      <c r="B1970" s="23" t="s">
        <v>5983</v>
      </c>
      <c r="C1970" s="23" t="s">
        <v>5837</v>
      </c>
      <c r="D1970" s="23" t="s">
        <v>3396</v>
      </c>
    </row>
    <row r="1971" spans="1:4" x14ac:dyDescent="0.3">
      <c r="A1971" s="23" t="s">
        <v>1975</v>
      </c>
      <c r="B1971" s="23" t="s">
        <v>5983</v>
      </c>
      <c r="C1971" s="23" t="s">
        <v>4948</v>
      </c>
      <c r="D1971" s="23" t="s">
        <v>4084</v>
      </c>
    </row>
    <row r="1972" spans="1:4" x14ac:dyDescent="0.3">
      <c r="A1972" s="23" t="s">
        <v>1976</v>
      </c>
      <c r="B1972" s="23" t="s">
        <v>5982</v>
      </c>
      <c r="C1972" s="23" t="s">
        <v>4949</v>
      </c>
      <c r="D1972" s="23" t="s">
        <v>4085</v>
      </c>
    </row>
    <row r="1973" spans="1:4" x14ac:dyDescent="0.3">
      <c r="A1973" s="23" t="s">
        <v>1977</v>
      </c>
      <c r="B1973" s="23" t="s">
        <v>5983</v>
      </c>
      <c r="C1973" s="23" t="s">
        <v>4417</v>
      </c>
      <c r="D1973" s="23" t="s">
        <v>4086</v>
      </c>
    </row>
    <row r="1974" spans="1:4" x14ac:dyDescent="0.3">
      <c r="A1974" s="23" t="s">
        <v>1978</v>
      </c>
      <c r="B1974" s="23" t="s">
        <v>5983</v>
      </c>
      <c r="C1974" s="23" t="s">
        <v>4950</v>
      </c>
      <c r="D1974" s="23" t="s">
        <v>4087</v>
      </c>
    </row>
    <row r="1975" spans="1:4" x14ac:dyDescent="0.3">
      <c r="A1975" s="23" t="s">
        <v>1979</v>
      </c>
      <c r="B1975" s="23" t="s">
        <v>5982</v>
      </c>
      <c r="C1975" s="23" t="s">
        <v>5838</v>
      </c>
      <c r="D1975" s="23" t="s">
        <v>4088</v>
      </c>
    </row>
    <row r="1976" spans="1:4" x14ac:dyDescent="0.3">
      <c r="A1976" s="23" t="s">
        <v>1980</v>
      </c>
      <c r="B1976" s="23" t="s">
        <v>5982</v>
      </c>
      <c r="C1976" s="23" t="s">
        <v>5839</v>
      </c>
      <c r="D1976" s="23" t="s">
        <v>4089</v>
      </c>
    </row>
    <row r="1977" spans="1:4" x14ac:dyDescent="0.3">
      <c r="A1977" s="23" t="s">
        <v>1981</v>
      </c>
      <c r="B1977" s="23" t="s">
        <v>5983</v>
      </c>
      <c r="C1977" s="23" t="s">
        <v>4951</v>
      </c>
      <c r="D1977" s="23" t="s">
        <v>4090</v>
      </c>
    </row>
    <row r="1978" spans="1:4" x14ac:dyDescent="0.3">
      <c r="A1978" s="23" t="s">
        <v>1982</v>
      </c>
      <c r="B1978" s="23" t="s">
        <v>5983</v>
      </c>
      <c r="C1978" s="23" t="s">
        <v>3614</v>
      </c>
      <c r="D1978" s="23" t="s">
        <v>4091</v>
      </c>
    </row>
    <row r="1979" spans="1:4" x14ac:dyDescent="0.3">
      <c r="A1979" s="23" t="s">
        <v>1983</v>
      </c>
      <c r="B1979" s="23" t="s">
        <v>5982</v>
      </c>
      <c r="C1979" s="23" t="s">
        <v>5840</v>
      </c>
      <c r="D1979" s="23" t="s">
        <v>2583</v>
      </c>
    </row>
    <row r="1980" spans="1:4" x14ac:dyDescent="0.3">
      <c r="A1980" s="23" t="s">
        <v>1984</v>
      </c>
      <c r="B1980" s="23" t="s">
        <v>5983</v>
      </c>
      <c r="C1980" s="23" t="s">
        <v>5841</v>
      </c>
      <c r="D1980" s="23" t="s">
        <v>4092</v>
      </c>
    </row>
    <row r="1981" spans="1:4" x14ac:dyDescent="0.3">
      <c r="A1981" s="23" t="s">
        <v>1985</v>
      </c>
      <c r="B1981" s="23" t="s">
        <v>5983</v>
      </c>
      <c r="C1981" s="23" t="s">
        <v>4952</v>
      </c>
      <c r="D1981" s="23" t="s">
        <v>4093</v>
      </c>
    </row>
    <row r="1982" spans="1:4" x14ac:dyDescent="0.3">
      <c r="A1982" s="23" t="s">
        <v>1986</v>
      </c>
      <c r="B1982" s="23" t="s">
        <v>5982</v>
      </c>
      <c r="C1982" s="23" t="s">
        <v>5842</v>
      </c>
      <c r="D1982" s="23" t="s">
        <v>4094</v>
      </c>
    </row>
    <row r="1983" spans="1:4" x14ac:dyDescent="0.3">
      <c r="A1983" s="23" t="s">
        <v>1987</v>
      </c>
      <c r="B1983" s="23" t="s">
        <v>5983</v>
      </c>
      <c r="C1983" s="23" t="s">
        <v>4953</v>
      </c>
      <c r="D1983" s="23" t="s">
        <v>4095</v>
      </c>
    </row>
    <row r="1984" spans="1:4" x14ac:dyDescent="0.3">
      <c r="A1984" s="23" t="s">
        <v>1988</v>
      </c>
      <c r="B1984" s="23" t="s">
        <v>5983</v>
      </c>
      <c r="C1984" s="23" t="s">
        <v>5843</v>
      </c>
      <c r="D1984" s="23" t="s">
        <v>4096</v>
      </c>
    </row>
    <row r="1985" spans="1:4" x14ac:dyDescent="0.3">
      <c r="A1985" s="23" t="s">
        <v>1989</v>
      </c>
      <c r="B1985" s="23" t="s">
        <v>5982</v>
      </c>
      <c r="C1985" s="23" t="s">
        <v>4954</v>
      </c>
      <c r="D1985" s="23" t="s">
        <v>4097</v>
      </c>
    </row>
    <row r="1986" spans="1:4" x14ac:dyDescent="0.3">
      <c r="A1986" s="23" t="s">
        <v>1990</v>
      </c>
      <c r="B1986" s="23" t="s">
        <v>5982</v>
      </c>
      <c r="C1986" s="23" t="s">
        <v>4707</v>
      </c>
      <c r="D1986" s="23" t="s">
        <v>4098</v>
      </c>
    </row>
    <row r="1987" spans="1:4" x14ac:dyDescent="0.3">
      <c r="A1987" s="23" t="s">
        <v>1991</v>
      </c>
      <c r="B1987" s="23" t="s">
        <v>5983</v>
      </c>
      <c r="C1987" s="23" t="s">
        <v>4393</v>
      </c>
      <c r="D1987" s="23" t="s">
        <v>4099</v>
      </c>
    </row>
    <row r="1988" spans="1:4" x14ac:dyDescent="0.3">
      <c r="A1988" s="23" t="s">
        <v>1992</v>
      </c>
      <c r="B1988" s="23" t="s">
        <v>5983</v>
      </c>
      <c r="C1988" s="23" t="s">
        <v>4520</v>
      </c>
      <c r="D1988" s="23" t="s">
        <v>4100</v>
      </c>
    </row>
    <row r="1989" spans="1:4" x14ac:dyDescent="0.3">
      <c r="A1989" s="23" t="s">
        <v>1993</v>
      </c>
      <c r="B1989" s="23" t="s">
        <v>5982</v>
      </c>
      <c r="C1989" s="23" t="s">
        <v>4955</v>
      </c>
      <c r="D1989" s="23" t="s">
        <v>4101</v>
      </c>
    </row>
    <row r="1990" spans="1:4" x14ac:dyDescent="0.3">
      <c r="A1990" s="23" t="s">
        <v>1994</v>
      </c>
      <c r="B1990" s="23" t="s">
        <v>5983</v>
      </c>
      <c r="C1990" s="23" t="s">
        <v>4419</v>
      </c>
      <c r="D1990" s="23" t="s">
        <v>4102</v>
      </c>
    </row>
    <row r="1991" spans="1:4" x14ac:dyDescent="0.3">
      <c r="A1991" s="23" t="s">
        <v>1995</v>
      </c>
      <c r="B1991" s="23" t="s">
        <v>5983</v>
      </c>
      <c r="C1991" s="23" t="s">
        <v>5844</v>
      </c>
      <c r="D1991" s="23" t="s">
        <v>4103</v>
      </c>
    </row>
    <row r="1992" spans="1:4" x14ac:dyDescent="0.3">
      <c r="A1992" s="23" t="s">
        <v>1996</v>
      </c>
      <c r="B1992" s="23" t="s">
        <v>5982</v>
      </c>
      <c r="C1992" s="23" t="s">
        <v>5335</v>
      </c>
      <c r="D1992" s="23" t="s">
        <v>4104</v>
      </c>
    </row>
    <row r="1993" spans="1:4" x14ac:dyDescent="0.3">
      <c r="A1993" s="23" t="s">
        <v>1997</v>
      </c>
      <c r="B1993" s="23" t="s">
        <v>5983</v>
      </c>
      <c r="C1993" s="23" t="s">
        <v>5845</v>
      </c>
      <c r="D1993" s="23" t="s">
        <v>4105</v>
      </c>
    </row>
    <row r="1994" spans="1:4" x14ac:dyDescent="0.3">
      <c r="A1994" s="23" t="s">
        <v>1998</v>
      </c>
      <c r="B1994" s="23" t="s">
        <v>5983</v>
      </c>
      <c r="C1994" s="23" t="s">
        <v>5846</v>
      </c>
      <c r="D1994" s="23" t="s">
        <v>4106</v>
      </c>
    </row>
    <row r="1995" spans="1:4" x14ac:dyDescent="0.3">
      <c r="A1995" s="23" t="s">
        <v>1999</v>
      </c>
      <c r="B1995" s="23" t="s">
        <v>5982</v>
      </c>
      <c r="C1995" s="23" t="s">
        <v>4833</v>
      </c>
      <c r="D1995" s="23" t="s">
        <v>4107</v>
      </c>
    </row>
    <row r="1996" spans="1:4" x14ac:dyDescent="0.3">
      <c r="A1996" s="23" t="s">
        <v>2000</v>
      </c>
      <c r="B1996" s="23" t="s">
        <v>5983</v>
      </c>
      <c r="C1996" s="23" t="s">
        <v>5847</v>
      </c>
      <c r="D1996" s="23" t="s">
        <v>4108</v>
      </c>
    </row>
    <row r="1997" spans="1:4" x14ac:dyDescent="0.3">
      <c r="A1997" s="23" t="s">
        <v>2001</v>
      </c>
      <c r="B1997" s="23" t="s">
        <v>5983</v>
      </c>
      <c r="C1997" s="23" t="s">
        <v>4956</v>
      </c>
      <c r="D1997" s="23" t="s">
        <v>2738</v>
      </c>
    </row>
    <row r="1998" spans="1:4" x14ac:dyDescent="0.3">
      <c r="A1998" s="23" t="s">
        <v>2002</v>
      </c>
      <c r="B1998" s="23" t="s">
        <v>5982</v>
      </c>
      <c r="C1998" s="23" t="s">
        <v>4495</v>
      </c>
      <c r="D1998" s="23" t="s">
        <v>2463</v>
      </c>
    </row>
    <row r="1999" spans="1:4" x14ac:dyDescent="0.3">
      <c r="A1999" s="23" t="s">
        <v>2003</v>
      </c>
      <c r="B1999" s="23" t="s">
        <v>5983</v>
      </c>
      <c r="C1999" s="23" t="s">
        <v>4957</v>
      </c>
      <c r="D1999" s="23" t="s">
        <v>4109</v>
      </c>
    </row>
    <row r="2000" spans="1:4" x14ac:dyDescent="0.3">
      <c r="A2000" s="23" t="s">
        <v>2004</v>
      </c>
      <c r="B2000" s="23" t="s">
        <v>5982</v>
      </c>
      <c r="C2000" s="23" t="s">
        <v>4566</v>
      </c>
      <c r="D2000" s="23" t="s">
        <v>2654</v>
      </c>
    </row>
    <row r="2001" spans="1:4" x14ac:dyDescent="0.3">
      <c r="A2001" s="23" t="s">
        <v>2005</v>
      </c>
      <c r="B2001" s="23" t="s">
        <v>5983</v>
      </c>
      <c r="C2001" s="23" t="s">
        <v>5848</v>
      </c>
      <c r="D2001" s="23" t="s">
        <v>4110</v>
      </c>
    </row>
    <row r="2002" spans="1:4" x14ac:dyDescent="0.3">
      <c r="A2002" s="23" t="s">
        <v>2006</v>
      </c>
      <c r="B2002" s="23" t="s">
        <v>5983</v>
      </c>
      <c r="C2002" s="23" t="s">
        <v>5849</v>
      </c>
      <c r="D2002" s="23" t="s">
        <v>4111</v>
      </c>
    </row>
    <row r="2003" spans="1:4" x14ac:dyDescent="0.3">
      <c r="A2003" s="23" t="s">
        <v>2007</v>
      </c>
      <c r="B2003" s="23" t="s">
        <v>5982</v>
      </c>
      <c r="C2003" s="23" t="s">
        <v>4958</v>
      </c>
      <c r="D2003" s="23" t="s">
        <v>4112</v>
      </c>
    </row>
    <row r="2004" spans="1:4" x14ac:dyDescent="0.3">
      <c r="A2004" s="23" t="s">
        <v>2008</v>
      </c>
      <c r="B2004" s="23" t="s">
        <v>5983</v>
      </c>
      <c r="C2004" s="23" t="s">
        <v>4575</v>
      </c>
      <c r="D2004" s="23" t="s">
        <v>4113</v>
      </c>
    </row>
    <row r="2005" spans="1:4" x14ac:dyDescent="0.3">
      <c r="A2005" s="23" t="s">
        <v>2009</v>
      </c>
      <c r="B2005" s="23" t="s">
        <v>5983</v>
      </c>
      <c r="C2005" s="23" t="s">
        <v>4959</v>
      </c>
      <c r="D2005" s="23" t="s">
        <v>4114</v>
      </c>
    </row>
    <row r="2006" spans="1:4" x14ac:dyDescent="0.3">
      <c r="A2006" s="23" t="s">
        <v>2010</v>
      </c>
      <c r="B2006" s="23" t="s">
        <v>5982</v>
      </c>
      <c r="C2006" s="23" t="s">
        <v>5850</v>
      </c>
      <c r="D2006" s="23" t="s">
        <v>3547</v>
      </c>
    </row>
    <row r="2007" spans="1:4" x14ac:dyDescent="0.3">
      <c r="A2007" s="23" t="s">
        <v>2011</v>
      </c>
      <c r="B2007" s="23" t="s">
        <v>5982</v>
      </c>
      <c r="C2007" s="23" t="s">
        <v>4411</v>
      </c>
      <c r="D2007" s="23" t="s">
        <v>4115</v>
      </c>
    </row>
    <row r="2008" spans="1:4" x14ac:dyDescent="0.3">
      <c r="A2008" s="23" t="s">
        <v>2012</v>
      </c>
      <c r="B2008" s="23" t="s">
        <v>5983</v>
      </c>
      <c r="C2008" s="23" t="s">
        <v>5851</v>
      </c>
      <c r="D2008" s="23" t="s">
        <v>2762</v>
      </c>
    </row>
    <row r="2009" spans="1:4" x14ac:dyDescent="0.3">
      <c r="A2009" s="23" t="s">
        <v>2013</v>
      </c>
      <c r="B2009" s="23" t="s">
        <v>5983</v>
      </c>
      <c r="C2009" s="23" t="s">
        <v>4960</v>
      </c>
      <c r="D2009" s="23" t="s">
        <v>4116</v>
      </c>
    </row>
    <row r="2010" spans="1:4" x14ac:dyDescent="0.3">
      <c r="A2010" s="23" t="s">
        <v>2014</v>
      </c>
      <c r="B2010" s="23" t="s">
        <v>5982</v>
      </c>
      <c r="C2010" s="23" t="s">
        <v>4961</v>
      </c>
      <c r="D2010" s="23" t="s">
        <v>4117</v>
      </c>
    </row>
    <row r="2011" spans="1:4" x14ac:dyDescent="0.3">
      <c r="A2011" s="23" t="s">
        <v>2015</v>
      </c>
      <c r="B2011" s="23" t="s">
        <v>5983</v>
      </c>
      <c r="C2011" s="23" t="s">
        <v>5214</v>
      </c>
      <c r="D2011" s="23" t="s">
        <v>4118</v>
      </c>
    </row>
    <row r="2012" spans="1:4" x14ac:dyDescent="0.3">
      <c r="A2012" s="23" t="s">
        <v>2016</v>
      </c>
      <c r="B2012" s="23" t="s">
        <v>5983</v>
      </c>
      <c r="C2012" s="23" t="s">
        <v>4504</v>
      </c>
      <c r="D2012" s="23" t="s">
        <v>4119</v>
      </c>
    </row>
    <row r="2013" spans="1:4" x14ac:dyDescent="0.3">
      <c r="A2013" s="23" t="s">
        <v>2017</v>
      </c>
      <c r="B2013" s="23" t="s">
        <v>5982</v>
      </c>
      <c r="C2013" s="23" t="s">
        <v>4478</v>
      </c>
      <c r="D2013" s="23" t="s">
        <v>4120</v>
      </c>
    </row>
    <row r="2014" spans="1:4" x14ac:dyDescent="0.3">
      <c r="A2014" s="23" t="s">
        <v>2018</v>
      </c>
      <c r="B2014" s="23" t="s">
        <v>5983</v>
      </c>
      <c r="C2014" s="23" t="s">
        <v>5852</v>
      </c>
      <c r="D2014" s="23" t="s">
        <v>3317</v>
      </c>
    </row>
    <row r="2015" spans="1:4" x14ac:dyDescent="0.3">
      <c r="A2015" s="23" t="s">
        <v>2019</v>
      </c>
      <c r="B2015" s="23" t="s">
        <v>5983</v>
      </c>
      <c r="C2015" s="23" t="s">
        <v>4962</v>
      </c>
      <c r="D2015" s="23" t="s">
        <v>4121</v>
      </c>
    </row>
    <row r="2016" spans="1:4" x14ac:dyDescent="0.3">
      <c r="A2016" s="23" t="s">
        <v>2020</v>
      </c>
      <c r="B2016" s="23" t="s">
        <v>5982</v>
      </c>
      <c r="C2016" s="23" t="s">
        <v>5853</v>
      </c>
      <c r="D2016" s="23" t="s">
        <v>4122</v>
      </c>
    </row>
    <row r="2017" spans="1:4" x14ac:dyDescent="0.3">
      <c r="A2017" s="23" t="s">
        <v>2021</v>
      </c>
      <c r="B2017" s="23" t="s">
        <v>5982</v>
      </c>
      <c r="C2017" s="23" t="s">
        <v>5828</v>
      </c>
      <c r="D2017" s="23" t="s">
        <v>4123</v>
      </c>
    </row>
    <row r="2018" spans="1:4" x14ac:dyDescent="0.3">
      <c r="A2018" s="23" t="s">
        <v>2022</v>
      </c>
      <c r="B2018" s="23" t="s">
        <v>5983</v>
      </c>
      <c r="C2018" s="23" t="s">
        <v>4963</v>
      </c>
      <c r="D2018" s="23" t="s">
        <v>4124</v>
      </c>
    </row>
    <row r="2019" spans="1:4" x14ac:dyDescent="0.3">
      <c r="A2019" s="23" t="s">
        <v>2023</v>
      </c>
      <c r="B2019" s="23" t="s">
        <v>5983</v>
      </c>
      <c r="C2019" s="23" t="s">
        <v>4411</v>
      </c>
      <c r="D2019" s="23" t="s">
        <v>4125</v>
      </c>
    </row>
    <row r="2020" spans="1:4" x14ac:dyDescent="0.3">
      <c r="A2020" s="23" t="s">
        <v>2024</v>
      </c>
      <c r="B2020" s="23" t="s">
        <v>5982</v>
      </c>
      <c r="C2020" s="23" t="s">
        <v>4964</v>
      </c>
      <c r="D2020" s="23" t="s">
        <v>2430</v>
      </c>
    </row>
    <row r="2021" spans="1:4" x14ac:dyDescent="0.3">
      <c r="A2021" s="23" t="s">
        <v>2025</v>
      </c>
      <c r="B2021" s="23" t="s">
        <v>5983</v>
      </c>
      <c r="C2021" s="23" t="s">
        <v>5854</v>
      </c>
      <c r="D2021" s="23" t="s">
        <v>4126</v>
      </c>
    </row>
    <row r="2022" spans="1:4" x14ac:dyDescent="0.3">
      <c r="A2022" s="23" t="s">
        <v>2026</v>
      </c>
      <c r="B2022" s="23" t="s">
        <v>5983</v>
      </c>
      <c r="C2022" s="23" t="s">
        <v>5780</v>
      </c>
      <c r="D2022" s="23" t="s">
        <v>2591</v>
      </c>
    </row>
    <row r="2023" spans="1:4" x14ac:dyDescent="0.3">
      <c r="A2023" s="23" t="s">
        <v>2027</v>
      </c>
      <c r="B2023" s="23" t="s">
        <v>5982</v>
      </c>
      <c r="C2023" s="23" t="s">
        <v>4965</v>
      </c>
      <c r="D2023" s="23" t="s">
        <v>4127</v>
      </c>
    </row>
    <row r="2024" spans="1:4" x14ac:dyDescent="0.3">
      <c r="A2024" s="23" t="s">
        <v>2028</v>
      </c>
      <c r="B2024" s="23" t="s">
        <v>5983</v>
      </c>
      <c r="C2024" s="23" t="s">
        <v>4966</v>
      </c>
      <c r="D2024" s="23" t="s">
        <v>4128</v>
      </c>
    </row>
    <row r="2025" spans="1:4" x14ac:dyDescent="0.3">
      <c r="A2025" s="23" t="s">
        <v>2029</v>
      </c>
      <c r="B2025" s="23" t="s">
        <v>5983</v>
      </c>
      <c r="C2025" s="23" t="s">
        <v>5855</v>
      </c>
      <c r="D2025" s="23" t="s">
        <v>4129</v>
      </c>
    </row>
    <row r="2026" spans="1:4" x14ac:dyDescent="0.3">
      <c r="A2026" s="23" t="s">
        <v>2030</v>
      </c>
      <c r="B2026" s="23" t="s">
        <v>5982</v>
      </c>
      <c r="C2026" s="23" t="s">
        <v>4967</v>
      </c>
      <c r="D2026" s="23" t="s">
        <v>4130</v>
      </c>
    </row>
    <row r="2027" spans="1:4" x14ac:dyDescent="0.3">
      <c r="A2027" s="23" t="s">
        <v>2031</v>
      </c>
      <c r="B2027" s="23" t="s">
        <v>5983</v>
      </c>
      <c r="C2027" s="23" t="s">
        <v>5856</v>
      </c>
      <c r="D2027" s="23" t="s">
        <v>4131</v>
      </c>
    </row>
    <row r="2028" spans="1:4" x14ac:dyDescent="0.3">
      <c r="A2028" s="23" t="s">
        <v>2032</v>
      </c>
      <c r="B2028" s="23" t="s">
        <v>5983</v>
      </c>
      <c r="C2028" s="23" t="s">
        <v>4968</v>
      </c>
      <c r="D2028" s="23" t="s">
        <v>3783</v>
      </c>
    </row>
    <row r="2029" spans="1:4" x14ac:dyDescent="0.3">
      <c r="A2029" s="23" t="s">
        <v>2033</v>
      </c>
      <c r="B2029" s="23" t="s">
        <v>5982</v>
      </c>
      <c r="C2029" s="23" t="s">
        <v>5857</v>
      </c>
      <c r="D2029" s="23" t="s">
        <v>4132</v>
      </c>
    </row>
    <row r="2030" spans="1:4" x14ac:dyDescent="0.3">
      <c r="A2030" s="23" t="s">
        <v>2034</v>
      </c>
      <c r="B2030" s="23" t="s">
        <v>5983</v>
      </c>
      <c r="C2030" s="23" t="s">
        <v>4412</v>
      </c>
      <c r="D2030" s="23" t="s">
        <v>4133</v>
      </c>
    </row>
    <row r="2031" spans="1:4" x14ac:dyDescent="0.3">
      <c r="A2031" s="23" t="s">
        <v>2035</v>
      </c>
      <c r="B2031" s="23" t="s">
        <v>5982</v>
      </c>
      <c r="C2031" s="23" t="s">
        <v>4969</v>
      </c>
      <c r="D2031" s="23" t="s">
        <v>4134</v>
      </c>
    </row>
    <row r="2032" spans="1:4" x14ac:dyDescent="0.3">
      <c r="A2032" s="23" t="s">
        <v>2036</v>
      </c>
      <c r="B2032" s="23" t="s">
        <v>5983</v>
      </c>
      <c r="C2032" s="23" t="s">
        <v>4970</v>
      </c>
      <c r="D2032" s="23" t="s">
        <v>4135</v>
      </c>
    </row>
    <row r="2033" spans="1:4" x14ac:dyDescent="0.3">
      <c r="A2033" s="23" t="s">
        <v>2037</v>
      </c>
      <c r="B2033" s="23" t="s">
        <v>5983</v>
      </c>
      <c r="C2033" s="23" t="s">
        <v>3096</v>
      </c>
      <c r="D2033" s="23" t="s">
        <v>3049</v>
      </c>
    </row>
    <row r="2034" spans="1:4" x14ac:dyDescent="0.3">
      <c r="A2034" s="23" t="s">
        <v>2038</v>
      </c>
      <c r="B2034" s="23" t="s">
        <v>5982</v>
      </c>
      <c r="C2034" s="23" t="s">
        <v>5858</v>
      </c>
      <c r="D2034" s="23" t="s">
        <v>4136</v>
      </c>
    </row>
    <row r="2035" spans="1:4" x14ac:dyDescent="0.3">
      <c r="A2035" s="23" t="s">
        <v>2039</v>
      </c>
      <c r="B2035" s="23" t="s">
        <v>5983</v>
      </c>
      <c r="C2035" s="23" t="s">
        <v>5474</v>
      </c>
      <c r="D2035" s="23" t="s">
        <v>4137</v>
      </c>
    </row>
    <row r="2036" spans="1:4" x14ac:dyDescent="0.3">
      <c r="A2036" s="23" t="s">
        <v>2040</v>
      </c>
      <c r="B2036" s="23" t="s">
        <v>5983</v>
      </c>
      <c r="C2036" s="23" t="s">
        <v>5859</v>
      </c>
      <c r="D2036" s="23" t="s">
        <v>4138</v>
      </c>
    </row>
    <row r="2037" spans="1:4" x14ac:dyDescent="0.3">
      <c r="A2037" s="23" t="s">
        <v>2041</v>
      </c>
      <c r="B2037" s="23" t="s">
        <v>5982</v>
      </c>
      <c r="C2037" s="23" t="s">
        <v>5860</v>
      </c>
      <c r="D2037" s="23" t="s">
        <v>4139</v>
      </c>
    </row>
    <row r="2038" spans="1:4" x14ac:dyDescent="0.3">
      <c r="A2038" s="23" t="s">
        <v>2042</v>
      </c>
      <c r="B2038" s="23" t="s">
        <v>5982</v>
      </c>
      <c r="C2038" s="23" t="s">
        <v>5378</v>
      </c>
      <c r="D2038" s="23" t="s">
        <v>4140</v>
      </c>
    </row>
    <row r="2039" spans="1:4" x14ac:dyDescent="0.3">
      <c r="A2039" s="23" t="s">
        <v>2043</v>
      </c>
      <c r="B2039" s="23" t="s">
        <v>5983</v>
      </c>
      <c r="C2039" s="23" t="s">
        <v>4493</v>
      </c>
      <c r="D2039" s="23" t="s">
        <v>4141</v>
      </c>
    </row>
    <row r="2040" spans="1:4" x14ac:dyDescent="0.3">
      <c r="A2040" s="23" t="s">
        <v>2044</v>
      </c>
      <c r="B2040" s="23" t="s">
        <v>5983</v>
      </c>
      <c r="C2040" s="23" t="s">
        <v>5780</v>
      </c>
      <c r="D2040" s="23" t="s">
        <v>2433</v>
      </c>
    </row>
    <row r="2041" spans="1:4" x14ac:dyDescent="0.3">
      <c r="A2041" s="23" t="s">
        <v>2045</v>
      </c>
      <c r="B2041" s="23" t="s">
        <v>5982</v>
      </c>
      <c r="C2041" s="23" t="s">
        <v>5861</v>
      </c>
      <c r="D2041" s="23" t="s">
        <v>4142</v>
      </c>
    </row>
    <row r="2042" spans="1:4" x14ac:dyDescent="0.3">
      <c r="A2042" s="23" t="s">
        <v>2046</v>
      </c>
      <c r="B2042" s="23" t="s">
        <v>5983</v>
      </c>
      <c r="C2042" s="23" t="s">
        <v>4688</v>
      </c>
      <c r="D2042" s="23" t="s">
        <v>3209</v>
      </c>
    </row>
    <row r="2043" spans="1:4" x14ac:dyDescent="0.3">
      <c r="A2043" s="23" t="s">
        <v>2047</v>
      </c>
      <c r="B2043" s="23" t="s">
        <v>5983</v>
      </c>
      <c r="C2043" s="23" t="s">
        <v>4971</v>
      </c>
      <c r="D2043" s="23" t="s">
        <v>4143</v>
      </c>
    </row>
    <row r="2044" spans="1:4" x14ac:dyDescent="0.3">
      <c r="A2044" s="23" t="s">
        <v>2048</v>
      </c>
      <c r="B2044" s="23" t="s">
        <v>5982</v>
      </c>
      <c r="C2044" s="23" t="s">
        <v>4972</v>
      </c>
      <c r="D2044" s="23" t="s">
        <v>4144</v>
      </c>
    </row>
    <row r="2045" spans="1:4" x14ac:dyDescent="0.3">
      <c r="A2045" s="23" t="s">
        <v>2049</v>
      </c>
      <c r="B2045" s="23" t="s">
        <v>5983</v>
      </c>
      <c r="C2045" s="23" t="s">
        <v>5862</v>
      </c>
      <c r="D2045" s="23" t="s">
        <v>4145</v>
      </c>
    </row>
    <row r="2046" spans="1:4" x14ac:dyDescent="0.3">
      <c r="A2046" s="23" t="s">
        <v>2050</v>
      </c>
      <c r="B2046" s="23" t="s">
        <v>5983</v>
      </c>
      <c r="C2046" s="23" t="s">
        <v>5863</v>
      </c>
      <c r="D2046" s="23" t="s">
        <v>4146</v>
      </c>
    </row>
    <row r="2047" spans="1:4" x14ac:dyDescent="0.3">
      <c r="A2047" s="23" t="s">
        <v>2051</v>
      </c>
      <c r="B2047" s="23" t="s">
        <v>5982</v>
      </c>
      <c r="C2047" s="23" t="s">
        <v>4973</v>
      </c>
      <c r="D2047" s="23" t="s">
        <v>2865</v>
      </c>
    </row>
    <row r="2048" spans="1:4" x14ac:dyDescent="0.3">
      <c r="A2048" s="23" t="s">
        <v>2052</v>
      </c>
      <c r="B2048" s="23" t="s">
        <v>5982</v>
      </c>
      <c r="C2048" s="23" t="s">
        <v>4418</v>
      </c>
      <c r="D2048" s="23" t="s">
        <v>2437</v>
      </c>
    </row>
    <row r="2049" spans="1:4" x14ac:dyDescent="0.3">
      <c r="A2049" s="23" t="s">
        <v>2053</v>
      </c>
      <c r="B2049" s="23" t="s">
        <v>5983</v>
      </c>
      <c r="C2049" s="23" t="s">
        <v>4974</v>
      </c>
      <c r="D2049" s="23" t="s">
        <v>4147</v>
      </c>
    </row>
    <row r="2050" spans="1:4" x14ac:dyDescent="0.3">
      <c r="A2050" s="23" t="s">
        <v>2054</v>
      </c>
      <c r="B2050" s="23" t="s">
        <v>5983</v>
      </c>
      <c r="C2050" s="23" t="s">
        <v>3680</v>
      </c>
      <c r="D2050" s="23" t="s">
        <v>3400</v>
      </c>
    </row>
    <row r="2051" spans="1:4" x14ac:dyDescent="0.3">
      <c r="A2051" s="23" t="s">
        <v>2055</v>
      </c>
      <c r="B2051" s="23" t="s">
        <v>5982</v>
      </c>
      <c r="C2051" s="23" t="s">
        <v>5286</v>
      </c>
      <c r="D2051" s="23" t="s">
        <v>3716</v>
      </c>
    </row>
    <row r="2052" spans="1:4" x14ac:dyDescent="0.3">
      <c r="A2052" s="23" t="s">
        <v>2056</v>
      </c>
      <c r="B2052" s="23" t="s">
        <v>5983</v>
      </c>
      <c r="C2052" s="23" t="s">
        <v>4975</v>
      </c>
      <c r="D2052" s="23" t="s">
        <v>4148</v>
      </c>
    </row>
    <row r="2053" spans="1:4" x14ac:dyDescent="0.3">
      <c r="A2053" s="23" t="s">
        <v>2057</v>
      </c>
      <c r="B2053" s="23" t="s">
        <v>5983</v>
      </c>
      <c r="C2053" s="23" t="s">
        <v>5864</v>
      </c>
      <c r="D2053" s="23" t="s">
        <v>3004</v>
      </c>
    </row>
    <row r="2054" spans="1:4" x14ac:dyDescent="0.3">
      <c r="A2054" s="23" t="s">
        <v>2058</v>
      </c>
      <c r="B2054" s="23" t="s">
        <v>5982</v>
      </c>
      <c r="C2054" s="23" t="s">
        <v>4976</v>
      </c>
      <c r="D2054" s="23" t="s">
        <v>4149</v>
      </c>
    </row>
    <row r="2055" spans="1:4" x14ac:dyDescent="0.3">
      <c r="A2055" s="23" t="s">
        <v>2059</v>
      </c>
      <c r="B2055" s="23" t="s">
        <v>5983</v>
      </c>
      <c r="C2055" s="23" t="s">
        <v>5124</v>
      </c>
      <c r="D2055" s="23" t="s">
        <v>4150</v>
      </c>
    </row>
    <row r="2056" spans="1:4" x14ac:dyDescent="0.3">
      <c r="A2056" s="23" t="s">
        <v>2060</v>
      </c>
      <c r="B2056" s="23" t="s">
        <v>5983</v>
      </c>
      <c r="C2056" s="23" t="s">
        <v>4977</v>
      </c>
      <c r="D2056" s="23" t="s">
        <v>2832</v>
      </c>
    </row>
    <row r="2057" spans="1:4" x14ac:dyDescent="0.3">
      <c r="A2057" s="23" t="s">
        <v>2061</v>
      </c>
      <c r="B2057" s="23" t="s">
        <v>5982</v>
      </c>
      <c r="C2057" s="23" t="s">
        <v>5865</v>
      </c>
      <c r="D2057" s="23" t="s">
        <v>4151</v>
      </c>
    </row>
    <row r="2058" spans="1:4" x14ac:dyDescent="0.3">
      <c r="A2058" s="23" t="s">
        <v>2062</v>
      </c>
      <c r="B2058" s="23" t="s">
        <v>5983</v>
      </c>
      <c r="C2058" s="23" t="s">
        <v>5866</v>
      </c>
      <c r="D2058" s="23" t="s">
        <v>4152</v>
      </c>
    </row>
    <row r="2059" spans="1:4" x14ac:dyDescent="0.3">
      <c r="A2059" s="23" t="s">
        <v>2063</v>
      </c>
      <c r="B2059" s="23" t="s">
        <v>5983</v>
      </c>
      <c r="C2059" s="23" t="s">
        <v>4591</v>
      </c>
      <c r="D2059" s="23" t="s">
        <v>4153</v>
      </c>
    </row>
    <row r="2060" spans="1:4" x14ac:dyDescent="0.3">
      <c r="A2060" s="23" t="s">
        <v>2064</v>
      </c>
      <c r="B2060" s="23" t="s">
        <v>5982</v>
      </c>
      <c r="C2060" s="23" t="s">
        <v>4978</v>
      </c>
      <c r="D2060" s="23" t="s">
        <v>4154</v>
      </c>
    </row>
    <row r="2061" spans="1:4" x14ac:dyDescent="0.3">
      <c r="A2061" s="23" t="s">
        <v>2065</v>
      </c>
      <c r="B2061" s="23" t="s">
        <v>5983</v>
      </c>
      <c r="C2061" s="23" t="s">
        <v>4687</v>
      </c>
      <c r="D2061" s="23" t="s">
        <v>4155</v>
      </c>
    </row>
    <row r="2062" spans="1:4" x14ac:dyDescent="0.3">
      <c r="A2062" s="23" t="s">
        <v>2066</v>
      </c>
      <c r="B2062" s="23" t="s">
        <v>5982</v>
      </c>
      <c r="C2062" s="23" t="s">
        <v>5867</v>
      </c>
      <c r="D2062" s="23" t="s">
        <v>4156</v>
      </c>
    </row>
    <row r="2063" spans="1:4" x14ac:dyDescent="0.3">
      <c r="A2063" s="23" t="s">
        <v>2067</v>
      </c>
      <c r="B2063" s="23" t="s">
        <v>5983</v>
      </c>
      <c r="C2063" s="23" t="s">
        <v>5868</v>
      </c>
      <c r="D2063" s="23" t="s">
        <v>4157</v>
      </c>
    </row>
    <row r="2064" spans="1:4" x14ac:dyDescent="0.3">
      <c r="A2064" s="23" t="s">
        <v>2068</v>
      </c>
      <c r="B2064" s="23" t="s">
        <v>5983</v>
      </c>
      <c r="C2064" s="23" t="s">
        <v>5869</v>
      </c>
      <c r="D2064" s="23" t="s">
        <v>3605</v>
      </c>
    </row>
    <row r="2065" spans="1:4" x14ac:dyDescent="0.3">
      <c r="A2065" s="23" t="s">
        <v>2069</v>
      </c>
      <c r="B2065" s="23" t="s">
        <v>5982</v>
      </c>
      <c r="C2065" s="23" t="s">
        <v>4493</v>
      </c>
      <c r="D2065" s="23" t="s">
        <v>2868</v>
      </c>
    </row>
    <row r="2066" spans="1:4" x14ac:dyDescent="0.3">
      <c r="A2066" s="23" t="s">
        <v>2070</v>
      </c>
      <c r="B2066" s="23" t="s">
        <v>5983</v>
      </c>
      <c r="C2066" s="23" t="s">
        <v>5870</v>
      </c>
      <c r="D2066" s="23" t="s">
        <v>4158</v>
      </c>
    </row>
    <row r="2067" spans="1:4" x14ac:dyDescent="0.3">
      <c r="A2067" s="23" t="s">
        <v>2071</v>
      </c>
      <c r="B2067" s="23" t="s">
        <v>5983</v>
      </c>
      <c r="C2067" s="23" t="s">
        <v>5871</v>
      </c>
      <c r="D2067" s="23" t="s">
        <v>3209</v>
      </c>
    </row>
    <row r="2068" spans="1:4" x14ac:dyDescent="0.3">
      <c r="A2068" s="23" t="s">
        <v>2072</v>
      </c>
      <c r="B2068" s="23" t="s">
        <v>5982</v>
      </c>
      <c r="C2068" s="23" t="s">
        <v>4834</v>
      </c>
      <c r="D2068" s="23" t="s">
        <v>4159</v>
      </c>
    </row>
    <row r="2069" spans="1:4" x14ac:dyDescent="0.3">
      <c r="A2069" s="23" t="s">
        <v>2073</v>
      </c>
      <c r="B2069" s="23" t="s">
        <v>5982</v>
      </c>
      <c r="C2069" s="23" t="s">
        <v>4979</v>
      </c>
      <c r="D2069" s="23" t="s">
        <v>4160</v>
      </c>
    </row>
    <row r="2070" spans="1:4" x14ac:dyDescent="0.3">
      <c r="A2070" s="23" t="s">
        <v>2074</v>
      </c>
      <c r="B2070" s="23" t="s">
        <v>5983</v>
      </c>
      <c r="C2070" s="23" t="s">
        <v>4980</v>
      </c>
      <c r="D2070" s="23" t="s">
        <v>4161</v>
      </c>
    </row>
    <row r="2071" spans="1:4" x14ac:dyDescent="0.3">
      <c r="A2071" s="23" t="s">
        <v>2075</v>
      </c>
      <c r="B2071" s="23" t="s">
        <v>5983</v>
      </c>
      <c r="C2071" s="23" t="s">
        <v>4469</v>
      </c>
      <c r="D2071" s="23" t="s">
        <v>4162</v>
      </c>
    </row>
    <row r="2072" spans="1:4" x14ac:dyDescent="0.3">
      <c r="A2072" s="23" t="s">
        <v>2076</v>
      </c>
      <c r="B2072" s="23" t="s">
        <v>5982</v>
      </c>
      <c r="C2072" s="23" t="s">
        <v>5141</v>
      </c>
      <c r="D2072" s="23" t="s">
        <v>2566</v>
      </c>
    </row>
    <row r="2073" spans="1:4" x14ac:dyDescent="0.3">
      <c r="A2073" s="23" t="s">
        <v>2077</v>
      </c>
      <c r="B2073" s="23" t="s">
        <v>5983</v>
      </c>
      <c r="C2073" s="23" t="s">
        <v>4981</v>
      </c>
      <c r="D2073" s="23" t="s">
        <v>4163</v>
      </c>
    </row>
    <row r="2074" spans="1:4" x14ac:dyDescent="0.3">
      <c r="A2074" s="23" t="s">
        <v>2078</v>
      </c>
      <c r="B2074" s="23" t="s">
        <v>5983</v>
      </c>
      <c r="C2074" s="23" t="s">
        <v>5872</v>
      </c>
      <c r="D2074" s="23" t="s">
        <v>4164</v>
      </c>
    </row>
    <row r="2075" spans="1:4" x14ac:dyDescent="0.3">
      <c r="A2075" s="23" t="s">
        <v>2079</v>
      </c>
      <c r="B2075" s="23" t="s">
        <v>5982</v>
      </c>
      <c r="C2075" s="23" t="s">
        <v>4982</v>
      </c>
      <c r="D2075" s="23" t="s">
        <v>4165</v>
      </c>
    </row>
    <row r="2076" spans="1:4" x14ac:dyDescent="0.3">
      <c r="A2076" s="23" t="s">
        <v>2080</v>
      </c>
      <c r="B2076" s="23" t="s">
        <v>5983</v>
      </c>
      <c r="C2076" s="23" t="s">
        <v>5873</v>
      </c>
      <c r="D2076" s="23" t="s">
        <v>4062</v>
      </c>
    </row>
    <row r="2077" spans="1:4" x14ac:dyDescent="0.3">
      <c r="A2077" s="23" t="s">
        <v>2081</v>
      </c>
      <c r="B2077" s="23" t="s">
        <v>5983</v>
      </c>
      <c r="C2077" s="23" t="s">
        <v>5758</v>
      </c>
      <c r="D2077" s="23" t="s">
        <v>4166</v>
      </c>
    </row>
    <row r="2078" spans="1:4" x14ac:dyDescent="0.3">
      <c r="A2078" s="23" t="s">
        <v>2082</v>
      </c>
      <c r="B2078" s="23" t="s">
        <v>5982</v>
      </c>
      <c r="C2078" s="23" t="s">
        <v>4424</v>
      </c>
      <c r="D2078" s="23" t="s">
        <v>4167</v>
      </c>
    </row>
    <row r="2079" spans="1:4" x14ac:dyDescent="0.3">
      <c r="A2079" s="23" t="s">
        <v>2083</v>
      </c>
      <c r="B2079" s="23" t="s">
        <v>5982</v>
      </c>
      <c r="C2079" s="23" t="s">
        <v>5327</v>
      </c>
      <c r="D2079" s="23" t="s">
        <v>4168</v>
      </c>
    </row>
    <row r="2080" spans="1:4" x14ac:dyDescent="0.3">
      <c r="A2080" s="23" t="s">
        <v>2084</v>
      </c>
      <c r="B2080" s="23" t="s">
        <v>5983</v>
      </c>
      <c r="C2080" s="23" t="s">
        <v>4591</v>
      </c>
      <c r="D2080" s="23" t="s">
        <v>4169</v>
      </c>
    </row>
    <row r="2081" spans="1:4" x14ac:dyDescent="0.3">
      <c r="A2081" s="23" t="s">
        <v>2085</v>
      </c>
      <c r="B2081" s="23" t="s">
        <v>5983</v>
      </c>
      <c r="C2081" s="23" t="s">
        <v>5874</v>
      </c>
      <c r="D2081" s="23" t="s">
        <v>3171</v>
      </c>
    </row>
    <row r="2082" spans="1:4" x14ac:dyDescent="0.3">
      <c r="A2082" s="23" t="s">
        <v>2086</v>
      </c>
      <c r="B2082" s="23" t="s">
        <v>5982</v>
      </c>
      <c r="C2082" s="23" t="s">
        <v>4752</v>
      </c>
      <c r="D2082" s="23" t="s">
        <v>4170</v>
      </c>
    </row>
    <row r="2083" spans="1:4" x14ac:dyDescent="0.3">
      <c r="A2083" s="23" t="s">
        <v>2087</v>
      </c>
      <c r="B2083" s="23" t="s">
        <v>5983</v>
      </c>
      <c r="C2083" s="23" t="s">
        <v>4727</v>
      </c>
      <c r="D2083" s="23" t="s">
        <v>4171</v>
      </c>
    </row>
    <row r="2084" spans="1:4" x14ac:dyDescent="0.3">
      <c r="A2084" s="23" t="s">
        <v>2088</v>
      </c>
      <c r="B2084" s="23" t="s">
        <v>5983</v>
      </c>
      <c r="C2084" s="23" t="s">
        <v>5875</v>
      </c>
      <c r="D2084" s="23" t="s">
        <v>4172</v>
      </c>
    </row>
    <row r="2085" spans="1:4" x14ac:dyDescent="0.3">
      <c r="A2085" s="23" t="s">
        <v>2089</v>
      </c>
      <c r="B2085" s="23" t="s">
        <v>5982</v>
      </c>
      <c r="C2085" s="23" t="s">
        <v>5876</v>
      </c>
      <c r="D2085" s="23" t="s">
        <v>4173</v>
      </c>
    </row>
    <row r="2086" spans="1:4" x14ac:dyDescent="0.3">
      <c r="A2086" s="23" t="s">
        <v>2090</v>
      </c>
      <c r="B2086" s="23" t="s">
        <v>5983</v>
      </c>
      <c r="C2086" s="23" t="s">
        <v>4983</v>
      </c>
      <c r="D2086" s="23" t="s">
        <v>4174</v>
      </c>
    </row>
    <row r="2087" spans="1:4" x14ac:dyDescent="0.3">
      <c r="A2087" s="23" t="s">
        <v>2091</v>
      </c>
      <c r="B2087" s="23" t="s">
        <v>5983</v>
      </c>
      <c r="C2087" s="23" t="s">
        <v>4984</v>
      </c>
      <c r="D2087" s="23" t="s">
        <v>4175</v>
      </c>
    </row>
    <row r="2088" spans="1:4" x14ac:dyDescent="0.3">
      <c r="A2088" s="23" t="s">
        <v>2092</v>
      </c>
      <c r="B2088" s="23" t="s">
        <v>5982</v>
      </c>
      <c r="C2088" s="23" t="s">
        <v>4486</v>
      </c>
      <c r="D2088" s="23" t="s">
        <v>2566</v>
      </c>
    </row>
    <row r="2089" spans="1:4" x14ac:dyDescent="0.3">
      <c r="A2089" s="23" t="s">
        <v>2093</v>
      </c>
      <c r="B2089" s="23" t="s">
        <v>5983</v>
      </c>
      <c r="C2089" s="23" t="s">
        <v>4985</v>
      </c>
      <c r="D2089" s="23" t="s">
        <v>4176</v>
      </c>
    </row>
    <row r="2090" spans="1:4" x14ac:dyDescent="0.3">
      <c r="A2090" s="23" t="s">
        <v>2094</v>
      </c>
      <c r="B2090" s="23" t="s">
        <v>5983</v>
      </c>
      <c r="C2090" s="23" t="s">
        <v>4936</v>
      </c>
      <c r="D2090" s="23" t="s">
        <v>4177</v>
      </c>
    </row>
    <row r="2091" spans="1:4" x14ac:dyDescent="0.3">
      <c r="A2091" s="23" t="s">
        <v>2095</v>
      </c>
      <c r="B2091" s="23" t="s">
        <v>5982</v>
      </c>
      <c r="C2091" s="23" t="s">
        <v>4986</v>
      </c>
      <c r="D2091" s="23" t="s">
        <v>4178</v>
      </c>
    </row>
    <row r="2092" spans="1:4" x14ac:dyDescent="0.3">
      <c r="A2092" s="23" t="s">
        <v>2096</v>
      </c>
      <c r="B2092" s="23" t="s">
        <v>5983</v>
      </c>
      <c r="C2092" s="23" t="s">
        <v>5877</v>
      </c>
      <c r="D2092" s="23" t="s">
        <v>4179</v>
      </c>
    </row>
    <row r="2093" spans="1:4" x14ac:dyDescent="0.3">
      <c r="A2093" s="23" t="s">
        <v>2097</v>
      </c>
      <c r="B2093" s="23" t="s">
        <v>5982</v>
      </c>
      <c r="C2093" s="23" t="s">
        <v>4446</v>
      </c>
      <c r="D2093" s="23" t="s">
        <v>4180</v>
      </c>
    </row>
    <row r="2094" spans="1:4" x14ac:dyDescent="0.3">
      <c r="A2094" s="23" t="s">
        <v>2098</v>
      </c>
      <c r="B2094" s="23" t="s">
        <v>5983</v>
      </c>
      <c r="C2094" s="23" t="s">
        <v>4429</v>
      </c>
      <c r="D2094" s="23" t="s">
        <v>4181</v>
      </c>
    </row>
    <row r="2095" spans="1:4" x14ac:dyDescent="0.3">
      <c r="A2095" s="23" t="s">
        <v>2099</v>
      </c>
      <c r="B2095" s="23" t="s">
        <v>5983</v>
      </c>
      <c r="C2095" s="23" t="s">
        <v>4562</v>
      </c>
      <c r="D2095" s="23" t="s">
        <v>4182</v>
      </c>
    </row>
    <row r="2096" spans="1:4" x14ac:dyDescent="0.3">
      <c r="A2096" s="23" t="s">
        <v>2100</v>
      </c>
      <c r="B2096" s="23" t="s">
        <v>5982</v>
      </c>
      <c r="C2096" s="23" t="s">
        <v>4987</v>
      </c>
      <c r="D2096" s="23" t="s">
        <v>4183</v>
      </c>
    </row>
    <row r="2097" spans="1:4" x14ac:dyDescent="0.3">
      <c r="A2097" s="23" t="s">
        <v>2101</v>
      </c>
      <c r="B2097" s="23" t="s">
        <v>5983</v>
      </c>
      <c r="C2097" s="23" t="s">
        <v>4637</v>
      </c>
      <c r="D2097" s="23" t="s">
        <v>4184</v>
      </c>
    </row>
    <row r="2098" spans="1:4" x14ac:dyDescent="0.3">
      <c r="A2098" s="23" t="s">
        <v>2102</v>
      </c>
      <c r="B2098" s="23" t="s">
        <v>5983</v>
      </c>
      <c r="C2098" s="23" t="s">
        <v>4988</v>
      </c>
      <c r="D2098" s="23" t="s">
        <v>4185</v>
      </c>
    </row>
    <row r="2099" spans="1:4" x14ac:dyDescent="0.3">
      <c r="A2099" s="23" t="s">
        <v>2103</v>
      </c>
      <c r="B2099" s="23" t="s">
        <v>5982</v>
      </c>
      <c r="C2099" s="23" t="s">
        <v>5423</v>
      </c>
      <c r="D2099" s="23" t="s">
        <v>4186</v>
      </c>
    </row>
    <row r="2100" spans="1:4" x14ac:dyDescent="0.3">
      <c r="A2100" s="23" t="s">
        <v>2104</v>
      </c>
      <c r="B2100" s="23" t="s">
        <v>5982</v>
      </c>
      <c r="C2100" s="23" t="s">
        <v>4453</v>
      </c>
      <c r="D2100" s="23" t="s">
        <v>4187</v>
      </c>
    </row>
    <row r="2101" spans="1:4" x14ac:dyDescent="0.3">
      <c r="A2101" s="23" t="s">
        <v>2105</v>
      </c>
      <c r="B2101" s="23" t="s">
        <v>5983</v>
      </c>
      <c r="C2101" s="23" t="s">
        <v>5878</v>
      </c>
      <c r="D2101" s="23" t="s">
        <v>4188</v>
      </c>
    </row>
    <row r="2102" spans="1:4" x14ac:dyDescent="0.3">
      <c r="A2102" s="23" t="s">
        <v>2106</v>
      </c>
      <c r="B2102" s="23" t="s">
        <v>5983</v>
      </c>
      <c r="C2102" s="23" t="s">
        <v>4989</v>
      </c>
      <c r="D2102" s="23" t="s">
        <v>4189</v>
      </c>
    </row>
    <row r="2103" spans="1:4" x14ac:dyDescent="0.3">
      <c r="A2103" s="23" t="s">
        <v>2107</v>
      </c>
      <c r="B2103" s="23" t="s">
        <v>5982</v>
      </c>
      <c r="C2103" s="23" t="s">
        <v>4606</v>
      </c>
      <c r="D2103" s="23" t="s">
        <v>3847</v>
      </c>
    </row>
    <row r="2104" spans="1:4" x14ac:dyDescent="0.3">
      <c r="A2104" s="23" t="s">
        <v>2108</v>
      </c>
      <c r="B2104" s="23" t="s">
        <v>5983</v>
      </c>
      <c r="C2104" s="23" t="s">
        <v>5879</v>
      </c>
      <c r="D2104" s="23" t="s">
        <v>4190</v>
      </c>
    </row>
    <row r="2105" spans="1:4" x14ac:dyDescent="0.3">
      <c r="A2105" s="23" t="s">
        <v>2109</v>
      </c>
      <c r="B2105" s="23" t="s">
        <v>5983</v>
      </c>
      <c r="C2105" s="23" t="s">
        <v>4529</v>
      </c>
      <c r="D2105" s="23" t="s">
        <v>2377</v>
      </c>
    </row>
    <row r="2106" spans="1:4" x14ac:dyDescent="0.3">
      <c r="A2106" s="23" t="s">
        <v>2110</v>
      </c>
      <c r="B2106" s="23" t="s">
        <v>5982</v>
      </c>
      <c r="C2106" s="23" t="s">
        <v>5880</v>
      </c>
      <c r="D2106" s="23" t="s">
        <v>4191</v>
      </c>
    </row>
    <row r="2107" spans="1:4" x14ac:dyDescent="0.3">
      <c r="A2107" s="23" t="s">
        <v>2111</v>
      </c>
      <c r="B2107" s="23" t="s">
        <v>5983</v>
      </c>
      <c r="C2107" s="23" t="s">
        <v>4990</v>
      </c>
      <c r="D2107" s="23" t="s">
        <v>4192</v>
      </c>
    </row>
    <row r="2108" spans="1:4" x14ac:dyDescent="0.3">
      <c r="A2108" s="23" t="s">
        <v>2112</v>
      </c>
      <c r="B2108" s="23" t="s">
        <v>5983</v>
      </c>
      <c r="C2108" s="23" t="s">
        <v>4991</v>
      </c>
      <c r="D2108" s="23" t="s">
        <v>4193</v>
      </c>
    </row>
    <row r="2109" spans="1:4" x14ac:dyDescent="0.3">
      <c r="A2109" s="23" t="s">
        <v>2113</v>
      </c>
      <c r="B2109" s="23" t="s">
        <v>5982</v>
      </c>
      <c r="C2109" s="23" t="s">
        <v>5881</v>
      </c>
      <c r="D2109" s="23" t="s">
        <v>4194</v>
      </c>
    </row>
    <row r="2110" spans="1:4" x14ac:dyDescent="0.3">
      <c r="A2110" s="23" t="s">
        <v>2114</v>
      </c>
      <c r="B2110" s="23" t="s">
        <v>5982</v>
      </c>
      <c r="C2110" s="23" t="s">
        <v>4992</v>
      </c>
      <c r="D2110" s="23" t="s">
        <v>2815</v>
      </c>
    </row>
    <row r="2111" spans="1:4" x14ac:dyDescent="0.3">
      <c r="A2111" s="23" t="s">
        <v>2115</v>
      </c>
      <c r="B2111" s="23" t="s">
        <v>5983</v>
      </c>
      <c r="C2111" s="23" t="s">
        <v>5882</v>
      </c>
      <c r="D2111" s="23" t="s">
        <v>4195</v>
      </c>
    </row>
    <row r="2112" spans="1:4" x14ac:dyDescent="0.3">
      <c r="A2112" s="23" t="s">
        <v>2116</v>
      </c>
      <c r="B2112" s="23" t="s">
        <v>5983</v>
      </c>
      <c r="C2112" s="23" t="s">
        <v>4993</v>
      </c>
      <c r="D2112" s="23" t="s">
        <v>4196</v>
      </c>
    </row>
    <row r="2113" spans="1:4" x14ac:dyDescent="0.3">
      <c r="A2113" s="23" t="s">
        <v>2117</v>
      </c>
      <c r="B2113" s="23" t="s">
        <v>5982</v>
      </c>
      <c r="C2113" s="23" t="s">
        <v>5883</v>
      </c>
      <c r="D2113" s="23" t="s">
        <v>4197</v>
      </c>
    </row>
    <row r="2114" spans="1:4" x14ac:dyDescent="0.3">
      <c r="A2114" s="23" t="s">
        <v>2118</v>
      </c>
      <c r="B2114" s="23" t="s">
        <v>5983</v>
      </c>
      <c r="C2114" s="23" t="s">
        <v>4672</v>
      </c>
      <c r="D2114" s="23" t="s">
        <v>4198</v>
      </c>
    </row>
    <row r="2115" spans="1:4" x14ac:dyDescent="0.3">
      <c r="A2115" s="23" t="s">
        <v>2119</v>
      </c>
      <c r="B2115" s="23" t="s">
        <v>5983</v>
      </c>
      <c r="C2115" s="23" t="s">
        <v>4521</v>
      </c>
      <c r="D2115" s="23" t="s">
        <v>4199</v>
      </c>
    </row>
    <row r="2116" spans="1:4" x14ac:dyDescent="0.3">
      <c r="A2116" s="23" t="s">
        <v>2120</v>
      </c>
      <c r="B2116" s="23" t="s">
        <v>5982</v>
      </c>
      <c r="C2116" s="23" t="s">
        <v>5268</v>
      </c>
      <c r="D2116" s="23" t="s">
        <v>4200</v>
      </c>
    </row>
    <row r="2117" spans="1:4" x14ac:dyDescent="0.3">
      <c r="A2117" s="23" t="s">
        <v>2121</v>
      </c>
      <c r="B2117" s="23" t="s">
        <v>5983</v>
      </c>
      <c r="C2117" s="23" t="s">
        <v>5884</v>
      </c>
      <c r="D2117" s="23" t="s">
        <v>4201</v>
      </c>
    </row>
    <row r="2118" spans="1:4" x14ac:dyDescent="0.3">
      <c r="A2118" s="23" t="s">
        <v>2122</v>
      </c>
      <c r="B2118" s="23" t="s">
        <v>5983</v>
      </c>
      <c r="C2118" s="23" t="s">
        <v>4994</v>
      </c>
      <c r="D2118" s="23" t="s">
        <v>4202</v>
      </c>
    </row>
    <row r="2119" spans="1:4" x14ac:dyDescent="0.3">
      <c r="A2119" s="23" t="s">
        <v>2123</v>
      </c>
      <c r="B2119" s="23" t="s">
        <v>5982</v>
      </c>
      <c r="C2119" s="23" t="s">
        <v>5885</v>
      </c>
      <c r="D2119" s="23" t="s">
        <v>4203</v>
      </c>
    </row>
    <row r="2120" spans="1:4" x14ac:dyDescent="0.3">
      <c r="A2120" s="23" t="s">
        <v>2124</v>
      </c>
      <c r="B2120" s="23" t="s">
        <v>5983</v>
      </c>
      <c r="C2120" s="23" t="s">
        <v>4453</v>
      </c>
      <c r="D2120" s="23" t="s">
        <v>4204</v>
      </c>
    </row>
    <row r="2121" spans="1:4" x14ac:dyDescent="0.3">
      <c r="A2121" s="23" t="s">
        <v>2125</v>
      </c>
      <c r="B2121" s="23" t="s">
        <v>5983</v>
      </c>
      <c r="C2121" s="23" t="s">
        <v>4579</v>
      </c>
      <c r="D2121" s="23" t="s">
        <v>4205</v>
      </c>
    </row>
    <row r="2122" spans="1:4" x14ac:dyDescent="0.3">
      <c r="A2122" s="23" t="s">
        <v>2126</v>
      </c>
      <c r="B2122" s="23" t="s">
        <v>5982</v>
      </c>
      <c r="C2122" s="23" t="s">
        <v>5886</v>
      </c>
      <c r="D2122" s="23" t="s">
        <v>4206</v>
      </c>
    </row>
    <row r="2123" spans="1:4" x14ac:dyDescent="0.3">
      <c r="A2123" s="23" t="s">
        <v>2127</v>
      </c>
      <c r="B2123" s="23" t="s">
        <v>5983</v>
      </c>
      <c r="C2123" s="23" t="s">
        <v>5887</v>
      </c>
      <c r="D2123" s="23" t="s">
        <v>4207</v>
      </c>
    </row>
    <row r="2124" spans="1:4" x14ac:dyDescent="0.3">
      <c r="A2124" s="23" t="s">
        <v>2128</v>
      </c>
      <c r="B2124" s="23" t="s">
        <v>5982</v>
      </c>
      <c r="C2124" s="23" t="s">
        <v>5888</v>
      </c>
      <c r="D2124" s="23" t="s">
        <v>4208</v>
      </c>
    </row>
    <row r="2125" spans="1:4" x14ac:dyDescent="0.3">
      <c r="A2125" s="23" t="s">
        <v>2129</v>
      </c>
      <c r="B2125" s="23" t="s">
        <v>5983</v>
      </c>
      <c r="C2125" s="23" t="s">
        <v>5889</v>
      </c>
      <c r="D2125" s="23" t="s">
        <v>3067</v>
      </c>
    </row>
    <row r="2126" spans="1:4" x14ac:dyDescent="0.3">
      <c r="A2126" s="23" t="s">
        <v>2130</v>
      </c>
      <c r="B2126" s="23" t="s">
        <v>5983</v>
      </c>
      <c r="C2126" s="23" t="s">
        <v>4995</v>
      </c>
      <c r="D2126" s="23" t="s">
        <v>4209</v>
      </c>
    </row>
    <row r="2127" spans="1:4" x14ac:dyDescent="0.3">
      <c r="A2127" s="23" t="s">
        <v>2131</v>
      </c>
      <c r="B2127" s="23" t="s">
        <v>5982</v>
      </c>
      <c r="C2127" s="23" t="s">
        <v>5124</v>
      </c>
      <c r="D2127" s="23" t="s">
        <v>4210</v>
      </c>
    </row>
    <row r="2128" spans="1:4" x14ac:dyDescent="0.3">
      <c r="A2128" s="23" t="s">
        <v>2132</v>
      </c>
      <c r="B2128" s="23" t="s">
        <v>5983</v>
      </c>
      <c r="C2128" s="23" t="s">
        <v>5890</v>
      </c>
      <c r="D2128" s="23" t="s">
        <v>4211</v>
      </c>
    </row>
    <row r="2129" spans="1:4" x14ac:dyDescent="0.3">
      <c r="A2129" s="23" t="s">
        <v>2133</v>
      </c>
      <c r="B2129" s="23" t="s">
        <v>5983</v>
      </c>
      <c r="C2129" s="23" t="s">
        <v>4877</v>
      </c>
      <c r="D2129" s="23" t="s">
        <v>4212</v>
      </c>
    </row>
    <row r="2130" spans="1:4" x14ac:dyDescent="0.3">
      <c r="A2130" s="23" t="s">
        <v>2134</v>
      </c>
      <c r="B2130" s="23" t="s">
        <v>5982</v>
      </c>
      <c r="C2130" s="23" t="s">
        <v>5891</v>
      </c>
      <c r="D2130" s="23" t="s">
        <v>4213</v>
      </c>
    </row>
    <row r="2131" spans="1:4" x14ac:dyDescent="0.3">
      <c r="A2131" s="23" t="s">
        <v>2135</v>
      </c>
      <c r="B2131" s="23" t="s">
        <v>5982</v>
      </c>
      <c r="C2131" s="23" t="s">
        <v>4847</v>
      </c>
      <c r="D2131" s="23" t="s">
        <v>3127</v>
      </c>
    </row>
    <row r="2132" spans="1:4" x14ac:dyDescent="0.3">
      <c r="A2132" s="23" t="s">
        <v>2136</v>
      </c>
      <c r="B2132" s="23" t="s">
        <v>5983</v>
      </c>
      <c r="C2132" s="23" t="s">
        <v>4996</v>
      </c>
      <c r="D2132" s="23" t="s">
        <v>2408</v>
      </c>
    </row>
    <row r="2133" spans="1:4" x14ac:dyDescent="0.3">
      <c r="A2133" s="23" t="s">
        <v>2137</v>
      </c>
      <c r="B2133" s="23" t="s">
        <v>5983</v>
      </c>
      <c r="C2133" s="23" t="s">
        <v>5892</v>
      </c>
      <c r="D2133" s="23" t="s">
        <v>4214</v>
      </c>
    </row>
    <row r="2134" spans="1:4" x14ac:dyDescent="0.3">
      <c r="A2134" s="23" t="s">
        <v>2138</v>
      </c>
      <c r="B2134" s="23" t="s">
        <v>5982</v>
      </c>
      <c r="C2134" s="23" t="s">
        <v>5378</v>
      </c>
      <c r="D2134" s="23" t="s">
        <v>4215</v>
      </c>
    </row>
    <row r="2135" spans="1:4" x14ac:dyDescent="0.3">
      <c r="A2135" s="23" t="s">
        <v>2139</v>
      </c>
      <c r="B2135" s="23" t="s">
        <v>5983</v>
      </c>
      <c r="C2135" s="23" t="s">
        <v>4498</v>
      </c>
      <c r="D2135" s="23" t="s">
        <v>4216</v>
      </c>
    </row>
    <row r="2136" spans="1:4" x14ac:dyDescent="0.3">
      <c r="A2136" s="23" t="s">
        <v>2140</v>
      </c>
      <c r="B2136" s="23" t="s">
        <v>5983</v>
      </c>
      <c r="C2136" s="23" t="s">
        <v>3148</v>
      </c>
      <c r="D2136" s="23" t="s">
        <v>4217</v>
      </c>
    </row>
    <row r="2137" spans="1:4" x14ac:dyDescent="0.3">
      <c r="A2137" s="23" t="s">
        <v>2141</v>
      </c>
      <c r="B2137" s="23" t="s">
        <v>5982</v>
      </c>
      <c r="C2137" s="23" t="s">
        <v>4997</v>
      </c>
      <c r="D2137" s="23" t="s">
        <v>4123</v>
      </c>
    </row>
    <row r="2138" spans="1:4" x14ac:dyDescent="0.3">
      <c r="A2138" s="23" t="s">
        <v>2142</v>
      </c>
      <c r="B2138" s="23" t="s">
        <v>5983</v>
      </c>
      <c r="C2138" s="23" t="s">
        <v>5893</v>
      </c>
      <c r="D2138" s="23" t="s">
        <v>3791</v>
      </c>
    </row>
    <row r="2139" spans="1:4" x14ac:dyDescent="0.3">
      <c r="A2139" s="23" t="s">
        <v>2143</v>
      </c>
      <c r="B2139" s="23" t="s">
        <v>5983</v>
      </c>
      <c r="C2139" s="23" t="s">
        <v>4562</v>
      </c>
      <c r="D2139" s="23" t="s">
        <v>4218</v>
      </c>
    </row>
    <row r="2140" spans="1:4" x14ac:dyDescent="0.3">
      <c r="A2140" s="23" t="s">
        <v>2144</v>
      </c>
      <c r="B2140" s="23" t="s">
        <v>5982</v>
      </c>
      <c r="C2140" s="23" t="s">
        <v>4998</v>
      </c>
      <c r="D2140" s="23" t="s">
        <v>4219</v>
      </c>
    </row>
    <row r="2141" spans="1:4" x14ac:dyDescent="0.3">
      <c r="A2141" s="23" t="s">
        <v>2145</v>
      </c>
      <c r="B2141" s="23" t="s">
        <v>5982</v>
      </c>
      <c r="C2141" s="23" t="s">
        <v>3209</v>
      </c>
      <c r="D2141" s="23" t="s">
        <v>4220</v>
      </c>
    </row>
    <row r="2142" spans="1:4" x14ac:dyDescent="0.3">
      <c r="A2142" s="23" t="s">
        <v>2146</v>
      </c>
      <c r="B2142" s="23" t="s">
        <v>5983</v>
      </c>
      <c r="C2142" s="23" t="s">
        <v>4418</v>
      </c>
      <c r="D2142" s="23" t="s">
        <v>4221</v>
      </c>
    </row>
    <row r="2143" spans="1:4" x14ac:dyDescent="0.3">
      <c r="A2143" s="23" t="s">
        <v>2147</v>
      </c>
      <c r="B2143" s="23" t="s">
        <v>5983</v>
      </c>
      <c r="C2143" s="23" t="s">
        <v>4999</v>
      </c>
      <c r="D2143" s="23" t="s">
        <v>4222</v>
      </c>
    </row>
    <row r="2144" spans="1:4" x14ac:dyDescent="0.3">
      <c r="A2144" s="23" t="s">
        <v>2148</v>
      </c>
      <c r="B2144" s="23" t="s">
        <v>5982</v>
      </c>
      <c r="C2144" s="23" t="s">
        <v>5000</v>
      </c>
      <c r="D2144" s="23" t="s">
        <v>4223</v>
      </c>
    </row>
    <row r="2145" spans="1:4" x14ac:dyDescent="0.3">
      <c r="A2145" s="23" t="s">
        <v>2149</v>
      </c>
      <c r="B2145" s="23" t="s">
        <v>5983</v>
      </c>
      <c r="C2145" s="23" t="s">
        <v>5001</v>
      </c>
      <c r="D2145" s="23" t="s">
        <v>4224</v>
      </c>
    </row>
    <row r="2146" spans="1:4" x14ac:dyDescent="0.3">
      <c r="A2146" s="23" t="s">
        <v>2150</v>
      </c>
      <c r="B2146" s="23" t="s">
        <v>5983</v>
      </c>
      <c r="C2146" s="23" t="s">
        <v>5894</v>
      </c>
      <c r="D2146" s="23" t="s">
        <v>4225</v>
      </c>
    </row>
    <row r="2147" spans="1:4" x14ac:dyDescent="0.3">
      <c r="A2147" s="23" t="s">
        <v>2151</v>
      </c>
      <c r="B2147" s="23" t="s">
        <v>5982</v>
      </c>
      <c r="C2147" s="23" t="s">
        <v>5895</v>
      </c>
      <c r="D2147" s="23" t="s">
        <v>4226</v>
      </c>
    </row>
    <row r="2148" spans="1:4" x14ac:dyDescent="0.3">
      <c r="A2148" s="23" t="s">
        <v>2152</v>
      </c>
      <c r="B2148" s="23" t="s">
        <v>5983</v>
      </c>
      <c r="C2148" s="23" t="s">
        <v>5896</v>
      </c>
      <c r="D2148" s="23" t="s">
        <v>4227</v>
      </c>
    </row>
    <row r="2149" spans="1:4" x14ac:dyDescent="0.3">
      <c r="A2149" s="23" t="s">
        <v>2153</v>
      </c>
      <c r="B2149" s="23" t="s">
        <v>5983</v>
      </c>
      <c r="C2149" s="23" t="s">
        <v>5897</v>
      </c>
      <c r="D2149" s="23" t="s">
        <v>4228</v>
      </c>
    </row>
    <row r="2150" spans="1:4" x14ac:dyDescent="0.3">
      <c r="A2150" s="23" t="s">
        <v>2154</v>
      </c>
      <c r="B2150" s="23" t="s">
        <v>5982</v>
      </c>
      <c r="C2150" s="23" t="s">
        <v>4396</v>
      </c>
      <c r="D2150" s="23" t="s">
        <v>4229</v>
      </c>
    </row>
    <row r="2151" spans="1:4" x14ac:dyDescent="0.3">
      <c r="A2151" s="23" t="s">
        <v>2155</v>
      </c>
      <c r="B2151" s="23" t="s">
        <v>5983</v>
      </c>
      <c r="C2151" s="23" t="s">
        <v>5898</v>
      </c>
      <c r="D2151" s="23" t="s">
        <v>3654</v>
      </c>
    </row>
    <row r="2152" spans="1:4" x14ac:dyDescent="0.3">
      <c r="A2152" s="23" t="s">
        <v>2156</v>
      </c>
      <c r="B2152" s="23" t="s">
        <v>5983</v>
      </c>
      <c r="C2152" s="23" t="s">
        <v>5899</v>
      </c>
      <c r="D2152" s="23" t="s">
        <v>4230</v>
      </c>
    </row>
    <row r="2153" spans="1:4" x14ac:dyDescent="0.3">
      <c r="A2153" s="23" t="s">
        <v>2157</v>
      </c>
      <c r="B2153" s="23" t="s">
        <v>5982</v>
      </c>
      <c r="C2153" s="23" t="s">
        <v>5900</v>
      </c>
      <c r="D2153" s="23" t="s">
        <v>4231</v>
      </c>
    </row>
    <row r="2154" spans="1:4" x14ac:dyDescent="0.3">
      <c r="A2154" s="23" t="s">
        <v>2158</v>
      </c>
      <c r="B2154" s="23" t="s">
        <v>5983</v>
      </c>
      <c r="C2154" s="23" t="s">
        <v>5002</v>
      </c>
      <c r="D2154" s="23" t="s">
        <v>4232</v>
      </c>
    </row>
    <row r="2155" spans="1:4" x14ac:dyDescent="0.3">
      <c r="A2155" s="23" t="s">
        <v>2159</v>
      </c>
      <c r="B2155" s="23" t="s">
        <v>5982</v>
      </c>
      <c r="C2155" s="23" t="s">
        <v>5901</v>
      </c>
      <c r="D2155" s="23" t="s">
        <v>4233</v>
      </c>
    </row>
    <row r="2156" spans="1:4" x14ac:dyDescent="0.3">
      <c r="A2156" s="23" t="s">
        <v>2160</v>
      </c>
      <c r="B2156" s="23" t="s">
        <v>5983</v>
      </c>
      <c r="C2156" s="23" t="s">
        <v>5902</v>
      </c>
      <c r="D2156" s="23" t="s">
        <v>4205</v>
      </c>
    </row>
    <row r="2157" spans="1:4" x14ac:dyDescent="0.3">
      <c r="A2157" s="23" t="s">
        <v>2161</v>
      </c>
      <c r="B2157" s="23" t="s">
        <v>5983</v>
      </c>
      <c r="C2157" s="23" t="s">
        <v>4931</v>
      </c>
      <c r="D2157" s="23" t="s">
        <v>4234</v>
      </c>
    </row>
    <row r="2158" spans="1:4" x14ac:dyDescent="0.3">
      <c r="A2158" s="23" t="s">
        <v>2162</v>
      </c>
      <c r="B2158" s="23" t="s">
        <v>5982</v>
      </c>
      <c r="C2158" s="23" t="s">
        <v>4388</v>
      </c>
      <c r="D2158" s="23" t="s">
        <v>4235</v>
      </c>
    </row>
    <row r="2159" spans="1:4" x14ac:dyDescent="0.3">
      <c r="A2159" s="23" t="s">
        <v>2163</v>
      </c>
      <c r="B2159" s="23" t="s">
        <v>5983</v>
      </c>
      <c r="C2159" s="23" t="s">
        <v>5903</v>
      </c>
      <c r="D2159" s="23" t="s">
        <v>3363</v>
      </c>
    </row>
    <row r="2160" spans="1:4" x14ac:dyDescent="0.3">
      <c r="A2160" s="23" t="s">
        <v>2164</v>
      </c>
      <c r="B2160" s="23" t="s">
        <v>5983</v>
      </c>
      <c r="C2160" s="23" t="s">
        <v>4887</v>
      </c>
      <c r="D2160" s="23" t="s">
        <v>4236</v>
      </c>
    </row>
    <row r="2161" spans="1:4" x14ac:dyDescent="0.3">
      <c r="A2161" s="23" t="s">
        <v>2165</v>
      </c>
      <c r="B2161" s="23" t="s">
        <v>5982</v>
      </c>
      <c r="C2161" s="23" t="s">
        <v>5904</v>
      </c>
      <c r="D2161" s="23" t="s">
        <v>4237</v>
      </c>
    </row>
    <row r="2162" spans="1:4" x14ac:dyDescent="0.3">
      <c r="A2162" s="23" t="s">
        <v>2166</v>
      </c>
      <c r="B2162" s="23" t="s">
        <v>5982</v>
      </c>
      <c r="C2162" s="23" t="s">
        <v>5381</v>
      </c>
      <c r="D2162" s="23" t="s">
        <v>4238</v>
      </c>
    </row>
    <row r="2163" spans="1:4" x14ac:dyDescent="0.3">
      <c r="A2163" s="23" t="s">
        <v>2167</v>
      </c>
      <c r="B2163" s="23" t="s">
        <v>5983</v>
      </c>
      <c r="C2163" s="23" t="s">
        <v>4468</v>
      </c>
      <c r="D2163" s="23" t="s">
        <v>4239</v>
      </c>
    </row>
    <row r="2164" spans="1:4" x14ac:dyDescent="0.3">
      <c r="A2164" s="23" t="s">
        <v>2168</v>
      </c>
      <c r="B2164" s="23" t="s">
        <v>5983</v>
      </c>
      <c r="C2164" s="23" t="s">
        <v>5905</v>
      </c>
      <c r="D2164" s="23" t="s">
        <v>4240</v>
      </c>
    </row>
    <row r="2165" spans="1:4" x14ac:dyDescent="0.3">
      <c r="A2165" s="23" t="s">
        <v>2169</v>
      </c>
      <c r="B2165" s="23" t="s">
        <v>5982</v>
      </c>
      <c r="C2165" s="23" t="s">
        <v>5906</v>
      </c>
      <c r="D2165" s="23" t="s">
        <v>2448</v>
      </c>
    </row>
    <row r="2166" spans="1:4" x14ac:dyDescent="0.3">
      <c r="A2166" s="23" t="s">
        <v>2170</v>
      </c>
      <c r="B2166" s="23" t="s">
        <v>5983</v>
      </c>
      <c r="C2166" s="23" t="s">
        <v>4641</v>
      </c>
      <c r="D2166" s="23" t="s">
        <v>4241</v>
      </c>
    </row>
    <row r="2167" spans="1:4" x14ac:dyDescent="0.3">
      <c r="A2167" s="23" t="s">
        <v>2171</v>
      </c>
      <c r="B2167" s="23" t="s">
        <v>5983</v>
      </c>
      <c r="C2167" s="23" t="s">
        <v>5907</v>
      </c>
      <c r="D2167" s="23" t="s">
        <v>4242</v>
      </c>
    </row>
    <row r="2168" spans="1:4" x14ac:dyDescent="0.3">
      <c r="A2168" s="23" t="s">
        <v>2172</v>
      </c>
      <c r="B2168" s="23" t="s">
        <v>5982</v>
      </c>
      <c r="C2168" s="23" t="s">
        <v>5003</v>
      </c>
      <c r="D2168" s="23" t="s">
        <v>4243</v>
      </c>
    </row>
    <row r="2169" spans="1:4" x14ac:dyDescent="0.3">
      <c r="A2169" s="23" t="s">
        <v>2173</v>
      </c>
      <c r="B2169" s="23" t="s">
        <v>5983</v>
      </c>
      <c r="C2169" s="23" t="s">
        <v>4598</v>
      </c>
      <c r="D2169" s="23" t="s">
        <v>4244</v>
      </c>
    </row>
    <row r="2170" spans="1:4" x14ac:dyDescent="0.3">
      <c r="A2170" s="23" t="s">
        <v>2174</v>
      </c>
      <c r="B2170" s="23" t="s">
        <v>5983</v>
      </c>
      <c r="C2170" s="23" t="s">
        <v>5004</v>
      </c>
      <c r="D2170" s="23" t="s">
        <v>4245</v>
      </c>
    </row>
    <row r="2171" spans="1:4" x14ac:dyDescent="0.3">
      <c r="A2171" s="23" t="s">
        <v>2175</v>
      </c>
      <c r="B2171" s="23" t="s">
        <v>5982</v>
      </c>
      <c r="C2171" s="23" t="s">
        <v>4447</v>
      </c>
      <c r="D2171" s="23" t="s">
        <v>4246</v>
      </c>
    </row>
    <row r="2172" spans="1:4" x14ac:dyDescent="0.3">
      <c r="A2172" s="23" t="s">
        <v>2176</v>
      </c>
      <c r="B2172" s="23" t="s">
        <v>5982</v>
      </c>
      <c r="C2172" s="23" t="s">
        <v>5345</v>
      </c>
      <c r="D2172" s="23" t="s">
        <v>4247</v>
      </c>
    </row>
    <row r="2173" spans="1:4" x14ac:dyDescent="0.3">
      <c r="A2173" s="23" t="s">
        <v>2177</v>
      </c>
      <c r="B2173" s="23" t="s">
        <v>5983</v>
      </c>
      <c r="C2173" s="23" t="s">
        <v>3384</v>
      </c>
      <c r="D2173" s="23" t="s">
        <v>3858</v>
      </c>
    </row>
    <row r="2174" spans="1:4" x14ac:dyDescent="0.3">
      <c r="A2174" s="23" t="s">
        <v>2178</v>
      </c>
      <c r="B2174" s="23" t="s">
        <v>5983</v>
      </c>
      <c r="C2174" s="23" t="s">
        <v>5908</v>
      </c>
      <c r="D2174" s="23" t="s">
        <v>4248</v>
      </c>
    </row>
    <row r="2175" spans="1:4" x14ac:dyDescent="0.3">
      <c r="A2175" s="23" t="s">
        <v>2179</v>
      </c>
      <c r="B2175" s="23" t="s">
        <v>5982</v>
      </c>
      <c r="C2175" s="23" t="s">
        <v>5909</v>
      </c>
      <c r="D2175" s="23" t="s">
        <v>3402</v>
      </c>
    </row>
    <row r="2176" spans="1:4" x14ac:dyDescent="0.3">
      <c r="A2176" s="23" t="s">
        <v>2180</v>
      </c>
      <c r="B2176" s="23" t="s">
        <v>5983</v>
      </c>
      <c r="C2176" s="23" t="s">
        <v>5910</v>
      </c>
      <c r="D2176" s="23" t="s">
        <v>4249</v>
      </c>
    </row>
    <row r="2177" spans="1:4" x14ac:dyDescent="0.3">
      <c r="A2177" s="23" t="s">
        <v>2181</v>
      </c>
      <c r="B2177" s="23" t="s">
        <v>5983</v>
      </c>
      <c r="C2177" s="23" t="s">
        <v>5911</v>
      </c>
      <c r="D2177" s="23" t="s">
        <v>2591</v>
      </c>
    </row>
    <row r="2178" spans="1:4" x14ac:dyDescent="0.3">
      <c r="A2178" s="23" t="s">
        <v>2182</v>
      </c>
      <c r="B2178" s="23" t="s">
        <v>5982</v>
      </c>
      <c r="C2178" s="23" t="s">
        <v>5912</v>
      </c>
      <c r="D2178" s="23" t="s">
        <v>2583</v>
      </c>
    </row>
    <row r="2179" spans="1:4" x14ac:dyDescent="0.3">
      <c r="A2179" s="23" t="s">
        <v>2183</v>
      </c>
      <c r="B2179" s="23" t="s">
        <v>5983</v>
      </c>
      <c r="C2179" s="23" t="s">
        <v>4527</v>
      </c>
      <c r="D2179" s="23" t="s">
        <v>2998</v>
      </c>
    </row>
    <row r="2180" spans="1:4" x14ac:dyDescent="0.3">
      <c r="A2180" s="23" t="s">
        <v>2184</v>
      </c>
      <c r="B2180" s="23" t="s">
        <v>5983</v>
      </c>
      <c r="C2180" s="23" t="s">
        <v>5913</v>
      </c>
      <c r="D2180" s="23" t="s">
        <v>4250</v>
      </c>
    </row>
    <row r="2181" spans="1:4" x14ac:dyDescent="0.3">
      <c r="A2181" s="23" t="s">
        <v>2185</v>
      </c>
      <c r="B2181" s="23" t="s">
        <v>5982</v>
      </c>
      <c r="C2181" s="23" t="s">
        <v>4518</v>
      </c>
      <c r="D2181" s="23" t="s">
        <v>3436</v>
      </c>
    </row>
    <row r="2182" spans="1:4" x14ac:dyDescent="0.3">
      <c r="A2182" s="23" t="s">
        <v>2186</v>
      </c>
      <c r="B2182" s="23" t="s">
        <v>5983</v>
      </c>
      <c r="C2182" s="23" t="s">
        <v>5005</v>
      </c>
      <c r="D2182" s="23" t="s">
        <v>4251</v>
      </c>
    </row>
    <row r="2183" spans="1:4" x14ac:dyDescent="0.3">
      <c r="A2183" s="23" t="s">
        <v>2187</v>
      </c>
      <c r="B2183" s="23" t="s">
        <v>5983</v>
      </c>
      <c r="C2183" s="23" t="s">
        <v>4525</v>
      </c>
      <c r="D2183" s="23" t="s">
        <v>4252</v>
      </c>
    </row>
    <row r="2184" spans="1:4" x14ac:dyDescent="0.3">
      <c r="A2184" s="23" t="s">
        <v>2188</v>
      </c>
      <c r="B2184" s="23" t="s">
        <v>5982</v>
      </c>
      <c r="C2184" s="23" t="s">
        <v>5783</v>
      </c>
      <c r="D2184" s="23" t="s">
        <v>2742</v>
      </c>
    </row>
    <row r="2185" spans="1:4" x14ac:dyDescent="0.3">
      <c r="A2185" s="23" t="s">
        <v>2189</v>
      </c>
      <c r="B2185" s="23" t="s">
        <v>5983</v>
      </c>
      <c r="C2185" s="23" t="s">
        <v>5006</v>
      </c>
      <c r="D2185" s="23" t="s">
        <v>4253</v>
      </c>
    </row>
    <row r="2186" spans="1:4" x14ac:dyDescent="0.3">
      <c r="A2186" s="23" t="s">
        <v>2190</v>
      </c>
      <c r="B2186" s="23" t="s">
        <v>5982</v>
      </c>
      <c r="C2186" s="23" t="s">
        <v>4497</v>
      </c>
      <c r="D2186" s="23" t="s">
        <v>4254</v>
      </c>
    </row>
    <row r="2187" spans="1:4" x14ac:dyDescent="0.3">
      <c r="A2187" s="23" t="s">
        <v>2191</v>
      </c>
      <c r="B2187" s="23" t="s">
        <v>5983</v>
      </c>
      <c r="C2187" s="23" t="s">
        <v>5914</v>
      </c>
      <c r="D2187" s="23" t="s">
        <v>2891</v>
      </c>
    </row>
    <row r="2188" spans="1:4" x14ac:dyDescent="0.3">
      <c r="A2188" s="23" t="s">
        <v>2192</v>
      </c>
      <c r="B2188" s="23" t="s">
        <v>5983</v>
      </c>
      <c r="C2188" s="23" t="s">
        <v>2938</v>
      </c>
      <c r="D2188" s="23" t="s">
        <v>4255</v>
      </c>
    </row>
    <row r="2189" spans="1:4" x14ac:dyDescent="0.3">
      <c r="A2189" s="23" t="s">
        <v>2193</v>
      </c>
      <c r="B2189" s="23" t="s">
        <v>5982</v>
      </c>
      <c r="C2189" s="23" t="s">
        <v>4420</v>
      </c>
      <c r="D2189" s="23" t="s">
        <v>4256</v>
      </c>
    </row>
    <row r="2190" spans="1:4" x14ac:dyDescent="0.3">
      <c r="A2190" s="23" t="s">
        <v>2194</v>
      </c>
      <c r="B2190" s="23" t="s">
        <v>5983</v>
      </c>
      <c r="C2190" s="23" t="s">
        <v>5915</v>
      </c>
      <c r="D2190" s="23" t="s">
        <v>3590</v>
      </c>
    </row>
    <row r="2191" spans="1:4" x14ac:dyDescent="0.3">
      <c r="A2191" s="23" t="s">
        <v>2195</v>
      </c>
      <c r="B2191" s="23" t="s">
        <v>5983</v>
      </c>
      <c r="C2191" s="23" t="s">
        <v>5916</v>
      </c>
      <c r="D2191" s="23" t="s">
        <v>4257</v>
      </c>
    </row>
    <row r="2192" spans="1:4" x14ac:dyDescent="0.3">
      <c r="A2192" s="23" t="s">
        <v>2196</v>
      </c>
      <c r="B2192" s="23" t="s">
        <v>5982</v>
      </c>
      <c r="C2192" s="23" t="s">
        <v>5917</v>
      </c>
      <c r="D2192" s="23" t="s">
        <v>2581</v>
      </c>
    </row>
    <row r="2193" spans="1:4" x14ac:dyDescent="0.3">
      <c r="A2193" s="23" t="s">
        <v>2197</v>
      </c>
      <c r="B2193" s="23" t="s">
        <v>5982</v>
      </c>
      <c r="C2193" s="23" t="s">
        <v>5918</v>
      </c>
      <c r="D2193" s="23" t="s">
        <v>4258</v>
      </c>
    </row>
    <row r="2194" spans="1:4" x14ac:dyDescent="0.3">
      <c r="A2194" s="23" t="s">
        <v>2198</v>
      </c>
      <c r="B2194" s="23" t="s">
        <v>5983</v>
      </c>
      <c r="C2194" s="23" t="s">
        <v>5502</v>
      </c>
      <c r="D2194" s="23" t="s">
        <v>3916</v>
      </c>
    </row>
    <row r="2195" spans="1:4" x14ac:dyDescent="0.3">
      <c r="A2195" s="23" t="s">
        <v>2199</v>
      </c>
      <c r="B2195" s="23" t="s">
        <v>5983</v>
      </c>
      <c r="C2195" s="23" t="s">
        <v>5919</v>
      </c>
      <c r="D2195" s="23" t="s">
        <v>2953</v>
      </c>
    </row>
    <row r="2196" spans="1:4" x14ac:dyDescent="0.3">
      <c r="A2196" s="23" t="s">
        <v>2200</v>
      </c>
      <c r="B2196" s="23" t="s">
        <v>5982</v>
      </c>
      <c r="C2196" s="23" t="s">
        <v>5920</v>
      </c>
      <c r="D2196" s="23" t="s">
        <v>4259</v>
      </c>
    </row>
    <row r="2197" spans="1:4" x14ac:dyDescent="0.3">
      <c r="A2197" s="23" t="s">
        <v>2201</v>
      </c>
      <c r="B2197" s="23" t="s">
        <v>5983</v>
      </c>
      <c r="C2197" s="23" t="s">
        <v>5921</v>
      </c>
      <c r="D2197" s="23" t="s">
        <v>2857</v>
      </c>
    </row>
    <row r="2198" spans="1:4" x14ac:dyDescent="0.3">
      <c r="A2198" s="23" t="s">
        <v>2202</v>
      </c>
      <c r="B2198" s="23" t="s">
        <v>5983</v>
      </c>
      <c r="C2198" s="23" t="s">
        <v>5922</v>
      </c>
      <c r="D2198" s="23" t="s">
        <v>4260</v>
      </c>
    </row>
    <row r="2199" spans="1:4" x14ac:dyDescent="0.3">
      <c r="A2199" s="23" t="s">
        <v>2203</v>
      </c>
      <c r="B2199" s="23" t="s">
        <v>5982</v>
      </c>
      <c r="C2199" s="23" t="s">
        <v>2834</v>
      </c>
      <c r="D2199" s="23" t="s">
        <v>4261</v>
      </c>
    </row>
    <row r="2200" spans="1:4" x14ac:dyDescent="0.3">
      <c r="A2200" s="23" t="s">
        <v>2204</v>
      </c>
      <c r="B2200" s="23" t="s">
        <v>5983</v>
      </c>
      <c r="C2200" s="23" t="s">
        <v>5923</v>
      </c>
      <c r="D2200" s="23" t="s">
        <v>4262</v>
      </c>
    </row>
    <row r="2201" spans="1:4" x14ac:dyDescent="0.3">
      <c r="A2201" s="23" t="s">
        <v>2205</v>
      </c>
      <c r="B2201" s="23" t="s">
        <v>5983</v>
      </c>
      <c r="C2201" s="23" t="s">
        <v>4062</v>
      </c>
      <c r="D2201" s="23" t="s">
        <v>4263</v>
      </c>
    </row>
    <row r="2202" spans="1:4" x14ac:dyDescent="0.3">
      <c r="A2202" s="23" t="s">
        <v>2206</v>
      </c>
      <c r="B2202" s="23" t="s">
        <v>5982</v>
      </c>
      <c r="C2202" s="23" t="s">
        <v>5924</v>
      </c>
      <c r="D2202" s="23" t="s">
        <v>4264</v>
      </c>
    </row>
    <row r="2203" spans="1:4" x14ac:dyDescent="0.3">
      <c r="A2203" s="23" t="s">
        <v>2207</v>
      </c>
      <c r="B2203" s="23" t="s">
        <v>5982</v>
      </c>
      <c r="C2203" s="23" t="s">
        <v>4466</v>
      </c>
      <c r="D2203" s="23" t="s">
        <v>4265</v>
      </c>
    </row>
    <row r="2204" spans="1:4" x14ac:dyDescent="0.3">
      <c r="A2204" s="23" t="s">
        <v>2208</v>
      </c>
      <c r="B2204" s="23" t="s">
        <v>5983</v>
      </c>
      <c r="C2204" s="23" t="s">
        <v>5925</v>
      </c>
      <c r="D2204" s="23" t="s">
        <v>4266</v>
      </c>
    </row>
    <row r="2205" spans="1:4" x14ac:dyDescent="0.3">
      <c r="A2205" s="23" t="s">
        <v>2209</v>
      </c>
      <c r="B2205" s="23" t="s">
        <v>5983</v>
      </c>
      <c r="C2205" s="23" t="s">
        <v>5725</v>
      </c>
      <c r="D2205" s="23" t="s">
        <v>4267</v>
      </c>
    </row>
    <row r="2206" spans="1:4" x14ac:dyDescent="0.3">
      <c r="A2206" s="23" t="s">
        <v>2210</v>
      </c>
      <c r="B2206" s="23" t="s">
        <v>5982</v>
      </c>
      <c r="C2206" s="23" t="s">
        <v>5007</v>
      </c>
      <c r="D2206" s="23" t="s">
        <v>4268</v>
      </c>
    </row>
    <row r="2207" spans="1:4" x14ac:dyDescent="0.3">
      <c r="A2207" s="23" t="s">
        <v>2211</v>
      </c>
      <c r="B2207" s="23" t="s">
        <v>5983</v>
      </c>
      <c r="C2207" s="23" t="s">
        <v>5926</v>
      </c>
      <c r="D2207" s="23" t="s">
        <v>4269</v>
      </c>
    </row>
    <row r="2208" spans="1:4" x14ac:dyDescent="0.3">
      <c r="A2208" s="23" t="s">
        <v>2212</v>
      </c>
      <c r="B2208" s="23" t="s">
        <v>5983</v>
      </c>
      <c r="C2208" s="23" t="s">
        <v>4814</v>
      </c>
      <c r="D2208" s="23" t="s">
        <v>4270</v>
      </c>
    </row>
    <row r="2209" spans="1:4" x14ac:dyDescent="0.3">
      <c r="A2209" s="23" t="s">
        <v>2213</v>
      </c>
      <c r="B2209" s="23" t="s">
        <v>5982</v>
      </c>
      <c r="C2209" s="23" t="s">
        <v>5927</v>
      </c>
      <c r="D2209" s="23" t="s">
        <v>4271</v>
      </c>
    </row>
    <row r="2210" spans="1:4" x14ac:dyDescent="0.3">
      <c r="A2210" s="23" t="s">
        <v>2214</v>
      </c>
      <c r="B2210" s="23" t="s">
        <v>5983</v>
      </c>
      <c r="C2210" s="23" t="s">
        <v>5008</v>
      </c>
      <c r="D2210" s="23" t="s">
        <v>4272</v>
      </c>
    </row>
    <row r="2211" spans="1:4" x14ac:dyDescent="0.3">
      <c r="A2211" s="23" t="s">
        <v>2215</v>
      </c>
      <c r="B2211" s="23" t="s">
        <v>5983</v>
      </c>
      <c r="C2211" s="23" t="s">
        <v>5060</v>
      </c>
      <c r="D2211" s="23" t="s">
        <v>4273</v>
      </c>
    </row>
    <row r="2212" spans="1:4" x14ac:dyDescent="0.3">
      <c r="A2212" s="23" t="s">
        <v>2216</v>
      </c>
      <c r="B2212" s="23" t="s">
        <v>5982</v>
      </c>
      <c r="C2212" s="23" t="s">
        <v>2762</v>
      </c>
      <c r="D2212" s="23" t="s">
        <v>4274</v>
      </c>
    </row>
    <row r="2213" spans="1:4" x14ac:dyDescent="0.3">
      <c r="A2213" s="23" t="s">
        <v>2217</v>
      </c>
      <c r="B2213" s="23" t="s">
        <v>5983</v>
      </c>
      <c r="C2213" s="23" t="s">
        <v>4814</v>
      </c>
      <c r="D2213" s="23" t="s">
        <v>3963</v>
      </c>
    </row>
    <row r="2214" spans="1:4" x14ac:dyDescent="0.3">
      <c r="A2214" s="23" t="s">
        <v>2218</v>
      </c>
      <c r="B2214" s="23" t="s">
        <v>5983</v>
      </c>
      <c r="C2214" s="23" t="s">
        <v>4549</v>
      </c>
      <c r="D2214" s="23" t="s">
        <v>4275</v>
      </c>
    </row>
    <row r="2215" spans="1:4" x14ac:dyDescent="0.3">
      <c r="A2215" s="23" t="s">
        <v>2219</v>
      </c>
      <c r="B2215" s="23" t="s">
        <v>5982</v>
      </c>
      <c r="C2215" s="23" t="s">
        <v>5928</v>
      </c>
      <c r="D2215" s="23" t="s">
        <v>4276</v>
      </c>
    </row>
    <row r="2216" spans="1:4" x14ac:dyDescent="0.3">
      <c r="A2216" s="23" t="s">
        <v>2220</v>
      </c>
      <c r="B2216" s="23" t="s">
        <v>5983</v>
      </c>
      <c r="C2216" s="23" t="s">
        <v>4554</v>
      </c>
      <c r="D2216" s="23" t="s">
        <v>4277</v>
      </c>
    </row>
    <row r="2217" spans="1:4" x14ac:dyDescent="0.3">
      <c r="A2217" s="23" t="s">
        <v>2221</v>
      </c>
      <c r="B2217" s="23" t="s">
        <v>5982</v>
      </c>
      <c r="C2217" s="23" t="s">
        <v>5929</v>
      </c>
      <c r="D2217" s="23" t="s">
        <v>3099</v>
      </c>
    </row>
    <row r="2218" spans="1:4" x14ac:dyDescent="0.3">
      <c r="A2218" s="23" t="s">
        <v>2222</v>
      </c>
      <c r="B2218" s="23" t="s">
        <v>5983</v>
      </c>
      <c r="C2218" s="23" t="s">
        <v>5930</v>
      </c>
      <c r="D2218" s="23" t="s">
        <v>2432</v>
      </c>
    </row>
    <row r="2219" spans="1:4" x14ac:dyDescent="0.3">
      <c r="A2219" s="23" t="s">
        <v>2223</v>
      </c>
      <c r="B2219" s="23" t="s">
        <v>5983</v>
      </c>
      <c r="C2219" s="23" t="s">
        <v>4644</v>
      </c>
      <c r="D2219" s="23" t="s">
        <v>4278</v>
      </c>
    </row>
    <row r="2220" spans="1:4" x14ac:dyDescent="0.3">
      <c r="A2220" s="23" t="s">
        <v>2224</v>
      </c>
      <c r="B2220" s="23" t="s">
        <v>5982</v>
      </c>
      <c r="C2220" s="23" t="s">
        <v>4487</v>
      </c>
      <c r="D2220" s="23" t="s">
        <v>4279</v>
      </c>
    </row>
    <row r="2221" spans="1:4" x14ac:dyDescent="0.3">
      <c r="A2221" s="23" t="s">
        <v>2225</v>
      </c>
      <c r="B2221" s="23" t="s">
        <v>5983</v>
      </c>
      <c r="C2221" s="23" t="s">
        <v>5682</v>
      </c>
      <c r="D2221" s="23" t="s">
        <v>4280</v>
      </c>
    </row>
    <row r="2222" spans="1:4" x14ac:dyDescent="0.3">
      <c r="A2222" s="23" t="s">
        <v>2226</v>
      </c>
      <c r="B2222" s="23" t="s">
        <v>5983</v>
      </c>
      <c r="C2222" s="23" t="s">
        <v>4445</v>
      </c>
      <c r="D2222" s="23" t="s">
        <v>4281</v>
      </c>
    </row>
    <row r="2223" spans="1:4" x14ac:dyDescent="0.3">
      <c r="A2223" s="23" t="s">
        <v>2227</v>
      </c>
      <c r="B2223" s="23" t="s">
        <v>5982</v>
      </c>
      <c r="C2223" s="23" t="s">
        <v>5245</v>
      </c>
      <c r="D2223" s="23" t="s">
        <v>4282</v>
      </c>
    </row>
    <row r="2224" spans="1:4" x14ac:dyDescent="0.3">
      <c r="A2224" s="23" t="s">
        <v>2228</v>
      </c>
      <c r="B2224" s="23" t="s">
        <v>5982</v>
      </c>
      <c r="C2224" s="23" t="s">
        <v>4535</v>
      </c>
      <c r="D2224" s="23" t="s">
        <v>2825</v>
      </c>
    </row>
    <row r="2225" spans="1:4" x14ac:dyDescent="0.3">
      <c r="A2225" s="23" t="s">
        <v>2229</v>
      </c>
      <c r="B2225" s="23" t="s">
        <v>5983</v>
      </c>
      <c r="C2225" s="23" t="s">
        <v>5245</v>
      </c>
      <c r="D2225" s="23" t="s">
        <v>4283</v>
      </c>
    </row>
    <row r="2226" spans="1:4" x14ac:dyDescent="0.3">
      <c r="A2226" s="23" t="s">
        <v>2230</v>
      </c>
      <c r="B2226" s="23" t="s">
        <v>5983</v>
      </c>
      <c r="C2226" s="23" t="s">
        <v>5009</v>
      </c>
      <c r="D2226" s="23" t="s">
        <v>3965</v>
      </c>
    </row>
    <row r="2227" spans="1:4" x14ac:dyDescent="0.3">
      <c r="A2227" s="23" t="s">
        <v>2231</v>
      </c>
      <c r="B2227" s="23" t="s">
        <v>5982</v>
      </c>
      <c r="C2227" s="23" t="s">
        <v>2661</v>
      </c>
      <c r="D2227" s="23" t="s">
        <v>3073</v>
      </c>
    </row>
    <row r="2228" spans="1:4" x14ac:dyDescent="0.3">
      <c r="A2228" s="23" t="s">
        <v>2232</v>
      </c>
      <c r="B2228" s="23" t="s">
        <v>5983</v>
      </c>
      <c r="C2228" s="23" t="s">
        <v>5594</v>
      </c>
      <c r="D2228" s="23" t="s">
        <v>3610</v>
      </c>
    </row>
    <row r="2229" spans="1:4" x14ac:dyDescent="0.3">
      <c r="A2229" s="23" t="s">
        <v>2233</v>
      </c>
      <c r="B2229" s="23" t="s">
        <v>5983</v>
      </c>
      <c r="C2229" s="23" t="s">
        <v>5931</v>
      </c>
      <c r="D2229" s="23" t="s">
        <v>4284</v>
      </c>
    </row>
    <row r="2230" spans="1:4" x14ac:dyDescent="0.3">
      <c r="A2230" s="23" t="s">
        <v>2234</v>
      </c>
      <c r="B2230" s="23" t="s">
        <v>5982</v>
      </c>
      <c r="C2230" s="23" t="s">
        <v>5010</v>
      </c>
      <c r="D2230" s="23" t="s">
        <v>4285</v>
      </c>
    </row>
    <row r="2231" spans="1:4" x14ac:dyDescent="0.3">
      <c r="A2231" s="23" t="s">
        <v>2235</v>
      </c>
      <c r="B2231" s="23" t="s">
        <v>5983</v>
      </c>
      <c r="C2231" s="23" t="s">
        <v>5932</v>
      </c>
      <c r="D2231" s="23" t="s">
        <v>4286</v>
      </c>
    </row>
    <row r="2232" spans="1:4" x14ac:dyDescent="0.3">
      <c r="A2232" s="23" t="s">
        <v>2236</v>
      </c>
      <c r="B2232" s="23" t="s">
        <v>5983</v>
      </c>
      <c r="C2232" s="23" t="s">
        <v>5933</v>
      </c>
      <c r="D2232" s="23" t="s">
        <v>4287</v>
      </c>
    </row>
    <row r="2233" spans="1:4" x14ac:dyDescent="0.3">
      <c r="A2233" s="23" t="s">
        <v>2237</v>
      </c>
      <c r="B2233" s="23" t="s">
        <v>5982</v>
      </c>
      <c r="C2233" s="23" t="s">
        <v>5011</v>
      </c>
      <c r="D2233" s="23" t="s">
        <v>4288</v>
      </c>
    </row>
    <row r="2234" spans="1:4" x14ac:dyDescent="0.3">
      <c r="A2234" s="23" t="s">
        <v>2238</v>
      </c>
      <c r="B2234" s="23" t="s">
        <v>5982</v>
      </c>
      <c r="C2234" s="23" t="s">
        <v>5934</v>
      </c>
      <c r="D2234" s="23" t="s">
        <v>4289</v>
      </c>
    </row>
    <row r="2235" spans="1:4" x14ac:dyDescent="0.3">
      <c r="A2235" s="23" t="s">
        <v>2239</v>
      </c>
      <c r="B2235" s="23" t="s">
        <v>5983</v>
      </c>
      <c r="C2235" s="23" t="s">
        <v>2938</v>
      </c>
      <c r="D2235" s="23" t="s">
        <v>3372</v>
      </c>
    </row>
    <row r="2236" spans="1:4" x14ac:dyDescent="0.3">
      <c r="A2236" s="23" t="s">
        <v>2240</v>
      </c>
      <c r="B2236" s="23" t="s">
        <v>5983</v>
      </c>
      <c r="C2236" s="23" t="s">
        <v>4393</v>
      </c>
      <c r="D2236" s="23" t="s">
        <v>4290</v>
      </c>
    </row>
    <row r="2237" spans="1:4" x14ac:dyDescent="0.3">
      <c r="A2237" s="23" t="s">
        <v>2241</v>
      </c>
      <c r="B2237" s="23" t="s">
        <v>5982</v>
      </c>
      <c r="C2237" s="23" t="s">
        <v>5012</v>
      </c>
      <c r="D2237" s="23" t="s">
        <v>4291</v>
      </c>
    </row>
    <row r="2238" spans="1:4" x14ac:dyDescent="0.3">
      <c r="A2238" s="23" t="s">
        <v>2242</v>
      </c>
      <c r="B2238" s="23" t="s">
        <v>5983</v>
      </c>
      <c r="C2238" s="23" t="s">
        <v>5645</v>
      </c>
      <c r="D2238" s="23" t="s">
        <v>4292</v>
      </c>
    </row>
    <row r="2239" spans="1:4" x14ac:dyDescent="0.3">
      <c r="A2239" s="23" t="s">
        <v>2243</v>
      </c>
      <c r="B2239" s="23" t="s">
        <v>5983</v>
      </c>
      <c r="C2239" s="23" t="s">
        <v>5935</v>
      </c>
      <c r="D2239" s="23" t="s">
        <v>4293</v>
      </c>
    </row>
    <row r="2240" spans="1:4" x14ac:dyDescent="0.3">
      <c r="A2240" s="23" t="s">
        <v>2244</v>
      </c>
      <c r="B2240" s="23" t="s">
        <v>5982</v>
      </c>
      <c r="C2240" s="23" t="s">
        <v>5558</v>
      </c>
      <c r="D2240" s="23" t="s">
        <v>2435</v>
      </c>
    </row>
    <row r="2241" spans="1:4" x14ac:dyDescent="0.3">
      <c r="A2241" s="23" t="s">
        <v>2245</v>
      </c>
      <c r="B2241" s="23" t="s">
        <v>5983</v>
      </c>
      <c r="C2241" s="23" t="s">
        <v>5013</v>
      </c>
      <c r="D2241" s="23" t="s">
        <v>4294</v>
      </c>
    </row>
    <row r="2242" spans="1:4" x14ac:dyDescent="0.3">
      <c r="A2242" s="23" t="s">
        <v>2246</v>
      </c>
      <c r="B2242" s="23" t="s">
        <v>5983</v>
      </c>
      <c r="C2242" s="23" t="s">
        <v>4425</v>
      </c>
      <c r="D2242" s="23" t="s">
        <v>4295</v>
      </c>
    </row>
    <row r="2243" spans="1:4" x14ac:dyDescent="0.3">
      <c r="A2243" s="23" t="s">
        <v>2247</v>
      </c>
      <c r="B2243" s="23" t="s">
        <v>5982</v>
      </c>
      <c r="C2243" s="23" t="s">
        <v>5014</v>
      </c>
      <c r="D2243" s="23" t="s">
        <v>4296</v>
      </c>
    </row>
    <row r="2244" spans="1:4" x14ac:dyDescent="0.3">
      <c r="A2244" s="23" t="s">
        <v>2248</v>
      </c>
      <c r="B2244" s="23" t="s">
        <v>5983</v>
      </c>
      <c r="C2244" s="23" t="s">
        <v>4550</v>
      </c>
      <c r="D2244" s="23" t="s">
        <v>3223</v>
      </c>
    </row>
    <row r="2245" spans="1:4" x14ac:dyDescent="0.3">
      <c r="A2245" s="23" t="s">
        <v>2249</v>
      </c>
      <c r="B2245" s="23" t="s">
        <v>5983</v>
      </c>
      <c r="C2245" s="23" t="s">
        <v>3920</v>
      </c>
      <c r="D2245" s="23" t="s">
        <v>4297</v>
      </c>
    </row>
    <row r="2246" spans="1:4" x14ac:dyDescent="0.3">
      <c r="A2246" s="23" t="s">
        <v>2250</v>
      </c>
      <c r="B2246" s="23" t="s">
        <v>5982</v>
      </c>
      <c r="C2246" s="23" t="s">
        <v>5650</v>
      </c>
      <c r="D2246" s="23" t="s">
        <v>2998</v>
      </c>
    </row>
    <row r="2247" spans="1:4" x14ac:dyDescent="0.3">
      <c r="A2247" s="23" t="s">
        <v>2251</v>
      </c>
      <c r="B2247" s="23" t="s">
        <v>5983</v>
      </c>
      <c r="C2247" s="23" t="s">
        <v>4653</v>
      </c>
      <c r="D2247" s="23" t="s">
        <v>4298</v>
      </c>
    </row>
    <row r="2248" spans="1:4" x14ac:dyDescent="0.3">
      <c r="A2248" s="23" t="s">
        <v>2252</v>
      </c>
      <c r="B2248" s="23" t="s">
        <v>5982</v>
      </c>
      <c r="C2248" s="23" t="s">
        <v>4425</v>
      </c>
      <c r="D2248" s="23" t="s">
        <v>4299</v>
      </c>
    </row>
    <row r="2249" spans="1:4" x14ac:dyDescent="0.3">
      <c r="A2249" s="23" t="s">
        <v>2253</v>
      </c>
      <c r="B2249" s="23" t="s">
        <v>5983</v>
      </c>
      <c r="C2249" s="23" t="s">
        <v>5936</v>
      </c>
      <c r="D2249" s="23" t="s">
        <v>4300</v>
      </c>
    </row>
    <row r="2250" spans="1:4" x14ac:dyDescent="0.3">
      <c r="A2250" s="23" t="s">
        <v>2254</v>
      </c>
      <c r="B2250" s="23" t="s">
        <v>5983</v>
      </c>
      <c r="C2250" s="23" t="s">
        <v>4583</v>
      </c>
      <c r="D2250" s="23" t="s">
        <v>4301</v>
      </c>
    </row>
    <row r="2251" spans="1:4" x14ac:dyDescent="0.3">
      <c r="A2251" s="23" t="s">
        <v>2255</v>
      </c>
      <c r="B2251" s="23" t="s">
        <v>5982</v>
      </c>
      <c r="C2251" s="23" t="s">
        <v>4600</v>
      </c>
      <c r="D2251" s="23" t="s">
        <v>4302</v>
      </c>
    </row>
    <row r="2252" spans="1:4" x14ac:dyDescent="0.3">
      <c r="A2252" s="23" t="s">
        <v>2256</v>
      </c>
      <c r="B2252" s="23" t="s">
        <v>5983</v>
      </c>
      <c r="C2252" s="23" t="s">
        <v>4398</v>
      </c>
      <c r="D2252" s="23" t="s">
        <v>4303</v>
      </c>
    </row>
    <row r="2253" spans="1:4" x14ac:dyDescent="0.3">
      <c r="A2253" s="23" t="s">
        <v>2257</v>
      </c>
      <c r="B2253" s="23" t="s">
        <v>5983</v>
      </c>
      <c r="C2253" s="23" t="s">
        <v>4549</v>
      </c>
      <c r="D2253" s="23" t="s">
        <v>4304</v>
      </c>
    </row>
    <row r="2254" spans="1:4" x14ac:dyDescent="0.3">
      <c r="A2254" s="23" t="s">
        <v>2258</v>
      </c>
      <c r="B2254" s="23" t="s">
        <v>5982</v>
      </c>
      <c r="C2254" s="23" t="s">
        <v>5015</v>
      </c>
      <c r="D2254" s="23" t="s">
        <v>4305</v>
      </c>
    </row>
    <row r="2255" spans="1:4" x14ac:dyDescent="0.3">
      <c r="A2255" s="23" t="s">
        <v>2259</v>
      </c>
      <c r="B2255" s="23" t="s">
        <v>5982</v>
      </c>
      <c r="C2255" s="23" t="s">
        <v>4715</v>
      </c>
      <c r="D2255" s="23" t="s">
        <v>4306</v>
      </c>
    </row>
    <row r="2256" spans="1:4" x14ac:dyDescent="0.3">
      <c r="A2256" s="23" t="s">
        <v>2260</v>
      </c>
      <c r="B2256" s="23" t="s">
        <v>5983</v>
      </c>
      <c r="C2256" s="23" t="s">
        <v>5937</v>
      </c>
      <c r="D2256" s="23" t="s">
        <v>4307</v>
      </c>
    </row>
    <row r="2257" spans="1:4" x14ac:dyDescent="0.3">
      <c r="A2257" s="23" t="s">
        <v>2261</v>
      </c>
      <c r="B2257" s="23" t="s">
        <v>5983</v>
      </c>
      <c r="C2257" s="23" t="s">
        <v>5105</v>
      </c>
      <c r="D2257" s="23" t="s">
        <v>2435</v>
      </c>
    </row>
    <row r="2258" spans="1:4" x14ac:dyDescent="0.3">
      <c r="A2258" s="23" t="s">
        <v>2262</v>
      </c>
      <c r="B2258" s="23" t="s">
        <v>5982</v>
      </c>
      <c r="C2258" s="23" t="s">
        <v>5016</v>
      </c>
      <c r="D2258" s="23" t="s">
        <v>4308</v>
      </c>
    </row>
    <row r="2259" spans="1:4" x14ac:dyDescent="0.3">
      <c r="A2259" s="23" t="s">
        <v>2263</v>
      </c>
      <c r="B2259" s="23" t="s">
        <v>5983</v>
      </c>
      <c r="C2259" s="23" t="s">
        <v>5017</v>
      </c>
      <c r="D2259" s="23" t="s">
        <v>4309</v>
      </c>
    </row>
    <row r="2260" spans="1:4" x14ac:dyDescent="0.3">
      <c r="A2260" s="23" t="s">
        <v>2264</v>
      </c>
      <c r="B2260" s="23" t="s">
        <v>5983</v>
      </c>
      <c r="C2260" s="23" t="s">
        <v>5938</v>
      </c>
      <c r="D2260" s="23" t="s">
        <v>4310</v>
      </c>
    </row>
    <row r="2261" spans="1:4" x14ac:dyDescent="0.3">
      <c r="A2261" s="23" t="s">
        <v>2265</v>
      </c>
      <c r="B2261" s="23" t="s">
        <v>5982</v>
      </c>
      <c r="C2261" s="23" t="s">
        <v>3896</v>
      </c>
      <c r="D2261" s="23" t="s">
        <v>4311</v>
      </c>
    </row>
    <row r="2262" spans="1:4" x14ac:dyDescent="0.3">
      <c r="A2262" s="23" t="s">
        <v>2266</v>
      </c>
      <c r="B2262" s="23" t="s">
        <v>5983</v>
      </c>
      <c r="C2262" s="23" t="s">
        <v>3624</v>
      </c>
      <c r="D2262" s="23" t="s">
        <v>4312</v>
      </c>
    </row>
    <row r="2263" spans="1:4" x14ac:dyDescent="0.3">
      <c r="A2263" s="23" t="s">
        <v>2267</v>
      </c>
      <c r="B2263" s="23" t="s">
        <v>5983</v>
      </c>
      <c r="C2263" s="23" t="s">
        <v>4412</v>
      </c>
      <c r="D2263" s="23" t="s">
        <v>4313</v>
      </c>
    </row>
    <row r="2264" spans="1:4" x14ac:dyDescent="0.3">
      <c r="A2264" s="23" t="s">
        <v>2268</v>
      </c>
      <c r="B2264" s="23" t="s">
        <v>5982</v>
      </c>
      <c r="C2264" s="23" t="s">
        <v>4480</v>
      </c>
      <c r="D2264" s="23" t="s">
        <v>4314</v>
      </c>
    </row>
    <row r="2265" spans="1:4" x14ac:dyDescent="0.3">
      <c r="A2265" s="23" t="s">
        <v>2269</v>
      </c>
      <c r="B2265" s="23" t="s">
        <v>5982</v>
      </c>
      <c r="C2265" s="23" t="s">
        <v>5939</v>
      </c>
      <c r="D2265" s="23" t="s">
        <v>4315</v>
      </c>
    </row>
    <row r="2266" spans="1:4" x14ac:dyDescent="0.3">
      <c r="A2266" s="23" t="s">
        <v>2270</v>
      </c>
      <c r="B2266" s="23" t="s">
        <v>5983</v>
      </c>
      <c r="C2266" s="23" t="s">
        <v>4453</v>
      </c>
      <c r="D2266" s="23" t="s">
        <v>3840</v>
      </c>
    </row>
    <row r="2267" spans="1:4" x14ac:dyDescent="0.3">
      <c r="A2267" s="23" t="s">
        <v>2271</v>
      </c>
      <c r="B2267" s="23" t="s">
        <v>5983</v>
      </c>
      <c r="C2267" s="23" t="s">
        <v>5533</v>
      </c>
      <c r="D2267" s="23" t="s">
        <v>4316</v>
      </c>
    </row>
    <row r="2268" spans="1:4" x14ac:dyDescent="0.3">
      <c r="A2268" s="23" t="s">
        <v>2272</v>
      </c>
      <c r="B2268" s="23" t="s">
        <v>5982</v>
      </c>
      <c r="C2268" s="23" t="s">
        <v>4584</v>
      </c>
      <c r="D2268" s="23" t="s">
        <v>4317</v>
      </c>
    </row>
    <row r="2269" spans="1:4" x14ac:dyDescent="0.3">
      <c r="A2269" s="23" t="s">
        <v>2273</v>
      </c>
      <c r="B2269" s="23" t="s">
        <v>5983</v>
      </c>
      <c r="C2269" s="23" t="s">
        <v>5940</v>
      </c>
      <c r="D2269" s="23" t="s">
        <v>4318</v>
      </c>
    </row>
    <row r="2270" spans="1:4" x14ac:dyDescent="0.3">
      <c r="A2270" s="23" t="s">
        <v>2274</v>
      </c>
      <c r="B2270" s="23" t="s">
        <v>5983</v>
      </c>
      <c r="C2270" s="23" t="s">
        <v>5941</v>
      </c>
      <c r="D2270" s="23" t="s">
        <v>2501</v>
      </c>
    </row>
    <row r="2271" spans="1:4" x14ac:dyDescent="0.3">
      <c r="A2271" s="23" t="s">
        <v>2275</v>
      </c>
      <c r="B2271" s="23" t="s">
        <v>5982</v>
      </c>
      <c r="C2271" s="23" t="s">
        <v>4815</v>
      </c>
      <c r="D2271" s="23" t="s">
        <v>2928</v>
      </c>
    </row>
    <row r="2272" spans="1:4" x14ac:dyDescent="0.3">
      <c r="A2272" s="23" t="s">
        <v>2276</v>
      </c>
      <c r="B2272" s="23" t="s">
        <v>5983</v>
      </c>
      <c r="C2272" s="23" t="s">
        <v>5018</v>
      </c>
      <c r="D2272" s="23" t="s">
        <v>4319</v>
      </c>
    </row>
    <row r="2273" spans="1:4" x14ac:dyDescent="0.3">
      <c r="A2273" s="23" t="s">
        <v>2277</v>
      </c>
      <c r="B2273" s="23" t="s">
        <v>5983</v>
      </c>
      <c r="C2273" s="23" t="s">
        <v>5942</v>
      </c>
      <c r="D2273" s="23" t="s">
        <v>4320</v>
      </c>
    </row>
    <row r="2274" spans="1:4" x14ac:dyDescent="0.3">
      <c r="A2274" s="23" t="s">
        <v>2278</v>
      </c>
      <c r="B2274" s="23" t="s">
        <v>5982</v>
      </c>
      <c r="C2274" s="23" t="s">
        <v>5943</v>
      </c>
      <c r="D2274" s="23" t="s">
        <v>2437</v>
      </c>
    </row>
    <row r="2275" spans="1:4" x14ac:dyDescent="0.3">
      <c r="A2275" s="23" t="s">
        <v>2279</v>
      </c>
      <c r="B2275" s="23" t="s">
        <v>5983</v>
      </c>
      <c r="C2275" s="23" t="s">
        <v>5913</v>
      </c>
      <c r="D2275" s="23" t="s">
        <v>4321</v>
      </c>
    </row>
    <row r="2276" spans="1:4" x14ac:dyDescent="0.3">
      <c r="A2276" s="23" t="s">
        <v>2280</v>
      </c>
      <c r="B2276" s="23" t="s">
        <v>5983</v>
      </c>
      <c r="C2276" s="23" t="s">
        <v>4567</v>
      </c>
      <c r="D2276" s="23" t="s">
        <v>4322</v>
      </c>
    </row>
    <row r="2277" spans="1:4" x14ac:dyDescent="0.3">
      <c r="A2277" s="23" t="s">
        <v>2281</v>
      </c>
      <c r="B2277" s="23" t="s">
        <v>5982</v>
      </c>
      <c r="C2277" s="23" t="s">
        <v>4707</v>
      </c>
      <c r="D2277" s="23" t="s">
        <v>4323</v>
      </c>
    </row>
    <row r="2278" spans="1:4" x14ac:dyDescent="0.3">
      <c r="A2278" s="23" t="s">
        <v>2282</v>
      </c>
      <c r="B2278" s="23" t="s">
        <v>5983</v>
      </c>
      <c r="C2278" s="23" t="s">
        <v>5944</v>
      </c>
      <c r="D2278" s="23" t="s">
        <v>4324</v>
      </c>
    </row>
    <row r="2279" spans="1:4" x14ac:dyDescent="0.3">
      <c r="A2279" s="23" t="s">
        <v>2283</v>
      </c>
      <c r="B2279" s="23" t="s">
        <v>5982</v>
      </c>
      <c r="C2279" s="23" t="s">
        <v>4429</v>
      </c>
      <c r="D2279" s="23" t="s">
        <v>4325</v>
      </c>
    </row>
    <row r="2280" spans="1:4" x14ac:dyDescent="0.3">
      <c r="A2280" s="23" t="s">
        <v>2284</v>
      </c>
      <c r="B2280" s="23" t="s">
        <v>5983</v>
      </c>
      <c r="C2280" s="23" t="s">
        <v>5019</v>
      </c>
      <c r="D2280" s="23" t="s">
        <v>2546</v>
      </c>
    </row>
    <row r="2281" spans="1:4" x14ac:dyDescent="0.3">
      <c r="A2281" s="23" t="s">
        <v>2285</v>
      </c>
      <c r="B2281" s="23" t="s">
        <v>5983</v>
      </c>
      <c r="C2281" s="23" t="s">
        <v>4417</v>
      </c>
      <c r="D2281" s="23" t="s">
        <v>4326</v>
      </c>
    </row>
    <row r="2282" spans="1:4" x14ac:dyDescent="0.3">
      <c r="A2282" s="23" t="s">
        <v>2286</v>
      </c>
      <c r="B2282" s="23" t="s">
        <v>5982</v>
      </c>
      <c r="C2282" s="23" t="s">
        <v>5020</v>
      </c>
      <c r="D2282" s="23" t="s">
        <v>4327</v>
      </c>
    </row>
    <row r="2283" spans="1:4" x14ac:dyDescent="0.3">
      <c r="A2283" s="23" t="s">
        <v>2287</v>
      </c>
      <c r="B2283" s="23" t="s">
        <v>5983</v>
      </c>
      <c r="C2283" s="23" t="s">
        <v>4419</v>
      </c>
      <c r="D2283" s="23" t="s">
        <v>2410</v>
      </c>
    </row>
    <row r="2284" spans="1:4" x14ac:dyDescent="0.3">
      <c r="A2284" s="23" t="s">
        <v>2288</v>
      </c>
      <c r="B2284" s="23" t="s">
        <v>5983</v>
      </c>
      <c r="C2284" s="23" t="s">
        <v>4389</v>
      </c>
      <c r="D2284" s="23" t="s">
        <v>4328</v>
      </c>
    </row>
    <row r="2285" spans="1:4" x14ac:dyDescent="0.3">
      <c r="A2285" s="23" t="s">
        <v>2289</v>
      </c>
      <c r="B2285" s="23" t="s">
        <v>5982</v>
      </c>
      <c r="C2285" s="23" t="s">
        <v>4691</v>
      </c>
      <c r="D2285" s="23" t="s">
        <v>4329</v>
      </c>
    </row>
    <row r="2286" spans="1:4" x14ac:dyDescent="0.3">
      <c r="A2286" s="23" t="s">
        <v>2290</v>
      </c>
      <c r="B2286" s="23" t="s">
        <v>5982</v>
      </c>
      <c r="C2286" s="23" t="s">
        <v>5945</v>
      </c>
      <c r="D2286" s="23" t="s">
        <v>4330</v>
      </c>
    </row>
    <row r="2287" spans="1:4" x14ac:dyDescent="0.3">
      <c r="A2287" s="23" t="s">
        <v>2291</v>
      </c>
      <c r="B2287" s="23" t="s">
        <v>5983</v>
      </c>
      <c r="C2287" s="23" t="s">
        <v>4423</v>
      </c>
      <c r="D2287" s="23" t="s">
        <v>4304</v>
      </c>
    </row>
    <row r="2288" spans="1:4" x14ac:dyDescent="0.3">
      <c r="A2288" s="23" t="s">
        <v>2292</v>
      </c>
      <c r="B2288" s="23" t="s">
        <v>5983</v>
      </c>
      <c r="C2288" s="23" t="s">
        <v>5946</v>
      </c>
      <c r="D2288" s="23" t="s">
        <v>4331</v>
      </c>
    </row>
    <row r="2289" spans="1:4" x14ac:dyDescent="0.3">
      <c r="A2289" s="23" t="s">
        <v>2293</v>
      </c>
      <c r="B2289" s="23" t="s">
        <v>5982</v>
      </c>
      <c r="C2289" s="23" t="s">
        <v>4816</v>
      </c>
      <c r="D2289" s="23" t="s">
        <v>4332</v>
      </c>
    </row>
    <row r="2290" spans="1:4" x14ac:dyDescent="0.3">
      <c r="A2290" s="23" t="s">
        <v>2294</v>
      </c>
      <c r="B2290" s="23" t="s">
        <v>5983</v>
      </c>
      <c r="C2290" s="23" t="s">
        <v>5947</v>
      </c>
      <c r="D2290" s="23" t="s">
        <v>4333</v>
      </c>
    </row>
    <row r="2291" spans="1:4" x14ac:dyDescent="0.3">
      <c r="A2291" s="23" t="s">
        <v>2295</v>
      </c>
      <c r="B2291" s="23" t="s">
        <v>5983</v>
      </c>
      <c r="C2291" s="23" t="s">
        <v>5021</v>
      </c>
      <c r="D2291" s="23" t="s">
        <v>4334</v>
      </c>
    </row>
    <row r="2292" spans="1:4" x14ac:dyDescent="0.3">
      <c r="A2292" s="23" t="s">
        <v>2296</v>
      </c>
      <c r="B2292" s="23" t="s">
        <v>5982</v>
      </c>
      <c r="C2292" s="23" t="s">
        <v>5163</v>
      </c>
      <c r="D2292" s="23" t="s">
        <v>2546</v>
      </c>
    </row>
    <row r="2293" spans="1:4" x14ac:dyDescent="0.3">
      <c r="A2293" s="23" t="s">
        <v>2297</v>
      </c>
      <c r="B2293" s="23" t="s">
        <v>5983</v>
      </c>
      <c r="C2293" s="23" t="s">
        <v>5948</v>
      </c>
      <c r="D2293" s="23" t="s">
        <v>4335</v>
      </c>
    </row>
    <row r="2294" spans="1:4" x14ac:dyDescent="0.3">
      <c r="A2294" s="23" t="s">
        <v>2298</v>
      </c>
      <c r="B2294" s="23" t="s">
        <v>5983</v>
      </c>
      <c r="C2294" s="23" t="s">
        <v>2834</v>
      </c>
      <c r="D2294" s="23" t="s">
        <v>2453</v>
      </c>
    </row>
    <row r="2295" spans="1:4" x14ac:dyDescent="0.3">
      <c r="A2295" s="23" t="s">
        <v>2299</v>
      </c>
      <c r="B2295" s="23" t="s">
        <v>5982</v>
      </c>
      <c r="C2295" s="23" t="s">
        <v>4423</v>
      </c>
      <c r="D2295" s="23" t="s">
        <v>4336</v>
      </c>
    </row>
    <row r="2296" spans="1:4" x14ac:dyDescent="0.3">
      <c r="A2296" s="23" t="s">
        <v>2300</v>
      </c>
      <c r="B2296" s="23" t="s">
        <v>5982</v>
      </c>
      <c r="C2296" s="23" t="s">
        <v>4637</v>
      </c>
      <c r="D2296" s="23" t="s">
        <v>4337</v>
      </c>
    </row>
    <row r="2297" spans="1:4" x14ac:dyDescent="0.3">
      <c r="A2297" s="23" t="s">
        <v>2301</v>
      </c>
      <c r="B2297" s="23" t="s">
        <v>5983</v>
      </c>
      <c r="C2297" s="23" t="s">
        <v>5949</v>
      </c>
      <c r="D2297" s="23" t="s">
        <v>4338</v>
      </c>
    </row>
    <row r="2298" spans="1:4" x14ac:dyDescent="0.3">
      <c r="A2298" s="23" t="s">
        <v>2302</v>
      </c>
      <c r="B2298" s="23" t="s">
        <v>5983</v>
      </c>
      <c r="C2298" s="23" t="s">
        <v>5950</v>
      </c>
      <c r="D2298" s="23" t="s">
        <v>4339</v>
      </c>
    </row>
    <row r="2299" spans="1:4" x14ac:dyDescent="0.3">
      <c r="A2299" s="23" t="s">
        <v>2303</v>
      </c>
      <c r="B2299" s="23" t="s">
        <v>5982</v>
      </c>
      <c r="C2299" s="23" t="s">
        <v>5951</v>
      </c>
      <c r="D2299" s="23" t="s">
        <v>4340</v>
      </c>
    </row>
    <row r="2300" spans="1:4" x14ac:dyDescent="0.3">
      <c r="A2300" s="23" t="s">
        <v>2304</v>
      </c>
      <c r="B2300" s="23" t="s">
        <v>5983</v>
      </c>
      <c r="C2300" s="23" t="s">
        <v>5952</v>
      </c>
      <c r="D2300" s="23" t="s">
        <v>4341</v>
      </c>
    </row>
    <row r="2301" spans="1:4" x14ac:dyDescent="0.3">
      <c r="A2301" s="23" t="s">
        <v>2305</v>
      </c>
      <c r="B2301" s="23" t="s">
        <v>5983</v>
      </c>
      <c r="C2301" s="23" t="s">
        <v>3499</v>
      </c>
      <c r="D2301" s="23" t="s">
        <v>4342</v>
      </c>
    </row>
    <row r="2302" spans="1:4" x14ac:dyDescent="0.3">
      <c r="A2302" s="23" t="s">
        <v>2306</v>
      </c>
      <c r="B2302" s="23" t="s">
        <v>5982</v>
      </c>
      <c r="C2302" s="23" t="s">
        <v>5022</v>
      </c>
      <c r="D2302" s="23" t="s">
        <v>4343</v>
      </c>
    </row>
    <row r="2303" spans="1:4" x14ac:dyDescent="0.3">
      <c r="A2303" s="23" t="s">
        <v>2307</v>
      </c>
      <c r="B2303" s="23" t="s">
        <v>5983</v>
      </c>
      <c r="C2303" s="23" t="s">
        <v>4389</v>
      </c>
      <c r="D2303" s="23" t="s">
        <v>2638</v>
      </c>
    </row>
    <row r="2304" spans="1:4" x14ac:dyDescent="0.3">
      <c r="A2304" s="23" t="s">
        <v>2308</v>
      </c>
      <c r="B2304" s="23" t="s">
        <v>5983</v>
      </c>
      <c r="C2304" s="23" t="s">
        <v>5953</v>
      </c>
      <c r="D2304" s="23" t="s">
        <v>4344</v>
      </c>
    </row>
    <row r="2305" spans="1:4" x14ac:dyDescent="0.3">
      <c r="A2305" s="23" t="s">
        <v>2309</v>
      </c>
      <c r="B2305" s="23" t="s">
        <v>5982</v>
      </c>
      <c r="C2305" s="23" t="s">
        <v>4567</v>
      </c>
      <c r="D2305" s="23" t="s">
        <v>4345</v>
      </c>
    </row>
    <row r="2306" spans="1:4" x14ac:dyDescent="0.3">
      <c r="A2306" s="23" t="s">
        <v>2310</v>
      </c>
      <c r="B2306" s="23" t="s">
        <v>5983</v>
      </c>
      <c r="C2306" s="23" t="s">
        <v>5113</v>
      </c>
      <c r="D2306" s="23" t="s">
        <v>4346</v>
      </c>
    </row>
    <row r="2307" spans="1:4" x14ac:dyDescent="0.3">
      <c r="A2307" s="23" t="s">
        <v>2311</v>
      </c>
      <c r="B2307" s="23" t="s">
        <v>5983</v>
      </c>
      <c r="C2307" s="23" t="s">
        <v>4732</v>
      </c>
      <c r="D2307" s="23" t="s">
        <v>4347</v>
      </c>
    </row>
    <row r="2308" spans="1:4" x14ac:dyDescent="0.3">
      <c r="A2308" s="23" t="s">
        <v>2312</v>
      </c>
      <c r="B2308" s="23" t="s">
        <v>5982</v>
      </c>
      <c r="C2308" s="23" t="s">
        <v>4505</v>
      </c>
      <c r="D2308" s="23" t="s">
        <v>4348</v>
      </c>
    </row>
    <row r="2309" spans="1:4" x14ac:dyDescent="0.3">
      <c r="A2309" s="23" t="s">
        <v>2313</v>
      </c>
      <c r="B2309" s="23" t="s">
        <v>5983</v>
      </c>
      <c r="C2309" s="23" t="s">
        <v>4883</v>
      </c>
      <c r="D2309" s="23" t="s">
        <v>4349</v>
      </c>
    </row>
    <row r="2310" spans="1:4" x14ac:dyDescent="0.3">
      <c r="A2310" s="23" t="s">
        <v>2314</v>
      </c>
      <c r="B2310" s="23" t="s">
        <v>5982</v>
      </c>
      <c r="C2310" s="23" t="s">
        <v>4877</v>
      </c>
      <c r="D2310" s="23" t="s">
        <v>3987</v>
      </c>
    </row>
    <row r="2311" spans="1:4" x14ac:dyDescent="0.3">
      <c r="A2311" s="23" t="s">
        <v>2315</v>
      </c>
      <c r="B2311" s="23" t="s">
        <v>5983</v>
      </c>
      <c r="C2311" s="23" t="s">
        <v>4453</v>
      </c>
      <c r="D2311" s="23" t="s">
        <v>2501</v>
      </c>
    </row>
    <row r="2312" spans="1:4" x14ac:dyDescent="0.3">
      <c r="A2312" s="23" t="s">
        <v>2316</v>
      </c>
      <c r="B2312" s="23" t="s">
        <v>5983</v>
      </c>
      <c r="C2312" s="23" t="s">
        <v>4619</v>
      </c>
      <c r="D2312" s="23" t="s">
        <v>4350</v>
      </c>
    </row>
    <row r="2313" spans="1:4" x14ac:dyDescent="0.3">
      <c r="A2313" s="23" t="s">
        <v>2317</v>
      </c>
      <c r="B2313" s="23" t="s">
        <v>5982</v>
      </c>
      <c r="C2313" s="23" t="s">
        <v>3614</v>
      </c>
      <c r="D2313" s="23" t="s">
        <v>4351</v>
      </c>
    </row>
    <row r="2314" spans="1:4" x14ac:dyDescent="0.3">
      <c r="A2314" s="23" t="s">
        <v>2318</v>
      </c>
      <c r="B2314" s="23" t="s">
        <v>5983</v>
      </c>
      <c r="C2314" s="23" t="s">
        <v>4402</v>
      </c>
      <c r="D2314" s="23" t="s">
        <v>4352</v>
      </c>
    </row>
    <row r="2315" spans="1:4" x14ac:dyDescent="0.3">
      <c r="A2315" s="23" t="s">
        <v>2319</v>
      </c>
      <c r="B2315" s="23" t="s">
        <v>5983</v>
      </c>
      <c r="C2315" s="23" t="s">
        <v>5218</v>
      </c>
      <c r="D2315" s="23" t="s">
        <v>4353</v>
      </c>
    </row>
    <row r="2316" spans="1:4" x14ac:dyDescent="0.3">
      <c r="A2316" s="23" t="s">
        <v>2320</v>
      </c>
      <c r="B2316" s="23" t="s">
        <v>5982</v>
      </c>
      <c r="C2316" s="23" t="s">
        <v>5023</v>
      </c>
      <c r="D2316" s="23" t="s">
        <v>3179</v>
      </c>
    </row>
    <row r="2317" spans="1:4" x14ac:dyDescent="0.3">
      <c r="A2317" s="23" t="s">
        <v>2321</v>
      </c>
      <c r="B2317" s="23" t="s">
        <v>5982</v>
      </c>
      <c r="C2317" s="23" t="s">
        <v>5954</v>
      </c>
      <c r="D2317" s="23" t="s">
        <v>2655</v>
      </c>
    </row>
    <row r="2318" spans="1:4" x14ac:dyDescent="0.3">
      <c r="A2318" s="23" t="s">
        <v>2322</v>
      </c>
      <c r="B2318" s="23" t="s">
        <v>5983</v>
      </c>
      <c r="C2318" s="23" t="s">
        <v>4659</v>
      </c>
      <c r="D2318" s="23" t="s">
        <v>4354</v>
      </c>
    </row>
    <row r="2319" spans="1:4" x14ac:dyDescent="0.3">
      <c r="A2319" s="23" t="s">
        <v>2323</v>
      </c>
      <c r="B2319" s="23" t="s">
        <v>5983</v>
      </c>
      <c r="C2319" s="23" t="s">
        <v>5955</v>
      </c>
      <c r="D2319" s="23" t="s">
        <v>3919</v>
      </c>
    </row>
    <row r="2320" spans="1:4" x14ac:dyDescent="0.3">
      <c r="A2320" s="23" t="s">
        <v>2324</v>
      </c>
      <c r="B2320" s="23" t="s">
        <v>5982</v>
      </c>
      <c r="C2320" s="23" t="s">
        <v>5956</v>
      </c>
      <c r="D2320" s="23" t="s">
        <v>4355</v>
      </c>
    </row>
    <row r="2321" spans="1:4" x14ac:dyDescent="0.3">
      <c r="A2321" s="23" t="s">
        <v>2325</v>
      </c>
      <c r="B2321" s="23" t="s">
        <v>5983</v>
      </c>
      <c r="C2321" s="23" t="s">
        <v>5024</v>
      </c>
      <c r="D2321" s="23" t="s">
        <v>4356</v>
      </c>
    </row>
    <row r="2322" spans="1:4" x14ac:dyDescent="0.3">
      <c r="A2322" s="23" t="s">
        <v>2326</v>
      </c>
      <c r="B2322" s="23" t="s">
        <v>5983</v>
      </c>
      <c r="C2322" s="23" t="s">
        <v>3209</v>
      </c>
      <c r="D2322" s="23" t="s">
        <v>4357</v>
      </c>
    </row>
    <row r="2323" spans="1:4" x14ac:dyDescent="0.3">
      <c r="A2323" s="23" t="s">
        <v>2327</v>
      </c>
      <c r="B2323" s="23" t="s">
        <v>5982</v>
      </c>
      <c r="C2323" s="23" t="s">
        <v>5025</v>
      </c>
      <c r="D2323" s="23" t="s">
        <v>4358</v>
      </c>
    </row>
    <row r="2324" spans="1:4" x14ac:dyDescent="0.3">
      <c r="A2324" s="23" t="s">
        <v>2328</v>
      </c>
      <c r="B2324" s="23" t="s">
        <v>5983</v>
      </c>
      <c r="C2324" s="23" t="s">
        <v>4453</v>
      </c>
      <c r="D2324" s="23" t="s">
        <v>4359</v>
      </c>
    </row>
    <row r="2325" spans="1:4" x14ac:dyDescent="0.3">
      <c r="A2325" s="23" t="s">
        <v>2329</v>
      </c>
      <c r="B2325" s="23" t="s">
        <v>5983</v>
      </c>
      <c r="C2325" s="23" t="s">
        <v>5957</v>
      </c>
      <c r="D2325" s="23" t="s">
        <v>4360</v>
      </c>
    </row>
    <row r="2326" spans="1:4" x14ac:dyDescent="0.3">
      <c r="A2326" s="23" t="s">
        <v>2330</v>
      </c>
      <c r="B2326" s="23" t="s">
        <v>5982</v>
      </c>
      <c r="C2326" s="23" t="s">
        <v>5026</v>
      </c>
      <c r="D2326" s="23" t="s">
        <v>3077</v>
      </c>
    </row>
    <row r="2327" spans="1:4" x14ac:dyDescent="0.3">
      <c r="A2327" s="23" t="s">
        <v>2331</v>
      </c>
      <c r="B2327" s="23" t="s">
        <v>5982</v>
      </c>
      <c r="C2327" s="23" t="s">
        <v>5027</v>
      </c>
      <c r="D2327" s="23" t="s">
        <v>4361</v>
      </c>
    </row>
    <row r="2328" spans="1:4" x14ac:dyDescent="0.3">
      <c r="A2328" s="23" t="s">
        <v>2332</v>
      </c>
      <c r="B2328" s="23" t="s">
        <v>5983</v>
      </c>
      <c r="C2328" s="23" t="s">
        <v>4727</v>
      </c>
      <c r="D2328" s="23" t="s">
        <v>2705</v>
      </c>
    </row>
    <row r="2329" spans="1:4" x14ac:dyDescent="0.3">
      <c r="A2329" s="23" t="s">
        <v>2333</v>
      </c>
      <c r="B2329" s="23" t="s">
        <v>5983</v>
      </c>
      <c r="C2329" s="23" t="s">
        <v>4395</v>
      </c>
      <c r="D2329" s="23" t="s">
        <v>4362</v>
      </c>
    </row>
    <row r="2330" spans="1:4" x14ac:dyDescent="0.3">
      <c r="A2330" s="23" t="s">
        <v>2334</v>
      </c>
      <c r="B2330" s="23" t="s">
        <v>5982</v>
      </c>
      <c r="C2330" s="23" t="s">
        <v>5958</v>
      </c>
      <c r="D2330" s="23" t="s">
        <v>4363</v>
      </c>
    </row>
    <row r="2331" spans="1:4" x14ac:dyDescent="0.3">
      <c r="A2331" s="23" t="s">
        <v>2335</v>
      </c>
      <c r="B2331" s="23" t="s">
        <v>5983</v>
      </c>
      <c r="C2331" s="23" t="s">
        <v>5028</v>
      </c>
      <c r="D2331" s="23" t="s">
        <v>4364</v>
      </c>
    </row>
    <row r="2332" spans="1:4" x14ac:dyDescent="0.3">
      <c r="A2332" s="23" t="s">
        <v>2336</v>
      </c>
      <c r="B2332" s="23" t="s">
        <v>5983</v>
      </c>
      <c r="C2332" s="23" t="s">
        <v>4550</v>
      </c>
      <c r="D2332" s="23" t="s">
        <v>4365</v>
      </c>
    </row>
    <row r="2333" spans="1:4" x14ac:dyDescent="0.3">
      <c r="A2333" s="23" t="s">
        <v>2337</v>
      </c>
      <c r="B2333" s="23" t="s">
        <v>5982</v>
      </c>
      <c r="C2333" s="23" t="s">
        <v>5959</v>
      </c>
      <c r="D2333" s="23" t="s">
        <v>4366</v>
      </c>
    </row>
    <row r="2334" spans="1:4" x14ac:dyDescent="0.3">
      <c r="A2334" s="23" t="s">
        <v>2338</v>
      </c>
      <c r="B2334" s="23" t="s">
        <v>5983</v>
      </c>
      <c r="C2334" s="23" t="s">
        <v>4879</v>
      </c>
      <c r="D2334" s="23" t="s">
        <v>4367</v>
      </c>
    </row>
    <row r="2335" spans="1:4" x14ac:dyDescent="0.3">
      <c r="A2335" s="23" t="s">
        <v>2339</v>
      </c>
      <c r="B2335" s="23" t="s">
        <v>5983</v>
      </c>
      <c r="C2335" s="23" t="s">
        <v>5960</v>
      </c>
      <c r="D2335" s="23" t="s">
        <v>4368</v>
      </c>
    </row>
    <row r="2336" spans="1:4" x14ac:dyDescent="0.3">
      <c r="A2336" s="23" t="s">
        <v>2340</v>
      </c>
      <c r="B2336" s="23" t="s">
        <v>5982</v>
      </c>
      <c r="C2336" s="23" t="s">
        <v>5961</v>
      </c>
      <c r="D2336" s="23" t="s">
        <v>4369</v>
      </c>
    </row>
  </sheetData>
  <phoneticPr fontId="4"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123F-8D62-4399-BBE4-3805494B8185}">
  <sheetPr codeName="Sheet5"/>
  <dimension ref="A1:J2336"/>
  <sheetViews>
    <sheetView workbookViewId="0">
      <selection activeCell="F1" activeCellId="2" sqref="D1:D1048576 E1:E1048576 F1:F1048576"/>
    </sheetView>
  </sheetViews>
  <sheetFormatPr defaultRowHeight="14.4" x14ac:dyDescent="0.3"/>
  <cols>
    <col min="1" max="1" width="13.5546875" bestFit="1" customWidth="1"/>
    <col min="2" max="2" width="7" style="3" bestFit="1" customWidth="1"/>
    <col min="3" max="3" width="8.88671875" style="3"/>
    <col min="4" max="4" width="13.21875" style="54" bestFit="1" customWidth="1"/>
    <col min="5" max="5" width="16.77734375" style="54" bestFit="1" customWidth="1"/>
    <col min="6" max="6" width="15.33203125" style="54" bestFit="1" customWidth="1"/>
    <col min="7" max="7" width="25.21875" style="54" bestFit="1" customWidth="1"/>
    <col min="8" max="8" width="9.44140625" bestFit="1" customWidth="1"/>
    <col min="9" max="9" width="14.88671875" bestFit="1" customWidth="1"/>
    <col min="10" max="10" width="15.6640625" bestFit="1" customWidth="1"/>
  </cols>
  <sheetData>
    <row r="1" spans="1:10" x14ac:dyDescent="0.3">
      <c r="A1" s="14" t="s">
        <v>5</v>
      </c>
      <c r="B1" s="3" t="s">
        <v>0</v>
      </c>
      <c r="C1" s="3" t="s">
        <v>5032</v>
      </c>
      <c r="D1" s="54" t="s">
        <v>5033</v>
      </c>
      <c r="E1" s="54" t="s">
        <v>1</v>
      </c>
      <c r="F1" s="54" t="s">
        <v>5034</v>
      </c>
      <c r="G1" s="54" t="s">
        <v>5035</v>
      </c>
      <c r="H1" t="s">
        <v>5036</v>
      </c>
      <c r="I1" t="s">
        <v>4375</v>
      </c>
      <c r="J1" t="s">
        <v>5037</v>
      </c>
    </row>
    <row r="2" spans="1:10" x14ac:dyDescent="0.3">
      <c r="A2" t="s">
        <v>6</v>
      </c>
      <c r="B2" s="3">
        <v>47.41</v>
      </c>
      <c r="C2" s="3">
        <v>7.47</v>
      </c>
      <c r="D2" s="54" t="s">
        <v>2</v>
      </c>
      <c r="E2" s="54" t="s">
        <v>2</v>
      </c>
      <c r="F2" s="54" t="s">
        <v>2</v>
      </c>
      <c r="G2" s="54">
        <v>0</v>
      </c>
      <c r="H2" t="s">
        <v>3</v>
      </c>
      <c r="I2" t="str">
        <f>IF(B2&gt;=30,"Obesity",IF(B2&gt;=25,"Overweight",IF(B2&gt;18.5,"Normal Weight","Under  Weight")))</f>
        <v>Obesity</v>
      </c>
      <c r="J2" t="str">
        <f>IF(Table1_1[[#This Row],[HBA1C]]&gt;=6.5,"Diabetic",IF(Table1_1[[#This Row],[HBA1C]]&gt;=5.7,"Prediabetic","Normal"))</f>
        <v>Diabetic</v>
      </c>
    </row>
    <row r="3" spans="1:10" x14ac:dyDescent="0.3">
      <c r="A3" t="s">
        <v>7</v>
      </c>
      <c r="B3" s="3">
        <v>30.36</v>
      </c>
      <c r="C3" s="3">
        <v>5.77</v>
      </c>
      <c r="D3" s="54" t="s">
        <v>2</v>
      </c>
      <c r="E3" s="54" t="s">
        <v>2</v>
      </c>
      <c r="F3" s="54" t="s">
        <v>2</v>
      </c>
      <c r="G3" s="54">
        <v>0</v>
      </c>
      <c r="H3" t="s">
        <v>3</v>
      </c>
      <c r="I3" t="str">
        <f t="shared" ref="I3:I66" si="0">IF(B3&gt;=30,"Obesity",IF(B3&gt;=25,"Overweight",IF(B3&gt;18.5,"Normal Weight","Under  Weight")))</f>
        <v>Obesity</v>
      </c>
      <c r="J3" t="str">
        <f>IF(Table1_1[[#This Row],[HBA1C]]&gt;=6.5,"Diabetic",IF(Table1_1[[#This Row],[HBA1C]]&gt;=5.7,"Prediabetic","Normal"))</f>
        <v>Prediabetic</v>
      </c>
    </row>
    <row r="4" spans="1:10" x14ac:dyDescent="0.3">
      <c r="A4" t="s">
        <v>8</v>
      </c>
      <c r="B4" s="3">
        <v>34.484999999999999</v>
      </c>
      <c r="C4" s="3">
        <v>11.87</v>
      </c>
      <c r="D4" s="54" t="s">
        <v>3</v>
      </c>
      <c r="E4" s="54" t="s">
        <v>2</v>
      </c>
      <c r="F4" s="54" t="s">
        <v>2</v>
      </c>
      <c r="G4" s="54">
        <v>2</v>
      </c>
      <c r="H4" t="s">
        <v>3</v>
      </c>
      <c r="I4" t="str">
        <f t="shared" si="0"/>
        <v>Obesity</v>
      </c>
      <c r="J4" t="str">
        <f>IF(Table1_1[[#This Row],[HBA1C]]&gt;=6.5,"Diabetic",IF(Table1_1[[#This Row],[HBA1C]]&gt;=5.7,"Prediabetic","Normal"))</f>
        <v>Diabetic</v>
      </c>
    </row>
    <row r="5" spans="1:10" x14ac:dyDescent="0.3">
      <c r="A5" t="s">
        <v>9</v>
      </c>
      <c r="B5" s="3">
        <v>38.094999999999999</v>
      </c>
      <c r="C5" s="3">
        <v>6.05</v>
      </c>
      <c r="D5" s="54" t="s">
        <v>2</v>
      </c>
      <c r="E5" s="54" t="s">
        <v>2</v>
      </c>
      <c r="F5" s="54" t="s">
        <v>2</v>
      </c>
      <c r="G5" s="54">
        <v>0</v>
      </c>
      <c r="H5" t="s">
        <v>3</v>
      </c>
      <c r="I5" t="str">
        <f t="shared" si="0"/>
        <v>Obesity</v>
      </c>
      <c r="J5" t="str">
        <f>IF(Table1_1[[#This Row],[HBA1C]]&gt;=6.5,"Diabetic",IF(Table1_1[[#This Row],[HBA1C]]&gt;=5.7,"Prediabetic","Normal"))</f>
        <v>Prediabetic</v>
      </c>
    </row>
    <row r="6" spans="1:10" x14ac:dyDescent="0.3">
      <c r="A6" t="s">
        <v>10</v>
      </c>
      <c r="B6" s="3">
        <v>35.53</v>
      </c>
      <c r="C6" s="3">
        <v>5.45</v>
      </c>
      <c r="D6" s="54" t="s">
        <v>2</v>
      </c>
      <c r="E6" s="54" t="s">
        <v>2</v>
      </c>
      <c r="F6" s="54" t="s">
        <v>2</v>
      </c>
      <c r="G6" s="54">
        <v>0</v>
      </c>
      <c r="H6" t="s">
        <v>3</v>
      </c>
      <c r="I6" t="str">
        <f t="shared" si="0"/>
        <v>Obesity</v>
      </c>
      <c r="J6" t="str">
        <f>IF(Table1_1[[#This Row],[HBA1C]]&gt;=6.5,"Diabetic",IF(Table1_1[[#This Row],[HBA1C]]&gt;=5.7,"Prediabetic","Normal"))</f>
        <v>Normal</v>
      </c>
    </row>
    <row r="7" spans="1:10" x14ac:dyDescent="0.3">
      <c r="A7" t="s">
        <v>11</v>
      </c>
      <c r="B7" s="3">
        <v>32.799999999999997</v>
      </c>
      <c r="C7" s="3">
        <v>6.59</v>
      </c>
      <c r="D7" s="54" t="s">
        <v>2</v>
      </c>
      <c r="E7" s="54" t="s">
        <v>2</v>
      </c>
      <c r="F7" s="54" t="s">
        <v>2</v>
      </c>
      <c r="G7" s="54">
        <v>0</v>
      </c>
      <c r="H7" t="s">
        <v>3</v>
      </c>
      <c r="I7" t="str">
        <f t="shared" si="0"/>
        <v>Obesity</v>
      </c>
      <c r="J7" t="str">
        <f>IF(Table1_1[[#This Row],[HBA1C]]&gt;=6.5,"Diabetic",IF(Table1_1[[#This Row],[HBA1C]]&gt;=5.7,"Prediabetic","Normal"))</f>
        <v>Diabetic</v>
      </c>
    </row>
    <row r="8" spans="1:10" x14ac:dyDescent="0.3">
      <c r="A8" t="s">
        <v>12</v>
      </c>
      <c r="B8" s="3">
        <v>36.4</v>
      </c>
      <c r="C8" s="3">
        <v>6.07</v>
      </c>
      <c r="D8" s="54" t="s">
        <v>2</v>
      </c>
      <c r="E8" s="54" t="s">
        <v>2</v>
      </c>
      <c r="F8" s="54" t="s">
        <v>2</v>
      </c>
      <c r="G8" s="54">
        <v>0</v>
      </c>
      <c r="H8" t="s">
        <v>3</v>
      </c>
      <c r="I8" t="str">
        <f t="shared" si="0"/>
        <v>Obesity</v>
      </c>
      <c r="J8" t="str">
        <f>IF(Table1_1[[#This Row],[HBA1C]]&gt;=6.5,"Diabetic",IF(Table1_1[[#This Row],[HBA1C]]&gt;=5.7,"Prediabetic","Normal"))</f>
        <v>Prediabetic</v>
      </c>
    </row>
    <row r="9" spans="1:10" x14ac:dyDescent="0.3">
      <c r="A9" t="s">
        <v>13</v>
      </c>
      <c r="B9" s="3">
        <v>36.96</v>
      </c>
      <c r="C9" s="3">
        <v>7.93</v>
      </c>
      <c r="D9" s="54" t="s">
        <v>2</v>
      </c>
      <c r="E9" s="54" t="s">
        <v>2</v>
      </c>
      <c r="F9" s="54" t="s">
        <v>2</v>
      </c>
      <c r="G9" s="54">
        <v>3</v>
      </c>
      <c r="H9" t="s">
        <v>3</v>
      </c>
      <c r="I9" t="str">
        <f t="shared" si="0"/>
        <v>Obesity</v>
      </c>
      <c r="J9" t="str">
        <f>IF(Table1_1[[#This Row],[HBA1C]]&gt;=6.5,"Diabetic",IF(Table1_1[[#This Row],[HBA1C]]&gt;=5.7,"Prediabetic","Normal"))</f>
        <v>Diabetic</v>
      </c>
    </row>
    <row r="10" spans="1:10" x14ac:dyDescent="0.3">
      <c r="A10" t="s">
        <v>14</v>
      </c>
      <c r="B10" s="3">
        <v>41.14</v>
      </c>
      <c r="C10" s="3">
        <v>9.58</v>
      </c>
      <c r="D10" s="54" t="s">
        <v>3</v>
      </c>
      <c r="E10" s="54" t="s">
        <v>2</v>
      </c>
      <c r="F10" s="54" t="s">
        <v>4</v>
      </c>
      <c r="G10" s="54">
        <v>1</v>
      </c>
      <c r="H10" t="s">
        <v>3</v>
      </c>
      <c r="I10" t="str">
        <f t="shared" si="0"/>
        <v>Obesity</v>
      </c>
      <c r="J10" t="str">
        <f>IF(Table1_1[[#This Row],[HBA1C]]&gt;=6.5,"Diabetic",IF(Table1_1[[#This Row],[HBA1C]]&gt;=5.7,"Prediabetic","Normal"))</f>
        <v>Diabetic</v>
      </c>
    </row>
    <row r="11" spans="1:10" x14ac:dyDescent="0.3">
      <c r="A11" t="s">
        <v>15</v>
      </c>
      <c r="B11" s="3">
        <v>38.06</v>
      </c>
      <c r="C11" s="3">
        <v>10.79</v>
      </c>
      <c r="D11" s="54" t="s">
        <v>2</v>
      </c>
      <c r="E11" s="54" t="s">
        <v>2</v>
      </c>
      <c r="F11" s="54" t="s">
        <v>2</v>
      </c>
      <c r="G11" s="54">
        <v>0</v>
      </c>
      <c r="H11" t="s">
        <v>3</v>
      </c>
      <c r="I11" t="str">
        <f t="shared" si="0"/>
        <v>Obesity</v>
      </c>
      <c r="J11" t="str">
        <f>IF(Table1_1[[#This Row],[HBA1C]]&gt;=6.5,"Diabetic",IF(Table1_1[[#This Row],[HBA1C]]&gt;=5.7,"Prediabetic","Normal"))</f>
        <v>Diabetic</v>
      </c>
    </row>
    <row r="12" spans="1:10" x14ac:dyDescent="0.3">
      <c r="A12" t="s">
        <v>16</v>
      </c>
      <c r="B12" s="3">
        <v>37.700000000000003</v>
      </c>
      <c r="C12" s="3">
        <v>5.96</v>
      </c>
      <c r="D12" s="54" t="s">
        <v>3</v>
      </c>
      <c r="E12" s="54" t="s">
        <v>2</v>
      </c>
      <c r="F12" s="54" t="s">
        <v>2</v>
      </c>
      <c r="G12" s="54">
        <v>2</v>
      </c>
      <c r="H12" t="s">
        <v>3</v>
      </c>
      <c r="I12" t="str">
        <f t="shared" si="0"/>
        <v>Obesity</v>
      </c>
      <c r="J12" t="str">
        <f>IF(Table1_1[[#This Row],[HBA1C]]&gt;=6.5,"Diabetic",IF(Table1_1[[#This Row],[HBA1C]]&gt;=5.7,"Prediabetic","Normal"))</f>
        <v>Prediabetic</v>
      </c>
    </row>
    <row r="13" spans="1:10" x14ac:dyDescent="0.3">
      <c r="A13" t="s">
        <v>17</v>
      </c>
      <c r="B13" s="3">
        <v>42.13</v>
      </c>
      <c r="C13" s="3">
        <v>11.9</v>
      </c>
      <c r="D13" s="54" t="s">
        <v>2</v>
      </c>
      <c r="E13" s="54" t="s">
        <v>2</v>
      </c>
      <c r="F13" s="54" t="s">
        <v>2</v>
      </c>
      <c r="G13" s="54">
        <v>0</v>
      </c>
      <c r="H13" t="s">
        <v>3</v>
      </c>
      <c r="I13" t="str">
        <f t="shared" si="0"/>
        <v>Obesity</v>
      </c>
      <c r="J13" t="str">
        <f>IF(Table1_1[[#This Row],[HBA1C]]&gt;=6.5,"Diabetic",IF(Table1_1[[#This Row],[HBA1C]]&gt;=5.7,"Prediabetic","Normal"))</f>
        <v>Diabetic</v>
      </c>
    </row>
    <row r="14" spans="1:10" x14ac:dyDescent="0.3">
      <c r="A14" t="s">
        <v>18</v>
      </c>
      <c r="B14" s="3">
        <v>40.92</v>
      </c>
      <c r="C14" s="3">
        <v>8.41</v>
      </c>
      <c r="D14" s="54" t="s">
        <v>2</v>
      </c>
      <c r="E14" s="54" t="s">
        <v>2</v>
      </c>
      <c r="F14" s="54" t="s">
        <v>2</v>
      </c>
      <c r="G14" s="54">
        <v>0</v>
      </c>
      <c r="H14" t="s">
        <v>3</v>
      </c>
      <c r="I14" t="str">
        <f t="shared" si="0"/>
        <v>Obesity</v>
      </c>
      <c r="J14" t="str">
        <f>IF(Table1_1[[#This Row],[HBA1C]]&gt;=6.5,"Diabetic",IF(Table1_1[[#This Row],[HBA1C]]&gt;=5.7,"Prediabetic","Normal"))</f>
        <v>Diabetic</v>
      </c>
    </row>
    <row r="15" spans="1:10" x14ac:dyDescent="0.3">
      <c r="A15" t="s">
        <v>19</v>
      </c>
      <c r="B15" s="3">
        <v>40.564999999999998</v>
      </c>
      <c r="C15" s="3">
        <v>7.02</v>
      </c>
      <c r="D15" s="54" t="s">
        <v>2</v>
      </c>
      <c r="E15" s="54" t="s">
        <v>2</v>
      </c>
      <c r="F15" s="54" t="s">
        <v>2</v>
      </c>
      <c r="G15" s="54">
        <v>0</v>
      </c>
      <c r="H15" t="s">
        <v>3</v>
      </c>
      <c r="I15" t="str">
        <f t="shared" si="0"/>
        <v>Obesity</v>
      </c>
      <c r="J15" t="str">
        <f>IF(Table1_1[[#This Row],[HBA1C]]&gt;=6.5,"Diabetic",IF(Table1_1[[#This Row],[HBA1C]]&gt;=5.7,"Prediabetic","Normal"))</f>
        <v>Diabetic</v>
      </c>
    </row>
    <row r="16" spans="1:10" x14ac:dyDescent="0.3">
      <c r="A16" t="s">
        <v>20</v>
      </c>
      <c r="B16" s="3">
        <v>36.384999999999998</v>
      </c>
      <c r="C16" s="3">
        <v>7.59</v>
      </c>
      <c r="D16" s="54" t="s">
        <v>3</v>
      </c>
      <c r="E16" s="54" t="s">
        <v>2</v>
      </c>
      <c r="F16" s="54" t="s">
        <v>2</v>
      </c>
      <c r="G16" s="54">
        <v>2</v>
      </c>
      <c r="H16" t="s">
        <v>3</v>
      </c>
      <c r="I16" t="str">
        <f t="shared" si="0"/>
        <v>Obesity</v>
      </c>
      <c r="J16" t="str">
        <f>IF(Table1_1[[#This Row],[HBA1C]]&gt;=6.5,"Diabetic",IF(Table1_1[[#This Row],[HBA1C]]&gt;=5.7,"Prediabetic","Normal"))</f>
        <v>Diabetic</v>
      </c>
    </row>
    <row r="17" spans="1:10" x14ac:dyDescent="0.3">
      <c r="A17" t="s">
        <v>21</v>
      </c>
      <c r="B17" s="3">
        <v>39.9</v>
      </c>
      <c r="C17" s="3">
        <v>11.32</v>
      </c>
      <c r="D17" s="54" t="s">
        <v>2</v>
      </c>
      <c r="E17" s="54" t="s">
        <v>2</v>
      </c>
      <c r="F17" s="54" t="s">
        <v>2</v>
      </c>
      <c r="G17" s="54">
        <v>0</v>
      </c>
      <c r="H17" t="s">
        <v>3</v>
      </c>
      <c r="I17" t="str">
        <f t="shared" si="0"/>
        <v>Obesity</v>
      </c>
      <c r="J17" t="str">
        <f>IF(Table1_1[[#This Row],[HBA1C]]&gt;=6.5,"Diabetic",IF(Table1_1[[#This Row],[HBA1C]]&gt;=5.7,"Prediabetic","Normal"))</f>
        <v>Diabetic</v>
      </c>
    </row>
    <row r="18" spans="1:10" x14ac:dyDescent="0.3">
      <c r="A18" t="s">
        <v>22</v>
      </c>
      <c r="B18" s="3">
        <v>33.799999999999997</v>
      </c>
      <c r="C18" s="3">
        <v>7.67</v>
      </c>
      <c r="D18" s="54" t="s">
        <v>2</v>
      </c>
      <c r="E18" s="54" t="s">
        <v>2</v>
      </c>
      <c r="F18" s="54" t="s">
        <v>2</v>
      </c>
      <c r="G18" s="54">
        <v>3</v>
      </c>
      <c r="H18" t="s">
        <v>3</v>
      </c>
      <c r="I18" t="str">
        <f t="shared" si="0"/>
        <v>Obesity</v>
      </c>
      <c r="J18" t="str">
        <f>IF(Table1_1[[#This Row],[HBA1C]]&gt;=6.5,"Diabetic",IF(Table1_1[[#This Row],[HBA1C]]&gt;=5.7,"Prediabetic","Normal"))</f>
        <v>Diabetic</v>
      </c>
    </row>
    <row r="19" spans="1:10" x14ac:dyDescent="0.3">
      <c r="A19" t="s">
        <v>23</v>
      </c>
      <c r="B19" s="3">
        <v>36.765000000000001</v>
      </c>
      <c r="C19" s="3">
        <v>7.29</v>
      </c>
      <c r="D19" s="54" t="s">
        <v>3</v>
      </c>
      <c r="E19" s="54" t="s">
        <v>2</v>
      </c>
      <c r="F19" s="54" t="s">
        <v>4</v>
      </c>
      <c r="G19" s="54">
        <v>1</v>
      </c>
      <c r="H19" t="s">
        <v>3</v>
      </c>
      <c r="I19" t="str">
        <f t="shared" si="0"/>
        <v>Obesity</v>
      </c>
      <c r="J19" t="str">
        <f>IF(Table1_1[[#This Row],[HBA1C]]&gt;=6.5,"Diabetic",IF(Table1_1[[#This Row],[HBA1C]]&gt;=5.7,"Prediabetic","Normal"))</f>
        <v>Diabetic</v>
      </c>
    </row>
    <row r="20" spans="1:10" x14ac:dyDescent="0.3">
      <c r="A20" t="s">
        <v>24</v>
      </c>
      <c r="B20" s="3">
        <v>36.954999999999998</v>
      </c>
      <c r="C20" s="3">
        <v>4.72</v>
      </c>
      <c r="D20" s="54" t="s">
        <v>3</v>
      </c>
      <c r="E20" s="54" t="s">
        <v>2</v>
      </c>
      <c r="F20" s="54" t="s">
        <v>2</v>
      </c>
      <c r="G20" s="54">
        <v>1</v>
      </c>
      <c r="H20" t="s">
        <v>3</v>
      </c>
      <c r="I20" t="str">
        <f t="shared" si="0"/>
        <v>Obesity</v>
      </c>
      <c r="J20" t="str">
        <f>IF(Table1_1[[#This Row],[HBA1C]]&gt;=6.5,"Diabetic",IF(Table1_1[[#This Row],[HBA1C]]&gt;=5.7,"Prediabetic","Normal"))</f>
        <v>Normal</v>
      </c>
    </row>
    <row r="21" spans="1:10" x14ac:dyDescent="0.3">
      <c r="A21" t="s">
        <v>25</v>
      </c>
      <c r="B21" s="3">
        <v>42.9</v>
      </c>
      <c r="C21" s="3">
        <v>11.41</v>
      </c>
      <c r="D21" s="54" t="s">
        <v>2</v>
      </c>
      <c r="E21" s="54" t="s">
        <v>2</v>
      </c>
      <c r="F21" s="54" t="s">
        <v>2</v>
      </c>
      <c r="G21" s="54">
        <v>0</v>
      </c>
      <c r="H21" t="s">
        <v>3</v>
      </c>
      <c r="I21" t="str">
        <f t="shared" si="0"/>
        <v>Obesity</v>
      </c>
      <c r="J21" t="str">
        <f>IF(Table1_1[[#This Row],[HBA1C]]&gt;=6.5,"Diabetic",IF(Table1_1[[#This Row],[HBA1C]]&gt;=5.7,"Prediabetic","Normal"))</f>
        <v>Diabetic</v>
      </c>
    </row>
    <row r="22" spans="1:10" x14ac:dyDescent="0.3">
      <c r="A22" t="s">
        <v>26</v>
      </c>
      <c r="B22" s="3">
        <v>36.299999999999997</v>
      </c>
      <c r="C22" s="3">
        <v>11.5</v>
      </c>
      <c r="D22" s="54" t="s">
        <v>3</v>
      </c>
      <c r="E22" s="54" t="s">
        <v>2</v>
      </c>
      <c r="F22" s="54" t="s">
        <v>2</v>
      </c>
      <c r="G22" s="54">
        <v>2</v>
      </c>
      <c r="H22" t="s">
        <v>3</v>
      </c>
      <c r="I22" t="str">
        <f t="shared" si="0"/>
        <v>Obesity</v>
      </c>
      <c r="J22" t="str">
        <f>IF(Table1_1[[#This Row],[HBA1C]]&gt;=6.5,"Diabetic",IF(Table1_1[[#This Row],[HBA1C]]&gt;=5.7,"Prediabetic","Normal"))</f>
        <v>Diabetic</v>
      </c>
    </row>
    <row r="23" spans="1:10" x14ac:dyDescent="0.3">
      <c r="A23" t="s">
        <v>27</v>
      </c>
      <c r="B23" s="3">
        <v>32.200000000000003</v>
      </c>
      <c r="C23" s="3">
        <v>6.22</v>
      </c>
      <c r="D23" s="54" t="s">
        <v>3</v>
      </c>
      <c r="E23" s="54" t="s">
        <v>2</v>
      </c>
      <c r="F23" s="54" t="s">
        <v>2</v>
      </c>
      <c r="G23" s="54">
        <v>2</v>
      </c>
      <c r="H23" t="s">
        <v>3</v>
      </c>
      <c r="I23" t="str">
        <f t="shared" si="0"/>
        <v>Obesity</v>
      </c>
      <c r="J23" t="str">
        <f>IF(Table1_1[[#This Row],[HBA1C]]&gt;=6.5,"Diabetic",IF(Table1_1[[#This Row],[HBA1C]]&gt;=5.7,"Prediabetic","Normal"))</f>
        <v>Prediabetic</v>
      </c>
    </row>
    <row r="24" spans="1:10" x14ac:dyDescent="0.3">
      <c r="A24" t="s">
        <v>28</v>
      </c>
      <c r="B24" s="3">
        <v>31.3</v>
      </c>
      <c r="C24" s="3">
        <v>11.38</v>
      </c>
      <c r="D24" s="54" t="s">
        <v>2</v>
      </c>
      <c r="E24" s="54" t="s">
        <v>2</v>
      </c>
      <c r="F24" s="54" t="s">
        <v>2</v>
      </c>
      <c r="G24" s="54">
        <v>3</v>
      </c>
      <c r="H24" t="s">
        <v>3</v>
      </c>
      <c r="I24" t="str">
        <f t="shared" si="0"/>
        <v>Obesity</v>
      </c>
      <c r="J24" t="str">
        <f>IF(Table1_1[[#This Row],[HBA1C]]&gt;=6.5,"Diabetic",IF(Table1_1[[#This Row],[HBA1C]]&gt;=5.7,"Prediabetic","Normal"))</f>
        <v>Diabetic</v>
      </c>
    </row>
    <row r="25" spans="1:10" x14ac:dyDescent="0.3">
      <c r="A25" t="s">
        <v>29</v>
      </c>
      <c r="B25" s="3">
        <v>41.8</v>
      </c>
      <c r="C25" s="3">
        <v>7.89</v>
      </c>
      <c r="D25" s="54" t="s">
        <v>3</v>
      </c>
      <c r="E25" s="54" t="s">
        <v>2</v>
      </c>
      <c r="F25" s="54" t="s">
        <v>2</v>
      </c>
      <c r="G25" s="54">
        <v>2</v>
      </c>
      <c r="H25" t="s">
        <v>3</v>
      </c>
      <c r="I25" t="str">
        <f t="shared" si="0"/>
        <v>Obesity</v>
      </c>
      <c r="J25" t="str">
        <f>IF(Table1_1[[#This Row],[HBA1C]]&gt;=6.5,"Diabetic",IF(Table1_1[[#This Row],[HBA1C]]&gt;=5.7,"Prediabetic","Normal"))</f>
        <v>Diabetic</v>
      </c>
    </row>
    <row r="26" spans="1:10" x14ac:dyDescent="0.3">
      <c r="A26" t="s">
        <v>30</v>
      </c>
      <c r="B26" s="3">
        <v>35.090000000000003</v>
      </c>
      <c r="C26" s="3">
        <v>4.38</v>
      </c>
      <c r="D26" s="54" t="s">
        <v>3</v>
      </c>
      <c r="E26" s="54" t="s">
        <v>2</v>
      </c>
      <c r="F26" s="54" t="s">
        <v>2</v>
      </c>
      <c r="G26" s="54">
        <v>2</v>
      </c>
      <c r="H26" t="s">
        <v>3</v>
      </c>
      <c r="I26" t="str">
        <f t="shared" si="0"/>
        <v>Obesity</v>
      </c>
      <c r="J26" t="str">
        <f>IF(Table1_1[[#This Row],[HBA1C]]&gt;=6.5,"Diabetic",IF(Table1_1[[#This Row],[HBA1C]]&gt;=5.7,"Prediabetic","Normal"))</f>
        <v>Normal</v>
      </c>
    </row>
    <row r="27" spans="1:10" x14ac:dyDescent="0.3">
      <c r="A27" t="s">
        <v>31</v>
      </c>
      <c r="B27" s="3">
        <v>33.880000000000003</v>
      </c>
      <c r="C27" s="3">
        <v>7.01</v>
      </c>
      <c r="D27" s="54" t="s">
        <v>2</v>
      </c>
      <c r="E27" s="54" t="s">
        <v>2</v>
      </c>
      <c r="F27" s="54" t="s">
        <v>2</v>
      </c>
      <c r="G27" s="54">
        <v>3</v>
      </c>
      <c r="H27" t="s">
        <v>3</v>
      </c>
      <c r="I27" t="str">
        <f t="shared" si="0"/>
        <v>Obesity</v>
      </c>
      <c r="J27" t="str">
        <f>IF(Table1_1[[#This Row],[HBA1C]]&gt;=6.5,"Diabetic",IF(Table1_1[[#This Row],[HBA1C]]&gt;=5.7,"Prediabetic","Normal"))</f>
        <v>Diabetic</v>
      </c>
    </row>
    <row r="28" spans="1:10" x14ac:dyDescent="0.3">
      <c r="A28" t="s">
        <v>32</v>
      </c>
      <c r="B28" s="3">
        <v>30.875</v>
      </c>
      <c r="C28" s="3">
        <v>11.88</v>
      </c>
      <c r="D28" s="54" t="s">
        <v>2</v>
      </c>
      <c r="E28" s="54" t="s">
        <v>2</v>
      </c>
      <c r="F28" s="54" t="s">
        <v>2</v>
      </c>
      <c r="G28" s="54">
        <v>0</v>
      </c>
      <c r="H28" t="s">
        <v>3</v>
      </c>
      <c r="I28" t="str">
        <f t="shared" si="0"/>
        <v>Obesity</v>
      </c>
      <c r="J28" t="str">
        <f>IF(Table1_1[[#This Row],[HBA1C]]&gt;=6.5,"Diabetic",IF(Table1_1[[#This Row],[HBA1C]]&gt;=5.7,"Prediabetic","Normal"))</f>
        <v>Diabetic</v>
      </c>
    </row>
    <row r="29" spans="1:10" x14ac:dyDescent="0.3">
      <c r="A29" t="s">
        <v>33</v>
      </c>
      <c r="B29" s="3">
        <v>36.86</v>
      </c>
      <c r="C29" s="3">
        <v>5.19</v>
      </c>
      <c r="D29" s="54" t="s">
        <v>3</v>
      </c>
      <c r="E29" s="54" t="s">
        <v>2</v>
      </c>
      <c r="F29" s="54" t="s">
        <v>4</v>
      </c>
      <c r="G29" s="54">
        <v>1</v>
      </c>
      <c r="H29" t="s">
        <v>3</v>
      </c>
      <c r="I29" t="str">
        <f t="shared" si="0"/>
        <v>Obesity</v>
      </c>
      <c r="J29" t="str">
        <f>IF(Table1_1[[#This Row],[HBA1C]]&gt;=6.5,"Diabetic",IF(Table1_1[[#This Row],[HBA1C]]&gt;=5.7,"Prediabetic","Normal"))</f>
        <v>Normal</v>
      </c>
    </row>
    <row r="30" spans="1:10" x14ac:dyDescent="0.3">
      <c r="A30" t="s">
        <v>34</v>
      </c>
      <c r="B30" s="3">
        <v>35.86</v>
      </c>
      <c r="C30" s="3">
        <v>6.74</v>
      </c>
      <c r="D30" s="54" t="s">
        <v>3</v>
      </c>
      <c r="E30" s="54" t="s">
        <v>2</v>
      </c>
      <c r="F30" s="54" t="s">
        <v>2</v>
      </c>
      <c r="G30" s="54">
        <v>2</v>
      </c>
      <c r="H30" t="s">
        <v>3</v>
      </c>
      <c r="I30" t="str">
        <f t="shared" si="0"/>
        <v>Obesity</v>
      </c>
      <c r="J30" t="str">
        <f>IF(Table1_1[[#This Row],[HBA1C]]&gt;=6.5,"Diabetic",IF(Table1_1[[#This Row],[HBA1C]]&gt;=5.7,"Prediabetic","Normal"))</f>
        <v>Diabetic</v>
      </c>
    </row>
    <row r="31" spans="1:10" x14ac:dyDescent="0.3">
      <c r="A31" t="s">
        <v>35</v>
      </c>
      <c r="B31" s="3">
        <v>37.049999999999997</v>
      </c>
      <c r="C31" s="3">
        <v>8.44</v>
      </c>
      <c r="D31" s="54" t="s">
        <v>2</v>
      </c>
      <c r="E31" s="54" t="s">
        <v>2</v>
      </c>
      <c r="F31" s="54" t="s">
        <v>2</v>
      </c>
      <c r="G31" s="54">
        <v>0</v>
      </c>
      <c r="H31" t="s">
        <v>3</v>
      </c>
      <c r="I31" t="str">
        <f t="shared" si="0"/>
        <v>Obesity</v>
      </c>
      <c r="J31" t="str">
        <f>IF(Table1_1[[#This Row],[HBA1C]]&gt;=6.5,"Diabetic",IF(Table1_1[[#This Row],[HBA1C]]&gt;=5.7,"Prediabetic","Normal"))</f>
        <v>Diabetic</v>
      </c>
    </row>
    <row r="32" spans="1:10" x14ac:dyDescent="0.3">
      <c r="A32" t="s">
        <v>36</v>
      </c>
      <c r="B32" s="3">
        <v>43.89</v>
      </c>
      <c r="C32" s="3">
        <v>8.7100000000000009</v>
      </c>
      <c r="D32" s="54" t="s">
        <v>2</v>
      </c>
      <c r="E32" s="54" t="s">
        <v>2</v>
      </c>
      <c r="F32" s="54" t="s">
        <v>2</v>
      </c>
      <c r="G32" s="54">
        <v>0</v>
      </c>
      <c r="H32" t="s">
        <v>3</v>
      </c>
      <c r="I32" t="str">
        <f t="shared" si="0"/>
        <v>Obesity</v>
      </c>
      <c r="J32" t="str">
        <f>IF(Table1_1[[#This Row],[HBA1C]]&gt;=6.5,"Diabetic",IF(Table1_1[[#This Row],[HBA1C]]&gt;=5.7,"Prediabetic","Normal"))</f>
        <v>Diabetic</v>
      </c>
    </row>
    <row r="33" spans="1:10" x14ac:dyDescent="0.3">
      <c r="A33" t="s">
        <v>37</v>
      </c>
      <c r="B33" s="3">
        <v>42.35</v>
      </c>
      <c r="C33" s="3">
        <v>5.08</v>
      </c>
      <c r="D33" s="54" t="s">
        <v>3</v>
      </c>
      <c r="E33" s="54" t="s">
        <v>2</v>
      </c>
      <c r="F33" s="54" t="s">
        <v>2</v>
      </c>
      <c r="G33" s="54">
        <v>0</v>
      </c>
      <c r="H33" t="s">
        <v>3</v>
      </c>
      <c r="I33" t="str">
        <f t="shared" si="0"/>
        <v>Obesity</v>
      </c>
      <c r="J33" t="str">
        <f>IF(Table1_1[[#This Row],[HBA1C]]&gt;=6.5,"Diabetic",IF(Table1_1[[#This Row],[HBA1C]]&gt;=5.7,"Prediabetic","Normal"))</f>
        <v>Normal</v>
      </c>
    </row>
    <row r="34" spans="1:10" x14ac:dyDescent="0.3">
      <c r="A34" t="s">
        <v>38</v>
      </c>
      <c r="B34" s="3">
        <v>31.35</v>
      </c>
      <c r="C34" s="3">
        <v>6.86</v>
      </c>
      <c r="D34" s="54" t="s">
        <v>2</v>
      </c>
      <c r="E34" s="54" t="s">
        <v>2</v>
      </c>
      <c r="F34" s="54" t="s">
        <v>2</v>
      </c>
      <c r="G34" s="54">
        <v>0</v>
      </c>
      <c r="H34" t="s">
        <v>3</v>
      </c>
      <c r="I34" t="str">
        <f t="shared" si="0"/>
        <v>Obesity</v>
      </c>
      <c r="J34" t="str">
        <f>IF(Table1_1[[#This Row],[HBA1C]]&gt;=6.5,"Diabetic",IF(Table1_1[[#This Row],[HBA1C]]&gt;=5.7,"Prediabetic","Normal"))</f>
        <v>Diabetic</v>
      </c>
    </row>
    <row r="35" spans="1:10" x14ac:dyDescent="0.3">
      <c r="A35" t="s">
        <v>39</v>
      </c>
      <c r="B35" s="3">
        <v>47.6</v>
      </c>
      <c r="C35" s="3">
        <v>5.95</v>
      </c>
      <c r="D35" s="54" t="s">
        <v>3</v>
      </c>
      <c r="E35" s="54" t="s">
        <v>2</v>
      </c>
      <c r="F35" s="54" t="s">
        <v>2</v>
      </c>
      <c r="G35" s="54">
        <v>0</v>
      </c>
      <c r="H35" t="s">
        <v>3</v>
      </c>
      <c r="I35" t="str">
        <f t="shared" si="0"/>
        <v>Obesity</v>
      </c>
      <c r="J35" t="str">
        <f>IF(Table1_1[[#This Row],[HBA1C]]&gt;=6.5,"Diabetic",IF(Table1_1[[#This Row],[HBA1C]]&gt;=5.7,"Prediabetic","Normal"))</f>
        <v>Prediabetic</v>
      </c>
    </row>
    <row r="36" spans="1:10" x14ac:dyDescent="0.3">
      <c r="A36" t="s">
        <v>40</v>
      </c>
      <c r="B36" s="3">
        <v>46.2</v>
      </c>
      <c r="C36" s="3">
        <v>6.09</v>
      </c>
      <c r="D36" s="54" t="s">
        <v>2</v>
      </c>
      <c r="E36" s="54" t="s">
        <v>2</v>
      </c>
      <c r="F36" s="54" t="s">
        <v>4</v>
      </c>
      <c r="G36" s="54">
        <v>1</v>
      </c>
      <c r="H36" t="s">
        <v>3</v>
      </c>
      <c r="I36" t="str">
        <f t="shared" si="0"/>
        <v>Obesity</v>
      </c>
      <c r="J36" t="str">
        <f>IF(Table1_1[[#This Row],[HBA1C]]&gt;=6.5,"Diabetic",IF(Table1_1[[#This Row],[HBA1C]]&gt;=5.7,"Prediabetic","Normal"))</f>
        <v>Prediabetic</v>
      </c>
    </row>
    <row r="37" spans="1:10" x14ac:dyDescent="0.3">
      <c r="A37" t="s">
        <v>41</v>
      </c>
      <c r="B37" s="3">
        <v>32.015000000000001</v>
      </c>
      <c r="C37" s="3">
        <v>11.75</v>
      </c>
      <c r="D37" s="54" t="s">
        <v>2</v>
      </c>
      <c r="E37" s="54" t="s">
        <v>2</v>
      </c>
      <c r="F37" s="54" t="s">
        <v>2</v>
      </c>
      <c r="G37" s="54">
        <v>0</v>
      </c>
      <c r="H37" t="s">
        <v>3</v>
      </c>
      <c r="I37" t="str">
        <f t="shared" si="0"/>
        <v>Obesity</v>
      </c>
      <c r="J37" t="str">
        <f>IF(Table1_1[[#This Row],[HBA1C]]&gt;=6.5,"Diabetic",IF(Table1_1[[#This Row],[HBA1C]]&gt;=5.7,"Prediabetic","Normal"))</f>
        <v>Diabetic</v>
      </c>
    </row>
    <row r="38" spans="1:10" x14ac:dyDescent="0.3">
      <c r="A38" t="s">
        <v>42</v>
      </c>
      <c r="B38" s="3">
        <v>40.564999999999998</v>
      </c>
      <c r="C38" s="3">
        <v>7.37</v>
      </c>
      <c r="D38" s="54" t="s">
        <v>2</v>
      </c>
      <c r="E38" s="54" t="s">
        <v>2</v>
      </c>
      <c r="F38" s="54" t="s">
        <v>2</v>
      </c>
      <c r="G38" s="54">
        <v>0</v>
      </c>
      <c r="H38" t="s">
        <v>3</v>
      </c>
      <c r="I38" t="str">
        <f t="shared" si="0"/>
        <v>Obesity</v>
      </c>
      <c r="J38" t="str">
        <f>IF(Table1_1[[#This Row],[HBA1C]]&gt;=6.5,"Diabetic",IF(Table1_1[[#This Row],[HBA1C]]&gt;=5.7,"Prediabetic","Normal"))</f>
        <v>Diabetic</v>
      </c>
    </row>
    <row r="39" spans="1:10" x14ac:dyDescent="0.3">
      <c r="A39" t="s">
        <v>43</v>
      </c>
      <c r="B39" s="3">
        <v>32.450000000000003</v>
      </c>
      <c r="C39" s="3">
        <v>11.91</v>
      </c>
      <c r="D39" s="54" t="s">
        <v>2</v>
      </c>
      <c r="E39" s="54" t="s">
        <v>2</v>
      </c>
      <c r="F39" s="54" t="s">
        <v>2</v>
      </c>
      <c r="G39" s="54">
        <v>0</v>
      </c>
      <c r="H39" t="s">
        <v>3</v>
      </c>
      <c r="I39" t="str">
        <f t="shared" si="0"/>
        <v>Obesity</v>
      </c>
      <c r="J39" t="str">
        <f>IF(Table1_1[[#This Row],[HBA1C]]&gt;=6.5,"Diabetic",IF(Table1_1[[#This Row],[HBA1C]]&gt;=5.7,"Prediabetic","Normal"))</f>
        <v>Diabetic</v>
      </c>
    </row>
    <row r="40" spans="1:10" x14ac:dyDescent="0.3">
      <c r="A40" t="s">
        <v>44</v>
      </c>
      <c r="B40" s="3">
        <v>34.96</v>
      </c>
      <c r="C40" s="3">
        <v>6.52</v>
      </c>
      <c r="D40" s="54" t="s">
        <v>2</v>
      </c>
      <c r="E40" s="54" t="s">
        <v>2</v>
      </c>
      <c r="F40" s="54" t="s">
        <v>2</v>
      </c>
      <c r="G40" s="54">
        <v>0</v>
      </c>
      <c r="H40" t="s">
        <v>3</v>
      </c>
      <c r="I40" t="str">
        <f t="shared" si="0"/>
        <v>Obesity</v>
      </c>
      <c r="J40" t="str">
        <f>IF(Table1_1[[#This Row],[HBA1C]]&gt;=6.5,"Diabetic",IF(Table1_1[[#This Row],[HBA1C]]&gt;=5.7,"Prediabetic","Normal"))</f>
        <v>Diabetic</v>
      </c>
    </row>
    <row r="41" spans="1:10" x14ac:dyDescent="0.3">
      <c r="A41" t="s">
        <v>45</v>
      </c>
      <c r="B41" s="3">
        <v>35.5</v>
      </c>
      <c r="C41" s="3">
        <v>5.14</v>
      </c>
      <c r="D41" s="54" t="s">
        <v>2</v>
      </c>
      <c r="E41" s="54" t="s">
        <v>2</v>
      </c>
      <c r="F41" s="54" t="s">
        <v>4</v>
      </c>
      <c r="G41" s="54">
        <v>1</v>
      </c>
      <c r="H41" t="s">
        <v>3</v>
      </c>
      <c r="I41" t="str">
        <f t="shared" si="0"/>
        <v>Obesity</v>
      </c>
      <c r="J41" t="str">
        <f>IF(Table1_1[[#This Row],[HBA1C]]&gt;=6.5,"Diabetic",IF(Table1_1[[#This Row],[HBA1C]]&gt;=5.7,"Prediabetic","Normal"))</f>
        <v>Normal</v>
      </c>
    </row>
    <row r="42" spans="1:10" x14ac:dyDescent="0.3">
      <c r="A42" t="s">
        <v>46</v>
      </c>
      <c r="B42" s="3">
        <v>52.58</v>
      </c>
      <c r="C42" s="3">
        <v>4.1900000000000004</v>
      </c>
      <c r="D42" s="54" t="s">
        <v>2</v>
      </c>
      <c r="E42" s="54" t="s">
        <v>3</v>
      </c>
      <c r="F42" s="54" t="s">
        <v>2</v>
      </c>
      <c r="G42" s="54">
        <v>1</v>
      </c>
      <c r="H42" t="s">
        <v>3</v>
      </c>
      <c r="I42" t="str">
        <f t="shared" si="0"/>
        <v>Obesity</v>
      </c>
      <c r="J42" t="str">
        <f>IF(Table1_1[[#This Row],[HBA1C]]&gt;=6.5,"Diabetic",IF(Table1_1[[#This Row],[HBA1C]]&gt;=5.7,"Prediabetic","Normal"))</f>
        <v>Normal</v>
      </c>
    </row>
    <row r="43" spans="1:10" x14ac:dyDescent="0.3">
      <c r="A43" t="s">
        <v>47</v>
      </c>
      <c r="B43" s="3">
        <v>35.200000000000003</v>
      </c>
      <c r="C43" s="3">
        <v>11.68</v>
      </c>
      <c r="D43" s="54" t="s">
        <v>3</v>
      </c>
      <c r="E43" s="54" t="s">
        <v>2</v>
      </c>
      <c r="F43" s="54" t="s">
        <v>2</v>
      </c>
      <c r="G43" s="54">
        <v>0</v>
      </c>
      <c r="H43" t="s">
        <v>3</v>
      </c>
      <c r="I43" t="str">
        <f t="shared" si="0"/>
        <v>Obesity</v>
      </c>
      <c r="J43" t="str">
        <f>IF(Table1_1[[#This Row],[HBA1C]]&gt;=6.5,"Diabetic",IF(Table1_1[[#This Row],[HBA1C]]&gt;=5.7,"Prediabetic","Normal"))</f>
        <v>Diabetic</v>
      </c>
    </row>
    <row r="44" spans="1:10" x14ac:dyDescent="0.3">
      <c r="A44" t="s">
        <v>48</v>
      </c>
      <c r="B44" s="3">
        <v>38.06</v>
      </c>
      <c r="C44" s="3">
        <v>6.98</v>
      </c>
      <c r="D44" s="54" t="s">
        <v>2</v>
      </c>
      <c r="E44" s="54" t="s">
        <v>2</v>
      </c>
      <c r="F44" s="54" t="s">
        <v>2</v>
      </c>
      <c r="G44" s="54">
        <v>0</v>
      </c>
      <c r="H44" t="s">
        <v>3</v>
      </c>
      <c r="I44" t="str">
        <f t="shared" si="0"/>
        <v>Obesity</v>
      </c>
      <c r="J44" t="str">
        <f>IF(Table1_1[[#This Row],[HBA1C]]&gt;=6.5,"Diabetic",IF(Table1_1[[#This Row],[HBA1C]]&gt;=5.7,"Prediabetic","Normal"))</f>
        <v>Diabetic</v>
      </c>
    </row>
    <row r="45" spans="1:10" x14ac:dyDescent="0.3">
      <c r="A45" t="s">
        <v>49</v>
      </c>
      <c r="B45" s="3">
        <v>34.21</v>
      </c>
      <c r="C45" s="3">
        <v>8.34</v>
      </c>
      <c r="D45" s="54" t="s">
        <v>2</v>
      </c>
      <c r="E45" s="54" t="s">
        <v>2</v>
      </c>
      <c r="F45" s="54" t="s">
        <v>2</v>
      </c>
      <c r="G45" s="54">
        <v>0</v>
      </c>
      <c r="H45" t="s">
        <v>3</v>
      </c>
      <c r="I45" t="str">
        <f t="shared" si="0"/>
        <v>Obesity</v>
      </c>
      <c r="J45" t="str">
        <f>IF(Table1_1[[#This Row],[HBA1C]]&gt;=6.5,"Diabetic",IF(Table1_1[[#This Row],[HBA1C]]&gt;=5.7,"Prediabetic","Normal"))</f>
        <v>Diabetic</v>
      </c>
    </row>
    <row r="46" spans="1:10" x14ac:dyDescent="0.3">
      <c r="A46" t="s">
        <v>50</v>
      </c>
      <c r="B46" s="3">
        <v>38.94</v>
      </c>
      <c r="C46" s="3">
        <v>8.49</v>
      </c>
      <c r="D46" s="54" t="s">
        <v>3</v>
      </c>
      <c r="E46" s="54" t="s">
        <v>2</v>
      </c>
      <c r="F46" s="54" t="s">
        <v>2</v>
      </c>
      <c r="G46" s="54">
        <v>1</v>
      </c>
      <c r="H46" t="s">
        <v>3</v>
      </c>
      <c r="I46" t="str">
        <f t="shared" si="0"/>
        <v>Obesity</v>
      </c>
      <c r="J46" t="str">
        <f>IF(Table1_1[[#This Row],[HBA1C]]&gt;=6.5,"Diabetic",IF(Table1_1[[#This Row],[HBA1C]]&gt;=5.7,"Prediabetic","Normal"))</f>
        <v>Diabetic</v>
      </c>
    </row>
    <row r="47" spans="1:10" x14ac:dyDescent="0.3">
      <c r="A47" t="s">
        <v>51</v>
      </c>
      <c r="B47" s="3">
        <v>30.21</v>
      </c>
      <c r="C47" s="3">
        <v>5.34</v>
      </c>
      <c r="D47" s="54" t="s">
        <v>3</v>
      </c>
      <c r="E47" s="54" t="s">
        <v>2</v>
      </c>
      <c r="F47" s="54" t="s">
        <v>2</v>
      </c>
      <c r="G47" s="54">
        <v>1</v>
      </c>
      <c r="H47" t="s">
        <v>3</v>
      </c>
      <c r="I47" t="str">
        <f t="shared" si="0"/>
        <v>Obesity</v>
      </c>
      <c r="J47" t="str">
        <f>IF(Table1_1[[#This Row],[HBA1C]]&gt;=6.5,"Diabetic",IF(Table1_1[[#This Row],[HBA1C]]&gt;=5.7,"Prediabetic","Normal"))</f>
        <v>Normal</v>
      </c>
    </row>
    <row r="48" spans="1:10" x14ac:dyDescent="0.3">
      <c r="A48" t="s">
        <v>52</v>
      </c>
      <c r="B48" s="3">
        <v>33.630000000000003</v>
      </c>
      <c r="C48" s="3">
        <v>4.43</v>
      </c>
      <c r="D48" s="54" t="s">
        <v>3</v>
      </c>
      <c r="E48" s="54" t="s">
        <v>2</v>
      </c>
      <c r="F48" s="54" t="s">
        <v>2</v>
      </c>
      <c r="G48" s="54">
        <v>2</v>
      </c>
      <c r="H48" t="s">
        <v>3</v>
      </c>
      <c r="I48" t="str">
        <f t="shared" si="0"/>
        <v>Obesity</v>
      </c>
      <c r="J48" t="str">
        <f>IF(Table1_1[[#This Row],[HBA1C]]&gt;=6.5,"Diabetic",IF(Table1_1[[#This Row],[HBA1C]]&gt;=5.7,"Prediabetic","Normal"))</f>
        <v>Normal</v>
      </c>
    </row>
    <row r="49" spans="1:10" x14ac:dyDescent="0.3">
      <c r="A49" t="s">
        <v>53</v>
      </c>
      <c r="B49" s="3">
        <v>40.369999999999997</v>
      </c>
      <c r="C49" s="3">
        <v>4.47</v>
      </c>
      <c r="D49" s="54" t="s">
        <v>2</v>
      </c>
      <c r="E49" s="54" t="s">
        <v>2</v>
      </c>
      <c r="F49" s="54" t="s">
        <v>2</v>
      </c>
      <c r="G49" s="54">
        <v>0</v>
      </c>
      <c r="H49" t="s">
        <v>3</v>
      </c>
      <c r="I49" t="str">
        <f t="shared" si="0"/>
        <v>Obesity</v>
      </c>
      <c r="J49" t="str">
        <f>IF(Table1_1[[#This Row],[HBA1C]]&gt;=6.5,"Diabetic",IF(Table1_1[[#This Row],[HBA1C]]&gt;=5.7,"Prediabetic","Normal"))</f>
        <v>Normal</v>
      </c>
    </row>
    <row r="50" spans="1:10" x14ac:dyDescent="0.3">
      <c r="A50" t="s">
        <v>54</v>
      </c>
      <c r="B50" s="3">
        <v>53.09</v>
      </c>
      <c r="C50" s="3">
        <v>4.82</v>
      </c>
      <c r="D50" s="54" t="s">
        <v>3</v>
      </c>
      <c r="E50" s="54" t="s">
        <v>2</v>
      </c>
      <c r="F50" s="54" t="s">
        <v>2</v>
      </c>
      <c r="G50" s="54">
        <v>2</v>
      </c>
      <c r="H50" t="s">
        <v>3</v>
      </c>
      <c r="I50" t="str">
        <f t="shared" si="0"/>
        <v>Obesity</v>
      </c>
      <c r="J50" t="str">
        <f>IF(Table1_1[[#This Row],[HBA1C]]&gt;=6.5,"Diabetic",IF(Table1_1[[#This Row],[HBA1C]]&gt;=5.7,"Prediabetic","Normal"))</f>
        <v>Normal</v>
      </c>
    </row>
    <row r="51" spans="1:10" x14ac:dyDescent="0.3">
      <c r="A51" t="s">
        <v>55</v>
      </c>
      <c r="B51" s="3">
        <v>31.79</v>
      </c>
      <c r="C51" s="3">
        <v>5.51</v>
      </c>
      <c r="D51" s="54" t="s">
        <v>3</v>
      </c>
      <c r="E51" s="54" t="s">
        <v>2</v>
      </c>
      <c r="F51" s="54" t="s">
        <v>2</v>
      </c>
      <c r="G51" s="54">
        <v>2</v>
      </c>
      <c r="H51" t="s">
        <v>3</v>
      </c>
      <c r="I51" t="str">
        <f t="shared" si="0"/>
        <v>Obesity</v>
      </c>
      <c r="J51" t="str">
        <f>IF(Table1_1[[#This Row],[HBA1C]]&gt;=6.5,"Diabetic",IF(Table1_1[[#This Row],[HBA1C]]&gt;=5.7,"Prediabetic","Normal"))</f>
        <v>Normal</v>
      </c>
    </row>
    <row r="52" spans="1:10" x14ac:dyDescent="0.3">
      <c r="A52" t="s">
        <v>56</v>
      </c>
      <c r="B52" s="3">
        <v>41.895000000000003</v>
      </c>
      <c r="C52" s="3">
        <v>10.87</v>
      </c>
      <c r="D52" s="54" t="s">
        <v>3</v>
      </c>
      <c r="E52" s="54" t="s">
        <v>2</v>
      </c>
      <c r="F52" s="54" t="s">
        <v>2</v>
      </c>
      <c r="G52" s="54">
        <v>1</v>
      </c>
      <c r="H52" t="s">
        <v>3</v>
      </c>
      <c r="I52" t="str">
        <f t="shared" si="0"/>
        <v>Obesity</v>
      </c>
      <c r="J52" t="str">
        <f>IF(Table1_1[[#This Row],[HBA1C]]&gt;=6.5,"Diabetic",IF(Table1_1[[#This Row],[HBA1C]]&gt;=5.7,"Prediabetic","Normal"))</f>
        <v>Diabetic</v>
      </c>
    </row>
    <row r="53" spans="1:10" x14ac:dyDescent="0.3">
      <c r="A53" t="s">
        <v>57</v>
      </c>
      <c r="B53" s="3">
        <v>31.16</v>
      </c>
      <c r="C53" s="3">
        <v>9.34</v>
      </c>
      <c r="D53" s="54" t="s">
        <v>2</v>
      </c>
      <c r="E53" s="54" t="s">
        <v>2</v>
      </c>
      <c r="F53" s="54" t="s">
        <v>2</v>
      </c>
      <c r="G53" s="54">
        <v>0</v>
      </c>
      <c r="H53" t="s">
        <v>3</v>
      </c>
      <c r="I53" t="str">
        <f t="shared" si="0"/>
        <v>Obesity</v>
      </c>
      <c r="J53" t="str">
        <f>IF(Table1_1[[#This Row],[HBA1C]]&gt;=6.5,"Diabetic",IF(Table1_1[[#This Row],[HBA1C]]&gt;=5.7,"Prediabetic","Normal"))</f>
        <v>Diabetic</v>
      </c>
    </row>
    <row r="54" spans="1:10" x14ac:dyDescent="0.3">
      <c r="A54" t="s">
        <v>58</v>
      </c>
      <c r="B54" s="3">
        <v>34.104999999999997</v>
      </c>
      <c r="C54" s="3">
        <v>5.03</v>
      </c>
      <c r="D54" s="54" t="s">
        <v>3</v>
      </c>
      <c r="E54" s="54" t="s">
        <v>2</v>
      </c>
      <c r="F54" s="54" t="s">
        <v>4</v>
      </c>
      <c r="G54" s="54">
        <v>1</v>
      </c>
      <c r="H54" t="s">
        <v>3</v>
      </c>
      <c r="I54" t="str">
        <f t="shared" si="0"/>
        <v>Obesity</v>
      </c>
      <c r="J54" t="str">
        <f>IF(Table1_1[[#This Row],[HBA1C]]&gt;=6.5,"Diabetic",IF(Table1_1[[#This Row],[HBA1C]]&gt;=5.7,"Prediabetic","Normal"))</f>
        <v>Normal</v>
      </c>
    </row>
    <row r="55" spans="1:10" x14ac:dyDescent="0.3">
      <c r="A55" t="s">
        <v>59</v>
      </c>
      <c r="B55" s="3">
        <v>51.93</v>
      </c>
      <c r="C55" s="3">
        <v>11.05</v>
      </c>
      <c r="D55" s="54" t="s">
        <v>2</v>
      </c>
      <c r="E55" s="54" t="s">
        <v>2</v>
      </c>
      <c r="F55" s="54" t="s">
        <v>2</v>
      </c>
      <c r="G55" s="54">
        <v>0</v>
      </c>
      <c r="H55" t="s">
        <v>3</v>
      </c>
      <c r="I55" t="str">
        <f t="shared" si="0"/>
        <v>Obesity</v>
      </c>
      <c r="J55" t="str">
        <f>IF(Table1_1[[#This Row],[HBA1C]]&gt;=6.5,"Diabetic",IF(Table1_1[[#This Row],[HBA1C]]&gt;=5.7,"Prediabetic","Normal"))</f>
        <v>Diabetic</v>
      </c>
    </row>
    <row r="56" spans="1:10" x14ac:dyDescent="0.3">
      <c r="A56" t="s">
        <v>60</v>
      </c>
      <c r="B56" s="3">
        <v>38.950000000000003</v>
      </c>
      <c r="C56" s="3">
        <v>11.95</v>
      </c>
      <c r="D56" s="54" t="s">
        <v>2</v>
      </c>
      <c r="E56" s="54" t="s">
        <v>2</v>
      </c>
      <c r="F56" s="54" t="s">
        <v>2</v>
      </c>
      <c r="G56" s="54">
        <v>0</v>
      </c>
      <c r="H56" t="s">
        <v>3</v>
      </c>
      <c r="I56" t="str">
        <f t="shared" si="0"/>
        <v>Obesity</v>
      </c>
      <c r="J56" t="str">
        <f>IF(Table1_1[[#This Row],[HBA1C]]&gt;=6.5,"Diabetic",IF(Table1_1[[#This Row],[HBA1C]]&gt;=5.7,"Prediabetic","Normal"))</f>
        <v>Diabetic</v>
      </c>
    </row>
    <row r="57" spans="1:10" x14ac:dyDescent="0.3">
      <c r="A57" t="s">
        <v>61</v>
      </c>
      <c r="B57" s="3">
        <v>36.630000000000003</v>
      </c>
      <c r="C57" s="3">
        <v>7.72</v>
      </c>
      <c r="D57" s="54" t="s">
        <v>3</v>
      </c>
      <c r="E57" s="54" t="s">
        <v>2</v>
      </c>
      <c r="F57" s="54" t="s">
        <v>2</v>
      </c>
      <c r="G57" s="54">
        <v>1</v>
      </c>
      <c r="H57" t="s">
        <v>3</v>
      </c>
      <c r="I57" t="str">
        <f t="shared" si="0"/>
        <v>Obesity</v>
      </c>
      <c r="J57" t="str">
        <f>IF(Table1_1[[#This Row],[HBA1C]]&gt;=6.5,"Diabetic",IF(Table1_1[[#This Row],[HBA1C]]&gt;=5.7,"Prediabetic","Normal"))</f>
        <v>Diabetic</v>
      </c>
    </row>
    <row r="58" spans="1:10" x14ac:dyDescent="0.3">
      <c r="A58" t="s">
        <v>62</v>
      </c>
      <c r="B58" s="3">
        <v>34.200000000000003</v>
      </c>
      <c r="C58" s="3">
        <v>5.75</v>
      </c>
      <c r="D58" s="54" t="s">
        <v>2</v>
      </c>
      <c r="E58" s="54" t="s">
        <v>2</v>
      </c>
      <c r="F58" s="54" t="s">
        <v>2</v>
      </c>
      <c r="G58" s="54">
        <v>2</v>
      </c>
      <c r="H58" t="s">
        <v>3</v>
      </c>
      <c r="I58" t="str">
        <f t="shared" si="0"/>
        <v>Obesity</v>
      </c>
      <c r="J58" t="str">
        <f>IF(Table1_1[[#This Row],[HBA1C]]&gt;=6.5,"Diabetic",IF(Table1_1[[#This Row],[HBA1C]]&gt;=5.7,"Prediabetic","Normal"))</f>
        <v>Prediabetic</v>
      </c>
    </row>
    <row r="59" spans="1:10" x14ac:dyDescent="0.3">
      <c r="A59" t="s">
        <v>63</v>
      </c>
      <c r="B59" s="3">
        <v>50.63</v>
      </c>
      <c r="C59" s="3">
        <v>11.89</v>
      </c>
      <c r="D59" s="54" t="s">
        <v>2</v>
      </c>
      <c r="E59" s="54" t="s">
        <v>2</v>
      </c>
      <c r="F59" s="54" t="s">
        <v>2</v>
      </c>
      <c r="G59" s="54">
        <v>0</v>
      </c>
      <c r="H59" t="s">
        <v>3</v>
      </c>
      <c r="I59" t="str">
        <f t="shared" si="0"/>
        <v>Obesity</v>
      </c>
      <c r="J59" t="str">
        <f>IF(Table1_1[[#This Row],[HBA1C]]&gt;=6.5,"Diabetic",IF(Table1_1[[#This Row],[HBA1C]]&gt;=5.7,"Prediabetic","Normal"))</f>
        <v>Diabetic</v>
      </c>
    </row>
    <row r="60" spans="1:10" x14ac:dyDescent="0.3">
      <c r="A60" t="s">
        <v>64</v>
      </c>
      <c r="B60" s="3">
        <v>36.479999999999997</v>
      </c>
      <c r="C60" s="3">
        <v>6.2</v>
      </c>
      <c r="D60" s="54" t="s">
        <v>2</v>
      </c>
      <c r="E60" s="54" t="s">
        <v>2</v>
      </c>
      <c r="F60" s="54" t="s">
        <v>2</v>
      </c>
      <c r="G60" s="54">
        <v>0</v>
      </c>
      <c r="H60" t="s">
        <v>3</v>
      </c>
      <c r="I60" t="str">
        <f t="shared" si="0"/>
        <v>Obesity</v>
      </c>
      <c r="J60" t="str">
        <f>IF(Table1_1[[#This Row],[HBA1C]]&gt;=6.5,"Diabetic",IF(Table1_1[[#This Row],[HBA1C]]&gt;=5.7,"Prediabetic","Normal"))</f>
        <v>Prediabetic</v>
      </c>
    </row>
    <row r="61" spans="1:10" x14ac:dyDescent="0.3">
      <c r="A61" t="s">
        <v>65</v>
      </c>
      <c r="B61" s="3">
        <v>54.82</v>
      </c>
      <c r="C61" s="3">
        <v>10.61</v>
      </c>
      <c r="D61" s="54" t="s">
        <v>2</v>
      </c>
      <c r="E61" s="54" t="s">
        <v>2</v>
      </c>
      <c r="F61" s="54" t="s">
        <v>2</v>
      </c>
      <c r="G61" s="54">
        <v>0</v>
      </c>
      <c r="H61" t="s">
        <v>3</v>
      </c>
      <c r="I61" t="str">
        <f t="shared" si="0"/>
        <v>Obesity</v>
      </c>
      <c r="J61" t="str">
        <f>IF(Table1_1[[#This Row],[HBA1C]]&gt;=6.5,"Diabetic",IF(Table1_1[[#This Row],[HBA1C]]&gt;=5.7,"Prediabetic","Normal"))</f>
        <v>Diabetic</v>
      </c>
    </row>
    <row r="62" spans="1:10" x14ac:dyDescent="0.3">
      <c r="A62" t="s">
        <v>66</v>
      </c>
      <c r="B62" s="3">
        <v>38.06</v>
      </c>
      <c r="C62" s="3">
        <v>6.04</v>
      </c>
      <c r="D62" s="54" t="s">
        <v>2</v>
      </c>
      <c r="E62" s="54" t="s">
        <v>2</v>
      </c>
      <c r="F62" s="54" t="s">
        <v>4</v>
      </c>
      <c r="G62" s="54">
        <v>1</v>
      </c>
      <c r="H62" t="s">
        <v>3</v>
      </c>
      <c r="I62" t="str">
        <f t="shared" si="0"/>
        <v>Obesity</v>
      </c>
      <c r="J62" t="str">
        <f>IF(Table1_1[[#This Row],[HBA1C]]&gt;=6.5,"Diabetic",IF(Table1_1[[#This Row],[HBA1C]]&gt;=5.7,"Prediabetic","Normal"))</f>
        <v>Prediabetic</v>
      </c>
    </row>
    <row r="63" spans="1:10" x14ac:dyDescent="0.3">
      <c r="A63" t="s">
        <v>67</v>
      </c>
      <c r="B63" s="3">
        <v>51.48</v>
      </c>
      <c r="C63" s="3">
        <v>9.33</v>
      </c>
      <c r="D63" s="54" t="s">
        <v>3</v>
      </c>
      <c r="E63" s="54" t="s">
        <v>2</v>
      </c>
      <c r="F63" s="54" t="s">
        <v>2</v>
      </c>
      <c r="G63" s="54">
        <v>0</v>
      </c>
      <c r="H63" t="s">
        <v>3</v>
      </c>
      <c r="I63" t="str">
        <f t="shared" si="0"/>
        <v>Obesity</v>
      </c>
      <c r="J63" t="str">
        <f>IF(Table1_1[[#This Row],[HBA1C]]&gt;=6.5,"Diabetic",IF(Table1_1[[#This Row],[HBA1C]]&gt;=5.7,"Prediabetic","Normal"))</f>
        <v>Diabetic</v>
      </c>
    </row>
    <row r="64" spans="1:10" x14ac:dyDescent="0.3">
      <c r="A64" t="s">
        <v>68</v>
      </c>
      <c r="B64" s="3">
        <v>52.06</v>
      </c>
      <c r="C64" s="3">
        <v>11.47</v>
      </c>
      <c r="D64" s="54" t="s">
        <v>2</v>
      </c>
      <c r="E64" s="54" t="s">
        <v>2</v>
      </c>
      <c r="F64" s="54" t="s">
        <v>2</v>
      </c>
      <c r="G64" s="54">
        <v>0</v>
      </c>
      <c r="H64" t="s">
        <v>3</v>
      </c>
      <c r="I64" t="str">
        <f t="shared" si="0"/>
        <v>Obesity</v>
      </c>
      <c r="J64" t="str">
        <f>IF(Table1_1[[#This Row],[HBA1C]]&gt;=6.5,"Diabetic",IF(Table1_1[[#This Row],[HBA1C]]&gt;=5.7,"Prediabetic","Normal"))</f>
        <v>Diabetic</v>
      </c>
    </row>
    <row r="65" spans="1:10" x14ac:dyDescent="0.3">
      <c r="A65" t="s">
        <v>69</v>
      </c>
      <c r="B65" s="3">
        <v>30.684999999999999</v>
      </c>
      <c r="C65" s="3">
        <v>7.02</v>
      </c>
      <c r="D65" s="54" t="s">
        <v>3</v>
      </c>
      <c r="E65" s="54" t="s">
        <v>2</v>
      </c>
      <c r="F65" s="54" t="s">
        <v>2</v>
      </c>
      <c r="G65" s="54">
        <v>0</v>
      </c>
      <c r="H65" t="s">
        <v>3</v>
      </c>
      <c r="I65" t="str">
        <f t="shared" si="0"/>
        <v>Obesity</v>
      </c>
      <c r="J65" t="str">
        <f>IF(Table1_1[[#This Row],[HBA1C]]&gt;=6.5,"Diabetic",IF(Table1_1[[#This Row],[HBA1C]]&gt;=5.7,"Prediabetic","Normal"))</f>
        <v>Diabetic</v>
      </c>
    </row>
    <row r="66" spans="1:10" x14ac:dyDescent="0.3">
      <c r="A66" t="s">
        <v>70</v>
      </c>
      <c r="B66" s="3">
        <v>36.08</v>
      </c>
      <c r="C66" s="3">
        <v>8.8000000000000007</v>
      </c>
      <c r="D66" s="54" t="s">
        <v>3</v>
      </c>
      <c r="E66" s="54" t="s">
        <v>2</v>
      </c>
      <c r="F66" s="54" t="s">
        <v>2</v>
      </c>
      <c r="G66" s="54">
        <v>1</v>
      </c>
      <c r="H66" t="s">
        <v>3</v>
      </c>
      <c r="I66" t="str">
        <f t="shared" si="0"/>
        <v>Obesity</v>
      </c>
      <c r="J66" t="str">
        <f>IF(Table1_1[[#This Row],[HBA1C]]&gt;=6.5,"Diabetic",IF(Table1_1[[#This Row],[HBA1C]]&gt;=5.7,"Prediabetic","Normal"))</f>
        <v>Diabetic</v>
      </c>
    </row>
    <row r="67" spans="1:10" x14ac:dyDescent="0.3">
      <c r="A67" t="s">
        <v>71</v>
      </c>
      <c r="B67" s="3">
        <v>54.99</v>
      </c>
      <c r="C67" s="3">
        <v>8.68</v>
      </c>
      <c r="D67" s="54" t="s">
        <v>2</v>
      </c>
      <c r="E67" s="54" t="s">
        <v>2</v>
      </c>
      <c r="F67" s="54" t="s">
        <v>2</v>
      </c>
      <c r="G67" s="54">
        <v>2</v>
      </c>
      <c r="H67" t="s">
        <v>3</v>
      </c>
      <c r="I67" t="str">
        <f t="shared" ref="I67:I130" si="1">IF(B67&gt;=30,"Obesity",IF(B67&gt;=25,"Overweight",IF(B67&gt;18.5,"Normal Weight","Under  Weight")))</f>
        <v>Obesity</v>
      </c>
      <c r="J67" t="str">
        <f>IF(Table1_1[[#This Row],[HBA1C]]&gt;=6.5,"Diabetic",IF(Table1_1[[#This Row],[HBA1C]]&gt;=5.7,"Prediabetic","Normal"))</f>
        <v>Diabetic</v>
      </c>
    </row>
    <row r="68" spans="1:10" x14ac:dyDescent="0.3">
      <c r="A68" t="s">
        <v>72</v>
      </c>
      <c r="B68" s="3">
        <v>35.97</v>
      </c>
      <c r="C68" s="3">
        <v>6.12</v>
      </c>
      <c r="D68" s="54" t="s">
        <v>2</v>
      </c>
      <c r="E68" s="54" t="s">
        <v>2</v>
      </c>
      <c r="F68" s="54" t="s">
        <v>4</v>
      </c>
      <c r="G68" s="54">
        <v>1</v>
      </c>
      <c r="H68" t="s">
        <v>3</v>
      </c>
      <c r="I68" t="str">
        <f t="shared" si="1"/>
        <v>Obesity</v>
      </c>
      <c r="J68" t="str">
        <f>IF(Table1_1[[#This Row],[HBA1C]]&gt;=6.5,"Diabetic",IF(Table1_1[[#This Row],[HBA1C]]&gt;=5.7,"Prediabetic","Normal"))</f>
        <v>Prediabetic</v>
      </c>
    </row>
    <row r="69" spans="1:10" x14ac:dyDescent="0.3">
      <c r="A69" t="s">
        <v>73</v>
      </c>
      <c r="B69" s="3">
        <v>45.54</v>
      </c>
      <c r="C69" s="3">
        <v>5.4</v>
      </c>
      <c r="D69" s="54" t="s">
        <v>3</v>
      </c>
      <c r="E69" s="54" t="s">
        <v>2</v>
      </c>
      <c r="F69" s="54" t="s">
        <v>4</v>
      </c>
      <c r="G69" s="54">
        <v>1</v>
      </c>
      <c r="H69" t="s">
        <v>3</v>
      </c>
      <c r="I69" t="str">
        <f t="shared" si="1"/>
        <v>Obesity</v>
      </c>
      <c r="J69" t="str">
        <f>IF(Table1_1[[#This Row],[HBA1C]]&gt;=6.5,"Diabetic",IF(Table1_1[[#This Row],[HBA1C]]&gt;=5.7,"Prediabetic","Normal"))</f>
        <v>Normal</v>
      </c>
    </row>
    <row r="70" spans="1:10" x14ac:dyDescent="0.3">
      <c r="A70" t="s">
        <v>74</v>
      </c>
      <c r="B70" s="3">
        <v>35.53</v>
      </c>
      <c r="C70" s="3">
        <v>4.3600000000000003</v>
      </c>
      <c r="D70" s="54" t="s">
        <v>3</v>
      </c>
      <c r="E70" s="54" t="s">
        <v>2</v>
      </c>
      <c r="F70" s="54" t="s">
        <v>2</v>
      </c>
      <c r="G70" s="54">
        <v>0</v>
      </c>
      <c r="H70" t="s">
        <v>3</v>
      </c>
      <c r="I70" t="str">
        <f t="shared" si="1"/>
        <v>Obesity</v>
      </c>
      <c r="J70" t="str">
        <f>IF(Table1_1[[#This Row],[HBA1C]]&gt;=6.5,"Diabetic",IF(Table1_1[[#This Row],[HBA1C]]&gt;=5.7,"Prediabetic","Normal"))</f>
        <v>Normal</v>
      </c>
    </row>
    <row r="71" spans="1:10" x14ac:dyDescent="0.3">
      <c r="A71" t="s">
        <v>75</v>
      </c>
      <c r="B71" s="3">
        <v>30.8</v>
      </c>
      <c r="C71" s="3">
        <v>9.77</v>
      </c>
      <c r="D71" s="54" t="s">
        <v>2</v>
      </c>
      <c r="E71" s="54" t="s">
        <v>2</v>
      </c>
      <c r="F71" s="54" t="s">
        <v>2</v>
      </c>
      <c r="G71" s="54">
        <v>0</v>
      </c>
      <c r="H71" t="s">
        <v>3</v>
      </c>
      <c r="I71" t="str">
        <f t="shared" si="1"/>
        <v>Obesity</v>
      </c>
      <c r="J71" t="str">
        <f>IF(Table1_1[[#This Row],[HBA1C]]&gt;=6.5,"Diabetic",IF(Table1_1[[#This Row],[HBA1C]]&gt;=5.7,"Prediabetic","Normal"))</f>
        <v>Diabetic</v>
      </c>
    </row>
    <row r="72" spans="1:10" x14ac:dyDescent="0.3">
      <c r="A72" t="s">
        <v>76</v>
      </c>
      <c r="B72" s="3">
        <v>38.39</v>
      </c>
      <c r="C72" s="3">
        <v>4.25</v>
      </c>
      <c r="D72" s="54" t="s">
        <v>2</v>
      </c>
      <c r="E72" s="54" t="s">
        <v>2</v>
      </c>
      <c r="F72" s="54" t="s">
        <v>2</v>
      </c>
      <c r="G72" s="54">
        <v>1</v>
      </c>
      <c r="H72" t="s">
        <v>3</v>
      </c>
      <c r="I72" t="str">
        <f t="shared" si="1"/>
        <v>Obesity</v>
      </c>
      <c r="J72" t="str">
        <f>IF(Table1_1[[#This Row],[HBA1C]]&gt;=6.5,"Diabetic",IF(Table1_1[[#This Row],[HBA1C]]&gt;=5.7,"Prediabetic","Normal"))</f>
        <v>Normal</v>
      </c>
    </row>
    <row r="73" spans="1:10" x14ac:dyDescent="0.3">
      <c r="A73" t="s">
        <v>77</v>
      </c>
      <c r="B73" s="3">
        <v>32.299999999999997</v>
      </c>
      <c r="C73" s="3">
        <v>4.76</v>
      </c>
      <c r="D73" s="54" t="s">
        <v>2</v>
      </c>
      <c r="E73" s="54" t="s">
        <v>2</v>
      </c>
      <c r="F73" s="54" t="s">
        <v>2</v>
      </c>
      <c r="G73" s="54">
        <v>2</v>
      </c>
      <c r="H73" t="s">
        <v>3</v>
      </c>
      <c r="I73" t="str">
        <f t="shared" si="1"/>
        <v>Obesity</v>
      </c>
      <c r="J73" t="str">
        <f>IF(Table1_1[[#This Row],[HBA1C]]&gt;=6.5,"Diabetic",IF(Table1_1[[#This Row],[HBA1C]]&gt;=5.7,"Prediabetic","Normal"))</f>
        <v>Normal</v>
      </c>
    </row>
    <row r="74" spans="1:10" x14ac:dyDescent="0.3">
      <c r="A74" t="s">
        <v>78</v>
      </c>
      <c r="B74" s="3">
        <v>48.8</v>
      </c>
      <c r="C74" s="3">
        <v>6.22</v>
      </c>
      <c r="D74" s="54" t="s">
        <v>3</v>
      </c>
      <c r="E74" s="54" t="s">
        <v>2</v>
      </c>
      <c r="F74" s="54" t="s">
        <v>2</v>
      </c>
      <c r="G74" s="54">
        <v>2</v>
      </c>
      <c r="H74" t="s">
        <v>3</v>
      </c>
      <c r="I74" t="str">
        <f t="shared" si="1"/>
        <v>Obesity</v>
      </c>
      <c r="J74" t="str">
        <f>IF(Table1_1[[#This Row],[HBA1C]]&gt;=6.5,"Diabetic",IF(Table1_1[[#This Row],[HBA1C]]&gt;=5.7,"Prediabetic","Normal"))</f>
        <v>Prediabetic</v>
      </c>
    </row>
    <row r="75" spans="1:10" x14ac:dyDescent="0.3">
      <c r="A75" t="s">
        <v>79</v>
      </c>
      <c r="B75" s="3">
        <v>45.5</v>
      </c>
      <c r="C75" s="3">
        <v>7.96</v>
      </c>
      <c r="D75" s="54" t="s">
        <v>2</v>
      </c>
      <c r="E75" s="54" t="s">
        <v>2</v>
      </c>
      <c r="F75" s="54" t="s">
        <v>2</v>
      </c>
      <c r="G75" s="54">
        <v>0</v>
      </c>
      <c r="H75" t="s">
        <v>3</v>
      </c>
      <c r="I75" t="str">
        <f t="shared" si="1"/>
        <v>Obesity</v>
      </c>
      <c r="J75" t="str">
        <f>IF(Table1_1[[#This Row],[HBA1C]]&gt;=6.5,"Diabetic",IF(Table1_1[[#This Row],[HBA1C]]&gt;=5.7,"Prediabetic","Normal"))</f>
        <v>Diabetic</v>
      </c>
    </row>
    <row r="76" spans="1:10" x14ac:dyDescent="0.3">
      <c r="A76" t="s">
        <v>80</v>
      </c>
      <c r="B76" s="3">
        <v>53.61</v>
      </c>
      <c r="C76" s="3">
        <v>10.92</v>
      </c>
      <c r="D76" s="54" t="s">
        <v>3</v>
      </c>
      <c r="E76" s="54" t="s">
        <v>2</v>
      </c>
      <c r="F76" s="54" t="s">
        <v>2</v>
      </c>
      <c r="G76" s="54">
        <v>1</v>
      </c>
      <c r="H76" t="s">
        <v>3</v>
      </c>
      <c r="I76" t="str">
        <f t="shared" si="1"/>
        <v>Obesity</v>
      </c>
      <c r="J76" t="str">
        <f>IF(Table1_1[[#This Row],[HBA1C]]&gt;=6.5,"Diabetic",IF(Table1_1[[#This Row],[HBA1C]]&gt;=5.7,"Prediabetic","Normal"))</f>
        <v>Diabetic</v>
      </c>
    </row>
    <row r="77" spans="1:10" x14ac:dyDescent="0.3">
      <c r="A77" t="s">
        <v>81</v>
      </c>
      <c r="B77" s="3">
        <v>36.19</v>
      </c>
      <c r="C77" s="3">
        <v>11.51</v>
      </c>
      <c r="D77" s="54" t="s">
        <v>3</v>
      </c>
      <c r="E77" s="54" t="s">
        <v>2</v>
      </c>
      <c r="F77" s="54" t="s">
        <v>2</v>
      </c>
      <c r="G77" s="54">
        <v>1</v>
      </c>
      <c r="H77" t="s">
        <v>3</v>
      </c>
      <c r="I77" t="str">
        <f t="shared" si="1"/>
        <v>Obesity</v>
      </c>
      <c r="J77" t="str">
        <f>IF(Table1_1[[#This Row],[HBA1C]]&gt;=6.5,"Diabetic",IF(Table1_1[[#This Row],[HBA1C]]&gt;=5.7,"Prediabetic","Normal"))</f>
        <v>Diabetic</v>
      </c>
    </row>
    <row r="78" spans="1:10" x14ac:dyDescent="0.3">
      <c r="A78" t="s">
        <v>82</v>
      </c>
      <c r="B78" s="3">
        <v>34.6</v>
      </c>
      <c r="C78" s="3">
        <v>5.99</v>
      </c>
      <c r="D78" s="54" t="s">
        <v>3</v>
      </c>
      <c r="E78" s="54" t="s">
        <v>2</v>
      </c>
      <c r="F78" s="54" t="s">
        <v>2</v>
      </c>
      <c r="G78" s="54">
        <v>0</v>
      </c>
      <c r="H78" t="s">
        <v>3</v>
      </c>
      <c r="I78" t="str">
        <f t="shared" si="1"/>
        <v>Obesity</v>
      </c>
      <c r="J78" t="str">
        <f>IF(Table1_1[[#This Row],[HBA1C]]&gt;=6.5,"Diabetic",IF(Table1_1[[#This Row],[HBA1C]]&gt;=5.7,"Prediabetic","Normal"))</f>
        <v>Prediabetic</v>
      </c>
    </row>
    <row r="79" spans="1:10" x14ac:dyDescent="0.3">
      <c r="A79" t="s">
        <v>83</v>
      </c>
      <c r="B79" s="3">
        <v>54.12</v>
      </c>
      <c r="C79" s="3">
        <v>11.57</v>
      </c>
      <c r="D79" s="54" t="s">
        <v>2</v>
      </c>
      <c r="E79" s="54" t="s">
        <v>2</v>
      </c>
      <c r="F79" s="54" t="s">
        <v>2</v>
      </c>
      <c r="G79" s="54">
        <v>0</v>
      </c>
      <c r="H79" t="s">
        <v>3</v>
      </c>
      <c r="I79" t="str">
        <f t="shared" si="1"/>
        <v>Obesity</v>
      </c>
      <c r="J79" t="str">
        <f>IF(Table1_1[[#This Row],[HBA1C]]&gt;=6.5,"Diabetic",IF(Table1_1[[#This Row],[HBA1C]]&gt;=5.7,"Prediabetic","Normal"))</f>
        <v>Diabetic</v>
      </c>
    </row>
    <row r="80" spans="1:10" x14ac:dyDescent="0.3">
      <c r="A80" t="s">
        <v>84</v>
      </c>
      <c r="B80" s="3">
        <v>48.82</v>
      </c>
      <c r="C80" s="3">
        <v>6.67</v>
      </c>
      <c r="D80" s="54" t="s">
        <v>3</v>
      </c>
      <c r="E80" s="54" t="s">
        <v>2</v>
      </c>
      <c r="F80" s="54" t="s">
        <v>2</v>
      </c>
      <c r="G80" s="54">
        <v>0</v>
      </c>
      <c r="H80" t="s">
        <v>3</v>
      </c>
      <c r="I80" t="str">
        <f t="shared" si="1"/>
        <v>Obesity</v>
      </c>
      <c r="J80" t="str">
        <f>IF(Table1_1[[#This Row],[HBA1C]]&gt;=6.5,"Diabetic",IF(Table1_1[[#This Row],[HBA1C]]&gt;=5.7,"Prediabetic","Normal"))</f>
        <v>Diabetic</v>
      </c>
    </row>
    <row r="81" spans="1:10" x14ac:dyDescent="0.3">
      <c r="A81" t="s">
        <v>85</v>
      </c>
      <c r="B81" s="3">
        <v>51.01</v>
      </c>
      <c r="C81" s="3">
        <v>9.1999999999999993</v>
      </c>
      <c r="D81" s="54" t="s">
        <v>2</v>
      </c>
      <c r="E81" s="54" t="s">
        <v>2</v>
      </c>
      <c r="F81" s="54" t="s">
        <v>2</v>
      </c>
      <c r="G81" s="54">
        <v>0</v>
      </c>
      <c r="H81" t="s">
        <v>3</v>
      </c>
      <c r="I81" t="str">
        <f t="shared" si="1"/>
        <v>Obesity</v>
      </c>
      <c r="J81" t="str">
        <f>IF(Table1_1[[#This Row],[HBA1C]]&gt;=6.5,"Diabetic",IF(Table1_1[[#This Row],[HBA1C]]&gt;=5.7,"Prediabetic","Normal"))</f>
        <v>Diabetic</v>
      </c>
    </row>
    <row r="82" spans="1:10" x14ac:dyDescent="0.3">
      <c r="A82" t="s">
        <v>86</v>
      </c>
      <c r="B82" s="3">
        <v>45.65</v>
      </c>
      <c r="C82" s="3">
        <v>5.1100000000000003</v>
      </c>
      <c r="D82" s="54" t="s">
        <v>3</v>
      </c>
      <c r="E82" s="54" t="s">
        <v>2</v>
      </c>
      <c r="F82" s="54" t="s">
        <v>2</v>
      </c>
      <c r="G82" s="54">
        <v>1</v>
      </c>
      <c r="H82" t="s">
        <v>3</v>
      </c>
      <c r="I82" t="str">
        <f t="shared" si="1"/>
        <v>Obesity</v>
      </c>
      <c r="J82" t="str">
        <f>IF(Table1_1[[#This Row],[HBA1C]]&gt;=6.5,"Diabetic",IF(Table1_1[[#This Row],[HBA1C]]&gt;=5.7,"Prediabetic","Normal"))</f>
        <v>Normal</v>
      </c>
    </row>
    <row r="83" spans="1:10" x14ac:dyDescent="0.3">
      <c r="A83" t="s">
        <v>87</v>
      </c>
      <c r="B83" s="3">
        <v>52.9</v>
      </c>
      <c r="C83" s="3">
        <v>5.34</v>
      </c>
      <c r="D83" s="54" t="s">
        <v>2</v>
      </c>
      <c r="E83" s="54" t="s">
        <v>2</v>
      </c>
      <c r="F83" s="54" t="s">
        <v>2</v>
      </c>
      <c r="G83" s="54">
        <v>0</v>
      </c>
      <c r="H83" t="s">
        <v>3</v>
      </c>
      <c r="I83" t="str">
        <f t="shared" si="1"/>
        <v>Obesity</v>
      </c>
      <c r="J83" t="str">
        <f>IF(Table1_1[[#This Row],[HBA1C]]&gt;=6.5,"Diabetic",IF(Table1_1[[#This Row],[HBA1C]]&gt;=5.7,"Prediabetic","Normal"))</f>
        <v>Normal</v>
      </c>
    </row>
    <row r="84" spans="1:10" x14ac:dyDescent="0.3">
      <c r="A84" t="s">
        <v>88</v>
      </c>
      <c r="B84" s="3">
        <v>45.41</v>
      </c>
      <c r="C84" s="3">
        <v>4.03</v>
      </c>
      <c r="D84" s="54" t="s">
        <v>3</v>
      </c>
      <c r="E84" s="54" t="s">
        <v>2</v>
      </c>
      <c r="F84" s="54" t="s">
        <v>2</v>
      </c>
      <c r="G84" s="54">
        <v>1</v>
      </c>
      <c r="H84" t="s">
        <v>3</v>
      </c>
      <c r="I84" t="str">
        <f t="shared" si="1"/>
        <v>Obesity</v>
      </c>
      <c r="J84" t="str">
        <f>IF(Table1_1[[#This Row],[HBA1C]]&gt;=6.5,"Diabetic",IF(Table1_1[[#This Row],[HBA1C]]&gt;=5.7,"Prediabetic","Normal"))</f>
        <v>Normal</v>
      </c>
    </row>
    <row r="85" spans="1:10" x14ac:dyDescent="0.3">
      <c r="A85" t="s">
        <v>89</v>
      </c>
      <c r="B85" s="3">
        <v>49.41</v>
      </c>
      <c r="C85" s="3">
        <v>4.2300000000000004</v>
      </c>
      <c r="D85" s="54" t="s">
        <v>3</v>
      </c>
      <c r="E85" s="54" t="s">
        <v>2</v>
      </c>
      <c r="F85" s="54" t="s">
        <v>4</v>
      </c>
      <c r="G85" s="54">
        <v>1</v>
      </c>
      <c r="H85" t="s">
        <v>3</v>
      </c>
      <c r="I85" t="str">
        <f t="shared" si="1"/>
        <v>Obesity</v>
      </c>
      <c r="J85" t="str">
        <f>IF(Table1_1[[#This Row],[HBA1C]]&gt;=6.5,"Diabetic",IF(Table1_1[[#This Row],[HBA1C]]&gt;=5.7,"Prediabetic","Normal"))</f>
        <v>Normal</v>
      </c>
    </row>
    <row r="86" spans="1:10" x14ac:dyDescent="0.3">
      <c r="A86" t="s">
        <v>90</v>
      </c>
      <c r="B86" s="3">
        <v>31.824999999999999</v>
      </c>
      <c r="C86" s="3">
        <v>4.0599999999999996</v>
      </c>
      <c r="D86" s="54" t="s">
        <v>2</v>
      </c>
      <c r="E86" s="54" t="s">
        <v>2</v>
      </c>
      <c r="F86" s="54" t="s">
        <v>2</v>
      </c>
      <c r="G86" s="54">
        <v>2</v>
      </c>
      <c r="H86" t="s">
        <v>3</v>
      </c>
      <c r="I86" t="str">
        <f t="shared" si="1"/>
        <v>Obesity</v>
      </c>
      <c r="J86" t="str">
        <f>IF(Table1_1[[#This Row],[HBA1C]]&gt;=6.5,"Diabetic",IF(Table1_1[[#This Row],[HBA1C]]&gt;=5.7,"Prediabetic","Normal"))</f>
        <v>Normal</v>
      </c>
    </row>
    <row r="87" spans="1:10" x14ac:dyDescent="0.3">
      <c r="A87" t="s">
        <v>91</v>
      </c>
      <c r="B87" s="3">
        <v>51.28</v>
      </c>
      <c r="C87" s="3">
        <v>4.68</v>
      </c>
      <c r="D87" s="54" t="s">
        <v>2</v>
      </c>
      <c r="E87" s="54" t="s">
        <v>2</v>
      </c>
      <c r="F87" s="54" t="s">
        <v>2</v>
      </c>
      <c r="G87" s="54">
        <v>2</v>
      </c>
      <c r="H87" t="s">
        <v>3</v>
      </c>
      <c r="I87" t="str">
        <f t="shared" si="1"/>
        <v>Obesity</v>
      </c>
      <c r="J87" t="str">
        <f>IF(Table1_1[[#This Row],[HBA1C]]&gt;=6.5,"Diabetic",IF(Table1_1[[#This Row],[HBA1C]]&gt;=5.7,"Prediabetic","Normal"))</f>
        <v>Normal</v>
      </c>
    </row>
    <row r="88" spans="1:10" x14ac:dyDescent="0.3">
      <c r="A88" t="s">
        <v>92</v>
      </c>
      <c r="B88" s="3">
        <v>34.96</v>
      </c>
      <c r="C88" s="3">
        <v>4.34</v>
      </c>
      <c r="D88" s="54" t="s">
        <v>2</v>
      </c>
      <c r="E88" s="54" t="s">
        <v>2</v>
      </c>
      <c r="F88" s="54" t="s">
        <v>4</v>
      </c>
      <c r="G88" s="54">
        <v>1</v>
      </c>
      <c r="H88" t="s">
        <v>3</v>
      </c>
      <c r="I88" t="str">
        <f t="shared" si="1"/>
        <v>Obesity</v>
      </c>
      <c r="J88" t="str">
        <f>IF(Table1_1[[#This Row],[HBA1C]]&gt;=6.5,"Diabetic",IF(Table1_1[[#This Row],[HBA1C]]&gt;=5.7,"Prediabetic","Normal"))</f>
        <v>Normal</v>
      </c>
    </row>
    <row r="89" spans="1:10" x14ac:dyDescent="0.3">
      <c r="A89" t="s">
        <v>93</v>
      </c>
      <c r="B89" s="3">
        <v>33.11</v>
      </c>
      <c r="C89" s="3">
        <v>10.51</v>
      </c>
      <c r="D89" s="54" t="s">
        <v>2</v>
      </c>
      <c r="E89" s="54" t="s">
        <v>2</v>
      </c>
      <c r="F89" s="54" t="s">
        <v>2</v>
      </c>
      <c r="G89" s="54">
        <v>0</v>
      </c>
      <c r="H89" t="s">
        <v>3</v>
      </c>
      <c r="I89" t="str">
        <f t="shared" si="1"/>
        <v>Obesity</v>
      </c>
      <c r="J89" t="str">
        <f>IF(Table1_1[[#This Row],[HBA1C]]&gt;=6.5,"Diabetic",IF(Table1_1[[#This Row],[HBA1C]]&gt;=5.7,"Prediabetic","Normal"))</f>
        <v>Diabetic</v>
      </c>
    </row>
    <row r="90" spans="1:10" x14ac:dyDescent="0.3">
      <c r="A90" t="s">
        <v>94</v>
      </c>
      <c r="B90" s="3">
        <v>54.74</v>
      </c>
      <c r="C90" s="3">
        <v>5.84</v>
      </c>
      <c r="D90" s="54" t="s">
        <v>3</v>
      </c>
      <c r="E90" s="54" t="s">
        <v>2</v>
      </c>
      <c r="F90" s="54" t="s">
        <v>4</v>
      </c>
      <c r="G90" s="54">
        <v>1</v>
      </c>
      <c r="H90" t="s">
        <v>3</v>
      </c>
      <c r="I90" t="str">
        <f t="shared" si="1"/>
        <v>Obesity</v>
      </c>
      <c r="J90" t="str">
        <f>IF(Table1_1[[#This Row],[HBA1C]]&gt;=6.5,"Diabetic",IF(Table1_1[[#This Row],[HBA1C]]&gt;=5.7,"Prediabetic","Normal"))</f>
        <v>Prediabetic</v>
      </c>
    </row>
    <row r="91" spans="1:10" x14ac:dyDescent="0.3">
      <c r="A91" t="s">
        <v>95</v>
      </c>
      <c r="B91" s="3">
        <v>32.56</v>
      </c>
      <c r="C91" s="3">
        <v>5.41</v>
      </c>
      <c r="D91" s="54" t="s">
        <v>2</v>
      </c>
      <c r="E91" s="54" t="s">
        <v>2</v>
      </c>
      <c r="F91" s="54" t="s">
        <v>4</v>
      </c>
      <c r="G91" s="54">
        <v>1</v>
      </c>
      <c r="H91" t="s">
        <v>3</v>
      </c>
      <c r="I91" t="str">
        <f t="shared" si="1"/>
        <v>Obesity</v>
      </c>
      <c r="J91" t="str">
        <f>IF(Table1_1[[#This Row],[HBA1C]]&gt;=6.5,"Diabetic",IF(Table1_1[[#This Row],[HBA1C]]&gt;=5.7,"Prediabetic","Normal"))</f>
        <v>Normal</v>
      </c>
    </row>
    <row r="92" spans="1:10" x14ac:dyDescent="0.3">
      <c r="A92" t="s">
        <v>96</v>
      </c>
      <c r="B92" s="3">
        <v>39.049999999999997</v>
      </c>
      <c r="C92" s="3">
        <v>6.06</v>
      </c>
      <c r="D92" s="54" t="s">
        <v>2</v>
      </c>
      <c r="E92" s="54" t="s">
        <v>2</v>
      </c>
      <c r="F92" s="54" t="s">
        <v>2</v>
      </c>
      <c r="G92" s="54">
        <v>1</v>
      </c>
      <c r="H92" t="s">
        <v>3</v>
      </c>
      <c r="I92" t="str">
        <f t="shared" si="1"/>
        <v>Obesity</v>
      </c>
      <c r="J92" t="str">
        <f>IF(Table1_1[[#This Row],[HBA1C]]&gt;=6.5,"Diabetic",IF(Table1_1[[#This Row],[HBA1C]]&gt;=5.7,"Prediabetic","Normal"))</f>
        <v>Prediabetic</v>
      </c>
    </row>
    <row r="93" spans="1:10" x14ac:dyDescent="0.3">
      <c r="A93" t="s">
        <v>97</v>
      </c>
      <c r="B93" s="3">
        <v>42.75</v>
      </c>
      <c r="C93" s="3">
        <v>4.22</v>
      </c>
      <c r="D93" s="54" t="s">
        <v>2</v>
      </c>
      <c r="E93" s="54" t="s">
        <v>2</v>
      </c>
      <c r="F93" s="54" t="s">
        <v>2</v>
      </c>
      <c r="G93" s="54">
        <v>0</v>
      </c>
      <c r="H93" t="s">
        <v>3</v>
      </c>
      <c r="I93" t="str">
        <f t="shared" si="1"/>
        <v>Obesity</v>
      </c>
      <c r="J93" t="str">
        <f>IF(Table1_1[[#This Row],[HBA1C]]&gt;=6.5,"Diabetic",IF(Table1_1[[#This Row],[HBA1C]]&gt;=5.7,"Prediabetic","Normal"))</f>
        <v>Normal</v>
      </c>
    </row>
    <row r="94" spans="1:10" x14ac:dyDescent="0.3">
      <c r="A94" t="s">
        <v>98</v>
      </c>
      <c r="B94" s="3">
        <v>50.58</v>
      </c>
      <c r="C94" s="3">
        <v>5.12</v>
      </c>
      <c r="D94" s="54" t="s">
        <v>2</v>
      </c>
      <c r="E94" s="54" t="s">
        <v>2</v>
      </c>
      <c r="F94" s="54" t="s">
        <v>2</v>
      </c>
      <c r="G94" s="54">
        <v>2</v>
      </c>
      <c r="H94" t="s">
        <v>3</v>
      </c>
      <c r="I94" t="str">
        <f t="shared" si="1"/>
        <v>Obesity</v>
      </c>
      <c r="J94" t="str">
        <f>IF(Table1_1[[#This Row],[HBA1C]]&gt;=6.5,"Diabetic",IF(Table1_1[[#This Row],[HBA1C]]&gt;=5.7,"Prediabetic","Normal"))</f>
        <v>Normal</v>
      </c>
    </row>
    <row r="95" spans="1:10" x14ac:dyDescent="0.3">
      <c r="A95" t="s">
        <v>99</v>
      </c>
      <c r="B95" s="3">
        <v>30.495000000000001</v>
      </c>
      <c r="C95" s="3">
        <v>4.57</v>
      </c>
      <c r="D95" s="54" t="s">
        <v>3</v>
      </c>
      <c r="E95" s="54" t="s">
        <v>2</v>
      </c>
      <c r="F95" s="54" t="s">
        <v>2</v>
      </c>
      <c r="G95" s="54">
        <v>0</v>
      </c>
      <c r="H95" t="s">
        <v>3</v>
      </c>
      <c r="I95" t="str">
        <f t="shared" si="1"/>
        <v>Obesity</v>
      </c>
      <c r="J95" t="str">
        <f>IF(Table1_1[[#This Row],[HBA1C]]&gt;=6.5,"Diabetic",IF(Table1_1[[#This Row],[HBA1C]]&gt;=5.7,"Prediabetic","Normal"))</f>
        <v>Normal</v>
      </c>
    </row>
    <row r="96" spans="1:10" x14ac:dyDescent="0.3">
      <c r="A96" t="s">
        <v>100</v>
      </c>
      <c r="B96" s="3">
        <v>48.31</v>
      </c>
      <c r="C96" s="3">
        <v>9.58</v>
      </c>
      <c r="D96" s="54" t="s">
        <v>3</v>
      </c>
      <c r="E96" s="54" t="s">
        <v>2</v>
      </c>
      <c r="F96" s="54" t="s">
        <v>2</v>
      </c>
      <c r="G96" s="54">
        <v>2</v>
      </c>
      <c r="H96" t="s">
        <v>3</v>
      </c>
      <c r="I96" t="str">
        <f t="shared" si="1"/>
        <v>Obesity</v>
      </c>
      <c r="J96" t="str">
        <f>IF(Table1_1[[#This Row],[HBA1C]]&gt;=6.5,"Diabetic",IF(Table1_1[[#This Row],[HBA1C]]&gt;=5.7,"Prediabetic","Normal"))</f>
        <v>Diabetic</v>
      </c>
    </row>
    <row r="97" spans="1:10" x14ac:dyDescent="0.3">
      <c r="A97" t="s">
        <v>101</v>
      </c>
      <c r="B97" s="3">
        <v>48.99</v>
      </c>
      <c r="C97" s="3">
        <v>9.7799999999999994</v>
      </c>
      <c r="D97" s="54" t="s">
        <v>3</v>
      </c>
      <c r="E97" s="54" t="s">
        <v>2</v>
      </c>
      <c r="F97" s="54" t="s">
        <v>2</v>
      </c>
      <c r="G97" s="54">
        <v>1</v>
      </c>
      <c r="H97" t="s">
        <v>3</v>
      </c>
      <c r="I97" t="str">
        <f t="shared" si="1"/>
        <v>Obesity</v>
      </c>
      <c r="J97" t="str">
        <f>IF(Table1_1[[#This Row],[HBA1C]]&gt;=6.5,"Diabetic",IF(Table1_1[[#This Row],[HBA1C]]&gt;=5.7,"Prediabetic","Normal"))</f>
        <v>Diabetic</v>
      </c>
    </row>
    <row r="98" spans="1:10" x14ac:dyDescent="0.3">
      <c r="A98" t="s">
        <v>102</v>
      </c>
      <c r="B98" s="3">
        <v>38.39</v>
      </c>
      <c r="C98" s="3">
        <v>4.1100000000000003</v>
      </c>
      <c r="D98" s="54" t="s">
        <v>3</v>
      </c>
      <c r="E98" s="54" t="s">
        <v>2</v>
      </c>
      <c r="F98" s="54" t="s">
        <v>2</v>
      </c>
      <c r="G98" s="54">
        <v>0</v>
      </c>
      <c r="H98" t="s">
        <v>3</v>
      </c>
      <c r="I98" t="str">
        <f t="shared" si="1"/>
        <v>Obesity</v>
      </c>
      <c r="J98" t="str">
        <f>IF(Table1_1[[#This Row],[HBA1C]]&gt;=6.5,"Diabetic",IF(Table1_1[[#This Row],[HBA1C]]&gt;=5.7,"Prediabetic","Normal"))</f>
        <v>Normal</v>
      </c>
    </row>
    <row r="99" spans="1:10" x14ac:dyDescent="0.3">
      <c r="A99" t="s">
        <v>103</v>
      </c>
      <c r="B99" s="3">
        <v>44.34</v>
      </c>
      <c r="C99" s="3">
        <v>4.0199999999999996</v>
      </c>
      <c r="D99" s="54" t="s">
        <v>3</v>
      </c>
      <c r="E99" s="54" t="s">
        <v>2</v>
      </c>
      <c r="F99" s="54" t="s">
        <v>2</v>
      </c>
      <c r="G99" s="54">
        <v>2</v>
      </c>
      <c r="H99" t="s">
        <v>3</v>
      </c>
      <c r="I99" t="str">
        <f t="shared" si="1"/>
        <v>Obesity</v>
      </c>
      <c r="J99" t="str">
        <f>IF(Table1_1[[#This Row],[HBA1C]]&gt;=6.5,"Diabetic",IF(Table1_1[[#This Row],[HBA1C]]&gt;=5.7,"Prediabetic","Normal"))</f>
        <v>Normal</v>
      </c>
    </row>
    <row r="100" spans="1:10" x14ac:dyDescent="0.3">
      <c r="A100" t="s">
        <v>104</v>
      </c>
      <c r="B100" s="3">
        <v>41.51</v>
      </c>
      <c r="C100" s="3">
        <v>6.92</v>
      </c>
      <c r="D100" s="54" t="s">
        <v>2</v>
      </c>
      <c r="E100" s="54" t="s">
        <v>2</v>
      </c>
      <c r="F100" s="54" t="s">
        <v>2</v>
      </c>
      <c r="G100" s="54">
        <v>0</v>
      </c>
      <c r="H100" t="s">
        <v>3</v>
      </c>
      <c r="I100" t="str">
        <f t="shared" si="1"/>
        <v>Obesity</v>
      </c>
      <c r="J100" t="str">
        <f>IF(Table1_1[[#This Row],[HBA1C]]&gt;=6.5,"Diabetic",IF(Table1_1[[#This Row],[HBA1C]]&gt;=5.7,"Prediabetic","Normal"))</f>
        <v>Diabetic</v>
      </c>
    </row>
    <row r="101" spans="1:10" x14ac:dyDescent="0.3">
      <c r="A101" t="s">
        <v>105</v>
      </c>
      <c r="B101" s="3">
        <v>48.2</v>
      </c>
      <c r="C101" s="3">
        <v>4.84</v>
      </c>
      <c r="D101" s="54" t="s">
        <v>2</v>
      </c>
      <c r="E101" s="54" t="s">
        <v>2</v>
      </c>
      <c r="F101" s="54" t="s">
        <v>2</v>
      </c>
      <c r="G101" s="54">
        <v>0</v>
      </c>
      <c r="H101" t="s">
        <v>3</v>
      </c>
      <c r="I101" t="str">
        <f t="shared" si="1"/>
        <v>Obesity</v>
      </c>
      <c r="J101" t="str">
        <f>IF(Table1_1[[#This Row],[HBA1C]]&gt;=6.5,"Diabetic",IF(Table1_1[[#This Row],[HBA1C]]&gt;=5.7,"Prediabetic","Normal"))</f>
        <v>Normal</v>
      </c>
    </row>
    <row r="102" spans="1:10" x14ac:dyDescent="0.3">
      <c r="A102" t="s">
        <v>106</v>
      </c>
      <c r="B102" s="3">
        <v>35.75</v>
      </c>
      <c r="C102" s="3">
        <v>8</v>
      </c>
      <c r="D102" s="54" t="s">
        <v>3</v>
      </c>
      <c r="E102" s="54" t="s">
        <v>2</v>
      </c>
      <c r="F102" s="54" t="s">
        <v>2</v>
      </c>
      <c r="G102" s="54">
        <v>0</v>
      </c>
      <c r="H102" t="s">
        <v>3</v>
      </c>
      <c r="I102" t="str">
        <f t="shared" si="1"/>
        <v>Obesity</v>
      </c>
      <c r="J102" t="str">
        <f>IF(Table1_1[[#This Row],[HBA1C]]&gt;=6.5,"Diabetic",IF(Table1_1[[#This Row],[HBA1C]]&gt;=5.7,"Prediabetic","Normal"))</f>
        <v>Diabetic</v>
      </c>
    </row>
    <row r="103" spans="1:10" x14ac:dyDescent="0.3">
      <c r="A103" t="s">
        <v>107</v>
      </c>
      <c r="B103" s="3">
        <v>53.81</v>
      </c>
      <c r="C103" s="3">
        <v>8.77</v>
      </c>
      <c r="D103" s="54" t="s">
        <v>3</v>
      </c>
      <c r="E103" s="54" t="s">
        <v>2</v>
      </c>
      <c r="F103" s="54" t="s">
        <v>2</v>
      </c>
      <c r="G103" s="54">
        <v>0</v>
      </c>
      <c r="H103" t="s">
        <v>3</v>
      </c>
      <c r="I103" t="str">
        <f t="shared" si="1"/>
        <v>Obesity</v>
      </c>
      <c r="J103" t="str">
        <f>IF(Table1_1[[#This Row],[HBA1C]]&gt;=6.5,"Diabetic",IF(Table1_1[[#This Row],[HBA1C]]&gt;=5.7,"Prediabetic","Normal"))</f>
        <v>Diabetic</v>
      </c>
    </row>
    <row r="104" spans="1:10" x14ac:dyDescent="0.3">
      <c r="A104" t="s">
        <v>108</v>
      </c>
      <c r="B104" s="3">
        <v>49.48</v>
      </c>
      <c r="C104" s="3">
        <v>4.96</v>
      </c>
      <c r="D104" s="54" t="s">
        <v>2</v>
      </c>
      <c r="E104" s="54" t="s">
        <v>2</v>
      </c>
      <c r="F104" s="54" t="s">
        <v>4</v>
      </c>
      <c r="G104" s="54">
        <v>1</v>
      </c>
      <c r="H104" t="s">
        <v>3</v>
      </c>
      <c r="I104" t="str">
        <f t="shared" si="1"/>
        <v>Obesity</v>
      </c>
      <c r="J104" t="str">
        <f>IF(Table1_1[[#This Row],[HBA1C]]&gt;=6.5,"Diabetic",IF(Table1_1[[#This Row],[HBA1C]]&gt;=5.7,"Prediabetic","Normal"))</f>
        <v>Normal</v>
      </c>
    </row>
    <row r="105" spans="1:10" x14ac:dyDescent="0.3">
      <c r="A105" t="s">
        <v>109</v>
      </c>
      <c r="B105" s="3">
        <v>34.1</v>
      </c>
      <c r="C105" s="3">
        <v>4.43</v>
      </c>
      <c r="D105" s="54" t="s">
        <v>3</v>
      </c>
      <c r="E105" s="54" t="s">
        <v>2</v>
      </c>
      <c r="F105" s="54" t="s">
        <v>2</v>
      </c>
      <c r="G105" s="54">
        <v>0</v>
      </c>
      <c r="H105" t="s">
        <v>3</v>
      </c>
      <c r="I105" t="str">
        <f t="shared" si="1"/>
        <v>Obesity</v>
      </c>
      <c r="J105" t="str">
        <f>IF(Table1_1[[#This Row],[HBA1C]]&gt;=6.5,"Diabetic",IF(Table1_1[[#This Row],[HBA1C]]&gt;=5.7,"Prediabetic","Normal"))</f>
        <v>Normal</v>
      </c>
    </row>
    <row r="106" spans="1:10" x14ac:dyDescent="0.3">
      <c r="A106" t="s">
        <v>110</v>
      </c>
      <c r="B106" s="3">
        <v>35.299999999999997</v>
      </c>
      <c r="C106" s="3">
        <v>5.82</v>
      </c>
      <c r="D106" s="54" t="s">
        <v>3</v>
      </c>
      <c r="E106" s="54" t="s">
        <v>2</v>
      </c>
      <c r="F106" s="54" t="s">
        <v>4</v>
      </c>
      <c r="G106" s="54">
        <v>1</v>
      </c>
      <c r="H106" t="s">
        <v>3</v>
      </c>
      <c r="I106" t="str">
        <f t="shared" si="1"/>
        <v>Obesity</v>
      </c>
      <c r="J106" t="str">
        <f>IF(Table1_1[[#This Row],[HBA1C]]&gt;=6.5,"Diabetic",IF(Table1_1[[#This Row],[HBA1C]]&gt;=5.7,"Prediabetic","Normal"))</f>
        <v>Prediabetic</v>
      </c>
    </row>
    <row r="107" spans="1:10" x14ac:dyDescent="0.3">
      <c r="A107" t="s">
        <v>111</v>
      </c>
      <c r="B107" s="3">
        <v>43.83</v>
      </c>
      <c r="C107" s="3">
        <v>6.03</v>
      </c>
      <c r="D107" s="54" t="s">
        <v>3</v>
      </c>
      <c r="E107" s="54" t="s">
        <v>2</v>
      </c>
      <c r="F107" s="54" t="s">
        <v>2</v>
      </c>
      <c r="G107" s="54">
        <v>2</v>
      </c>
      <c r="H107" t="s">
        <v>3</v>
      </c>
      <c r="I107" t="str">
        <f t="shared" si="1"/>
        <v>Obesity</v>
      </c>
      <c r="J107" t="str">
        <f>IF(Table1_1[[#This Row],[HBA1C]]&gt;=6.5,"Diabetic",IF(Table1_1[[#This Row],[HBA1C]]&gt;=5.7,"Prediabetic","Normal"))</f>
        <v>Prediabetic</v>
      </c>
    </row>
    <row r="108" spans="1:10" x14ac:dyDescent="0.3">
      <c r="A108" t="s">
        <v>112</v>
      </c>
      <c r="B108" s="3">
        <v>50.07</v>
      </c>
      <c r="C108" s="3">
        <v>9.27</v>
      </c>
      <c r="D108" s="54" t="s">
        <v>2</v>
      </c>
      <c r="E108" s="54" t="s">
        <v>2</v>
      </c>
      <c r="F108" s="54" t="s">
        <v>2</v>
      </c>
      <c r="G108" s="54">
        <v>0</v>
      </c>
      <c r="H108" t="s">
        <v>3</v>
      </c>
      <c r="I108" t="str">
        <f t="shared" si="1"/>
        <v>Obesity</v>
      </c>
      <c r="J108" t="str">
        <f>IF(Table1_1[[#This Row],[HBA1C]]&gt;=6.5,"Diabetic",IF(Table1_1[[#This Row],[HBA1C]]&gt;=5.7,"Prediabetic","Normal"))</f>
        <v>Diabetic</v>
      </c>
    </row>
    <row r="109" spans="1:10" x14ac:dyDescent="0.3">
      <c r="A109" t="s">
        <v>113</v>
      </c>
      <c r="B109" s="3">
        <v>32.774999999999999</v>
      </c>
      <c r="C109" s="3">
        <v>5.53</v>
      </c>
      <c r="D109" s="54" t="s">
        <v>2</v>
      </c>
      <c r="E109" s="54" t="s">
        <v>2</v>
      </c>
      <c r="F109" s="54" t="s">
        <v>2</v>
      </c>
      <c r="G109" s="54">
        <v>0</v>
      </c>
      <c r="H109" t="s">
        <v>3</v>
      </c>
      <c r="I109" t="str">
        <f t="shared" si="1"/>
        <v>Obesity</v>
      </c>
      <c r="J109" t="str">
        <f>IF(Table1_1[[#This Row],[HBA1C]]&gt;=6.5,"Diabetic",IF(Table1_1[[#This Row],[HBA1C]]&gt;=5.7,"Prediabetic","Normal"))</f>
        <v>Normal</v>
      </c>
    </row>
    <row r="110" spans="1:10" x14ac:dyDescent="0.3">
      <c r="A110" t="s">
        <v>114</v>
      </c>
      <c r="B110" s="3">
        <v>34.104999999999997</v>
      </c>
      <c r="C110" s="3">
        <v>5.07</v>
      </c>
      <c r="D110" s="54" t="s">
        <v>2</v>
      </c>
      <c r="E110" s="54" t="s">
        <v>2</v>
      </c>
      <c r="F110" s="54" t="s">
        <v>2</v>
      </c>
      <c r="G110" s="54">
        <v>1</v>
      </c>
      <c r="H110" t="s">
        <v>3</v>
      </c>
      <c r="I110" t="str">
        <f t="shared" si="1"/>
        <v>Obesity</v>
      </c>
      <c r="J110" t="str">
        <f>IF(Table1_1[[#This Row],[HBA1C]]&gt;=6.5,"Diabetic",IF(Table1_1[[#This Row],[HBA1C]]&gt;=5.7,"Prediabetic","Normal"))</f>
        <v>Normal</v>
      </c>
    </row>
    <row r="111" spans="1:10" x14ac:dyDescent="0.3">
      <c r="A111" t="s">
        <v>115</v>
      </c>
      <c r="B111" s="3">
        <v>48.93</v>
      </c>
      <c r="C111" s="3">
        <v>11.17</v>
      </c>
      <c r="D111" s="54" t="s">
        <v>3</v>
      </c>
      <c r="E111" s="54" t="s">
        <v>2</v>
      </c>
      <c r="F111" s="54" t="s">
        <v>2</v>
      </c>
      <c r="G111" s="54">
        <v>1</v>
      </c>
      <c r="H111" t="s">
        <v>3</v>
      </c>
      <c r="I111" t="str">
        <f t="shared" si="1"/>
        <v>Obesity</v>
      </c>
      <c r="J111" t="str">
        <f>IF(Table1_1[[#This Row],[HBA1C]]&gt;=6.5,"Diabetic",IF(Table1_1[[#This Row],[HBA1C]]&gt;=5.7,"Prediabetic","Normal"))</f>
        <v>Diabetic</v>
      </c>
    </row>
    <row r="112" spans="1:10" x14ac:dyDescent="0.3">
      <c r="A112" t="s">
        <v>116</v>
      </c>
      <c r="B112" s="3">
        <v>37.07</v>
      </c>
      <c r="C112" s="3">
        <v>6.14</v>
      </c>
      <c r="D112" s="54" t="s">
        <v>3</v>
      </c>
      <c r="E112" s="54" t="s">
        <v>2</v>
      </c>
      <c r="F112" s="54" t="s">
        <v>2</v>
      </c>
      <c r="G112" s="54">
        <v>0</v>
      </c>
      <c r="H112" t="s">
        <v>3</v>
      </c>
      <c r="I112" t="str">
        <f t="shared" si="1"/>
        <v>Obesity</v>
      </c>
      <c r="J112" t="str">
        <f>IF(Table1_1[[#This Row],[HBA1C]]&gt;=6.5,"Diabetic",IF(Table1_1[[#This Row],[HBA1C]]&gt;=5.7,"Prediabetic","Normal"))</f>
        <v>Prediabetic</v>
      </c>
    </row>
    <row r="113" spans="1:10" x14ac:dyDescent="0.3">
      <c r="A113" t="s">
        <v>117</v>
      </c>
      <c r="B113" s="3">
        <v>51.51</v>
      </c>
      <c r="C113" s="3">
        <v>6.26</v>
      </c>
      <c r="D113" s="54" t="s">
        <v>3</v>
      </c>
      <c r="E113" s="54" t="s">
        <v>2</v>
      </c>
      <c r="F113" s="54" t="s">
        <v>4</v>
      </c>
      <c r="G113" s="54">
        <v>1</v>
      </c>
      <c r="H113" t="s">
        <v>3</v>
      </c>
      <c r="I113" t="str">
        <f t="shared" si="1"/>
        <v>Obesity</v>
      </c>
      <c r="J113" t="str">
        <f>IF(Table1_1[[#This Row],[HBA1C]]&gt;=6.5,"Diabetic",IF(Table1_1[[#This Row],[HBA1C]]&gt;=5.7,"Prediabetic","Normal"))</f>
        <v>Prediabetic</v>
      </c>
    </row>
    <row r="114" spans="1:10" x14ac:dyDescent="0.3">
      <c r="A114" t="s">
        <v>118</v>
      </c>
      <c r="B114" s="3">
        <v>34.799999999999997</v>
      </c>
      <c r="C114" s="3">
        <v>4.72</v>
      </c>
      <c r="D114" s="54" t="s">
        <v>3</v>
      </c>
      <c r="E114" s="54" t="s">
        <v>2</v>
      </c>
      <c r="F114" s="54" t="s">
        <v>2</v>
      </c>
      <c r="G114" s="54">
        <v>0</v>
      </c>
      <c r="H114" t="s">
        <v>3</v>
      </c>
      <c r="I114" t="str">
        <f t="shared" si="1"/>
        <v>Obesity</v>
      </c>
      <c r="J114" t="str">
        <f>IF(Table1_1[[#This Row],[HBA1C]]&gt;=6.5,"Diabetic",IF(Table1_1[[#This Row],[HBA1C]]&gt;=5.7,"Prediabetic","Normal"))</f>
        <v>Normal</v>
      </c>
    </row>
    <row r="115" spans="1:10" x14ac:dyDescent="0.3">
      <c r="A115" t="s">
        <v>119</v>
      </c>
      <c r="B115" s="3">
        <v>36.67</v>
      </c>
      <c r="C115" s="3">
        <v>5.18</v>
      </c>
      <c r="D115" s="54" t="s">
        <v>2</v>
      </c>
      <c r="E115" s="54" t="s">
        <v>2</v>
      </c>
      <c r="F115" s="54" t="s">
        <v>2</v>
      </c>
      <c r="G115" s="54">
        <v>1</v>
      </c>
      <c r="H115" t="s">
        <v>3</v>
      </c>
      <c r="I115" t="str">
        <f t="shared" si="1"/>
        <v>Obesity</v>
      </c>
      <c r="J115" t="str">
        <f>IF(Table1_1[[#This Row],[HBA1C]]&gt;=6.5,"Diabetic",IF(Table1_1[[#This Row],[HBA1C]]&gt;=5.7,"Prediabetic","Normal"))</f>
        <v>Normal</v>
      </c>
    </row>
    <row r="116" spans="1:10" x14ac:dyDescent="0.3">
      <c r="A116" t="s">
        <v>120</v>
      </c>
      <c r="B116" s="3">
        <v>30.9</v>
      </c>
      <c r="C116" s="3">
        <v>9.4</v>
      </c>
      <c r="D116" s="54" t="s">
        <v>2</v>
      </c>
      <c r="E116" s="54" t="s">
        <v>2</v>
      </c>
      <c r="F116" s="54" t="s">
        <v>2</v>
      </c>
      <c r="G116" s="54">
        <v>2</v>
      </c>
      <c r="H116" t="s">
        <v>3</v>
      </c>
      <c r="I116" t="str">
        <f t="shared" si="1"/>
        <v>Obesity</v>
      </c>
      <c r="J116" t="str">
        <f>IF(Table1_1[[#This Row],[HBA1C]]&gt;=6.5,"Diabetic",IF(Table1_1[[#This Row],[HBA1C]]&gt;=5.7,"Prediabetic","Normal"))</f>
        <v>Diabetic</v>
      </c>
    </row>
    <row r="117" spans="1:10" x14ac:dyDescent="0.3">
      <c r="A117" t="s">
        <v>121</v>
      </c>
      <c r="B117" s="3">
        <v>30.495000000000001</v>
      </c>
      <c r="C117" s="3">
        <v>6.29</v>
      </c>
      <c r="D117" s="54" t="s">
        <v>2</v>
      </c>
      <c r="E117" s="54" t="s">
        <v>2</v>
      </c>
      <c r="F117" s="54" t="s">
        <v>2</v>
      </c>
      <c r="G117" s="54">
        <v>0</v>
      </c>
      <c r="H117" t="s">
        <v>3</v>
      </c>
      <c r="I117" t="str">
        <f t="shared" si="1"/>
        <v>Obesity</v>
      </c>
      <c r="J117" t="str">
        <f>IF(Table1_1[[#This Row],[HBA1C]]&gt;=6.5,"Diabetic",IF(Table1_1[[#This Row],[HBA1C]]&gt;=5.7,"Prediabetic","Normal"))</f>
        <v>Prediabetic</v>
      </c>
    </row>
    <row r="118" spans="1:10" x14ac:dyDescent="0.3">
      <c r="A118" t="s">
        <v>122</v>
      </c>
      <c r="B118" s="3">
        <v>44.88</v>
      </c>
      <c r="C118" s="3">
        <v>6.04</v>
      </c>
      <c r="D118" s="54" t="s">
        <v>2</v>
      </c>
      <c r="E118" s="54" t="s">
        <v>2</v>
      </c>
      <c r="F118" s="54" t="s">
        <v>4</v>
      </c>
      <c r="G118" s="54">
        <v>1</v>
      </c>
      <c r="H118" t="s">
        <v>3</v>
      </c>
      <c r="I118" t="str">
        <f t="shared" si="1"/>
        <v>Obesity</v>
      </c>
      <c r="J118" t="str">
        <f>IF(Table1_1[[#This Row],[HBA1C]]&gt;=6.5,"Diabetic",IF(Table1_1[[#This Row],[HBA1C]]&gt;=5.7,"Prediabetic","Normal"))</f>
        <v>Prediabetic</v>
      </c>
    </row>
    <row r="119" spans="1:10" x14ac:dyDescent="0.3">
      <c r="A119" t="s">
        <v>123</v>
      </c>
      <c r="B119" s="3">
        <v>44.32</v>
      </c>
      <c r="C119" s="3">
        <v>10.55</v>
      </c>
      <c r="D119" s="54" t="s">
        <v>2</v>
      </c>
      <c r="E119" s="54" t="s">
        <v>2</v>
      </c>
      <c r="F119" s="54" t="s">
        <v>2</v>
      </c>
      <c r="G119" s="54">
        <v>0</v>
      </c>
      <c r="H119" t="s">
        <v>3</v>
      </c>
      <c r="I119" t="str">
        <f t="shared" si="1"/>
        <v>Obesity</v>
      </c>
      <c r="J119" t="str">
        <f>IF(Table1_1[[#This Row],[HBA1C]]&gt;=6.5,"Diabetic",IF(Table1_1[[#This Row],[HBA1C]]&gt;=5.7,"Prediabetic","Normal"))</f>
        <v>Diabetic</v>
      </c>
    </row>
    <row r="120" spans="1:10" x14ac:dyDescent="0.3">
      <c r="A120" t="s">
        <v>124</v>
      </c>
      <c r="B120" s="3">
        <v>46.39</v>
      </c>
      <c r="C120" s="3">
        <v>5.09</v>
      </c>
      <c r="D120" s="54" t="s">
        <v>2</v>
      </c>
      <c r="E120" s="54" t="s">
        <v>2</v>
      </c>
      <c r="F120" s="54" t="s">
        <v>2</v>
      </c>
      <c r="G120" s="54">
        <v>0</v>
      </c>
      <c r="H120" t="s">
        <v>3</v>
      </c>
      <c r="I120" t="str">
        <f t="shared" si="1"/>
        <v>Obesity</v>
      </c>
      <c r="J120" t="str">
        <f>IF(Table1_1[[#This Row],[HBA1C]]&gt;=6.5,"Diabetic",IF(Table1_1[[#This Row],[HBA1C]]&gt;=5.7,"Prediabetic","Normal"))</f>
        <v>Normal</v>
      </c>
    </row>
    <row r="121" spans="1:10" x14ac:dyDescent="0.3">
      <c r="A121" t="s">
        <v>125</v>
      </c>
      <c r="B121" s="3">
        <v>42.13</v>
      </c>
      <c r="C121" s="3">
        <v>5.2</v>
      </c>
      <c r="D121" s="54" t="s">
        <v>3</v>
      </c>
      <c r="E121" s="54" t="s">
        <v>2</v>
      </c>
      <c r="F121" s="54" t="s">
        <v>2</v>
      </c>
      <c r="G121" s="54">
        <v>1</v>
      </c>
      <c r="H121" t="s">
        <v>3</v>
      </c>
      <c r="I121" t="str">
        <f t="shared" si="1"/>
        <v>Obesity</v>
      </c>
      <c r="J121" t="str">
        <f>IF(Table1_1[[#This Row],[HBA1C]]&gt;=6.5,"Diabetic",IF(Table1_1[[#This Row],[HBA1C]]&gt;=5.7,"Prediabetic","Normal"))</f>
        <v>Normal</v>
      </c>
    </row>
    <row r="122" spans="1:10" x14ac:dyDescent="0.3">
      <c r="A122" t="s">
        <v>126</v>
      </c>
      <c r="B122" s="3">
        <v>30.78</v>
      </c>
      <c r="C122" s="3">
        <v>8.4499999999999993</v>
      </c>
      <c r="D122" s="54" t="s">
        <v>3</v>
      </c>
      <c r="E122" s="54" t="s">
        <v>2</v>
      </c>
      <c r="F122" s="54" t="s">
        <v>2</v>
      </c>
      <c r="G122" s="54">
        <v>0</v>
      </c>
      <c r="H122" t="s">
        <v>3</v>
      </c>
      <c r="I122" t="str">
        <f t="shared" si="1"/>
        <v>Obesity</v>
      </c>
      <c r="J122" t="str">
        <f>IF(Table1_1[[#This Row],[HBA1C]]&gt;=6.5,"Diabetic",IF(Table1_1[[#This Row],[HBA1C]]&gt;=5.7,"Prediabetic","Normal"))</f>
        <v>Diabetic</v>
      </c>
    </row>
    <row r="123" spans="1:10" x14ac:dyDescent="0.3">
      <c r="A123" t="s">
        <v>127</v>
      </c>
      <c r="B123" s="3">
        <v>31.35</v>
      </c>
      <c r="C123" s="3">
        <v>9.5399999999999991</v>
      </c>
      <c r="D123" s="54" t="s">
        <v>2</v>
      </c>
      <c r="E123" s="54" t="s">
        <v>2</v>
      </c>
      <c r="F123" s="54" t="s">
        <v>2</v>
      </c>
      <c r="G123" s="54">
        <v>0</v>
      </c>
      <c r="H123" t="s">
        <v>3</v>
      </c>
      <c r="I123" t="str">
        <f t="shared" si="1"/>
        <v>Obesity</v>
      </c>
      <c r="J123" t="str">
        <f>IF(Table1_1[[#This Row],[HBA1C]]&gt;=6.5,"Diabetic",IF(Table1_1[[#This Row],[HBA1C]]&gt;=5.7,"Prediabetic","Normal"))</f>
        <v>Diabetic</v>
      </c>
    </row>
    <row r="124" spans="1:10" x14ac:dyDescent="0.3">
      <c r="A124" t="s">
        <v>128</v>
      </c>
      <c r="B124" s="3">
        <v>41.46</v>
      </c>
      <c r="C124" s="3">
        <v>4.99</v>
      </c>
      <c r="D124" s="54" t="s">
        <v>3</v>
      </c>
      <c r="E124" s="54" t="s">
        <v>2</v>
      </c>
      <c r="F124" s="54" t="s">
        <v>2</v>
      </c>
      <c r="G124" s="54">
        <v>2</v>
      </c>
      <c r="H124" t="s">
        <v>3</v>
      </c>
      <c r="I124" t="str">
        <f t="shared" si="1"/>
        <v>Obesity</v>
      </c>
      <c r="J124" t="str">
        <f>IF(Table1_1[[#This Row],[HBA1C]]&gt;=6.5,"Diabetic",IF(Table1_1[[#This Row],[HBA1C]]&gt;=5.7,"Prediabetic","Normal"))</f>
        <v>Normal</v>
      </c>
    </row>
    <row r="125" spans="1:10" x14ac:dyDescent="0.3">
      <c r="A125" t="s">
        <v>129</v>
      </c>
      <c r="B125" s="3">
        <v>48</v>
      </c>
      <c r="C125" s="3">
        <v>10.54</v>
      </c>
      <c r="D125" s="54" t="s">
        <v>2</v>
      </c>
      <c r="E125" s="54" t="s">
        <v>2</v>
      </c>
      <c r="F125" s="54" t="s">
        <v>2</v>
      </c>
      <c r="G125" s="54">
        <v>0</v>
      </c>
      <c r="H125" t="s">
        <v>3</v>
      </c>
      <c r="I125" t="str">
        <f t="shared" si="1"/>
        <v>Obesity</v>
      </c>
      <c r="J125" t="str">
        <f>IF(Table1_1[[#This Row],[HBA1C]]&gt;=6.5,"Diabetic",IF(Table1_1[[#This Row],[HBA1C]]&gt;=5.7,"Prediabetic","Normal"))</f>
        <v>Diabetic</v>
      </c>
    </row>
    <row r="126" spans="1:10" x14ac:dyDescent="0.3">
      <c r="A126" t="s">
        <v>130</v>
      </c>
      <c r="B126" s="3">
        <v>49.13</v>
      </c>
      <c r="C126" s="3">
        <v>4.54</v>
      </c>
      <c r="D126" s="54" t="s">
        <v>2</v>
      </c>
      <c r="E126" s="54" t="s">
        <v>2</v>
      </c>
      <c r="F126" s="54" t="s">
        <v>2</v>
      </c>
      <c r="G126" s="54">
        <v>0</v>
      </c>
      <c r="H126" t="s">
        <v>3</v>
      </c>
      <c r="I126" t="str">
        <f t="shared" si="1"/>
        <v>Obesity</v>
      </c>
      <c r="J126" t="str">
        <f>IF(Table1_1[[#This Row],[HBA1C]]&gt;=6.5,"Diabetic",IF(Table1_1[[#This Row],[HBA1C]]&gt;=5.7,"Prediabetic","Normal"))</f>
        <v>Normal</v>
      </c>
    </row>
    <row r="127" spans="1:10" x14ac:dyDescent="0.3">
      <c r="A127" t="s">
        <v>131</v>
      </c>
      <c r="B127" s="3">
        <v>37.799999999999997</v>
      </c>
      <c r="C127" s="3">
        <v>6.29</v>
      </c>
      <c r="D127" s="54" t="s">
        <v>2</v>
      </c>
      <c r="E127" s="54" t="s">
        <v>2</v>
      </c>
      <c r="F127" s="54" t="s">
        <v>2</v>
      </c>
      <c r="G127" s="54">
        <v>1</v>
      </c>
      <c r="H127" t="s">
        <v>3</v>
      </c>
      <c r="I127" t="str">
        <f t="shared" si="1"/>
        <v>Obesity</v>
      </c>
      <c r="J127" t="str">
        <f>IF(Table1_1[[#This Row],[HBA1C]]&gt;=6.5,"Diabetic",IF(Table1_1[[#This Row],[HBA1C]]&gt;=5.7,"Prediabetic","Normal"))</f>
        <v>Prediabetic</v>
      </c>
    </row>
    <row r="128" spans="1:10" x14ac:dyDescent="0.3">
      <c r="A128" t="s">
        <v>132</v>
      </c>
      <c r="B128" s="3">
        <v>38.299999999999997</v>
      </c>
      <c r="C128" s="3">
        <v>9.51</v>
      </c>
      <c r="D128" s="54" t="s">
        <v>2</v>
      </c>
      <c r="E128" s="54" t="s">
        <v>2</v>
      </c>
      <c r="F128" s="54" t="s">
        <v>2</v>
      </c>
      <c r="G128" s="54">
        <v>0</v>
      </c>
      <c r="H128" t="s">
        <v>3</v>
      </c>
      <c r="I128" t="str">
        <f t="shared" si="1"/>
        <v>Obesity</v>
      </c>
      <c r="J128" t="str">
        <f>IF(Table1_1[[#This Row],[HBA1C]]&gt;=6.5,"Diabetic",IF(Table1_1[[#This Row],[HBA1C]]&gt;=5.7,"Prediabetic","Normal"))</f>
        <v>Diabetic</v>
      </c>
    </row>
    <row r="129" spans="1:10" x14ac:dyDescent="0.3">
      <c r="A129" t="s">
        <v>133</v>
      </c>
      <c r="B129" s="3">
        <v>32.774999999999999</v>
      </c>
      <c r="C129" s="3">
        <v>4.72</v>
      </c>
      <c r="D129" s="54" t="s">
        <v>2</v>
      </c>
      <c r="E129" s="54" t="s">
        <v>2</v>
      </c>
      <c r="F129" s="54" t="s">
        <v>2</v>
      </c>
      <c r="G129" s="54">
        <v>0</v>
      </c>
      <c r="H129" t="s">
        <v>3</v>
      </c>
      <c r="I129" t="str">
        <f t="shared" si="1"/>
        <v>Obesity</v>
      </c>
      <c r="J129" t="str">
        <f>IF(Table1_1[[#This Row],[HBA1C]]&gt;=6.5,"Diabetic",IF(Table1_1[[#This Row],[HBA1C]]&gt;=5.7,"Prediabetic","Normal"))</f>
        <v>Normal</v>
      </c>
    </row>
    <row r="130" spans="1:10" x14ac:dyDescent="0.3">
      <c r="A130" t="s">
        <v>134</v>
      </c>
      <c r="B130" s="3">
        <v>34.200000000000003</v>
      </c>
      <c r="C130" s="3">
        <v>5.91</v>
      </c>
      <c r="D130" s="54" t="s">
        <v>3</v>
      </c>
      <c r="E130" s="54" t="s">
        <v>2</v>
      </c>
      <c r="F130" s="54" t="s">
        <v>2</v>
      </c>
      <c r="G130" s="54">
        <v>0</v>
      </c>
      <c r="H130" t="s">
        <v>3</v>
      </c>
      <c r="I130" t="str">
        <f t="shared" si="1"/>
        <v>Obesity</v>
      </c>
      <c r="J130" t="str">
        <f>IF(Table1_1[[#This Row],[HBA1C]]&gt;=6.5,"Diabetic",IF(Table1_1[[#This Row],[HBA1C]]&gt;=5.7,"Prediabetic","Normal"))</f>
        <v>Prediabetic</v>
      </c>
    </row>
    <row r="131" spans="1:10" x14ac:dyDescent="0.3">
      <c r="A131" t="s">
        <v>135</v>
      </c>
      <c r="B131" s="3">
        <v>30.2</v>
      </c>
      <c r="C131" s="3">
        <v>9.58</v>
      </c>
      <c r="D131" s="54" t="s">
        <v>2</v>
      </c>
      <c r="E131" s="54" t="s">
        <v>2</v>
      </c>
      <c r="F131" s="54" t="s">
        <v>2</v>
      </c>
      <c r="G131" s="54">
        <v>0</v>
      </c>
      <c r="H131" t="s">
        <v>3</v>
      </c>
      <c r="I131" t="str">
        <f t="shared" ref="I131:I194" si="2">IF(B131&gt;=30,"Obesity",IF(B131&gt;=25,"Overweight",IF(B131&gt;18.5,"Normal Weight","Under  Weight")))</f>
        <v>Obesity</v>
      </c>
      <c r="J131" t="str">
        <f>IF(Table1_1[[#This Row],[HBA1C]]&gt;=6.5,"Diabetic",IF(Table1_1[[#This Row],[HBA1C]]&gt;=5.7,"Prediabetic","Normal"))</f>
        <v>Diabetic</v>
      </c>
    </row>
    <row r="132" spans="1:10" x14ac:dyDescent="0.3">
      <c r="A132" t="s">
        <v>136</v>
      </c>
      <c r="B132" s="3">
        <v>48.32</v>
      </c>
      <c r="C132" s="3">
        <v>5.77</v>
      </c>
      <c r="D132" s="54" t="s">
        <v>2</v>
      </c>
      <c r="E132" s="54" t="s">
        <v>2</v>
      </c>
      <c r="F132" s="54" t="s">
        <v>2</v>
      </c>
      <c r="G132" s="54">
        <v>0</v>
      </c>
      <c r="H132" t="s">
        <v>3</v>
      </c>
      <c r="I132" t="str">
        <f t="shared" si="2"/>
        <v>Obesity</v>
      </c>
      <c r="J132" t="str">
        <f>IF(Table1_1[[#This Row],[HBA1C]]&gt;=6.5,"Diabetic",IF(Table1_1[[#This Row],[HBA1C]]&gt;=5.7,"Prediabetic","Normal"))</f>
        <v>Prediabetic</v>
      </c>
    </row>
    <row r="133" spans="1:10" x14ac:dyDescent="0.3">
      <c r="A133" t="s">
        <v>137</v>
      </c>
      <c r="B133" s="3">
        <v>44.86</v>
      </c>
      <c r="C133" s="3">
        <v>4.38</v>
      </c>
      <c r="D133" s="54" t="s">
        <v>3</v>
      </c>
      <c r="E133" s="54" t="s">
        <v>2</v>
      </c>
      <c r="F133" s="54" t="s">
        <v>2</v>
      </c>
      <c r="G133" s="54">
        <v>0</v>
      </c>
      <c r="H133" t="s">
        <v>3</v>
      </c>
      <c r="I133" t="str">
        <f t="shared" si="2"/>
        <v>Obesity</v>
      </c>
      <c r="J133" t="str">
        <f>IF(Table1_1[[#This Row],[HBA1C]]&gt;=6.5,"Diabetic",IF(Table1_1[[#This Row],[HBA1C]]&gt;=5.7,"Prediabetic","Normal"))</f>
        <v>Normal</v>
      </c>
    </row>
    <row r="134" spans="1:10" x14ac:dyDescent="0.3">
      <c r="A134" t="s">
        <v>138</v>
      </c>
      <c r="B134" s="3">
        <v>52.15</v>
      </c>
      <c r="C134" s="3">
        <v>5.65</v>
      </c>
      <c r="D134" s="54" t="s">
        <v>2</v>
      </c>
      <c r="E134" s="54" t="s">
        <v>2</v>
      </c>
      <c r="F134" s="54" t="s">
        <v>2</v>
      </c>
      <c r="G134" s="54">
        <v>1</v>
      </c>
      <c r="H134" t="s">
        <v>3</v>
      </c>
      <c r="I134" t="str">
        <f t="shared" si="2"/>
        <v>Obesity</v>
      </c>
      <c r="J134" t="str">
        <f>IF(Table1_1[[#This Row],[HBA1C]]&gt;=6.5,"Diabetic",IF(Table1_1[[#This Row],[HBA1C]]&gt;=5.7,"Prediabetic","Normal"))</f>
        <v>Normal</v>
      </c>
    </row>
    <row r="135" spans="1:10" x14ac:dyDescent="0.3">
      <c r="A135" t="s">
        <v>139</v>
      </c>
      <c r="B135" s="3">
        <v>41.12</v>
      </c>
      <c r="C135" s="3">
        <v>7.54</v>
      </c>
      <c r="D135" s="54" t="s">
        <v>3</v>
      </c>
      <c r="E135" s="54" t="s">
        <v>2</v>
      </c>
      <c r="F135" s="54" t="s">
        <v>2</v>
      </c>
      <c r="G135" s="54">
        <v>0</v>
      </c>
      <c r="H135" t="s">
        <v>3</v>
      </c>
      <c r="I135" t="str">
        <f t="shared" si="2"/>
        <v>Obesity</v>
      </c>
      <c r="J135" t="str">
        <f>IF(Table1_1[[#This Row],[HBA1C]]&gt;=6.5,"Diabetic",IF(Table1_1[[#This Row],[HBA1C]]&gt;=5.7,"Prediabetic","Normal"))</f>
        <v>Diabetic</v>
      </c>
    </row>
    <row r="136" spans="1:10" x14ac:dyDescent="0.3">
      <c r="A136" t="s">
        <v>140</v>
      </c>
      <c r="B136" s="3">
        <v>38.39</v>
      </c>
      <c r="C136" s="3">
        <v>5.1100000000000003</v>
      </c>
      <c r="D136" s="54" t="s">
        <v>3</v>
      </c>
      <c r="E136" s="54" t="s">
        <v>2</v>
      </c>
      <c r="F136" s="54" t="s">
        <v>2</v>
      </c>
      <c r="G136" s="54">
        <v>1</v>
      </c>
      <c r="H136" t="s">
        <v>3</v>
      </c>
      <c r="I136" t="str">
        <f t="shared" si="2"/>
        <v>Obesity</v>
      </c>
      <c r="J136" t="str">
        <f>IF(Table1_1[[#This Row],[HBA1C]]&gt;=6.5,"Diabetic",IF(Table1_1[[#This Row],[HBA1C]]&gt;=5.7,"Prediabetic","Normal"))</f>
        <v>Normal</v>
      </c>
    </row>
    <row r="137" spans="1:10" x14ac:dyDescent="0.3">
      <c r="A137" t="s">
        <v>141</v>
      </c>
      <c r="B137" s="3">
        <v>46.85</v>
      </c>
      <c r="C137" s="3">
        <v>4.25</v>
      </c>
      <c r="D137" s="54" t="s">
        <v>2</v>
      </c>
      <c r="E137" s="54" t="s">
        <v>2</v>
      </c>
      <c r="F137" s="54" t="s">
        <v>4</v>
      </c>
      <c r="G137" s="54">
        <v>1</v>
      </c>
      <c r="H137" t="s">
        <v>3</v>
      </c>
      <c r="I137" t="str">
        <f t="shared" si="2"/>
        <v>Obesity</v>
      </c>
      <c r="J137" t="str">
        <f>IF(Table1_1[[#This Row],[HBA1C]]&gt;=6.5,"Diabetic",IF(Table1_1[[#This Row],[HBA1C]]&gt;=5.7,"Prediabetic","Normal"))</f>
        <v>Normal</v>
      </c>
    </row>
    <row r="138" spans="1:10" x14ac:dyDescent="0.3">
      <c r="A138" t="s">
        <v>142</v>
      </c>
      <c r="B138" s="3">
        <v>42.24</v>
      </c>
      <c r="C138" s="3">
        <v>5.55</v>
      </c>
      <c r="D138" s="54" t="s">
        <v>2</v>
      </c>
      <c r="E138" s="54" t="s">
        <v>3</v>
      </c>
      <c r="F138" s="54" t="s">
        <v>2</v>
      </c>
      <c r="G138" s="54">
        <v>1</v>
      </c>
      <c r="H138" t="s">
        <v>3</v>
      </c>
      <c r="I138" t="str">
        <f t="shared" si="2"/>
        <v>Obesity</v>
      </c>
      <c r="J138" t="str">
        <f>IF(Table1_1[[#This Row],[HBA1C]]&gt;=6.5,"Diabetic",IF(Table1_1[[#This Row],[HBA1C]]&gt;=5.7,"Prediabetic","Normal"))</f>
        <v>Normal</v>
      </c>
    </row>
    <row r="139" spans="1:10" x14ac:dyDescent="0.3">
      <c r="A139" t="s">
        <v>143</v>
      </c>
      <c r="B139" s="3">
        <v>34.39</v>
      </c>
      <c r="C139" s="3">
        <v>5.78</v>
      </c>
      <c r="D139" s="54" t="s">
        <v>2</v>
      </c>
      <c r="E139" s="54" t="s">
        <v>2</v>
      </c>
      <c r="F139" s="54" t="s">
        <v>2</v>
      </c>
      <c r="G139" s="54">
        <v>0</v>
      </c>
      <c r="H139" t="s">
        <v>3</v>
      </c>
      <c r="I139" t="str">
        <f t="shared" si="2"/>
        <v>Obesity</v>
      </c>
      <c r="J139" t="str">
        <f>IF(Table1_1[[#This Row],[HBA1C]]&gt;=6.5,"Diabetic",IF(Table1_1[[#This Row],[HBA1C]]&gt;=5.7,"Prediabetic","Normal"))</f>
        <v>Prediabetic</v>
      </c>
    </row>
    <row r="140" spans="1:10" x14ac:dyDescent="0.3">
      <c r="A140" t="s">
        <v>144</v>
      </c>
      <c r="B140" s="3">
        <v>42.89</v>
      </c>
      <c r="C140" s="3">
        <v>5.28</v>
      </c>
      <c r="D140" s="54" t="s">
        <v>3</v>
      </c>
      <c r="E140" s="54" t="s">
        <v>2</v>
      </c>
      <c r="F140" s="54" t="s">
        <v>2</v>
      </c>
      <c r="G140" s="54">
        <v>0</v>
      </c>
      <c r="H140" t="s">
        <v>3</v>
      </c>
      <c r="I140" t="str">
        <f t="shared" si="2"/>
        <v>Obesity</v>
      </c>
      <c r="J140" t="str">
        <f>IF(Table1_1[[#This Row],[HBA1C]]&gt;=6.5,"Diabetic",IF(Table1_1[[#This Row],[HBA1C]]&gt;=5.7,"Prediabetic","Normal"))</f>
        <v>Normal</v>
      </c>
    </row>
    <row r="141" spans="1:10" x14ac:dyDescent="0.3">
      <c r="A141" t="s">
        <v>145</v>
      </c>
      <c r="B141" s="3">
        <v>36.299999999999997</v>
      </c>
      <c r="C141" s="3">
        <v>5.39</v>
      </c>
      <c r="D141" s="54" t="s">
        <v>2</v>
      </c>
      <c r="E141" s="54" t="s">
        <v>2</v>
      </c>
      <c r="F141" s="54" t="s">
        <v>2</v>
      </c>
      <c r="G141" s="54">
        <v>0</v>
      </c>
      <c r="H141" t="s">
        <v>3</v>
      </c>
      <c r="I141" t="str">
        <f t="shared" si="2"/>
        <v>Obesity</v>
      </c>
      <c r="J141" t="str">
        <f>IF(Table1_1[[#This Row],[HBA1C]]&gt;=6.5,"Diabetic",IF(Table1_1[[#This Row],[HBA1C]]&gt;=5.7,"Prediabetic","Normal"))</f>
        <v>Normal</v>
      </c>
    </row>
    <row r="142" spans="1:10" x14ac:dyDescent="0.3">
      <c r="A142" t="s">
        <v>146</v>
      </c>
      <c r="B142" s="3">
        <v>35.200000000000003</v>
      </c>
      <c r="C142" s="3">
        <v>8.01</v>
      </c>
      <c r="D142" s="54" t="s">
        <v>3</v>
      </c>
      <c r="E142" s="54" t="s">
        <v>2</v>
      </c>
      <c r="F142" s="54" t="s">
        <v>2</v>
      </c>
      <c r="G142" s="54">
        <v>1</v>
      </c>
      <c r="H142" t="s">
        <v>3</v>
      </c>
      <c r="I142" t="str">
        <f t="shared" si="2"/>
        <v>Obesity</v>
      </c>
      <c r="J142" t="str">
        <f>IF(Table1_1[[#This Row],[HBA1C]]&gt;=6.5,"Diabetic",IF(Table1_1[[#This Row],[HBA1C]]&gt;=5.7,"Prediabetic","Normal"))</f>
        <v>Diabetic</v>
      </c>
    </row>
    <row r="143" spans="1:10" x14ac:dyDescent="0.3">
      <c r="A143" t="s">
        <v>147</v>
      </c>
      <c r="B143" s="3">
        <v>53.62</v>
      </c>
      <c r="C143" s="3">
        <v>5.21</v>
      </c>
      <c r="D143" s="54" t="s">
        <v>2</v>
      </c>
      <c r="E143" s="54" t="s">
        <v>2</v>
      </c>
      <c r="F143" s="54" t="s">
        <v>2</v>
      </c>
      <c r="G143" s="54">
        <v>0</v>
      </c>
      <c r="H143" t="s">
        <v>3</v>
      </c>
      <c r="I143" t="str">
        <f t="shared" si="2"/>
        <v>Obesity</v>
      </c>
      <c r="J143" t="str">
        <f>IF(Table1_1[[#This Row],[HBA1C]]&gt;=6.5,"Diabetic",IF(Table1_1[[#This Row],[HBA1C]]&gt;=5.7,"Prediabetic","Normal"))</f>
        <v>Normal</v>
      </c>
    </row>
    <row r="144" spans="1:10" x14ac:dyDescent="0.3">
      <c r="A144" t="s">
        <v>148</v>
      </c>
      <c r="B144" s="3">
        <v>36.67</v>
      </c>
      <c r="C144" s="3">
        <v>6.27</v>
      </c>
      <c r="D144" s="54" t="s">
        <v>2</v>
      </c>
      <c r="E144" s="54" t="s">
        <v>2</v>
      </c>
      <c r="F144" s="54" t="s">
        <v>2</v>
      </c>
      <c r="G144" s="54">
        <v>0</v>
      </c>
      <c r="H144" t="s">
        <v>3</v>
      </c>
      <c r="I144" t="str">
        <f t="shared" si="2"/>
        <v>Obesity</v>
      </c>
      <c r="J144" t="str">
        <f>IF(Table1_1[[#This Row],[HBA1C]]&gt;=6.5,"Diabetic",IF(Table1_1[[#This Row],[HBA1C]]&gt;=5.7,"Prediabetic","Normal"))</f>
        <v>Prediabetic</v>
      </c>
    </row>
    <row r="145" spans="1:10" x14ac:dyDescent="0.3">
      <c r="A145" t="s">
        <v>149</v>
      </c>
      <c r="B145" s="3">
        <v>33.4</v>
      </c>
      <c r="C145" s="3">
        <v>10.73</v>
      </c>
      <c r="D145" s="54" t="s">
        <v>3</v>
      </c>
      <c r="E145" s="54" t="s">
        <v>2</v>
      </c>
      <c r="F145" s="54" t="s">
        <v>2</v>
      </c>
      <c r="G145" s="54">
        <v>1</v>
      </c>
      <c r="H145" t="s">
        <v>3</v>
      </c>
      <c r="I145" t="str">
        <f t="shared" si="2"/>
        <v>Obesity</v>
      </c>
      <c r="J145" t="str">
        <f>IF(Table1_1[[#This Row],[HBA1C]]&gt;=6.5,"Diabetic",IF(Table1_1[[#This Row],[HBA1C]]&gt;=5.7,"Prediabetic","Normal"))</f>
        <v>Diabetic</v>
      </c>
    </row>
    <row r="146" spans="1:10" x14ac:dyDescent="0.3">
      <c r="A146" t="s">
        <v>150</v>
      </c>
      <c r="B146" s="3">
        <v>42.71</v>
      </c>
      <c r="C146" s="3">
        <v>10.52</v>
      </c>
      <c r="D146" s="54" t="s">
        <v>2</v>
      </c>
      <c r="E146" s="54" t="s">
        <v>2</v>
      </c>
      <c r="F146" s="54" t="s">
        <v>2</v>
      </c>
      <c r="G146" s="54">
        <v>0</v>
      </c>
      <c r="H146" t="s">
        <v>3</v>
      </c>
      <c r="I146" t="str">
        <f t="shared" si="2"/>
        <v>Obesity</v>
      </c>
      <c r="J146" t="str">
        <f>IF(Table1_1[[#This Row],[HBA1C]]&gt;=6.5,"Diabetic",IF(Table1_1[[#This Row],[HBA1C]]&gt;=5.7,"Prediabetic","Normal"))</f>
        <v>Diabetic</v>
      </c>
    </row>
    <row r="147" spans="1:10" x14ac:dyDescent="0.3">
      <c r="A147" t="s">
        <v>151</v>
      </c>
      <c r="B147" s="3">
        <v>41.52</v>
      </c>
      <c r="C147" s="3">
        <v>11.82</v>
      </c>
      <c r="D147" s="54" t="s">
        <v>3</v>
      </c>
      <c r="E147" s="54" t="s">
        <v>2</v>
      </c>
      <c r="F147" s="54" t="s">
        <v>2</v>
      </c>
      <c r="G147" s="54">
        <v>2</v>
      </c>
      <c r="H147" t="s">
        <v>3</v>
      </c>
      <c r="I147" t="str">
        <f t="shared" si="2"/>
        <v>Obesity</v>
      </c>
      <c r="J147" t="str">
        <f>IF(Table1_1[[#This Row],[HBA1C]]&gt;=6.5,"Diabetic",IF(Table1_1[[#This Row],[HBA1C]]&gt;=5.7,"Prediabetic","Normal"))</f>
        <v>Diabetic</v>
      </c>
    </row>
    <row r="148" spans="1:10" x14ac:dyDescent="0.3">
      <c r="A148" t="s">
        <v>152</v>
      </c>
      <c r="B148" s="3">
        <v>39.4</v>
      </c>
      <c r="C148" s="3">
        <v>6.76</v>
      </c>
      <c r="D148" s="54" t="s">
        <v>2</v>
      </c>
      <c r="E148" s="54" t="s">
        <v>2</v>
      </c>
      <c r="F148" s="54" t="s">
        <v>2</v>
      </c>
      <c r="G148" s="54">
        <v>0</v>
      </c>
      <c r="H148" t="s">
        <v>3</v>
      </c>
      <c r="I148" t="str">
        <f t="shared" si="2"/>
        <v>Obesity</v>
      </c>
      <c r="J148" t="str">
        <f>IF(Table1_1[[#This Row],[HBA1C]]&gt;=6.5,"Diabetic",IF(Table1_1[[#This Row],[HBA1C]]&gt;=5.7,"Prediabetic","Normal"))</f>
        <v>Diabetic</v>
      </c>
    </row>
    <row r="149" spans="1:10" x14ac:dyDescent="0.3">
      <c r="A149" t="s">
        <v>153</v>
      </c>
      <c r="B149" s="3">
        <v>46.45</v>
      </c>
      <c r="C149" s="3">
        <v>5.62</v>
      </c>
      <c r="D149" s="54" t="s">
        <v>2</v>
      </c>
      <c r="E149" s="54" t="s">
        <v>2</v>
      </c>
      <c r="F149" s="54" t="s">
        <v>2</v>
      </c>
      <c r="G149" s="54">
        <v>0</v>
      </c>
      <c r="H149" t="s">
        <v>3</v>
      </c>
      <c r="I149" t="str">
        <f t="shared" si="2"/>
        <v>Obesity</v>
      </c>
      <c r="J149" t="str">
        <f>IF(Table1_1[[#This Row],[HBA1C]]&gt;=6.5,"Diabetic",IF(Table1_1[[#This Row],[HBA1C]]&gt;=5.7,"Prediabetic","Normal"))</f>
        <v>Normal</v>
      </c>
    </row>
    <row r="150" spans="1:10" x14ac:dyDescent="0.3">
      <c r="A150" t="s">
        <v>154</v>
      </c>
      <c r="B150" s="3">
        <v>35.75</v>
      </c>
      <c r="C150" s="3">
        <v>4.1900000000000004</v>
      </c>
      <c r="D150" s="54" t="s">
        <v>2</v>
      </c>
      <c r="E150" s="54" t="s">
        <v>2</v>
      </c>
      <c r="F150" s="54" t="s">
        <v>2</v>
      </c>
      <c r="G150" s="54">
        <v>0</v>
      </c>
      <c r="H150" t="s">
        <v>3</v>
      </c>
      <c r="I150" t="str">
        <f t="shared" si="2"/>
        <v>Obesity</v>
      </c>
      <c r="J150" t="str">
        <f>IF(Table1_1[[#This Row],[HBA1C]]&gt;=6.5,"Diabetic",IF(Table1_1[[#This Row],[HBA1C]]&gt;=5.7,"Prediabetic","Normal"))</f>
        <v>Normal</v>
      </c>
    </row>
    <row r="151" spans="1:10" x14ac:dyDescent="0.3">
      <c r="A151" t="s">
        <v>155</v>
      </c>
      <c r="B151" s="3">
        <v>26.07</v>
      </c>
      <c r="C151" s="3">
        <v>5.32</v>
      </c>
      <c r="D151" s="54" t="s">
        <v>2</v>
      </c>
      <c r="E151" s="54" t="s">
        <v>2</v>
      </c>
      <c r="F151" s="54" t="s">
        <v>2</v>
      </c>
      <c r="G151" s="54">
        <v>0</v>
      </c>
      <c r="H151" t="s">
        <v>3</v>
      </c>
      <c r="I151" t="str">
        <f t="shared" si="2"/>
        <v>Overweight</v>
      </c>
      <c r="J151" t="str">
        <f>IF(Table1_1[[#This Row],[HBA1C]]&gt;=6.5,"Diabetic",IF(Table1_1[[#This Row],[HBA1C]]&gt;=5.7,"Prediabetic","Normal"))</f>
        <v>Normal</v>
      </c>
    </row>
    <row r="152" spans="1:10" x14ac:dyDescent="0.3">
      <c r="A152" t="s">
        <v>156</v>
      </c>
      <c r="B152" s="3">
        <v>36.54</v>
      </c>
      <c r="C152" s="3">
        <v>4.46</v>
      </c>
      <c r="D152" s="54" t="s">
        <v>3</v>
      </c>
      <c r="E152" s="54" t="s">
        <v>2</v>
      </c>
      <c r="F152" s="54" t="s">
        <v>2</v>
      </c>
      <c r="G152" s="54">
        <v>1</v>
      </c>
      <c r="H152" t="s">
        <v>3</v>
      </c>
      <c r="I152" t="str">
        <f t="shared" si="2"/>
        <v>Obesity</v>
      </c>
      <c r="J152" t="str">
        <f>IF(Table1_1[[#This Row],[HBA1C]]&gt;=6.5,"Diabetic",IF(Table1_1[[#This Row],[HBA1C]]&gt;=5.7,"Prediabetic","Normal"))</f>
        <v>Normal</v>
      </c>
    </row>
    <row r="153" spans="1:10" x14ac:dyDescent="0.3">
      <c r="A153" t="s">
        <v>157</v>
      </c>
      <c r="B153" s="3">
        <v>51.64</v>
      </c>
      <c r="C153" s="3">
        <v>5.65</v>
      </c>
      <c r="D153" s="54" t="s">
        <v>2</v>
      </c>
      <c r="E153" s="54" t="s">
        <v>2</v>
      </c>
      <c r="F153" s="54" t="s">
        <v>2</v>
      </c>
      <c r="G153" s="54">
        <v>0</v>
      </c>
      <c r="H153" t="s">
        <v>3</v>
      </c>
      <c r="I153" t="str">
        <f t="shared" si="2"/>
        <v>Obesity</v>
      </c>
      <c r="J153" t="str">
        <f>IF(Table1_1[[#This Row],[HBA1C]]&gt;=6.5,"Diabetic",IF(Table1_1[[#This Row],[HBA1C]]&gt;=5.7,"Prediabetic","Normal"))</f>
        <v>Normal</v>
      </c>
    </row>
    <row r="154" spans="1:10" x14ac:dyDescent="0.3">
      <c r="A154" t="s">
        <v>158</v>
      </c>
      <c r="B154" s="3">
        <v>42.83</v>
      </c>
      <c r="C154" s="3">
        <v>6.04</v>
      </c>
      <c r="D154" s="54" t="s">
        <v>2</v>
      </c>
      <c r="E154" s="54" t="s">
        <v>2</v>
      </c>
      <c r="F154" s="54" t="s">
        <v>2</v>
      </c>
      <c r="G154" s="54">
        <v>2</v>
      </c>
      <c r="H154" t="s">
        <v>3</v>
      </c>
      <c r="I154" t="str">
        <f t="shared" si="2"/>
        <v>Obesity</v>
      </c>
      <c r="J154" t="str">
        <f>IF(Table1_1[[#This Row],[HBA1C]]&gt;=6.5,"Diabetic",IF(Table1_1[[#This Row],[HBA1C]]&gt;=5.7,"Prediabetic","Normal"))</f>
        <v>Prediabetic</v>
      </c>
    </row>
    <row r="155" spans="1:10" x14ac:dyDescent="0.3">
      <c r="A155" t="s">
        <v>159</v>
      </c>
      <c r="B155" s="3">
        <v>40.15</v>
      </c>
      <c r="C155" s="3">
        <v>5.76</v>
      </c>
      <c r="D155" s="54" t="s">
        <v>2</v>
      </c>
      <c r="E155" s="54" t="s">
        <v>2</v>
      </c>
      <c r="F155" s="54" t="s">
        <v>2</v>
      </c>
      <c r="G155" s="54">
        <v>1</v>
      </c>
      <c r="H155" t="s">
        <v>3</v>
      </c>
      <c r="I155" t="str">
        <f t="shared" si="2"/>
        <v>Obesity</v>
      </c>
      <c r="J155" t="str">
        <f>IF(Table1_1[[#This Row],[HBA1C]]&gt;=6.5,"Diabetic",IF(Table1_1[[#This Row],[HBA1C]]&gt;=5.7,"Prediabetic","Normal"))</f>
        <v>Prediabetic</v>
      </c>
    </row>
    <row r="156" spans="1:10" x14ac:dyDescent="0.3">
      <c r="A156" t="s">
        <v>160</v>
      </c>
      <c r="B156" s="3">
        <v>27.8</v>
      </c>
      <c r="C156" s="3">
        <v>4.3600000000000003</v>
      </c>
      <c r="D156" s="54" t="s">
        <v>2</v>
      </c>
      <c r="E156" s="54" t="s">
        <v>2</v>
      </c>
      <c r="F156" s="54" t="s">
        <v>4</v>
      </c>
      <c r="G156" s="54">
        <v>1</v>
      </c>
      <c r="H156" t="s">
        <v>3</v>
      </c>
      <c r="I156" t="str">
        <f t="shared" si="2"/>
        <v>Overweight</v>
      </c>
      <c r="J156" t="str">
        <f>IF(Table1_1[[#This Row],[HBA1C]]&gt;=6.5,"Diabetic",IF(Table1_1[[#This Row],[HBA1C]]&gt;=5.7,"Prediabetic","Normal"))</f>
        <v>Normal</v>
      </c>
    </row>
    <row r="157" spans="1:10" x14ac:dyDescent="0.3">
      <c r="A157" t="s">
        <v>161</v>
      </c>
      <c r="B157" s="3">
        <v>45.81</v>
      </c>
      <c r="C157" s="3">
        <v>4.76</v>
      </c>
      <c r="D157" s="54" t="s">
        <v>3</v>
      </c>
      <c r="E157" s="54" t="s">
        <v>2</v>
      </c>
      <c r="F157" s="54" t="s">
        <v>4</v>
      </c>
      <c r="G157" s="54">
        <v>1</v>
      </c>
      <c r="H157" t="s">
        <v>3</v>
      </c>
      <c r="I157" t="str">
        <f t="shared" si="2"/>
        <v>Obesity</v>
      </c>
      <c r="J157" t="str">
        <f>IF(Table1_1[[#This Row],[HBA1C]]&gt;=6.5,"Diabetic",IF(Table1_1[[#This Row],[HBA1C]]&gt;=5.7,"Prediabetic","Normal"))</f>
        <v>Normal</v>
      </c>
    </row>
    <row r="158" spans="1:10" x14ac:dyDescent="0.3">
      <c r="A158" t="s">
        <v>162</v>
      </c>
      <c r="B158" s="3">
        <v>34.43</v>
      </c>
      <c r="C158" s="3">
        <v>10.82</v>
      </c>
      <c r="D158" s="54" t="s">
        <v>3</v>
      </c>
      <c r="E158" s="54" t="s">
        <v>2</v>
      </c>
      <c r="F158" s="54" t="s">
        <v>2</v>
      </c>
      <c r="G158" s="54">
        <v>1</v>
      </c>
      <c r="H158" t="s">
        <v>3</v>
      </c>
      <c r="I158" t="str">
        <f t="shared" si="2"/>
        <v>Obesity</v>
      </c>
      <c r="J158" t="str">
        <f>IF(Table1_1[[#This Row],[HBA1C]]&gt;=6.5,"Diabetic",IF(Table1_1[[#This Row],[HBA1C]]&gt;=5.7,"Prediabetic","Normal"))</f>
        <v>Diabetic</v>
      </c>
    </row>
    <row r="159" spans="1:10" x14ac:dyDescent="0.3">
      <c r="A159" t="s">
        <v>163</v>
      </c>
      <c r="B159" s="3">
        <v>41.33</v>
      </c>
      <c r="C159" s="3">
        <v>4.01</v>
      </c>
      <c r="D159" s="54" t="s">
        <v>3</v>
      </c>
      <c r="E159" s="54" t="s">
        <v>2</v>
      </c>
      <c r="F159" s="54" t="s">
        <v>2</v>
      </c>
      <c r="G159" s="54">
        <v>0</v>
      </c>
      <c r="H159" t="s">
        <v>3</v>
      </c>
      <c r="I159" t="str">
        <f t="shared" si="2"/>
        <v>Obesity</v>
      </c>
      <c r="J159" t="str">
        <f>IF(Table1_1[[#This Row],[HBA1C]]&gt;=6.5,"Diabetic",IF(Table1_1[[#This Row],[HBA1C]]&gt;=5.7,"Prediabetic","Normal"))</f>
        <v>Normal</v>
      </c>
    </row>
    <row r="160" spans="1:10" x14ac:dyDescent="0.3">
      <c r="A160" t="s">
        <v>164</v>
      </c>
      <c r="B160" s="3">
        <v>31.92</v>
      </c>
      <c r="C160" s="3">
        <v>5.12</v>
      </c>
      <c r="D160" s="54" t="s">
        <v>3</v>
      </c>
      <c r="E160" s="54" t="s">
        <v>2</v>
      </c>
      <c r="F160" s="54" t="s">
        <v>2</v>
      </c>
      <c r="G160" s="54">
        <v>1</v>
      </c>
      <c r="H160" t="s">
        <v>3</v>
      </c>
      <c r="I160" t="str">
        <f t="shared" si="2"/>
        <v>Obesity</v>
      </c>
      <c r="J160" t="str">
        <f>IF(Table1_1[[#This Row],[HBA1C]]&gt;=6.5,"Diabetic",IF(Table1_1[[#This Row],[HBA1C]]&gt;=5.7,"Prediabetic","Normal"))</f>
        <v>Normal</v>
      </c>
    </row>
    <row r="161" spans="1:10" x14ac:dyDescent="0.3">
      <c r="A161" t="s">
        <v>165</v>
      </c>
      <c r="B161" s="3">
        <v>39.799999999999997</v>
      </c>
      <c r="C161" s="3">
        <v>10.54</v>
      </c>
      <c r="D161" s="54" t="s">
        <v>3</v>
      </c>
      <c r="E161" s="54" t="s">
        <v>2</v>
      </c>
      <c r="F161" s="54" t="s">
        <v>2</v>
      </c>
      <c r="G161" s="54">
        <v>2</v>
      </c>
      <c r="H161" t="s">
        <v>3</v>
      </c>
      <c r="I161" t="str">
        <f t="shared" si="2"/>
        <v>Obesity</v>
      </c>
      <c r="J161" t="str">
        <f>IF(Table1_1[[#This Row],[HBA1C]]&gt;=6.5,"Diabetic",IF(Table1_1[[#This Row],[HBA1C]]&gt;=5.7,"Prediabetic","Normal"))</f>
        <v>Diabetic</v>
      </c>
    </row>
    <row r="162" spans="1:10" x14ac:dyDescent="0.3">
      <c r="A162" t="s">
        <v>166</v>
      </c>
      <c r="B162" s="3">
        <v>42.82</v>
      </c>
      <c r="C162" s="3">
        <v>4.21</v>
      </c>
      <c r="D162" s="54" t="s">
        <v>2</v>
      </c>
      <c r="E162" s="54" t="s">
        <v>2</v>
      </c>
      <c r="F162" s="54" t="s">
        <v>2</v>
      </c>
      <c r="G162" s="54">
        <v>0</v>
      </c>
      <c r="H162" t="s">
        <v>3</v>
      </c>
      <c r="I162" t="str">
        <f t="shared" si="2"/>
        <v>Obesity</v>
      </c>
      <c r="J162" t="str">
        <f>IF(Table1_1[[#This Row],[HBA1C]]&gt;=6.5,"Diabetic",IF(Table1_1[[#This Row],[HBA1C]]&gt;=5.7,"Prediabetic","Normal"))</f>
        <v>Normal</v>
      </c>
    </row>
    <row r="163" spans="1:10" x14ac:dyDescent="0.3">
      <c r="A163" t="s">
        <v>167</v>
      </c>
      <c r="B163" s="3">
        <v>33.630000000000003</v>
      </c>
      <c r="C163" s="3">
        <v>5.42</v>
      </c>
      <c r="D163" s="54" t="s">
        <v>2</v>
      </c>
      <c r="E163" s="54" t="s">
        <v>2</v>
      </c>
      <c r="F163" s="54" t="s">
        <v>2</v>
      </c>
      <c r="G163" s="54">
        <v>0</v>
      </c>
      <c r="H163" t="s">
        <v>3</v>
      </c>
      <c r="I163" t="str">
        <f t="shared" si="2"/>
        <v>Obesity</v>
      </c>
      <c r="J163" t="str">
        <f>IF(Table1_1[[#This Row],[HBA1C]]&gt;=6.5,"Diabetic",IF(Table1_1[[#This Row],[HBA1C]]&gt;=5.7,"Prediabetic","Normal"))</f>
        <v>Normal</v>
      </c>
    </row>
    <row r="164" spans="1:10" x14ac:dyDescent="0.3">
      <c r="A164" t="s">
        <v>168</v>
      </c>
      <c r="B164" s="3">
        <v>37.07</v>
      </c>
      <c r="C164" s="3">
        <v>4.28</v>
      </c>
      <c r="D164" s="54" t="s">
        <v>2</v>
      </c>
      <c r="E164" s="54" t="s">
        <v>3</v>
      </c>
      <c r="F164" s="54" t="s">
        <v>2</v>
      </c>
      <c r="G164" s="54">
        <v>1</v>
      </c>
      <c r="H164" t="s">
        <v>3</v>
      </c>
      <c r="I164" t="str">
        <f t="shared" si="2"/>
        <v>Obesity</v>
      </c>
      <c r="J164" t="str">
        <f>IF(Table1_1[[#This Row],[HBA1C]]&gt;=6.5,"Diabetic",IF(Table1_1[[#This Row],[HBA1C]]&gt;=5.7,"Prediabetic","Normal"))</f>
        <v>Normal</v>
      </c>
    </row>
    <row r="165" spans="1:10" x14ac:dyDescent="0.3">
      <c r="A165" t="s">
        <v>169</v>
      </c>
      <c r="B165" s="3">
        <v>35.625</v>
      </c>
      <c r="C165" s="3">
        <v>8.9</v>
      </c>
      <c r="D165" s="54" t="s">
        <v>2</v>
      </c>
      <c r="E165" s="54" t="s">
        <v>2</v>
      </c>
      <c r="F165" s="54" t="s">
        <v>2</v>
      </c>
      <c r="G165" s="54">
        <v>0</v>
      </c>
      <c r="H165" t="s">
        <v>3</v>
      </c>
      <c r="I165" t="str">
        <f t="shared" si="2"/>
        <v>Obesity</v>
      </c>
      <c r="J165" t="str">
        <f>IF(Table1_1[[#This Row],[HBA1C]]&gt;=6.5,"Diabetic",IF(Table1_1[[#This Row],[HBA1C]]&gt;=5.7,"Prediabetic","Normal"))</f>
        <v>Diabetic</v>
      </c>
    </row>
    <row r="166" spans="1:10" x14ac:dyDescent="0.3">
      <c r="A166" t="s">
        <v>170</v>
      </c>
      <c r="B166" s="3">
        <v>42.69</v>
      </c>
      <c r="C166" s="3">
        <v>4.8899999999999997</v>
      </c>
      <c r="D166" s="54" t="s">
        <v>2</v>
      </c>
      <c r="E166" s="54" t="s">
        <v>2</v>
      </c>
      <c r="F166" s="54" t="s">
        <v>4</v>
      </c>
      <c r="G166" s="54">
        <v>1</v>
      </c>
      <c r="H166" t="s">
        <v>3</v>
      </c>
      <c r="I166" t="str">
        <f t="shared" si="2"/>
        <v>Obesity</v>
      </c>
      <c r="J166" t="str">
        <f>IF(Table1_1[[#This Row],[HBA1C]]&gt;=6.5,"Diabetic",IF(Table1_1[[#This Row],[HBA1C]]&gt;=5.7,"Prediabetic","Normal"))</f>
        <v>Normal</v>
      </c>
    </row>
    <row r="167" spans="1:10" x14ac:dyDescent="0.3">
      <c r="A167" t="s">
        <v>171</v>
      </c>
      <c r="B167" s="3">
        <v>37.869999999999997</v>
      </c>
      <c r="C167" s="3">
        <v>4.29</v>
      </c>
      <c r="D167" s="54" t="s">
        <v>3</v>
      </c>
      <c r="E167" s="54" t="s">
        <v>2</v>
      </c>
      <c r="F167" s="54" t="s">
        <v>4</v>
      </c>
      <c r="G167" s="54">
        <v>1</v>
      </c>
      <c r="H167" t="s">
        <v>3</v>
      </c>
      <c r="I167" t="str">
        <f t="shared" si="2"/>
        <v>Obesity</v>
      </c>
      <c r="J167" t="str">
        <f>IF(Table1_1[[#This Row],[HBA1C]]&gt;=6.5,"Diabetic",IF(Table1_1[[#This Row],[HBA1C]]&gt;=5.7,"Prediabetic","Normal"))</f>
        <v>Normal</v>
      </c>
    </row>
    <row r="168" spans="1:10" x14ac:dyDescent="0.3">
      <c r="A168" t="s">
        <v>172</v>
      </c>
      <c r="B168" s="3">
        <v>40.61</v>
      </c>
      <c r="C168" s="3">
        <v>8</v>
      </c>
      <c r="D168" s="54" t="s">
        <v>3</v>
      </c>
      <c r="E168" s="54" t="s">
        <v>2</v>
      </c>
      <c r="F168" s="54" t="s">
        <v>2</v>
      </c>
      <c r="G168" s="54">
        <v>1</v>
      </c>
      <c r="H168" t="s">
        <v>3</v>
      </c>
      <c r="I168" t="str">
        <f t="shared" si="2"/>
        <v>Obesity</v>
      </c>
      <c r="J168" t="str">
        <f>IF(Table1_1[[#This Row],[HBA1C]]&gt;=6.5,"Diabetic",IF(Table1_1[[#This Row],[HBA1C]]&gt;=5.7,"Prediabetic","Normal"))</f>
        <v>Diabetic</v>
      </c>
    </row>
    <row r="169" spans="1:10" x14ac:dyDescent="0.3">
      <c r="A169" t="s">
        <v>173</v>
      </c>
      <c r="B169" s="3">
        <v>30.78</v>
      </c>
      <c r="C169" s="3">
        <v>4.67</v>
      </c>
      <c r="D169" s="54" t="s">
        <v>3</v>
      </c>
      <c r="E169" s="54" t="s">
        <v>2</v>
      </c>
      <c r="F169" s="54" t="s">
        <v>2</v>
      </c>
      <c r="G169" s="54">
        <v>0</v>
      </c>
      <c r="H169" t="s">
        <v>3</v>
      </c>
      <c r="I169" t="str">
        <f t="shared" si="2"/>
        <v>Obesity</v>
      </c>
      <c r="J169" t="str">
        <f>IF(Table1_1[[#This Row],[HBA1C]]&gt;=6.5,"Diabetic",IF(Table1_1[[#This Row],[HBA1C]]&gt;=5.7,"Prediabetic","Normal"))</f>
        <v>Normal</v>
      </c>
    </row>
    <row r="170" spans="1:10" x14ac:dyDescent="0.3">
      <c r="A170" t="s">
        <v>174</v>
      </c>
      <c r="B170" s="3">
        <v>49.49</v>
      </c>
      <c r="C170" s="3">
        <v>4.5</v>
      </c>
      <c r="D170" s="54" t="s">
        <v>2</v>
      </c>
      <c r="E170" s="54" t="s">
        <v>2</v>
      </c>
      <c r="F170" s="54" t="s">
        <v>2</v>
      </c>
      <c r="G170" s="54">
        <v>0</v>
      </c>
      <c r="H170" t="s">
        <v>3</v>
      </c>
      <c r="I170" t="str">
        <f t="shared" si="2"/>
        <v>Obesity</v>
      </c>
      <c r="J170" t="str">
        <f>IF(Table1_1[[#This Row],[HBA1C]]&gt;=6.5,"Diabetic",IF(Table1_1[[#This Row],[HBA1C]]&gt;=5.7,"Prediabetic","Normal"))</f>
        <v>Normal</v>
      </c>
    </row>
    <row r="171" spans="1:10" x14ac:dyDescent="0.3">
      <c r="A171" t="s">
        <v>175</v>
      </c>
      <c r="B171" s="3">
        <v>37.619999999999997</v>
      </c>
      <c r="C171" s="3">
        <v>6.32</v>
      </c>
      <c r="D171" s="54" t="s">
        <v>3</v>
      </c>
      <c r="E171" s="54" t="s">
        <v>3</v>
      </c>
      <c r="F171" s="54" t="s">
        <v>2</v>
      </c>
      <c r="G171" s="54">
        <v>2</v>
      </c>
      <c r="H171" t="s">
        <v>3</v>
      </c>
      <c r="I171" t="str">
        <f t="shared" si="2"/>
        <v>Obesity</v>
      </c>
      <c r="J171" t="str">
        <f>IF(Table1_1[[#This Row],[HBA1C]]&gt;=6.5,"Diabetic",IF(Table1_1[[#This Row],[HBA1C]]&gt;=5.7,"Prediabetic","Normal"))</f>
        <v>Prediabetic</v>
      </c>
    </row>
    <row r="172" spans="1:10" x14ac:dyDescent="0.3">
      <c r="A172" t="s">
        <v>176</v>
      </c>
      <c r="B172" s="3">
        <v>36.08</v>
      </c>
      <c r="C172" s="3">
        <v>6.1</v>
      </c>
      <c r="D172" s="54" t="s">
        <v>3</v>
      </c>
      <c r="E172" s="54" t="s">
        <v>2</v>
      </c>
      <c r="F172" s="54" t="s">
        <v>2</v>
      </c>
      <c r="G172" s="54">
        <v>1</v>
      </c>
      <c r="H172" t="s">
        <v>3</v>
      </c>
      <c r="I172" t="str">
        <f t="shared" si="2"/>
        <v>Obesity</v>
      </c>
      <c r="J172" t="str">
        <f>IF(Table1_1[[#This Row],[HBA1C]]&gt;=6.5,"Diabetic",IF(Table1_1[[#This Row],[HBA1C]]&gt;=5.7,"Prediabetic","Normal"))</f>
        <v>Prediabetic</v>
      </c>
    </row>
    <row r="173" spans="1:10" x14ac:dyDescent="0.3">
      <c r="A173" t="s">
        <v>177</v>
      </c>
      <c r="B173" s="3">
        <v>33.5</v>
      </c>
      <c r="C173" s="3">
        <v>5.4</v>
      </c>
      <c r="D173" s="54" t="s">
        <v>2</v>
      </c>
      <c r="E173" s="54" t="s">
        <v>2</v>
      </c>
      <c r="F173" s="54" t="s">
        <v>2</v>
      </c>
      <c r="G173" s="54">
        <v>0</v>
      </c>
      <c r="H173" t="s">
        <v>3</v>
      </c>
      <c r="I173" t="str">
        <f t="shared" si="2"/>
        <v>Obesity</v>
      </c>
      <c r="J173" t="str">
        <f>IF(Table1_1[[#This Row],[HBA1C]]&gt;=6.5,"Diabetic",IF(Table1_1[[#This Row],[HBA1C]]&gt;=5.7,"Prediabetic","Normal"))</f>
        <v>Normal</v>
      </c>
    </row>
    <row r="174" spans="1:10" x14ac:dyDescent="0.3">
      <c r="A174" t="s">
        <v>178</v>
      </c>
      <c r="B174" s="3">
        <v>47.46</v>
      </c>
      <c r="C174" s="3">
        <v>6.24</v>
      </c>
      <c r="D174" s="54" t="s">
        <v>3</v>
      </c>
      <c r="E174" s="54" t="s">
        <v>2</v>
      </c>
      <c r="F174" s="54" t="s">
        <v>2</v>
      </c>
      <c r="G174" s="54">
        <v>1</v>
      </c>
      <c r="H174" t="s">
        <v>3</v>
      </c>
      <c r="I174" t="str">
        <f t="shared" si="2"/>
        <v>Obesity</v>
      </c>
      <c r="J174" t="str">
        <f>IF(Table1_1[[#This Row],[HBA1C]]&gt;=6.5,"Diabetic",IF(Table1_1[[#This Row],[HBA1C]]&gt;=5.7,"Prediabetic","Normal"))</f>
        <v>Prediabetic</v>
      </c>
    </row>
    <row r="175" spans="1:10" x14ac:dyDescent="0.3">
      <c r="A175" t="s">
        <v>179</v>
      </c>
      <c r="B175" s="3">
        <v>49.24</v>
      </c>
      <c r="C175" s="3">
        <v>4.45</v>
      </c>
      <c r="D175" s="54" t="s">
        <v>2</v>
      </c>
      <c r="E175" s="54" t="s">
        <v>2</v>
      </c>
      <c r="F175" s="54" t="s">
        <v>2</v>
      </c>
      <c r="G175" s="54">
        <v>0</v>
      </c>
      <c r="H175" t="s">
        <v>3</v>
      </c>
      <c r="I175" t="str">
        <f t="shared" si="2"/>
        <v>Obesity</v>
      </c>
      <c r="J175" t="str">
        <f>IF(Table1_1[[#This Row],[HBA1C]]&gt;=6.5,"Diabetic",IF(Table1_1[[#This Row],[HBA1C]]&gt;=5.7,"Prediabetic","Normal"))</f>
        <v>Normal</v>
      </c>
    </row>
    <row r="176" spans="1:10" x14ac:dyDescent="0.3">
      <c r="A176" t="s">
        <v>180</v>
      </c>
      <c r="B176" s="3">
        <v>54.4</v>
      </c>
      <c r="C176" s="3">
        <v>5.22</v>
      </c>
      <c r="D176" s="54" t="s">
        <v>2</v>
      </c>
      <c r="E176" s="54" t="s">
        <v>2</v>
      </c>
      <c r="F176" s="54" t="s">
        <v>2</v>
      </c>
      <c r="G176" s="54">
        <v>1</v>
      </c>
      <c r="H176" t="s">
        <v>3</v>
      </c>
      <c r="I176" t="str">
        <f t="shared" si="2"/>
        <v>Obesity</v>
      </c>
      <c r="J176" t="str">
        <f>IF(Table1_1[[#This Row],[HBA1C]]&gt;=6.5,"Diabetic",IF(Table1_1[[#This Row],[HBA1C]]&gt;=5.7,"Prediabetic","Normal"))</f>
        <v>Normal</v>
      </c>
    </row>
    <row r="177" spans="1:10" x14ac:dyDescent="0.3">
      <c r="A177" t="s">
        <v>181</v>
      </c>
      <c r="B177" s="3">
        <v>35.53</v>
      </c>
      <c r="C177" s="3">
        <v>4.6100000000000003</v>
      </c>
      <c r="D177" s="54" t="s">
        <v>2</v>
      </c>
      <c r="E177" s="54" t="s">
        <v>2</v>
      </c>
      <c r="F177" s="54" t="s">
        <v>2</v>
      </c>
      <c r="G177" s="54">
        <v>1</v>
      </c>
      <c r="H177" t="s">
        <v>3</v>
      </c>
      <c r="I177" t="str">
        <f t="shared" si="2"/>
        <v>Obesity</v>
      </c>
      <c r="J177" t="str">
        <f>IF(Table1_1[[#This Row],[HBA1C]]&gt;=6.5,"Diabetic",IF(Table1_1[[#This Row],[HBA1C]]&gt;=5.7,"Prediabetic","Normal"))</f>
        <v>Normal</v>
      </c>
    </row>
    <row r="178" spans="1:10" x14ac:dyDescent="0.3">
      <c r="A178" t="s">
        <v>182</v>
      </c>
      <c r="B178" s="3">
        <v>39.729999999999997</v>
      </c>
      <c r="C178" s="3">
        <v>6.24</v>
      </c>
      <c r="D178" s="54" t="s">
        <v>2</v>
      </c>
      <c r="E178" s="54" t="s">
        <v>2</v>
      </c>
      <c r="F178" s="54" t="s">
        <v>2</v>
      </c>
      <c r="G178" s="54">
        <v>0</v>
      </c>
      <c r="H178" t="s">
        <v>3</v>
      </c>
      <c r="I178" t="str">
        <f t="shared" si="2"/>
        <v>Obesity</v>
      </c>
      <c r="J178" t="str">
        <f>IF(Table1_1[[#This Row],[HBA1C]]&gt;=6.5,"Diabetic",IF(Table1_1[[#This Row],[HBA1C]]&gt;=5.7,"Prediabetic","Normal"))</f>
        <v>Prediabetic</v>
      </c>
    </row>
    <row r="179" spans="1:10" x14ac:dyDescent="0.3">
      <c r="A179" t="s">
        <v>183</v>
      </c>
      <c r="B179" s="3">
        <v>35.68</v>
      </c>
      <c r="C179" s="3">
        <v>10.039999999999999</v>
      </c>
      <c r="D179" s="54" t="s">
        <v>2</v>
      </c>
      <c r="E179" s="54" t="s">
        <v>2</v>
      </c>
      <c r="F179" s="54" t="s">
        <v>2</v>
      </c>
      <c r="G179" s="54">
        <v>0</v>
      </c>
      <c r="H179" t="s">
        <v>3</v>
      </c>
      <c r="I179" t="str">
        <f t="shared" si="2"/>
        <v>Obesity</v>
      </c>
      <c r="J179" t="str">
        <f>IF(Table1_1[[#This Row],[HBA1C]]&gt;=6.5,"Diabetic",IF(Table1_1[[#This Row],[HBA1C]]&gt;=5.7,"Prediabetic","Normal"))</f>
        <v>Diabetic</v>
      </c>
    </row>
    <row r="180" spans="1:10" x14ac:dyDescent="0.3">
      <c r="A180" t="s">
        <v>184</v>
      </c>
      <c r="B180" s="3">
        <v>48.86</v>
      </c>
      <c r="C180" s="3">
        <v>6.09</v>
      </c>
      <c r="D180" s="54" t="s">
        <v>2</v>
      </c>
      <c r="E180" s="54" t="s">
        <v>2</v>
      </c>
      <c r="F180" s="54" t="s">
        <v>2</v>
      </c>
      <c r="G180" s="54">
        <v>0</v>
      </c>
      <c r="H180" t="s">
        <v>3</v>
      </c>
      <c r="I180" t="str">
        <f t="shared" si="2"/>
        <v>Obesity</v>
      </c>
      <c r="J180" t="str">
        <f>IF(Table1_1[[#This Row],[HBA1C]]&gt;=6.5,"Diabetic",IF(Table1_1[[#This Row],[HBA1C]]&gt;=5.7,"Prediabetic","Normal"))</f>
        <v>Prediabetic</v>
      </c>
    </row>
    <row r="181" spans="1:10" x14ac:dyDescent="0.3">
      <c r="A181" t="s">
        <v>185</v>
      </c>
      <c r="B181" s="3">
        <v>34.799999999999997</v>
      </c>
      <c r="C181" s="3">
        <v>11.4</v>
      </c>
      <c r="D181" s="54" t="s">
        <v>3</v>
      </c>
      <c r="E181" s="54" t="s">
        <v>2</v>
      </c>
      <c r="F181" s="54" t="s">
        <v>4</v>
      </c>
      <c r="G181" s="54">
        <v>1</v>
      </c>
      <c r="H181" t="s">
        <v>2</v>
      </c>
      <c r="I181" t="str">
        <f t="shared" si="2"/>
        <v>Obesity</v>
      </c>
      <c r="J181" t="str">
        <f>IF(Table1_1[[#This Row],[HBA1C]]&gt;=6.5,"Diabetic",IF(Table1_1[[#This Row],[HBA1C]]&gt;=5.7,"Prediabetic","Normal"))</f>
        <v>Diabetic</v>
      </c>
    </row>
    <row r="182" spans="1:10" x14ac:dyDescent="0.3">
      <c r="A182" t="s">
        <v>186</v>
      </c>
      <c r="B182" s="3">
        <v>32.49</v>
      </c>
      <c r="C182" s="3">
        <v>4.29</v>
      </c>
      <c r="D182" s="54" t="s">
        <v>2</v>
      </c>
      <c r="E182" s="54" t="s">
        <v>2</v>
      </c>
      <c r="F182" s="54" t="s">
        <v>4</v>
      </c>
      <c r="G182" s="54">
        <v>1</v>
      </c>
      <c r="H182" t="s">
        <v>3</v>
      </c>
      <c r="I182" t="str">
        <f t="shared" si="2"/>
        <v>Obesity</v>
      </c>
      <c r="J182" t="str">
        <f>IF(Table1_1[[#This Row],[HBA1C]]&gt;=6.5,"Diabetic",IF(Table1_1[[#This Row],[HBA1C]]&gt;=5.7,"Prediabetic","Normal"))</f>
        <v>Normal</v>
      </c>
    </row>
    <row r="183" spans="1:10" x14ac:dyDescent="0.3">
      <c r="A183" t="s">
        <v>187</v>
      </c>
      <c r="B183" s="3">
        <v>39</v>
      </c>
      <c r="C183" s="3">
        <v>5.7</v>
      </c>
      <c r="D183" s="54" t="s">
        <v>2</v>
      </c>
      <c r="E183" s="54" t="s">
        <v>2</v>
      </c>
      <c r="F183" s="54" t="s">
        <v>2</v>
      </c>
      <c r="G183" s="54">
        <v>2</v>
      </c>
      <c r="H183" t="s">
        <v>3</v>
      </c>
      <c r="I183" t="str">
        <f t="shared" si="2"/>
        <v>Obesity</v>
      </c>
      <c r="J183" t="str">
        <f>IF(Table1_1[[#This Row],[HBA1C]]&gt;=6.5,"Diabetic",IF(Table1_1[[#This Row],[HBA1C]]&gt;=5.7,"Prediabetic","Normal"))</f>
        <v>Prediabetic</v>
      </c>
    </row>
    <row r="184" spans="1:10" x14ac:dyDescent="0.3">
      <c r="A184" t="s">
        <v>188</v>
      </c>
      <c r="B184" s="3">
        <v>35.299999999999997</v>
      </c>
      <c r="C184" s="3">
        <v>6.09</v>
      </c>
      <c r="D184" s="54" t="s">
        <v>2</v>
      </c>
      <c r="E184" s="54" t="s">
        <v>2</v>
      </c>
      <c r="F184" s="54" t="s">
        <v>2</v>
      </c>
      <c r="G184" s="54">
        <v>1</v>
      </c>
      <c r="H184" t="s">
        <v>3</v>
      </c>
      <c r="I184" t="str">
        <f t="shared" si="2"/>
        <v>Obesity</v>
      </c>
      <c r="J184" t="str">
        <f>IF(Table1_1[[#This Row],[HBA1C]]&gt;=6.5,"Diabetic",IF(Table1_1[[#This Row],[HBA1C]]&gt;=5.7,"Prediabetic","Normal"))</f>
        <v>Prediabetic</v>
      </c>
    </row>
    <row r="185" spans="1:10" x14ac:dyDescent="0.3">
      <c r="A185" t="s">
        <v>189</v>
      </c>
      <c r="B185" s="3">
        <v>33.42</v>
      </c>
      <c r="C185" s="3">
        <v>10.67</v>
      </c>
      <c r="D185" s="54" t="s">
        <v>2</v>
      </c>
      <c r="E185" s="54" t="s">
        <v>2</v>
      </c>
      <c r="F185" s="54" t="s">
        <v>2</v>
      </c>
      <c r="G185" s="54">
        <v>0</v>
      </c>
      <c r="H185" t="s">
        <v>3</v>
      </c>
      <c r="I185" t="str">
        <f t="shared" si="2"/>
        <v>Obesity</v>
      </c>
      <c r="J185" t="str">
        <f>IF(Table1_1[[#This Row],[HBA1C]]&gt;=6.5,"Diabetic",IF(Table1_1[[#This Row],[HBA1C]]&gt;=5.7,"Prediabetic","Normal"))</f>
        <v>Diabetic</v>
      </c>
    </row>
    <row r="186" spans="1:10" x14ac:dyDescent="0.3">
      <c r="A186" t="s">
        <v>190</v>
      </c>
      <c r="B186" s="3">
        <v>37.18</v>
      </c>
      <c r="C186" s="3">
        <v>6.75</v>
      </c>
      <c r="D186" s="54" t="s">
        <v>3</v>
      </c>
      <c r="E186" s="54" t="s">
        <v>2</v>
      </c>
      <c r="F186" s="54" t="s">
        <v>2</v>
      </c>
      <c r="G186" s="54">
        <v>2</v>
      </c>
      <c r="H186" t="s">
        <v>3</v>
      </c>
      <c r="I186" t="str">
        <f t="shared" si="2"/>
        <v>Obesity</v>
      </c>
      <c r="J186" t="str">
        <f>IF(Table1_1[[#This Row],[HBA1C]]&gt;=6.5,"Diabetic",IF(Table1_1[[#This Row],[HBA1C]]&gt;=5.7,"Prediabetic","Normal"))</f>
        <v>Diabetic</v>
      </c>
    </row>
    <row r="187" spans="1:10" x14ac:dyDescent="0.3">
      <c r="A187" t="s">
        <v>191</v>
      </c>
      <c r="B187" s="3">
        <v>33.33</v>
      </c>
      <c r="C187" s="3">
        <v>9.26</v>
      </c>
      <c r="D187" s="54" t="s">
        <v>3</v>
      </c>
      <c r="E187" s="54" t="s">
        <v>2</v>
      </c>
      <c r="F187" s="54" t="s">
        <v>2</v>
      </c>
      <c r="G187" s="54">
        <v>2</v>
      </c>
      <c r="H187" t="s">
        <v>2</v>
      </c>
      <c r="I187" t="str">
        <f t="shared" si="2"/>
        <v>Obesity</v>
      </c>
      <c r="J187" t="str">
        <f>IF(Table1_1[[#This Row],[HBA1C]]&gt;=6.5,"Diabetic",IF(Table1_1[[#This Row],[HBA1C]]&gt;=5.7,"Prediabetic","Normal"))</f>
        <v>Diabetic</v>
      </c>
    </row>
    <row r="188" spans="1:10" x14ac:dyDescent="0.3">
      <c r="A188" t="s">
        <v>192</v>
      </c>
      <c r="B188" s="3">
        <v>53.21</v>
      </c>
      <c r="C188" s="3">
        <v>4.2699999999999996</v>
      </c>
      <c r="D188" s="54" t="s">
        <v>2</v>
      </c>
      <c r="E188" s="54" t="s">
        <v>2</v>
      </c>
      <c r="F188" s="54" t="s">
        <v>2</v>
      </c>
      <c r="G188" s="54">
        <v>1</v>
      </c>
      <c r="H188" t="s">
        <v>3</v>
      </c>
      <c r="I188" t="str">
        <f t="shared" si="2"/>
        <v>Obesity</v>
      </c>
      <c r="J188" t="str">
        <f>IF(Table1_1[[#This Row],[HBA1C]]&gt;=6.5,"Diabetic",IF(Table1_1[[#This Row],[HBA1C]]&gt;=5.7,"Prediabetic","Normal"))</f>
        <v>Normal</v>
      </c>
    </row>
    <row r="189" spans="1:10" x14ac:dyDescent="0.3">
      <c r="A189" t="s">
        <v>193</v>
      </c>
      <c r="B189" s="3">
        <v>38.729999999999997</v>
      </c>
      <c r="C189" s="3">
        <v>11.51</v>
      </c>
      <c r="D189" s="54" t="s">
        <v>2</v>
      </c>
      <c r="E189" s="54" t="s">
        <v>2</v>
      </c>
      <c r="F189" s="54" t="s">
        <v>2</v>
      </c>
      <c r="G189" s="54">
        <v>2</v>
      </c>
      <c r="H189" t="s">
        <v>3</v>
      </c>
      <c r="I189" t="str">
        <f t="shared" si="2"/>
        <v>Obesity</v>
      </c>
      <c r="J189" t="str">
        <f>IF(Table1_1[[#This Row],[HBA1C]]&gt;=6.5,"Diabetic",IF(Table1_1[[#This Row],[HBA1C]]&gt;=5.7,"Prediabetic","Normal"))</f>
        <v>Diabetic</v>
      </c>
    </row>
    <row r="190" spans="1:10" x14ac:dyDescent="0.3">
      <c r="A190" t="s">
        <v>194</v>
      </c>
      <c r="B190" s="3">
        <v>29.73</v>
      </c>
      <c r="C190" s="3">
        <v>7.22</v>
      </c>
      <c r="D190" s="54" t="s">
        <v>2</v>
      </c>
      <c r="E190" s="54" t="s">
        <v>2</v>
      </c>
      <c r="F190" s="54" t="s">
        <v>2</v>
      </c>
      <c r="G190" s="54">
        <v>0</v>
      </c>
      <c r="H190" t="s">
        <v>3</v>
      </c>
      <c r="I190" t="str">
        <f t="shared" si="2"/>
        <v>Overweight</v>
      </c>
      <c r="J190" t="str">
        <f>IF(Table1_1[[#This Row],[HBA1C]]&gt;=6.5,"Diabetic",IF(Table1_1[[#This Row],[HBA1C]]&gt;=5.7,"Prediabetic","Normal"))</f>
        <v>Diabetic</v>
      </c>
    </row>
    <row r="191" spans="1:10" x14ac:dyDescent="0.3">
      <c r="A191" t="s">
        <v>195</v>
      </c>
      <c r="B191" s="3">
        <v>34.700000000000003</v>
      </c>
      <c r="C191" s="3">
        <v>4.37</v>
      </c>
      <c r="D191" s="54" t="s">
        <v>2</v>
      </c>
      <c r="E191" s="54" t="s">
        <v>2</v>
      </c>
      <c r="F191" s="54" t="s">
        <v>4</v>
      </c>
      <c r="G191" s="54">
        <v>1</v>
      </c>
      <c r="H191" t="s">
        <v>3</v>
      </c>
      <c r="I191" t="str">
        <f t="shared" si="2"/>
        <v>Obesity</v>
      </c>
      <c r="J191" t="str">
        <f>IF(Table1_1[[#This Row],[HBA1C]]&gt;=6.5,"Diabetic",IF(Table1_1[[#This Row],[HBA1C]]&gt;=5.7,"Prediabetic","Normal"))</f>
        <v>Normal</v>
      </c>
    </row>
    <row r="192" spans="1:10" x14ac:dyDescent="0.3">
      <c r="A192" t="s">
        <v>196</v>
      </c>
      <c r="B192" s="3">
        <v>38.28</v>
      </c>
      <c r="C192" s="3">
        <v>11.56</v>
      </c>
      <c r="D192" s="54" t="s">
        <v>3</v>
      </c>
      <c r="E192" s="54" t="s">
        <v>2</v>
      </c>
      <c r="F192" s="54" t="s">
        <v>2</v>
      </c>
      <c r="G192" s="54">
        <v>1</v>
      </c>
      <c r="H192" t="s">
        <v>3</v>
      </c>
      <c r="I192" t="str">
        <f t="shared" si="2"/>
        <v>Obesity</v>
      </c>
      <c r="J192" t="str">
        <f>IF(Table1_1[[#This Row],[HBA1C]]&gt;=6.5,"Diabetic",IF(Table1_1[[#This Row],[HBA1C]]&gt;=5.7,"Prediabetic","Normal"))</f>
        <v>Diabetic</v>
      </c>
    </row>
    <row r="193" spans="1:10" x14ac:dyDescent="0.3">
      <c r="A193" t="s">
        <v>197</v>
      </c>
      <c r="B193" s="3">
        <v>33.57</v>
      </c>
      <c r="C193" s="3">
        <v>8.82</v>
      </c>
      <c r="D193" s="54" t="s">
        <v>3</v>
      </c>
      <c r="E193" s="54" t="s">
        <v>2</v>
      </c>
      <c r="F193" s="54" t="s">
        <v>2</v>
      </c>
      <c r="G193" s="54">
        <v>0</v>
      </c>
      <c r="H193" t="s">
        <v>3</v>
      </c>
      <c r="I193" t="str">
        <f t="shared" si="2"/>
        <v>Obesity</v>
      </c>
      <c r="J193" t="str">
        <f>IF(Table1_1[[#This Row],[HBA1C]]&gt;=6.5,"Diabetic",IF(Table1_1[[#This Row],[HBA1C]]&gt;=5.7,"Prediabetic","Normal"))</f>
        <v>Diabetic</v>
      </c>
    </row>
    <row r="194" spans="1:10" x14ac:dyDescent="0.3">
      <c r="A194" t="s">
        <v>198</v>
      </c>
      <c r="B194" s="3">
        <v>52.06</v>
      </c>
      <c r="C194" s="3">
        <v>4.6900000000000004</v>
      </c>
      <c r="D194" s="54" t="s">
        <v>2</v>
      </c>
      <c r="E194" s="54" t="s">
        <v>2</v>
      </c>
      <c r="F194" s="54" t="s">
        <v>2</v>
      </c>
      <c r="G194" s="54">
        <v>1</v>
      </c>
      <c r="H194" t="s">
        <v>3</v>
      </c>
      <c r="I194" t="str">
        <f t="shared" si="2"/>
        <v>Obesity</v>
      </c>
      <c r="J194" t="str">
        <f>IF(Table1_1[[#This Row],[HBA1C]]&gt;=6.5,"Diabetic",IF(Table1_1[[#This Row],[HBA1C]]&gt;=5.7,"Prediabetic","Normal"))</f>
        <v>Normal</v>
      </c>
    </row>
    <row r="195" spans="1:10" x14ac:dyDescent="0.3">
      <c r="A195" t="s">
        <v>199</v>
      </c>
      <c r="B195" s="3">
        <v>38.17</v>
      </c>
      <c r="C195" s="3">
        <v>4.53</v>
      </c>
      <c r="D195" s="54" t="s">
        <v>2</v>
      </c>
      <c r="E195" s="54" t="s">
        <v>3</v>
      </c>
      <c r="F195" s="54" t="s">
        <v>2</v>
      </c>
      <c r="G195" s="54">
        <v>1</v>
      </c>
      <c r="H195" t="s">
        <v>3</v>
      </c>
      <c r="I195" t="str">
        <f t="shared" ref="I195:I258" si="3">IF(B195&gt;=30,"Obesity",IF(B195&gt;=25,"Overweight",IF(B195&gt;18.5,"Normal Weight","Under  Weight")))</f>
        <v>Obesity</v>
      </c>
      <c r="J195" t="str">
        <f>IF(Table1_1[[#This Row],[HBA1C]]&gt;=6.5,"Diabetic",IF(Table1_1[[#This Row],[HBA1C]]&gt;=5.7,"Prediabetic","Normal"))</f>
        <v>Normal</v>
      </c>
    </row>
    <row r="196" spans="1:10" x14ac:dyDescent="0.3">
      <c r="A196" t="s">
        <v>200</v>
      </c>
      <c r="B196" s="3">
        <v>36.954999999999998</v>
      </c>
      <c r="C196" s="3">
        <v>5.84</v>
      </c>
      <c r="D196" s="54" t="s">
        <v>2</v>
      </c>
      <c r="E196" s="54" t="s">
        <v>2</v>
      </c>
      <c r="F196" s="54" t="s">
        <v>4</v>
      </c>
      <c r="G196" s="54">
        <v>1</v>
      </c>
      <c r="H196" t="s">
        <v>3</v>
      </c>
      <c r="I196" t="str">
        <f t="shared" si="3"/>
        <v>Obesity</v>
      </c>
      <c r="J196" t="str">
        <f>IF(Table1_1[[#This Row],[HBA1C]]&gt;=6.5,"Diabetic",IF(Table1_1[[#This Row],[HBA1C]]&gt;=5.7,"Prediabetic","Normal"))</f>
        <v>Prediabetic</v>
      </c>
    </row>
    <row r="197" spans="1:10" x14ac:dyDescent="0.3">
      <c r="A197" t="s">
        <v>201</v>
      </c>
      <c r="B197" s="3">
        <v>34.4</v>
      </c>
      <c r="C197" s="3">
        <v>4.9000000000000004</v>
      </c>
      <c r="D197" s="54" t="s">
        <v>2</v>
      </c>
      <c r="E197" s="54" t="s">
        <v>2</v>
      </c>
      <c r="F197" s="54" t="s">
        <v>4</v>
      </c>
      <c r="G197" s="54">
        <v>1</v>
      </c>
      <c r="H197" t="s">
        <v>3</v>
      </c>
      <c r="I197" t="str">
        <f t="shared" si="3"/>
        <v>Obesity</v>
      </c>
      <c r="J197" t="str">
        <f>IF(Table1_1[[#This Row],[HBA1C]]&gt;=6.5,"Diabetic",IF(Table1_1[[#This Row],[HBA1C]]&gt;=5.7,"Prediabetic","Normal"))</f>
        <v>Normal</v>
      </c>
    </row>
    <row r="198" spans="1:10" x14ac:dyDescent="0.3">
      <c r="A198" t="s">
        <v>202</v>
      </c>
      <c r="B198" s="3">
        <v>31.73</v>
      </c>
      <c r="C198" s="3">
        <v>4.3</v>
      </c>
      <c r="D198" s="54" t="s">
        <v>2</v>
      </c>
      <c r="E198" s="54" t="s">
        <v>2</v>
      </c>
      <c r="F198" s="54" t="s">
        <v>2</v>
      </c>
      <c r="G198" s="54">
        <v>0</v>
      </c>
      <c r="H198" t="s">
        <v>3</v>
      </c>
      <c r="I198" t="str">
        <f t="shared" si="3"/>
        <v>Obesity</v>
      </c>
      <c r="J198" t="str">
        <f>IF(Table1_1[[#This Row],[HBA1C]]&gt;=6.5,"Diabetic",IF(Table1_1[[#This Row],[HBA1C]]&gt;=5.7,"Prediabetic","Normal"))</f>
        <v>Normal</v>
      </c>
    </row>
    <row r="199" spans="1:10" x14ac:dyDescent="0.3">
      <c r="A199" t="s">
        <v>203</v>
      </c>
      <c r="B199" s="3">
        <v>36.64</v>
      </c>
      <c r="C199" s="3">
        <v>11.34</v>
      </c>
      <c r="D199" s="54" t="s">
        <v>2</v>
      </c>
      <c r="E199" s="54" t="s">
        <v>2</v>
      </c>
      <c r="F199" s="54" t="s">
        <v>2</v>
      </c>
      <c r="G199" s="54">
        <v>0</v>
      </c>
      <c r="H199" t="s">
        <v>3</v>
      </c>
      <c r="I199" t="str">
        <f t="shared" si="3"/>
        <v>Obesity</v>
      </c>
      <c r="J199" t="str">
        <f>IF(Table1_1[[#This Row],[HBA1C]]&gt;=6.5,"Diabetic",IF(Table1_1[[#This Row],[HBA1C]]&gt;=5.7,"Prediabetic","Normal"))</f>
        <v>Diabetic</v>
      </c>
    </row>
    <row r="200" spans="1:10" x14ac:dyDescent="0.3">
      <c r="A200" t="s">
        <v>204</v>
      </c>
      <c r="B200" s="3">
        <v>36.85</v>
      </c>
      <c r="C200" s="3">
        <v>5.88</v>
      </c>
      <c r="D200" s="54" t="s">
        <v>2</v>
      </c>
      <c r="E200" s="54" t="s">
        <v>3</v>
      </c>
      <c r="F200" s="54" t="s">
        <v>2</v>
      </c>
      <c r="G200" s="54">
        <v>1</v>
      </c>
      <c r="H200" t="s">
        <v>3</v>
      </c>
      <c r="I200" t="str">
        <f t="shared" si="3"/>
        <v>Obesity</v>
      </c>
      <c r="J200" t="str">
        <f>IF(Table1_1[[#This Row],[HBA1C]]&gt;=6.5,"Diabetic",IF(Table1_1[[#This Row],[HBA1C]]&gt;=5.7,"Prediabetic","Normal"))</f>
        <v>Prediabetic</v>
      </c>
    </row>
    <row r="201" spans="1:10" x14ac:dyDescent="0.3">
      <c r="A201" t="s">
        <v>205</v>
      </c>
      <c r="B201" s="3">
        <v>33.33</v>
      </c>
      <c r="C201" s="3">
        <v>5.01</v>
      </c>
      <c r="D201" s="54" t="s">
        <v>3</v>
      </c>
      <c r="E201" s="54" t="s">
        <v>2</v>
      </c>
      <c r="F201" s="54" t="s">
        <v>4</v>
      </c>
      <c r="G201" s="54">
        <v>1</v>
      </c>
      <c r="H201" t="s">
        <v>3</v>
      </c>
      <c r="I201" t="str">
        <f t="shared" si="3"/>
        <v>Obesity</v>
      </c>
      <c r="J201" t="str">
        <f>IF(Table1_1[[#This Row],[HBA1C]]&gt;=6.5,"Diabetic",IF(Table1_1[[#This Row],[HBA1C]]&gt;=5.7,"Prediabetic","Normal"))</f>
        <v>Normal</v>
      </c>
    </row>
    <row r="202" spans="1:10" x14ac:dyDescent="0.3">
      <c r="A202" t="s">
        <v>206</v>
      </c>
      <c r="B202" s="3">
        <v>39.14</v>
      </c>
      <c r="C202" s="3">
        <v>4.4000000000000004</v>
      </c>
      <c r="D202" s="54" t="s">
        <v>2</v>
      </c>
      <c r="E202" s="54" t="s">
        <v>2</v>
      </c>
      <c r="F202" s="54" t="s">
        <v>4</v>
      </c>
      <c r="G202" s="54">
        <v>1</v>
      </c>
      <c r="H202" t="s">
        <v>3</v>
      </c>
      <c r="I202" t="str">
        <f t="shared" si="3"/>
        <v>Obesity</v>
      </c>
      <c r="J202" t="str">
        <f>IF(Table1_1[[#This Row],[HBA1C]]&gt;=6.5,"Diabetic",IF(Table1_1[[#This Row],[HBA1C]]&gt;=5.7,"Prediabetic","Normal"))</f>
        <v>Normal</v>
      </c>
    </row>
    <row r="203" spans="1:10" x14ac:dyDescent="0.3">
      <c r="A203" t="s">
        <v>207</v>
      </c>
      <c r="B203" s="3">
        <v>32.9</v>
      </c>
      <c r="C203" s="3">
        <v>6.26</v>
      </c>
      <c r="D203" s="54" t="s">
        <v>3</v>
      </c>
      <c r="E203" s="54" t="s">
        <v>2</v>
      </c>
      <c r="F203" s="54" t="s">
        <v>2</v>
      </c>
      <c r="G203" s="54">
        <v>0</v>
      </c>
      <c r="H203" t="s">
        <v>3</v>
      </c>
      <c r="I203" t="str">
        <f t="shared" si="3"/>
        <v>Obesity</v>
      </c>
      <c r="J203" t="str">
        <f>IF(Table1_1[[#This Row],[HBA1C]]&gt;=6.5,"Diabetic",IF(Table1_1[[#This Row],[HBA1C]]&gt;=5.7,"Prediabetic","Normal"))</f>
        <v>Prediabetic</v>
      </c>
    </row>
    <row r="204" spans="1:10" x14ac:dyDescent="0.3">
      <c r="A204" t="s">
        <v>208</v>
      </c>
      <c r="B204" s="3">
        <v>29.78</v>
      </c>
      <c r="C204" s="3">
        <v>10.27</v>
      </c>
      <c r="D204" s="54" t="s">
        <v>3</v>
      </c>
      <c r="E204" s="54" t="s">
        <v>2</v>
      </c>
      <c r="F204" s="54" t="s">
        <v>4</v>
      </c>
      <c r="G204" s="54">
        <v>1</v>
      </c>
      <c r="H204" t="s">
        <v>3</v>
      </c>
      <c r="I204" t="str">
        <f t="shared" si="3"/>
        <v>Overweight</v>
      </c>
      <c r="J204" t="str">
        <f>IF(Table1_1[[#This Row],[HBA1C]]&gt;=6.5,"Diabetic",IF(Table1_1[[#This Row],[HBA1C]]&gt;=5.7,"Prediabetic","Normal"))</f>
        <v>Diabetic</v>
      </c>
    </row>
    <row r="205" spans="1:10" x14ac:dyDescent="0.3">
      <c r="A205" t="s">
        <v>209</v>
      </c>
      <c r="B205" s="3">
        <v>32.78</v>
      </c>
      <c r="C205" s="3">
        <v>5.27</v>
      </c>
      <c r="D205" s="54" t="s">
        <v>2</v>
      </c>
      <c r="E205" s="54" t="s">
        <v>2</v>
      </c>
      <c r="F205" s="54" t="s">
        <v>2</v>
      </c>
      <c r="G205" s="54">
        <v>0</v>
      </c>
      <c r="H205" t="s">
        <v>3</v>
      </c>
      <c r="I205" t="str">
        <f t="shared" si="3"/>
        <v>Obesity</v>
      </c>
      <c r="J205" t="str">
        <f>IF(Table1_1[[#This Row],[HBA1C]]&gt;=6.5,"Diabetic",IF(Table1_1[[#This Row],[HBA1C]]&gt;=5.7,"Prediabetic","Normal"))</f>
        <v>Normal</v>
      </c>
    </row>
    <row r="206" spans="1:10" x14ac:dyDescent="0.3">
      <c r="A206" t="s">
        <v>210</v>
      </c>
      <c r="B206" s="3">
        <v>41.65</v>
      </c>
      <c r="C206" s="3">
        <v>10.73</v>
      </c>
      <c r="D206" s="54" t="s">
        <v>3</v>
      </c>
      <c r="E206" s="54" t="s">
        <v>2</v>
      </c>
      <c r="F206" s="54" t="s">
        <v>2</v>
      </c>
      <c r="G206" s="54">
        <v>0</v>
      </c>
      <c r="H206" t="s">
        <v>3</v>
      </c>
      <c r="I206" t="str">
        <f t="shared" si="3"/>
        <v>Obesity</v>
      </c>
      <c r="J206" t="str">
        <f>IF(Table1_1[[#This Row],[HBA1C]]&gt;=6.5,"Diabetic",IF(Table1_1[[#This Row],[HBA1C]]&gt;=5.7,"Prediabetic","Normal"))</f>
        <v>Diabetic</v>
      </c>
    </row>
    <row r="207" spans="1:10" x14ac:dyDescent="0.3">
      <c r="A207" t="s">
        <v>211</v>
      </c>
      <c r="B207" s="3">
        <v>50.79</v>
      </c>
      <c r="C207" s="3">
        <v>4.45</v>
      </c>
      <c r="D207" s="54" t="s">
        <v>2</v>
      </c>
      <c r="E207" s="54" t="s">
        <v>2</v>
      </c>
      <c r="F207" s="54" t="s">
        <v>2</v>
      </c>
      <c r="G207" s="54">
        <v>1</v>
      </c>
      <c r="H207" t="s">
        <v>3</v>
      </c>
      <c r="I207" t="str">
        <f t="shared" si="3"/>
        <v>Obesity</v>
      </c>
      <c r="J207" t="str">
        <f>IF(Table1_1[[#This Row],[HBA1C]]&gt;=6.5,"Diabetic",IF(Table1_1[[#This Row],[HBA1C]]&gt;=5.7,"Prediabetic","Normal"))</f>
        <v>Normal</v>
      </c>
    </row>
    <row r="208" spans="1:10" x14ac:dyDescent="0.3">
      <c r="A208" t="s">
        <v>212</v>
      </c>
      <c r="B208" s="3">
        <v>35.43</v>
      </c>
      <c r="C208" s="3">
        <v>5.25</v>
      </c>
      <c r="D208" s="54" t="s">
        <v>3</v>
      </c>
      <c r="E208" s="54" t="s">
        <v>2</v>
      </c>
      <c r="F208" s="54" t="s">
        <v>2</v>
      </c>
      <c r="G208" s="54">
        <v>0</v>
      </c>
      <c r="H208" t="s">
        <v>3</v>
      </c>
      <c r="I208" t="str">
        <f t="shared" si="3"/>
        <v>Obesity</v>
      </c>
      <c r="J208" t="str">
        <f>IF(Table1_1[[#This Row],[HBA1C]]&gt;=6.5,"Diabetic",IF(Table1_1[[#This Row],[HBA1C]]&gt;=5.7,"Prediabetic","Normal"))</f>
        <v>Normal</v>
      </c>
    </row>
    <row r="209" spans="1:10" x14ac:dyDescent="0.3">
      <c r="A209" t="s">
        <v>213</v>
      </c>
      <c r="B209" s="3">
        <v>35.25</v>
      </c>
      <c r="C209" s="3">
        <v>9.51</v>
      </c>
      <c r="D209" s="54" t="s">
        <v>2</v>
      </c>
      <c r="E209" s="54" t="s">
        <v>2</v>
      </c>
      <c r="F209" s="54" t="s">
        <v>2</v>
      </c>
      <c r="G209" s="54">
        <v>0</v>
      </c>
      <c r="H209" t="s">
        <v>3</v>
      </c>
      <c r="I209" t="str">
        <f t="shared" si="3"/>
        <v>Obesity</v>
      </c>
      <c r="J209" t="str">
        <f>IF(Table1_1[[#This Row],[HBA1C]]&gt;=6.5,"Diabetic",IF(Table1_1[[#This Row],[HBA1C]]&gt;=5.7,"Prediabetic","Normal"))</f>
        <v>Diabetic</v>
      </c>
    </row>
    <row r="210" spans="1:10" x14ac:dyDescent="0.3">
      <c r="A210" t="s">
        <v>214</v>
      </c>
      <c r="B210" s="3">
        <v>36.85</v>
      </c>
      <c r="C210" s="3">
        <v>11.12</v>
      </c>
      <c r="D210" s="54" t="s">
        <v>2</v>
      </c>
      <c r="E210" s="54" t="s">
        <v>2</v>
      </c>
      <c r="F210" s="54" t="s">
        <v>2</v>
      </c>
      <c r="G210" s="54">
        <v>0</v>
      </c>
      <c r="H210" t="s">
        <v>3</v>
      </c>
      <c r="I210" t="str">
        <f t="shared" si="3"/>
        <v>Obesity</v>
      </c>
      <c r="J210" t="str">
        <f>IF(Table1_1[[#This Row],[HBA1C]]&gt;=6.5,"Diabetic",IF(Table1_1[[#This Row],[HBA1C]]&gt;=5.7,"Prediabetic","Normal"))</f>
        <v>Diabetic</v>
      </c>
    </row>
    <row r="211" spans="1:10" x14ac:dyDescent="0.3">
      <c r="A211" t="s">
        <v>215</v>
      </c>
      <c r="B211" s="3">
        <v>31.02</v>
      </c>
      <c r="C211" s="3">
        <v>4.5599999999999996</v>
      </c>
      <c r="D211" s="54" t="s">
        <v>2</v>
      </c>
      <c r="E211" s="54" t="s">
        <v>3</v>
      </c>
      <c r="F211" s="54" t="s">
        <v>2</v>
      </c>
      <c r="G211" s="54">
        <v>1</v>
      </c>
      <c r="H211" t="s">
        <v>3</v>
      </c>
      <c r="I211" t="str">
        <f t="shared" si="3"/>
        <v>Obesity</v>
      </c>
      <c r="J211" t="str">
        <f>IF(Table1_1[[#This Row],[HBA1C]]&gt;=6.5,"Diabetic",IF(Table1_1[[#This Row],[HBA1C]]&gt;=5.7,"Prediabetic","Normal"))</f>
        <v>Normal</v>
      </c>
    </row>
    <row r="212" spans="1:10" x14ac:dyDescent="0.3">
      <c r="A212" t="s">
        <v>216</v>
      </c>
      <c r="B212" s="3">
        <v>35.6</v>
      </c>
      <c r="C212" s="3">
        <v>4.0199999999999996</v>
      </c>
      <c r="D212" s="54" t="s">
        <v>3</v>
      </c>
      <c r="E212" s="54" t="s">
        <v>3</v>
      </c>
      <c r="F212" s="54" t="s">
        <v>2</v>
      </c>
      <c r="G212" s="54">
        <v>2</v>
      </c>
      <c r="H212" t="s">
        <v>3</v>
      </c>
      <c r="I212" t="str">
        <f t="shared" si="3"/>
        <v>Obesity</v>
      </c>
      <c r="J212" t="str">
        <f>IF(Table1_1[[#This Row],[HBA1C]]&gt;=6.5,"Diabetic",IF(Table1_1[[#This Row],[HBA1C]]&gt;=5.7,"Prediabetic","Normal"))</f>
        <v>Normal</v>
      </c>
    </row>
    <row r="213" spans="1:10" x14ac:dyDescent="0.3">
      <c r="A213" t="s">
        <v>217</v>
      </c>
      <c r="B213" s="3">
        <v>34.39</v>
      </c>
      <c r="C213" s="3">
        <v>8.7200000000000006</v>
      </c>
      <c r="D213" s="54" t="s">
        <v>2</v>
      </c>
      <c r="E213" s="54" t="s">
        <v>2</v>
      </c>
      <c r="F213" s="54" t="s">
        <v>2</v>
      </c>
      <c r="G213" s="54">
        <v>0</v>
      </c>
      <c r="H213" t="s">
        <v>3</v>
      </c>
      <c r="I213" t="str">
        <f t="shared" si="3"/>
        <v>Obesity</v>
      </c>
      <c r="J213" t="str">
        <f>IF(Table1_1[[#This Row],[HBA1C]]&gt;=6.5,"Diabetic",IF(Table1_1[[#This Row],[HBA1C]]&gt;=5.7,"Prediabetic","Normal"))</f>
        <v>Diabetic</v>
      </c>
    </row>
    <row r="214" spans="1:10" x14ac:dyDescent="0.3">
      <c r="A214" t="s">
        <v>218</v>
      </c>
      <c r="B214" s="3">
        <v>29.06</v>
      </c>
      <c r="C214" s="3">
        <v>6.25</v>
      </c>
      <c r="D214" s="54" t="s">
        <v>3</v>
      </c>
      <c r="E214" s="54" t="s">
        <v>2</v>
      </c>
      <c r="F214" s="54" t="s">
        <v>2</v>
      </c>
      <c r="G214" s="54">
        <v>1</v>
      </c>
      <c r="H214" t="s">
        <v>3</v>
      </c>
      <c r="I214" t="str">
        <f t="shared" si="3"/>
        <v>Overweight</v>
      </c>
      <c r="J214" t="str">
        <f>IF(Table1_1[[#This Row],[HBA1C]]&gt;=6.5,"Diabetic",IF(Table1_1[[#This Row],[HBA1C]]&gt;=5.7,"Prediabetic","Normal"))</f>
        <v>Prediabetic</v>
      </c>
    </row>
    <row r="215" spans="1:10" x14ac:dyDescent="0.3">
      <c r="A215" t="s">
        <v>219</v>
      </c>
      <c r="B215" s="3">
        <v>35.799999999999997</v>
      </c>
      <c r="C215" s="3">
        <v>7.32</v>
      </c>
      <c r="D215" s="54" t="s">
        <v>2</v>
      </c>
      <c r="E215" s="54" t="s">
        <v>2</v>
      </c>
      <c r="F215" s="54" t="s">
        <v>2</v>
      </c>
      <c r="G215" s="54">
        <v>2</v>
      </c>
      <c r="H215" t="s">
        <v>3</v>
      </c>
      <c r="I215" t="str">
        <f t="shared" si="3"/>
        <v>Obesity</v>
      </c>
      <c r="J215" t="str">
        <f>IF(Table1_1[[#This Row],[HBA1C]]&gt;=6.5,"Diabetic",IF(Table1_1[[#This Row],[HBA1C]]&gt;=5.7,"Prediabetic","Normal"))</f>
        <v>Diabetic</v>
      </c>
    </row>
    <row r="216" spans="1:10" x14ac:dyDescent="0.3">
      <c r="A216" t="s">
        <v>220</v>
      </c>
      <c r="B216" s="3">
        <v>49.8</v>
      </c>
      <c r="C216" s="3">
        <v>4.24</v>
      </c>
      <c r="D216" s="54" t="s">
        <v>2</v>
      </c>
      <c r="E216" s="54" t="s">
        <v>2</v>
      </c>
      <c r="F216" s="54" t="s">
        <v>2</v>
      </c>
      <c r="G216" s="54">
        <v>1</v>
      </c>
      <c r="H216" t="s">
        <v>3</v>
      </c>
      <c r="I216" t="str">
        <f t="shared" si="3"/>
        <v>Obesity</v>
      </c>
      <c r="J216" t="str">
        <f>IF(Table1_1[[#This Row],[HBA1C]]&gt;=6.5,"Diabetic",IF(Table1_1[[#This Row],[HBA1C]]&gt;=5.7,"Prediabetic","Normal"))</f>
        <v>Normal</v>
      </c>
    </row>
    <row r="217" spans="1:10" x14ac:dyDescent="0.3">
      <c r="A217" t="s">
        <v>221</v>
      </c>
      <c r="B217" s="3">
        <v>35.71</v>
      </c>
      <c r="C217" s="3">
        <v>6.84</v>
      </c>
      <c r="D217" s="54" t="s">
        <v>2</v>
      </c>
      <c r="E217" s="54" t="s">
        <v>2</v>
      </c>
      <c r="F217" s="54" t="s">
        <v>2</v>
      </c>
      <c r="G217" s="54">
        <v>2</v>
      </c>
      <c r="H217" t="s">
        <v>3</v>
      </c>
      <c r="I217" t="str">
        <f t="shared" si="3"/>
        <v>Obesity</v>
      </c>
      <c r="J217" t="str">
        <f>IF(Table1_1[[#This Row],[HBA1C]]&gt;=6.5,"Diabetic",IF(Table1_1[[#This Row],[HBA1C]]&gt;=5.7,"Prediabetic","Normal"))</f>
        <v>Diabetic</v>
      </c>
    </row>
    <row r="218" spans="1:10" x14ac:dyDescent="0.3">
      <c r="A218" t="s">
        <v>222</v>
      </c>
      <c r="B218" s="3">
        <v>30.8</v>
      </c>
      <c r="C218" s="3">
        <v>5.23</v>
      </c>
      <c r="D218" s="54" t="s">
        <v>3</v>
      </c>
      <c r="E218" s="54" t="s">
        <v>2</v>
      </c>
      <c r="F218" s="54" t="s">
        <v>2</v>
      </c>
      <c r="G218" s="54">
        <v>1</v>
      </c>
      <c r="H218" t="s">
        <v>3</v>
      </c>
      <c r="I218" t="str">
        <f t="shared" si="3"/>
        <v>Obesity</v>
      </c>
      <c r="J218" t="str">
        <f>IF(Table1_1[[#This Row],[HBA1C]]&gt;=6.5,"Diabetic",IF(Table1_1[[#This Row],[HBA1C]]&gt;=5.7,"Prediabetic","Normal"))</f>
        <v>Normal</v>
      </c>
    </row>
    <row r="219" spans="1:10" x14ac:dyDescent="0.3">
      <c r="A219" t="s">
        <v>223</v>
      </c>
      <c r="B219" s="3">
        <v>33.69</v>
      </c>
      <c r="C219" s="3">
        <v>9.68</v>
      </c>
      <c r="D219" s="54" t="s">
        <v>2</v>
      </c>
      <c r="E219" s="54" t="s">
        <v>2</v>
      </c>
      <c r="F219" s="54" t="s">
        <v>2</v>
      </c>
      <c r="G219" s="54">
        <v>0</v>
      </c>
      <c r="H219" t="s">
        <v>3</v>
      </c>
      <c r="I219" t="str">
        <f t="shared" si="3"/>
        <v>Obesity</v>
      </c>
      <c r="J219" t="str">
        <f>IF(Table1_1[[#This Row],[HBA1C]]&gt;=6.5,"Diabetic",IF(Table1_1[[#This Row],[HBA1C]]&gt;=5.7,"Prediabetic","Normal"))</f>
        <v>Diabetic</v>
      </c>
    </row>
    <row r="220" spans="1:10" x14ac:dyDescent="0.3">
      <c r="A220" t="s">
        <v>224</v>
      </c>
      <c r="B220" s="3">
        <v>42.27</v>
      </c>
      <c r="C220" s="3">
        <v>6.05</v>
      </c>
      <c r="D220" s="54" t="s">
        <v>3</v>
      </c>
      <c r="E220" s="54" t="s">
        <v>2</v>
      </c>
      <c r="F220" s="54" t="s">
        <v>2</v>
      </c>
      <c r="G220" s="54">
        <v>1</v>
      </c>
      <c r="H220" t="s">
        <v>3</v>
      </c>
      <c r="I220" t="str">
        <f t="shared" si="3"/>
        <v>Obesity</v>
      </c>
      <c r="J220" t="str">
        <f>IF(Table1_1[[#This Row],[HBA1C]]&gt;=6.5,"Diabetic",IF(Table1_1[[#This Row],[HBA1C]]&gt;=5.7,"Prediabetic","Normal"))</f>
        <v>Prediabetic</v>
      </c>
    </row>
    <row r="221" spans="1:10" x14ac:dyDescent="0.3">
      <c r="A221" t="s">
        <v>225</v>
      </c>
      <c r="B221" s="3">
        <v>53.25</v>
      </c>
      <c r="C221" s="3">
        <v>6.11</v>
      </c>
      <c r="D221" s="54" t="s">
        <v>3</v>
      </c>
      <c r="E221" s="54" t="s">
        <v>2</v>
      </c>
      <c r="F221" s="54" t="s">
        <v>4</v>
      </c>
      <c r="G221" s="54">
        <v>1</v>
      </c>
      <c r="H221" t="s">
        <v>3</v>
      </c>
      <c r="I221" t="str">
        <f t="shared" si="3"/>
        <v>Obesity</v>
      </c>
      <c r="J221" t="str">
        <f>IF(Table1_1[[#This Row],[HBA1C]]&gt;=6.5,"Diabetic",IF(Table1_1[[#This Row],[HBA1C]]&gt;=5.7,"Prediabetic","Normal"))</f>
        <v>Prediabetic</v>
      </c>
    </row>
    <row r="222" spans="1:10" x14ac:dyDescent="0.3">
      <c r="A222" t="s">
        <v>226</v>
      </c>
      <c r="B222" s="3">
        <v>26.8</v>
      </c>
      <c r="C222" s="3">
        <v>10.93</v>
      </c>
      <c r="D222" s="54" t="s">
        <v>3</v>
      </c>
      <c r="E222" s="54" t="s">
        <v>2</v>
      </c>
      <c r="F222" s="54" t="s">
        <v>2</v>
      </c>
      <c r="G222" s="54">
        <v>0</v>
      </c>
      <c r="H222" t="s">
        <v>2</v>
      </c>
      <c r="I222" t="str">
        <f t="shared" si="3"/>
        <v>Overweight</v>
      </c>
      <c r="J222" t="str">
        <f>IF(Table1_1[[#This Row],[HBA1C]]&gt;=6.5,"Diabetic",IF(Table1_1[[#This Row],[HBA1C]]&gt;=5.7,"Prediabetic","Normal"))</f>
        <v>Diabetic</v>
      </c>
    </row>
    <row r="223" spans="1:10" x14ac:dyDescent="0.3">
      <c r="A223" t="s">
        <v>227</v>
      </c>
      <c r="B223" s="3">
        <v>28.5</v>
      </c>
      <c r="C223" s="3">
        <v>5.12</v>
      </c>
      <c r="D223" s="54" t="s">
        <v>2</v>
      </c>
      <c r="E223" s="54" t="s">
        <v>2</v>
      </c>
      <c r="F223" s="54" t="s">
        <v>2</v>
      </c>
      <c r="G223" s="54">
        <v>1</v>
      </c>
      <c r="H223" t="s">
        <v>3</v>
      </c>
      <c r="I223" t="str">
        <f t="shared" si="3"/>
        <v>Overweight</v>
      </c>
      <c r="J223" t="str">
        <f>IF(Table1_1[[#This Row],[HBA1C]]&gt;=6.5,"Diabetic",IF(Table1_1[[#This Row],[HBA1C]]&gt;=5.7,"Prediabetic","Normal"))</f>
        <v>Normal</v>
      </c>
    </row>
    <row r="224" spans="1:10" x14ac:dyDescent="0.3">
      <c r="A224" t="s">
        <v>228</v>
      </c>
      <c r="B224" s="3">
        <v>22.895</v>
      </c>
      <c r="C224" s="3">
        <v>5.72</v>
      </c>
      <c r="D224" s="54" t="s">
        <v>2</v>
      </c>
      <c r="E224" s="54" t="s">
        <v>2</v>
      </c>
      <c r="F224" s="54" t="s">
        <v>2</v>
      </c>
      <c r="G224" s="54">
        <v>0</v>
      </c>
      <c r="H224" t="s">
        <v>3</v>
      </c>
      <c r="I224" t="str">
        <f t="shared" si="3"/>
        <v>Normal Weight</v>
      </c>
      <c r="J224" t="str">
        <f>IF(Table1_1[[#This Row],[HBA1C]]&gt;=6.5,"Diabetic",IF(Table1_1[[#This Row],[HBA1C]]&gt;=5.7,"Prediabetic","Normal"))</f>
        <v>Prediabetic</v>
      </c>
    </row>
    <row r="225" spans="1:10" x14ac:dyDescent="0.3">
      <c r="A225" t="s">
        <v>229</v>
      </c>
      <c r="B225" s="3">
        <v>34.06</v>
      </c>
      <c r="C225" s="3">
        <v>11.83</v>
      </c>
      <c r="D225" s="54" t="s">
        <v>3</v>
      </c>
      <c r="E225" s="54" t="s">
        <v>2</v>
      </c>
      <c r="F225" s="54" t="s">
        <v>2</v>
      </c>
      <c r="G225" s="54">
        <v>1</v>
      </c>
      <c r="H225" t="s">
        <v>3</v>
      </c>
      <c r="I225" t="str">
        <f t="shared" si="3"/>
        <v>Obesity</v>
      </c>
      <c r="J225" t="str">
        <f>IF(Table1_1[[#This Row],[HBA1C]]&gt;=6.5,"Diabetic",IF(Table1_1[[#This Row],[HBA1C]]&gt;=5.7,"Prediabetic","Normal"))</f>
        <v>Diabetic</v>
      </c>
    </row>
    <row r="226" spans="1:10" x14ac:dyDescent="0.3">
      <c r="A226" t="s">
        <v>230</v>
      </c>
      <c r="B226" s="3">
        <v>36.409999999999997</v>
      </c>
      <c r="C226" s="3">
        <v>4.55</v>
      </c>
      <c r="D226" s="54" t="s">
        <v>2</v>
      </c>
      <c r="E226" s="54" t="s">
        <v>2</v>
      </c>
      <c r="F226" s="54" t="s">
        <v>2</v>
      </c>
      <c r="G226" s="54">
        <v>0</v>
      </c>
      <c r="H226" t="s">
        <v>3</v>
      </c>
      <c r="I226" t="str">
        <f t="shared" si="3"/>
        <v>Obesity</v>
      </c>
      <c r="J226" t="str">
        <f>IF(Table1_1[[#This Row],[HBA1C]]&gt;=6.5,"Diabetic",IF(Table1_1[[#This Row],[HBA1C]]&gt;=5.7,"Prediabetic","Normal"))</f>
        <v>Normal</v>
      </c>
    </row>
    <row r="227" spans="1:10" x14ac:dyDescent="0.3">
      <c r="A227" t="s">
        <v>231</v>
      </c>
      <c r="B227" s="3">
        <v>52.3</v>
      </c>
      <c r="C227" s="3">
        <v>4.87</v>
      </c>
      <c r="D227" s="54" t="s">
        <v>3</v>
      </c>
      <c r="E227" s="54" t="s">
        <v>2</v>
      </c>
      <c r="F227" s="54" t="s">
        <v>4</v>
      </c>
      <c r="G227" s="54">
        <v>1</v>
      </c>
      <c r="H227" t="s">
        <v>3</v>
      </c>
      <c r="I227" t="str">
        <f t="shared" si="3"/>
        <v>Obesity</v>
      </c>
      <c r="J227" t="str">
        <f>IF(Table1_1[[#This Row],[HBA1C]]&gt;=6.5,"Diabetic",IF(Table1_1[[#This Row],[HBA1C]]&gt;=5.7,"Prediabetic","Normal"))</f>
        <v>Normal</v>
      </c>
    </row>
    <row r="228" spans="1:10" x14ac:dyDescent="0.3">
      <c r="A228" t="s">
        <v>232</v>
      </c>
      <c r="B228" s="3">
        <v>52.66</v>
      </c>
      <c r="C228" s="3">
        <v>4.45</v>
      </c>
      <c r="D228" s="54" t="s">
        <v>2</v>
      </c>
      <c r="E228" s="54" t="s">
        <v>2</v>
      </c>
      <c r="F228" s="54" t="s">
        <v>2</v>
      </c>
      <c r="G228" s="54">
        <v>1</v>
      </c>
      <c r="H228" t="s">
        <v>3</v>
      </c>
      <c r="I228" t="str">
        <f t="shared" si="3"/>
        <v>Obesity</v>
      </c>
      <c r="J228" t="str">
        <f>IF(Table1_1[[#This Row],[HBA1C]]&gt;=6.5,"Diabetic",IF(Table1_1[[#This Row],[HBA1C]]&gt;=5.7,"Prediabetic","Normal"))</f>
        <v>Normal</v>
      </c>
    </row>
    <row r="229" spans="1:10" x14ac:dyDescent="0.3">
      <c r="A229" t="s">
        <v>233</v>
      </c>
      <c r="B229" s="3">
        <v>29.57</v>
      </c>
      <c r="C229" s="3">
        <v>9.42</v>
      </c>
      <c r="D229" s="54" t="s">
        <v>3</v>
      </c>
      <c r="E229" s="54" t="s">
        <v>2</v>
      </c>
      <c r="F229" s="54" t="s">
        <v>2</v>
      </c>
      <c r="G229" s="54">
        <v>0</v>
      </c>
      <c r="H229" t="s">
        <v>3</v>
      </c>
      <c r="I229" t="str">
        <f t="shared" si="3"/>
        <v>Overweight</v>
      </c>
      <c r="J229" t="str">
        <f>IF(Table1_1[[#This Row],[HBA1C]]&gt;=6.5,"Diabetic",IF(Table1_1[[#This Row],[HBA1C]]&gt;=5.7,"Prediabetic","Normal"))</f>
        <v>Diabetic</v>
      </c>
    </row>
    <row r="230" spans="1:10" x14ac:dyDescent="0.3">
      <c r="A230" t="s">
        <v>234</v>
      </c>
      <c r="B230" s="3">
        <v>36.99</v>
      </c>
      <c r="C230" s="3">
        <v>5.37</v>
      </c>
      <c r="D230" s="54" t="s">
        <v>3</v>
      </c>
      <c r="E230" s="54" t="s">
        <v>2</v>
      </c>
      <c r="F230" s="54" t="s">
        <v>4</v>
      </c>
      <c r="G230" s="54">
        <v>1</v>
      </c>
      <c r="H230" t="s">
        <v>3</v>
      </c>
      <c r="I230" t="str">
        <f t="shared" si="3"/>
        <v>Obesity</v>
      </c>
      <c r="J230" t="str">
        <f>IF(Table1_1[[#This Row],[HBA1C]]&gt;=6.5,"Diabetic",IF(Table1_1[[#This Row],[HBA1C]]&gt;=5.7,"Prediabetic","Normal"))</f>
        <v>Normal</v>
      </c>
    </row>
    <row r="231" spans="1:10" x14ac:dyDescent="0.3">
      <c r="A231" t="s">
        <v>235</v>
      </c>
      <c r="B231" s="3">
        <v>31.4</v>
      </c>
      <c r="C231" s="3">
        <v>4.5999999999999996</v>
      </c>
      <c r="D231" s="54" t="s">
        <v>3</v>
      </c>
      <c r="E231" s="54" t="s">
        <v>2</v>
      </c>
      <c r="F231" s="54" t="s">
        <v>2</v>
      </c>
      <c r="G231" s="54">
        <v>1</v>
      </c>
      <c r="H231" t="s">
        <v>3</v>
      </c>
      <c r="I231" t="str">
        <f t="shared" si="3"/>
        <v>Obesity</v>
      </c>
      <c r="J231" t="str">
        <f>IF(Table1_1[[#This Row],[HBA1C]]&gt;=6.5,"Diabetic",IF(Table1_1[[#This Row],[HBA1C]]&gt;=5.7,"Prediabetic","Normal"))</f>
        <v>Normal</v>
      </c>
    </row>
    <row r="232" spans="1:10" x14ac:dyDescent="0.3">
      <c r="A232" t="s">
        <v>236</v>
      </c>
      <c r="B232" s="3">
        <v>34.9</v>
      </c>
      <c r="C232" s="3">
        <v>6.22</v>
      </c>
      <c r="D232" s="54" t="s">
        <v>2</v>
      </c>
      <c r="E232" s="54" t="s">
        <v>2</v>
      </c>
      <c r="F232" s="54" t="s">
        <v>4</v>
      </c>
      <c r="G232" s="54">
        <v>1</v>
      </c>
      <c r="H232" t="s">
        <v>3</v>
      </c>
      <c r="I232" t="str">
        <f t="shared" si="3"/>
        <v>Obesity</v>
      </c>
      <c r="J232" t="str">
        <f>IF(Table1_1[[#This Row],[HBA1C]]&gt;=6.5,"Diabetic",IF(Table1_1[[#This Row],[HBA1C]]&gt;=5.7,"Prediabetic","Normal"))</f>
        <v>Prediabetic</v>
      </c>
    </row>
    <row r="233" spans="1:10" x14ac:dyDescent="0.3">
      <c r="A233" t="s">
        <v>237</v>
      </c>
      <c r="B233" s="3">
        <v>31.13</v>
      </c>
      <c r="C233" s="3">
        <v>4.5199999999999996</v>
      </c>
      <c r="D233" s="54" t="s">
        <v>3</v>
      </c>
      <c r="E233" s="54" t="s">
        <v>2</v>
      </c>
      <c r="F233" s="54" t="s">
        <v>2</v>
      </c>
      <c r="G233" s="54">
        <v>1</v>
      </c>
      <c r="H233" t="s">
        <v>3</v>
      </c>
      <c r="I233" t="str">
        <f t="shared" si="3"/>
        <v>Obesity</v>
      </c>
      <c r="J233" t="str">
        <f>IF(Table1_1[[#This Row],[HBA1C]]&gt;=6.5,"Diabetic",IF(Table1_1[[#This Row],[HBA1C]]&gt;=5.7,"Prediabetic","Normal"))</f>
        <v>Normal</v>
      </c>
    </row>
    <row r="234" spans="1:10" x14ac:dyDescent="0.3">
      <c r="A234" t="s">
        <v>238</v>
      </c>
      <c r="B234" s="3">
        <v>34.799999999999997</v>
      </c>
      <c r="C234" s="3">
        <v>6.18</v>
      </c>
      <c r="D234" s="54" t="s">
        <v>2</v>
      </c>
      <c r="E234" s="54" t="s">
        <v>2</v>
      </c>
      <c r="F234" s="54" t="s">
        <v>4</v>
      </c>
      <c r="G234" s="54">
        <v>1</v>
      </c>
      <c r="H234" t="s">
        <v>3</v>
      </c>
      <c r="I234" t="str">
        <f t="shared" si="3"/>
        <v>Obesity</v>
      </c>
      <c r="J234" t="str">
        <f>IF(Table1_1[[#This Row],[HBA1C]]&gt;=6.5,"Diabetic",IF(Table1_1[[#This Row],[HBA1C]]&gt;=5.7,"Prediabetic","Normal"))</f>
        <v>Prediabetic</v>
      </c>
    </row>
    <row r="235" spans="1:10" x14ac:dyDescent="0.3">
      <c r="A235" t="s">
        <v>239</v>
      </c>
      <c r="B235" s="3">
        <v>31.68</v>
      </c>
      <c r="C235" s="3">
        <v>4.4000000000000004</v>
      </c>
      <c r="D235" s="54" t="s">
        <v>2</v>
      </c>
      <c r="E235" s="54" t="s">
        <v>2</v>
      </c>
      <c r="F235" s="54" t="s">
        <v>2</v>
      </c>
      <c r="G235" s="54">
        <v>0</v>
      </c>
      <c r="H235" t="s">
        <v>3</v>
      </c>
      <c r="I235" t="str">
        <f t="shared" si="3"/>
        <v>Obesity</v>
      </c>
      <c r="J235" t="str">
        <f>IF(Table1_1[[#This Row],[HBA1C]]&gt;=6.5,"Diabetic",IF(Table1_1[[#This Row],[HBA1C]]&gt;=5.7,"Prediabetic","Normal"))</f>
        <v>Normal</v>
      </c>
    </row>
    <row r="236" spans="1:10" x14ac:dyDescent="0.3">
      <c r="A236" t="s">
        <v>240</v>
      </c>
      <c r="B236" s="3">
        <v>33.534999999999997</v>
      </c>
      <c r="C236" s="3">
        <v>6.23</v>
      </c>
      <c r="D236" s="54" t="s">
        <v>2</v>
      </c>
      <c r="E236" s="54" t="s">
        <v>3</v>
      </c>
      <c r="F236" s="54" t="s">
        <v>2</v>
      </c>
      <c r="G236" s="54">
        <v>1</v>
      </c>
      <c r="H236" t="s">
        <v>3</v>
      </c>
      <c r="I236" t="str">
        <f t="shared" si="3"/>
        <v>Obesity</v>
      </c>
      <c r="J236" t="str">
        <f>IF(Table1_1[[#This Row],[HBA1C]]&gt;=6.5,"Diabetic",IF(Table1_1[[#This Row],[HBA1C]]&gt;=5.7,"Prediabetic","Normal"))</f>
        <v>Prediabetic</v>
      </c>
    </row>
    <row r="237" spans="1:10" x14ac:dyDescent="0.3">
      <c r="A237" t="s">
        <v>241</v>
      </c>
      <c r="B237" s="3">
        <v>31.92</v>
      </c>
      <c r="C237" s="3">
        <v>5.33</v>
      </c>
      <c r="D237" s="54" t="s">
        <v>3</v>
      </c>
      <c r="E237" s="54" t="s">
        <v>2</v>
      </c>
      <c r="F237" s="54" t="s">
        <v>2</v>
      </c>
      <c r="G237" s="54">
        <v>0</v>
      </c>
      <c r="H237" t="s">
        <v>3</v>
      </c>
      <c r="I237" t="str">
        <f t="shared" si="3"/>
        <v>Obesity</v>
      </c>
      <c r="J237" t="str">
        <f>IF(Table1_1[[#This Row],[HBA1C]]&gt;=6.5,"Diabetic",IF(Table1_1[[#This Row],[HBA1C]]&gt;=5.7,"Prediabetic","Normal"))</f>
        <v>Normal</v>
      </c>
    </row>
    <row r="238" spans="1:10" x14ac:dyDescent="0.3">
      <c r="A238" t="s">
        <v>242</v>
      </c>
      <c r="B238" s="3">
        <v>32.700000000000003</v>
      </c>
      <c r="C238" s="3">
        <v>4.09</v>
      </c>
      <c r="D238" s="54" t="s">
        <v>2</v>
      </c>
      <c r="E238" s="54" t="s">
        <v>2</v>
      </c>
      <c r="F238" s="54" t="s">
        <v>2</v>
      </c>
      <c r="G238" s="54">
        <v>1</v>
      </c>
      <c r="H238" t="s">
        <v>3</v>
      </c>
      <c r="I238" t="str">
        <f t="shared" si="3"/>
        <v>Obesity</v>
      </c>
      <c r="J238" t="str">
        <f>IF(Table1_1[[#This Row],[HBA1C]]&gt;=6.5,"Diabetic",IF(Table1_1[[#This Row],[HBA1C]]&gt;=5.7,"Prediabetic","Normal"))</f>
        <v>Normal</v>
      </c>
    </row>
    <row r="239" spans="1:10" x14ac:dyDescent="0.3">
      <c r="A239" t="s">
        <v>243</v>
      </c>
      <c r="B239" s="3">
        <v>41.25</v>
      </c>
      <c r="C239" s="3">
        <v>5.19</v>
      </c>
      <c r="D239" s="54" t="s">
        <v>2</v>
      </c>
      <c r="E239" s="54" t="s">
        <v>2</v>
      </c>
      <c r="F239" s="54" t="s">
        <v>2</v>
      </c>
      <c r="G239" s="54">
        <v>0</v>
      </c>
      <c r="H239" t="s">
        <v>3</v>
      </c>
      <c r="I239" t="str">
        <f t="shared" si="3"/>
        <v>Obesity</v>
      </c>
      <c r="J239" t="str">
        <f>IF(Table1_1[[#This Row],[HBA1C]]&gt;=6.5,"Diabetic",IF(Table1_1[[#This Row],[HBA1C]]&gt;=5.7,"Prediabetic","Normal"))</f>
        <v>Normal</v>
      </c>
    </row>
    <row r="240" spans="1:10" x14ac:dyDescent="0.3">
      <c r="A240" t="s">
        <v>244</v>
      </c>
      <c r="B240" s="3">
        <v>33.11</v>
      </c>
      <c r="C240" s="3">
        <v>4.12</v>
      </c>
      <c r="D240" s="54" t="s">
        <v>2</v>
      </c>
      <c r="E240" s="54" t="s">
        <v>2</v>
      </c>
      <c r="F240" s="54" t="s">
        <v>4</v>
      </c>
      <c r="G240" s="54">
        <v>1</v>
      </c>
      <c r="H240" t="s">
        <v>3</v>
      </c>
      <c r="I240" t="str">
        <f t="shared" si="3"/>
        <v>Obesity</v>
      </c>
      <c r="J240" t="str">
        <f>IF(Table1_1[[#This Row],[HBA1C]]&gt;=6.5,"Diabetic",IF(Table1_1[[#This Row],[HBA1C]]&gt;=5.7,"Prediabetic","Normal"))</f>
        <v>Normal</v>
      </c>
    </row>
    <row r="241" spans="1:10" x14ac:dyDescent="0.3">
      <c r="A241" t="s">
        <v>245</v>
      </c>
      <c r="B241" s="3">
        <v>36.159999999999997</v>
      </c>
      <c r="C241" s="3">
        <v>5.0999999999999996</v>
      </c>
      <c r="D241" s="54" t="s">
        <v>2</v>
      </c>
      <c r="E241" s="54" t="s">
        <v>2</v>
      </c>
      <c r="F241" s="54" t="s">
        <v>2</v>
      </c>
      <c r="G241" s="54">
        <v>1</v>
      </c>
      <c r="H241" t="s">
        <v>3</v>
      </c>
      <c r="I241" t="str">
        <f t="shared" si="3"/>
        <v>Obesity</v>
      </c>
      <c r="J241" t="str">
        <f>IF(Table1_1[[#This Row],[HBA1C]]&gt;=6.5,"Diabetic",IF(Table1_1[[#This Row],[HBA1C]]&gt;=5.7,"Prediabetic","Normal"))</f>
        <v>Normal</v>
      </c>
    </row>
    <row r="242" spans="1:10" x14ac:dyDescent="0.3">
      <c r="A242" t="s">
        <v>246</v>
      </c>
      <c r="B242" s="3">
        <v>33.72</v>
      </c>
      <c r="C242" s="3">
        <v>6.21</v>
      </c>
      <c r="D242" s="54" t="s">
        <v>3</v>
      </c>
      <c r="E242" s="54" t="s">
        <v>2</v>
      </c>
      <c r="F242" s="54" t="s">
        <v>4</v>
      </c>
      <c r="G242" s="54">
        <v>1</v>
      </c>
      <c r="H242" t="s">
        <v>3</v>
      </c>
      <c r="I242" t="str">
        <f t="shared" si="3"/>
        <v>Obesity</v>
      </c>
      <c r="J242" t="str">
        <f>IF(Table1_1[[#This Row],[HBA1C]]&gt;=6.5,"Diabetic",IF(Table1_1[[#This Row],[HBA1C]]&gt;=5.7,"Prediabetic","Normal"))</f>
        <v>Prediabetic</v>
      </c>
    </row>
    <row r="243" spans="1:10" x14ac:dyDescent="0.3">
      <c r="A243" t="s">
        <v>247</v>
      </c>
      <c r="B243" s="3">
        <v>37.74</v>
      </c>
      <c r="C243" s="3">
        <v>9.5299999999999994</v>
      </c>
      <c r="D243" s="54" t="s">
        <v>3</v>
      </c>
      <c r="E243" s="54" t="s">
        <v>2</v>
      </c>
      <c r="F243" s="54" t="s">
        <v>2</v>
      </c>
      <c r="G243" s="54">
        <v>1</v>
      </c>
      <c r="H243" t="s">
        <v>3</v>
      </c>
      <c r="I243" t="str">
        <f t="shared" si="3"/>
        <v>Obesity</v>
      </c>
      <c r="J243" t="str">
        <f>IF(Table1_1[[#This Row],[HBA1C]]&gt;=6.5,"Diabetic",IF(Table1_1[[#This Row],[HBA1C]]&gt;=5.7,"Prediabetic","Normal"))</f>
        <v>Diabetic</v>
      </c>
    </row>
    <row r="244" spans="1:10" x14ac:dyDescent="0.3">
      <c r="A244" t="s">
        <v>248</v>
      </c>
      <c r="B244" s="3">
        <v>48.75</v>
      </c>
      <c r="C244" s="3">
        <v>4.6399999999999997</v>
      </c>
      <c r="D244" s="54" t="s">
        <v>3</v>
      </c>
      <c r="E244" s="54" t="s">
        <v>2</v>
      </c>
      <c r="F244" s="54" t="s">
        <v>2</v>
      </c>
      <c r="G244" s="54">
        <v>1</v>
      </c>
      <c r="H244" t="s">
        <v>3</v>
      </c>
      <c r="I244" t="str">
        <f t="shared" si="3"/>
        <v>Obesity</v>
      </c>
      <c r="J244" t="str">
        <f>IF(Table1_1[[#This Row],[HBA1C]]&gt;=6.5,"Diabetic",IF(Table1_1[[#This Row],[HBA1C]]&gt;=5.7,"Prediabetic","Normal"))</f>
        <v>Normal</v>
      </c>
    </row>
    <row r="245" spans="1:10" x14ac:dyDescent="0.3">
      <c r="A245" t="s">
        <v>249</v>
      </c>
      <c r="B245" s="3">
        <v>31.065000000000001</v>
      </c>
      <c r="C245" s="3">
        <v>5.05</v>
      </c>
      <c r="D245" s="54" t="s">
        <v>2</v>
      </c>
      <c r="E245" s="54" t="s">
        <v>2</v>
      </c>
      <c r="F245" s="54" t="s">
        <v>2</v>
      </c>
      <c r="G245" s="54">
        <v>1</v>
      </c>
      <c r="H245" t="s">
        <v>3</v>
      </c>
      <c r="I245" t="str">
        <f t="shared" si="3"/>
        <v>Obesity</v>
      </c>
      <c r="J245" t="str">
        <f>IF(Table1_1[[#This Row],[HBA1C]]&gt;=6.5,"Diabetic",IF(Table1_1[[#This Row],[HBA1C]]&gt;=5.7,"Prediabetic","Normal"))</f>
        <v>Normal</v>
      </c>
    </row>
    <row r="246" spans="1:10" x14ac:dyDescent="0.3">
      <c r="A246" t="s">
        <v>250</v>
      </c>
      <c r="B246" s="3">
        <v>23.55</v>
      </c>
      <c r="C246" s="3">
        <v>10.38</v>
      </c>
      <c r="D246" s="54" t="s">
        <v>2</v>
      </c>
      <c r="E246" s="54" t="s">
        <v>2</v>
      </c>
      <c r="F246" s="54" t="s">
        <v>2</v>
      </c>
      <c r="G246" s="54">
        <v>0</v>
      </c>
      <c r="H246" t="s">
        <v>3</v>
      </c>
      <c r="I246" t="str">
        <f t="shared" si="3"/>
        <v>Normal Weight</v>
      </c>
      <c r="J246" t="str">
        <f>IF(Table1_1[[#This Row],[HBA1C]]&gt;=6.5,"Diabetic",IF(Table1_1[[#This Row],[HBA1C]]&gt;=5.7,"Prediabetic","Normal"))</f>
        <v>Diabetic</v>
      </c>
    </row>
    <row r="247" spans="1:10" x14ac:dyDescent="0.3">
      <c r="A247" t="s">
        <v>251</v>
      </c>
      <c r="B247" s="3">
        <v>30.18</v>
      </c>
      <c r="C247" s="3">
        <v>8.31</v>
      </c>
      <c r="D247" s="54" t="s">
        <v>3</v>
      </c>
      <c r="E247" s="54" t="s">
        <v>2</v>
      </c>
      <c r="F247" s="54" t="s">
        <v>2</v>
      </c>
      <c r="G247" s="54">
        <v>1</v>
      </c>
      <c r="H247" t="s">
        <v>3</v>
      </c>
      <c r="I247" t="str">
        <f t="shared" si="3"/>
        <v>Obesity</v>
      </c>
      <c r="J247" t="str">
        <f>IF(Table1_1[[#This Row],[HBA1C]]&gt;=6.5,"Diabetic",IF(Table1_1[[#This Row],[HBA1C]]&gt;=5.7,"Prediabetic","Normal"))</f>
        <v>Diabetic</v>
      </c>
    </row>
    <row r="248" spans="1:10" x14ac:dyDescent="0.3">
      <c r="A248" t="s">
        <v>252</v>
      </c>
      <c r="B248" s="3">
        <v>29.94</v>
      </c>
      <c r="C248" s="3">
        <v>7.59</v>
      </c>
      <c r="D248" s="54" t="s">
        <v>2</v>
      </c>
      <c r="E248" s="54" t="s">
        <v>2</v>
      </c>
      <c r="F248" s="54" t="s">
        <v>2</v>
      </c>
      <c r="G248" s="54">
        <v>0</v>
      </c>
      <c r="H248" t="s">
        <v>3</v>
      </c>
      <c r="I248" t="str">
        <f t="shared" si="3"/>
        <v>Overweight</v>
      </c>
      <c r="J248" t="str">
        <f>IF(Table1_1[[#This Row],[HBA1C]]&gt;=6.5,"Diabetic",IF(Table1_1[[#This Row],[HBA1C]]&gt;=5.7,"Prediabetic","Normal"))</f>
        <v>Diabetic</v>
      </c>
    </row>
    <row r="249" spans="1:10" x14ac:dyDescent="0.3">
      <c r="A249" t="s">
        <v>253</v>
      </c>
      <c r="B249" s="3">
        <v>31.4</v>
      </c>
      <c r="C249" s="3">
        <v>5.49</v>
      </c>
      <c r="D249" s="54" t="s">
        <v>2</v>
      </c>
      <c r="E249" s="54" t="s">
        <v>2</v>
      </c>
      <c r="F249" s="54" t="s">
        <v>2</v>
      </c>
      <c r="G249" s="54">
        <v>0</v>
      </c>
      <c r="H249" t="s">
        <v>3</v>
      </c>
      <c r="I249" t="str">
        <f t="shared" si="3"/>
        <v>Obesity</v>
      </c>
      <c r="J249" t="str">
        <f>IF(Table1_1[[#This Row],[HBA1C]]&gt;=6.5,"Diabetic",IF(Table1_1[[#This Row],[HBA1C]]&gt;=5.7,"Prediabetic","Normal"))</f>
        <v>Normal</v>
      </c>
    </row>
    <row r="250" spans="1:10" x14ac:dyDescent="0.3">
      <c r="A250" t="s">
        <v>254</v>
      </c>
      <c r="B250" s="3">
        <v>53.06</v>
      </c>
      <c r="C250" s="3">
        <v>11.68</v>
      </c>
      <c r="D250" s="54" t="s">
        <v>2</v>
      </c>
      <c r="E250" s="54" t="s">
        <v>2</v>
      </c>
      <c r="F250" s="54" t="s">
        <v>2</v>
      </c>
      <c r="G250" s="54">
        <v>0</v>
      </c>
      <c r="H250" t="s">
        <v>3</v>
      </c>
      <c r="I250" t="str">
        <f t="shared" si="3"/>
        <v>Obesity</v>
      </c>
      <c r="J250" t="str">
        <f>IF(Table1_1[[#This Row],[HBA1C]]&gt;=6.5,"Diabetic",IF(Table1_1[[#This Row],[HBA1C]]&gt;=5.7,"Prediabetic","Normal"))</f>
        <v>Diabetic</v>
      </c>
    </row>
    <row r="251" spans="1:10" x14ac:dyDescent="0.3">
      <c r="A251" t="s">
        <v>255</v>
      </c>
      <c r="B251" s="3">
        <v>30.25</v>
      </c>
      <c r="C251" s="3">
        <v>4.1900000000000004</v>
      </c>
      <c r="D251" s="54" t="s">
        <v>2</v>
      </c>
      <c r="E251" s="54" t="s">
        <v>2</v>
      </c>
      <c r="F251" s="54" t="s">
        <v>2</v>
      </c>
      <c r="G251" s="54">
        <v>2</v>
      </c>
      <c r="H251" t="s">
        <v>3</v>
      </c>
      <c r="I251" t="str">
        <f t="shared" si="3"/>
        <v>Obesity</v>
      </c>
      <c r="J251" t="str">
        <f>IF(Table1_1[[#This Row],[HBA1C]]&gt;=6.5,"Diabetic",IF(Table1_1[[#This Row],[HBA1C]]&gt;=5.7,"Prediabetic","Normal"))</f>
        <v>Normal</v>
      </c>
    </row>
    <row r="252" spans="1:10" x14ac:dyDescent="0.3">
      <c r="A252" t="s">
        <v>256</v>
      </c>
      <c r="B252" s="3">
        <v>46.68</v>
      </c>
      <c r="C252" s="3">
        <v>4.01</v>
      </c>
      <c r="D252" s="54" t="s">
        <v>2</v>
      </c>
      <c r="E252" s="54" t="s">
        <v>2</v>
      </c>
      <c r="F252" s="54" t="s">
        <v>2</v>
      </c>
      <c r="G252" s="54">
        <v>0</v>
      </c>
      <c r="H252" t="s">
        <v>3</v>
      </c>
      <c r="I252" t="str">
        <f t="shared" si="3"/>
        <v>Obesity</v>
      </c>
      <c r="J252" t="str">
        <f>IF(Table1_1[[#This Row],[HBA1C]]&gt;=6.5,"Diabetic",IF(Table1_1[[#This Row],[HBA1C]]&gt;=5.7,"Prediabetic","Normal"))</f>
        <v>Normal</v>
      </c>
    </row>
    <row r="253" spans="1:10" x14ac:dyDescent="0.3">
      <c r="A253" t="s">
        <v>257</v>
      </c>
      <c r="B253" s="3">
        <v>30.4</v>
      </c>
      <c r="C253" s="3">
        <v>5.91</v>
      </c>
      <c r="D253" s="54" t="s">
        <v>2</v>
      </c>
      <c r="E253" s="54" t="s">
        <v>3</v>
      </c>
      <c r="F253" s="54" t="s">
        <v>2</v>
      </c>
      <c r="G253" s="54">
        <v>2</v>
      </c>
      <c r="H253" t="s">
        <v>3</v>
      </c>
      <c r="I253" t="str">
        <f t="shared" si="3"/>
        <v>Obesity</v>
      </c>
      <c r="J253" t="str">
        <f>IF(Table1_1[[#This Row],[HBA1C]]&gt;=6.5,"Diabetic",IF(Table1_1[[#This Row],[HBA1C]]&gt;=5.7,"Prediabetic","Normal"))</f>
        <v>Prediabetic</v>
      </c>
    </row>
    <row r="254" spans="1:10" x14ac:dyDescent="0.3">
      <c r="A254" t="s">
        <v>258</v>
      </c>
      <c r="B254" s="3">
        <v>30.2</v>
      </c>
      <c r="C254" s="3">
        <v>4.47</v>
      </c>
      <c r="D254" s="54" t="s">
        <v>3</v>
      </c>
      <c r="E254" s="54" t="s">
        <v>2</v>
      </c>
      <c r="F254" s="54" t="s">
        <v>4</v>
      </c>
      <c r="G254" s="54">
        <v>1</v>
      </c>
      <c r="H254" t="s">
        <v>3</v>
      </c>
      <c r="I254" t="str">
        <f t="shared" si="3"/>
        <v>Obesity</v>
      </c>
      <c r="J254" t="str">
        <f>IF(Table1_1[[#This Row],[HBA1C]]&gt;=6.5,"Diabetic",IF(Table1_1[[#This Row],[HBA1C]]&gt;=5.7,"Prediabetic","Normal"))</f>
        <v>Normal</v>
      </c>
    </row>
    <row r="255" spans="1:10" x14ac:dyDescent="0.3">
      <c r="A255" t="s">
        <v>259</v>
      </c>
      <c r="B255" s="3">
        <v>51.18</v>
      </c>
      <c r="C255" s="3">
        <v>4.5599999999999996</v>
      </c>
      <c r="D255" s="54" t="s">
        <v>3</v>
      </c>
      <c r="E255" s="54" t="s">
        <v>3</v>
      </c>
      <c r="F255" s="54" t="s">
        <v>2</v>
      </c>
      <c r="G255" s="54">
        <v>2</v>
      </c>
      <c r="H255" t="s">
        <v>3</v>
      </c>
      <c r="I255" t="str">
        <f t="shared" si="3"/>
        <v>Obesity</v>
      </c>
      <c r="J255" t="str">
        <f>IF(Table1_1[[#This Row],[HBA1C]]&gt;=6.5,"Diabetic",IF(Table1_1[[#This Row],[HBA1C]]&gt;=5.7,"Prediabetic","Normal"))</f>
        <v>Normal</v>
      </c>
    </row>
    <row r="256" spans="1:10" x14ac:dyDescent="0.3">
      <c r="A256" t="s">
        <v>260</v>
      </c>
      <c r="B256" s="3">
        <v>22.18</v>
      </c>
      <c r="C256" s="3">
        <v>9.9</v>
      </c>
      <c r="D256" s="54" t="s">
        <v>2</v>
      </c>
      <c r="E256" s="54" t="s">
        <v>2</v>
      </c>
      <c r="F256" s="54" t="s">
        <v>2</v>
      </c>
      <c r="G256" s="54">
        <v>0</v>
      </c>
      <c r="H256" t="s">
        <v>3</v>
      </c>
      <c r="I256" t="str">
        <f t="shared" si="3"/>
        <v>Normal Weight</v>
      </c>
      <c r="J256" t="str">
        <f>IF(Table1_1[[#This Row],[HBA1C]]&gt;=6.5,"Diabetic",IF(Table1_1[[#This Row],[HBA1C]]&gt;=5.7,"Prediabetic","Normal"))</f>
        <v>Diabetic</v>
      </c>
    </row>
    <row r="257" spans="1:10" x14ac:dyDescent="0.3">
      <c r="A257" t="s">
        <v>261</v>
      </c>
      <c r="B257" s="3">
        <v>31.92</v>
      </c>
      <c r="C257" s="3">
        <v>5.1100000000000003</v>
      </c>
      <c r="D257" s="54" t="s">
        <v>2</v>
      </c>
      <c r="E257" s="54" t="s">
        <v>2</v>
      </c>
      <c r="F257" s="54" t="s">
        <v>4</v>
      </c>
      <c r="G257" s="54">
        <v>1</v>
      </c>
      <c r="H257" t="s">
        <v>3</v>
      </c>
      <c r="I257" t="str">
        <f t="shared" si="3"/>
        <v>Obesity</v>
      </c>
      <c r="J257" t="str">
        <f>IF(Table1_1[[#This Row],[HBA1C]]&gt;=6.5,"Diabetic",IF(Table1_1[[#This Row],[HBA1C]]&gt;=5.7,"Prediabetic","Normal"))</f>
        <v>Normal</v>
      </c>
    </row>
    <row r="258" spans="1:10" x14ac:dyDescent="0.3">
      <c r="A258" t="s">
        <v>262</v>
      </c>
      <c r="B258" s="3">
        <v>31.73</v>
      </c>
      <c r="C258" s="3">
        <v>5.73</v>
      </c>
      <c r="D258" s="54" t="s">
        <v>2</v>
      </c>
      <c r="E258" s="54" t="s">
        <v>3</v>
      </c>
      <c r="F258" s="54" t="s">
        <v>2</v>
      </c>
      <c r="G258" s="54">
        <v>1</v>
      </c>
      <c r="H258" t="s">
        <v>3</v>
      </c>
      <c r="I258" t="str">
        <f t="shared" si="3"/>
        <v>Obesity</v>
      </c>
      <c r="J258" t="str">
        <f>IF(Table1_1[[#This Row],[HBA1C]]&gt;=6.5,"Diabetic",IF(Table1_1[[#This Row],[HBA1C]]&gt;=5.7,"Prediabetic","Normal"))</f>
        <v>Prediabetic</v>
      </c>
    </row>
    <row r="259" spans="1:10" x14ac:dyDescent="0.3">
      <c r="A259" t="s">
        <v>263</v>
      </c>
      <c r="B259" s="3">
        <v>45.52</v>
      </c>
      <c r="C259" s="3">
        <v>6.04</v>
      </c>
      <c r="D259" s="54" t="s">
        <v>2</v>
      </c>
      <c r="E259" s="54" t="s">
        <v>2</v>
      </c>
      <c r="F259" s="54" t="s">
        <v>4</v>
      </c>
      <c r="G259" s="54">
        <v>1</v>
      </c>
      <c r="H259" t="s">
        <v>3</v>
      </c>
      <c r="I259" t="str">
        <f t="shared" ref="I259:I322" si="4">IF(B259&gt;=30,"Obesity",IF(B259&gt;=25,"Overweight",IF(B259&gt;18.5,"Normal Weight","Under  Weight")))</f>
        <v>Obesity</v>
      </c>
      <c r="J259" t="str">
        <f>IF(Table1_1[[#This Row],[HBA1C]]&gt;=6.5,"Diabetic",IF(Table1_1[[#This Row],[HBA1C]]&gt;=5.7,"Prediabetic","Normal"))</f>
        <v>Prediabetic</v>
      </c>
    </row>
    <row r="260" spans="1:10" x14ac:dyDescent="0.3">
      <c r="A260" t="s">
        <v>264</v>
      </c>
      <c r="B260" s="3">
        <v>52.81</v>
      </c>
      <c r="C260" s="3">
        <v>5.19</v>
      </c>
      <c r="D260" s="54" t="s">
        <v>2</v>
      </c>
      <c r="E260" s="54" t="s">
        <v>2</v>
      </c>
      <c r="F260" s="54" t="s">
        <v>4</v>
      </c>
      <c r="G260" s="54">
        <v>1</v>
      </c>
      <c r="H260" t="s">
        <v>3</v>
      </c>
      <c r="I260" t="str">
        <f t="shared" si="4"/>
        <v>Obesity</v>
      </c>
      <c r="J260" t="str">
        <f>IF(Table1_1[[#This Row],[HBA1C]]&gt;=6.5,"Diabetic",IF(Table1_1[[#This Row],[HBA1C]]&gt;=5.7,"Prediabetic","Normal"))</f>
        <v>Normal</v>
      </c>
    </row>
    <row r="261" spans="1:10" x14ac:dyDescent="0.3">
      <c r="A261" t="s">
        <v>265</v>
      </c>
      <c r="B261" s="3">
        <v>33.58</v>
      </c>
      <c r="C261" s="3">
        <v>5.56</v>
      </c>
      <c r="D261" s="54" t="s">
        <v>2</v>
      </c>
      <c r="E261" s="54" t="s">
        <v>2</v>
      </c>
      <c r="F261" s="54" t="s">
        <v>2</v>
      </c>
      <c r="G261" s="54">
        <v>1</v>
      </c>
      <c r="H261" t="s">
        <v>3</v>
      </c>
      <c r="I261" t="str">
        <f t="shared" si="4"/>
        <v>Obesity</v>
      </c>
      <c r="J261" t="str">
        <f>IF(Table1_1[[#This Row],[HBA1C]]&gt;=6.5,"Diabetic",IF(Table1_1[[#This Row],[HBA1C]]&gt;=5.7,"Prediabetic","Normal"))</f>
        <v>Normal</v>
      </c>
    </row>
    <row r="262" spans="1:10" x14ac:dyDescent="0.3">
      <c r="A262" t="s">
        <v>266</v>
      </c>
      <c r="B262" s="3">
        <v>30.684999999999999</v>
      </c>
      <c r="C262" s="3">
        <v>8.23</v>
      </c>
      <c r="D262" s="54" t="s">
        <v>2</v>
      </c>
      <c r="E262" s="54" t="s">
        <v>2</v>
      </c>
      <c r="F262" s="54" t="s">
        <v>2</v>
      </c>
      <c r="G262" s="54">
        <v>0</v>
      </c>
      <c r="H262" t="s">
        <v>3</v>
      </c>
      <c r="I262" t="str">
        <f t="shared" si="4"/>
        <v>Obesity</v>
      </c>
      <c r="J262" t="str">
        <f>IF(Table1_1[[#This Row],[HBA1C]]&gt;=6.5,"Diabetic",IF(Table1_1[[#This Row],[HBA1C]]&gt;=5.7,"Prediabetic","Normal"))</f>
        <v>Diabetic</v>
      </c>
    </row>
    <row r="263" spans="1:10" x14ac:dyDescent="0.3">
      <c r="A263" t="s">
        <v>267</v>
      </c>
      <c r="B263" s="3">
        <v>37.524999999999999</v>
      </c>
      <c r="C263" s="3">
        <v>9.0299999999999994</v>
      </c>
      <c r="D263" s="54" t="s">
        <v>3</v>
      </c>
      <c r="E263" s="54" t="s">
        <v>2</v>
      </c>
      <c r="F263" s="54" t="s">
        <v>2</v>
      </c>
      <c r="G263" s="54">
        <v>2</v>
      </c>
      <c r="H263" t="s">
        <v>2</v>
      </c>
      <c r="I263" t="str">
        <f t="shared" si="4"/>
        <v>Obesity</v>
      </c>
      <c r="J263" t="str">
        <f>IF(Table1_1[[#This Row],[HBA1C]]&gt;=6.5,"Diabetic",IF(Table1_1[[#This Row],[HBA1C]]&gt;=5.7,"Prediabetic","Normal"))</f>
        <v>Diabetic</v>
      </c>
    </row>
    <row r="264" spans="1:10" x14ac:dyDescent="0.3">
      <c r="A264" t="s">
        <v>268</v>
      </c>
      <c r="B264" s="3">
        <v>34.5</v>
      </c>
      <c r="C264" s="3">
        <v>4.07</v>
      </c>
      <c r="D264" s="54" t="s">
        <v>3</v>
      </c>
      <c r="E264" s="54" t="s">
        <v>2</v>
      </c>
      <c r="F264" s="54" t="s">
        <v>2</v>
      </c>
      <c r="G264" s="54">
        <v>0</v>
      </c>
      <c r="H264" t="s">
        <v>3</v>
      </c>
      <c r="I264" t="str">
        <f t="shared" si="4"/>
        <v>Obesity</v>
      </c>
      <c r="J264" t="str">
        <f>IF(Table1_1[[#This Row],[HBA1C]]&gt;=6.5,"Diabetic",IF(Table1_1[[#This Row],[HBA1C]]&gt;=5.7,"Prediabetic","Normal"))</f>
        <v>Normal</v>
      </c>
    </row>
    <row r="265" spans="1:10" x14ac:dyDescent="0.3">
      <c r="A265" t="s">
        <v>269</v>
      </c>
      <c r="B265" s="3">
        <v>28.16</v>
      </c>
      <c r="C265" s="3">
        <v>5.77</v>
      </c>
      <c r="D265" s="54" t="s">
        <v>2</v>
      </c>
      <c r="E265" s="54" t="s">
        <v>2</v>
      </c>
      <c r="F265" s="54" t="s">
        <v>2</v>
      </c>
      <c r="G265" s="54">
        <v>2</v>
      </c>
      <c r="H265" t="s">
        <v>3</v>
      </c>
      <c r="I265" t="str">
        <f t="shared" si="4"/>
        <v>Overweight</v>
      </c>
      <c r="J265" t="str">
        <f>IF(Table1_1[[#This Row],[HBA1C]]&gt;=6.5,"Diabetic",IF(Table1_1[[#This Row],[HBA1C]]&gt;=5.7,"Prediabetic","Normal"))</f>
        <v>Prediabetic</v>
      </c>
    </row>
    <row r="266" spans="1:10" x14ac:dyDescent="0.3">
      <c r="A266" t="s">
        <v>270</v>
      </c>
      <c r="B266" s="3">
        <v>30.02</v>
      </c>
      <c r="C266" s="3">
        <v>5.98</v>
      </c>
      <c r="D266" s="54" t="s">
        <v>2</v>
      </c>
      <c r="E266" s="54" t="s">
        <v>2</v>
      </c>
      <c r="F266" s="54" t="s">
        <v>4</v>
      </c>
      <c r="G266" s="54">
        <v>1</v>
      </c>
      <c r="H266" t="s">
        <v>3</v>
      </c>
      <c r="I266" t="str">
        <f t="shared" si="4"/>
        <v>Obesity</v>
      </c>
      <c r="J266" t="str">
        <f>IF(Table1_1[[#This Row],[HBA1C]]&gt;=6.5,"Diabetic",IF(Table1_1[[#This Row],[HBA1C]]&gt;=5.7,"Prediabetic","Normal"))</f>
        <v>Prediabetic</v>
      </c>
    </row>
    <row r="267" spans="1:10" x14ac:dyDescent="0.3">
      <c r="A267" t="s">
        <v>271</v>
      </c>
      <c r="B267" s="3">
        <v>37.82</v>
      </c>
      <c r="C267" s="3">
        <v>6.01</v>
      </c>
      <c r="D267" s="54" t="s">
        <v>2</v>
      </c>
      <c r="E267" s="54" t="s">
        <v>2</v>
      </c>
      <c r="F267" s="54" t="s">
        <v>2</v>
      </c>
      <c r="G267" s="54">
        <v>0</v>
      </c>
      <c r="H267" t="s">
        <v>3</v>
      </c>
      <c r="I267" t="str">
        <f t="shared" si="4"/>
        <v>Obesity</v>
      </c>
      <c r="J267" t="str">
        <f>IF(Table1_1[[#This Row],[HBA1C]]&gt;=6.5,"Diabetic",IF(Table1_1[[#This Row],[HBA1C]]&gt;=5.7,"Prediabetic","Normal"))</f>
        <v>Prediabetic</v>
      </c>
    </row>
    <row r="268" spans="1:10" x14ac:dyDescent="0.3">
      <c r="A268" t="s">
        <v>272</v>
      </c>
      <c r="B268" s="3">
        <v>33.14</v>
      </c>
      <c r="C268" s="3">
        <v>5.67</v>
      </c>
      <c r="D268" s="54" t="s">
        <v>3</v>
      </c>
      <c r="E268" s="54" t="s">
        <v>2</v>
      </c>
      <c r="F268" s="54" t="s">
        <v>2</v>
      </c>
      <c r="G268" s="54">
        <v>0</v>
      </c>
      <c r="H268" t="s">
        <v>3</v>
      </c>
      <c r="I268" t="str">
        <f t="shared" si="4"/>
        <v>Obesity</v>
      </c>
      <c r="J268" t="str">
        <f>IF(Table1_1[[#This Row],[HBA1C]]&gt;=6.5,"Diabetic",IF(Table1_1[[#This Row],[HBA1C]]&gt;=5.7,"Prediabetic","Normal"))</f>
        <v>Normal</v>
      </c>
    </row>
    <row r="269" spans="1:10" x14ac:dyDescent="0.3">
      <c r="A269" t="s">
        <v>273</v>
      </c>
      <c r="B269" s="3">
        <v>25.14</v>
      </c>
      <c r="C269" s="3">
        <v>6.02</v>
      </c>
      <c r="D269" s="54" t="s">
        <v>3</v>
      </c>
      <c r="E269" s="54" t="s">
        <v>2</v>
      </c>
      <c r="F269" s="54" t="s">
        <v>4</v>
      </c>
      <c r="G269" s="54">
        <v>1</v>
      </c>
      <c r="H269" t="s">
        <v>3</v>
      </c>
      <c r="I269" t="str">
        <f t="shared" si="4"/>
        <v>Overweight</v>
      </c>
      <c r="J269" t="str">
        <f>IF(Table1_1[[#This Row],[HBA1C]]&gt;=6.5,"Diabetic",IF(Table1_1[[#This Row],[HBA1C]]&gt;=5.7,"Prediabetic","Normal"))</f>
        <v>Prediabetic</v>
      </c>
    </row>
    <row r="270" spans="1:10" x14ac:dyDescent="0.3">
      <c r="A270" t="s">
        <v>274</v>
      </c>
      <c r="B270" s="3">
        <v>20.18</v>
      </c>
      <c r="C270" s="3">
        <v>11.19</v>
      </c>
      <c r="D270" s="54" t="s">
        <v>2</v>
      </c>
      <c r="E270" s="54" t="s">
        <v>2</v>
      </c>
      <c r="F270" s="54" t="s">
        <v>2</v>
      </c>
      <c r="G270" s="54">
        <v>0</v>
      </c>
      <c r="H270" t="s">
        <v>3</v>
      </c>
      <c r="I270" t="str">
        <f t="shared" si="4"/>
        <v>Normal Weight</v>
      </c>
      <c r="J270" t="str">
        <f>IF(Table1_1[[#This Row],[HBA1C]]&gt;=6.5,"Diabetic",IF(Table1_1[[#This Row],[HBA1C]]&gt;=5.7,"Prediabetic","Normal"))</f>
        <v>Diabetic</v>
      </c>
    </row>
    <row r="271" spans="1:10" x14ac:dyDescent="0.3">
      <c r="A271" t="s">
        <v>275</v>
      </c>
      <c r="B271" s="3">
        <v>44.36</v>
      </c>
      <c r="C271" s="3">
        <v>5.1100000000000003</v>
      </c>
      <c r="D271" s="54" t="s">
        <v>2</v>
      </c>
      <c r="E271" s="54" t="s">
        <v>2</v>
      </c>
      <c r="F271" s="54" t="s">
        <v>2</v>
      </c>
      <c r="G271" s="54">
        <v>0</v>
      </c>
      <c r="H271" t="s">
        <v>3</v>
      </c>
      <c r="I271" t="str">
        <f t="shared" si="4"/>
        <v>Obesity</v>
      </c>
      <c r="J271" t="str">
        <f>IF(Table1_1[[#This Row],[HBA1C]]&gt;=6.5,"Diabetic",IF(Table1_1[[#This Row],[HBA1C]]&gt;=5.7,"Prediabetic","Normal"))</f>
        <v>Normal</v>
      </c>
    </row>
    <row r="272" spans="1:10" x14ac:dyDescent="0.3">
      <c r="A272" t="s">
        <v>276</v>
      </c>
      <c r="B272" s="3">
        <v>23.82</v>
      </c>
      <c r="C272" s="3">
        <v>10.85</v>
      </c>
      <c r="D272" s="54" t="s">
        <v>3</v>
      </c>
      <c r="E272" s="54" t="s">
        <v>2</v>
      </c>
      <c r="F272" s="54" t="s">
        <v>2</v>
      </c>
      <c r="G272" s="54">
        <v>0</v>
      </c>
      <c r="H272" t="s">
        <v>3</v>
      </c>
      <c r="I272" t="str">
        <f t="shared" si="4"/>
        <v>Normal Weight</v>
      </c>
      <c r="J272" t="str">
        <f>IF(Table1_1[[#This Row],[HBA1C]]&gt;=6.5,"Diabetic",IF(Table1_1[[#This Row],[HBA1C]]&gt;=5.7,"Prediabetic","Normal"))</f>
        <v>Diabetic</v>
      </c>
    </row>
    <row r="273" spans="1:10" x14ac:dyDescent="0.3">
      <c r="A273" t="s">
        <v>277</v>
      </c>
      <c r="B273" s="3">
        <v>45</v>
      </c>
      <c r="C273" s="3">
        <v>5.24</v>
      </c>
      <c r="D273" s="54" t="s">
        <v>3</v>
      </c>
      <c r="E273" s="54" t="s">
        <v>2</v>
      </c>
      <c r="F273" s="54" t="s">
        <v>2</v>
      </c>
      <c r="G273" s="54">
        <v>1</v>
      </c>
      <c r="H273" t="s">
        <v>3</v>
      </c>
      <c r="I273" t="str">
        <f t="shared" si="4"/>
        <v>Obesity</v>
      </c>
      <c r="J273" t="str">
        <f>IF(Table1_1[[#This Row],[HBA1C]]&gt;=6.5,"Diabetic",IF(Table1_1[[#This Row],[HBA1C]]&gt;=5.7,"Prediabetic","Normal"))</f>
        <v>Normal</v>
      </c>
    </row>
    <row r="274" spans="1:10" x14ac:dyDescent="0.3">
      <c r="A274" t="s">
        <v>278</v>
      </c>
      <c r="B274" s="3">
        <v>26.62</v>
      </c>
      <c r="C274" s="3">
        <v>10.08</v>
      </c>
      <c r="D274" s="54" t="s">
        <v>2</v>
      </c>
      <c r="E274" s="54" t="s">
        <v>2</v>
      </c>
      <c r="F274" s="54" t="s">
        <v>2</v>
      </c>
      <c r="G274" s="54">
        <v>0</v>
      </c>
      <c r="H274" t="s">
        <v>3</v>
      </c>
      <c r="I274" t="str">
        <f t="shared" si="4"/>
        <v>Overweight</v>
      </c>
      <c r="J274" t="str">
        <f>IF(Table1_1[[#This Row],[HBA1C]]&gt;=6.5,"Diabetic",IF(Table1_1[[#This Row],[HBA1C]]&gt;=5.7,"Prediabetic","Normal"))</f>
        <v>Diabetic</v>
      </c>
    </row>
    <row r="275" spans="1:10" x14ac:dyDescent="0.3">
      <c r="A275" t="s">
        <v>279</v>
      </c>
      <c r="B275" s="3">
        <v>32.67</v>
      </c>
      <c r="C275" s="3">
        <v>10.97</v>
      </c>
      <c r="D275" s="54" t="s">
        <v>3</v>
      </c>
      <c r="E275" s="54" t="s">
        <v>2</v>
      </c>
      <c r="F275" s="54" t="s">
        <v>2</v>
      </c>
      <c r="G275" s="54">
        <v>0</v>
      </c>
      <c r="H275" t="s">
        <v>3</v>
      </c>
      <c r="I275" t="str">
        <f t="shared" si="4"/>
        <v>Obesity</v>
      </c>
      <c r="J275" t="str">
        <f>IF(Table1_1[[#This Row],[HBA1C]]&gt;=6.5,"Diabetic",IF(Table1_1[[#This Row],[HBA1C]]&gt;=5.7,"Prediabetic","Normal"))</f>
        <v>Diabetic</v>
      </c>
    </row>
    <row r="276" spans="1:10" x14ac:dyDescent="0.3">
      <c r="A276" t="s">
        <v>280</v>
      </c>
      <c r="B276" s="3">
        <v>44.44</v>
      </c>
      <c r="C276" s="3">
        <v>4.9000000000000004</v>
      </c>
      <c r="D276" s="54" t="s">
        <v>3</v>
      </c>
      <c r="E276" s="54" t="s">
        <v>2</v>
      </c>
      <c r="F276" s="54" t="s">
        <v>2</v>
      </c>
      <c r="G276" s="54">
        <v>1</v>
      </c>
      <c r="H276" t="s">
        <v>3</v>
      </c>
      <c r="I276" t="str">
        <f t="shared" si="4"/>
        <v>Obesity</v>
      </c>
      <c r="J276" t="str">
        <f>IF(Table1_1[[#This Row],[HBA1C]]&gt;=6.5,"Diabetic",IF(Table1_1[[#This Row],[HBA1C]]&gt;=5.7,"Prediabetic","Normal"))</f>
        <v>Normal</v>
      </c>
    </row>
    <row r="277" spans="1:10" x14ac:dyDescent="0.3">
      <c r="A277" t="s">
        <v>281</v>
      </c>
      <c r="B277" s="3">
        <v>28.31</v>
      </c>
      <c r="C277" s="3">
        <v>5.33</v>
      </c>
      <c r="D277" s="54" t="s">
        <v>2</v>
      </c>
      <c r="E277" s="54" t="s">
        <v>2</v>
      </c>
      <c r="F277" s="54" t="s">
        <v>2</v>
      </c>
      <c r="G277" s="54">
        <v>0</v>
      </c>
      <c r="H277" t="s">
        <v>3</v>
      </c>
      <c r="I277" t="str">
        <f t="shared" si="4"/>
        <v>Overweight</v>
      </c>
      <c r="J277" t="str">
        <f>IF(Table1_1[[#This Row],[HBA1C]]&gt;=6.5,"Diabetic",IF(Table1_1[[#This Row],[HBA1C]]&gt;=5.7,"Prediabetic","Normal"))</f>
        <v>Normal</v>
      </c>
    </row>
    <row r="278" spans="1:10" x14ac:dyDescent="0.3">
      <c r="A278" t="s">
        <v>282</v>
      </c>
      <c r="B278" s="3">
        <v>25.05</v>
      </c>
      <c r="C278" s="3">
        <v>4.6100000000000003</v>
      </c>
      <c r="D278" s="54" t="s">
        <v>2</v>
      </c>
      <c r="E278" s="54" t="s">
        <v>2</v>
      </c>
      <c r="F278" s="54" t="s">
        <v>2</v>
      </c>
      <c r="G278" s="54">
        <v>2</v>
      </c>
      <c r="H278" t="s">
        <v>3</v>
      </c>
      <c r="I278" t="str">
        <f t="shared" si="4"/>
        <v>Overweight</v>
      </c>
      <c r="J278" t="str">
        <f>IF(Table1_1[[#This Row],[HBA1C]]&gt;=6.5,"Diabetic",IF(Table1_1[[#This Row],[HBA1C]]&gt;=5.7,"Prediabetic","Normal"))</f>
        <v>Normal</v>
      </c>
    </row>
    <row r="279" spans="1:10" x14ac:dyDescent="0.3">
      <c r="A279" t="s">
        <v>283</v>
      </c>
      <c r="B279" s="3">
        <v>28.34</v>
      </c>
      <c r="C279" s="3">
        <v>8.18</v>
      </c>
      <c r="D279" s="54" t="s">
        <v>2</v>
      </c>
      <c r="E279" s="54" t="s">
        <v>2</v>
      </c>
      <c r="F279" s="54" t="s">
        <v>2</v>
      </c>
      <c r="G279" s="54">
        <v>0</v>
      </c>
      <c r="H279" t="s">
        <v>3</v>
      </c>
      <c r="I279" t="str">
        <f t="shared" si="4"/>
        <v>Overweight</v>
      </c>
      <c r="J279" t="str">
        <f>IF(Table1_1[[#This Row],[HBA1C]]&gt;=6.5,"Diabetic",IF(Table1_1[[#This Row],[HBA1C]]&gt;=5.7,"Prediabetic","Normal"))</f>
        <v>Diabetic</v>
      </c>
    </row>
    <row r="280" spans="1:10" x14ac:dyDescent="0.3">
      <c r="A280" t="s">
        <v>284</v>
      </c>
      <c r="B280" s="3">
        <v>17.765000000000001</v>
      </c>
      <c r="C280" s="3">
        <v>5.62</v>
      </c>
      <c r="D280" s="54" t="s">
        <v>2</v>
      </c>
      <c r="E280" s="54" t="s">
        <v>2</v>
      </c>
      <c r="F280" s="54" t="s">
        <v>2</v>
      </c>
      <c r="G280" s="54">
        <v>0</v>
      </c>
      <c r="H280" t="s">
        <v>3</v>
      </c>
      <c r="I280" t="str">
        <f t="shared" si="4"/>
        <v>Under  Weight</v>
      </c>
      <c r="J280" t="str">
        <f>IF(Table1_1[[#This Row],[HBA1C]]&gt;=6.5,"Diabetic",IF(Table1_1[[#This Row],[HBA1C]]&gt;=5.7,"Prediabetic","Normal"))</f>
        <v>Normal</v>
      </c>
    </row>
    <row r="281" spans="1:10" x14ac:dyDescent="0.3">
      <c r="A281" t="s">
        <v>285</v>
      </c>
      <c r="B281" s="3">
        <v>36.119999999999997</v>
      </c>
      <c r="C281" s="3">
        <v>5.82</v>
      </c>
      <c r="D281" s="54" t="s">
        <v>2</v>
      </c>
      <c r="E281" s="54" t="s">
        <v>2</v>
      </c>
      <c r="F281" s="54" t="s">
        <v>2</v>
      </c>
      <c r="G281" s="54">
        <v>0</v>
      </c>
      <c r="H281" t="s">
        <v>3</v>
      </c>
      <c r="I281" t="str">
        <f t="shared" si="4"/>
        <v>Obesity</v>
      </c>
      <c r="J281" t="str">
        <f>IF(Table1_1[[#This Row],[HBA1C]]&gt;=6.5,"Diabetic",IF(Table1_1[[#This Row],[HBA1C]]&gt;=5.7,"Prediabetic","Normal"))</f>
        <v>Prediabetic</v>
      </c>
    </row>
    <row r="282" spans="1:10" x14ac:dyDescent="0.3">
      <c r="A282" t="s">
        <v>286</v>
      </c>
      <c r="B282" s="3">
        <v>23.19</v>
      </c>
      <c r="C282" s="3">
        <v>7.66</v>
      </c>
      <c r="D282" s="54" t="s">
        <v>2</v>
      </c>
      <c r="E282" s="54" t="s">
        <v>2</v>
      </c>
      <c r="F282" s="54" t="s">
        <v>2</v>
      </c>
      <c r="G282" s="54">
        <v>0</v>
      </c>
      <c r="H282" t="s">
        <v>3</v>
      </c>
      <c r="I282" t="str">
        <f t="shared" si="4"/>
        <v>Normal Weight</v>
      </c>
      <c r="J282" t="str">
        <f>IF(Table1_1[[#This Row],[HBA1C]]&gt;=6.5,"Diabetic",IF(Table1_1[[#This Row],[HBA1C]]&gt;=5.7,"Prediabetic","Normal"))</f>
        <v>Diabetic</v>
      </c>
    </row>
    <row r="283" spans="1:10" x14ac:dyDescent="0.3">
      <c r="A283" t="s">
        <v>287</v>
      </c>
      <c r="B283" s="3">
        <v>35.99</v>
      </c>
      <c r="C283" s="3">
        <v>4.2300000000000004</v>
      </c>
      <c r="D283" s="54" t="s">
        <v>2</v>
      </c>
      <c r="E283" s="54" t="s">
        <v>2</v>
      </c>
      <c r="F283" s="54" t="s">
        <v>2</v>
      </c>
      <c r="G283" s="54">
        <v>0</v>
      </c>
      <c r="H283" t="s">
        <v>3</v>
      </c>
      <c r="I283" t="str">
        <f t="shared" si="4"/>
        <v>Obesity</v>
      </c>
      <c r="J283" t="str">
        <f>IF(Table1_1[[#This Row],[HBA1C]]&gt;=6.5,"Diabetic",IF(Table1_1[[#This Row],[HBA1C]]&gt;=5.7,"Prediabetic","Normal"))</f>
        <v>Normal</v>
      </c>
    </row>
    <row r="284" spans="1:10" x14ac:dyDescent="0.3">
      <c r="A284" t="s">
        <v>288</v>
      </c>
      <c r="B284" s="3">
        <v>30.25</v>
      </c>
      <c r="C284" s="3">
        <v>5.58</v>
      </c>
      <c r="D284" s="54" t="s">
        <v>2</v>
      </c>
      <c r="E284" s="54" t="s">
        <v>2</v>
      </c>
      <c r="F284" s="54" t="s">
        <v>4</v>
      </c>
      <c r="G284" s="54">
        <v>1</v>
      </c>
      <c r="H284" t="s">
        <v>3</v>
      </c>
      <c r="I284" t="str">
        <f t="shared" si="4"/>
        <v>Obesity</v>
      </c>
      <c r="J284" t="str">
        <f>IF(Table1_1[[#This Row],[HBA1C]]&gt;=6.5,"Diabetic",IF(Table1_1[[#This Row],[HBA1C]]&gt;=5.7,"Prediabetic","Normal"))</f>
        <v>Normal</v>
      </c>
    </row>
    <row r="285" spans="1:10" x14ac:dyDescent="0.3">
      <c r="A285" t="s">
        <v>289</v>
      </c>
      <c r="B285" s="3">
        <v>26.24</v>
      </c>
      <c r="C285" s="3">
        <v>6.26</v>
      </c>
      <c r="D285" s="54" t="s">
        <v>3</v>
      </c>
      <c r="E285" s="54" t="s">
        <v>2</v>
      </c>
      <c r="F285" s="54" t="s">
        <v>2</v>
      </c>
      <c r="G285" s="54">
        <v>0</v>
      </c>
      <c r="H285" t="s">
        <v>3</v>
      </c>
      <c r="I285" t="str">
        <f t="shared" si="4"/>
        <v>Overweight</v>
      </c>
      <c r="J285" t="str">
        <f>IF(Table1_1[[#This Row],[HBA1C]]&gt;=6.5,"Diabetic",IF(Table1_1[[#This Row],[HBA1C]]&gt;=5.7,"Prediabetic","Normal"))</f>
        <v>Prediabetic</v>
      </c>
    </row>
    <row r="286" spans="1:10" x14ac:dyDescent="0.3">
      <c r="A286" t="s">
        <v>290</v>
      </c>
      <c r="B286" s="3">
        <v>31.36</v>
      </c>
      <c r="C286" s="3">
        <v>10.6</v>
      </c>
      <c r="D286" s="54" t="s">
        <v>3</v>
      </c>
      <c r="E286" s="54" t="s">
        <v>2</v>
      </c>
      <c r="F286" s="54" t="s">
        <v>2</v>
      </c>
      <c r="G286" s="54">
        <v>0</v>
      </c>
      <c r="H286" t="s">
        <v>3</v>
      </c>
      <c r="I286" t="str">
        <f t="shared" si="4"/>
        <v>Obesity</v>
      </c>
      <c r="J286" t="str">
        <f>IF(Table1_1[[#This Row],[HBA1C]]&gt;=6.5,"Diabetic",IF(Table1_1[[#This Row],[HBA1C]]&gt;=5.7,"Prediabetic","Normal"))</f>
        <v>Diabetic</v>
      </c>
    </row>
    <row r="287" spans="1:10" x14ac:dyDescent="0.3">
      <c r="A287" t="s">
        <v>291</v>
      </c>
      <c r="B287" s="3">
        <v>25.69</v>
      </c>
      <c r="C287" s="3">
        <v>4.78</v>
      </c>
      <c r="D287" s="54" t="s">
        <v>3</v>
      </c>
      <c r="E287" s="54" t="s">
        <v>2</v>
      </c>
      <c r="F287" s="54" t="s">
        <v>2</v>
      </c>
      <c r="G287" s="54">
        <v>0</v>
      </c>
      <c r="H287" t="s">
        <v>3</v>
      </c>
      <c r="I287" t="str">
        <f t="shared" si="4"/>
        <v>Overweight</v>
      </c>
      <c r="J287" t="str">
        <f>IF(Table1_1[[#This Row],[HBA1C]]&gt;=6.5,"Diabetic",IF(Table1_1[[#This Row],[HBA1C]]&gt;=5.7,"Prediabetic","Normal"))</f>
        <v>Normal</v>
      </c>
    </row>
    <row r="288" spans="1:10" x14ac:dyDescent="0.3">
      <c r="A288" t="s">
        <v>292</v>
      </c>
      <c r="B288" s="3">
        <v>25.46</v>
      </c>
      <c r="C288" s="3">
        <v>6.03</v>
      </c>
      <c r="D288" s="54" t="s">
        <v>2</v>
      </c>
      <c r="E288" s="54" t="s">
        <v>2</v>
      </c>
      <c r="F288" s="54" t="s">
        <v>2</v>
      </c>
      <c r="G288" s="54">
        <v>2</v>
      </c>
      <c r="H288" t="s">
        <v>3</v>
      </c>
      <c r="I288" t="str">
        <f t="shared" si="4"/>
        <v>Overweight</v>
      </c>
      <c r="J288" t="str">
        <f>IF(Table1_1[[#This Row],[HBA1C]]&gt;=6.5,"Diabetic",IF(Table1_1[[#This Row],[HBA1C]]&gt;=5.7,"Prediabetic","Normal"))</f>
        <v>Prediabetic</v>
      </c>
    </row>
    <row r="289" spans="1:10" x14ac:dyDescent="0.3">
      <c r="A289" t="s">
        <v>293</v>
      </c>
      <c r="B289" s="3">
        <v>31.83</v>
      </c>
      <c r="C289" s="3">
        <v>11.55</v>
      </c>
      <c r="D289" s="54" t="s">
        <v>3</v>
      </c>
      <c r="E289" s="54" t="s">
        <v>2</v>
      </c>
      <c r="F289" s="54" t="s">
        <v>2</v>
      </c>
      <c r="G289" s="54">
        <v>1</v>
      </c>
      <c r="H289" t="s">
        <v>3</v>
      </c>
      <c r="I289" t="str">
        <f t="shared" si="4"/>
        <v>Obesity</v>
      </c>
      <c r="J289" t="str">
        <f>IF(Table1_1[[#This Row],[HBA1C]]&gt;=6.5,"Diabetic",IF(Table1_1[[#This Row],[HBA1C]]&gt;=5.7,"Prediabetic","Normal"))</f>
        <v>Diabetic</v>
      </c>
    </row>
    <row r="290" spans="1:10" x14ac:dyDescent="0.3">
      <c r="A290" t="s">
        <v>294</v>
      </c>
      <c r="B290" s="3">
        <v>24.43</v>
      </c>
      <c r="C290" s="3">
        <v>7.59</v>
      </c>
      <c r="D290" s="54" t="s">
        <v>3</v>
      </c>
      <c r="E290" s="54" t="s">
        <v>2</v>
      </c>
      <c r="F290" s="54" t="s">
        <v>2</v>
      </c>
      <c r="G290" s="54">
        <v>1</v>
      </c>
      <c r="H290" t="s">
        <v>3</v>
      </c>
      <c r="I290" t="str">
        <f t="shared" si="4"/>
        <v>Normal Weight</v>
      </c>
      <c r="J290" t="str">
        <f>IF(Table1_1[[#This Row],[HBA1C]]&gt;=6.5,"Diabetic",IF(Table1_1[[#This Row],[HBA1C]]&gt;=5.7,"Prediabetic","Normal"))</f>
        <v>Diabetic</v>
      </c>
    </row>
    <row r="291" spans="1:10" x14ac:dyDescent="0.3">
      <c r="A291" t="s">
        <v>295</v>
      </c>
      <c r="B291" s="3">
        <v>41.9</v>
      </c>
      <c r="C291" s="3">
        <v>4.26</v>
      </c>
      <c r="D291" s="54" t="s">
        <v>2</v>
      </c>
      <c r="E291" s="54" t="s">
        <v>2</v>
      </c>
      <c r="F291" s="54" t="s">
        <v>2</v>
      </c>
      <c r="G291" s="54">
        <v>0</v>
      </c>
      <c r="H291" t="s">
        <v>3</v>
      </c>
      <c r="I291" t="str">
        <f t="shared" si="4"/>
        <v>Obesity</v>
      </c>
      <c r="J291" t="str">
        <f>IF(Table1_1[[#This Row],[HBA1C]]&gt;=6.5,"Diabetic",IF(Table1_1[[#This Row],[HBA1C]]&gt;=5.7,"Prediabetic","Normal"))</f>
        <v>Normal</v>
      </c>
    </row>
    <row r="292" spans="1:10" x14ac:dyDescent="0.3">
      <c r="A292" t="s">
        <v>296</v>
      </c>
      <c r="B292" s="3">
        <v>22.88</v>
      </c>
      <c r="C292" s="3">
        <v>5.9</v>
      </c>
      <c r="D292" s="54" t="s">
        <v>3</v>
      </c>
      <c r="E292" s="54" t="s">
        <v>2</v>
      </c>
      <c r="F292" s="54" t="s">
        <v>4</v>
      </c>
      <c r="G292" s="54">
        <v>1</v>
      </c>
      <c r="H292" t="s">
        <v>3</v>
      </c>
      <c r="I292" t="str">
        <f t="shared" si="4"/>
        <v>Normal Weight</v>
      </c>
      <c r="J292" t="str">
        <f>IF(Table1_1[[#This Row],[HBA1C]]&gt;=6.5,"Diabetic",IF(Table1_1[[#This Row],[HBA1C]]&gt;=5.7,"Prediabetic","Normal"))</f>
        <v>Prediabetic</v>
      </c>
    </row>
    <row r="293" spans="1:10" x14ac:dyDescent="0.3">
      <c r="A293" t="s">
        <v>297</v>
      </c>
      <c r="B293" s="3">
        <v>29.734999999999999</v>
      </c>
      <c r="C293" s="3">
        <v>7.79</v>
      </c>
      <c r="D293" s="54" t="s">
        <v>2</v>
      </c>
      <c r="E293" s="54" t="s">
        <v>2</v>
      </c>
      <c r="F293" s="54" t="s">
        <v>2</v>
      </c>
      <c r="G293" s="54">
        <v>0</v>
      </c>
      <c r="H293" t="s">
        <v>2</v>
      </c>
      <c r="I293" t="str">
        <f t="shared" si="4"/>
        <v>Overweight</v>
      </c>
      <c r="J293" t="str">
        <f>IF(Table1_1[[#This Row],[HBA1C]]&gt;=6.5,"Diabetic",IF(Table1_1[[#This Row],[HBA1C]]&gt;=5.7,"Prediabetic","Normal"))</f>
        <v>Diabetic</v>
      </c>
    </row>
    <row r="294" spans="1:10" x14ac:dyDescent="0.3">
      <c r="A294" t="s">
        <v>298</v>
      </c>
      <c r="B294" s="3">
        <v>40.74</v>
      </c>
      <c r="C294" s="3">
        <v>5.28</v>
      </c>
      <c r="D294" s="54" t="s">
        <v>2</v>
      </c>
      <c r="E294" s="54" t="s">
        <v>2</v>
      </c>
      <c r="F294" s="54" t="s">
        <v>4</v>
      </c>
      <c r="G294" s="54">
        <v>1</v>
      </c>
      <c r="H294" t="s">
        <v>3</v>
      </c>
      <c r="I294" t="str">
        <f t="shared" si="4"/>
        <v>Obesity</v>
      </c>
      <c r="J294" t="str">
        <f>IF(Table1_1[[#This Row],[HBA1C]]&gt;=6.5,"Diabetic",IF(Table1_1[[#This Row],[HBA1C]]&gt;=5.7,"Prediabetic","Normal"))</f>
        <v>Normal</v>
      </c>
    </row>
    <row r="295" spans="1:10" x14ac:dyDescent="0.3">
      <c r="A295" t="s">
        <v>299</v>
      </c>
      <c r="B295" s="3">
        <v>24.14</v>
      </c>
      <c r="C295" s="3">
        <v>5.87</v>
      </c>
      <c r="D295" s="54" t="s">
        <v>2</v>
      </c>
      <c r="E295" s="54" t="s">
        <v>2</v>
      </c>
      <c r="F295" s="54" t="s">
        <v>2</v>
      </c>
      <c r="G295" s="54">
        <v>2</v>
      </c>
      <c r="H295" t="s">
        <v>3</v>
      </c>
      <c r="I295" t="str">
        <f t="shared" si="4"/>
        <v>Normal Weight</v>
      </c>
      <c r="J295" t="str">
        <f>IF(Table1_1[[#This Row],[HBA1C]]&gt;=6.5,"Diabetic",IF(Table1_1[[#This Row],[HBA1C]]&gt;=5.7,"Prediabetic","Normal"))</f>
        <v>Prediabetic</v>
      </c>
    </row>
    <row r="296" spans="1:10" x14ac:dyDescent="0.3">
      <c r="A296" t="s">
        <v>300</v>
      </c>
      <c r="B296" s="3">
        <v>25.15</v>
      </c>
      <c r="C296" s="3">
        <v>9.08</v>
      </c>
      <c r="D296" s="54" t="s">
        <v>3</v>
      </c>
      <c r="E296" s="54" t="s">
        <v>2</v>
      </c>
      <c r="F296" s="54" t="s">
        <v>2</v>
      </c>
      <c r="G296" s="54">
        <v>1</v>
      </c>
      <c r="H296" t="s">
        <v>3</v>
      </c>
      <c r="I296" t="str">
        <f t="shared" si="4"/>
        <v>Overweight</v>
      </c>
      <c r="J296" t="str">
        <f>IF(Table1_1[[#This Row],[HBA1C]]&gt;=6.5,"Diabetic",IF(Table1_1[[#This Row],[HBA1C]]&gt;=5.7,"Prediabetic","Normal"))</f>
        <v>Diabetic</v>
      </c>
    </row>
    <row r="297" spans="1:10" x14ac:dyDescent="0.3">
      <c r="A297" t="s">
        <v>301</v>
      </c>
      <c r="B297" s="3">
        <v>28.71</v>
      </c>
      <c r="C297" s="3">
        <v>5.2</v>
      </c>
      <c r="D297" s="54" t="s">
        <v>2</v>
      </c>
      <c r="E297" s="54" t="s">
        <v>2</v>
      </c>
      <c r="F297" s="54" t="s">
        <v>2</v>
      </c>
      <c r="G297" s="54">
        <v>1</v>
      </c>
      <c r="H297" t="s">
        <v>3</v>
      </c>
      <c r="I297" t="str">
        <f t="shared" si="4"/>
        <v>Overweight</v>
      </c>
      <c r="J297" t="str">
        <f>IF(Table1_1[[#This Row],[HBA1C]]&gt;=6.5,"Diabetic",IF(Table1_1[[#This Row],[HBA1C]]&gt;=5.7,"Prediabetic","Normal"))</f>
        <v>Normal</v>
      </c>
    </row>
    <row r="298" spans="1:10" x14ac:dyDescent="0.3">
      <c r="A298" t="s">
        <v>302</v>
      </c>
      <c r="B298" s="3">
        <v>23</v>
      </c>
      <c r="C298" s="3">
        <v>5.48</v>
      </c>
      <c r="D298" s="54" t="s">
        <v>2</v>
      </c>
      <c r="E298" s="54" t="s">
        <v>2</v>
      </c>
      <c r="F298" s="54" t="s">
        <v>2</v>
      </c>
      <c r="G298" s="54">
        <v>0</v>
      </c>
      <c r="H298" t="s">
        <v>3</v>
      </c>
      <c r="I298" t="str">
        <f t="shared" si="4"/>
        <v>Normal Weight</v>
      </c>
      <c r="J298" t="str">
        <f>IF(Table1_1[[#This Row],[HBA1C]]&gt;=6.5,"Diabetic",IF(Table1_1[[#This Row],[HBA1C]]&gt;=5.7,"Prediabetic","Normal"))</f>
        <v>Normal</v>
      </c>
    </row>
    <row r="299" spans="1:10" x14ac:dyDescent="0.3">
      <c r="A299" t="s">
        <v>303</v>
      </c>
      <c r="B299" s="3">
        <v>36.86</v>
      </c>
      <c r="C299" s="3">
        <v>11.95</v>
      </c>
      <c r="D299" s="54" t="s">
        <v>2</v>
      </c>
      <c r="E299" s="54" t="s">
        <v>2</v>
      </c>
      <c r="F299" s="54" t="s">
        <v>2</v>
      </c>
      <c r="G299" s="54">
        <v>0</v>
      </c>
      <c r="H299" t="s">
        <v>2</v>
      </c>
      <c r="I299" t="str">
        <f t="shared" si="4"/>
        <v>Obesity</v>
      </c>
      <c r="J299" t="str">
        <f>IF(Table1_1[[#This Row],[HBA1C]]&gt;=6.5,"Diabetic",IF(Table1_1[[#This Row],[HBA1C]]&gt;=5.7,"Prediabetic","Normal"))</f>
        <v>Diabetic</v>
      </c>
    </row>
    <row r="300" spans="1:10" x14ac:dyDescent="0.3">
      <c r="A300" t="s">
        <v>304</v>
      </c>
      <c r="B300" s="3">
        <v>24.25</v>
      </c>
      <c r="C300" s="3">
        <v>8.6999999999999993</v>
      </c>
      <c r="D300" s="54" t="s">
        <v>3</v>
      </c>
      <c r="E300" s="54" t="s">
        <v>2</v>
      </c>
      <c r="F300" s="54" t="s">
        <v>2</v>
      </c>
      <c r="G300" s="54">
        <v>1</v>
      </c>
      <c r="H300" t="s">
        <v>3</v>
      </c>
      <c r="I300" t="str">
        <f t="shared" si="4"/>
        <v>Normal Weight</v>
      </c>
      <c r="J300" t="str">
        <f>IF(Table1_1[[#This Row],[HBA1C]]&gt;=6.5,"Diabetic",IF(Table1_1[[#This Row],[HBA1C]]&gt;=5.7,"Prediabetic","Normal"))</f>
        <v>Diabetic</v>
      </c>
    </row>
    <row r="301" spans="1:10" x14ac:dyDescent="0.3">
      <c r="A301" t="s">
        <v>305</v>
      </c>
      <c r="B301" s="3">
        <v>23.85</v>
      </c>
      <c r="C301" s="3">
        <v>7.84</v>
      </c>
      <c r="D301" s="54" t="s">
        <v>2</v>
      </c>
      <c r="E301" s="54" t="s">
        <v>2</v>
      </c>
      <c r="F301" s="54" t="s">
        <v>2</v>
      </c>
      <c r="G301" s="54">
        <v>0</v>
      </c>
      <c r="H301" t="s">
        <v>3</v>
      </c>
      <c r="I301" t="str">
        <f t="shared" si="4"/>
        <v>Normal Weight</v>
      </c>
      <c r="J301" t="str">
        <f>IF(Table1_1[[#This Row],[HBA1C]]&gt;=6.5,"Diabetic",IF(Table1_1[[#This Row],[HBA1C]]&gt;=5.7,"Prediabetic","Normal"))</f>
        <v>Diabetic</v>
      </c>
    </row>
    <row r="302" spans="1:10" x14ac:dyDescent="0.3">
      <c r="A302" t="s">
        <v>306</v>
      </c>
      <c r="B302" s="3">
        <v>40.020000000000003</v>
      </c>
      <c r="C302" s="3">
        <v>5.19</v>
      </c>
      <c r="D302" s="54" t="s">
        <v>3</v>
      </c>
      <c r="E302" s="54" t="s">
        <v>2</v>
      </c>
      <c r="F302" s="54" t="s">
        <v>2</v>
      </c>
      <c r="G302" s="54">
        <v>1</v>
      </c>
      <c r="H302" t="s">
        <v>3</v>
      </c>
      <c r="I302" t="str">
        <f t="shared" si="4"/>
        <v>Obesity</v>
      </c>
      <c r="J302" t="str">
        <f>IF(Table1_1[[#This Row],[HBA1C]]&gt;=6.5,"Diabetic",IF(Table1_1[[#This Row],[HBA1C]]&gt;=5.7,"Prediabetic","Normal"))</f>
        <v>Normal</v>
      </c>
    </row>
    <row r="303" spans="1:10" x14ac:dyDescent="0.3">
      <c r="A303" t="s">
        <v>307</v>
      </c>
      <c r="B303" s="3">
        <v>19.170000000000002</v>
      </c>
      <c r="C303" s="3">
        <v>8.41</v>
      </c>
      <c r="D303" s="54" t="s">
        <v>2</v>
      </c>
      <c r="E303" s="54" t="s">
        <v>2</v>
      </c>
      <c r="F303" s="54" t="s">
        <v>2</v>
      </c>
      <c r="G303" s="54">
        <v>0</v>
      </c>
      <c r="H303" t="s">
        <v>3</v>
      </c>
      <c r="I303" t="str">
        <f t="shared" si="4"/>
        <v>Normal Weight</v>
      </c>
      <c r="J303" t="str">
        <f>IF(Table1_1[[#This Row],[HBA1C]]&gt;=6.5,"Diabetic",IF(Table1_1[[#This Row],[HBA1C]]&gt;=5.7,"Prediabetic","Normal"))</f>
        <v>Diabetic</v>
      </c>
    </row>
    <row r="304" spans="1:10" x14ac:dyDescent="0.3">
      <c r="A304" t="s">
        <v>308</v>
      </c>
      <c r="B304" s="3">
        <v>43.53</v>
      </c>
      <c r="C304" s="3">
        <v>5.86</v>
      </c>
      <c r="D304" s="54" t="s">
        <v>3</v>
      </c>
      <c r="E304" s="54" t="s">
        <v>3</v>
      </c>
      <c r="F304" s="54" t="s">
        <v>2</v>
      </c>
      <c r="G304" s="54">
        <v>2</v>
      </c>
      <c r="H304" t="s">
        <v>3</v>
      </c>
      <c r="I304" t="str">
        <f t="shared" si="4"/>
        <v>Obesity</v>
      </c>
      <c r="J304" t="str">
        <f>IF(Table1_1[[#This Row],[HBA1C]]&gt;=6.5,"Diabetic",IF(Table1_1[[#This Row],[HBA1C]]&gt;=5.7,"Prediabetic","Normal"))</f>
        <v>Prediabetic</v>
      </c>
    </row>
    <row r="305" spans="1:10" x14ac:dyDescent="0.3">
      <c r="A305" t="s">
        <v>309</v>
      </c>
      <c r="B305" s="3">
        <v>46.06</v>
      </c>
      <c r="C305" s="3">
        <v>4.18</v>
      </c>
      <c r="D305" s="54" t="s">
        <v>2</v>
      </c>
      <c r="E305" s="54" t="s">
        <v>3</v>
      </c>
      <c r="F305" s="54" t="s">
        <v>2</v>
      </c>
      <c r="G305" s="54">
        <v>1</v>
      </c>
      <c r="H305" t="s">
        <v>3</v>
      </c>
      <c r="I305" t="str">
        <f t="shared" si="4"/>
        <v>Obesity</v>
      </c>
      <c r="J305" t="str">
        <f>IF(Table1_1[[#This Row],[HBA1C]]&gt;=6.5,"Diabetic",IF(Table1_1[[#This Row],[HBA1C]]&gt;=5.7,"Prediabetic","Normal"))</f>
        <v>Normal</v>
      </c>
    </row>
    <row r="306" spans="1:10" x14ac:dyDescent="0.3">
      <c r="A306" t="s">
        <v>310</v>
      </c>
      <c r="B306" s="3">
        <v>29.92</v>
      </c>
      <c r="C306" s="3">
        <v>11.99</v>
      </c>
      <c r="D306" s="54" t="s">
        <v>3</v>
      </c>
      <c r="E306" s="54" t="s">
        <v>2</v>
      </c>
      <c r="F306" s="54" t="s">
        <v>2</v>
      </c>
      <c r="G306" s="54">
        <v>2</v>
      </c>
      <c r="H306" t="s">
        <v>3</v>
      </c>
      <c r="I306" t="str">
        <f t="shared" si="4"/>
        <v>Overweight</v>
      </c>
      <c r="J306" t="str">
        <f>IF(Table1_1[[#This Row],[HBA1C]]&gt;=6.5,"Diabetic",IF(Table1_1[[#This Row],[HBA1C]]&gt;=5.7,"Prediabetic","Normal"))</f>
        <v>Diabetic</v>
      </c>
    </row>
    <row r="307" spans="1:10" x14ac:dyDescent="0.3">
      <c r="A307" t="s">
        <v>311</v>
      </c>
      <c r="B307" s="3">
        <v>28.46</v>
      </c>
      <c r="C307" s="3">
        <v>4.8499999999999996</v>
      </c>
      <c r="D307" s="54" t="s">
        <v>3</v>
      </c>
      <c r="E307" s="54" t="s">
        <v>2</v>
      </c>
      <c r="F307" s="54" t="s">
        <v>2</v>
      </c>
      <c r="G307" s="54">
        <v>1</v>
      </c>
      <c r="H307" t="s">
        <v>3</v>
      </c>
      <c r="I307" t="str">
        <f t="shared" si="4"/>
        <v>Overweight</v>
      </c>
      <c r="J307" t="str">
        <f>IF(Table1_1[[#This Row],[HBA1C]]&gt;=6.5,"Diabetic",IF(Table1_1[[#This Row],[HBA1C]]&gt;=5.7,"Prediabetic","Normal"))</f>
        <v>Normal</v>
      </c>
    </row>
    <row r="308" spans="1:10" x14ac:dyDescent="0.3">
      <c r="A308" t="s">
        <v>312</v>
      </c>
      <c r="B308" s="3">
        <v>24.56</v>
      </c>
      <c r="C308" s="3">
        <v>6.18</v>
      </c>
      <c r="D308" s="54" t="s">
        <v>3</v>
      </c>
      <c r="E308" s="54" t="s">
        <v>2</v>
      </c>
      <c r="F308" s="54" t="s">
        <v>4</v>
      </c>
      <c r="G308" s="54">
        <v>1</v>
      </c>
      <c r="H308" t="s">
        <v>3</v>
      </c>
      <c r="I308" t="str">
        <f t="shared" si="4"/>
        <v>Normal Weight</v>
      </c>
      <c r="J308" t="str">
        <f>IF(Table1_1[[#This Row],[HBA1C]]&gt;=6.5,"Diabetic",IF(Table1_1[[#This Row],[HBA1C]]&gt;=5.7,"Prediabetic","Normal"))</f>
        <v>Prediabetic</v>
      </c>
    </row>
    <row r="309" spans="1:10" x14ac:dyDescent="0.3">
      <c r="A309" t="s">
        <v>313</v>
      </c>
      <c r="B309" s="3">
        <v>41.19</v>
      </c>
      <c r="C309" s="3">
        <v>6.37</v>
      </c>
      <c r="D309" s="54" t="s">
        <v>2</v>
      </c>
      <c r="E309" s="54" t="s">
        <v>2</v>
      </c>
      <c r="F309" s="54" t="s">
        <v>2</v>
      </c>
      <c r="G309" s="54">
        <v>0</v>
      </c>
      <c r="H309" t="s">
        <v>3</v>
      </c>
      <c r="I309" t="str">
        <f t="shared" si="4"/>
        <v>Obesity</v>
      </c>
      <c r="J309" t="str">
        <f>IF(Table1_1[[#This Row],[HBA1C]]&gt;=6.5,"Diabetic",IF(Table1_1[[#This Row],[HBA1C]]&gt;=5.7,"Prediabetic","Normal"))</f>
        <v>Prediabetic</v>
      </c>
    </row>
    <row r="310" spans="1:10" x14ac:dyDescent="0.3">
      <c r="A310" t="s">
        <v>314</v>
      </c>
      <c r="B310" s="3">
        <v>18.63</v>
      </c>
      <c r="C310" s="3">
        <v>9.81</v>
      </c>
      <c r="D310" s="54" t="s">
        <v>3</v>
      </c>
      <c r="E310" s="54" t="s">
        <v>2</v>
      </c>
      <c r="F310" s="54" t="s">
        <v>2</v>
      </c>
      <c r="G310" s="54">
        <v>2</v>
      </c>
      <c r="H310" t="s">
        <v>3</v>
      </c>
      <c r="I310" t="str">
        <f t="shared" si="4"/>
        <v>Normal Weight</v>
      </c>
      <c r="J310" t="str">
        <f>IF(Table1_1[[#This Row],[HBA1C]]&gt;=6.5,"Diabetic",IF(Table1_1[[#This Row],[HBA1C]]&gt;=5.7,"Prediabetic","Normal"))</f>
        <v>Diabetic</v>
      </c>
    </row>
    <row r="311" spans="1:10" x14ac:dyDescent="0.3">
      <c r="A311" t="s">
        <v>315</v>
      </c>
      <c r="B311" s="3">
        <v>26.26</v>
      </c>
      <c r="C311" s="3">
        <v>11.8</v>
      </c>
      <c r="D311" s="54" t="s">
        <v>3</v>
      </c>
      <c r="E311" s="54" t="s">
        <v>2</v>
      </c>
      <c r="F311" s="54" t="s">
        <v>2</v>
      </c>
      <c r="G311" s="54">
        <v>1</v>
      </c>
      <c r="H311" t="s">
        <v>3</v>
      </c>
      <c r="I311" t="str">
        <f t="shared" si="4"/>
        <v>Overweight</v>
      </c>
      <c r="J311" t="str">
        <f>IF(Table1_1[[#This Row],[HBA1C]]&gt;=6.5,"Diabetic",IF(Table1_1[[#This Row],[HBA1C]]&gt;=5.7,"Prediabetic","Normal"))</f>
        <v>Diabetic</v>
      </c>
    </row>
    <row r="312" spans="1:10" x14ac:dyDescent="0.3">
      <c r="A312" t="s">
        <v>316</v>
      </c>
      <c r="B312" s="3">
        <v>22.37</v>
      </c>
      <c r="C312" s="3">
        <v>5.86</v>
      </c>
      <c r="D312" s="54" t="s">
        <v>3</v>
      </c>
      <c r="E312" s="54" t="s">
        <v>2</v>
      </c>
      <c r="F312" s="54" t="s">
        <v>4</v>
      </c>
      <c r="G312" s="54">
        <v>1</v>
      </c>
      <c r="H312" t="s">
        <v>3</v>
      </c>
      <c r="I312" t="str">
        <f t="shared" si="4"/>
        <v>Normal Weight</v>
      </c>
      <c r="J312" t="str">
        <f>IF(Table1_1[[#This Row],[HBA1C]]&gt;=6.5,"Diabetic",IF(Table1_1[[#This Row],[HBA1C]]&gt;=5.7,"Prediabetic","Normal"))</f>
        <v>Prediabetic</v>
      </c>
    </row>
    <row r="313" spans="1:10" x14ac:dyDescent="0.3">
      <c r="A313" t="s">
        <v>317</v>
      </c>
      <c r="B313" s="3">
        <v>39.619999999999997</v>
      </c>
      <c r="C313" s="3">
        <v>4.28</v>
      </c>
      <c r="D313" s="54" t="s">
        <v>2</v>
      </c>
      <c r="E313" s="54" t="s">
        <v>2</v>
      </c>
      <c r="F313" s="54" t="s">
        <v>2</v>
      </c>
      <c r="G313" s="54">
        <v>1</v>
      </c>
      <c r="H313" t="s">
        <v>3</v>
      </c>
      <c r="I313" t="str">
        <f t="shared" si="4"/>
        <v>Obesity</v>
      </c>
      <c r="J313" t="str">
        <f>IF(Table1_1[[#This Row],[HBA1C]]&gt;=6.5,"Diabetic",IF(Table1_1[[#This Row],[HBA1C]]&gt;=5.7,"Prediabetic","Normal"))</f>
        <v>Normal</v>
      </c>
    </row>
    <row r="314" spans="1:10" x14ac:dyDescent="0.3">
      <c r="A314" t="s">
        <v>318</v>
      </c>
      <c r="B314" s="3">
        <v>18.329999999999998</v>
      </c>
      <c r="C314" s="3">
        <v>4.16</v>
      </c>
      <c r="D314" s="54" t="s">
        <v>3</v>
      </c>
      <c r="E314" s="54" t="s">
        <v>2</v>
      </c>
      <c r="F314" s="54" t="s">
        <v>2</v>
      </c>
      <c r="G314" s="54">
        <v>0</v>
      </c>
      <c r="H314" t="s">
        <v>3</v>
      </c>
      <c r="I314" t="str">
        <f t="shared" si="4"/>
        <v>Under  Weight</v>
      </c>
      <c r="J314" t="str">
        <f>IF(Table1_1[[#This Row],[HBA1C]]&gt;=6.5,"Diabetic",IF(Table1_1[[#This Row],[HBA1C]]&gt;=5.7,"Prediabetic","Normal"))</f>
        <v>Normal</v>
      </c>
    </row>
    <row r="315" spans="1:10" x14ac:dyDescent="0.3">
      <c r="A315" t="s">
        <v>319</v>
      </c>
      <c r="B315" s="3">
        <v>17.11</v>
      </c>
      <c r="C315" s="3">
        <v>4.9800000000000004</v>
      </c>
      <c r="D315" s="54" t="s">
        <v>3</v>
      </c>
      <c r="E315" s="54" t="s">
        <v>2</v>
      </c>
      <c r="F315" s="54" t="s">
        <v>4</v>
      </c>
      <c r="G315" s="54">
        <v>1</v>
      </c>
      <c r="H315" t="s">
        <v>3</v>
      </c>
      <c r="I315" t="str">
        <f t="shared" si="4"/>
        <v>Under  Weight</v>
      </c>
      <c r="J315" t="str">
        <f>IF(Table1_1[[#This Row],[HBA1C]]&gt;=6.5,"Diabetic",IF(Table1_1[[#This Row],[HBA1C]]&gt;=5.7,"Prediabetic","Normal"))</f>
        <v>Normal</v>
      </c>
    </row>
    <row r="316" spans="1:10" x14ac:dyDescent="0.3">
      <c r="A316" t="s">
        <v>320</v>
      </c>
      <c r="B316" s="3">
        <v>43.5</v>
      </c>
      <c r="C316" s="3">
        <v>6.38</v>
      </c>
      <c r="D316" s="54" t="s">
        <v>2</v>
      </c>
      <c r="E316" s="54" t="s">
        <v>3</v>
      </c>
      <c r="F316" s="54" t="s">
        <v>2</v>
      </c>
      <c r="G316" s="54">
        <v>1</v>
      </c>
      <c r="H316" t="s">
        <v>3</v>
      </c>
      <c r="I316" t="str">
        <f t="shared" si="4"/>
        <v>Obesity</v>
      </c>
      <c r="J316" t="str">
        <f>IF(Table1_1[[#This Row],[HBA1C]]&gt;=6.5,"Diabetic",IF(Table1_1[[#This Row],[HBA1C]]&gt;=5.7,"Prediabetic","Normal"))</f>
        <v>Prediabetic</v>
      </c>
    </row>
    <row r="317" spans="1:10" x14ac:dyDescent="0.3">
      <c r="A317" t="s">
        <v>321</v>
      </c>
      <c r="B317" s="3">
        <v>25.364999999999998</v>
      </c>
      <c r="C317" s="3">
        <v>5.19</v>
      </c>
      <c r="D317" s="54" t="s">
        <v>2</v>
      </c>
      <c r="E317" s="54" t="s">
        <v>2</v>
      </c>
      <c r="F317" s="54" t="s">
        <v>2</v>
      </c>
      <c r="G317" s="54">
        <v>2</v>
      </c>
      <c r="H317" t="s">
        <v>2</v>
      </c>
      <c r="I317" t="str">
        <f t="shared" si="4"/>
        <v>Overweight</v>
      </c>
      <c r="J317" t="str">
        <f>IF(Table1_1[[#This Row],[HBA1C]]&gt;=6.5,"Diabetic",IF(Table1_1[[#This Row],[HBA1C]]&gt;=5.7,"Prediabetic","Normal"))</f>
        <v>Normal</v>
      </c>
    </row>
    <row r="318" spans="1:10" x14ac:dyDescent="0.3">
      <c r="A318" t="s">
        <v>322</v>
      </c>
      <c r="B318" s="3">
        <v>28.594999999999999</v>
      </c>
      <c r="C318" s="3">
        <v>10.210000000000001</v>
      </c>
      <c r="D318" s="54" t="s">
        <v>2</v>
      </c>
      <c r="E318" s="54" t="s">
        <v>2</v>
      </c>
      <c r="F318" s="54" t="s">
        <v>2</v>
      </c>
      <c r="G318" s="54">
        <v>0</v>
      </c>
      <c r="H318" t="s">
        <v>2</v>
      </c>
      <c r="I318" t="str">
        <f t="shared" si="4"/>
        <v>Overweight</v>
      </c>
      <c r="J318" t="str">
        <f>IF(Table1_1[[#This Row],[HBA1C]]&gt;=6.5,"Diabetic",IF(Table1_1[[#This Row],[HBA1C]]&gt;=5.7,"Prediabetic","Normal"))</f>
        <v>Diabetic</v>
      </c>
    </row>
    <row r="319" spans="1:10" x14ac:dyDescent="0.3">
      <c r="A319" t="s">
        <v>323</v>
      </c>
      <c r="B319" s="3">
        <v>29.83</v>
      </c>
      <c r="C319" s="3">
        <v>9.6999999999999993</v>
      </c>
      <c r="D319" s="54" t="s">
        <v>3</v>
      </c>
      <c r="E319" s="54" t="s">
        <v>2</v>
      </c>
      <c r="F319" s="54" t="s">
        <v>4</v>
      </c>
      <c r="G319" s="54">
        <v>1</v>
      </c>
      <c r="H319" t="s">
        <v>3</v>
      </c>
      <c r="I319" t="str">
        <f t="shared" si="4"/>
        <v>Overweight</v>
      </c>
      <c r="J319" t="str">
        <f>IF(Table1_1[[#This Row],[HBA1C]]&gt;=6.5,"Diabetic",IF(Table1_1[[#This Row],[HBA1C]]&gt;=5.7,"Prediabetic","Normal"))</f>
        <v>Diabetic</v>
      </c>
    </row>
    <row r="320" spans="1:10" x14ac:dyDescent="0.3">
      <c r="A320" t="s">
        <v>324</v>
      </c>
      <c r="B320" s="3">
        <v>24.7</v>
      </c>
      <c r="C320" s="3">
        <v>10.25</v>
      </c>
      <c r="D320" s="54" t="s">
        <v>2</v>
      </c>
      <c r="E320" s="54" t="s">
        <v>2</v>
      </c>
      <c r="F320" s="54" t="s">
        <v>2</v>
      </c>
      <c r="G320" s="54">
        <v>3</v>
      </c>
      <c r="H320" t="s">
        <v>2</v>
      </c>
      <c r="I320" t="str">
        <f t="shared" si="4"/>
        <v>Normal Weight</v>
      </c>
      <c r="J320" t="str">
        <f>IF(Table1_1[[#This Row],[HBA1C]]&gt;=6.5,"Diabetic",IF(Table1_1[[#This Row],[HBA1C]]&gt;=5.7,"Prediabetic","Normal"))</f>
        <v>Diabetic</v>
      </c>
    </row>
    <row r="321" spans="1:10" x14ac:dyDescent="0.3">
      <c r="A321" t="s">
        <v>325</v>
      </c>
      <c r="B321" s="3">
        <v>17.940000000000001</v>
      </c>
      <c r="C321" s="3">
        <v>9.77</v>
      </c>
      <c r="D321" s="54" t="s">
        <v>2</v>
      </c>
      <c r="E321" s="54" t="s">
        <v>2</v>
      </c>
      <c r="F321" s="54" t="s">
        <v>2</v>
      </c>
      <c r="G321" s="54">
        <v>0</v>
      </c>
      <c r="H321" t="s">
        <v>3</v>
      </c>
      <c r="I321" t="str">
        <f t="shared" si="4"/>
        <v>Under  Weight</v>
      </c>
      <c r="J321" t="str">
        <f>IF(Table1_1[[#This Row],[HBA1C]]&gt;=6.5,"Diabetic",IF(Table1_1[[#This Row],[HBA1C]]&gt;=5.7,"Prediabetic","Normal"))</f>
        <v>Diabetic</v>
      </c>
    </row>
    <row r="322" spans="1:10" x14ac:dyDescent="0.3">
      <c r="A322" t="s">
        <v>326</v>
      </c>
      <c r="B322" s="3">
        <v>21.08</v>
      </c>
      <c r="C322" s="3">
        <v>4.83</v>
      </c>
      <c r="D322" s="54" t="s">
        <v>2</v>
      </c>
      <c r="E322" s="54" t="s">
        <v>2</v>
      </c>
      <c r="F322" s="54" t="s">
        <v>4</v>
      </c>
      <c r="G322" s="54">
        <v>1</v>
      </c>
      <c r="H322" t="s">
        <v>3</v>
      </c>
      <c r="I322" t="str">
        <f t="shared" si="4"/>
        <v>Normal Weight</v>
      </c>
      <c r="J322" t="str">
        <f>IF(Table1_1[[#This Row],[HBA1C]]&gt;=6.5,"Diabetic",IF(Table1_1[[#This Row],[HBA1C]]&gt;=5.7,"Prediabetic","Normal"))</f>
        <v>Normal</v>
      </c>
    </row>
    <row r="323" spans="1:10" x14ac:dyDescent="0.3">
      <c r="A323" t="s">
        <v>327</v>
      </c>
      <c r="B323" s="3">
        <v>37.715000000000003</v>
      </c>
      <c r="C323" s="3">
        <v>10.86</v>
      </c>
      <c r="D323" s="54" t="s">
        <v>3</v>
      </c>
      <c r="E323" s="54" t="s">
        <v>2</v>
      </c>
      <c r="F323" s="54" t="s">
        <v>2</v>
      </c>
      <c r="G323" s="54">
        <v>0</v>
      </c>
      <c r="H323" t="s">
        <v>2</v>
      </c>
      <c r="I323" t="str">
        <f t="shared" ref="I323:I386" si="5">IF(B323&gt;=30,"Obesity",IF(B323&gt;=25,"Overweight",IF(B323&gt;18.5,"Normal Weight","Under  Weight")))</f>
        <v>Obesity</v>
      </c>
      <c r="J323" t="str">
        <f>IF(Table1_1[[#This Row],[HBA1C]]&gt;=6.5,"Diabetic",IF(Table1_1[[#This Row],[HBA1C]]&gt;=5.7,"Prediabetic","Normal"))</f>
        <v>Diabetic</v>
      </c>
    </row>
    <row r="324" spans="1:10" x14ac:dyDescent="0.3">
      <c r="A324" t="s">
        <v>328</v>
      </c>
      <c r="B324" s="3">
        <v>22.39</v>
      </c>
      <c r="C324" s="3">
        <v>9.5299999999999994</v>
      </c>
      <c r="D324" s="54" t="s">
        <v>3</v>
      </c>
      <c r="E324" s="54" t="s">
        <v>2</v>
      </c>
      <c r="F324" s="54" t="s">
        <v>2</v>
      </c>
      <c r="G324" s="54">
        <v>0</v>
      </c>
      <c r="H324" t="s">
        <v>3</v>
      </c>
      <c r="I324" t="str">
        <f t="shared" si="5"/>
        <v>Normal Weight</v>
      </c>
      <c r="J324" t="str">
        <f>IF(Table1_1[[#This Row],[HBA1C]]&gt;=6.5,"Diabetic",IF(Table1_1[[#This Row],[HBA1C]]&gt;=5.7,"Prediabetic","Normal"))</f>
        <v>Diabetic</v>
      </c>
    </row>
    <row r="325" spans="1:10" x14ac:dyDescent="0.3">
      <c r="A325" t="s">
        <v>329</v>
      </c>
      <c r="B325" s="3">
        <v>28.78</v>
      </c>
      <c r="C325" s="3">
        <v>5.68</v>
      </c>
      <c r="D325" s="54" t="s">
        <v>2</v>
      </c>
      <c r="E325" s="54" t="s">
        <v>2</v>
      </c>
      <c r="F325" s="54" t="s">
        <v>2</v>
      </c>
      <c r="G325" s="54">
        <v>0</v>
      </c>
      <c r="H325" t="s">
        <v>3</v>
      </c>
      <c r="I325" t="str">
        <f t="shared" si="5"/>
        <v>Overweight</v>
      </c>
      <c r="J325" t="str">
        <f>IF(Table1_1[[#This Row],[HBA1C]]&gt;=6.5,"Diabetic",IF(Table1_1[[#This Row],[HBA1C]]&gt;=5.7,"Prediabetic","Normal"))</f>
        <v>Normal</v>
      </c>
    </row>
    <row r="326" spans="1:10" x14ac:dyDescent="0.3">
      <c r="A326" t="s">
        <v>330</v>
      </c>
      <c r="B326" s="3">
        <v>18.329999999999998</v>
      </c>
      <c r="C326" s="3">
        <v>5.57</v>
      </c>
      <c r="D326" s="54" t="s">
        <v>3</v>
      </c>
      <c r="E326" s="54" t="s">
        <v>2</v>
      </c>
      <c r="F326" s="54" t="s">
        <v>2</v>
      </c>
      <c r="G326" s="54">
        <v>0</v>
      </c>
      <c r="H326" t="s">
        <v>3</v>
      </c>
      <c r="I326" t="str">
        <f t="shared" si="5"/>
        <v>Under  Weight</v>
      </c>
      <c r="J326" t="str">
        <f>IF(Table1_1[[#This Row],[HBA1C]]&gt;=6.5,"Diabetic",IF(Table1_1[[#This Row],[HBA1C]]&gt;=5.7,"Prediabetic","Normal"))</f>
        <v>Normal</v>
      </c>
    </row>
    <row r="327" spans="1:10" x14ac:dyDescent="0.3">
      <c r="A327" t="s">
        <v>331</v>
      </c>
      <c r="B327" s="3">
        <v>26.39</v>
      </c>
      <c r="C327" s="3">
        <v>4.58</v>
      </c>
      <c r="D327" s="54" t="s">
        <v>3</v>
      </c>
      <c r="E327" s="54" t="s">
        <v>2</v>
      </c>
      <c r="F327" s="54" t="s">
        <v>2</v>
      </c>
      <c r="G327" s="54">
        <v>1</v>
      </c>
      <c r="H327" t="s">
        <v>3</v>
      </c>
      <c r="I327" t="str">
        <f t="shared" si="5"/>
        <v>Overweight</v>
      </c>
      <c r="J327" t="str">
        <f>IF(Table1_1[[#This Row],[HBA1C]]&gt;=6.5,"Diabetic",IF(Table1_1[[#This Row],[HBA1C]]&gt;=5.7,"Prediabetic","Normal"))</f>
        <v>Normal</v>
      </c>
    </row>
    <row r="328" spans="1:10" x14ac:dyDescent="0.3">
      <c r="A328" t="s">
        <v>332</v>
      </c>
      <c r="B328" s="3">
        <v>19.260000000000002</v>
      </c>
      <c r="C328" s="3">
        <v>8.9600000000000009</v>
      </c>
      <c r="D328" s="54" t="s">
        <v>3</v>
      </c>
      <c r="E328" s="54" t="s">
        <v>2</v>
      </c>
      <c r="F328" s="54" t="s">
        <v>2</v>
      </c>
      <c r="G328" s="54">
        <v>1</v>
      </c>
      <c r="H328" t="s">
        <v>3</v>
      </c>
      <c r="I328" t="str">
        <f t="shared" si="5"/>
        <v>Normal Weight</v>
      </c>
      <c r="J328" t="str">
        <f>IF(Table1_1[[#This Row],[HBA1C]]&gt;=6.5,"Diabetic",IF(Table1_1[[#This Row],[HBA1C]]&gt;=5.7,"Prediabetic","Normal"))</f>
        <v>Diabetic</v>
      </c>
    </row>
    <row r="329" spans="1:10" x14ac:dyDescent="0.3">
      <c r="A329" t="s">
        <v>333</v>
      </c>
      <c r="B329" s="3">
        <v>26.92</v>
      </c>
      <c r="C329" s="3">
        <v>6.09</v>
      </c>
      <c r="D329" s="54" t="s">
        <v>2</v>
      </c>
      <c r="E329" s="54" t="s">
        <v>2</v>
      </c>
      <c r="F329" s="54" t="s">
        <v>2</v>
      </c>
      <c r="G329" s="54">
        <v>0</v>
      </c>
      <c r="H329" t="s">
        <v>3</v>
      </c>
      <c r="I329" t="str">
        <f t="shared" si="5"/>
        <v>Overweight</v>
      </c>
      <c r="J329" t="str">
        <f>IF(Table1_1[[#This Row],[HBA1C]]&gt;=6.5,"Diabetic",IF(Table1_1[[#This Row],[HBA1C]]&gt;=5.7,"Prediabetic","Normal"))</f>
        <v>Prediabetic</v>
      </c>
    </row>
    <row r="330" spans="1:10" x14ac:dyDescent="0.3">
      <c r="A330" t="s">
        <v>334</v>
      </c>
      <c r="B330" s="3">
        <v>19.73</v>
      </c>
      <c r="C330" s="3">
        <v>4.3600000000000003</v>
      </c>
      <c r="D330" s="54" t="s">
        <v>2</v>
      </c>
      <c r="E330" s="54" t="s">
        <v>2</v>
      </c>
      <c r="F330" s="54" t="s">
        <v>2</v>
      </c>
      <c r="G330" s="54">
        <v>0</v>
      </c>
      <c r="H330" t="s">
        <v>3</v>
      </c>
      <c r="I330" t="str">
        <f t="shared" si="5"/>
        <v>Normal Weight</v>
      </c>
      <c r="J330" t="str">
        <f>IF(Table1_1[[#This Row],[HBA1C]]&gt;=6.5,"Diabetic",IF(Table1_1[[#This Row],[HBA1C]]&gt;=5.7,"Prediabetic","Normal"))</f>
        <v>Normal</v>
      </c>
    </row>
    <row r="331" spans="1:10" x14ac:dyDescent="0.3">
      <c r="A331" t="s">
        <v>335</v>
      </c>
      <c r="B331" s="3">
        <v>23.56</v>
      </c>
      <c r="C331" s="3">
        <v>11.74</v>
      </c>
      <c r="D331" s="54" t="s">
        <v>3</v>
      </c>
      <c r="E331" s="54" t="s">
        <v>2</v>
      </c>
      <c r="F331" s="54" t="s">
        <v>2</v>
      </c>
      <c r="G331" s="54">
        <v>0</v>
      </c>
      <c r="H331" t="s">
        <v>3</v>
      </c>
      <c r="I331" t="str">
        <f t="shared" si="5"/>
        <v>Normal Weight</v>
      </c>
      <c r="J331" t="str">
        <f>IF(Table1_1[[#This Row],[HBA1C]]&gt;=6.5,"Diabetic",IF(Table1_1[[#This Row],[HBA1C]]&gt;=5.7,"Prediabetic","Normal"))</f>
        <v>Diabetic</v>
      </c>
    </row>
    <row r="332" spans="1:10" x14ac:dyDescent="0.3">
      <c r="A332" t="s">
        <v>336</v>
      </c>
      <c r="B332" s="3">
        <v>37.67</v>
      </c>
      <c r="C332" s="3">
        <v>5.89</v>
      </c>
      <c r="D332" s="54" t="s">
        <v>2</v>
      </c>
      <c r="E332" s="54" t="s">
        <v>2</v>
      </c>
      <c r="F332" s="54" t="s">
        <v>2</v>
      </c>
      <c r="G332" s="54">
        <v>1</v>
      </c>
      <c r="H332" t="s">
        <v>3</v>
      </c>
      <c r="I332" t="str">
        <f t="shared" si="5"/>
        <v>Obesity</v>
      </c>
      <c r="J332" t="str">
        <f>IF(Table1_1[[#This Row],[HBA1C]]&gt;=6.5,"Diabetic",IF(Table1_1[[#This Row],[HBA1C]]&gt;=5.7,"Prediabetic","Normal"))</f>
        <v>Prediabetic</v>
      </c>
    </row>
    <row r="333" spans="1:10" x14ac:dyDescent="0.3">
      <c r="A333" t="s">
        <v>337</v>
      </c>
      <c r="B333" s="3">
        <v>18.73</v>
      </c>
      <c r="C333" s="3">
        <v>10.64</v>
      </c>
      <c r="D333" s="54" t="s">
        <v>2</v>
      </c>
      <c r="E333" s="54" t="s">
        <v>2</v>
      </c>
      <c r="F333" s="54" t="s">
        <v>2</v>
      </c>
      <c r="G333" s="54">
        <v>2</v>
      </c>
      <c r="H333" t="s">
        <v>3</v>
      </c>
      <c r="I333" t="str">
        <f t="shared" si="5"/>
        <v>Normal Weight</v>
      </c>
      <c r="J333" t="str">
        <f>IF(Table1_1[[#This Row],[HBA1C]]&gt;=6.5,"Diabetic",IF(Table1_1[[#This Row],[HBA1C]]&gt;=5.7,"Prediabetic","Normal"))</f>
        <v>Diabetic</v>
      </c>
    </row>
    <row r="334" spans="1:10" x14ac:dyDescent="0.3">
      <c r="A334" t="s">
        <v>338</v>
      </c>
      <c r="B334" s="3">
        <v>33.090000000000003</v>
      </c>
      <c r="C334" s="3">
        <v>6.06</v>
      </c>
      <c r="D334" s="54" t="s">
        <v>2</v>
      </c>
      <c r="E334" s="54" t="s">
        <v>2</v>
      </c>
      <c r="F334" s="54" t="s">
        <v>4</v>
      </c>
      <c r="G334" s="54">
        <v>1</v>
      </c>
      <c r="H334" t="s">
        <v>3</v>
      </c>
      <c r="I334" t="str">
        <f t="shared" si="5"/>
        <v>Obesity</v>
      </c>
      <c r="J334" t="str">
        <f>IF(Table1_1[[#This Row],[HBA1C]]&gt;=6.5,"Diabetic",IF(Table1_1[[#This Row],[HBA1C]]&gt;=5.7,"Prediabetic","Normal"))</f>
        <v>Prediabetic</v>
      </c>
    </row>
    <row r="335" spans="1:10" x14ac:dyDescent="0.3">
      <c r="A335" t="s">
        <v>339</v>
      </c>
      <c r="B335" s="3">
        <v>18.329999999999998</v>
      </c>
      <c r="C335" s="3">
        <v>7.46</v>
      </c>
      <c r="D335" s="54" t="s">
        <v>3</v>
      </c>
      <c r="E335" s="54" t="s">
        <v>2</v>
      </c>
      <c r="F335" s="54" t="s">
        <v>2</v>
      </c>
      <c r="G335" s="54">
        <v>1</v>
      </c>
      <c r="H335" t="s">
        <v>3</v>
      </c>
      <c r="I335" t="str">
        <f t="shared" si="5"/>
        <v>Under  Weight</v>
      </c>
      <c r="J335" t="str">
        <f>IF(Table1_1[[#This Row],[HBA1C]]&gt;=6.5,"Diabetic",IF(Table1_1[[#This Row],[HBA1C]]&gt;=5.7,"Prediabetic","Normal"))</f>
        <v>Diabetic</v>
      </c>
    </row>
    <row r="336" spans="1:10" x14ac:dyDescent="0.3">
      <c r="A336" t="s">
        <v>340</v>
      </c>
      <c r="B336" s="3">
        <v>27.74</v>
      </c>
      <c r="C336" s="3">
        <v>4.68</v>
      </c>
      <c r="D336" s="54" t="s">
        <v>3</v>
      </c>
      <c r="E336" s="54" t="s">
        <v>2</v>
      </c>
      <c r="F336" s="54" t="s">
        <v>2</v>
      </c>
      <c r="G336" s="54">
        <v>2</v>
      </c>
      <c r="H336" t="s">
        <v>3</v>
      </c>
      <c r="I336" t="str">
        <f t="shared" si="5"/>
        <v>Overweight</v>
      </c>
      <c r="J336" t="str">
        <f>IF(Table1_1[[#This Row],[HBA1C]]&gt;=6.5,"Diabetic",IF(Table1_1[[#This Row],[HBA1C]]&gt;=5.7,"Prediabetic","Normal"))</f>
        <v>Normal</v>
      </c>
    </row>
    <row r="337" spans="1:10" x14ac:dyDescent="0.3">
      <c r="A337" t="s">
        <v>341</v>
      </c>
      <c r="B337" s="3">
        <v>24.2</v>
      </c>
      <c r="C337" s="3">
        <v>6.15</v>
      </c>
      <c r="D337" s="54" t="s">
        <v>2</v>
      </c>
      <c r="E337" s="54" t="s">
        <v>2</v>
      </c>
      <c r="F337" s="54" t="s">
        <v>2</v>
      </c>
      <c r="G337" s="54">
        <v>1</v>
      </c>
      <c r="H337" t="s">
        <v>3</v>
      </c>
      <c r="I337" t="str">
        <f t="shared" si="5"/>
        <v>Normal Weight</v>
      </c>
      <c r="J337" t="str">
        <f>IF(Table1_1[[#This Row],[HBA1C]]&gt;=6.5,"Diabetic",IF(Table1_1[[#This Row],[HBA1C]]&gt;=5.7,"Prediabetic","Normal"))</f>
        <v>Prediabetic</v>
      </c>
    </row>
    <row r="338" spans="1:10" x14ac:dyDescent="0.3">
      <c r="A338" t="s">
        <v>342</v>
      </c>
      <c r="B338" s="3">
        <v>22.03</v>
      </c>
      <c r="C338" s="3">
        <v>4.28</v>
      </c>
      <c r="D338" s="54" t="s">
        <v>3</v>
      </c>
      <c r="E338" s="54" t="s">
        <v>2</v>
      </c>
      <c r="F338" s="54" t="s">
        <v>2</v>
      </c>
      <c r="G338" s="54">
        <v>0</v>
      </c>
      <c r="H338" t="s">
        <v>3</v>
      </c>
      <c r="I338" t="str">
        <f t="shared" si="5"/>
        <v>Normal Weight</v>
      </c>
      <c r="J338" t="str">
        <f>IF(Table1_1[[#This Row],[HBA1C]]&gt;=6.5,"Diabetic",IF(Table1_1[[#This Row],[HBA1C]]&gt;=5.7,"Prediabetic","Normal"))</f>
        <v>Normal</v>
      </c>
    </row>
    <row r="339" spans="1:10" x14ac:dyDescent="0.3">
      <c r="A339" t="s">
        <v>343</v>
      </c>
      <c r="B339" s="3">
        <v>26.885000000000002</v>
      </c>
      <c r="C339" s="3">
        <v>9.86</v>
      </c>
      <c r="D339" s="54" t="s">
        <v>2</v>
      </c>
      <c r="E339" s="54" t="s">
        <v>2</v>
      </c>
      <c r="F339" s="54" t="s">
        <v>2</v>
      </c>
      <c r="G339" s="54">
        <v>3</v>
      </c>
      <c r="H339" t="s">
        <v>3</v>
      </c>
      <c r="I339" t="str">
        <f t="shared" si="5"/>
        <v>Overweight</v>
      </c>
      <c r="J339" t="str">
        <f>IF(Table1_1[[#This Row],[HBA1C]]&gt;=6.5,"Diabetic",IF(Table1_1[[#This Row],[HBA1C]]&gt;=5.7,"Prediabetic","Normal"))</f>
        <v>Diabetic</v>
      </c>
    </row>
    <row r="340" spans="1:10" x14ac:dyDescent="0.3">
      <c r="A340" t="s">
        <v>344</v>
      </c>
      <c r="B340" s="3">
        <v>16.36</v>
      </c>
      <c r="C340" s="3">
        <v>11.19</v>
      </c>
      <c r="D340" s="54" t="s">
        <v>2</v>
      </c>
      <c r="E340" s="54" t="s">
        <v>2</v>
      </c>
      <c r="F340" s="54" t="s">
        <v>2</v>
      </c>
      <c r="G340" s="54">
        <v>0</v>
      </c>
      <c r="H340" t="s">
        <v>3</v>
      </c>
      <c r="I340" t="str">
        <f t="shared" si="5"/>
        <v>Under  Weight</v>
      </c>
      <c r="J340" t="str">
        <f>IF(Table1_1[[#This Row],[HBA1C]]&gt;=6.5,"Diabetic",IF(Table1_1[[#This Row],[HBA1C]]&gt;=5.7,"Prediabetic","Normal"))</f>
        <v>Diabetic</v>
      </c>
    </row>
    <row r="341" spans="1:10" x14ac:dyDescent="0.3">
      <c r="A341" t="s">
        <v>345</v>
      </c>
      <c r="B341" s="3">
        <v>32.299999999999997</v>
      </c>
      <c r="C341" s="3">
        <v>4.8899999999999997</v>
      </c>
      <c r="D341" s="54" t="s">
        <v>3</v>
      </c>
      <c r="E341" s="54" t="s">
        <v>2</v>
      </c>
      <c r="F341" s="54" t="s">
        <v>4</v>
      </c>
      <c r="G341" s="54">
        <v>1</v>
      </c>
      <c r="H341" t="s">
        <v>2</v>
      </c>
      <c r="I341" t="str">
        <f t="shared" si="5"/>
        <v>Obesity</v>
      </c>
      <c r="J341" t="str">
        <f>IF(Table1_1[[#This Row],[HBA1C]]&gt;=6.5,"Diabetic",IF(Table1_1[[#This Row],[HBA1C]]&gt;=5.7,"Prediabetic","Normal"))</f>
        <v>Normal</v>
      </c>
    </row>
    <row r="342" spans="1:10" x14ac:dyDescent="0.3">
      <c r="A342" t="s">
        <v>346</v>
      </c>
      <c r="B342" s="3">
        <v>16.05</v>
      </c>
      <c r="C342" s="3">
        <v>4.3499999999999996</v>
      </c>
      <c r="D342" s="54" t="s">
        <v>3</v>
      </c>
      <c r="E342" s="54" t="s">
        <v>2</v>
      </c>
      <c r="F342" s="54" t="s">
        <v>2</v>
      </c>
      <c r="G342" s="54">
        <v>0</v>
      </c>
      <c r="H342" t="s">
        <v>3</v>
      </c>
      <c r="I342" t="str">
        <f t="shared" si="5"/>
        <v>Under  Weight</v>
      </c>
      <c r="J342" t="str">
        <f>IF(Table1_1[[#This Row],[HBA1C]]&gt;=6.5,"Diabetic",IF(Table1_1[[#This Row],[HBA1C]]&gt;=5.7,"Prediabetic","Normal"))</f>
        <v>Normal</v>
      </c>
    </row>
    <row r="343" spans="1:10" x14ac:dyDescent="0.3">
      <c r="A343" t="s">
        <v>347</v>
      </c>
      <c r="B343" s="3">
        <v>29.07</v>
      </c>
      <c r="C343" s="3">
        <v>8.66</v>
      </c>
      <c r="D343" s="54" t="s">
        <v>3</v>
      </c>
      <c r="E343" s="54" t="s">
        <v>2</v>
      </c>
      <c r="F343" s="54" t="s">
        <v>2</v>
      </c>
      <c r="G343" s="54">
        <v>2</v>
      </c>
      <c r="H343" t="s">
        <v>3</v>
      </c>
      <c r="I343" t="str">
        <f t="shared" si="5"/>
        <v>Overweight</v>
      </c>
      <c r="J343" t="str">
        <f>IF(Table1_1[[#This Row],[HBA1C]]&gt;=6.5,"Diabetic",IF(Table1_1[[#This Row],[HBA1C]]&gt;=5.7,"Prediabetic","Normal"))</f>
        <v>Diabetic</v>
      </c>
    </row>
    <row r="344" spans="1:10" x14ac:dyDescent="0.3">
      <c r="A344" t="s">
        <v>348</v>
      </c>
      <c r="B344" s="3">
        <v>17.43</v>
      </c>
      <c r="C344" s="3">
        <v>8.64</v>
      </c>
      <c r="D344" s="54" t="s">
        <v>2</v>
      </c>
      <c r="E344" s="54" t="s">
        <v>2</v>
      </c>
      <c r="F344" s="54" t="s">
        <v>2</v>
      </c>
      <c r="G344" s="54">
        <v>0</v>
      </c>
      <c r="H344" t="s">
        <v>3</v>
      </c>
      <c r="I344" t="str">
        <f t="shared" si="5"/>
        <v>Under  Weight</v>
      </c>
      <c r="J344" t="str">
        <f>IF(Table1_1[[#This Row],[HBA1C]]&gt;=6.5,"Diabetic",IF(Table1_1[[#This Row],[HBA1C]]&gt;=5.7,"Prediabetic","Normal"))</f>
        <v>Diabetic</v>
      </c>
    </row>
    <row r="345" spans="1:10" x14ac:dyDescent="0.3">
      <c r="A345" t="s">
        <v>349</v>
      </c>
      <c r="B345" s="3">
        <v>19.329999999999998</v>
      </c>
      <c r="C345" s="3">
        <v>4.2699999999999996</v>
      </c>
      <c r="D345" s="54" t="s">
        <v>2</v>
      </c>
      <c r="E345" s="54" t="s">
        <v>2</v>
      </c>
      <c r="F345" s="54" t="s">
        <v>2</v>
      </c>
      <c r="G345" s="54">
        <v>0</v>
      </c>
      <c r="H345" t="s">
        <v>3</v>
      </c>
      <c r="I345" t="str">
        <f t="shared" si="5"/>
        <v>Normal Weight</v>
      </c>
      <c r="J345" t="str">
        <f>IF(Table1_1[[#This Row],[HBA1C]]&gt;=6.5,"Diabetic",IF(Table1_1[[#This Row],[HBA1C]]&gt;=5.7,"Prediabetic","Normal"))</f>
        <v>Normal</v>
      </c>
    </row>
    <row r="346" spans="1:10" x14ac:dyDescent="0.3">
      <c r="A346" t="s">
        <v>350</v>
      </c>
      <c r="B346" s="3">
        <v>30.52</v>
      </c>
      <c r="C346" s="3">
        <v>4.21</v>
      </c>
      <c r="D346" s="54" t="s">
        <v>2</v>
      </c>
      <c r="E346" s="54" t="s">
        <v>2</v>
      </c>
      <c r="F346" s="54" t="s">
        <v>2</v>
      </c>
      <c r="G346" s="54">
        <v>1</v>
      </c>
      <c r="H346" t="s">
        <v>3</v>
      </c>
      <c r="I346" t="str">
        <f t="shared" si="5"/>
        <v>Obesity</v>
      </c>
      <c r="J346" t="str">
        <f>IF(Table1_1[[#This Row],[HBA1C]]&gt;=6.5,"Diabetic",IF(Table1_1[[#This Row],[HBA1C]]&gt;=5.7,"Prediabetic","Normal"))</f>
        <v>Normal</v>
      </c>
    </row>
    <row r="347" spans="1:10" x14ac:dyDescent="0.3">
      <c r="A347" t="s">
        <v>351</v>
      </c>
      <c r="B347" s="3">
        <v>39.21</v>
      </c>
      <c r="C347" s="3">
        <v>5.04</v>
      </c>
      <c r="D347" s="54" t="s">
        <v>2</v>
      </c>
      <c r="E347" s="54" t="s">
        <v>2</v>
      </c>
      <c r="F347" s="54" t="s">
        <v>4</v>
      </c>
      <c r="G347" s="54">
        <v>1</v>
      </c>
      <c r="H347" t="s">
        <v>3</v>
      </c>
      <c r="I347" t="str">
        <f t="shared" si="5"/>
        <v>Obesity</v>
      </c>
      <c r="J347" t="str">
        <f>IF(Table1_1[[#This Row],[HBA1C]]&gt;=6.5,"Diabetic",IF(Table1_1[[#This Row],[HBA1C]]&gt;=5.7,"Prediabetic","Normal"))</f>
        <v>Normal</v>
      </c>
    </row>
    <row r="348" spans="1:10" x14ac:dyDescent="0.3">
      <c r="A348" t="s">
        <v>352</v>
      </c>
      <c r="B348" s="3">
        <v>26.98</v>
      </c>
      <c r="C348" s="3">
        <v>5.21</v>
      </c>
      <c r="D348" s="54" t="s">
        <v>3</v>
      </c>
      <c r="E348" s="54" t="s">
        <v>2</v>
      </c>
      <c r="F348" s="54" t="s">
        <v>2</v>
      </c>
      <c r="G348" s="54">
        <v>2</v>
      </c>
      <c r="H348" t="s">
        <v>3</v>
      </c>
      <c r="I348" t="str">
        <f t="shared" si="5"/>
        <v>Overweight</v>
      </c>
      <c r="J348" t="str">
        <f>IF(Table1_1[[#This Row],[HBA1C]]&gt;=6.5,"Diabetic",IF(Table1_1[[#This Row],[HBA1C]]&gt;=5.7,"Prediabetic","Normal"))</f>
        <v>Normal</v>
      </c>
    </row>
    <row r="349" spans="1:10" x14ac:dyDescent="0.3">
      <c r="A349" t="s">
        <v>353</v>
      </c>
      <c r="B349" s="3">
        <v>25.84</v>
      </c>
      <c r="C349" s="3">
        <v>8.83</v>
      </c>
      <c r="D349" s="54" t="s">
        <v>2</v>
      </c>
      <c r="E349" s="54" t="s">
        <v>2</v>
      </c>
      <c r="F349" s="54" t="s">
        <v>2</v>
      </c>
      <c r="G349" s="54">
        <v>0</v>
      </c>
      <c r="H349" t="s">
        <v>2</v>
      </c>
      <c r="I349" t="str">
        <f t="shared" si="5"/>
        <v>Overweight</v>
      </c>
      <c r="J349" t="str">
        <f>IF(Table1_1[[#This Row],[HBA1C]]&gt;=6.5,"Diabetic",IF(Table1_1[[#This Row],[HBA1C]]&gt;=5.7,"Prediabetic","Normal"))</f>
        <v>Diabetic</v>
      </c>
    </row>
    <row r="350" spans="1:10" x14ac:dyDescent="0.3">
      <c r="A350" t="s">
        <v>354</v>
      </c>
      <c r="B350" s="3">
        <v>28.31</v>
      </c>
      <c r="C350" s="3">
        <v>8.4700000000000006</v>
      </c>
      <c r="D350" s="54" t="s">
        <v>3</v>
      </c>
      <c r="E350" s="54" t="s">
        <v>2</v>
      </c>
      <c r="F350" s="54" t="s">
        <v>2</v>
      </c>
      <c r="G350" s="54">
        <v>2</v>
      </c>
      <c r="H350" t="s">
        <v>3</v>
      </c>
      <c r="I350" t="str">
        <f t="shared" si="5"/>
        <v>Overweight</v>
      </c>
      <c r="J350" t="str">
        <f>IF(Table1_1[[#This Row],[HBA1C]]&gt;=6.5,"Diabetic",IF(Table1_1[[#This Row],[HBA1C]]&gt;=5.7,"Prediabetic","Normal"))</f>
        <v>Diabetic</v>
      </c>
    </row>
    <row r="351" spans="1:10" x14ac:dyDescent="0.3">
      <c r="A351" t="s">
        <v>355</v>
      </c>
      <c r="B351" s="3">
        <v>23.94</v>
      </c>
      <c r="C351" s="3">
        <v>4.2</v>
      </c>
      <c r="D351" s="54" t="s">
        <v>2</v>
      </c>
      <c r="E351" s="54" t="s">
        <v>2</v>
      </c>
      <c r="F351" s="54" t="s">
        <v>2</v>
      </c>
      <c r="G351" s="54">
        <v>0</v>
      </c>
      <c r="H351" t="s">
        <v>3</v>
      </c>
      <c r="I351" t="str">
        <f t="shared" si="5"/>
        <v>Normal Weight</v>
      </c>
      <c r="J351" t="str">
        <f>IF(Table1_1[[#This Row],[HBA1C]]&gt;=6.5,"Diabetic",IF(Table1_1[[#This Row],[HBA1C]]&gt;=5.7,"Prediabetic","Normal"))</f>
        <v>Normal</v>
      </c>
    </row>
    <row r="352" spans="1:10" x14ac:dyDescent="0.3">
      <c r="A352" t="s">
        <v>356</v>
      </c>
      <c r="B352" s="3">
        <v>20.03</v>
      </c>
      <c r="C352" s="3">
        <v>6.14</v>
      </c>
      <c r="D352" s="54" t="s">
        <v>3</v>
      </c>
      <c r="E352" s="54" t="s">
        <v>2</v>
      </c>
      <c r="F352" s="54" t="s">
        <v>2</v>
      </c>
      <c r="G352" s="54">
        <v>0</v>
      </c>
      <c r="H352" t="s">
        <v>3</v>
      </c>
      <c r="I352" t="str">
        <f t="shared" si="5"/>
        <v>Normal Weight</v>
      </c>
      <c r="J352" t="str">
        <f>IF(Table1_1[[#This Row],[HBA1C]]&gt;=6.5,"Diabetic",IF(Table1_1[[#This Row],[HBA1C]]&gt;=5.7,"Prediabetic","Normal"))</f>
        <v>Prediabetic</v>
      </c>
    </row>
    <row r="353" spans="1:10" x14ac:dyDescent="0.3">
      <c r="A353" t="s">
        <v>357</v>
      </c>
      <c r="B353" s="3">
        <v>41.42</v>
      </c>
      <c r="C353" s="3">
        <v>6.07</v>
      </c>
      <c r="D353" s="54" t="s">
        <v>2</v>
      </c>
      <c r="E353" s="54" t="s">
        <v>2</v>
      </c>
      <c r="F353" s="54" t="s">
        <v>2</v>
      </c>
      <c r="G353" s="54">
        <v>0</v>
      </c>
      <c r="H353" t="s">
        <v>2</v>
      </c>
      <c r="I353" t="str">
        <f t="shared" si="5"/>
        <v>Obesity</v>
      </c>
      <c r="J353" t="str">
        <f>IF(Table1_1[[#This Row],[HBA1C]]&gt;=6.5,"Diabetic",IF(Table1_1[[#This Row],[HBA1C]]&gt;=5.7,"Prediabetic","Normal"))</f>
        <v>Prediabetic</v>
      </c>
    </row>
    <row r="354" spans="1:10" x14ac:dyDescent="0.3">
      <c r="A354" t="s">
        <v>358</v>
      </c>
      <c r="B354" s="3">
        <v>36.67</v>
      </c>
      <c r="C354" s="3">
        <v>10.210000000000001</v>
      </c>
      <c r="D354" s="54" t="s">
        <v>2</v>
      </c>
      <c r="E354" s="54" t="s">
        <v>2</v>
      </c>
      <c r="F354" s="54" t="s">
        <v>2</v>
      </c>
      <c r="G354" s="54">
        <v>0</v>
      </c>
      <c r="H354" t="s">
        <v>2</v>
      </c>
      <c r="I354" t="str">
        <f t="shared" si="5"/>
        <v>Obesity</v>
      </c>
      <c r="J354" t="str">
        <f>IF(Table1_1[[#This Row],[HBA1C]]&gt;=6.5,"Diabetic",IF(Table1_1[[#This Row],[HBA1C]]&gt;=5.7,"Prediabetic","Normal"))</f>
        <v>Diabetic</v>
      </c>
    </row>
    <row r="355" spans="1:10" x14ac:dyDescent="0.3">
      <c r="A355" t="s">
        <v>359</v>
      </c>
      <c r="B355" s="3">
        <v>27.645</v>
      </c>
      <c r="C355" s="3">
        <v>4.6900000000000004</v>
      </c>
      <c r="D355" s="54" t="s">
        <v>2</v>
      </c>
      <c r="E355" s="54" t="s">
        <v>2</v>
      </c>
      <c r="F355" s="54" t="s">
        <v>2</v>
      </c>
      <c r="G355" s="54">
        <v>0</v>
      </c>
      <c r="H355" t="s">
        <v>2</v>
      </c>
      <c r="I355" t="str">
        <f t="shared" si="5"/>
        <v>Overweight</v>
      </c>
      <c r="J355" t="str">
        <f>IF(Table1_1[[#This Row],[HBA1C]]&gt;=6.5,"Diabetic",IF(Table1_1[[#This Row],[HBA1C]]&gt;=5.7,"Prediabetic","Normal"))</f>
        <v>Normal</v>
      </c>
    </row>
    <row r="356" spans="1:10" x14ac:dyDescent="0.3">
      <c r="A356" t="s">
        <v>360</v>
      </c>
      <c r="B356" s="3">
        <v>22.72</v>
      </c>
      <c r="C356" s="3">
        <v>5.71</v>
      </c>
      <c r="D356" s="54" t="s">
        <v>2</v>
      </c>
      <c r="E356" s="54" t="s">
        <v>2</v>
      </c>
      <c r="F356" s="54" t="s">
        <v>2</v>
      </c>
      <c r="G356" s="54">
        <v>0</v>
      </c>
      <c r="H356" t="s">
        <v>3</v>
      </c>
      <c r="I356" t="str">
        <f t="shared" si="5"/>
        <v>Normal Weight</v>
      </c>
      <c r="J356" t="str">
        <f>IF(Table1_1[[#This Row],[HBA1C]]&gt;=6.5,"Diabetic",IF(Table1_1[[#This Row],[HBA1C]]&gt;=5.7,"Prediabetic","Normal"))</f>
        <v>Prediabetic</v>
      </c>
    </row>
    <row r="357" spans="1:10" x14ac:dyDescent="0.3">
      <c r="A357" t="s">
        <v>361</v>
      </c>
      <c r="B357" s="3">
        <v>36.520000000000003</v>
      </c>
      <c r="C357" s="3">
        <v>9.07</v>
      </c>
      <c r="D357" s="54" t="s">
        <v>3</v>
      </c>
      <c r="E357" s="54" t="s">
        <v>2</v>
      </c>
      <c r="F357" s="54" t="s">
        <v>4</v>
      </c>
      <c r="G357" s="54">
        <v>1</v>
      </c>
      <c r="H357" t="s">
        <v>2</v>
      </c>
      <c r="I357" t="str">
        <f t="shared" si="5"/>
        <v>Obesity</v>
      </c>
      <c r="J357" t="str">
        <f>IF(Table1_1[[#This Row],[HBA1C]]&gt;=6.5,"Diabetic",IF(Table1_1[[#This Row],[HBA1C]]&gt;=5.7,"Prediabetic","Normal"))</f>
        <v>Diabetic</v>
      </c>
    </row>
    <row r="358" spans="1:10" x14ac:dyDescent="0.3">
      <c r="A358" t="s">
        <v>362</v>
      </c>
      <c r="B358" s="3">
        <v>33.96</v>
      </c>
      <c r="C358" s="3">
        <v>4.99</v>
      </c>
      <c r="D358" s="54" t="s">
        <v>2</v>
      </c>
      <c r="E358" s="54" t="s">
        <v>2</v>
      </c>
      <c r="F358" s="54" t="s">
        <v>2</v>
      </c>
      <c r="G358" s="54">
        <v>0</v>
      </c>
      <c r="H358" t="s">
        <v>3</v>
      </c>
      <c r="I358" t="str">
        <f t="shared" si="5"/>
        <v>Obesity</v>
      </c>
      <c r="J358" t="str">
        <f>IF(Table1_1[[#This Row],[HBA1C]]&gt;=6.5,"Diabetic",IF(Table1_1[[#This Row],[HBA1C]]&gt;=5.7,"Prediabetic","Normal"))</f>
        <v>Normal</v>
      </c>
    </row>
    <row r="359" spans="1:10" x14ac:dyDescent="0.3">
      <c r="A359" t="s">
        <v>363</v>
      </c>
      <c r="B359" s="3">
        <v>26.695</v>
      </c>
      <c r="C359" s="3">
        <v>8.31</v>
      </c>
      <c r="D359" s="54" t="s">
        <v>2</v>
      </c>
      <c r="E359" s="54" t="s">
        <v>2</v>
      </c>
      <c r="F359" s="54" t="s">
        <v>2</v>
      </c>
      <c r="G359" s="54">
        <v>0</v>
      </c>
      <c r="H359" t="s">
        <v>3</v>
      </c>
      <c r="I359" t="str">
        <f t="shared" si="5"/>
        <v>Overweight</v>
      </c>
      <c r="J359" t="str">
        <f>IF(Table1_1[[#This Row],[HBA1C]]&gt;=6.5,"Diabetic",IF(Table1_1[[#This Row],[HBA1C]]&gt;=5.7,"Prediabetic","Normal"))</f>
        <v>Diabetic</v>
      </c>
    </row>
    <row r="360" spans="1:10" x14ac:dyDescent="0.3">
      <c r="A360" t="s">
        <v>364</v>
      </c>
      <c r="B360" s="3">
        <v>18.45</v>
      </c>
      <c r="C360" s="3">
        <v>5.07</v>
      </c>
      <c r="D360" s="54" t="s">
        <v>3</v>
      </c>
      <c r="E360" s="54" t="s">
        <v>2</v>
      </c>
      <c r="F360" s="54" t="s">
        <v>2</v>
      </c>
      <c r="G360" s="54">
        <v>0</v>
      </c>
      <c r="H360" t="s">
        <v>3</v>
      </c>
      <c r="I360" t="str">
        <f t="shared" si="5"/>
        <v>Under  Weight</v>
      </c>
      <c r="J360" t="str">
        <f>IF(Table1_1[[#This Row],[HBA1C]]&gt;=6.5,"Diabetic",IF(Table1_1[[#This Row],[HBA1C]]&gt;=5.7,"Prediabetic","Normal"))</f>
        <v>Normal</v>
      </c>
    </row>
    <row r="361" spans="1:10" x14ac:dyDescent="0.3">
      <c r="A361" t="s">
        <v>365</v>
      </c>
      <c r="B361" s="3">
        <v>33.18</v>
      </c>
      <c r="C361" s="3">
        <v>4.79</v>
      </c>
      <c r="D361" s="54" t="s">
        <v>2</v>
      </c>
      <c r="E361" s="54" t="s">
        <v>2</v>
      </c>
      <c r="F361" s="54" t="s">
        <v>2</v>
      </c>
      <c r="G361" s="54">
        <v>0</v>
      </c>
      <c r="H361" t="s">
        <v>3</v>
      </c>
      <c r="I361" t="str">
        <f t="shared" si="5"/>
        <v>Obesity</v>
      </c>
      <c r="J361" t="str">
        <f>IF(Table1_1[[#This Row],[HBA1C]]&gt;=6.5,"Diabetic",IF(Table1_1[[#This Row],[HBA1C]]&gt;=5.7,"Prediabetic","Normal"))</f>
        <v>Normal</v>
      </c>
    </row>
    <row r="362" spans="1:10" x14ac:dyDescent="0.3">
      <c r="A362" t="s">
        <v>366</v>
      </c>
      <c r="B362" s="3">
        <v>36.1</v>
      </c>
      <c r="C362" s="3">
        <v>11.39</v>
      </c>
      <c r="D362" s="54" t="s">
        <v>3</v>
      </c>
      <c r="E362" s="54" t="s">
        <v>2</v>
      </c>
      <c r="F362" s="54" t="s">
        <v>2</v>
      </c>
      <c r="G362" s="54">
        <v>2</v>
      </c>
      <c r="H362" t="s">
        <v>2</v>
      </c>
      <c r="I362" t="str">
        <f t="shared" si="5"/>
        <v>Obesity</v>
      </c>
      <c r="J362" t="str">
        <f>IF(Table1_1[[#This Row],[HBA1C]]&gt;=6.5,"Diabetic",IF(Table1_1[[#This Row],[HBA1C]]&gt;=5.7,"Prediabetic","Normal"))</f>
        <v>Diabetic</v>
      </c>
    </row>
    <row r="363" spans="1:10" x14ac:dyDescent="0.3">
      <c r="A363" t="s">
        <v>367</v>
      </c>
      <c r="B363" s="3">
        <v>22.77</v>
      </c>
      <c r="C363" s="3">
        <v>6</v>
      </c>
      <c r="D363" s="54" t="s">
        <v>2</v>
      </c>
      <c r="E363" s="54" t="s">
        <v>2</v>
      </c>
      <c r="F363" s="54" t="s">
        <v>2</v>
      </c>
      <c r="G363" s="54">
        <v>0</v>
      </c>
      <c r="H363" t="s">
        <v>3</v>
      </c>
      <c r="I363" t="str">
        <f t="shared" si="5"/>
        <v>Normal Weight</v>
      </c>
      <c r="J363" t="str">
        <f>IF(Table1_1[[#This Row],[HBA1C]]&gt;=6.5,"Diabetic",IF(Table1_1[[#This Row],[HBA1C]]&gt;=5.7,"Prediabetic","Normal"))</f>
        <v>Prediabetic</v>
      </c>
    </row>
    <row r="364" spans="1:10" x14ac:dyDescent="0.3">
      <c r="A364" t="s">
        <v>368</v>
      </c>
      <c r="B364" s="3">
        <v>21.24</v>
      </c>
      <c r="C364" s="3">
        <v>5.13</v>
      </c>
      <c r="D364" s="54" t="s">
        <v>2</v>
      </c>
      <c r="E364" s="54" t="s">
        <v>2</v>
      </c>
      <c r="F364" s="54" t="s">
        <v>2</v>
      </c>
      <c r="G364" s="54">
        <v>0</v>
      </c>
      <c r="H364" t="s">
        <v>3</v>
      </c>
      <c r="I364" t="str">
        <f t="shared" si="5"/>
        <v>Normal Weight</v>
      </c>
      <c r="J364" t="str">
        <f>IF(Table1_1[[#This Row],[HBA1C]]&gt;=6.5,"Diabetic",IF(Table1_1[[#This Row],[HBA1C]]&gt;=5.7,"Prediabetic","Normal"))</f>
        <v>Normal</v>
      </c>
    </row>
    <row r="365" spans="1:10" x14ac:dyDescent="0.3">
      <c r="A365" t="s">
        <v>369</v>
      </c>
      <c r="B365" s="3">
        <v>17.600000000000001</v>
      </c>
      <c r="C365" s="3">
        <v>5.26</v>
      </c>
      <c r="D365" s="54" t="s">
        <v>3</v>
      </c>
      <c r="E365" s="54" t="s">
        <v>2</v>
      </c>
      <c r="F365" s="54" t="s">
        <v>2</v>
      </c>
      <c r="G365" s="54">
        <v>0</v>
      </c>
      <c r="H365" t="s">
        <v>3</v>
      </c>
      <c r="I365" t="str">
        <f t="shared" si="5"/>
        <v>Under  Weight</v>
      </c>
      <c r="J365" t="str">
        <f>IF(Table1_1[[#This Row],[HBA1C]]&gt;=6.5,"Diabetic",IF(Table1_1[[#This Row],[HBA1C]]&gt;=5.7,"Prediabetic","Normal"))</f>
        <v>Normal</v>
      </c>
    </row>
    <row r="366" spans="1:10" x14ac:dyDescent="0.3">
      <c r="A366" t="s">
        <v>370</v>
      </c>
      <c r="B366" s="3">
        <v>26.29</v>
      </c>
      <c r="C366" s="3">
        <v>6.84</v>
      </c>
      <c r="D366" s="54" t="s">
        <v>2</v>
      </c>
      <c r="E366" s="54" t="s">
        <v>2</v>
      </c>
      <c r="F366" s="54" t="s">
        <v>2</v>
      </c>
      <c r="G366" s="54">
        <v>0</v>
      </c>
      <c r="H366" t="s">
        <v>3</v>
      </c>
      <c r="I366" t="str">
        <f t="shared" si="5"/>
        <v>Overweight</v>
      </c>
      <c r="J366" t="str">
        <f>IF(Table1_1[[#This Row],[HBA1C]]&gt;=6.5,"Diabetic",IF(Table1_1[[#This Row],[HBA1C]]&gt;=5.7,"Prediabetic","Normal"))</f>
        <v>Diabetic</v>
      </c>
    </row>
    <row r="367" spans="1:10" x14ac:dyDescent="0.3">
      <c r="A367" t="s">
        <v>371</v>
      </c>
      <c r="B367" s="3">
        <v>35.31</v>
      </c>
      <c r="C367" s="3">
        <v>9.0399999999999991</v>
      </c>
      <c r="D367" s="54" t="s">
        <v>2</v>
      </c>
      <c r="E367" s="54" t="s">
        <v>2</v>
      </c>
      <c r="F367" s="54" t="s">
        <v>2</v>
      </c>
      <c r="G367" s="54">
        <v>0</v>
      </c>
      <c r="H367" t="s">
        <v>2</v>
      </c>
      <c r="I367" t="str">
        <f t="shared" si="5"/>
        <v>Obesity</v>
      </c>
      <c r="J367" t="str">
        <f>IF(Table1_1[[#This Row],[HBA1C]]&gt;=6.5,"Diabetic",IF(Table1_1[[#This Row],[HBA1C]]&gt;=5.7,"Prediabetic","Normal"))</f>
        <v>Diabetic</v>
      </c>
    </row>
    <row r="368" spans="1:10" x14ac:dyDescent="0.3">
      <c r="A368" t="s">
        <v>372</v>
      </c>
      <c r="B368" s="3">
        <v>27.04</v>
      </c>
      <c r="C368" s="3">
        <v>4.0999999999999996</v>
      </c>
      <c r="D368" s="54" t="s">
        <v>2</v>
      </c>
      <c r="E368" s="54" t="s">
        <v>2</v>
      </c>
      <c r="F368" s="54" t="s">
        <v>2</v>
      </c>
      <c r="G368" s="54">
        <v>1</v>
      </c>
      <c r="H368" t="s">
        <v>3</v>
      </c>
      <c r="I368" t="str">
        <f t="shared" si="5"/>
        <v>Overweight</v>
      </c>
      <c r="J368" t="str">
        <f>IF(Table1_1[[#This Row],[HBA1C]]&gt;=6.5,"Diabetic",IF(Table1_1[[#This Row],[HBA1C]]&gt;=5.7,"Prediabetic","Normal"))</f>
        <v>Normal</v>
      </c>
    </row>
    <row r="369" spans="1:10" x14ac:dyDescent="0.3">
      <c r="A369" t="s">
        <v>373</v>
      </c>
      <c r="B369" s="3">
        <v>30.23</v>
      </c>
      <c r="C369" s="3">
        <v>4.2300000000000004</v>
      </c>
      <c r="D369" s="54" t="s">
        <v>3</v>
      </c>
      <c r="E369" s="54" t="s">
        <v>2</v>
      </c>
      <c r="F369" s="54" t="s">
        <v>4</v>
      </c>
      <c r="G369" s="54">
        <v>1</v>
      </c>
      <c r="H369" t="s">
        <v>3</v>
      </c>
      <c r="I369" t="str">
        <f t="shared" si="5"/>
        <v>Obesity</v>
      </c>
      <c r="J369" t="str">
        <f>IF(Table1_1[[#This Row],[HBA1C]]&gt;=6.5,"Diabetic",IF(Table1_1[[#This Row],[HBA1C]]&gt;=5.7,"Prediabetic","Normal"))</f>
        <v>Normal</v>
      </c>
    </row>
    <row r="370" spans="1:10" x14ac:dyDescent="0.3">
      <c r="A370" t="s">
        <v>374</v>
      </c>
      <c r="B370" s="3">
        <v>30.6</v>
      </c>
      <c r="C370" s="3">
        <v>6.48</v>
      </c>
      <c r="D370" s="54" t="s">
        <v>3</v>
      </c>
      <c r="E370" s="54" t="s">
        <v>2</v>
      </c>
      <c r="F370" s="54" t="s">
        <v>4</v>
      </c>
      <c r="G370" s="54">
        <v>1</v>
      </c>
      <c r="H370" t="s">
        <v>3</v>
      </c>
      <c r="I370" t="str">
        <f t="shared" si="5"/>
        <v>Obesity</v>
      </c>
      <c r="J370" t="str">
        <f>IF(Table1_1[[#This Row],[HBA1C]]&gt;=6.5,"Diabetic",IF(Table1_1[[#This Row],[HBA1C]]&gt;=5.7,"Prediabetic","Normal"))</f>
        <v>Prediabetic</v>
      </c>
    </row>
    <row r="371" spans="1:10" x14ac:dyDescent="0.3">
      <c r="A371" t="s">
        <v>375</v>
      </c>
      <c r="B371" s="3">
        <v>26.8</v>
      </c>
      <c r="C371" s="3">
        <v>5.53</v>
      </c>
      <c r="D371" s="54" t="s">
        <v>2</v>
      </c>
      <c r="E371" s="54" t="s">
        <v>2</v>
      </c>
      <c r="F371" s="54" t="s">
        <v>2</v>
      </c>
      <c r="G371" s="54">
        <v>1</v>
      </c>
      <c r="H371" t="s">
        <v>3</v>
      </c>
      <c r="I371" t="str">
        <f t="shared" si="5"/>
        <v>Overweight</v>
      </c>
      <c r="J371" t="str">
        <f>IF(Table1_1[[#This Row],[HBA1C]]&gt;=6.5,"Diabetic",IF(Table1_1[[#This Row],[HBA1C]]&gt;=5.7,"Prediabetic","Normal"))</f>
        <v>Normal</v>
      </c>
    </row>
    <row r="372" spans="1:10" x14ac:dyDescent="0.3">
      <c r="A372" t="s">
        <v>376</v>
      </c>
      <c r="B372" s="3">
        <v>16.86</v>
      </c>
      <c r="C372" s="3">
        <v>4.07</v>
      </c>
      <c r="D372" s="54" t="s">
        <v>3</v>
      </c>
      <c r="E372" s="54" t="s">
        <v>2</v>
      </c>
      <c r="F372" s="54" t="s">
        <v>2</v>
      </c>
      <c r="G372" s="54">
        <v>0</v>
      </c>
      <c r="H372" t="s">
        <v>3</v>
      </c>
      <c r="I372" t="str">
        <f t="shared" si="5"/>
        <v>Under  Weight</v>
      </c>
      <c r="J372" t="str">
        <f>IF(Table1_1[[#This Row],[HBA1C]]&gt;=6.5,"Diabetic",IF(Table1_1[[#This Row],[HBA1C]]&gt;=5.7,"Prediabetic","Normal"))</f>
        <v>Normal</v>
      </c>
    </row>
    <row r="373" spans="1:10" x14ac:dyDescent="0.3">
      <c r="A373" t="s">
        <v>377</v>
      </c>
      <c r="B373" s="3">
        <v>16.3</v>
      </c>
      <c r="C373" s="3">
        <v>5.51</v>
      </c>
      <c r="D373" s="54" t="s">
        <v>2</v>
      </c>
      <c r="E373" s="54" t="s">
        <v>2</v>
      </c>
      <c r="F373" s="54" t="s">
        <v>2</v>
      </c>
      <c r="G373" s="54">
        <v>1</v>
      </c>
      <c r="H373" t="s">
        <v>3</v>
      </c>
      <c r="I373" t="str">
        <f t="shared" si="5"/>
        <v>Under  Weight</v>
      </c>
      <c r="J373" t="str">
        <f>IF(Table1_1[[#This Row],[HBA1C]]&gt;=6.5,"Diabetic",IF(Table1_1[[#This Row],[HBA1C]]&gt;=5.7,"Prediabetic","Normal"))</f>
        <v>Normal</v>
      </c>
    </row>
    <row r="374" spans="1:10" x14ac:dyDescent="0.3">
      <c r="A374" t="s">
        <v>378</v>
      </c>
      <c r="B374" s="3">
        <v>29.81</v>
      </c>
      <c r="C374" s="3">
        <v>11.66</v>
      </c>
      <c r="D374" s="54" t="s">
        <v>2</v>
      </c>
      <c r="E374" s="54" t="s">
        <v>2</v>
      </c>
      <c r="F374" s="54" t="s">
        <v>2</v>
      </c>
      <c r="G374" s="54">
        <v>0</v>
      </c>
      <c r="H374" t="s">
        <v>3</v>
      </c>
      <c r="I374" t="str">
        <f t="shared" si="5"/>
        <v>Overweight</v>
      </c>
      <c r="J374" t="str">
        <f>IF(Table1_1[[#This Row],[HBA1C]]&gt;=6.5,"Diabetic",IF(Table1_1[[#This Row],[HBA1C]]&gt;=5.7,"Prediabetic","Normal"))</f>
        <v>Diabetic</v>
      </c>
    </row>
    <row r="375" spans="1:10" x14ac:dyDescent="0.3">
      <c r="A375" t="s">
        <v>379</v>
      </c>
      <c r="B375" s="3">
        <v>16.329999999999998</v>
      </c>
      <c r="C375" s="3">
        <v>7.26</v>
      </c>
      <c r="D375" s="54" t="s">
        <v>3</v>
      </c>
      <c r="E375" s="54" t="s">
        <v>2</v>
      </c>
      <c r="F375" s="54" t="s">
        <v>2</v>
      </c>
      <c r="G375" s="54">
        <v>0</v>
      </c>
      <c r="H375" t="s">
        <v>3</v>
      </c>
      <c r="I375" t="str">
        <f t="shared" si="5"/>
        <v>Under  Weight</v>
      </c>
      <c r="J375" t="str">
        <f>IF(Table1_1[[#This Row],[HBA1C]]&gt;=6.5,"Diabetic",IF(Table1_1[[#This Row],[HBA1C]]&gt;=5.7,"Prediabetic","Normal"))</f>
        <v>Diabetic</v>
      </c>
    </row>
    <row r="376" spans="1:10" x14ac:dyDescent="0.3">
      <c r="A376" t="s">
        <v>380</v>
      </c>
      <c r="B376" s="3">
        <v>16.37</v>
      </c>
      <c r="C376" s="3">
        <v>4.79</v>
      </c>
      <c r="D376" s="54" t="s">
        <v>3</v>
      </c>
      <c r="E376" s="54" t="s">
        <v>2</v>
      </c>
      <c r="F376" s="54" t="s">
        <v>2</v>
      </c>
      <c r="G376" s="54">
        <v>0</v>
      </c>
      <c r="H376" t="s">
        <v>3</v>
      </c>
      <c r="I376" t="str">
        <f t="shared" si="5"/>
        <v>Under  Weight</v>
      </c>
      <c r="J376" t="str">
        <f>IF(Table1_1[[#This Row],[HBA1C]]&gt;=6.5,"Diabetic",IF(Table1_1[[#This Row],[HBA1C]]&gt;=5.7,"Prediabetic","Normal"))</f>
        <v>Normal</v>
      </c>
    </row>
    <row r="377" spans="1:10" x14ac:dyDescent="0.3">
      <c r="A377" t="s">
        <v>381</v>
      </c>
      <c r="B377" s="3">
        <v>22.42</v>
      </c>
      <c r="C377" s="3">
        <v>4.68</v>
      </c>
      <c r="D377" s="54" t="s">
        <v>3</v>
      </c>
      <c r="E377" s="54" t="s">
        <v>2</v>
      </c>
      <c r="F377" s="54" t="s">
        <v>2</v>
      </c>
      <c r="G377" s="54">
        <v>1</v>
      </c>
      <c r="H377" t="s">
        <v>2</v>
      </c>
      <c r="I377" t="str">
        <f t="shared" si="5"/>
        <v>Normal Weight</v>
      </c>
      <c r="J377" t="str">
        <f>IF(Table1_1[[#This Row],[HBA1C]]&gt;=6.5,"Diabetic",IF(Table1_1[[#This Row],[HBA1C]]&gt;=5.7,"Prediabetic","Normal"))</f>
        <v>Normal</v>
      </c>
    </row>
    <row r="378" spans="1:10" x14ac:dyDescent="0.3">
      <c r="A378" t="s">
        <v>382</v>
      </c>
      <c r="B378" s="3">
        <v>31.35</v>
      </c>
      <c r="C378" s="3">
        <v>4.33</v>
      </c>
      <c r="D378" s="54" t="s">
        <v>3</v>
      </c>
      <c r="E378" s="54" t="s">
        <v>2</v>
      </c>
      <c r="F378" s="54" t="s">
        <v>4</v>
      </c>
      <c r="G378" s="54">
        <v>1</v>
      </c>
      <c r="H378" t="s">
        <v>2</v>
      </c>
      <c r="I378" t="str">
        <f t="shared" si="5"/>
        <v>Obesity</v>
      </c>
      <c r="J378" t="str">
        <f>IF(Table1_1[[#This Row],[HBA1C]]&gt;=6.5,"Diabetic",IF(Table1_1[[#This Row],[HBA1C]]&gt;=5.7,"Prediabetic","Normal"))</f>
        <v>Normal</v>
      </c>
    </row>
    <row r="379" spans="1:10" x14ac:dyDescent="0.3">
      <c r="A379" t="s">
        <v>383</v>
      </c>
      <c r="B379" s="3">
        <v>31.9</v>
      </c>
      <c r="C379" s="3">
        <v>11.89</v>
      </c>
      <c r="D379" s="54" t="s">
        <v>2</v>
      </c>
      <c r="E379" s="54" t="s">
        <v>2</v>
      </c>
      <c r="F379" s="54" t="s">
        <v>2</v>
      </c>
      <c r="G379" s="54">
        <v>0</v>
      </c>
      <c r="H379" t="s">
        <v>2</v>
      </c>
      <c r="I379" t="str">
        <f t="shared" si="5"/>
        <v>Obesity</v>
      </c>
      <c r="J379" t="str">
        <f>IF(Table1_1[[#This Row],[HBA1C]]&gt;=6.5,"Diabetic",IF(Table1_1[[#This Row],[HBA1C]]&gt;=5.7,"Prediabetic","Normal"))</f>
        <v>Diabetic</v>
      </c>
    </row>
    <row r="380" spans="1:10" x14ac:dyDescent="0.3">
      <c r="A380" t="s">
        <v>384</v>
      </c>
      <c r="B380" s="3">
        <v>30.6</v>
      </c>
      <c r="C380" s="3">
        <v>5.24</v>
      </c>
      <c r="D380" s="54" t="s">
        <v>2</v>
      </c>
      <c r="E380" s="54" t="s">
        <v>2</v>
      </c>
      <c r="F380" s="54" t="s">
        <v>2</v>
      </c>
      <c r="G380" s="54">
        <v>0</v>
      </c>
      <c r="H380" t="s">
        <v>3</v>
      </c>
      <c r="I380" t="str">
        <f t="shared" si="5"/>
        <v>Obesity</v>
      </c>
      <c r="J380" t="str">
        <f>IF(Table1_1[[#This Row],[HBA1C]]&gt;=6.5,"Diabetic",IF(Table1_1[[#This Row],[HBA1C]]&gt;=5.7,"Prediabetic","Normal"))</f>
        <v>Normal</v>
      </c>
    </row>
    <row r="381" spans="1:10" x14ac:dyDescent="0.3">
      <c r="A381" t="s">
        <v>385</v>
      </c>
      <c r="B381" s="3">
        <v>28.975000000000001</v>
      </c>
      <c r="C381" s="3">
        <v>7.63</v>
      </c>
      <c r="D381" s="54" t="s">
        <v>2</v>
      </c>
      <c r="E381" s="54" t="s">
        <v>2</v>
      </c>
      <c r="F381" s="54" t="s">
        <v>2</v>
      </c>
      <c r="G381" s="54">
        <v>0</v>
      </c>
      <c r="H381" t="s">
        <v>3</v>
      </c>
      <c r="I381" t="str">
        <f t="shared" si="5"/>
        <v>Overweight</v>
      </c>
      <c r="J381" t="str">
        <f>IF(Table1_1[[#This Row],[HBA1C]]&gt;=6.5,"Diabetic",IF(Table1_1[[#This Row],[HBA1C]]&gt;=5.7,"Prediabetic","Normal"))</f>
        <v>Diabetic</v>
      </c>
    </row>
    <row r="382" spans="1:10" x14ac:dyDescent="0.3">
      <c r="A382" t="s">
        <v>386</v>
      </c>
      <c r="B382" s="3">
        <v>24.86</v>
      </c>
      <c r="C382" s="3">
        <v>8.92</v>
      </c>
      <c r="D382" s="54" t="s">
        <v>3</v>
      </c>
      <c r="E382" s="54" t="s">
        <v>2</v>
      </c>
      <c r="F382" s="54" t="s">
        <v>2</v>
      </c>
      <c r="G382" s="54">
        <v>2</v>
      </c>
      <c r="H382" t="s">
        <v>2</v>
      </c>
      <c r="I382" t="str">
        <f t="shared" si="5"/>
        <v>Normal Weight</v>
      </c>
      <c r="J382" t="str">
        <f>IF(Table1_1[[#This Row],[HBA1C]]&gt;=6.5,"Diabetic",IF(Table1_1[[#This Row],[HBA1C]]&gt;=5.7,"Prediabetic","Normal"))</f>
        <v>Diabetic</v>
      </c>
    </row>
    <row r="383" spans="1:10" x14ac:dyDescent="0.3">
      <c r="A383" t="s">
        <v>387</v>
      </c>
      <c r="B383" s="3">
        <v>19.54</v>
      </c>
      <c r="C383" s="3">
        <v>5.37</v>
      </c>
      <c r="D383" s="54" t="s">
        <v>2</v>
      </c>
      <c r="E383" s="54" t="s">
        <v>2</v>
      </c>
      <c r="F383" s="54" t="s">
        <v>2</v>
      </c>
      <c r="G383" s="54">
        <v>0</v>
      </c>
      <c r="H383" t="s">
        <v>3</v>
      </c>
      <c r="I383" t="str">
        <f t="shared" si="5"/>
        <v>Normal Weight</v>
      </c>
      <c r="J383" t="str">
        <f>IF(Table1_1[[#This Row],[HBA1C]]&gt;=6.5,"Diabetic",IF(Table1_1[[#This Row],[HBA1C]]&gt;=5.7,"Prediabetic","Normal"))</f>
        <v>Normal</v>
      </c>
    </row>
    <row r="384" spans="1:10" x14ac:dyDescent="0.3">
      <c r="A384" t="s">
        <v>388</v>
      </c>
      <c r="B384" s="3">
        <v>26.74</v>
      </c>
      <c r="C384" s="3">
        <v>4.3099999999999996</v>
      </c>
      <c r="D384" s="54" t="s">
        <v>2</v>
      </c>
      <c r="E384" s="54" t="s">
        <v>2</v>
      </c>
      <c r="F384" s="54" t="s">
        <v>2</v>
      </c>
      <c r="G384" s="54">
        <v>0</v>
      </c>
      <c r="H384" t="s">
        <v>3</v>
      </c>
      <c r="I384" t="str">
        <f t="shared" si="5"/>
        <v>Overweight</v>
      </c>
      <c r="J384" t="str">
        <f>IF(Table1_1[[#This Row],[HBA1C]]&gt;=6.5,"Diabetic",IF(Table1_1[[#This Row],[HBA1C]]&gt;=5.7,"Prediabetic","Normal"))</f>
        <v>Normal</v>
      </c>
    </row>
    <row r="385" spans="1:10" x14ac:dyDescent="0.3">
      <c r="A385" t="s">
        <v>389</v>
      </c>
      <c r="B385" s="3">
        <v>22.99</v>
      </c>
      <c r="C385" s="3">
        <v>10.46</v>
      </c>
      <c r="D385" s="54" t="s">
        <v>2</v>
      </c>
      <c r="E385" s="54" t="s">
        <v>2</v>
      </c>
      <c r="F385" s="54" t="s">
        <v>2</v>
      </c>
      <c r="G385" s="54">
        <v>3</v>
      </c>
      <c r="H385" t="s">
        <v>3</v>
      </c>
      <c r="I385" t="str">
        <f t="shared" si="5"/>
        <v>Normal Weight</v>
      </c>
      <c r="J385" t="str">
        <f>IF(Table1_1[[#This Row],[HBA1C]]&gt;=6.5,"Diabetic",IF(Table1_1[[#This Row],[HBA1C]]&gt;=5.7,"Prediabetic","Normal"))</f>
        <v>Diabetic</v>
      </c>
    </row>
    <row r="386" spans="1:10" x14ac:dyDescent="0.3">
      <c r="A386" t="s">
        <v>390</v>
      </c>
      <c r="B386" s="3">
        <v>31.46</v>
      </c>
      <c r="C386" s="3">
        <v>7.39</v>
      </c>
      <c r="D386" s="54" t="s">
        <v>2</v>
      </c>
      <c r="E386" s="54" t="s">
        <v>2</v>
      </c>
      <c r="F386" s="54" t="s">
        <v>2</v>
      </c>
      <c r="G386" s="54">
        <v>0</v>
      </c>
      <c r="H386" t="s">
        <v>2</v>
      </c>
      <c r="I386" t="str">
        <f t="shared" si="5"/>
        <v>Obesity</v>
      </c>
      <c r="J386" t="str">
        <f>IF(Table1_1[[#This Row],[HBA1C]]&gt;=6.5,"Diabetic",IF(Table1_1[[#This Row],[HBA1C]]&gt;=5.7,"Prediabetic","Normal"))</f>
        <v>Diabetic</v>
      </c>
    </row>
    <row r="387" spans="1:10" x14ac:dyDescent="0.3">
      <c r="A387" t="s">
        <v>391</v>
      </c>
      <c r="B387" s="3">
        <v>30.86</v>
      </c>
      <c r="C387" s="3">
        <v>6.18</v>
      </c>
      <c r="D387" s="54" t="s">
        <v>2</v>
      </c>
      <c r="E387" s="54" t="s">
        <v>3</v>
      </c>
      <c r="F387" s="54" t="s">
        <v>2</v>
      </c>
      <c r="G387" s="54">
        <v>2</v>
      </c>
      <c r="H387" t="s">
        <v>3</v>
      </c>
      <c r="I387" t="str">
        <f t="shared" ref="I387:I450" si="6">IF(B387&gt;=30,"Obesity",IF(B387&gt;=25,"Overweight",IF(B387&gt;18.5,"Normal Weight","Under  Weight")))</f>
        <v>Obesity</v>
      </c>
      <c r="J387" t="str">
        <f>IF(Table1_1[[#This Row],[HBA1C]]&gt;=6.5,"Diabetic",IF(Table1_1[[#This Row],[HBA1C]]&gt;=5.7,"Prediabetic","Normal"))</f>
        <v>Prediabetic</v>
      </c>
    </row>
    <row r="388" spans="1:10" x14ac:dyDescent="0.3">
      <c r="A388" t="s">
        <v>392</v>
      </c>
      <c r="B388" s="3">
        <v>31.96</v>
      </c>
      <c r="C388" s="3">
        <v>8.86</v>
      </c>
      <c r="D388" s="54" t="s">
        <v>2</v>
      </c>
      <c r="E388" s="54" t="s">
        <v>2</v>
      </c>
      <c r="F388" s="54" t="s">
        <v>2</v>
      </c>
      <c r="G388" s="54">
        <v>0</v>
      </c>
      <c r="H388" t="s">
        <v>3</v>
      </c>
      <c r="I388" t="str">
        <f t="shared" si="6"/>
        <v>Obesity</v>
      </c>
      <c r="J388" t="str">
        <f>IF(Table1_1[[#This Row],[HBA1C]]&gt;=6.5,"Diabetic",IF(Table1_1[[#This Row],[HBA1C]]&gt;=5.7,"Prediabetic","Normal"))</f>
        <v>Diabetic</v>
      </c>
    </row>
    <row r="389" spans="1:10" x14ac:dyDescent="0.3">
      <c r="A389" t="s">
        <v>393</v>
      </c>
      <c r="B389" s="3">
        <v>23.76</v>
      </c>
      <c r="C389" s="3">
        <v>10.96</v>
      </c>
      <c r="D389" s="54" t="s">
        <v>2</v>
      </c>
      <c r="E389" s="54" t="s">
        <v>2</v>
      </c>
      <c r="F389" s="54" t="s">
        <v>2</v>
      </c>
      <c r="G389" s="54">
        <v>3</v>
      </c>
      <c r="H389" t="s">
        <v>3</v>
      </c>
      <c r="I389" t="str">
        <f t="shared" si="6"/>
        <v>Normal Weight</v>
      </c>
      <c r="J389" t="str">
        <f>IF(Table1_1[[#This Row],[HBA1C]]&gt;=6.5,"Diabetic",IF(Table1_1[[#This Row],[HBA1C]]&gt;=5.7,"Prediabetic","Normal"))</f>
        <v>Diabetic</v>
      </c>
    </row>
    <row r="390" spans="1:10" x14ac:dyDescent="0.3">
      <c r="A390" t="s">
        <v>394</v>
      </c>
      <c r="B390" s="3">
        <v>19.38</v>
      </c>
      <c r="C390" s="3">
        <v>6.28</v>
      </c>
      <c r="D390" s="54" t="s">
        <v>2</v>
      </c>
      <c r="E390" s="54" t="s">
        <v>2</v>
      </c>
      <c r="F390" s="54" t="s">
        <v>2</v>
      </c>
      <c r="G390" s="54">
        <v>0</v>
      </c>
      <c r="H390" t="s">
        <v>3</v>
      </c>
      <c r="I390" t="str">
        <f t="shared" si="6"/>
        <v>Normal Weight</v>
      </c>
      <c r="J390" t="str">
        <f>IF(Table1_1[[#This Row],[HBA1C]]&gt;=6.5,"Diabetic",IF(Table1_1[[#This Row],[HBA1C]]&gt;=5.7,"Prediabetic","Normal"))</f>
        <v>Prediabetic</v>
      </c>
    </row>
    <row r="391" spans="1:10" x14ac:dyDescent="0.3">
      <c r="A391" t="s">
        <v>395</v>
      </c>
      <c r="B391" s="3">
        <v>16.21</v>
      </c>
      <c r="C391" s="3">
        <v>6.29</v>
      </c>
      <c r="D391" s="54" t="s">
        <v>3</v>
      </c>
      <c r="E391" s="54" t="s">
        <v>2</v>
      </c>
      <c r="F391" s="54" t="s">
        <v>2</v>
      </c>
      <c r="G391" s="54">
        <v>1</v>
      </c>
      <c r="H391" t="s">
        <v>3</v>
      </c>
      <c r="I391" t="str">
        <f t="shared" si="6"/>
        <v>Under  Weight</v>
      </c>
      <c r="J391" t="str">
        <f>IF(Table1_1[[#This Row],[HBA1C]]&gt;=6.5,"Diabetic",IF(Table1_1[[#This Row],[HBA1C]]&gt;=5.7,"Prediabetic","Normal"))</f>
        <v>Prediabetic</v>
      </c>
    </row>
    <row r="392" spans="1:10" x14ac:dyDescent="0.3">
      <c r="A392" t="s">
        <v>396</v>
      </c>
      <c r="B392" s="3">
        <v>32.54</v>
      </c>
      <c r="C392" s="3">
        <v>4.0199999999999996</v>
      </c>
      <c r="D392" s="54" t="s">
        <v>2</v>
      </c>
      <c r="E392" s="54" t="s">
        <v>3</v>
      </c>
      <c r="F392" s="54" t="s">
        <v>2</v>
      </c>
      <c r="G392" s="54">
        <v>1</v>
      </c>
      <c r="H392" t="s">
        <v>3</v>
      </c>
      <c r="I392" t="str">
        <f t="shared" si="6"/>
        <v>Obesity</v>
      </c>
      <c r="J392" t="str">
        <f>IF(Table1_1[[#This Row],[HBA1C]]&gt;=6.5,"Diabetic",IF(Table1_1[[#This Row],[HBA1C]]&gt;=5.7,"Prediabetic","Normal"))</f>
        <v>Normal</v>
      </c>
    </row>
    <row r="393" spans="1:10" x14ac:dyDescent="0.3">
      <c r="A393" t="s">
        <v>397</v>
      </c>
      <c r="B393" s="3">
        <v>36.765000000000001</v>
      </c>
      <c r="C393" s="3">
        <v>11.95</v>
      </c>
      <c r="D393" s="54" t="s">
        <v>3</v>
      </c>
      <c r="E393" s="54" t="s">
        <v>2</v>
      </c>
      <c r="F393" s="54" t="s">
        <v>2</v>
      </c>
      <c r="G393" s="54">
        <v>2</v>
      </c>
      <c r="H393" t="s">
        <v>2</v>
      </c>
      <c r="I393" t="str">
        <f t="shared" si="6"/>
        <v>Obesity</v>
      </c>
      <c r="J393" t="str">
        <f>IF(Table1_1[[#This Row],[HBA1C]]&gt;=6.5,"Diabetic",IF(Table1_1[[#This Row],[HBA1C]]&gt;=5.7,"Prediabetic","Normal"))</f>
        <v>Diabetic</v>
      </c>
    </row>
    <row r="394" spans="1:10" x14ac:dyDescent="0.3">
      <c r="A394" t="s">
        <v>398</v>
      </c>
      <c r="B394" s="3">
        <v>35.909999999999997</v>
      </c>
      <c r="C394" s="3">
        <v>8.7100000000000009</v>
      </c>
      <c r="D394" s="54" t="s">
        <v>2</v>
      </c>
      <c r="E394" s="54" t="s">
        <v>2</v>
      </c>
      <c r="F394" s="54" t="s">
        <v>2</v>
      </c>
      <c r="G394" s="54">
        <v>0</v>
      </c>
      <c r="H394" t="s">
        <v>2</v>
      </c>
      <c r="I394" t="str">
        <f t="shared" si="6"/>
        <v>Obesity</v>
      </c>
      <c r="J394" t="str">
        <f>IF(Table1_1[[#This Row],[HBA1C]]&gt;=6.5,"Diabetic",IF(Table1_1[[#This Row],[HBA1C]]&gt;=5.7,"Prediabetic","Normal"))</f>
        <v>Diabetic</v>
      </c>
    </row>
    <row r="395" spans="1:10" x14ac:dyDescent="0.3">
      <c r="A395" t="s">
        <v>399</v>
      </c>
      <c r="B395" s="3">
        <v>32.06</v>
      </c>
      <c r="C395" s="3">
        <v>4.67</v>
      </c>
      <c r="D395" s="54" t="s">
        <v>2</v>
      </c>
      <c r="E395" s="54" t="s">
        <v>3</v>
      </c>
      <c r="F395" s="54" t="s">
        <v>2</v>
      </c>
      <c r="G395" s="54">
        <v>1</v>
      </c>
      <c r="H395" t="s">
        <v>3</v>
      </c>
      <c r="I395" t="str">
        <f t="shared" si="6"/>
        <v>Obesity</v>
      </c>
      <c r="J395" t="str">
        <f>IF(Table1_1[[#This Row],[HBA1C]]&gt;=6.5,"Diabetic",IF(Table1_1[[#This Row],[HBA1C]]&gt;=5.7,"Prediabetic","Normal"))</f>
        <v>Normal</v>
      </c>
    </row>
    <row r="396" spans="1:10" x14ac:dyDescent="0.3">
      <c r="A396" t="s">
        <v>400</v>
      </c>
      <c r="B396" s="3">
        <v>24.1</v>
      </c>
      <c r="C396" s="3">
        <v>11.14</v>
      </c>
      <c r="D396" s="54" t="s">
        <v>3</v>
      </c>
      <c r="E396" s="54" t="s">
        <v>2</v>
      </c>
      <c r="F396" s="54" t="s">
        <v>2</v>
      </c>
      <c r="G396" s="54">
        <v>1</v>
      </c>
      <c r="H396" t="s">
        <v>2</v>
      </c>
      <c r="I396" t="str">
        <f t="shared" si="6"/>
        <v>Normal Weight</v>
      </c>
      <c r="J396" t="str">
        <f>IF(Table1_1[[#This Row],[HBA1C]]&gt;=6.5,"Diabetic",IF(Table1_1[[#This Row],[HBA1C]]&gt;=5.7,"Prediabetic","Normal"))</f>
        <v>Diabetic</v>
      </c>
    </row>
    <row r="397" spans="1:10" x14ac:dyDescent="0.3">
      <c r="A397" t="s">
        <v>401</v>
      </c>
      <c r="B397" s="3">
        <v>27.1</v>
      </c>
      <c r="C397" s="3">
        <v>9.0500000000000007</v>
      </c>
      <c r="D397" s="54" t="s">
        <v>2</v>
      </c>
      <c r="E397" s="54" t="s">
        <v>2</v>
      </c>
      <c r="F397" s="54" t="s">
        <v>2</v>
      </c>
      <c r="G397" s="54">
        <v>2</v>
      </c>
      <c r="H397" t="s">
        <v>2</v>
      </c>
      <c r="I397" t="str">
        <f t="shared" si="6"/>
        <v>Overweight</v>
      </c>
      <c r="J397" t="str">
        <f>IF(Table1_1[[#This Row],[HBA1C]]&gt;=6.5,"Diabetic",IF(Table1_1[[#This Row],[HBA1C]]&gt;=5.7,"Prediabetic","Normal"))</f>
        <v>Diabetic</v>
      </c>
    </row>
    <row r="398" spans="1:10" x14ac:dyDescent="0.3">
      <c r="A398" t="s">
        <v>402</v>
      </c>
      <c r="B398" s="3">
        <v>24.42</v>
      </c>
      <c r="C398" s="3">
        <v>11.31</v>
      </c>
      <c r="D398" s="54" t="s">
        <v>2</v>
      </c>
      <c r="E398" s="54" t="s">
        <v>2</v>
      </c>
      <c r="F398" s="54" t="s">
        <v>2</v>
      </c>
      <c r="G398" s="54">
        <v>0</v>
      </c>
      <c r="H398" t="s">
        <v>3</v>
      </c>
      <c r="I398" t="str">
        <f t="shared" si="6"/>
        <v>Normal Weight</v>
      </c>
      <c r="J398" t="str">
        <f>IF(Table1_1[[#This Row],[HBA1C]]&gt;=6.5,"Diabetic",IF(Table1_1[[#This Row],[HBA1C]]&gt;=5.7,"Prediabetic","Normal"))</f>
        <v>Diabetic</v>
      </c>
    </row>
    <row r="399" spans="1:10" x14ac:dyDescent="0.3">
      <c r="A399" t="s">
        <v>403</v>
      </c>
      <c r="B399" s="3">
        <v>26.695</v>
      </c>
      <c r="C399" s="3">
        <v>4.68</v>
      </c>
      <c r="D399" s="54" t="s">
        <v>3</v>
      </c>
      <c r="E399" s="54" t="s">
        <v>2</v>
      </c>
      <c r="F399" s="54" t="s">
        <v>2</v>
      </c>
      <c r="G399" s="54">
        <v>2</v>
      </c>
      <c r="H399" t="s">
        <v>3</v>
      </c>
      <c r="I399" t="str">
        <f t="shared" si="6"/>
        <v>Overweight</v>
      </c>
      <c r="J399" t="str">
        <f>IF(Table1_1[[#This Row],[HBA1C]]&gt;=6.5,"Diabetic",IF(Table1_1[[#This Row],[HBA1C]]&gt;=5.7,"Prediabetic","Normal"))</f>
        <v>Normal</v>
      </c>
    </row>
    <row r="400" spans="1:10" x14ac:dyDescent="0.3">
      <c r="A400" t="s">
        <v>404</v>
      </c>
      <c r="B400" s="3">
        <v>27.79</v>
      </c>
      <c r="C400" s="3">
        <v>6.05</v>
      </c>
      <c r="D400" s="54" t="s">
        <v>3</v>
      </c>
      <c r="E400" s="54" t="s">
        <v>3</v>
      </c>
      <c r="F400" s="54" t="s">
        <v>2</v>
      </c>
      <c r="G400" s="54">
        <v>1</v>
      </c>
      <c r="H400" t="s">
        <v>3</v>
      </c>
      <c r="I400" t="str">
        <f t="shared" si="6"/>
        <v>Overweight</v>
      </c>
      <c r="J400" t="str">
        <f>IF(Table1_1[[#This Row],[HBA1C]]&gt;=6.5,"Diabetic",IF(Table1_1[[#This Row],[HBA1C]]&gt;=5.7,"Prediabetic","Normal"))</f>
        <v>Prediabetic</v>
      </c>
    </row>
    <row r="401" spans="1:10" x14ac:dyDescent="0.3">
      <c r="A401" t="s">
        <v>405</v>
      </c>
      <c r="B401" s="3">
        <v>32.68</v>
      </c>
      <c r="C401" s="3">
        <v>4.68</v>
      </c>
      <c r="D401" s="54" t="s">
        <v>3</v>
      </c>
      <c r="E401" s="54" t="s">
        <v>2</v>
      </c>
      <c r="F401" s="54" t="s">
        <v>2</v>
      </c>
      <c r="G401" s="54">
        <v>0</v>
      </c>
      <c r="H401" t="s">
        <v>2</v>
      </c>
      <c r="I401" t="str">
        <f t="shared" si="6"/>
        <v>Obesity</v>
      </c>
      <c r="J401" t="str">
        <f>IF(Table1_1[[#This Row],[HBA1C]]&gt;=6.5,"Diabetic",IF(Table1_1[[#This Row],[HBA1C]]&gt;=5.7,"Prediabetic","Normal"))</f>
        <v>Normal</v>
      </c>
    </row>
    <row r="402" spans="1:10" x14ac:dyDescent="0.3">
      <c r="A402" t="s">
        <v>406</v>
      </c>
      <c r="B402" s="3">
        <v>26.4</v>
      </c>
      <c r="C402" s="3">
        <v>9.5</v>
      </c>
      <c r="D402" s="54" t="s">
        <v>3</v>
      </c>
      <c r="E402" s="54" t="s">
        <v>2</v>
      </c>
      <c r="F402" s="54" t="s">
        <v>2</v>
      </c>
      <c r="G402" s="54">
        <v>2</v>
      </c>
      <c r="H402" t="s">
        <v>2</v>
      </c>
      <c r="I402" t="str">
        <f t="shared" si="6"/>
        <v>Overweight</v>
      </c>
      <c r="J402" t="str">
        <f>IF(Table1_1[[#This Row],[HBA1C]]&gt;=6.5,"Diabetic",IF(Table1_1[[#This Row],[HBA1C]]&gt;=5.7,"Prediabetic","Normal"))</f>
        <v>Diabetic</v>
      </c>
    </row>
    <row r="403" spans="1:10" x14ac:dyDescent="0.3">
      <c r="A403" t="s">
        <v>407</v>
      </c>
      <c r="B403" s="3">
        <v>23.655000000000001</v>
      </c>
      <c r="C403" s="3">
        <v>10.84</v>
      </c>
      <c r="D403" s="54" t="s">
        <v>3</v>
      </c>
      <c r="E403" s="54" t="s">
        <v>2</v>
      </c>
      <c r="F403" s="54" t="s">
        <v>4</v>
      </c>
      <c r="G403" s="54">
        <v>1</v>
      </c>
      <c r="H403" t="s">
        <v>3</v>
      </c>
      <c r="I403" t="str">
        <f t="shared" si="6"/>
        <v>Normal Weight</v>
      </c>
      <c r="J403" t="str">
        <f>IF(Table1_1[[#This Row],[HBA1C]]&gt;=6.5,"Diabetic",IF(Table1_1[[#This Row],[HBA1C]]&gt;=5.7,"Prediabetic","Normal"))</f>
        <v>Diabetic</v>
      </c>
    </row>
    <row r="404" spans="1:10" x14ac:dyDescent="0.3">
      <c r="A404" t="s">
        <v>408</v>
      </c>
      <c r="B404" s="3">
        <v>27.36</v>
      </c>
      <c r="C404" s="3">
        <v>5.88</v>
      </c>
      <c r="D404" s="54" t="s">
        <v>2</v>
      </c>
      <c r="E404" s="54" t="s">
        <v>2</v>
      </c>
      <c r="F404" s="54" t="s">
        <v>2</v>
      </c>
      <c r="G404" s="54">
        <v>2</v>
      </c>
      <c r="H404" t="s">
        <v>2</v>
      </c>
      <c r="I404" t="str">
        <f t="shared" si="6"/>
        <v>Overweight</v>
      </c>
      <c r="J404" t="str">
        <f>IF(Table1_1[[#This Row],[HBA1C]]&gt;=6.5,"Diabetic",IF(Table1_1[[#This Row],[HBA1C]]&gt;=5.7,"Prediabetic","Normal"))</f>
        <v>Prediabetic</v>
      </c>
    </row>
    <row r="405" spans="1:10" x14ac:dyDescent="0.3">
      <c r="A405" t="s">
        <v>409</v>
      </c>
      <c r="B405" s="3">
        <v>27.82</v>
      </c>
      <c r="C405" s="3">
        <v>5.24</v>
      </c>
      <c r="D405" s="54" t="s">
        <v>3</v>
      </c>
      <c r="E405" s="54" t="s">
        <v>2</v>
      </c>
      <c r="F405" s="54" t="s">
        <v>2</v>
      </c>
      <c r="G405" s="54">
        <v>0</v>
      </c>
      <c r="H405" t="s">
        <v>3</v>
      </c>
      <c r="I405" t="str">
        <f t="shared" si="6"/>
        <v>Overweight</v>
      </c>
      <c r="J405" t="str">
        <f>IF(Table1_1[[#This Row],[HBA1C]]&gt;=6.5,"Diabetic",IF(Table1_1[[#This Row],[HBA1C]]&gt;=5.7,"Prediabetic","Normal"))</f>
        <v>Normal</v>
      </c>
    </row>
    <row r="406" spans="1:10" x14ac:dyDescent="0.3">
      <c r="A406" t="s">
        <v>410</v>
      </c>
      <c r="B406" s="3">
        <v>25.46</v>
      </c>
      <c r="C406" s="3">
        <v>11.75</v>
      </c>
      <c r="D406" s="54" t="s">
        <v>2</v>
      </c>
      <c r="E406" s="54" t="s">
        <v>2</v>
      </c>
      <c r="F406" s="54" t="s">
        <v>2</v>
      </c>
      <c r="G406" s="54">
        <v>0</v>
      </c>
      <c r="H406" t="s">
        <v>2</v>
      </c>
      <c r="I406" t="str">
        <f t="shared" si="6"/>
        <v>Overweight</v>
      </c>
      <c r="J406" t="str">
        <f>IF(Table1_1[[#This Row],[HBA1C]]&gt;=6.5,"Diabetic",IF(Table1_1[[#This Row],[HBA1C]]&gt;=5.7,"Prediabetic","Normal"))</f>
        <v>Diabetic</v>
      </c>
    </row>
    <row r="407" spans="1:10" x14ac:dyDescent="0.3">
      <c r="A407" t="s">
        <v>411</v>
      </c>
      <c r="B407" s="3">
        <v>25.1</v>
      </c>
      <c r="C407" s="3">
        <v>6.97</v>
      </c>
      <c r="D407" s="54" t="s">
        <v>2</v>
      </c>
      <c r="E407" s="54" t="s">
        <v>2</v>
      </c>
      <c r="F407" s="54" t="s">
        <v>2</v>
      </c>
      <c r="G407" s="54">
        <v>0</v>
      </c>
      <c r="H407" t="s">
        <v>3</v>
      </c>
      <c r="I407" t="str">
        <f t="shared" si="6"/>
        <v>Overweight</v>
      </c>
      <c r="J407" t="str">
        <f>IF(Table1_1[[#This Row],[HBA1C]]&gt;=6.5,"Diabetic",IF(Table1_1[[#This Row],[HBA1C]]&gt;=5.7,"Prediabetic","Normal"))</f>
        <v>Diabetic</v>
      </c>
    </row>
    <row r="408" spans="1:10" x14ac:dyDescent="0.3">
      <c r="A408" t="s">
        <v>412</v>
      </c>
      <c r="B408" s="3">
        <v>32.11</v>
      </c>
      <c r="C408" s="3">
        <v>4.76</v>
      </c>
      <c r="D408" s="54" t="s">
        <v>2</v>
      </c>
      <c r="E408" s="54" t="s">
        <v>2</v>
      </c>
      <c r="F408" s="54" t="s">
        <v>2</v>
      </c>
      <c r="G408" s="54">
        <v>2</v>
      </c>
      <c r="H408" t="s">
        <v>2</v>
      </c>
      <c r="I408" t="str">
        <f t="shared" si="6"/>
        <v>Obesity</v>
      </c>
      <c r="J408" t="str">
        <f>IF(Table1_1[[#This Row],[HBA1C]]&gt;=6.5,"Diabetic",IF(Table1_1[[#This Row],[HBA1C]]&gt;=5.7,"Prediabetic","Normal"))</f>
        <v>Normal</v>
      </c>
    </row>
    <row r="409" spans="1:10" x14ac:dyDescent="0.3">
      <c r="A409" t="s">
        <v>413</v>
      </c>
      <c r="B409" s="3">
        <v>29.8</v>
      </c>
      <c r="C409" s="3">
        <v>8.24</v>
      </c>
      <c r="D409" s="54" t="s">
        <v>3</v>
      </c>
      <c r="E409" s="54" t="s">
        <v>2</v>
      </c>
      <c r="F409" s="54" t="s">
        <v>2</v>
      </c>
      <c r="G409" s="54">
        <v>1</v>
      </c>
      <c r="H409" t="s">
        <v>3</v>
      </c>
      <c r="I409" t="str">
        <f t="shared" si="6"/>
        <v>Overweight</v>
      </c>
      <c r="J409" t="str">
        <f>IF(Table1_1[[#This Row],[HBA1C]]&gt;=6.5,"Diabetic",IF(Table1_1[[#This Row],[HBA1C]]&gt;=5.7,"Prediabetic","Normal"))</f>
        <v>Diabetic</v>
      </c>
    </row>
    <row r="410" spans="1:10" x14ac:dyDescent="0.3">
      <c r="A410" t="s">
        <v>414</v>
      </c>
      <c r="B410" s="3">
        <v>24.01</v>
      </c>
      <c r="C410" s="3">
        <v>4.76</v>
      </c>
      <c r="D410" s="54" t="s">
        <v>2</v>
      </c>
      <c r="E410" s="54" t="s">
        <v>2</v>
      </c>
      <c r="F410" s="54" t="s">
        <v>2</v>
      </c>
      <c r="G410" s="54">
        <v>1</v>
      </c>
      <c r="H410" t="s">
        <v>3</v>
      </c>
      <c r="I410" t="str">
        <f t="shared" si="6"/>
        <v>Normal Weight</v>
      </c>
      <c r="J410" t="str">
        <f>IF(Table1_1[[#This Row],[HBA1C]]&gt;=6.5,"Diabetic",IF(Table1_1[[#This Row],[HBA1C]]&gt;=5.7,"Prediabetic","Normal"))</f>
        <v>Normal</v>
      </c>
    </row>
    <row r="411" spans="1:10" x14ac:dyDescent="0.3">
      <c r="A411" t="s">
        <v>415</v>
      </c>
      <c r="B411" s="3">
        <v>23.21</v>
      </c>
      <c r="C411" s="3">
        <v>6.03</v>
      </c>
      <c r="D411" s="54" t="s">
        <v>2</v>
      </c>
      <c r="E411" s="54" t="s">
        <v>2</v>
      </c>
      <c r="F411" s="54" t="s">
        <v>2</v>
      </c>
      <c r="G411" s="54">
        <v>1</v>
      </c>
      <c r="H411" t="s">
        <v>2</v>
      </c>
      <c r="I411" t="str">
        <f t="shared" si="6"/>
        <v>Normal Weight</v>
      </c>
      <c r="J411" t="str">
        <f>IF(Table1_1[[#This Row],[HBA1C]]&gt;=6.5,"Diabetic",IF(Table1_1[[#This Row],[HBA1C]]&gt;=5.7,"Prediabetic","Normal"))</f>
        <v>Prediabetic</v>
      </c>
    </row>
    <row r="412" spans="1:10" x14ac:dyDescent="0.3">
      <c r="A412" t="s">
        <v>416</v>
      </c>
      <c r="B412" s="3">
        <v>21.2</v>
      </c>
      <c r="C412" s="3">
        <v>4.07</v>
      </c>
      <c r="D412" s="54" t="s">
        <v>3</v>
      </c>
      <c r="E412" s="54" t="s">
        <v>2</v>
      </c>
      <c r="F412" s="54" t="s">
        <v>2</v>
      </c>
      <c r="G412" s="54">
        <v>1</v>
      </c>
      <c r="H412" t="s">
        <v>3</v>
      </c>
      <c r="I412" t="str">
        <f t="shared" si="6"/>
        <v>Normal Weight</v>
      </c>
      <c r="J412" t="str">
        <f>IF(Table1_1[[#This Row],[HBA1C]]&gt;=6.5,"Diabetic",IF(Table1_1[[#This Row],[HBA1C]]&gt;=5.7,"Prediabetic","Normal"))</f>
        <v>Normal</v>
      </c>
    </row>
    <row r="413" spans="1:10" x14ac:dyDescent="0.3">
      <c r="A413" t="s">
        <v>417</v>
      </c>
      <c r="B413" s="3">
        <v>28.215</v>
      </c>
      <c r="C413" s="3">
        <v>8.26</v>
      </c>
      <c r="D413" s="54" t="s">
        <v>3</v>
      </c>
      <c r="E413" s="54" t="s">
        <v>2</v>
      </c>
      <c r="F413" s="54" t="s">
        <v>2</v>
      </c>
      <c r="G413" s="54">
        <v>1</v>
      </c>
      <c r="H413" t="s">
        <v>3</v>
      </c>
      <c r="I413" t="str">
        <f t="shared" si="6"/>
        <v>Overweight</v>
      </c>
      <c r="J413" t="str">
        <f>IF(Table1_1[[#This Row],[HBA1C]]&gt;=6.5,"Diabetic",IF(Table1_1[[#This Row],[HBA1C]]&gt;=5.7,"Prediabetic","Normal"))</f>
        <v>Diabetic</v>
      </c>
    </row>
    <row r="414" spans="1:10" x14ac:dyDescent="0.3">
      <c r="A414" t="s">
        <v>418</v>
      </c>
      <c r="B414" s="3">
        <v>38.094999999999999</v>
      </c>
      <c r="C414" s="3">
        <v>4.76</v>
      </c>
      <c r="D414" s="54" t="s">
        <v>2</v>
      </c>
      <c r="E414" s="54" t="s">
        <v>2</v>
      </c>
      <c r="F414" s="54" t="s">
        <v>2</v>
      </c>
      <c r="G414" s="54">
        <v>1</v>
      </c>
      <c r="H414" t="s">
        <v>2</v>
      </c>
      <c r="I414" t="str">
        <f t="shared" si="6"/>
        <v>Obesity</v>
      </c>
      <c r="J414" t="str">
        <f>IF(Table1_1[[#This Row],[HBA1C]]&gt;=6.5,"Diabetic",IF(Table1_1[[#This Row],[HBA1C]]&gt;=5.7,"Prediabetic","Normal"))</f>
        <v>Normal</v>
      </c>
    </row>
    <row r="415" spans="1:10" x14ac:dyDescent="0.3">
      <c r="A415" t="s">
        <v>419</v>
      </c>
      <c r="B415" s="3">
        <v>22.61</v>
      </c>
      <c r="C415" s="3">
        <v>6.13</v>
      </c>
      <c r="D415" s="54" t="s">
        <v>3</v>
      </c>
      <c r="E415" s="54" t="s">
        <v>2</v>
      </c>
      <c r="F415" s="54" t="s">
        <v>4</v>
      </c>
      <c r="G415" s="54">
        <v>1</v>
      </c>
      <c r="H415" t="s">
        <v>3</v>
      </c>
      <c r="I415" t="str">
        <f t="shared" si="6"/>
        <v>Normal Weight</v>
      </c>
      <c r="J415" t="str">
        <f>IF(Table1_1[[#This Row],[HBA1C]]&gt;=6.5,"Diabetic",IF(Table1_1[[#This Row],[HBA1C]]&gt;=5.7,"Prediabetic","Normal"))</f>
        <v>Prediabetic</v>
      </c>
    </row>
    <row r="416" spans="1:10" x14ac:dyDescent="0.3">
      <c r="A416" t="s">
        <v>420</v>
      </c>
      <c r="B416" s="3">
        <v>24.32</v>
      </c>
      <c r="C416" s="3">
        <v>10.47</v>
      </c>
      <c r="D416" s="54" t="s">
        <v>3</v>
      </c>
      <c r="E416" s="54" t="s">
        <v>2</v>
      </c>
      <c r="F416" s="54" t="s">
        <v>2</v>
      </c>
      <c r="G416" s="54">
        <v>2</v>
      </c>
      <c r="H416" t="s">
        <v>3</v>
      </c>
      <c r="I416" t="str">
        <f t="shared" si="6"/>
        <v>Normal Weight</v>
      </c>
      <c r="J416" t="str">
        <f>IF(Table1_1[[#This Row],[HBA1C]]&gt;=6.5,"Diabetic",IF(Table1_1[[#This Row],[HBA1C]]&gt;=5.7,"Prediabetic","Normal"))</f>
        <v>Diabetic</v>
      </c>
    </row>
    <row r="417" spans="1:10" x14ac:dyDescent="0.3">
      <c r="A417" t="s">
        <v>421</v>
      </c>
      <c r="B417" s="3">
        <v>20.96</v>
      </c>
      <c r="C417" s="3">
        <v>4.04</v>
      </c>
      <c r="D417" s="54" t="s">
        <v>3</v>
      </c>
      <c r="E417" s="54" t="s">
        <v>2</v>
      </c>
      <c r="F417" s="54" t="s">
        <v>2</v>
      </c>
      <c r="G417" s="54">
        <v>1</v>
      </c>
      <c r="H417" t="s">
        <v>3</v>
      </c>
      <c r="I417" t="str">
        <f t="shared" si="6"/>
        <v>Normal Weight</v>
      </c>
      <c r="J417" t="str">
        <f>IF(Table1_1[[#This Row],[HBA1C]]&gt;=6.5,"Diabetic",IF(Table1_1[[#This Row],[HBA1C]]&gt;=5.7,"Prediabetic","Normal"))</f>
        <v>Normal</v>
      </c>
    </row>
    <row r="418" spans="1:10" x14ac:dyDescent="0.3">
      <c r="A418" t="s">
        <v>422</v>
      </c>
      <c r="B418" s="3">
        <v>19.68</v>
      </c>
      <c r="C418" s="3">
        <v>5.74</v>
      </c>
      <c r="D418" s="54" t="s">
        <v>2</v>
      </c>
      <c r="E418" s="54" t="s">
        <v>2</v>
      </c>
      <c r="F418" s="54" t="s">
        <v>2</v>
      </c>
      <c r="G418" s="54">
        <v>0</v>
      </c>
      <c r="H418" t="s">
        <v>3</v>
      </c>
      <c r="I418" t="str">
        <f t="shared" si="6"/>
        <v>Normal Weight</v>
      </c>
      <c r="J418" t="str">
        <f>IF(Table1_1[[#This Row],[HBA1C]]&gt;=6.5,"Diabetic",IF(Table1_1[[#This Row],[HBA1C]]&gt;=5.7,"Prediabetic","Normal"))</f>
        <v>Prediabetic</v>
      </c>
    </row>
    <row r="419" spans="1:10" x14ac:dyDescent="0.3">
      <c r="A419" t="s">
        <v>423</v>
      </c>
      <c r="B419" s="3">
        <v>18.100000000000001</v>
      </c>
      <c r="C419" s="3">
        <v>6.33</v>
      </c>
      <c r="D419" s="54" t="s">
        <v>2</v>
      </c>
      <c r="E419" s="54" t="s">
        <v>2</v>
      </c>
      <c r="F419" s="54" t="s">
        <v>2</v>
      </c>
      <c r="G419" s="54">
        <v>1</v>
      </c>
      <c r="H419" t="s">
        <v>3</v>
      </c>
      <c r="I419" t="str">
        <f t="shared" si="6"/>
        <v>Under  Weight</v>
      </c>
      <c r="J419" t="str">
        <f>IF(Table1_1[[#This Row],[HBA1C]]&gt;=6.5,"Diabetic",IF(Table1_1[[#This Row],[HBA1C]]&gt;=5.7,"Prediabetic","Normal"))</f>
        <v>Prediabetic</v>
      </c>
    </row>
    <row r="420" spans="1:10" x14ac:dyDescent="0.3">
      <c r="A420" t="s">
        <v>424</v>
      </c>
      <c r="B420" s="3">
        <v>29.64</v>
      </c>
      <c r="C420" s="3">
        <v>4.28</v>
      </c>
      <c r="D420" s="54" t="s">
        <v>3</v>
      </c>
      <c r="E420" s="54" t="s">
        <v>2</v>
      </c>
      <c r="F420" s="54" t="s">
        <v>2</v>
      </c>
      <c r="G420" s="54">
        <v>0</v>
      </c>
      <c r="H420" t="s">
        <v>2</v>
      </c>
      <c r="I420" t="str">
        <f t="shared" si="6"/>
        <v>Overweight</v>
      </c>
      <c r="J420" t="str">
        <f>IF(Table1_1[[#This Row],[HBA1C]]&gt;=6.5,"Diabetic",IF(Table1_1[[#This Row],[HBA1C]]&gt;=5.7,"Prediabetic","Normal"))</f>
        <v>Normal</v>
      </c>
    </row>
    <row r="421" spans="1:10" x14ac:dyDescent="0.3">
      <c r="A421" t="s">
        <v>425</v>
      </c>
      <c r="B421" s="3">
        <v>25.3</v>
      </c>
      <c r="C421" s="3">
        <v>9.4700000000000006</v>
      </c>
      <c r="D421" s="54" t="s">
        <v>3</v>
      </c>
      <c r="E421" s="54" t="s">
        <v>2</v>
      </c>
      <c r="F421" s="54" t="s">
        <v>2</v>
      </c>
      <c r="G421" s="54">
        <v>2</v>
      </c>
      <c r="H421" t="s">
        <v>3</v>
      </c>
      <c r="I421" t="str">
        <f t="shared" si="6"/>
        <v>Overweight</v>
      </c>
      <c r="J421" t="str">
        <f>IF(Table1_1[[#This Row],[HBA1C]]&gt;=6.5,"Diabetic",IF(Table1_1[[#This Row],[HBA1C]]&gt;=5.7,"Prediabetic","Normal"))</f>
        <v>Diabetic</v>
      </c>
    </row>
    <row r="422" spans="1:10" x14ac:dyDescent="0.3">
      <c r="A422" t="s">
        <v>426</v>
      </c>
      <c r="B422" s="3">
        <v>27.6</v>
      </c>
      <c r="C422" s="3">
        <v>4.8499999999999996</v>
      </c>
      <c r="D422" s="54" t="s">
        <v>3</v>
      </c>
      <c r="E422" s="54" t="s">
        <v>2</v>
      </c>
      <c r="F422" s="54" t="s">
        <v>2</v>
      </c>
      <c r="G422" s="54">
        <v>0</v>
      </c>
      <c r="H422" t="s">
        <v>2</v>
      </c>
      <c r="I422" t="str">
        <f t="shared" si="6"/>
        <v>Overweight</v>
      </c>
      <c r="J422" t="str">
        <f>IF(Table1_1[[#This Row],[HBA1C]]&gt;=6.5,"Diabetic",IF(Table1_1[[#This Row],[HBA1C]]&gt;=5.7,"Prediabetic","Normal"))</f>
        <v>Normal</v>
      </c>
    </row>
    <row r="423" spans="1:10" x14ac:dyDescent="0.3">
      <c r="A423" t="s">
        <v>427</v>
      </c>
      <c r="B423" s="3">
        <v>27.645</v>
      </c>
      <c r="C423" s="3">
        <v>11.03</v>
      </c>
      <c r="D423" s="54" t="s">
        <v>3</v>
      </c>
      <c r="E423" s="54" t="s">
        <v>2</v>
      </c>
      <c r="F423" s="54" t="s">
        <v>2</v>
      </c>
      <c r="G423" s="54">
        <v>1</v>
      </c>
      <c r="H423" t="s">
        <v>3</v>
      </c>
      <c r="I423" t="str">
        <f t="shared" si="6"/>
        <v>Overweight</v>
      </c>
      <c r="J423" t="str">
        <f>IF(Table1_1[[#This Row],[HBA1C]]&gt;=6.5,"Diabetic",IF(Table1_1[[#This Row],[HBA1C]]&gt;=5.7,"Prediabetic","Normal"))</f>
        <v>Diabetic</v>
      </c>
    </row>
    <row r="424" spans="1:10" x14ac:dyDescent="0.3">
      <c r="A424" t="s">
        <v>428</v>
      </c>
      <c r="B424" s="3">
        <v>27.6</v>
      </c>
      <c r="C424" s="3">
        <v>5.22</v>
      </c>
      <c r="D424" s="54" t="s">
        <v>2</v>
      </c>
      <c r="E424" s="54" t="s">
        <v>2</v>
      </c>
      <c r="F424" s="54" t="s">
        <v>2</v>
      </c>
      <c r="G424" s="54">
        <v>2</v>
      </c>
      <c r="H424" t="s">
        <v>3</v>
      </c>
      <c r="I424" t="str">
        <f t="shared" si="6"/>
        <v>Overweight</v>
      </c>
      <c r="J424" t="str">
        <f>IF(Table1_1[[#This Row],[HBA1C]]&gt;=6.5,"Diabetic",IF(Table1_1[[#This Row],[HBA1C]]&gt;=5.7,"Prediabetic","Normal"))</f>
        <v>Normal</v>
      </c>
    </row>
    <row r="425" spans="1:10" x14ac:dyDescent="0.3">
      <c r="A425" t="s">
        <v>429</v>
      </c>
      <c r="B425" s="3">
        <v>25.08</v>
      </c>
      <c r="C425" s="3">
        <v>9.52</v>
      </c>
      <c r="D425" s="54" t="s">
        <v>3</v>
      </c>
      <c r="E425" s="54" t="s">
        <v>2</v>
      </c>
      <c r="F425" s="54" t="s">
        <v>2</v>
      </c>
      <c r="G425" s="54">
        <v>2</v>
      </c>
      <c r="H425" t="s">
        <v>2</v>
      </c>
      <c r="I425" t="str">
        <f t="shared" si="6"/>
        <v>Overweight</v>
      </c>
      <c r="J425" t="str">
        <f>IF(Table1_1[[#This Row],[HBA1C]]&gt;=6.5,"Diabetic",IF(Table1_1[[#This Row],[HBA1C]]&gt;=5.7,"Prediabetic","Normal"))</f>
        <v>Diabetic</v>
      </c>
    </row>
    <row r="426" spans="1:10" x14ac:dyDescent="0.3">
      <c r="A426" t="s">
        <v>430</v>
      </c>
      <c r="B426" s="3">
        <v>30.02</v>
      </c>
      <c r="C426" s="3">
        <v>11.09</v>
      </c>
      <c r="D426" s="54" t="s">
        <v>2</v>
      </c>
      <c r="E426" s="54" t="s">
        <v>2</v>
      </c>
      <c r="F426" s="54" t="s">
        <v>2</v>
      </c>
      <c r="G426" s="54">
        <v>0</v>
      </c>
      <c r="H426" t="s">
        <v>2</v>
      </c>
      <c r="I426" t="str">
        <f t="shared" si="6"/>
        <v>Obesity</v>
      </c>
      <c r="J426" t="str">
        <f>IF(Table1_1[[#This Row],[HBA1C]]&gt;=6.5,"Diabetic",IF(Table1_1[[#This Row],[HBA1C]]&gt;=5.7,"Prediabetic","Normal"))</f>
        <v>Diabetic</v>
      </c>
    </row>
    <row r="427" spans="1:10" x14ac:dyDescent="0.3">
      <c r="A427" t="s">
        <v>431</v>
      </c>
      <c r="B427" s="3">
        <v>27.36</v>
      </c>
      <c r="C427" s="3">
        <v>9.4499999999999993</v>
      </c>
      <c r="D427" s="54" t="s">
        <v>3</v>
      </c>
      <c r="E427" s="54" t="s">
        <v>2</v>
      </c>
      <c r="F427" s="54" t="s">
        <v>2</v>
      </c>
      <c r="G427" s="54">
        <v>2</v>
      </c>
      <c r="H427" t="s">
        <v>3</v>
      </c>
      <c r="I427" t="str">
        <f t="shared" si="6"/>
        <v>Overweight</v>
      </c>
      <c r="J427" t="str">
        <f>IF(Table1_1[[#This Row],[HBA1C]]&gt;=6.5,"Diabetic",IF(Table1_1[[#This Row],[HBA1C]]&gt;=5.7,"Prediabetic","Normal"))</f>
        <v>Diabetic</v>
      </c>
    </row>
    <row r="428" spans="1:10" x14ac:dyDescent="0.3">
      <c r="A428" t="s">
        <v>432</v>
      </c>
      <c r="B428" s="3">
        <v>22.2</v>
      </c>
      <c r="C428" s="3">
        <v>5.51</v>
      </c>
      <c r="D428" s="54" t="s">
        <v>2</v>
      </c>
      <c r="E428" s="54" t="s">
        <v>2</v>
      </c>
      <c r="F428" s="54" t="s">
        <v>2</v>
      </c>
      <c r="G428" s="54">
        <v>0</v>
      </c>
      <c r="H428" t="s">
        <v>3</v>
      </c>
      <c r="I428" t="str">
        <f t="shared" si="6"/>
        <v>Normal Weight</v>
      </c>
      <c r="J428" t="str">
        <f>IF(Table1_1[[#This Row],[HBA1C]]&gt;=6.5,"Diabetic",IF(Table1_1[[#This Row],[HBA1C]]&gt;=5.7,"Prediabetic","Normal"))</f>
        <v>Normal</v>
      </c>
    </row>
    <row r="429" spans="1:10" x14ac:dyDescent="0.3">
      <c r="A429" t="s">
        <v>433</v>
      </c>
      <c r="B429" s="3">
        <v>25.71</v>
      </c>
      <c r="C429" s="3">
        <v>4.18</v>
      </c>
      <c r="D429" s="54" t="s">
        <v>2</v>
      </c>
      <c r="E429" s="54" t="s">
        <v>3</v>
      </c>
      <c r="F429" s="54" t="s">
        <v>2</v>
      </c>
      <c r="G429" s="54">
        <v>1</v>
      </c>
      <c r="H429" t="s">
        <v>3</v>
      </c>
      <c r="I429" t="str">
        <f t="shared" si="6"/>
        <v>Overweight</v>
      </c>
      <c r="J429" t="str">
        <f>IF(Table1_1[[#This Row],[HBA1C]]&gt;=6.5,"Diabetic",IF(Table1_1[[#This Row],[HBA1C]]&gt;=5.7,"Prediabetic","Normal"))</f>
        <v>Normal</v>
      </c>
    </row>
    <row r="430" spans="1:10" x14ac:dyDescent="0.3">
      <c r="A430" t="s">
        <v>434</v>
      </c>
      <c r="B430" s="3">
        <v>41.91</v>
      </c>
      <c r="C430" s="3">
        <v>5.98</v>
      </c>
      <c r="D430" s="54" t="s">
        <v>3</v>
      </c>
      <c r="E430" s="54" t="s">
        <v>2</v>
      </c>
      <c r="F430" s="54" t="s">
        <v>2</v>
      </c>
      <c r="G430" s="54">
        <v>1</v>
      </c>
      <c r="H430" t="s">
        <v>2</v>
      </c>
      <c r="I430" t="str">
        <f t="shared" si="6"/>
        <v>Obesity</v>
      </c>
      <c r="J430" t="str">
        <f>IF(Table1_1[[#This Row],[HBA1C]]&gt;=6.5,"Diabetic",IF(Table1_1[[#This Row],[HBA1C]]&gt;=5.7,"Prediabetic","Normal"))</f>
        <v>Prediabetic</v>
      </c>
    </row>
    <row r="431" spans="1:10" x14ac:dyDescent="0.3">
      <c r="A431" t="s">
        <v>435</v>
      </c>
      <c r="B431" s="3">
        <v>25.85</v>
      </c>
      <c r="C431" s="3">
        <v>10.16</v>
      </c>
      <c r="D431" s="54" t="s">
        <v>2</v>
      </c>
      <c r="E431" s="54" t="s">
        <v>2</v>
      </c>
      <c r="F431" s="54" t="s">
        <v>2</v>
      </c>
      <c r="G431" s="54">
        <v>0</v>
      </c>
      <c r="H431" t="s">
        <v>3</v>
      </c>
      <c r="I431" t="str">
        <f t="shared" si="6"/>
        <v>Overweight</v>
      </c>
      <c r="J431" t="str">
        <f>IF(Table1_1[[#This Row],[HBA1C]]&gt;=6.5,"Diabetic",IF(Table1_1[[#This Row],[HBA1C]]&gt;=5.7,"Prediabetic","Normal"))</f>
        <v>Diabetic</v>
      </c>
    </row>
    <row r="432" spans="1:10" x14ac:dyDescent="0.3">
      <c r="A432" t="s">
        <v>436</v>
      </c>
      <c r="B432" s="3">
        <v>23.844999999999999</v>
      </c>
      <c r="C432" s="3">
        <v>11.71</v>
      </c>
      <c r="D432" s="54" t="s">
        <v>2</v>
      </c>
      <c r="E432" s="54" t="s">
        <v>2</v>
      </c>
      <c r="F432" s="54" t="s">
        <v>2</v>
      </c>
      <c r="G432" s="54">
        <v>2</v>
      </c>
      <c r="H432" t="s">
        <v>3</v>
      </c>
      <c r="I432" t="str">
        <f t="shared" si="6"/>
        <v>Normal Weight</v>
      </c>
      <c r="J432" t="str">
        <f>IF(Table1_1[[#This Row],[HBA1C]]&gt;=6.5,"Diabetic",IF(Table1_1[[#This Row],[HBA1C]]&gt;=5.7,"Prediabetic","Normal"))</f>
        <v>Diabetic</v>
      </c>
    </row>
    <row r="433" spans="1:10" x14ac:dyDescent="0.3">
      <c r="A433" t="s">
        <v>437</v>
      </c>
      <c r="B433" s="3">
        <v>30.59</v>
      </c>
      <c r="C433" s="3">
        <v>5.23</v>
      </c>
      <c r="D433" s="54" t="s">
        <v>2</v>
      </c>
      <c r="E433" s="54" t="s">
        <v>2</v>
      </c>
      <c r="F433" s="54" t="s">
        <v>4</v>
      </c>
      <c r="G433" s="54">
        <v>1</v>
      </c>
      <c r="H433" t="s">
        <v>2</v>
      </c>
      <c r="I433" t="str">
        <f t="shared" si="6"/>
        <v>Obesity</v>
      </c>
      <c r="J433" t="str">
        <f>IF(Table1_1[[#This Row],[HBA1C]]&gt;=6.5,"Diabetic",IF(Table1_1[[#This Row],[HBA1C]]&gt;=5.7,"Prediabetic","Normal"))</f>
        <v>Normal</v>
      </c>
    </row>
    <row r="434" spans="1:10" x14ac:dyDescent="0.3">
      <c r="A434" t="s">
        <v>438</v>
      </c>
      <c r="B434" s="3">
        <v>24.795000000000002</v>
      </c>
      <c r="C434" s="3">
        <v>6.85</v>
      </c>
      <c r="D434" s="54" t="s">
        <v>2</v>
      </c>
      <c r="E434" s="54" t="s">
        <v>2</v>
      </c>
      <c r="F434" s="54" t="s">
        <v>2</v>
      </c>
      <c r="G434" s="54">
        <v>0</v>
      </c>
      <c r="H434" t="s">
        <v>3</v>
      </c>
      <c r="I434" t="str">
        <f t="shared" si="6"/>
        <v>Normal Weight</v>
      </c>
      <c r="J434" t="str">
        <f>IF(Table1_1[[#This Row],[HBA1C]]&gt;=6.5,"Diabetic",IF(Table1_1[[#This Row],[HBA1C]]&gt;=5.7,"Prediabetic","Normal"))</f>
        <v>Diabetic</v>
      </c>
    </row>
    <row r="435" spans="1:10" x14ac:dyDescent="0.3">
      <c r="A435" t="s">
        <v>439</v>
      </c>
      <c r="B435" s="3">
        <v>24.13</v>
      </c>
      <c r="C435" s="3">
        <v>7.05</v>
      </c>
      <c r="D435" s="54" t="s">
        <v>3</v>
      </c>
      <c r="E435" s="54" t="s">
        <v>2</v>
      </c>
      <c r="F435" s="54" t="s">
        <v>2</v>
      </c>
      <c r="G435" s="54">
        <v>2</v>
      </c>
      <c r="H435" t="s">
        <v>3</v>
      </c>
      <c r="I435" t="str">
        <f t="shared" si="6"/>
        <v>Normal Weight</v>
      </c>
      <c r="J435" t="str">
        <f>IF(Table1_1[[#This Row],[HBA1C]]&gt;=6.5,"Diabetic",IF(Table1_1[[#This Row],[HBA1C]]&gt;=5.7,"Prediabetic","Normal"))</f>
        <v>Diabetic</v>
      </c>
    </row>
    <row r="436" spans="1:10" x14ac:dyDescent="0.3">
      <c r="A436" t="s">
        <v>440</v>
      </c>
      <c r="B436" s="3">
        <v>25.84</v>
      </c>
      <c r="C436" s="3">
        <v>11.64</v>
      </c>
      <c r="D436" s="54" t="s">
        <v>2</v>
      </c>
      <c r="E436" s="54" t="s">
        <v>2</v>
      </c>
      <c r="F436" s="54" t="s">
        <v>2</v>
      </c>
      <c r="G436" s="54">
        <v>2</v>
      </c>
      <c r="H436" t="s">
        <v>3</v>
      </c>
      <c r="I436" t="str">
        <f t="shared" si="6"/>
        <v>Overweight</v>
      </c>
      <c r="J436" t="str">
        <f>IF(Table1_1[[#This Row],[HBA1C]]&gt;=6.5,"Diabetic",IF(Table1_1[[#This Row],[HBA1C]]&gt;=5.7,"Prediabetic","Normal"))</f>
        <v>Diabetic</v>
      </c>
    </row>
    <row r="437" spans="1:10" x14ac:dyDescent="0.3">
      <c r="A437" t="s">
        <v>441</v>
      </c>
      <c r="B437" s="3">
        <v>28</v>
      </c>
      <c r="C437" s="3">
        <v>10.52</v>
      </c>
      <c r="D437" s="54" t="s">
        <v>2</v>
      </c>
      <c r="E437" s="54" t="s">
        <v>2</v>
      </c>
      <c r="F437" s="54" t="s">
        <v>2</v>
      </c>
      <c r="G437" s="54">
        <v>0</v>
      </c>
      <c r="H437" t="s">
        <v>3</v>
      </c>
      <c r="I437" t="str">
        <f t="shared" si="6"/>
        <v>Overweight</v>
      </c>
      <c r="J437" t="str">
        <f>IF(Table1_1[[#This Row],[HBA1C]]&gt;=6.5,"Diabetic",IF(Table1_1[[#This Row],[HBA1C]]&gt;=5.7,"Prediabetic","Normal"))</f>
        <v>Diabetic</v>
      </c>
    </row>
    <row r="438" spans="1:10" x14ac:dyDescent="0.3">
      <c r="A438" t="s">
        <v>442</v>
      </c>
      <c r="B438" s="3">
        <v>34.1</v>
      </c>
      <c r="C438" s="3">
        <v>4.01</v>
      </c>
      <c r="D438" s="54" t="s">
        <v>3</v>
      </c>
      <c r="E438" s="54" t="s">
        <v>2</v>
      </c>
      <c r="F438" s="54" t="s">
        <v>4</v>
      </c>
      <c r="G438" s="54">
        <v>1</v>
      </c>
      <c r="H438" t="s">
        <v>2</v>
      </c>
      <c r="I438" t="str">
        <f t="shared" si="6"/>
        <v>Obesity</v>
      </c>
      <c r="J438" t="str">
        <f>IF(Table1_1[[#This Row],[HBA1C]]&gt;=6.5,"Diabetic",IF(Table1_1[[#This Row],[HBA1C]]&gt;=5.7,"Prediabetic","Normal"))</f>
        <v>Normal</v>
      </c>
    </row>
    <row r="439" spans="1:10" x14ac:dyDescent="0.3">
      <c r="A439" t="s">
        <v>443</v>
      </c>
      <c r="B439" s="3">
        <v>26.125</v>
      </c>
      <c r="C439" s="3">
        <v>8.56</v>
      </c>
      <c r="D439" s="54" t="s">
        <v>3</v>
      </c>
      <c r="E439" s="54" t="s">
        <v>2</v>
      </c>
      <c r="F439" s="54" t="s">
        <v>2</v>
      </c>
      <c r="G439" s="54">
        <v>1</v>
      </c>
      <c r="H439" t="s">
        <v>3</v>
      </c>
      <c r="I439" t="str">
        <f t="shared" si="6"/>
        <v>Overweight</v>
      </c>
      <c r="J439" t="str">
        <f>IF(Table1_1[[#This Row],[HBA1C]]&gt;=6.5,"Diabetic",IF(Table1_1[[#This Row],[HBA1C]]&gt;=5.7,"Prediabetic","Normal"))</f>
        <v>Diabetic</v>
      </c>
    </row>
    <row r="440" spans="1:10" x14ac:dyDescent="0.3">
      <c r="A440" t="s">
        <v>444</v>
      </c>
      <c r="B440" s="3">
        <v>25.6</v>
      </c>
      <c r="C440" s="3">
        <v>10.5</v>
      </c>
      <c r="D440" s="54" t="s">
        <v>2</v>
      </c>
      <c r="E440" s="54" t="s">
        <v>2</v>
      </c>
      <c r="F440" s="54" t="s">
        <v>2</v>
      </c>
      <c r="G440" s="54">
        <v>2</v>
      </c>
      <c r="H440" t="s">
        <v>3</v>
      </c>
      <c r="I440" t="str">
        <f t="shared" si="6"/>
        <v>Overweight</v>
      </c>
      <c r="J440" t="str">
        <f>IF(Table1_1[[#This Row],[HBA1C]]&gt;=6.5,"Diabetic",IF(Table1_1[[#This Row],[HBA1C]]&gt;=5.7,"Prediabetic","Normal"))</f>
        <v>Diabetic</v>
      </c>
    </row>
    <row r="441" spans="1:10" x14ac:dyDescent="0.3">
      <c r="A441" t="s">
        <v>445</v>
      </c>
      <c r="B441" s="3">
        <v>24.32</v>
      </c>
      <c r="C441" s="3">
        <v>6.39</v>
      </c>
      <c r="D441" s="54" t="s">
        <v>2</v>
      </c>
      <c r="E441" s="54" t="s">
        <v>2</v>
      </c>
      <c r="F441" s="54" t="s">
        <v>2</v>
      </c>
      <c r="G441" s="54">
        <v>0</v>
      </c>
      <c r="H441" t="s">
        <v>2</v>
      </c>
      <c r="I441" t="str">
        <f t="shared" si="6"/>
        <v>Normal Weight</v>
      </c>
      <c r="J441" t="str">
        <f>IF(Table1_1[[#This Row],[HBA1C]]&gt;=6.5,"Diabetic",IF(Table1_1[[#This Row],[HBA1C]]&gt;=5.7,"Prediabetic","Normal"))</f>
        <v>Prediabetic</v>
      </c>
    </row>
    <row r="442" spans="1:10" x14ac:dyDescent="0.3">
      <c r="A442" t="s">
        <v>446</v>
      </c>
      <c r="B442" s="3">
        <v>22.88</v>
      </c>
      <c r="C442" s="3">
        <v>5.71</v>
      </c>
      <c r="D442" s="54" t="s">
        <v>3</v>
      </c>
      <c r="E442" s="54" t="s">
        <v>2</v>
      </c>
      <c r="F442" s="54" t="s">
        <v>4</v>
      </c>
      <c r="G442" s="54">
        <v>1</v>
      </c>
      <c r="H442" t="s">
        <v>3</v>
      </c>
      <c r="I442" t="str">
        <f t="shared" si="6"/>
        <v>Normal Weight</v>
      </c>
      <c r="J442" t="str">
        <f>IF(Table1_1[[#This Row],[HBA1C]]&gt;=6.5,"Diabetic",IF(Table1_1[[#This Row],[HBA1C]]&gt;=5.7,"Prediabetic","Normal"))</f>
        <v>Prediabetic</v>
      </c>
    </row>
    <row r="443" spans="1:10" x14ac:dyDescent="0.3">
      <c r="A443" t="s">
        <v>447</v>
      </c>
      <c r="B443" s="3">
        <v>24.984999999999999</v>
      </c>
      <c r="C443" s="3">
        <v>4.43</v>
      </c>
      <c r="D443" s="54" t="s">
        <v>3</v>
      </c>
      <c r="E443" s="54" t="s">
        <v>2</v>
      </c>
      <c r="F443" s="54" t="s">
        <v>4</v>
      </c>
      <c r="G443" s="54">
        <v>1</v>
      </c>
      <c r="H443" t="s">
        <v>2</v>
      </c>
      <c r="I443" t="str">
        <f t="shared" si="6"/>
        <v>Normal Weight</v>
      </c>
      <c r="J443" t="str">
        <f>IF(Table1_1[[#This Row],[HBA1C]]&gt;=6.5,"Diabetic",IF(Table1_1[[#This Row],[HBA1C]]&gt;=5.7,"Prediabetic","Normal"))</f>
        <v>Normal</v>
      </c>
    </row>
    <row r="444" spans="1:10" x14ac:dyDescent="0.3">
      <c r="A444" t="s">
        <v>448</v>
      </c>
      <c r="B444" s="3">
        <v>33.1</v>
      </c>
      <c r="C444" s="3">
        <v>5.52</v>
      </c>
      <c r="D444" s="54" t="s">
        <v>2</v>
      </c>
      <c r="E444" s="54" t="s">
        <v>2</v>
      </c>
      <c r="F444" s="54" t="s">
        <v>4</v>
      </c>
      <c r="G444" s="54">
        <v>1</v>
      </c>
      <c r="H444" t="s">
        <v>2</v>
      </c>
      <c r="I444" t="str">
        <f t="shared" si="6"/>
        <v>Obesity</v>
      </c>
      <c r="J444" t="str">
        <f>IF(Table1_1[[#This Row],[HBA1C]]&gt;=6.5,"Diabetic",IF(Table1_1[[#This Row],[HBA1C]]&gt;=5.7,"Prediabetic","Normal"))</f>
        <v>Normal</v>
      </c>
    </row>
    <row r="445" spans="1:10" x14ac:dyDescent="0.3">
      <c r="A445" t="s">
        <v>449</v>
      </c>
      <c r="B445" s="3">
        <v>27.83</v>
      </c>
      <c r="C445" s="3">
        <v>9.1999999999999993</v>
      </c>
      <c r="D445" s="54" t="s">
        <v>3</v>
      </c>
      <c r="E445" s="54" t="s">
        <v>2</v>
      </c>
      <c r="F445" s="54" t="s">
        <v>2</v>
      </c>
      <c r="G445" s="54">
        <v>1</v>
      </c>
      <c r="H445" t="s">
        <v>3</v>
      </c>
      <c r="I445" t="str">
        <f t="shared" si="6"/>
        <v>Overweight</v>
      </c>
      <c r="J445" t="str">
        <f>IF(Table1_1[[#This Row],[HBA1C]]&gt;=6.5,"Diabetic",IF(Table1_1[[#This Row],[HBA1C]]&gt;=5.7,"Prediabetic","Normal"))</f>
        <v>Diabetic</v>
      </c>
    </row>
    <row r="446" spans="1:10" x14ac:dyDescent="0.3">
      <c r="A446" t="s">
        <v>450</v>
      </c>
      <c r="B446" s="3">
        <v>30.875</v>
      </c>
      <c r="C446" s="3">
        <v>10.97</v>
      </c>
      <c r="D446" s="54" t="s">
        <v>3</v>
      </c>
      <c r="E446" s="54" t="s">
        <v>2</v>
      </c>
      <c r="F446" s="54" t="s">
        <v>2</v>
      </c>
      <c r="G446" s="54">
        <v>2</v>
      </c>
      <c r="H446" t="s">
        <v>2</v>
      </c>
      <c r="I446" t="str">
        <f t="shared" si="6"/>
        <v>Obesity</v>
      </c>
      <c r="J446" t="str">
        <f>IF(Table1_1[[#This Row],[HBA1C]]&gt;=6.5,"Diabetic",IF(Table1_1[[#This Row],[HBA1C]]&gt;=5.7,"Prediabetic","Normal"))</f>
        <v>Diabetic</v>
      </c>
    </row>
    <row r="447" spans="1:10" x14ac:dyDescent="0.3">
      <c r="A447" t="s">
        <v>451</v>
      </c>
      <c r="B447" s="3">
        <v>27.265000000000001</v>
      </c>
      <c r="C447" s="3">
        <v>4.25</v>
      </c>
      <c r="D447" s="54" t="s">
        <v>2</v>
      </c>
      <c r="E447" s="54" t="s">
        <v>2</v>
      </c>
      <c r="F447" s="54" t="s">
        <v>4</v>
      </c>
      <c r="G447" s="54">
        <v>1</v>
      </c>
      <c r="H447" t="s">
        <v>2</v>
      </c>
      <c r="I447" t="str">
        <f t="shared" si="6"/>
        <v>Overweight</v>
      </c>
      <c r="J447" t="str">
        <f>IF(Table1_1[[#This Row],[HBA1C]]&gt;=6.5,"Diabetic",IF(Table1_1[[#This Row],[HBA1C]]&gt;=5.7,"Prediabetic","Normal"))</f>
        <v>Normal</v>
      </c>
    </row>
    <row r="448" spans="1:10" x14ac:dyDescent="0.3">
      <c r="A448" t="s">
        <v>452</v>
      </c>
      <c r="B448" s="3">
        <v>26.7</v>
      </c>
      <c r="C448" s="3">
        <v>5.23</v>
      </c>
      <c r="D448" s="54" t="s">
        <v>2</v>
      </c>
      <c r="E448" s="54" t="s">
        <v>2</v>
      </c>
      <c r="F448" s="54" t="s">
        <v>4</v>
      </c>
      <c r="G448" s="54">
        <v>1</v>
      </c>
      <c r="H448" t="s">
        <v>3</v>
      </c>
      <c r="I448" t="str">
        <f t="shared" si="6"/>
        <v>Overweight</v>
      </c>
      <c r="J448" t="str">
        <f>IF(Table1_1[[#This Row],[HBA1C]]&gt;=6.5,"Diabetic",IF(Table1_1[[#This Row],[HBA1C]]&gt;=5.7,"Prediabetic","Normal"))</f>
        <v>Normal</v>
      </c>
    </row>
    <row r="449" spans="1:10" x14ac:dyDescent="0.3">
      <c r="A449" t="s">
        <v>453</v>
      </c>
      <c r="B449" s="3">
        <v>29.925000000000001</v>
      </c>
      <c r="C449" s="3">
        <v>5.96</v>
      </c>
      <c r="D449" s="54" t="s">
        <v>3</v>
      </c>
      <c r="E449" s="54" t="s">
        <v>2</v>
      </c>
      <c r="F449" s="54" t="s">
        <v>4</v>
      </c>
      <c r="G449" s="54">
        <v>1</v>
      </c>
      <c r="H449" t="s">
        <v>3</v>
      </c>
      <c r="I449" t="str">
        <f t="shared" si="6"/>
        <v>Overweight</v>
      </c>
      <c r="J449" t="str">
        <f>IF(Table1_1[[#This Row],[HBA1C]]&gt;=6.5,"Diabetic",IF(Table1_1[[#This Row],[HBA1C]]&gt;=5.7,"Prediabetic","Normal"))</f>
        <v>Prediabetic</v>
      </c>
    </row>
    <row r="450" spans="1:10" x14ac:dyDescent="0.3">
      <c r="A450" t="s">
        <v>454</v>
      </c>
      <c r="B450" s="3">
        <v>19.95</v>
      </c>
      <c r="C450" s="3">
        <v>4.29</v>
      </c>
      <c r="D450" s="54" t="s">
        <v>3</v>
      </c>
      <c r="E450" s="54" t="s">
        <v>2</v>
      </c>
      <c r="F450" s="54" t="s">
        <v>2</v>
      </c>
      <c r="G450" s="54">
        <v>2</v>
      </c>
      <c r="H450" t="s">
        <v>3</v>
      </c>
      <c r="I450" t="str">
        <f t="shared" si="6"/>
        <v>Normal Weight</v>
      </c>
      <c r="J450" t="str">
        <f>IF(Table1_1[[#This Row],[HBA1C]]&gt;=6.5,"Diabetic",IF(Table1_1[[#This Row],[HBA1C]]&gt;=5.7,"Prediabetic","Normal"))</f>
        <v>Normal</v>
      </c>
    </row>
    <row r="451" spans="1:10" x14ac:dyDescent="0.3">
      <c r="A451" t="s">
        <v>455</v>
      </c>
      <c r="B451" s="3">
        <v>24.225000000000001</v>
      </c>
      <c r="C451" s="3">
        <v>4.09</v>
      </c>
      <c r="D451" s="54" t="s">
        <v>2</v>
      </c>
      <c r="E451" s="54" t="s">
        <v>2</v>
      </c>
      <c r="F451" s="54" t="s">
        <v>2</v>
      </c>
      <c r="G451" s="54">
        <v>0</v>
      </c>
      <c r="H451" t="s">
        <v>2</v>
      </c>
      <c r="I451" t="str">
        <f t="shared" ref="I451:I514" si="7">IF(B451&gt;=30,"Obesity",IF(B451&gt;=25,"Overweight",IF(B451&gt;18.5,"Normal Weight","Under  Weight")))</f>
        <v>Normal Weight</v>
      </c>
      <c r="J451" t="str">
        <f>IF(Table1_1[[#This Row],[HBA1C]]&gt;=6.5,"Diabetic",IF(Table1_1[[#This Row],[HBA1C]]&gt;=5.7,"Prediabetic","Normal"))</f>
        <v>Normal</v>
      </c>
    </row>
    <row r="452" spans="1:10" x14ac:dyDescent="0.3">
      <c r="A452" t="s">
        <v>456</v>
      </c>
      <c r="B452" s="3">
        <v>28.12</v>
      </c>
      <c r="C452" s="3">
        <v>4.88</v>
      </c>
      <c r="D452" s="54" t="s">
        <v>2</v>
      </c>
      <c r="E452" s="54" t="s">
        <v>2</v>
      </c>
      <c r="F452" s="54" t="s">
        <v>2</v>
      </c>
      <c r="G452" s="54">
        <v>0</v>
      </c>
      <c r="H452" t="s">
        <v>3</v>
      </c>
      <c r="I452" t="str">
        <f t="shared" si="7"/>
        <v>Overweight</v>
      </c>
      <c r="J452" t="str">
        <f>IF(Table1_1[[#This Row],[HBA1C]]&gt;=6.5,"Diabetic",IF(Table1_1[[#This Row],[HBA1C]]&gt;=5.7,"Prediabetic","Normal"))</f>
        <v>Normal</v>
      </c>
    </row>
    <row r="453" spans="1:10" x14ac:dyDescent="0.3">
      <c r="A453" t="s">
        <v>457</v>
      </c>
      <c r="B453" s="3">
        <v>23.21</v>
      </c>
      <c r="C453" s="3">
        <v>6.76</v>
      </c>
      <c r="D453" s="54" t="s">
        <v>2</v>
      </c>
      <c r="E453" s="54" t="s">
        <v>2</v>
      </c>
      <c r="F453" s="54" t="s">
        <v>2</v>
      </c>
      <c r="G453" s="54">
        <v>0</v>
      </c>
      <c r="H453" t="s">
        <v>3</v>
      </c>
      <c r="I453" t="str">
        <f t="shared" si="7"/>
        <v>Normal Weight</v>
      </c>
      <c r="J453" t="str">
        <f>IF(Table1_1[[#This Row],[HBA1C]]&gt;=6.5,"Diabetic",IF(Table1_1[[#This Row],[HBA1C]]&gt;=5.7,"Prediabetic","Normal"))</f>
        <v>Diabetic</v>
      </c>
    </row>
    <row r="454" spans="1:10" x14ac:dyDescent="0.3">
      <c r="A454" t="s">
        <v>458</v>
      </c>
      <c r="B454" s="3">
        <v>23.98</v>
      </c>
      <c r="C454" s="3">
        <v>10.67</v>
      </c>
      <c r="D454" s="54" t="s">
        <v>2</v>
      </c>
      <c r="E454" s="54" t="s">
        <v>2</v>
      </c>
      <c r="F454" s="54" t="s">
        <v>2</v>
      </c>
      <c r="G454" s="54">
        <v>0</v>
      </c>
      <c r="H454" t="s">
        <v>2</v>
      </c>
      <c r="I454" t="str">
        <f t="shared" si="7"/>
        <v>Normal Weight</v>
      </c>
      <c r="J454" t="str">
        <f>IF(Table1_1[[#This Row],[HBA1C]]&gt;=6.5,"Diabetic",IF(Table1_1[[#This Row],[HBA1C]]&gt;=5.7,"Prediabetic","Normal"))</f>
        <v>Diabetic</v>
      </c>
    </row>
    <row r="455" spans="1:10" x14ac:dyDescent="0.3">
      <c r="A455" t="s">
        <v>459</v>
      </c>
      <c r="B455" s="3">
        <v>30</v>
      </c>
      <c r="C455" s="3">
        <v>6.21</v>
      </c>
      <c r="D455" s="54" t="s">
        <v>2</v>
      </c>
      <c r="E455" s="54" t="s">
        <v>2</v>
      </c>
      <c r="F455" s="54" t="s">
        <v>2</v>
      </c>
      <c r="G455" s="54">
        <v>0</v>
      </c>
      <c r="H455" t="s">
        <v>3</v>
      </c>
      <c r="I455" t="str">
        <f t="shared" si="7"/>
        <v>Obesity</v>
      </c>
      <c r="J455" t="str">
        <f>IF(Table1_1[[#This Row],[HBA1C]]&gt;=6.5,"Diabetic",IF(Table1_1[[#This Row],[HBA1C]]&gt;=5.7,"Prediabetic","Normal"))</f>
        <v>Prediabetic</v>
      </c>
    </row>
    <row r="456" spans="1:10" x14ac:dyDescent="0.3">
      <c r="A456" t="s">
        <v>460</v>
      </c>
      <c r="B456" s="3">
        <v>17.350000000000001</v>
      </c>
      <c r="C456" s="3">
        <v>5.03</v>
      </c>
      <c r="D456" s="54" t="s">
        <v>3</v>
      </c>
      <c r="E456" s="54" t="s">
        <v>2</v>
      </c>
      <c r="F456" s="54" t="s">
        <v>2</v>
      </c>
      <c r="G456" s="54">
        <v>0</v>
      </c>
      <c r="H456" t="s">
        <v>3</v>
      </c>
      <c r="I456" t="str">
        <f t="shared" si="7"/>
        <v>Under  Weight</v>
      </c>
      <c r="J456" t="str">
        <f>IF(Table1_1[[#This Row],[HBA1C]]&gt;=6.5,"Diabetic",IF(Table1_1[[#This Row],[HBA1C]]&gt;=5.7,"Prediabetic","Normal"))</f>
        <v>Normal</v>
      </c>
    </row>
    <row r="457" spans="1:10" x14ac:dyDescent="0.3">
      <c r="A457" t="s">
        <v>461</v>
      </c>
      <c r="B457" s="3">
        <v>22.704999999999998</v>
      </c>
      <c r="C457" s="3">
        <v>5.27</v>
      </c>
      <c r="D457" s="54" t="s">
        <v>2</v>
      </c>
      <c r="E457" s="54" t="s">
        <v>2</v>
      </c>
      <c r="F457" s="54" t="s">
        <v>2</v>
      </c>
      <c r="G457" s="54">
        <v>0</v>
      </c>
      <c r="H457" t="s">
        <v>2</v>
      </c>
      <c r="I457" t="str">
        <f t="shared" si="7"/>
        <v>Normal Weight</v>
      </c>
      <c r="J457" t="str">
        <f>IF(Table1_1[[#This Row],[HBA1C]]&gt;=6.5,"Diabetic",IF(Table1_1[[#This Row],[HBA1C]]&gt;=5.7,"Prediabetic","Normal"))</f>
        <v>Normal</v>
      </c>
    </row>
    <row r="458" spans="1:10" x14ac:dyDescent="0.3">
      <c r="A458" t="s">
        <v>462</v>
      </c>
      <c r="B458" s="3">
        <v>25.41</v>
      </c>
      <c r="C458" s="3">
        <v>10.53</v>
      </c>
      <c r="D458" s="54" t="s">
        <v>3</v>
      </c>
      <c r="E458" s="54" t="s">
        <v>2</v>
      </c>
      <c r="F458" s="54" t="s">
        <v>2</v>
      </c>
      <c r="G458" s="54">
        <v>1</v>
      </c>
      <c r="H458" t="s">
        <v>3</v>
      </c>
      <c r="I458" t="str">
        <f t="shared" si="7"/>
        <v>Overweight</v>
      </c>
      <c r="J458" t="str">
        <f>IF(Table1_1[[#This Row],[HBA1C]]&gt;=6.5,"Diabetic",IF(Table1_1[[#This Row],[HBA1C]]&gt;=5.7,"Prediabetic","Normal"))</f>
        <v>Diabetic</v>
      </c>
    </row>
    <row r="459" spans="1:10" x14ac:dyDescent="0.3">
      <c r="A459" t="s">
        <v>463</v>
      </c>
      <c r="B459" s="3">
        <v>18.23</v>
      </c>
      <c r="C459" s="3">
        <v>5.78</v>
      </c>
      <c r="D459" s="54" t="s">
        <v>2</v>
      </c>
      <c r="E459" s="54" t="s">
        <v>2</v>
      </c>
      <c r="F459" s="54" t="s">
        <v>4</v>
      </c>
      <c r="G459" s="54">
        <v>1</v>
      </c>
      <c r="H459" t="s">
        <v>3</v>
      </c>
      <c r="I459" t="str">
        <f t="shared" si="7"/>
        <v>Under  Weight</v>
      </c>
      <c r="J459" t="str">
        <f>IF(Table1_1[[#This Row],[HBA1C]]&gt;=6.5,"Diabetic",IF(Table1_1[[#This Row],[HBA1C]]&gt;=5.7,"Prediabetic","Normal"))</f>
        <v>Prediabetic</v>
      </c>
    </row>
    <row r="460" spans="1:10" x14ac:dyDescent="0.3">
      <c r="A460" t="s">
        <v>464</v>
      </c>
      <c r="B460" s="3">
        <v>24.7</v>
      </c>
      <c r="C460" s="3">
        <v>4.3600000000000003</v>
      </c>
      <c r="D460" s="54" t="s">
        <v>2</v>
      </c>
      <c r="E460" s="54" t="s">
        <v>2</v>
      </c>
      <c r="F460" s="54" t="s">
        <v>4</v>
      </c>
      <c r="G460" s="54">
        <v>1</v>
      </c>
      <c r="H460" t="s">
        <v>3</v>
      </c>
      <c r="I460" t="str">
        <f t="shared" si="7"/>
        <v>Normal Weight</v>
      </c>
      <c r="J460" t="str">
        <f>IF(Table1_1[[#This Row],[HBA1C]]&gt;=6.5,"Diabetic",IF(Table1_1[[#This Row],[HBA1C]]&gt;=5.7,"Prediabetic","Normal"))</f>
        <v>Normal</v>
      </c>
    </row>
    <row r="461" spans="1:10" x14ac:dyDescent="0.3">
      <c r="A461" t="s">
        <v>465</v>
      </c>
      <c r="B461" s="3">
        <v>37.4</v>
      </c>
      <c r="C461" s="3">
        <v>9.7200000000000006</v>
      </c>
      <c r="D461" s="54" t="s">
        <v>3</v>
      </c>
      <c r="E461" s="54" t="s">
        <v>2</v>
      </c>
      <c r="F461" s="54" t="s">
        <v>4</v>
      </c>
      <c r="G461" s="54">
        <v>1</v>
      </c>
      <c r="H461" t="s">
        <v>2</v>
      </c>
      <c r="I461" t="str">
        <f t="shared" si="7"/>
        <v>Obesity</v>
      </c>
      <c r="J461" t="str">
        <f>IF(Table1_1[[#This Row],[HBA1C]]&gt;=6.5,"Diabetic",IF(Table1_1[[#This Row],[HBA1C]]&gt;=5.7,"Prediabetic","Normal"))</f>
        <v>Diabetic</v>
      </c>
    </row>
    <row r="462" spans="1:10" x14ac:dyDescent="0.3">
      <c r="A462" t="s">
        <v>466</v>
      </c>
      <c r="B462" s="3">
        <v>26.885000000000002</v>
      </c>
      <c r="C462" s="3">
        <v>5.18</v>
      </c>
      <c r="D462" s="54" t="s">
        <v>2</v>
      </c>
      <c r="E462" s="54" t="s">
        <v>2</v>
      </c>
      <c r="F462" s="54" t="s">
        <v>4</v>
      </c>
      <c r="G462" s="54">
        <v>1</v>
      </c>
      <c r="H462" t="s">
        <v>3</v>
      </c>
      <c r="I462" t="str">
        <f t="shared" si="7"/>
        <v>Overweight</v>
      </c>
      <c r="J462" t="str">
        <f>IF(Table1_1[[#This Row],[HBA1C]]&gt;=6.5,"Diabetic",IF(Table1_1[[#This Row],[HBA1C]]&gt;=5.7,"Prediabetic","Normal"))</f>
        <v>Normal</v>
      </c>
    </row>
    <row r="463" spans="1:10" x14ac:dyDescent="0.3">
      <c r="A463" t="s">
        <v>467</v>
      </c>
      <c r="B463" s="3">
        <v>25.27</v>
      </c>
      <c r="C463" s="3">
        <v>5.29</v>
      </c>
      <c r="D463" s="54" t="s">
        <v>2</v>
      </c>
      <c r="E463" s="54" t="s">
        <v>2</v>
      </c>
      <c r="F463" s="54" t="s">
        <v>4</v>
      </c>
      <c r="G463" s="54">
        <v>1</v>
      </c>
      <c r="H463" t="s">
        <v>3</v>
      </c>
      <c r="I463" t="str">
        <f t="shared" si="7"/>
        <v>Overweight</v>
      </c>
      <c r="J463" t="str">
        <f>IF(Table1_1[[#This Row],[HBA1C]]&gt;=6.5,"Diabetic",IF(Table1_1[[#This Row],[HBA1C]]&gt;=5.7,"Prediabetic","Normal"))</f>
        <v>Normal</v>
      </c>
    </row>
    <row r="464" spans="1:10" x14ac:dyDescent="0.3">
      <c r="A464" t="s">
        <v>468</v>
      </c>
      <c r="B464" s="3">
        <v>23.655000000000001</v>
      </c>
      <c r="C464" s="3">
        <v>4.8600000000000003</v>
      </c>
      <c r="D464" s="54" t="s">
        <v>3</v>
      </c>
      <c r="E464" s="54" t="s">
        <v>2</v>
      </c>
      <c r="F464" s="54" t="s">
        <v>2</v>
      </c>
      <c r="G464" s="54">
        <v>0</v>
      </c>
      <c r="H464" t="s">
        <v>3</v>
      </c>
      <c r="I464" t="str">
        <f t="shared" si="7"/>
        <v>Normal Weight</v>
      </c>
      <c r="J464" t="str">
        <f>IF(Table1_1[[#This Row],[HBA1C]]&gt;=6.5,"Diabetic",IF(Table1_1[[#This Row],[HBA1C]]&gt;=5.7,"Prediabetic","Normal"))</f>
        <v>Normal</v>
      </c>
    </row>
    <row r="465" spans="1:10" x14ac:dyDescent="0.3">
      <c r="A465" t="s">
        <v>469</v>
      </c>
      <c r="B465" s="3">
        <v>55.05</v>
      </c>
      <c r="C465" s="3">
        <v>7.66</v>
      </c>
      <c r="D465" s="54" t="s">
        <v>2</v>
      </c>
      <c r="E465" s="54" t="s">
        <v>2</v>
      </c>
      <c r="F465" s="54" t="s">
        <v>2</v>
      </c>
      <c r="G465" s="54">
        <v>0</v>
      </c>
      <c r="H465" t="s">
        <v>2</v>
      </c>
      <c r="I465" t="str">
        <f t="shared" si="7"/>
        <v>Obesity</v>
      </c>
      <c r="J465" t="str">
        <f>IF(Table1_1[[#This Row],[HBA1C]]&gt;=6.5,"Diabetic",IF(Table1_1[[#This Row],[HBA1C]]&gt;=5.7,"Prediabetic","Normal"))</f>
        <v>Diabetic</v>
      </c>
    </row>
    <row r="466" spans="1:10" x14ac:dyDescent="0.3">
      <c r="A466" t="s">
        <v>470</v>
      </c>
      <c r="B466" s="3">
        <v>24.89</v>
      </c>
      <c r="C466" s="3">
        <v>6.1</v>
      </c>
      <c r="D466" s="54" t="s">
        <v>3</v>
      </c>
      <c r="E466" s="54" t="s">
        <v>2</v>
      </c>
      <c r="F466" s="54" t="s">
        <v>4</v>
      </c>
      <c r="G466" s="54">
        <v>1</v>
      </c>
      <c r="H466" t="s">
        <v>3</v>
      </c>
      <c r="I466" t="str">
        <f t="shared" si="7"/>
        <v>Normal Weight</v>
      </c>
      <c r="J466" t="str">
        <f>IF(Table1_1[[#This Row],[HBA1C]]&gt;=6.5,"Diabetic",IF(Table1_1[[#This Row],[HBA1C]]&gt;=5.7,"Prediabetic","Normal"))</f>
        <v>Prediabetic</v>
      </c>
    </row>
    <row r="467" spans="1:10" x14ac:dyDescent="0.3">
      <c r="A467" t="s">
        <v>471</v>
      </c>
      <c r="B467" s="3">
        <v>18.715</v>
      </c>
      <c r="C467" s="3">
        <v>4.4400000000000004</v>
      </c>
      <c r="D467" s="54" t="s">
        <v>2</v>
      </c>
      <c r="E467" s="54" t="s">
        <v>2</v>
      </c>
      <c r="F467" s="54" t="s">
        <v>2</v>
      </c>
      <c r="G467" s="54">
        <v>0</v>
      </c>
      <c r="H467" t="s">
        <v>2</v>
      </c>
      <c r="I467" t="str">
        <f t="shared" si="7"/>
        <v>Normal Weight</v>
      </c>
      <c r="J467" t="str">
        <f>IF(Table1_1[[#This Row],[HBA1C]]&gt;=6.5,"Diabetic",IF(Table1_1[[#This Row],[HBA1C]]&gt;=5.7,"Prediabetic","Normal"))</f>
        <v>Normal</v>
      </c>
    </row>
    <row r="468" spans="1:10" x14ac:dyDescent="0.3">
      <c r="A468" t="s">
        <v>472</v>
      </c>
      <c r="B468" s="3">
        <v>28.12</v>
      </c>
      <c r="C468" s="3">
        <v>6.15</v>
      </c>
      <c r="D468" s="54" t="s">
        <v>2</v>
      </c>
      <c r="E468" s="54" t="s">
        <v>2</v>
      </c>
      <c r="F468" s="54" t="s">
        <v>2</v>
      </c>
      <c r="G468" s="54">
        <v>0</v>
      </c>
      <c r="H468" t="s">
        <v>3</v>
      </c>
      <c r="I468" t="str">
        <f t="shared" si="7"/>
        <v>Overweight</v>
      </c>
      <c r="J468" t="str">
        <f>IF(Table1_1[[#This Row],[HBA1C]]&gt;=6.5,"Diabetic",IF(Table1_1[[#This Row],[HBA1C]]&gt;=5.7,"Prediabetic","Normal"))</f>
        <v>Prediabetic</v>
      </c>
    </row>
    <row r="469" spans="1:10" x14ac:dyDescent="0.3">
      <c r="A469" t="s">
        <v>473</v>
      </c>
      <c r="B469" s="3">
        <v>26.6</v>
      </c>
      <c r="C469" s="3">
        <v>4.53</v>
      </c>
      <c r="D469" s="54" t="s">
        <v>2</v>
      </c>
      <c r="E469" s="54" t="s">
        <v>2</v>
      </c>
      <c r="F469" s="54" t="s">
        <v>2</v>
      </c>
      <c r="G469" s="54">
        <v>0</v>
      </c>
      <c r="H469" t="s">
        <v>3</v>
      </c>
      <c r="I469" t="str">
        <f t="shared" si="7"/>
        <v>Overweight</v>
      </c>
      <c r="J469" t="str">
        <f>IF(Table1_1[[#This Row],[HBA1C]]&gt;=6.5,"Diabetic",IF(Table1_1[[#This Row],[HBA1C]]&gt;=5.7,"Prediabetic","Normal"))</f>
        <v>Normal</v>
      </c>
    </row>
    <row r="470" spans="1:10" x14ac:dyDescent="0.3">
      <c r="A470" t="s">
        <v>474</v>
      </c>
      <c r="B470" s="3">
        <v>30.114999999999998</v>
      </c>
      <c r="C470" s="3">
        <v>5.48</v>
      </c>
      <c r="D470" s="54" t="s">
        <v>2</v>
      </c>
      <c r="E470" s="54" t="s">
        <v>3</v>
      </c>
      <c r="F470" s="54" t="s">
        <v>2</v>
      </c>
      <c r="G470" s="54">
        <v>1</v>
      </c>
      <c r="H470" t="s">
        <v>2</v>
      </c>
      <c r="I470" t="str">
        <f t="shared" si="7"/>
        <v>Obesity</v>
      </c>
      <c r="J470" t="str">
        <f>IF(Table1_1[[#This Row],[HBA1C]]&gt;=6.5,"Diabetic",IF(Table1_1[[#This Row],[HBA1C]]&gt;=5.7,"Prediabetic","Normal"))</f>
        <v>Normal</v>
      </c>
    </row>
    <row r="471" spans="1:10" x14ac:dyDescent="0.3">
      <c r="A471" t="s">
        <v>475</v>
      </c>
      <c r="B471" s="3">
        <v>24.605</v>
      </c>
      <c r="C471" s="3">
        <v>5.48</v>
      </c>
      <c r="D471" s="54" t="s">
        <v>2</v>
      </c>
      <c r="E471" s="54" t="s">
        <v>2</v>
      </c>
      <c r="F471" s="54" t="s">
        <v>2</v>
      </c>
      <c r="G471" s="54">
        <v>0</v>
      </c>
      <c r="H471" t="s">
        <v>3</v>
      </c>
      <c r="I471" t="str">
        <f t="shared" si="7"/>
        <v>Normal Weight</v>
      </c>
      <c r="J471" t="str">
        <f>IF(Table1_1[[#This Row],[HBA1C]]&gt;=6.5,"Diabetic",IF(Table1_1[[#This Row],[HBA1C]]&gt;=5.7,"Prediabetic","Normal"))</f>
        <v>Normal</v>
      </c>
    </row>
    <row r="472" spans="1:10" x14ac:dyDescent="0.3">
      <c r="A472" t="s">
        <v>476</v>
      </c>
      <c r="B472" s="3">
        <v>29.6</v>
      </c>
      <c r="C472" s="3">
        <v>8.1</v>
      </c>
      <c r="D472" s="54" t="s">
        <v>2</v>
      </c>
      <c r="E472" s="54" t="s">
        <v>2</v>
      </c>
      <c r="F472" s="54" t="s">
        <v>2</v>
      </c>
      <c r="G472" s="54">
        <v>0</v>
      </c>
      <c r="H472" t="s">
        <v>2</v>
      </c>
      <c r="I472" t="str">
        <f t="shared" si="7"/>
        <v>Overweight</v>
      </c>
      <c r="J472" t="str">
        <f>IF(Table1_1[[#This Row],[HBA1C]]&gt;=6.5,"Diabetic",IF(Table1_1[[#This Row],[HBA1C]]&gt;=5.7,"Prediabetic","Normal"))</f>
        <v>Diabetic</v>
      </c>
    </row>
    <row r="473" spans="1:10" x14ac:dyDescent="0.3">
      <c r="A473" t="s">
        <v>477</v>
      </c>
      <c r="B473" s="3">
        <v>24.42</v>
      </c>
      <c r="C473" s="3">
        <v>7.16</v>
      </c>
      <c r="D473" s="54" t="s">
        <v>2</v>
      </c>
      <c r="E473" s="54" t="s">
        <v>2</v>
      </c>
      <c r="F473" s="54" t="s">
        <v>2</v>
      </c>
      <c r="G473" s="54">
        <v>0</v>
      </c>
      <c r="H473" t="s">
        <v>3</v>
      </c>
      <c r="I473" t="str">
        <f t="shared" si="7"/>
        <v>Normal Weight</v>
      </c>
      <c r="J473" t="str">
        <f>IF(Table1_1[[#This Row],[HBA1C]]&gt;=6.5,"Diabetic",IF(Table1_1[[#This Row],[HBA1C]]&gt;=5.7,"Prediabetic","Normal"))</f>
        <v>Diabetic</v>
      </c>
    </row>
    <row r="474" spans="1:10" x14ac:dyDescent="0.3">
      <c r="A474" t="s">
        <v>478</v>
      </c>
      <c r="B474" s="3">
        <v>20.9</v>
      </c>
      <c r="C474" s="3">
        <v>4.55</v>
      </c>
      <c r="D474" s="54" t="s">
        <v>3</v>
      </c>
      <c r="E474" s="54" t="s">
        <v>2</v>
      </c>
      <c r="F474" s="54" t="s">
        <v>4</v>
      </c>
      <c r="G474" s="54">
        <v>1</v>
      </c>
      <c r="H474" t="s">
        <v>3</v>
      </c>
      <c r="I474" t="str">
        <f t="shared" si="7"/>
        <v>Normal Weight</v>
      </c>
      <c r="J474" t="str">
        <f>IF(Table1_1[[#This Row],[HBA1C]]&gt;=6.5,"Diabetic",IF(Table1_1[[#This Row],[HBA1C]]&gt;=5.7,"Prediabetic","Normal"))</f>
        <v>Normal</v>
      </c>
    </row>
    <row r="475" spans="1:10" x14ac:dyDescent="0.3">
      <c r="A475" t="s">
        <v>479</v>
      </c>
      <c r="B475" s="3">
        <v>22.895</v>
      </c>
      <c r="C475" s="3">
        <v>6.03</v>
      </c>
      <c r="D475" s="54" t="s">
        <v>2</v>
      </c>
      <c r="E475" s="54" t="s">
        <v>2</v>
      </c>
      <c r="F475" s="54" t="s">
        <v>2</v>
      </c>
      <c r="G475" s="54">
        <v>0</v>
      </c>
      <c r="H475" t="s">
        <v>3</v>
      </c>
      <c r="I475" t="str">
        <f t="shared" si="7"/>
        <v>Normal Weight</v>
      </c>
      <c r="J475" t="str">
        <f>IF(Table1_1[[#This Row],[HBA1C]]&gt;=6.5,"Diabetic",IF(Table1_1[[#This Row],[HBA1C]]&gt;=5.7,"Prediabetic","Normal"))</f>
        <v>Prediabetic</v>
      </c>
    </row>
    <row r="476" spans="1:10" x14ac:dyDescent="0.3">
      <c r="A476" t="s">
        <v>480</v>
      </c>
      <c r="B476" s="3">
        <v>28.3</v>
      </c>
      <c r="C476" s="3">
        <v>5.47</v>
      </c>
      <c r="D476" s="54" t="s">
        <v>3</v>
      </c>
      <c r="E476" s="54" t="s">
        <v>2</v>
      </c>
      <c r="F476" s="54" t="s">
        <v>4</v>
      </c>
      <c r="G476" s="54">
        <v>1</v>
      </c>
      <c r="H476" t="s">
        <v>3</v>
      </c>
      <c r="I476" t="str">
        <f t="shared" si="7"/>
        <v>Overweight</v>
      </c>
      <c r="J476" t="str">
        <f>IF(Table1_1[[#This Row],[HBA1C]]&gt;=6.5,"Diabetic",IF(Table1_1[[#This Row],[HBA1C]]&gt;=5.7,"Prediabetic","Normal"))</f>
        <v>Normal</v>
      </c>
    </row>
    <row r="477" spans="1:10" x14ac:dyDescent="0.3">
      <c r="A477" t="s">
        <v>481</v>
      </c>
      <c r="B477" s="3">
        <v>54.3</v>
      </c>
      <c r="C477" s="3">
        <v>4.1500000000000004</v>
      </c>
      <c r="D477" s="54" t="s">
        <v>3</v>
      </c>
      <c r="E477" s="54" t="s">
        <v>2</v>
      </c>
      <c r="F477" s="54" t="s">
        <v>2</v>
      </c>
      <c r="G477" s="54">
        <v>1</v>
      </c>
      <c r="H477" t="s">
        <v>2</v>
      </c>
      <c r="I477" t="str">
        <f t="shared" si="7"/>
        <v>Obesity</v>
      </c>
      <c r="J477" t="str">
        <f>IF(Table1_1[[#This Row],[HBA1C]]&gt;=6.5,"Diabetic",IF(Table1_1[[#This Row],[HBA1C]]&gt;=5.7,"Prediabetic","Normal"))</f>
        <v>Normal</v>
      </c>
    </row>
    <row r="478" spans="1:10" x14ac:dyDescent="0.3">
      <c r="A478" t="s">
        <v>482</v>
      </c>
      <c r="B478" s="3">
        <v>33.344999999999999</v>
      </c>
      <c r="C478" s="3">
        <v>11.32</v>
      </c>
      <c r="D478" s="54" t="s">
        <v>3</v>
      </c>
      <c r="E478" s="54" t="s">
        <v>2</v>
      </c>
      <c r="F478" s="54" t="s">
        <v>2</v>
      </c>
      <c r="G478" s="54">
        <v>1</v>
      </c>
      <c r="H478" t="s">
        <v>2</v>
      </c>
      <c r="I478" t="str">
        <f t="shared" si="7"/>
        <v>Obesity</v>
      </c>
      <c r="J478" t="str">
        <f>IF(Table1_1[[#This Row],[HBA1C]]&gt;=6.5,"Diabetic",IF(Table1_1[[#This Row],[HBA1C]]&gt;=5.7,"Prediabetic","Normal"))</f>
        <v>Diabetic</v>
      </c>
    </row>
    <row r="479" spans="1:10" x14ac:dyDescent="0.3">
      <c r="A479" t="s">
        <v>483</v>
      </c>
      <c r="B479" s="3">
        <v>33</v>
      </c>
      <c r="C479" s="3">
        <v>9.51</v>
      </c>
      <c r="D479" s="54" t="s">
        <v>3</v>
      </c>
      <c r="E479" s="54" t="s">
        <v>2</v>
      </c>
      <c r="F479" s="54" t="s">
        <v>2</v>
      </c>
      <c r="G479" s="54">
        <v>0</v>
      </c>
      <c r="H479" t="s">
        <v>2</v>
      </c>
      <c r="I479" t="str">
        <f t="shared" si="7"/>
        <v>Obesity</v>
      </c>
      <c r="J479" t="str">
        <f>IF(Table1_1[[#This Row],[HBA1C]]&gt;=6.5,"Diabetic",IF(Table1_1[[#This Row],[HBA1C]]&gt;=5.7,"Prediabetic","Normal"))</f>
        <v>Diabetic</v>
      </c>
    </row>
    <row r="480" spans="1:10" x14ac:dyDescent="0.3">
      <c r="A480" t="s">
        <v>484</v>
      </c>
      <c r="B480" s="3">
        <v>28.024999999999999</v>
      </c>
      <c r="C480" s="3">
        <v>7.67</v>
      </c>
      <c r="D480" s="54" t="s">
        <v>3</v>
      </c>
      <c r="E480" s="54" t="s">
        <v>2</v>
      </c>
      <c r="F480" s="54" t="s">
        <v>2</v>
      </c>
      <c r="G480" s="54">
        <v>1</v>
      </c>
      <c r="H480" t="s">
        <v>3</v>
      </c>
      <c r="I480" t="str">
        <f t="shared" si="7"/>
        <v>Overweight</v>
      </c>
      <c r="J480" t="str">
        <f>IF(Table1_1[[#This Row],[HBA1C]]&gt;=6.5,"Diabetic",IF(Table1_1[[#This Row],[HBA1C]]&gt;=5.7,"Prediabetic","Normal"))</f>
        <v>Diabetic</v>
      </c>
    </row>
    <row r="481" spans="1:10" x14ac:dyDescent="0.3">
      <c r="A481" t="s">
        <v>485</v>
      </c>
      <c r="B481" s="3">
        <v>28.69</v>
      </c>
      <c r="C481" s="3">
        <v>6.23</v>
      </c>
      <c r="D481" s="54" t="s">
        <v>2</v>
      </c>
      <c r="E481" s="54" t="s">
        <v>2</v>
      </c>
      <c r="F481" s="54" t="s">
        <v>2</v>
      </c>
      <c r="G481" s="54">
        <v>1</v>
      </c>
      <c r="H481" t="s">
        <v>3</v>
      </c>
      <c r="I481" t="str">
        <f t="shared" si="7"/>
        <v>Overweight</v>
      </c>
      <c r="J481" t="str">
        <f>IF(Table1_1[[#This Row],[HBA1C]]&gt;=6.5,"Diabetic",IF(Table1_1[[#This Row],[HBA1C]]&gt;=5.7,"Prediabetic","Normal"))</f>
        <v>Prediabetic</v>
      </c>
    </row>
    <row r="482" spans="1:10" x14ac:dyDescent="0.3">
      <c r="A482" t="s">
        <v>486</v>
      </c>
      <c r="B482" s="3">
        <v>40.28</v>
      </c>
      <c r="C482" s="3">
        <v>8.9</v>
      </c>
      <c r="D482" s="54" t="s">
        <v>2</v>
      </c>
      <c r="E482" s="54" t="s">
        <v>2</v>
      </c>
      <c r="F482" s="54" t="s">
        <v>2</v>
      </c>
      <c r="G482" s="54">
        <v>0</v>
      </c>
      <c r="H482" t="s">
        <v>2</v>
      </c>
      <c r="I482" t="str">
        <f t="shared" si="7"/>
        <v>Obesity</v>
      </c>
      <c r="J482" t="str">
        <f>IF(Table1_1[[#This Row],[HBA1C]]&gt;=6.5,"Diabetic",IF(Table1_1[[#This Row],[HBA1C]]&gt;=5.7,"Prediabetic","Normal"))</f>
        <v>Diabetic</v>
      </c>
    </row>
    <row r="483" spans="1:10" x14ac:dyDescent="0.3">
      <c r="A483" t="s">
        <v>487</v>
      </c>
      <c r="B483" s="3">
        <v>37.299999999999997</v>
      </c>
      <c r="C483" s="3">
        <v>7.79</v>
      </c>
      <c r="D483" s="54" t="s">
        <v>3</v>
      </c>
      <c r="E483" s="54" t="s">
        <v>2</v>
      </c>
      <c r="F483" s="54" t="s">
        <v>2</v>
      </c>
      <c r="G483" s="54">
        <v>0</v>
      </c>
      <c r="H483" t="s">
        <v>2</v>
      </c>
      <c r="I483" t="str">
        <f t="shared" si="7"/>
        <v>Obesity</v>
      </c>
      <c r="J483" t="str">
        <f>IF(Table1_1[[#This Row],[HBA1C]]&gt;=6.5,"Diabetic",IF(Table1_1[[#This Row],[HBA1C]]&gt;=5.7,"Prediabetic","Normal"))</f>
        <v>Diabetic</v>
      </c>
    </row>
    <row r="484" spans="1:10" x14ac:dyDescent="0.3">
      <c r="A484" t="s">
        <v>488</v>
      </c>
      <c r="B484" s="3">
        <v>54.47</v>
      </c>
      <c r="C484" s="3">
        <v>4.49</v>
      </c>
      <c r="D484" s="54" t="s">
        <v>3</v>
      </c>
      <c r="E484" s="54" t="s">
        <v>2</v>
      </c>
      <c r="F484" s="54" t="s">
        <v>2</v>
      </c>
      <c r="G484" s="54">
        <v>2</v>
      </c>
      <c r="H484" t="s">
        <v>2</v>
      </c>
      <c r="I484" t="str">
        <f t="shared" si="7"/>
        <v>Obesity</v>
      </c>
      <c r="J484" t="str">
        <f>IF(Table1_1[[#This Row],[HBA1C]]&gt;=6.5,"Diabetic",IF(Table1_1[[#This Row],[HBA1C]]&gt;=5.7,"Prediabetic","Normal"))</f>
        <v>Normal</v>
      </c>
    </row>
    <row r="485" spans="1:10" x14ac:dyDescent="0.3">
      <c r="A485" t="s">
        <v>489</v>
      </c>
      <c r="B485" s="3">
        <v>38.06</v>
      </c>
      <c r="C485" s="3">
        <v>5.24</v>
      </c>
      <c r="D485" s="54" t="s">
        <v>3</v>
      </c>
      <c r="E485" s="54" t="s">
        <v>2</v>
      </c>
      <c r="F485" s="54" t="s">
        <v>4</v>
      </c>
      <c r="G485" s="54">
        <v>1</v>
      </c>
      <c r="H485" t="s">
        <v>2</v>
      </c>
      <c r="I485" t="str">
        <f t="shared" si="7"/>
        <v>Obesity</v>
      </c>
      <c r="J485" t="str">
        <f>IF(Table1_1[[#This Row],[HBA1C]]&gt;=6.5,"Diabetic",IF(Table1_1[[#This Row],[HBA1C]]&gt;=5.7,"Prediabetic","Normal"))</f>
        <v>Normal</v>
      </c>
    </row>
    <row r="486" spans="1:10" x14ac:dyDescent="0.3">
      <c r="A486" t="s">
        <v>490</v>
      </c>
      <c r="B486" s="3">
        <v>51.47</v>
      </c>
      <c r="C486" s="3">
        <v>9.6</v>
      </c>
      <c r="D486" s="54" t="s">
        <v>2</v>
      </c>
      <c r="E486" s="54" t="s">
        <v>2</v>
      </c>
      <c r="F486" s="54" t="s">
        <v>2</v>
      </c>
      <c r="G486" s="54">
        <v>0</v>
      </c>
      <c r="H486" t="s">
        <v>2</v>
      </c>
      <c r="I486" t="str">
        <f t="shared" si="7"/>
        <v>Obesity</v>
      </c>
      <c r="J486" t="str">
        <f>IF(Table1_1[[#This Row],[HBA1C]]&gt;=6.5,"Diabetic",IF(Table1_1[[#This Row],[HBA1C]]&gt;=5.7,"Prediabetic","Normal"))</f>
        <v>Diabetic</v>
      </c>
    </row>
    <row r="487" spans="1:10" x14ac:dyDescent="0.3">
      <c r="A487" t="s">
        <v>491</v>
      </c>
      <c r="B487" s="3">
        <v>29.8</v>
      </c>
      <c r="C487" s="3">
        <v>5.78</v>
      </c>
      <c r="D487" s="54" t="s">
        <v>3</v>
      </c>
      <c r="E487" s="54" t="s">
        <v>2</v>
      </c>
      <c r="F487" s="54" t="s">
        <v>2</v>
      </c>
      <c r="G487" s="54">
        <v>0</v>
      </c>
      <c r="H487" t="s">
        <v>2</v>
      </c>
      <c r="I487" t="str">
        <f t="shared" si="7"/>
        <v>Overweight</v>
      </c>
      <c r="J487" t="str">
        <f>IF(Table1_1[[#This Row],[HBA1C]]&gt;=6.5,"Diabetic",IF(Table1_1[[#This Row],[HBA1C]]&gt;=5.7,"Prediabetic","Normal"))</f>
        <v>Prediabetic</v>
      </c>
    </row>
    <row r="488" spans="1:10" x14ac:dyDescent="0.3">
      <c r="A488" t="s">
        <v>492</v>
      </c>
      <c r="B488" s="3">
        <v>49.77</v>
      </c>
      <c r="C488" s="3">
        <v>7.02</v>
      </c>
      <c r="D488" s="54" t="s">
        <v>2</v>
      </c>
      <c r="E488" s="54" t="s">
        <v>2</v>
      </c>
      <c r="F488" s="54" t="s">
        <v>2</v>
      </c>
      <c r="G488" s="54">
        <v>0</v>
      </c>
      <c r="H488" t="s">
        <v>2</v>
      </c>
      <c r="I488" t="str">
        <f t="shared" si="7"/>
        <v>Obesity</v>
      </c>
      <c r="J488" t="str">
        <f>IF(Table1_1[[#This Row],[HBA1C]]&gt;=6.5,"Diabetic",IF(Table1_1[[#This Row],[HBA1C]]&gt;=5.7,"Prediabetic","Normal"))</f>
        <v>Diabetic</v>
      </c>
    </row>
    <row r="489" spans="1:10" x14ac:dyDescent="0.3">
      <c r="A489" t="s">
        <v>493</v>
      </c>
      <c r="B489" s="3">
        <v>25.555</v>
      </c>
      <c r="C489" s="3">
        <v>4.09</v>
      </c>
      <c r="D489" s="54" t="s">
        <v>3</v>
      </c>
      <c r="E489" s="54" t="s">
        <v>2</v>
      </c>
      <c r="F489" s="54" t="s">
        <v>2</v>
      </c>
      <c r="G489" s="54">
        <v>0</v>
      </c>
      <c r="H489" t="s">
        <v>3</v>
      </c>
      <c r="I489" t="str">
        <f t="shared" si="7"/>
        <v>Overweight</v>
      </c>
      <c r="J489" t="str">
        <f>IF(Table1_1[[#This Row],[HBA1C]]&gt;=6.5,"Diabetic",IF(Table1_1[[#This Row],[HBA1C]]&gt;=5.7,"Prediabetic","Normal"))</f>
        <v>Normal</v>
      </c>
    </row>
    <row r="490" spans="1:10" x14ac:dyDescent="0.3">
      <c r="A490" t="s">
        <v>494</v>
      </c>
      <c r="B490" s="3">
        <v>29.64</v>
      </c>
      <c r="C490" s="3">
        <v>4.93</v>
      </c>
      <c r="D490" s="54" t="s">
        <v>2</v>
      </c>
      <c r="E490" s="54" t="s">
        <v>2</v>
      </c>
      <c r="F490" s="54" t="s">
        <v>4</v>
      </c>
      <c r="G490" s="54">
        <v>1</v>
      </c>
      <c r="H490" t="s">
        <v>2</v>
      </c>
      <c r="I490" t="str">
        <f t="shared" si="7"/>
        <v>Overweight</v>
      </c>
      <c r="J490" t="str">
        <f>IF(Table1_1[[#This Row],[HBA1C]]&gt;=6.5,"Diabetic",IF(Table1_1[[#This Row],[HBA1C]]&gt;=5.7,"Prediabetic","Normal"))</f>
        <v>Normal</v>
      </c>
    </row>
    <row r="491" spans="1:10" x14ac:dyDescent="0.3">
      <c r="A491" t="s">
        <v>495</v>
      </c>
      <c r="B491" s="3">
        <v>53.93</v>
      </c>
      <c r="C491" s="3">
        <v>5.34</v>
      </c>
      <c r="D491" s="54" t="s">
        <v>3</v>
      </c>
      <c r="E491" s="54" t="s">
        <v>2</v>
      </c>
      <c r="F491" s="54" t="s">
        <v>2</v>
      </c>
      <c r="G491" s="54">
        <v>2</v>
      </c>
      <c r="H491" t="s">
        <v>2</v>
      </c>
      <c r="I491" t="str">
        <f t="shared" si="7"/>
        <v>Obesity</v>
      </c>
      <c r="J491" t="str">
        <f>IF(Table1_1[[#This Row],[HBA1C]]&gt;=6.5,"Diabetic",IF(Table1_1[[#This Row],[HBA1C]]&gt;=5.7,"Prediabetic","Normal"))</f>
        <v>Normal</v>
      </c>
    </row>
    <row r="492" spans="1:10" x14ac:dyDescent="0.3">
      <c r="A492" t="s">
        <v>496</v>
      </c>
      <c r="B492" s="3">
        <v>28.024999999999999</v>
      </c>
      <c r="C492" s="3">
        <v>5.65</v>
      </c>
      <c r="D492" s="54" t="s">
        <v>2</v>
      </c>
      <c r="E492" s="54" t="s">
        <v>2</v>
      </c>
      <c r="F492" s="54" t="s">
        <v>2</v>
      </c>
      <c r="G492" s="54">
        <v>1</v>
      </c>
      <c r="H492" t="s">
        <v>3</v>
      </c>
      <c r="I492" t="str">
        <f t="shared" si="7"/>
        <v>Overweight</v>
      </c>
      <c r="J492" t="str">
        <f>IF(Table1_1[[#This Row],[HBA1C]]&gt;=6.5,"Diabetic",IF(Table1_1[[#This Row],[HBA1C]]&gt;=5.7,"Prediabetic","Normal"))</f>
        <v>Normal</v>
      </c>
    </row>
    <row r="493" spans="1:10" x14ac:dyDescent="0.3">
      <c r="A493" t="s">
        <v>497</v>
      </c>
      <c r="B493" s="3">
        <v>27.5</v>
      </c>
      <c r="C493" s="3">
        <v>4.49</v>
      </c>
      <c r="D493" s="54" t="s">
        <v>2</v>
      </c>
      <c r="E493" s="54" t="s">
        <v>2</v>
      </c>
      <c r="F493" s="54" t="s">
        <v>2</v>
      </c>
      <c r="G493" s="54">
        <v>0</v>
      </c>
      <c r="H493" t="s">
        <v>2</v>
      </c>
      <c r="I493" t="str">
        <f t="shared" si="7"/>
        <v>Overweight</v>
      </c>
      <c r="J493" t="str">
        <f>IF(Table1_1[[#This Row],[HBA1C]]&gt;=6.5,"Diabetic",IF(Table1_1[[#This Row],[HBA1C]]&gt;=5.7,"Prediabetic","Normal"))</f>
        <v>Normal</v>
      </c>
    </row>
    <row r="494" spans="1:10" x14ac:dyDescent="0.3">
      <c r="A494" t="s">
        <v>498</v>
      </c>
      <c r="B494" s="3">
        <v>21.8</v>
      </c>
      <c r="C494" s="3">
        <v>10.55</v>
      </c>
      <c r="D494" s="54" t="s">
        <v>2</v>
      </c>
      <c r="E494" s="54" t="s">
        <v>2</v>
      </c>
      <c r="F494" s="54" t="s">
        <v>2</v>
      </c>
      <c r="G494" s="54">
        <v>0</v>
      </c>
      <c r="H494" t="s">
        <v>3</v>
      </c>
      <c r="I494" t="str">
        <f t="shared" si="7"/>
        <v>Normal Weight</v>
      </c>
      <c r="J494" t="str">
        <f>IF(Table1_1[[#This Row],[HBA1C]]&gt;=6.5,"Diabetic",IF(Table1_1[[#This Row],[HBA1C]]&gt;=5.7,"Prediabetic","Normal"))</f>
        <v>Diabetic</v>
      </c>
    </row>
    <row r="495" spans="1:10" x14ac:dyDescent="0.3">
      <c r="A495" t="s">
        <v>499</v>
      </c>
      <c r="B495" s="3">
        <v>26.41</v>
      </c>
      <c r="C495" s="3">
        <v>4.92</v>
      </c>
      <c r="D495" s="54" t="s">
        <v>3</v>
      </c>
      <c r="E495" s="54" t="s">
        <v>2</v>
      </c>
      <c r="F495" s="54" t="s">
        <v>4</v>
      </c>
      <c r="G495" s="54">
        <v>1</v>
      </c>
      <c r="H495" t="s">
        <v>3</v>
      </c>
      <c r="I495" t="str">
        <f t="shared" si="7"/>
        <v>Overweight</v>
      </c>
      <c r="J495" t="str">
        <f>IF(Table1_1[[#This Row],[HBA1C]]&gt;=6.5,"Diabetic",IF(Table1_1[[#This Row],[HBA1C]]&gt;=5.7,"Prediabetic","Normal"))</f>
        <v>Normal</v>
      </c>
    </row>
    <row r="496" spans="1:10" x14ac:dyDescent="0.3">
      <c r="A496" t="s">
        <v>500</v>
      </c>
      <c r="B496" s="3">
        <v>27.835000000000001</v>
      </c>
      <c r="C496" s="3">
        <v>5.9</v>
      </c>
      <c r="D496" s="54" t="s">
        <v>3</v>
      </c>
      <c r="E496" s="54" t="s">
        <v>2</v>
      </c>
      <c r="F496" s="54" t="s">
        <v>2</v>
      </c>
      <c r="G496" s="54">
        <v>1</v>
      </c>
      <c r="H496" t="s">
        <v>3</v>
      </c>
      <c r="I496" t="str">
        <f t="shared" si="7"/>
        <v>Overweight</v>
      </c>
      <c r="J496" t="str">
        <f>IF(Table1_1[[#This Row],[HBA1C]]&gt;=6.5,"Diabetic",IF(Table1_1[[#This Row],[HBA1C]]&gt;=5.7,"Prediabetic","Normal"))</f>
        <v>Prediabetic</v>
      </c>
    </row>
    <row r="497" spans="1:10" x14ac:dyDescent="0.3">
      <c r="A497" t="s">
        <v>501</v>
      </c>
      <c r="B497" s="3">
        <v>51.74</v>
      </c>
      <c r="C497" s="3">
        <v>4.9800000000000004</v>
      </c>
      <c r="D497" s="54" t="s">
        <v>3</v>
      </c>
      <c r="E497" s="54" t="s">
        <v>2</v>
      </c>
      <c r="F497" s="54" t="s">
        <v>2</v>
      </c>
      <c r="G497" s="54">
        <v>2</v>
      </c>
      <c r="H497" t="s">
        <v>2</v>
      </c>
      <c r="I497" t="str">
        <f t="shared" si="7"/>
        <v>Obesity</v>
      </c>
      <c r="J497" t="str">
        <f>IF(Table1_1[[#This Row],[HBA1C]]&gt;=6.5,"Diabetic",IF(Table1_1[[#This Row],[HBA1C]]&gt;=5.7,"Prediabetic","Normal"))</f>
        <v>Normal</v>
      </c>
    </row>
    <row r="498" spans="1:10" x14ac:dyDescent="0.3">
      <c r="A498" t="s">
        <v>502</v>
      </c>
      <c r="B498" s="3">
        <v>23.37</v>
      </c>
      <c r="C498" s="3">
        <v>5.8</v>
      </c>
      <c r="D498" s="54" t="s">
        <v>2</v>
      </c>
      <c r="E498" s="54" t="s">
        <v>2</v>
      </c>
      <c r="F498" s="54" t="s">
        <v>2</v>
      </c>
      <c r="G498" s="54">
        <v>0</v>
      </c>
      <c r="H498" t="s">
        <v>3</v>
      </c>
      <c r="I498" t="str">
        <f t="shared" si="7"/>
        <v>Normal Weight</v>
      </c>
      <c r="J498" t="str">
        <f>IF(Table1_1[[#This Row],[HBA1C]]&gt;=6.5,"Diabetic",IF(Table1_1[[#This Row],[HBA1C]]&gt;=5.7,"Prediabetic","Normal"))</f>
        <v>Prediabetic</v>
      </c>
    </row>
    <row r="499" spans="1:10" x14ac:dyDescent="0.3">
      <c r="A499" t="s">
        <v>503</v>
      </c>
      <c r="B499" s="3">
        <v>29.7</v>
      </c>
      <c r="C499" s="3">
        <v>6.21</v>
      </c>
      <c r="D499" s="54" t="s">
        <v>3</v>
      </c>
      <c r="E499" s="54" t="s">
        <v>2</v>
      </c>
      <c r="F499" s="54" t="s">
        <v>4</v>
      </c>
      <c r="G499" s="54">
        <v>1</v>
      </c>
      <c r="H499" t="s">
        <v>3</v>
      </c>
      <c r="I499" t="str">
        <f t="shared" si="7"/>
        <v>Overweight</v>
      </c>
      <c r="J499" t="str">
        <f>IF(Table1_1[[#This Row],[HBA1C]]&gt;=6.5,"Diabetic",IF(Table1_1[[#This Row],[HBA1C]]&gt;=5.7,"Prediabetic","Normal"))</f>
        <v>Prediabetic</v>
      </c>
    </row>
    <row r="500" spans="1:10" x14ac:dyDescent="0.3">
      <c r="A500" t="s">
        <v>504</v>
      </c>
      <c r="B500" s="3">
        <v>20.045000000000002</v>
      </c>
      <c r="C500" s="3">
        <v>6.17</v>
      </c>
      <c r="D500" s="54" t="s">
        <v>2</v>
      </c>
      <c r="E500" s="54" t="s">
        <v>2</v>
      </c>
      <c r="F500" s="54" t="s">
        <v>4</v>
      </c>
      <c r="G500" s="54">
        <v>1</v>
      </c>
      <c r="H500" t="s">
        <v>3</v>
      </c>
      <c r="I500" t="str">
        <f t="shared" si="7"/>
        <v>Normal Weight</v>
      </c>
      <c r="J500" t="str">
        <f>IF(Table1_1[[#This Row],[HBA1C]]&gt;=6.5,"Diabetic",IF(Table1_1[[#This Row],[HBA1C]]&gt;=5.7,"Prediabetic","Normal"))</f>
        <v>Prediabetic</v>
      </c>
    </row>
    <row r="501" spans="1:10" x14ac:dyDescent="0.3">
      <c r="A501" t="s">
        <v>505</v>
      </c>
      <c r="B501" s="3">
        <v>27.83</v>
      </c>
      <c r="C501" s="3">
        <v>5.36</v>
      </c>
      <c r="D501" s="54" t="s">
        <v>2</v>
      </c>
      <c r="E501" s="54" t="s">
        <v>2</v>
      </c>
      <c r="F501" s="54" t="s">
        <v>2</v>
      </c>
      <c r="G501" s="54">
        <v>2</v>
      </c>
      <c r="H501" t="s">
        <v>2</v>
      </c>
      <c r="I501" t="str">
        <f t="shared" si="7"/>
        <v>Overweight</v>
      </c>
      <c r="J501" t="str">
        <f>IF(Table1_1[[#This Row],[HBA1C]]&gt;=6.5,"Diabetic",IF(Table1_1[[#This Row],[HBA1C]]&gt;=5.7,"Prediabetic","Normal"))</f>
        <v>Normal</v>
      </c>
    </row>
    <row r="502" spans="1:10" x14ac:dyDescent="0.3">
      <c r="A502" t="s">
        <v>506</v>
      </c>
      <c r="B502" s="3">
        <v>28.93</v>
      </c>
      <c r="C502" s="3">
        <v>5.2</v>
      </c>
      <c r="D502" s="54" t="s">
        <v>2</v>
      </c>
      <c r="E502" s="54" t="s">
        <v>2</v>
      </c>
      <c r="F502" s="54" t="s">
        <v>2</v>
      </c>
      <c r="G502" s="54">
        <v>0</v>
      </c>
      <c r="H502" t="s">
        <v>3</v>
      </c>
      <c r="I502" t="str">
        <f t="shared" si="7"/>
        <v>Overweight</v>
      </c>
      <c r="J502" t="str">
        <f>IF(Table1_1[[#This Row],[HBA1C]]&gt;=6.5,"Diabetic",IF(Table1_1[[#This Row],[HBA1C]]&gt;=5.7,"Prediabetic","Normal"))</f>
        <v>Normal</v>
      </c>
    </row>
    <row r="503" spans="1:10" x14ac:dyDescent="0.3">
      <c r="A503" t="s">
        <v>507</v>
      </c>
      <c r="B503" s="3">
        <v>33.82</v>
      </c>
      <c r="C503" s="3">
        <v>5.42</v>
      </c>
      <c r="D503" s="54" t="s">
        <v>2</v>
      </c>
      <c r="E503" s="54" t="s">
        <v>2</v>
      </c>
      <c r="F503" s="54" t="s">
        <v>2</v>
      </c>
      <c r="G503" s="54">
        <v>0</v>
      </c>
      <c r="H503" t="s">
        <v>2</v>
      </c>
      <c r="I503" t="str">
        <f t="shared" si="7"/>
        <v>Obesity</v>
      </c>
      <c r="J503" t="str">
        <f>IF(Table1_1[[#This Row],[HBA1C]]&gt;=6.5,"Diabetic",IF(Table1_1[[#This Row],[HBA1C]]&gt;=5.7,"Prediabetic","Normal"))</f>
        <v>Normal</v>
      </c>
    </row>
    <row r="504" spans="1:10" x14ac:dyDescent="0.3">
      <c r="A504" t="s">
        <v>508</v>
      </c>
      <c r="B504" s="3">
        <v>20.234999999999999</v>
      </c>
      <c r="C504" s="3">
        <v>6.84</v>
      </c>
      <c r="D504" s="54" t="s">
        <v>2</v>
      </c>
      <c r="E504" s="54" t="s">
        <v>2</v>
      </c>
      <c r="F504" s="54" t="s">
        <v>2</v>
      </c>
      <c r="G504" s="54">
        <v>0</v>
      </c>
      <c r="H504" t="s">
        <v>3</v>
      </c>
      <c r="I504" t="str">
        <f t="shared" si="7"/>
        <v>Normal Weight</v>
      </c>
      <c r="J504" t="str">
        <f>IF(Table1_1[[#This Row],[HBA1C]]&gt;=6.5,"Diabetic",IF(Table1_1[[#This Row],[HBA1C]]&gt;=5.7,"Prediabetic","Normal"))</f>
        <v>Diabetic</v>
      </c>
    </row>
    <row r="505" spans="1:10" x14ac:dyDescent="0.3">
      <c r="A505" t="s">
        <v>509</v>
      </c>
      <c r="B505" s="3">
        <v>49.2</v>
      </c>
      <c r="C505" s="3">
        <v>10.9</v>
      </c>
      <c r="D505" s="54" t="s">
        <v>3</v>
      </c>
      <c r="E505" s="54" t="s">
        <v>2</v>
      </c>
      <c r="F505" s="54" t="s">
        <v>4</v>
      </c>
      <c r="G505" s="54">
        <v>1</v>
      </c>
      <c r="H505" t="s">
        <v>2</v>
      </c>
      <c r="I505" t="str">
        <f t="shared" si="7"/>
        <v>Obesity</v>
      </c>
      <c r="J505" t="str">
        <f>IF(Table1_1[[#This Row],[HBA1C]]&gt;=6.5,"Diabetic",IF(Table1_1[[#This Row],[HBA1C]]&gt;=5.7,"Prediabetic","Normal"))</f>
        <v>Diabetic</v>
      </c>
    </row>
    <row r="506" spans="1:10" x14ac:dyDescent="0.3">
      <c r="A506" t="s">
        <v>510</v>
      </c>
      <c r="B506" s="3">
        <v>26.4</v>
      </c>
      <c r="C506" s="3">
        <v>4.87</v>
      </c>
      <c r="D506" s="54" t="s">
        <v>3</v>
      </c>
      <c r="E506" s="54" t="s">
        <v>2</v>
      </c>
      <c r="F506" s="54" t="s">
        <v>2</v>
      </c>
      <c r="G506" s="54">
        <v>0</v>
      </c>
      <c r="H506" t="s">
        <v>3</v>
      </c>
      <c r="I506" t="str">
        <f t="shared" si="7"/>
        <v>Overweight</v>
      </c>
      <c r="J506" t="str">
        <f>IF(Table1_1[[#This Row],[HBA1C]]&gt;=6.5,"Diabetic",IF(Table1_1[[#This Row],[HBA1C]]&gt;=5.7,"Prediabetic","Normal"))</f>
        <v>Normal</v>
      </c>
    </row>
    <row r="507" spans="1:10" x14ac:dyDescent="0.3">
      <c r="A507" t="s">
        <v>511</v>
      </c>
      <c r="B507" s="3">
        <v>28.38</v>
      </c>
      <c r="C507" s="3">
        <v>6.07</v>
      </c>
      <c r="D507" s="54" t="s">
        <v>2</v>
      </c>
      <c r="E507" s="54" t="s">
        <v>2</v>
      </c>
      <c r="F507" s="54" t="s">
        <v>2</v>
      </c>
      <c r="G507" s="54">
        <v>1</v>
      </c>
      <c r="H507" t="s">
        <v>3</v>
      </c>
      <c r="I507" t="str">
        <f t="shared" si="7"/>
        <v>Overweight</v>
      </c>
      <c r="J507" t="str">
        <f>IF(Table1_1[[#This Row],[HBA1C]]&gt;=6.5,"Diabetic",IF(Table1_1[[#This Row],[HBA1C]]&gt;=5.7,"Prediabetic","Normal"))</f>
        <v>Prediabetic</v>
      </c>
    </row>
    <row r="508" spans="1:10" x14ac:dyDescent="0.3">
      <c r="A508" t="s">
        <v>512</v>
      </c>
      <c r="B508" s="3">
        <v>24.64</v>
      </c>
      <c r="C508" s="3">
        <v>4.33</v>
      </c>
      <c r="D508" s="54" t="s">
        <v>2</v>
      </c>
      <c r="E508" s="54" t="s">
        <v>2</v>
      </c>
      <c r="F508" s="54" t="s">
        <v>2</v>
      </c>
      <c r="G508" s="54">
        <v>0</v>
      </c>
      <c r="H508" t="s">
        <v>3</v>
      </c>
      <c r="I508" t="str">
        <f t="shared" si="7"/>
        <v>Normal Weight</v>
      </c>
      <c r="J508" t="str">
        <f>IF(Table1_1[[#This Row],[HBA1C]]&gt;=6.5,"Diabetic",IF(Table1_1[[#This Row],[HBA1C]]&gt;=5.7,"Prediabetic","Normal"))</f>
        <v>Normal</v>
      </c>
    </row>
    <row r="509" spans="1:10" x14ac:dyDescent="0.3">
      <c r="A509" t="s">
        <v>513</v>
      </c>
      <c r="B509" s="3">
        <v>39.71</v>
      </c>
      <c r="C509" s="3">
        <v>5.83</v>
      </c>
      <c r="D509" s="54" t="s">
        <v>2</v>
      </c>
      <c r="E509" s="54" t="s">
        <v>2</v>
      </c>
      <c r="F509" s="54" t="s">
        <v>2</v>
      </c>
      <c r="G509" s="54">
        <v>1</v>
      </c>
      <c r="H509" t="s">
        <v>2</v>
      </c>
      <c r="I509" t="str">
        <f t="shared" si="7"/>
        <v>Obesity</v>
      </c>
      <c r="J509" t="str">
        <f>IF(Table1_1[[#This Row],[HBA1C]]&gt;=6.5,"Diabetic",IF(Table1_1[[#This Row],[HBA1C]]&gt;=5.7,"Prediabetic","Normal"))</f>
        <v>Prediabetic</v>
      </c>
    </row>
    <row r="510" spans="1:10" x14ac:dyDescent="0.3">
      <c r="A510" t="s">
        <v>514</v>
      </c>
      <c r="B510" s="3">
        <v>22.22</v>
      </c>
      <c r="C510" s="3">
        <v>5.5</v>
      </c>
      <c r="D510" s="54" t="s">
        <v>2</v>
      </c>
      <c r="E510" s="54" t="s">
        <v>2</v>
      </c>
      <c r="F510" s="54" t="s">
        <v>2</v>
      </c>
      <c r="G510" s="54">
        <v>0</v>
      </c>
      <c r="H510" t="s">
        <v>3</v>
      </c>
      <c r="I510" t="str">
        <f t="shared" si="7"/>
        <v>Normal Weight</v>
      </c>
      <c r="J510" t="str">
        <f>IF(Table1_1[[#This Row],[HBA1C]]&gt;=6.5,"Diabetic",IF(Table1_1[[#This Row],[HBA1C]]&gt;=5.7,"Prediabetic","Normal"))</f>
        <v>Normal</v>
      </c>
    </row>
    <row r="511" spans="1:10" x14ac:dyDescent="0.3">
      <c r="A511" t="s">
        <v>515</v>
      </c>
      <c r="B511" s="3">
        <v>33.344999999999999</v>
      </c>
      <c r="C511" s="3">
        <v>4.79</v>
      </c>
      <c r="D511" s="54" t="s">
        <v>2</v>
      </c>
      <c r="E511" s="54" t="s">
        <v>2</v>
      </c>
      <c r="F511" s="54" t="s">
        <v>4</v>
      </c>
      <c r="G511" s="54">
        <v>1</v>
      </c>
      <c r="H511" t="s">
        <v>2</v>
      </c>
      <c r="I511" t="str">
        <f t="shared" si="7"/>
        <v>Obesity</v>
      </c>
      <c r="J511" t="str">
        <f>IF(Table1_1[[#This Row],[HBA1C]]&gt;=6.5,"Diabetic",IF(Table1_1[[#This Row],[HBA1C]]&gt;=5.7,"Prediabetic","Normal"))</f>
        <v>Normal</v>
      </c>
    </row>
    <row r="512" spans="1:10" x14ac:dyDescent="0.3">
      <c r="A512" t="s">
        <v>516</v>
      </c>
      <c r="B512" s="3">
        <v>24.42</v>
      </c>
      <c r="C512" s="3">
        <v>5.81</v>
      </c>
      <c r="D512" s="54" t="s">
        <v>2</v>
      </c>
      <c r="E512" s="54" t="s">
        <v>2</v>
      </c>
      <c r="F512" s="54" t="s">
        <v>2</v>
      </c>
      <c r="G512" s="54">
        <v>1</v>
      </c>
      <c r="H512" t="s">
        <v>3</v>
      </c>
      <c r="I512" t="str">
        <f t="shared" si="7"/>
        <v>Normal Weight</v>
      </c>
      <c r="J512" t="str">
        <f>IF(Table1_1[[#This Row],[HBA1C]]&gt;=6.5,"Diabetic",IF(Table1_1[[#This Row],[HBA1C]]&gt;=5.7,"Prediabetic","Normal"))</f>
        <v>Prediabetic</v>
      </c>
    </row>
    <row r="513" spans="1:10" x14ac:dyDescent="0.3">
      <c r="A513" t="s">
        <v>517</v>
      </c>
      <c r="B513" s="3">
        <v>29.81</v>
      </c>
      <c r="C513" s="3">
        <v>5.58</v>
      </c>
      <c r="D513" s="54" t="s">
        <v>2</v>
      </c>
      <c r="E513" s="54" t="s">
        <v>2</v>
      </c>
      <c r="F513" s="54" t="s">
        <v>2</v>
      </c>
      <c r="G513" s="54">
        <v>0</v>
      </c>
      <c r="H513" t="s">
        <v>3</v>
      </c>
      <c r="I513" t="str">
        <f t="shared" si="7"/>
        <v>Overweight</v>
      </c>
      <c r="J513" t="str">
        <f>IF(Table1_1[[#This Row],[HBA1C]]&gt;=6.5,"Diabetic",IF(Table1_1[[#This Row],[HBA1C]]&gt;=5.7,"Prediabetic","Normal"))</f>
        <v>Normal</v>
      </c>
    </row>
    <row r="514" spans="1:10" x14ac:dyDescent="0.3">
      <c r="A514" t="s">
        <v>518</v>
      </c>
      <c r="B514" s="3">
        <v>51.18</v>
      </c>
      <c r="C514" s="3">
        <v>4.4000000000000004</v>
      </c>
      <c r="D514" s="54" t="s">
        <v>3</v>
      </c>
      <c r="E514" s="54" t="s">
        <v>2</v>
      </c>
      <c r="F514" s="54" t="s">
        <v>2</v>
      </c>
      <c r="G514" s="54">
        <v>2</v>
      </c>
      <c r="H514" t="s">
        <v>2</v>
      </c>
      <c r="I514" t="str">
        <f t="shared" si="7"/>
        <v>Obesity</v>
      </c>
      <c r="J514" t="str">
        <f>IF(Table1_1[[#This Row],[HBA1C]]&gt;=6.5,"Diabetic",IF(Table1_1[[#This Row],[HBA1C]]&gt;=5.7,"Prediabetic","Normal"))</f>
        <v>Normal</v>
      </c>
    </row>
    <row r="515" spans="1:10" x14ac:dyDescent="0.3">
      <c r="A515" t="s">
        <v>519</v>
      </c>
      <c r="B515" s="3">
        <v>51.37</v>
      </c>
      <c r="C515" s="3">
        <v>8.18</v>
      </c>
      <c r="D515" s="54" t="s">
        <v>3</v>
      </c>
      <c r="E515" s="54" t="s">
        <v>2</v>
      </c>
      <c r="F515" s="54" t="s">
        <v>2</v>
      </c>
      <c r="G515" s="54">
        <v>0</v>
      </c>
      <c r="H515" t="s">
        <v>2</v>
      </c>
      <c r="I515" t="str">
        <f t="shared" ref="I515:I578" si="8">IF(B515&gt;=30,"Obesity",IF(B515&gt;=25,"Overweight",IF(B515&gt;18.5,"Normal Weight","Under  Weight")))</f>
        <v>Obesity</v>
      </c>
      <c r="J515" t="str">
        <f>IF(Table1_1[[#This Row],[HBA1C]]&gt;=6.5,"Diabetic",IF(Table1_1[[#This Row],[HBA1C]]&gt;=5.7,"Prediabetic","Normal"))</f>
        <v>Diabetic</v>
      </c>
    </row>
    <row r="516" spans="1:10" x14ac:dyDescent="0.3">
      <c r="A516" t="s">
        <v>520</v>
      </c>
      <c r="B516" s="3">
        <v>36.19</v>
      </c>
      <c r="C516" s="3">
        <v>5.52</v>
      </c>
      <c r="D516" s="54" t="s">
        <v>3</v>
      </c>
      <c r="E516" s="54" t="s">
        <v>2</v>
      </c>
      <c r="F516" s="54" t="s">
        <v>2</v>
      </c>
      <c r="G516" s="54">
        <v>0</v>
      </c>
      <c r="H516" t="s">
        <v>2</v>
      </c>
      <c r="I516" t="str">
        <f t="shared" si="8"/>
        <v>Obesity</v>
      </c>
      <c r="J516" t="str">
        <f>IF(Table1_1[[#This Row],[HBA1C]]&gt;=6.5,"Diabetic",IF(Table1_1[[#This Row],[HBA1C]]&gt;=5.7,"Prediabetic","Normal"))</f>
        <v>Normal</v>
      </c>
    </row>
    <row r="517" spans="1:10" x14ac:dyDescent="0.3">
      <c r="A517" t="s">
        <v>521</v>
      </c>
      <c r="B517" s="3">
        <v>25.9</v>
      </c>
      <c r="C517" s="3">
        <v>4.84</v>
      </c>
      <c r="D517" s="54" t="s">
        <v>2</v>
      </c>
      <c r="E517" s="54" t="s">
        <v>2</v>
      </c>
      <c r="F517" s="54" t="s">
        <v>2</v>
      </c>
      <c r="G517" s="54">
        <v>0</v>
      </c>
      <c r="H517" t="s">
        <v>3</v>
      </c>
      <c r="I517" t="str">
        <f t="shared" si="8"/>
        <v>Overweight</v>
      </c>
      <c r="J517" t="str">
        <f>IF(Table1_1[[#This Row],[HBA1C]]&gt;=6.5,"Diabetic",IF(Table1_1[[#This Row],[HBA1C]]&gt;=5.7,"Prediabetic","Normal"))</f>
        <v>Normal</v>
      </c>
    </row>
    <row r="518" spans="1:10" x14ac:dyDescent="0.3">
      <c r="A518" t="s">
        <v>522</v>
      </c>
      <c r="B518" s="3">
        <v>35.72</v>
      </c>
      <c r="C518" s="3">
        <v>4.08</v>
      </c>
      <c r="D518" s="54" t="s">
        <v>2</v>
      </c>
      <c r="E518" s="54" t="s">
        <v>2</v>
      </c>
      <c r="F518" s="54" t="s">
        <v>4</v>
      </c>
      <c r="G518" s="54">
        <v>1</v>
      </c>
      <c r="H518" t="s">
        <v>2</v>
      </c>
      <c r="I518" t="str">
        <f t="shared" si="8"/>
        <v>Obesity</v>
      </c>
      <c r="J518" t="str">
        <f>IF(Table1_1[[#This Row],[HBA1C]]&gt;=6.5,"Diabetic",IF(Table1_1[[#This Row],[HBA1C]]&gt;=5.7,"Prediabetic","Normal"))</f>
        <v>Normal</v>
      </c>
    </row>
    <row r="519" spans="1:10" x14ac:dyDescent="0.3">
      <c r="A519" t="s">
        <v>523</v>
      </c>
      <c r="B519" s="3">
        <v>27.94</v>
      </c>
      <c r="C519" s="3">
        <v>4.4800000000000004</v>
      </c>
      <c r="D519" s="54" t="s">
        <v>2</v>
      </c>
      <c r="E519" s="54" t="s">
        <v>2</v>
      </c>
      <c r="F519" s="54" t="s">
        <v>4</v>
      </c>
      <c r="G519" s="54">
        <v>1</v>
      </c>
      <c r="H519" t="s">
        <v>3</v>
      </c>
      <c r="I519" t="str">
        <f t="shared" si="8"/>
        <v>Overweight</v>
      </c>
      <c r="J519" t="str">
        <f>IF(Table1_1[[#This Row],[HBA1C]]&gt;=6.5,"Diabetic",IF(Table1_1[[#This Row],[HBA1C]]&gt;=5.7,"Prediabetic","Normal"))</f>
        <v>Normal</v>
      </c>
    </row>
    <row r="520" spans="1:10" x14ac:dyDescent="0.3">
      <c r="A520" t="s">
        <v>524</v>
      </c>
      <c r="B520" s="3">
        <v>27.1</v>
      </c>
      <c r="C520" s="3">
        <v>5.73</v>
      </c>
      <c r="D520" s="54" t="s">
        <v>2</v>
      </c>
      <c r="E520" s="54" t="s">
        <v>2</v>
      </c>
      <c r="F520" s="54" t="s">
        <v>2</v>
      </c>
      <c r="G520" s="54">
        <v>0</v>
      </c>
      <c r="H520" t="s">
        <v>3</v>
      </c>
      <c r="I520" t="str">
        <f t="shared" si="8"/>
        <v>Overweight</v>
      </c>
      <c r="J520" t="str">
        <f>IF(Table1_1[[#This Row],[HBA1C]]&gt;=6.5,"Diabetic",IF(Table1_1[[#This Row],[HBA1C]]&gt;=5.7,"Prediabetic","Normal"))</f>
        <v>Prediabetic</v>
      </c>
    </row>
    <row r="521" spans="1:10" x14ac:dyDescent="0.3">
      <c r="A521" t="s">
        <v>525</v>
      </c>
      <c r="B521" s="3">
        <v>18.3</v>
      </c>
      <c r="C521" s="3">
        <v>5.46</v>
      </c>
      <c r="D521" s="54" t="s">
        <v>3</v>
      </c>
      <c r="E521" s="54" t="s">
        <v>2</v>
      </c>
      <c r="F521" s="54" t="s">
        <v>4</v>
      </c>
      <c r="G521" s="54">
        <v>1</v>
      </c>
      <c r="H521" t="s">
        <v>3</v>
      </c>
      <c r="I521" t="str">
        <f t="shared" si="8"/>
        <v>Under  Weight</v>
      </c>
      <c r="J521" t="str">
        <f>IF(Table1_1[[#This Row],[HBA1C]]&gt;=6.5,"Diabetic",IF(Table1_1[[#This Row],[HBA1C]]&gt;=5.7,"Prediabetic","Normal"))</f>
        <v>Normal</v>
      </c>
    </row>
    <row r="522" spans="1:10" x14ac:dyDescent="0.3">
      <c r="A522" t="s">
        <v>526</v>
      </c>
      <c r="B522" s="3">
        <v>25.3</v>
      </c>
      <c r="C522" s="3">
        <v>5.0199999999999996</v>
      </c>
      <c r="D522" s="54" t="s">
        <v>3</v>
      </c>
      <c r="E522" s="54" t="s">
        <v>2</v>
      </c>
      <c r="F522" s="54" t="s">
        <v>2</v>
      </c>
      <c r="G522" s="54">
        <v>1</v>
      </c>
      <c r="H522" t="s">
        <v>3</v>
      </c>
      <c r="I522" t="str">
        <f t="shared" si="8"/>
        <v>Overweight</v>
      </c>
      <c r="J522" t="str">
        <f>IF(Table1_1[[#This Row],[HBA1C]]&gt;=6.5,"Diabetic",IF(Table1_1[[#This Row],[HBA1C]]&gt;=5.7,"Prediabetic","Normal"))</f>
        <v>Normal</v>
      </c>
    </row>
    <row r="523" spans="1:10" x14ac:dyDescent="0.3">
      <c r="A523" t="s">
        <v>527</v>
      </c>
      <c r="B523" s="3">
        <v>38.83</v>
      </c>
      <c r="C523" s="3">
        <v>6.36</v>
      </c>
      <c r="D523" s="54" t="s">
        <v>2</v>
      </c>
      <c r="E523" s="54" t="s">
        <v>2</v>
      </c>
      <c r="F523" s="54" t="s">
        <v>2</v>
      </c>
      <c r="G523" s="54">
        <v>1</v>
      </c>
      <c r="H523" t="s">
        <v>2</v>
      </c>
      <c r="I523" t="str">
        <f t="shared" si="8"/>
        <v>Obesity</v>
      </c>
      <c r="J523" t="str">
        <f>IF(Table1_1[[#This Row],[HBA1C]]&gt;=6.5,"Diabetic",IF(Table1_1[[#This Row],[HBA1C]]&gt;=5.7,"Prediabetic","Normal"))</f>
        <v>Prediabetic</v>
      </c>
    </row>
    <row r="524" spans="1:10" x14ac:dyDescent="0.3">
      <c r="A524" t="s">
        <v>528</v>
      </c>
      <c r="B524" s="3">
        <v>27.6</v>
      </c>
      <c r="C524" s="3">
        <v>5.36</v>
      </c>
      <c r="D524" s="54" t="s">
        <v>2</v>
      </c>
      <c r="E524" s="54" t="s">
        <v>2</v>
      </c>
      <c r="F524" s="54" t="s">
        <v>2</v>
      </c>
      <c r="G524" s="54">
        <v>1</v>
      </c>
      <c r="H524" t="s">
        <v>2</v>
      </c>
      <c r="I524" t="str">
        <f t="shared" si="8"/>
        <v>Overweight</v>
      </c>
      <c r="J524" t="str">
        <f>IF(Table1_1[[#This Row],[HBA1C]]&gt;=6.5,"Diabetic",IF(Table1_1[[#This Row],[HBA1C]]&gt;=5.7,"Prediabetic","Normal"))</f>
        <v>Normal</v>
      </c>
    </row>
    <row r="525" spans="1:10" x14ac:dyDescent="0.3">
      <c r="A525" t="s">
        <v>529</v>
      </c>
      <c r="B525" s="3">
        <v>46.4</v>
      </c>
      <c r="C525" s="3">
        <v>8.3699999999999992</v>
      </c>
      <c r="D525" s="54" t="s">
        <v>3</v>
      </c>
      <c r="E525" s="54" t="s">
        <v>2</v>
      </c>
      <c r="F525" s="54" t="s">
        <v>4</v>
      </c>
      <c r="G525" s="54">
        <v>1</v>
      </c>
      <c r="H525" t="s">
        <v>2</v>
      </c>
      <c r="I525" t="str">
        <f t="shared" si="8"/>
        <v>Obesity</v>
      </c>
      <c r="J525" t="str">
        <f>IF(Table1_1[[#This Row],[HBA1C]]&gt;=6.5,"Diabetic",IF(Table1_1[[#This Row],[HBA1C]]&gt;=5.7,"Prediabetic","Normal"))</f>
        <v>Diabetic</v>
      </c>
    </row>
    <row r="526" spans="1:10" x14ac:dyDescent="0.3">
      <c r="A526" t="s">
        <v>530</v>
      </c>
      <c r="B526" s="3">
        <v>51.92</v>
      </c>
      <c r="C526" s="3">
        <v>5.18</v>
      </c>
      <c r="D526" s="54" t="s">
        <v>3</v>
      </c>
      <c r="E526" s="54" t="s">
        <v>2</v>
      </c>
      <c r="F526" s="54" t="s">
        <v>4</v>
      </c>
      <c r="G526" s="54">
        <v>1</v>
      </c>
      <c r="H526" t="s">
        <v>2</v>
      </c>
      <c r="I526" t="str">
        <f t="shared" si="8"/>
        <v>Obesity</v>
      </c>
      <c r="J526" t="str">
        <f>IF(Table1_1[[#This Row],[HBA1C]]&gt;=6.5,"Diabetic",IF(Table1_1[[#This Row],[HBA1C]]&gt;=5.7,"Prediabetic","Normal"))</f>
        <v>Normal</v>
      </c>
    </row>
    <row r="527" spans="1:10" x14ac:dyDescent="0.3">
      <c r="A527" t="s">
        <v>531</v>
      </c>
      <c r="B527" s="3">
        <v>32.395000000000003</v>
      </c>
      <c r="C527" s="3">
        <v>5.68</v>
      </c>
      <c r="D527" s="54" t="s">
        <v>3</v>
      </c>
      <c r="E527" s="54" t="s">
        <v>2</v>
      </c>
      <c r="F527" s="54" t="s">
        <v>2</v>
      </c>
      <c r="G527" s="54">
        <v>1</v>
      </c>
      <c r="H527" t="s">
        <v>2</v>
      </c>
      <c r="I527" t="str">
        <f t="shared" si="8"/>
        <v>Obesity</v>
      </c>
      <c r="J527" t="str">
        <f>IF(Table1_1[[#This Row],[HBA1C]]&gt;=6.5,"Diabetic",IF(Table1_1[[#This Row],[HBA1C]]&gt;=5.7,"Prediabetic","Normal"))</f>
        <v>Normal</v>
      </c>
    </row>
    <row r="528" spans="1:10" x14ac:dyDescent="0.3">
      <c r="A528" t="s">
        <v>532</v>
      </c>
      <c r="B528" s="3">
        <v>46.19</v>
      </c>
      <c r="C528" s="3">
        <v>7.31</v>
      </c>
      <c r="D528" s="54" t="s">
        <v>3</v>
      </c>
      <c r="E528" s="54" t="s">
        <v>2</v>
      </c>
      <c r="F528" s="54" t="s">
        <v>4</v>
      </c>
      <c r="G528" s="54">
        <v>1</v>
      </c>
      <c r="H528" t="s">
        <v>2</v>
      </c>
      <c r="I528" t="str">
        <f t="shared" si="8"/>
        <v>Obesity</v>
      </c>
      <c r="J528" t="str">
        <f>IF(Table1_1[[#This Row],[HBA1C]]&gt;=6.5,"Diabetic",IF(Table1_1[[#This Row],[HBA1C]]&gt;=5.7,"Prediabetic","Normal"))</f>
        <v>Diabetic</v>
      </c>
    </row>
    <row r="529" spans="1:10" x14ac:dyDescent="0.3">
      <c r="A529" t="s">
        <v>533</v>
      </c>
      <c r="B529" s="3">
        <v>27.93</v>
      </c>
      <c r="C529" s="3">
        <v>4.67</v>
      </c>
      <c r="D529" s="54" t="s">
        <v>2</v>
      </c>
      <c r="E529" s="54" t="s">
        <v>2</v>
      </c>
      <c r="F529" s="54" t="s">
        <v>4</v>
      </c>
      <c r="G529" s="54">
        <v>1</v>
      </c>
      <c r="H529" t="s">
        <v>2</v>
      </c>
      <c r="I529" t="str">
        <f t="shared" si="8"/>
        <v>Overweight</v>
      </c>
      <c r="J529" t="str">
        <f>IF(Table1_1[[#This Row],[HBA1C]]&gt;=6.5,"Diabetic",IF(Table1_1[[#This Row],[HBA1C]]&gt;=5.7,"Prediabetic","Normal"))</f>
        <v>Normal</v>
      </c>
    </row>
    <row r="530" spans="1:10" x14ac:dyDescent="0.3">
      <c r="A530" t="s">
        <v>534</v>
      </c>
      <c r="B530" s="3">
        <v>45.62</v>
      </c>
      <c r="C530" s="3">
        <v>6.87</v>
      </c>
      <c r="D530" s="54" t="s">
        <v>2</v>
      </c>
      <c r="E530" s="54" t="s">
        <v>2</v>
      </c>
      <c r="F530" s="54" t="s">
        <v>2</v>
      </c>
      <c r="G530" s="54">
        <v>0</v>
      </c>
      <c r="H530" t="s">
        <v>2</v>
      </c>
      <c r="I530" t="str">
        <f t="shared" si="8"/>
        <v>Obesity</v>
      </c>
      <c r="J530" t="str">
        <f>IF(Table1_1[[#This Row],[HBA1C]]&gt;=6.5,"Diabetic",IF(Table1_1[[#This Row],[HBA1C]]&gt;=5.7,"Prediabetic","Normal"))</f>
        <v>Diabetic</v>
      </c>
    </row>
    <row r="531" spans="1:10" x14ac:dyDescent="0.3">
      <c r="A531" t="s">
        <v>535</v>
      </c>
      <c r="B531" s="3">
        <v>35.31</v>
      </c>
      <c r="C531" s="3">
        <v>5.87</v>
      </c>
      <c r="D531" s="54" t="s">
        <v>2</v>
      </c>
      <c r="E531" s="54" t="s">
        <v>2</v>
      </c>
      <c r="F531" s="54" t="s">
        <v>4</v>
      </c>
      <c r="G531" s="54">
        <v>1</v>
      </c>
      <c r="H531" t="s">
        <v>2</v>
      </c>
      <c r="I531" t="str">
        <f t="shared" si="8"/>
        <v>Obesity</v>
      </c>
      <c r="J531" t="str">
        <f>IF(Table1_1[[#This Row],[HBA1C]]&gt;=6.5,"Diabetic",IF(Table1_1[[#This Row],[HBA1C]]&gt;=5.7,"Prediabetic","Normal"))</f>
        <v>Prediabetic</v>
      </c>
    </row>
    <row r="532" spans="1:10" x14ac:dyDescent="0.3">
      <c r="A532" t="s">
        <v>536</v>
      </c>
      <c r="B532" s="3">
        <v>30.4</v>
      </c>
      <c r="C532" s="3">
        <v>4.07</v>
      </c>
      <c r="D532" s="54" t="s">
        <v>3</v>
      </c>
      <c r="E532" s="54" t="s">
        <v>2</v>
      </c>
      <c r="F532" s="54" t="s">
        <v>2</v>
      </c>
      <c r="G532" s="54">
        <v>1</v>
      </c>
      <c r="H532" t="s">
        <v>2</v>
      </c>
      <c r="I532" t="str">
        <f t="shared" si="8"/>
        <v>Obesity</v>
      </c>
      <c r="J532" t="str">
        <f>IF(Table1_1[[#This Row],[HBA1C]]&gt;=6.5,"Diabetic",IF(Table1_1[[#This Row],[HBA1C]]&gt;=5.7,"Prediabetic","Normal"))</f>
        <v>Normal</v>
      </c>
    </row>
    <row r="533" spans="1:10" x14ac:dyDescent="0.3">
      <c r="A533" t="s">
        <v>537</v>
      </c>
      <c r="B533" s="3">
        <v>20.13</v>
      </c>
      <c r="C533" s="3">
        <v>6.47</v>
      </c>
      <c r="D533" s="54" t="s">
        <v>2</v>
      </c>
      <c r="E533" s="54" t="s">
        <v>2</v>
      </c>
      <c r="F533" s="54" t="s">
        <v>4</v>
      </c>
      <c r="G533" s="54">
        <v>1</v>
      </c>
      <c r="H533" t="s">
        <v>3</v>
      </c>
      <c r="I533" t="str">
        <f t="shared" si="8"/>
        <v>Normal Weight</v>
      </c>
      <c r="J533" t="str">
        <f>IF(Table1_1[[#This Row],[HBA1C]]&gt;=6.5,"Diabetic",IF(Table1_1[[#This Row],[HBA1C]]&gt;=5.7,"Prediabetic","Normal"))</f>
        <v>Prediabetic</v>
      </c>
    </row>
    <row r="534" spans="1:10" x14ac:dyDescent="0.3">
      <c r="A534" t="s">
        <v>538</v>
      </c>
      <c r="B534" s="3">
        <v>23.655000000000001</v>
      </c>
      <c r="C534" s="3">
        <v>5.14</v>
      </c>
      <c r="D534" s="54" t="s">
        <v>2</v>
      </c>
      <c r="E534" s="54" t="s">
        <v>2</v>
      </c>
      <c r="F534" s="54" t="s">
        <v>2</v>
      </c>
      <c r="G534" s="54">
        <v>1</v>
      </c>
      <c r="H534" t="s">
        <v>3</v>
      </c>
      <c r="I534" t="str">
        <f t="shared" si="8"/>
        <v>Normal Weight</v>
      </c>
      <c r="J534" t="str">
        <f>IF(Table1_1[[#This Row],[HBA1C]]&gt;=6.5,"Diabetic",IF(Table1_1[[#This Row],[HBA1C]]&gt;=5.7,"Prediabetic","Normal"))</f>
        <v>Normal</v>
      </c>
    </row>
    <row r="535" spans="1:10" x14ac:dyDescent="0.3">
      <c r="A535" t="s">
        <v>539</v>
      </c>
      <c r="B535" s="3">
        <v>49.05</v>
      </c>
      <c r="C535" s="3">
        <v>9.77</v>
      </c>
      <c r="D535" s="54" t="s">
        <v>3</v>
      </c>
      <c r="E535" s="54" t="s">
        <v>2</v>
      </c>
      <c r="F535" s="54" t="s">
        <v>2</v>
      </c>
      <c r="G535" s="54">
        <v>0</v>
      </c>
      <c r="H535" t="s">
        <v>2</v>
      </c>
      <c r="I535" t="str">
        <f t="shared" si="8"/>
        <v>Obesity</v>
      </c>
      <c r="J535" t="str">
        <f>IF(Table1_1[[#This Row],[HBA1C]]&gt;=6.5,"Diabetic",IF(Table1_1[[#This Row],[HBA1C]]&gt;=5.7,"Prediabetic","Normal"))</f>
        <v>Diabetic</v>
      </c>
    </row>
    <row r="536" spans="1:10" x14ac:dyDescent="0.3">
      <c r="A536" t="s">
        <v>540</v>
      </c>
      <c r="B536" s="3">
        <v>51.94</v>
      </c>
      <c r="C536" s="3">
        <v>8.8000000000000007</v>
      </c>
      <c r="D536" s="54" t="s">
        <v>3</v>
      </c>
      <c r="E536" s="54" t="s">
        <v>2</v>
      </c>
      <c r="F536" s="54" t="s">
        <v>2</v>
      </c>
      <c r="G536" s="54">
        <v>2</v>
      </c>
      <c r="H536" t="s">
        <v>2</v>
      </c>
      <c r="I536" t="str">
        <f t="shared" si="8"/>
        <v>Obesity</v>
      </c>
      <c r="J536" t="str">
        <f>IF(Table1_1[[#This Row],[HBA1C]]&gt;=6.5,"Diabetic",IF(Table1_1[[#This Row],[HBA1C]]&gt;=5.7,"Prediabetic","Normal"))</f>
        <v>Diabetic</v>
      </c>
    </row>
    <row r="537" spans="1:10" x14ac:dyDescent="0.3">
      <c r="A537" t="s">
        <v>541</v>
      </c>
      <c r="B537" s="3">
        <v>29.83</v>
      </c>
      <c r="C537" s="3">
        <v>5.84</v>
      </c>
      <c r="D537" s="54" t="s">
        <v>2</v>
      </c>
      <c r="E537" s="54" t="s">
        <v>2</v>
      </c>
      <c r="F537" s="54" t="s">
        <v>2</v>
      </c>
      <c r="G537" s="54">
        <v>1</v>
      </c>
      <c r="H537" t="s">
        <v>3</v>
      </c>
      <c r="I537" t="str">
        <f t="shared" si="8"/>
        <v>Overweight</v>
      </c>
      <c r="J537" t="str">
        <f>IF(Table1_1[[#This Row],[HBA1C]]&gt;=6.5,"Diabetic",IF(Table1_1[[#This Row],[HBA1C]]&gt;=5.7,"Prediabetic","Normal"))</f>
        <v>Prediabetic</v>
      </c>
    </row>
    <row r="538" spans="1:10" x14ac:dyDescent="0.3">
      <c r="A538" t="s">
        <v>542</v>
      </c>
      <c r="B538" s="3">
        <v>22.6</v>
      </c>
      <c r="C538" s="3">
        <v>10.43</v>
      </c>
      <c r="D538" s="54" t="s">
        <v>3</v>
      </c>
      <c r="E538" s="54" t="s">
        <v>2</v>
      </c>
      <c r="F538" s="54" t="s">
        <v>2</v>
      </c>
      <c r="G538" s="54">
        <v>1</v>
      </c>
      <c r="H538" t="s">
        <v>3</v>
      </c>
      <c r="I538" t="str">
        <f t="shared" si="8"/>
        <v>Normal Weight</v>
      </c>
      <c r="J538" t="str">
        <f>IF(Table1_1[[#This Row],[HBA1C]]&gt;=6.5,"Diabetic",IF(Table1_1[[#This Row],[HBA1C]]&gt;=5.7,"Prediabetic","Normal"))</f>
        <v>Diabetic</v>
      </c>
    </row>
    <row r="539" spans="1:10" x14ac:dyDescent="0.3">
      <c r="A539" t="s">
        <v>543</v>
      </c>
      <c r="B539" s="3">
        <v>46.69</v>
      </c>
      <c r="C539" s="3">
        <v>4.25</v>
      </c>
      <c r="D539" s="54" t="s">
        <v>3</v>
      </c>
      <c r="E539" s="54" t="s">
        <v>2</v>
      </c>
      <c r="F539" s="54" t="s">
        <v>2</v>
      </c>
      <c r="G539" s="54">
        <v>1</v>
      </c>
      <c r="H539" t="s">
        <v>2</v>
      </c>
      <c r="I539" t="str">
        <f t="shared" si="8"/>
        <v>Obesity</v>
      </c>
      <c r="J539" t="str">
        <f>IF(Table1_1[[#This Row],[HBA1C]]&gt;=6.5,"Diabetic",IF(Table1_1[[#This Row],[HBA1C]]&gt;=5.7,"Prediabetic","Normal"))</f>
        <v>Normal</v>
      </c>
    </row>
    <row r="540" spans="1:10" x14ac:dyDescent="0.3">
      <c r="A540" t="s">
        <v>544</v>
      </c>
      <c r="B540" s="3">
        <v>28.49</v>
      </c>
      <c r="C540" s="3">
        <v>4.8899999999999997</v>
      </c>
      <c r="D540" s="54" t="s">
        <v>2</v>
      </c>
      <c r="E540" s="54" t="s">
        <v>2</v>
      </c>
      <c r="F540" s="54" t="s">
        <v>2</v>
      </c>
      <c r="G540" s="54">
        <v>0</v>
      </c>
      <c r="H540" t="s">
        <v>3</v>
      </c>
      <c r="I540" t="str">
        <f t="shared" si="8"/>
        <v>Overweight</v>
      </c>
      <c r="J540" t="str">
        <f>IF(Table1_1[[#This Row],[HBA1C]]&gt;=6.5,"Diabetic",IF(Table1_1[[#This Row],[HBA1C]]&gt;=5.7,"Prediabetic","Normal"))</f>
        <v>Normal</v>
      </c>
    </row>
    <row r="541" spans="1:10" x14ac:dyDescent="0.3">
      <c r="A541" t="s">
        <v>545</v>
      </c>
      <c r="B541" s="3">
        <v>28.5</v>
      </c>
      <c r="C541" s="3">
        <v>5.55</v>
      </c>
      <c r="D541" s="54" t="s">
        <v>3</v>
      </c>
      <c r="E541" s="54" t="s">
        <v>2</v>
      </c>
      <c r="F541" s="54" t="s">
        <v>2</v>
      </c>
      <c r="G541" s="54">
        <v>1</v>
      </c>
      <c r="H541" t="s">
        <v>3</v>
      </c>
      <c r="I541" t="str">
        <f t="shared" si="8"/>
        <v>Overweight</v>
      </c>
      <c r="J541" t="str">
        <f>IF(Table1_1[[#This Row],[HBA1C]]&gt;=6.5,"Diabetic",IF(Table1_1[[#This Row],[HBA1C]]&gt;=5.7,"Prediabetic","Normal"))</f>
        <v>Normal</v>
      </c>
    </row>
    <row r="542" spans="1:10" x14ac:dyDescent="0.3">
      <c r="A542" t="s">
        <v>546</v>
      </c>
      <c r="B542" s="3">
        <v>24.4</v>
      </c>
      <c r="C542" s="3">
        <v>4.5199999999999996</v>
      </c>
      <c r="D542" s="54" t="s">
        <v>2</v>
      </c>
      <c r="E542" s="54" t="s">
        <v>2</v>
      </c>
      <c r="F542" s="54" t="s">
        <v>2</v>
      </c>
      <c r="G542" s="54">
        <v>1</v>
      </c>
      <c r="H542" t="s">
        <v>3</v>
      </c>
      <c r="I542" t="str">
        <f t="shared" si="8"/>
        <v>Normal Weight</v>
      </c>
      <c r="J542" t="str">
        <f>IF(Table1_1[[#This Row],[HBA1C]]&gt;=6.5,"Diabetic",IF(Table1_1[[#This Row],[HBA1C]]&gt;=5.7,"Prediabetic","Normal"))</f>
        <v>Normal</v>
      </c>
    </row>
    <row r="543" spans="1:10" x14ac:dyDescent="0.3">
      <c r="A543" t="s">
        <v>547</v>
      </c>
      <c r="B543" s="3">
        <v>29.15</v>
      </c>
      <c r="C543" s="3">
        <v>4.45</v>
      </c>
      <c r="D543" s="54" t="s">
        <v>3</v>
      </c>
      <c r="E543" s="54" t="s">
        <v>2</v>
      </c>
      <c r="F543" s="54" t="s">
        <v>2</v>
      </c>
      <c r="G543" s="54">
        <v>1</v>
      </c>
      <c r="H543" t="s">
        <v>3</v>
      </c>
      <c r="I543" t="str">
        <f t="shared" si="8"/>
        <v>Overweight</v>
      </c>
      <c r="J543" t="str">
        <f>IF(Table1_1[[#This Row],[HBA1C]]&gt;=6.5,"Diabetic",IF(Table1_1[[#This Row],[HBA1C]]&gt;=5.7,"Prediabetic","Normal"))</f>
        <v>Normal</v>
      </c>
    </row>
    <row r="544" spans="1:10" x14ac:dyDescent="0.3">
      <c r="A544" t="s">
        <v>548</v>
      </c>
      <c r="B544" s="3">
        <v>27.28</v>
      </c>
      <c r="C544" s="3">
        <v>4.72</v>
      </c>
      <c r="D544" s="54" t="s">
        <v>2</v>
      </c>
      <c r="E544" s="54" t="s">
        <v>3</v>
      </c>
      <c r="F544" s="54" t="s">
        <v>2</v>
      </c>
      <c r="G544" s="54">
        <v>1</v>
      </c>
      <c r="H544" t="s">
        <v>3</v>
      </c>
      <c r="I544" t="str">
        <f t="shared" si="8"/>
        <v>Overweight</v>
      </c>
      <c r="J544" t="str">
        <f>IF(Table1_1[[#This Row],[HBA1C]]&gt;=6.5,"Diabetic",IF(Table1_1[[#This Row],[HBA1C]]&gt;=5.7,"Prediabetic","Normal"))</f>
        <v>Normal</v>
      </c>
    </row>
    <row r="545" spans="1:10" x14ac:dyDescent="0.3">
      <c r="A545" t="s">
        <v>549</v>
      </c>
      <c r="B545" s="3">
        <v>32.229999999999997</v>
      </c>
      <c r="C545" s="3">
        <v>4.6500000000000004</v>
      </c>
      <c r="D545" s="54" t="s">
        <v>3</v>
      </c>
      <c r="E545" s="54" t="s">
        <v>2</v>
      </c>
      <c r="F545" s="54" t="s">
        <v>4</v>
      </c>
      <c r="G545" s="54">
        <v>1</v>
      </c>
      <c r="H545" t="s">
        <v>2</v>
      </c>
      <c r="I545" t="str">
        <f t="shared" si="8"/>
        <v>Obesity</v>
      </c>
      <c r="J545" t="str">
        <f>IF(Table1_1[[#This Row],[HBA1C]]&gt;=6.5,"Diabetic",IF(Table1_1[[#This Row],[HBA1C]]&gt;=5.7,"Prediabetic","Normal"))</f>
        <v>Normal</v>
      </c>
    </row>
    <row r="546" spans="1:10" x14ac:dyDescent="0.3">
      <c r="A546" t="s">
        <v>550</v>
      </c>
      <c r="B546" s="3">
        <v>44.2</v>
      </c>
      <c r="C546" s="3">
        <v>11.34</v>
      </c>
      <c r="D546" s="54" t="s">
        <v>3</v>
      </c>
      <c r="E546" s="54" t="s">
        <v>2</v>
      </c>
      <c r="F546" s="54" t="s">
        <v>4</v>
      </c>
      <c r="G546" s="54">
        <v>1</v>
      </c>
      <c r="H546" t="s">
        <v>2</v>
      </c>
      <c r="I546" t="str">
        <f t="shared" si="8"/>
        <v>Obesity</v>
      </c>
      <c r="J546" t="str">
        <f>IF(Table1_1[[#This Row],[HBA1C]]&gt;=6.5,"Diabetic",IF(Table1_1[[#This Row],[HBA1C]]&gt;=5.7,"Prediabetic","Normal"))</f>
        <v>Diabetic</v>
      </c>
    </row>
    <row r="547" spans="1:10" x14ac:dyDescent="0.3">
      <c r="A547" t="s">
        <v>551</v>
      </c>
      <c r="B547" s="3">
        <v>29.734999999999999</v>
      </c>
      <c r="C547" s="3">
        <v>4.53</v>
      </c>
      <c r="D547" s="54" t="s">
        <v>2</v>
      </c>
      <c r="E547" s="54" t="s">
        <v>2</v>
      </c>
      <c r="F547" s="54" t="s">
        <v>4</v>
      </c>
      <c r="G547" s="54">
        <v>1</v>
      </c>
      <c r="H547" t="s">
        <v>2</v>
      </c>
      <c r="I547" t="str">
        <f t="shared" si="8"/>
        <v>Overweight</v>
      </c>
      <c r="J547" t="str">
        <f>IF(Table1_1[[#This Row],[HBA1C]]&gt;=6.5,"Diabetic",IF(Table1_1[[#This Row],[HBA1C]]&gt;=5.7,"Prediabetic","Normal"))</f>
        <v>Normal</v>
      </c>
    </row>
    <row r="548" spans="1:10" x14ac:dyDescent="0.3">
      <c r="A548" t="s">
        <v>552</v>
      </c>
      <c r="B548" s="3">
        <v>28.31</v>
      </c>
      <c r="C548" s="3">
        <v>6.35</v>
      </c>
      <c r="D548" s="54" t="s">
        <v>2</v>
      </c>
      <c r="E548" s="54" t="s">
        <v>2</v>
      </c>
      <c r="F548" s="54" t="s">
        <v>2</v>
      </c>
      <c r="G548" s="54">
        <v>0</v>
      </c>
      <c r="H548" t="s">
        <v>3</v>
      </c>
      <c r="I548" t="str">
        <f t="shared" si="8"/>
        <v>Overweight</v>
      </c>
      <c r="J548" t="str">
        <f>IF(Table1_1[[#This Row],[HBA1C]]&gt;=6.5,"Diabetic",IF(Table1_1[[#This Row],[HBA1C]]&gt;=5.7,"Prediabetic","Normal"))</f>
        <v>Prediabetic</v>
      </c>
    </row>
    <row r="549" spans="1:10" x14ac:dyDescent="0.3">
      <c r="A549" t="s">
        <v>553</v>
      </c>
      <c r="B549" s="3">
        <v>46.62</v>
      </c>
      <c r="C549" s="3">
        <v>8.51</v>
      </c>
      <c r="D549" s="54" t="s">
        <v>2</v>
      </c>
      <c r="E549" s="54" t="s">
        <v>2</v>
      </c>
      <c r="F549" s="54" t="s">
        <v>2</v>
      </c>
      <c r="G549" s="54">
        <v>0</v>
      </c>
      <c r="H549" t="s">
        <v>2</v>
      </c>
      <c r="I549" t="str">
        <f t="shared" si="8"/>
        <v>Obesity</v>
      </c>
      <c r="J549" t="str">
        <f>IF(Table1_1[[#This Row],[HBA1C]]&gt;=6.5,"Diabetic",IF(Table1_1[[#This Row],[HBA1C]]&gt;=5.7,"Prediabetic","Normal"))</f>
        <v>Diabetic</v>
      </c>
    </row>
    <row r="550" spans="1:10" x14ac:dyDescent="0.3">
      <c r="A550" t="s">
        <v>554</v>
      </c>
      <c r="B550" s="3">
        <v>51.75</v>
      </c>
      <c r="C550" s="3">
        <v>8.59</v>
      </c>
      <c r="D550" s="54" t="s">
        <v>3</v>
      </c>
      <c r="E550" s="54" t="s">
        <v>2</v>
      </c>
      <c r="F550" s="54" t="s">
        <v>2</v>
      </c>
      <c r="G550" s="54">
        <v>1</v>
      </c>
      <c r="H550" t="s">
        <v>2</v>
      </c>
      <c r="I550" t="str">
        <f t="shared" si="8"/>
        <v>Obesity</v>
      </c>
      <c r="J550" t="str">
        <f>IF(Table1_1[[#This Row],[HBA1C]]&gt;=6.5,"Diabetic",IF(Table1_1[[#This Row],[HBA1C]]&gt;=5.7,"Prediabetic","Normal"))</f>
        <v>Diabetic</v>
      </c>
    </row>
    <row r="551" spans="1:10" x14ac:dyDescent="0.3">
      <c r="A551" t="s">
        <v>555</v>
      </c>
      <c r="B551" s="3">
        <v>25.7</v>
      </c>
      <c r="C551" s="3">
        <v>4.13</v>
      </c>
      <c r="D551" s="54" t="s">
        <v>3</v>
      </c>
      <c r="E551" s="54" t="s">
        <v>2</v>
      </c>
      <c r="F551" s="54" t="s">
        <v>2</v>
      </c>
      <c r="G551" s="54">
        <v>0</v>
      </c>
      <c r="H551" t="s">
        <v>3</v>
      </c>
      <c r="I551" t="str">
        <f t="shared" si="8"/>
        <v>Overweight</v>
      </c>
      <c r="J551" t="str">
        <f>IF(Table1_1[[#This Row],[HBA1C]]&gt;=6.5,"Diabetic",IF(Table1_1[[#This Row],[HBA1C]]&gt;=5.7,"Prediabetic","Normal"))</f>
        <v>Normal</v>
      </c>
    </row>
    <row r="552" spans="1:10" x14ac:dyDescent="0.3">
      <c r="A552" t="s">
        <v>556</v>
      </c>
      <c r="B552" s="3">
        <v>31.79</v>
      </c>
      <c r="C552" s="3">
        <v>4.55</v>
      </c>
      <c r="D552" s="54" t="s">
        <v>2</v>
      </c>
      <c r="E552" s="54" t="s">
        <v>2</v>
      </c>
      <c r="F552" s="54" t="s">
        <v>2</v>
      </c>
      <c r="G552" s="54">
        <v>0</v>
      </c>
      <c r="H552" t="s">
        <v>2</v>
      </c>
      <c r="I552" t="str">
        <f t="shared" si="8"/>
        <v>Obesity</v>
      </c>
      <c r="J552" t="str">
        <f>IF(Table1_1[[#This Row],[HBA1C]]&gt;=6.5,"Diabetic",IF(Table1_1[[#This Row],[HBA1C]]&gt;=5.7,"Prediabetic","Normal"))</f>
        <v>Normal</v>
      </c>
    </row>
    <row r="553" spans="1:10" x14ac:dyDescent="0.3">
      <c r="A553" t="s">
        <v>557</v>
      </c>
      <c r="B553" s="3">
        <v>24.795000000000002</v>
      </c>
      <c r="C553" s="3">
        <v>4.5199999999999996</v>
      </c>
      <c r="D553" s="54" t="s">
        <v>2</v>
      </c>
      <c r="E553" s="54" t="s">
        <v>2</v>
      </c>
      <c r="F553" s="54" t="s">
        <v>2</v>
      </c>
      <c r="G553" s="54">
        <v>0</v>
      </c>
      <c r="H553" t="s">
        <v>3</v>
      </c>
      <c r="I553" t="str">
        <f t="shared" si="8"/>
        <v>Normal Weight</v>
      </c>
      <c r="J553" t="str">
        <f>IF(Table1_1[[#This Row],[HBA1C]]&gt;=6.5,"Diabetic",IF(Table1_1[[#This Row],[HBA1C]]&gt;=5.7,"Prediabetic","Normal"))</f>
        <v>Normal</v>
      </c>
    </row>
    <row r="554" spans="1:10" x14ac:dyDescent="0.3">
      <c r="A554" t="s">
        <v>558</v>
      </c>
      <c r="B554" s="3">
        <v>53.98</v>
      </c>
      <c r="C554" s="3">
        <v>5.07</v>
      </c>
      <c r="D554" s="54" t="s">
        <v>2</v>
      </c>
      <c r="E554" s="54" t="s">
        <v>2</v>
      </c>
      <c r="F554" s="54" t="s">
        <v>4</v>
      </c>
      <c r="G554" s="54">
        <v>1</v>
      </c>
      <c r="H554" t="s">
        <v>2</v>
      </c>
      <c r="I554" t="str">
        <f t="shared" si="8"/>
        <v>Obesity</v>
      </c>
      <c r="J554" t="str">
        <f>IF(Table1_1[[#This Row],[HBA1C]]&gt;=6.5,"Diabetic",IF(Table1_1[[#This Row],[HBA1C]]&gt;=5.7,"Prediabetic","Normal"))</f>
        <v>Normal</v>
      </c>
    </row>
    <row r="555" spans="1:10" x14ac:dyDescent="0.3">
      <c r="A555" t="s">
        <v>559</v>
      </c>
      <c r="B555" s="3">
        <v>41.325000000000003</v>
      </c>
      <c r="C555" s="3">
        <v>4.04</v>
      </c>
      <c r="D555" s="54" t="s">
        <v>3</v>
      </c>
      <c r="E555" s="54" t="s">
        <v>2</v>
      </c>
      <c r="F555" s="54" t="s">
        <v>4</v>
      </c>
      <c r="G555" s="54">
        <v>1</v>
      </c>
      <c r="H555" t="s">
        <v>2</v>
      </c>
      <c r="I555" t="str">
        <f t="shared" si="8"/>
        <v>Obesity</v>
      </c>
      <c r="J555" t="str">
        <f>IF(Table1_1[[#This Row],[HBA1C]]&gt;=6.5,"Diabetic",IF(Table1_1[[#This Row],[HBA1C]]&gt;=5.7,"Prediabetic","Normal"))</f>
        <v>Normal</v>
      </c>
    </row>
    <row r="556" spans="1:10" x14ac:dyDescent="0.3">
      <c r="A556" t="s">
        <v>560</v>
      </c>
      <c r="B556" s="3">
        <v>51.65</v>
      </c>
      <c r="C556" s="3">
        <v>5.3</v>
      </c>
      <c r="D556" s="54" t="s">
        <v>3</v>
      </c>
      <c r="E556" s="54" t="s">
        <v>2</v>
      </c>
      <c r="F556" s="54" t="s">
        <v>2</v>
      </c>
      <c r="G556" s="54">
        <v>0</v>
      </c>
      <c r="H556" t="s">
        <v>2</v>
      </c>
      <c r="I556" t="str">
        <f t="shared" si="8"/>
        <v>Obesity</v>
      </c>
      <c r="J556" t="str">
        <f>IF(Table1_1[[#This Row],[HBA1C]]&gt;=6.5,"Diabetic",IF(Table1_1[[#This Row],[HBA1C]]&gt;=5.7,"Prediabetic","Normal"))</f>
        <v>Normal</v>
      </c>
    </row>
    <row r="557" spans="1:10" x14ac:dyDescent="0.3">
      <c r="A557" t="s">
        <v>561</v>
      </c>
      <c r="B557" s="3">
        <v>44.52</v>
      </c>
      <c r="C557" s="3">
        <v>8.64</v>
      </c>
      <c r="D557" s="54" t="s">
        <v>3</v>
      </c>
      <c r="E557" s="54" t="s">
        <v>2</v>
      </c>
      <c r="F557" s="54" t="s">
        <v>4</v>
      </c>
      <c r="G557" s="54">
        <v>1</v>
      </c>
      <c r="H557" t="s">
        <v>2</v>
      </c>
      <c r="I557" t="str">
        <f t="shared" si="8"/>
        <v>Obesity</v>
      </c>
      <c r="J557" t="str">
        <f>IF(Table1_1[[#This Row],[HBA1C]]&gt;=6.5,"Diabetic",IF(Table1_1[[#This Row],[HBA1C]]&gt;=5.7,"Prediabetic","Normal"))</f>
        <v>Diabetic</v>
      </c>
    </row>
    <row r="558" spans="1:10" x14ac:dyDescent="0.3">
      <c r="A558" t="s">
        <v>562</v>
      </c>
      <c r="B558" s="3">
        <v>53.29</v>
      </c>
      <c r="C558" s="3">
        <v>4.03</v>
      </c>
      <c r="D558" s="54" t="s">
        <v>2</v>
      </c>
      <c r="E558" s="54" t="s">
        <v>2</v>
      </c>
      <c r="F558" s="54" t="s">
        <v>4</v>
      </c>
      <c r="G558" s="54">
        <v>1</v>
      </c>
      <c r="H558" t="s">
        <v>2</v>
      </c>
      <c r="I558" t="str">
        <f t="shared" si="8"/>
        <v>Obesity</v>
      </c>
      <c r="J558" t="str">
        <f>IF(Table1_1[[#This Row],[HBA1C]]&gt;=6.5,"Diabetic",IF(Table1_1[[#This Row],[HBA1C]]&gt;=5.7,"Prediabetic","Normal"))</f>
        <v>Normal</v>
      </c>
    </row>
    <row r="559" spans="1:10" x14ac:dyDescent="0.3">
      <c r="A559" t="s">
        <v>563</v>
      </c>
      <c r="B559" s="3">
        <v>46.63</v>
      </c>
      <c r="C559" s="3">
        <v>4.26</v>
      </c>
      <c r="D559" s="54" t="s">
        <v>3</v>
      </c>
      <c r="E559" s="54" t="s">
        <v>2</v>
      </c>
      <c r="F559" s="54" t="s">
        <v>2</v>
      </c>
      <c r="G559" s="54">
        <v>2</v>
      </c>
      <c r="H559" t="s">
        <v>2</v>
      </c>
      <c r="I559" t="str">
        <f t="shared" si="8"/>
        <v>Obesity</v>
      </c>
      <c r="J559" t="str">
        <f>IF(Table1_1[[#This Row],[HBA1C]]&gt;=6.5,"Diabetic",IF(Table1_1[[#This Row],[HBA1C]]&gt;=5.7,"Prediabetic","Normal"))</f>
        <v>Normal</v>
      </c>
    </row>
    <row r="560" spans="1:10" x14ac:dyDescent="0.3">
      <c r="A560" t="s">
        <v>564</v>
      </c>
      <c r="B560" s="3">
        <v>28.88</v>
      </c>
      <c r="C560" s="3">
        <v>5.35</v>
      </c>
      <c r="D560" s="54" t="s">
        <v>2</v>
      </c>
      <c r="E560" s="54" t="s">
        <v>2</v>
      </c>
      <c r="F560" s="54" t="s">
        <v>4</v>
      </c>
      <c r="G560" s="54">
        <v>1</v>
      </c>
      <c r="H560" t="s">
        <v>3</v>
      </c>
      <c r="I560" t="str">
        <f t="shared" si="8"/>
        <v>Overweight</v>
      </c>
      <c r="J560" t="str">
        <f>IF(Table1_1[[#This Row],[HBA1C]]&gt;=6.5,"Diabetic",IF(Table1_1[[#This Row],[HBA1C]]&gt;=5.7,"Prediabetic","Normal"))</f>
        <v>Normal</v>
      </c>
    </row>
    <row r="561" spans="1:10" x14ac:dyDescent="0.3">
      <c r="A561" t="s">
        <v>565</v>
      </c>
      <c r="B561" s="3">
        <v>23.98</v>
      </c>
      <c r="C561" s="3">
        <v>4.9000000000000004</v>
      </c>
      <c r="D561" s="54" t="s">
        <v>2</v>
      </c>
      <c r="E561" s="54" t="s">
        <v>2</v>
      </c>
      <c r="F561" s="54" t="s">
        <v>2</v>
      </c>
      <c r="G561" s="54">
        <v>0</v>
      </c>
      <c r="H561" t="s">
        <v>2</v>
      </c>
      <c r="I561" t="str">
        <f t="shared" si="8"/>
        <v>Normal Weight</v>
      </c>
      <c r="J561" t="str">
        <f>IF(Table1_1[[#This Row],[HBA1C]]&gt;=6.5,"Diabetic",IF(Table1_1[[#This Row],[HBA1C]]&gt;=5.7,"Prediabetic","Normal"))</f>
        <v>Normal</v>
      </c>
    </row>
    <row r="562" spans="1:10" x14ac:dyDescent="0.3">
      <c r="A562" t="s">
        <v>566</v>
      </c>
      <c r="B562" s="3">
        <v>23.65</v>
      </c>
      <c r="C562" s="3">
        <v>4.5</v>
      </c>
      <c r="D562" s="54" t="s">
        <v>2</v>
      </c>
      <c r="E562" s="54" t="s">
        <v>2</v>
      </c>
      <c r="F562" s="54" t="s">
        <v>2</v>
      </c>
      <c r="G562" s="54">
        <v>0</v>
      </c>
      <c r="H562" t="s">
        <v>2</v>
      </c>
      <c r="I562" t="str">
        <f t="shared" si="8"/>
        <v>Normal Weight</v>
      </c>
      <c r="J562" t="str">
        <f>IF(Table1_1[[#This Row],[HBA1C]]&gt;=6.5,"Diabetic",IF(Table1_1[[#This Row],[HBA1C]]&gt;=5.7,"Prediabetic","Normal"))</f>
        <v>Normal</v>
      </c>
    </row>
    <row r="563" spans="1:10" x14ac:dyDescent="0.3">
      <c r="A563" t="s">
        <v>567</v>
      </c>
      <c r="B563" s="3">
        <v>49.09</v>
      </c>
      <c r="C563" s="3">
        <v>8.3800000000000008</v>
      </c>
      <c r="D563" s="54" t="s">
        <v>3</v>
      </c>
      <c r="E563" s="54" t="s">
        <v>2</v>
      </c>
      <c r="F563" s="54" t="s">
        <v>2</v>
      </c>
      <c r="G563" s="54">
        <v>2</v>
      </c>
      <c r="H563" t="s">
        <v>2</v>
      </c>
      <c r="I563" t="str">
        <f t="shared" si="8"/>
        <v>Obesity</v>
      </c>
      <c r="J563" t="str">
        <f>IF(Table1_1[[#This Row],[HBA1C]]&gt;=6.5,"Diabetic",IF(Table1_1[[#This Row],[HBA1C]]&gt;=5.7,"Prediabetic","Normal"))</f>
        <v>Diabetic</v>
      </c>
    </row>
    <row r="564" spans="1:10" x14ac:dyDescent="0.3">
      <c r="A564" t="s">
        <v>568</v>
      </c>
      <c r="B564" s="3">
        <v>28.024999999999999</v>
      </c>
      <c r="C564" s="3">
        <v>7.03</v>
      </c>
      <c r="D564" s="54" t="s">
        <v>2</v>
      </c>
      <c r="E564" s="54" t="s">
        <v>2</v>
      </c>
      <c r="F564" s="54" t="s">
        <v>2</v>
      </c>
      <c r="G564" s="54">
        <v>0</v>
      </c>
      <c r="H564" t="s">
        <v>3</v>
      </c>
      <c r="I564" t="str">
        <f t="shared" si="8"/>
        <v>Overweight</v>
      </c>
      <c r="J564" t="str">
        <f>IF(Table1_1[[#This Row],[HBA1C]]&gt;=6.5,"Diabetic",IF(Table1_1[[#This Row],[HBA1C]]&gt;=5.7,"Prediabetic","Normal"))</f>
        <v>Diabetic</v>
      </c>
    </row>
    <row r="565" spans="1:10" x14ac:dyDescent="0.3">
      <c r="A565" t="s">
        <v>569</v>
      </c>
      <c r="B565" s="3">
        <v>43.32</v>
      </c>
      <c r="C565" s="3">
        <v>8.75</v>
      </c>
      <c r="D565" s="54" t="s">
        <v>3</v>
      </c>
      <c r="E565" s="54" t="s">
        <v>2</v>
      </c>
      <c r="F565" s="54" t="s">
        <v>4</v>
      </c>
      <c r="G565" s="54">
        <v>1</v>
      </c>
      <c r="H565" t="s">
        <v>2</v>
      </c>
      <c r="I565" t="str">
        <f t="shared" si="8"/>
        <v>Obesity</v>
      </c>
      <c r="J565" t="str">
        <f>IF(Table1_1[[#This Row],[HBA1C]]&gt;=6.5,"Diabetic",IF(Table1_1[[#This Row],[HBA1C]]&gt;=5.7,"Prediabetic","Normal"))</f>
        <v>Diabetic</v>
      </c>
    </row>
    <row r="566" spans="1:10" x14ac:dyDescent="0.3">
      <c r="A566" t="s">
        <v>570</v>
      </c>
      <c r="B566" s="3">
        <v>45.92</v>
      </c>
      <c r="C566" s="3">
        <v>9.51</v>
      </c>
      <c r="D566" s="54" t="s">
        <v>2</v>
      </c>
      <c r="E566" s="54" t="s">
        <v>2</v>
      </c>
      <c r="F566" s="54" t="s">
        <v>2</v>
      </c>
      <c r="G566" s="54">
        <v>0</v>
      </c>
      <c r="H566" t="s">
        <v>2</v>
      </c>
      <c r="I566" t="str">
        <f t="shared" si="8"/>
        <v>Obesity</v>
      </c>
      <c r="J566" t="str">
        <f>IF(Table1_1[[#This Row],[HBA1C]]&gt;=6.5,"Diabetic",IF(Table1_1[[#This Row],[HBA1C]]&gt;=5.7,"Prediabetic","Normal"))</f>
        <v>Diabetic</v>
      </c>
    </row>
    <row r="567" spans="1:10" x14ac:dyDescent="0.3">
      <c r="A567" t="s">
        <v>571</v>
      </c>
      <c r="B567" s="3">
        <v>44.03</v>
      </c>
      <c r="C567" s="3">
        <v>9.36</v>
      </c>
      <c r="D567" s="54" t="s">
        <v>2</v>
      </c>
      <c r="E567" s="54" t="s">
        <v>2</v>
      </c>
      <c r="F567" s="54" t="s">
        <v>2</v>
      </c>
      <c r="G567" s="54">
        <v>0</v>
      </c>
      <c r="H567" t="s">
        <v>2</v>
      </c>
      <c r="I567" t="str">
        <f t="shared" si="8"/>
        <v>Obesity</v>
      </c>
      <c r="J567" t="str">
        <f>IF(Table1_1[[#This Row],[HBA1C]]&gt;=6.5,"Diabetic",IF(Table1_1[[#This Row],[HBA1C]]&gt;=5.7,"Prediabetic","Normal"))</f>
        <v>Diabetic</v>
      </c>
    </row>
    <row r="568" spans="1:10" x14ac:dyDescent="0.3">
      <c r="A568" t="s">
        <v>572</v>
      </c>
      <c r="B568" s="3">
        <v>24.6</v>
      </c>
      <c r="C568" s="3">
        <v>4.8099999999999996</v>
      </c>
      <c r="D568" s="54" t="s">
        <v>2</v>
      </c>
      <c r="E568" s="54" t="s">
        <v>2</v>
      </c>
      <c r="F568" s="54" t="s">
        <v>2</v>
      </c>
      <c r="G568" s="54">
        <v>0</v>
      </c>
      <c r="H568" t="s">
        <v>3</v>
      </c>
      <c r="I568" t="str">
        <f t="shared" si="8"/>
        <v>Normal Weight</v>
      </c>
      <c r="J568" t="str">
        <f>IF(Table1_1[[#This Row],[HBA1C]]&gt;=6.5,"Diabetic",IF(Table1_1[[#This Row],[HBA1C]]&gt;=5.7,"Prediabetic","Normal"))</f>
        <v>Normal</v>
      </c>
    </row>
    <row r="569" spans="1:10" x14ac:dyDescent="0.3">
      <c r="A569" t="s">
        <v>573</v>
      </c>
      <c r="B569" s="3">
        <v>49.15</v>
      </c>
      <c r="C569" s="3">
        <v>8.08</v>
      </c>
      <c r="D569" s="54" t="s">
        <v>2</v>
      </c>
      <c r="E569" s="54" t="s">
        <v>2</v>
      </c>
      <c r="F569" s="54" t="s">
        <v>2</v>
      </c>
      <c r="G569" s="54">
        <v>0</v>
      </c>
      <c r="H569" t="s">
        <v>2</v>
      </c>
      <c r="I569" t="str">
        <f t="shared" si="8"/>
        <v>Obesity</v>
      </c>
      <c r="J569" t="str">
        <f>IF(Table1_1[[#This Row],[HBA1C]]&gt;=6.5,"Diabetic",IF(Table1_1[[#This Row],[HBA1C]]&gt;=5.7,"Prediabetic","Normal"))</f>
        <v>Diabetic</v>
      </c>
    </row>
    <row r="570" spans="1:10" x14ac:dyDescent="0.3">
      <c r="A570" t="s">
        <v>574</v>
      </c>
      <c r="B570" s="3">
        <v>28.31</v>
      </c>
      <c r="C570" s="3">
        <v>6.29</v>
      </c>
      <c r="D570" s="54" t="s">
        <v>2</v>
      </c>
      <c r="E570" s="54" t="s">
        <v>2</v>
      </c>
      <c r="F570" s="54" t="s">
        <v>4</v>
      </c>
      <c r="G570" s="54">
        <v>1</v>
      </c>
      <c r="H570" t="s">
        <v>3</v>
      </c>
      <c r="I570" t="str">
        <f t="shared" si="8"/>
        <v>Overweight</v>
      </c>
      <c r="J570" t="str">
        <f>IF(Table1_1[[#This Row],[HBA1C]]&gt;=6.5,"Diabetic",IF(Table1_1[[#This Row],[HBA1C]]&gt;=5.7,"Prediabetic","Normal"))</f>
        <v>Prediabetic</v>
      </c>
    </row>
    <row r="571" spans="1:10" x14ac:dyDescent="0.3">
      <c r="A571" t="s">
        <v>575</v>
      </c>
      <c r="B571" s="3">
        <v>22.99</v>
      </c>
      <c r="C571" s="3">
        <v>6.29</v>
      </c>
      <c r="D571" s="54" t="s">
        <v>2</v>
      </c>
      <c r="E571" s="54" t="s">
        <v>2</v>
      </c>
      <c r="F571" s="54" t="s">
        <v>2</v>
      </c>
      <c r="G571" s="54">
        <v>1</v>
      </c>
      <c r="H571" t="s">
        <v>3</v>
      </c>
      <c r="I571" t="str">
        <f t="shared" si="8"/>
        <v>Normal Weight</v>
      </c>
      <c r="J571" t="str">
        <f>IF(Table1_1[[#This Row],[HBA1C]]&gt;=6.5,"Diabetic",IF(Table1_1[[#This Row],[HBA1C]]&gt;=5.7,"Prediabetic","Normal"))</f>
        <v>Prediabetic</v>
      </c>
    </row>
    <row r="572" spans="1:10" x14ac:dyDescent="0.3">
      <c r="A572" t="s">
        <v>576</v>
      </c>
      <c r="B572" s="3">
        <v>29.07</v>
      </c>
      <c r="C572" s="3">
        <v>5.12</v>
      </c>
      <c r="D572" s="54" t="s">
        <v>2</v>
      </c>
      <c r="E572" s="54" t="s">
        <v>2</v>
      </c>
      <c r="F572" s="54" t="s">
        <v>4</v>
      </c>
      <c r="G572" s="54">
        <v>1</v>
      </c>
      <c r="H572" t="s">
        <v>3</v>
      </c>
      <c r="I572" t="str">
        <f t="shared" si="8"/>
        <v>Overweight</v>
      </c>
      <c r="J572" t="str">
        <f>IF(Table1_1[[#This Row],[HBA1C]]&gt;=6.5,"Diabetic",IF(Table1_1[[#This Row],[HBA1C]]&gt;=5.7,"Prediabetic","Normal"))</f>
        <v>Normal</v>
      </c>
    </row>
    <row r="573" spans="1:10" x14ac:dyDescent="0.3">
      <c r="A573" t="s">
        <v>577</v>
      </c>
      <c r="B573" s="3">
        <v>42.02</v>
      </c>
      <c r="C573" s="3">
        <v>9.9499999999999993</v>
      </c>
      <c r="D573" s="54" t="s">
        <v>3</v>
      </c>
      <c r="E573" s="54" t="s">
        <v>2</v>
      </c>
      <c r="F573" s="54" t="s">
        <v>4</v>
      </c>
      <c r="G573" s="54">
        <v>1</v>
      </c>
      <c r="H573" t="s">
        <v>2</v>
      </c>
      <c r="I573" t="str">
        <f t="shared" si="8"/>
        <v>Obesity</v>
      </c>
      <c r="J573" t="str">
        <f>IF(Table1_1[[#This Row],[HBA1C]]&gt;=6.5,"Diabetic",IF(Table1_1[[#This Row],[HBA1C]]&gt;=5.7,"Prediabetic","Normal"))</f>
        <v>Diabetic</v>
      </c>
    </row>
    <row r="574" spans="1:10" x14ac:dyDescent="0.3">
      <c r="A574" t="s">
        <v>578</v>
      </c>
      <c r="B574" s="3">
        <v>49.07</v>
      </c>
      <c r="C574" s="3">
        <v>9.08</v>
      </c>
      <c r="D574" s="54" t="s">
        <v>3</v>
      </c>
      <c r="E574" s="54" t="s">
        <v>2</v>
      </c>
      <c r="F574" s="54" t="s">
        <v>2</v>
      </c>
      <c r="G574" s="54">
        <v>1</v>
      </c>
      <c r="H574" t="s">
        <v>2</v>
      </c>
      <c r="I574" t="str">
        <f t="shared" si="8"/>
        <v>Obesity</v>
      </c>
      <c r="J574" t="str">
        <f>IF(Table1_1[[#This Row],[HBA1C]]&gt;=6.5,"Diabetic",IF(Table1_1[[#This Row],[HBA1C]]&gt;=5.7,"Prediabetic","Normal"))</f>
        <v>Diabetic</v>
      </c>
    </row>
    <row r="575" spans="1:10" x14ac:dyDescent="0.3">
      <c r="A575" t="s">
        <v>579</v>
      </c>
      <c r="B575" s="3">
        <v>19.8</v>
      </c>
      <c r="C575" s="3">
        <v>4.82</v>
      </c>
      <c r="D575" s="54" t="s">
        <v>2</v>
      </c>
      <c r="E575" s="54" t="s">
        <v>2</v>
      </c>
      <c r="F575" s="54" t="s">
        <v>2</v>
      </c>
      <c r="G575" s="54">
        <v>0</v>
      </c>
      <c r="H575" t="s">
        <v>3</v>
      </c>
      <c r="I575" t="str">
        <f t="shared" si="8"/>
        <v>Normal Weight</v>
      </c>
      <c r="J575" t="str">
        <f>IF(Table1_1[[#This Row],[HBA1C]]&gt;=6.5,"Diabetic",IF(Table1_1[[#This Row],[HBA1C]]&gt;=5.7,"Prediabetic","Normal"))</f>
        <v>Normal</v>
      </c>
    </row>
    <row r="576" spans="1:10" x14ac:dyDescent="0.3">
      <c r="A576" t="s">
        <v>580</v>
      </c>
      <c r="B576" s="3">
        <v>27.36</v>
      </c>
      <c r="C576" s="3">
        <v>4.6500000000000004</v>
      </c>
      <c r="D576" s="54" t="s">
        <v>2</v>
      </c>
      <c r="E576" s="54" t="s">
        <v>3</v>
      </c>
      <c r="F576" s="54" t="s">
        <v>2</v>
      </c>
      <c r="G576" s="54">
        <v>1</v>
      </c>
      <c r="H576" t="s">
        <v>3</v>
      </c>
      <c r="I576" t="str">
        <f t="shared" si="8"/>
        <v>Overweight</v>
      </c>
      <c r="J576" t="str">
        <f>IF(Table1_1[[#This Row],[HBA1C]]&gt;=6.5,"Diabetic",IF(Table1_1[[#This Row],[HBA1C]]&gt;=5.7,"Prediabetic","Normal"))</f>
        <v>Normal</v>
      </c>
    </row>
    <row r="577" spans="1:10" x14ac:dyDescent="0.3">
      <c r="A577" t="s">
        <v>581</v>
      </c>
      <c r="B577" s="3">
        <v>42.95</v>
      </c>
      <c r="C577" s="3">
        <v>5.16</v>
      </c>
      <c r="D577" s="54" t="s">
        <v>3</v>
      </c>
      <c r="E577" s="54" t="s">
        <v>2</v>
      </c>
      <c r="F577" s="54" t="s">
        <v>2</v>
      </c>
      <c r="G577" s="54">
        <v>1</v>
      </c>
      <c r="H577" t="s">
        <v>2</v>
      </c>
      <c r="I577" t="str">
        <f t="shared" si="8"/>
        <v>Obesity</v>
      </c>
      <c r="J577" t="str">
        <f>IF(Table1_1[[#This Row],[HBA1C]]&gt;=6.5,"Diabetic",IF(Table1_1[[#This Row],[HBA1C]]&gt;=5.7,"Prediabetic","Normal"))</f>
        <v>Normal</v>
      </c>
    </row>
    <row r="578" spans="1:10" x14ac:dyDescent="0.3">
      <c r="A578" t="s">
        <v>582</v>
      </c>
      <c r="B578" s="3">
        <v>42.66</v>
      </c>
      <c r="C578" s="3">
        <v>10.44</v>
      </c>
      <c r="D578" s="54" t="s">
        <v>2</v>
      </c>
      <c r="E578" s="54" t="s">
        <v>2</v>
      </c>
      <c r="F578" s="54" t="s">
        <v>2</v>
      </c>
      <c r="G578" s="54">
        <v>0</v>
      </c>
      <c r="H578" t="s">
        <v>2</v>
      </c>
      <c r="I578" t="str">
        <f t="shared" si="8"/>
        <v>Obesity</v>
      </c>
      <c r="J578" t="str">
        <f>IF(Table1_1[[#This Row],[HBA1C]]&gt;=6.5,"Diabetic",IF(Table1_1[[#This Row],[HBA1C]]&gt;=5.7,"Prediabetic","Normal"))</f>
        <v>Diabetic</v>
      </c>
    </row>
    <row r="579" spans="1:10" x14ac:dyDescent="0.3">
      <c r="A579" t="s">
        <v>583</v>
      </c>
      <c r="B579" s="3">
        <v>33.630000000000003</v>
      </c>
      <c r="C579" s="3">
        <v>5.69</v>
      </c>
      <c r="D579" s="54" t="s">
        <v>2</v>
      </c>
      <c r="E579" s="54" t="s">
        <v>2</v>
      </c>
      <c r="F579" s="54" t="s">
        <v>2</v>
      </c>
      <c r="G579" s="54">
        <v>1</v>
      </c>
      <c r="H579" t="s">
        <v>2</v>
      </c>
      <c r="I579" t="str">
        <f t="shared" ref="I579:I642" si="9">IF(B579&gt;=30,"Obesity",IF(B579&gt;=25,"Overweight",IF(B579&gt;18.5,"Normal Weight","Under  Weight")))</f>
        <v>Obesity</v>
      </c>
      <c r="J579" t="str">
        <f>IF(Table1_1[[#This Row],[HBA1C]]&gt;=6.5,"Diabetic",IF(Table1_1[[#This Row],[HBA1C]]&gt;=5.7,"Prediabetic","Normal"))</f>
        <v>Normal</v>
      </c>
    </row>
    <row r="580" spans="1:10" x14ac:dyDescent="0.3">
      <c r="A580" t="s">
        <v>584</v>
      </c>
      <c r="B580" s="3">
        <v>26.84</v>
      </c>
      <c r="C580" s="3">
        <v>6.5</v>
      </c>
      <c r="D580" s="54" t="s">
        <v>2</v>
      </c>
      <c r="E580" s="54" t="s">
        <v>2</v>
      </c>
      <c r="F580" s="54" t="s">
        <v>2</v>
      </c>
      <c r="G580" s="54">
        <v>0</v>
      </c>
      <c r="H580" t="s">
        <v>3</v>
      </c>
      <c r="I580" t="str">
        <f t="shared" si="9"/>
        <v>Overweight</v>
      </c>
      <c r="J580" t="str">
        <f>IF(Table1_1[[#This Row],[HBA1C]]&gt;=6.5,"Diabetic",IF(Table1_1[[#This Row],[HBA1C]]&gt;=5.7,"Prediabetic","Normal"))</f>
        <v>Diabetic</v>
      </c>
    </row>
    <row r="581" spans="1:10" x14ac:dyDescent="0.3">
      <c r="A581" t="s">
        <v>585</v>
      </c>
      <c r="B581" s="3">
        <v>28.3</v>
      </c>
      <c r="C581" s="3">
        <v>5.73</v>
      </c>
      <c r="D581" s="54" t="s">
        <v>2</v>
      </c>
      <c r="E581" s="54" t="s">
        <v>2</v>
      </c>
      <c r="F581" s="54" t="s">
        <v>4</v>
      </c>
      <c r="G581" s="54">
        <v>1</v>
      </c>
      <c r="H581" t="s">
        <v>3</v>
      </c>
      <c r="I581" t="str">
        <f t="shared" si="9"/>
        <v>Overweight</v>
      </c>
      <c r="J581" t="str">
        <f>IF(Table1_1[[#This Row],[HBA1C]]&gt;=6.5,"Diabetic",IF(Table1_1[[#This Row],[HBA1C]]&gt;=5.7,"Prediabetic","Normal"))</f>
        <v>Prediabetic</v>
      </c>
    </row>
    <row r="582" spans="1:10" x14ac:dyDescent="0.3">
      <c r="A582" t="s">
        <v>586</v>
      </c>
      <c r="B582" s="3">
        <v>27.06</v>
      </c>
      <c r="C582" s="3">
        <v>5.74</v>
      </c>
      <c r="D582" s="54" t="s">
        <v>3</v>
      </c>
      <c r="E582" s="54" t="s">
        <v>2</v>
      </c>
      <c r="F582" s="54" t="s">
        <v>2</v>
      </c>
      <c r="G582" s="54">
        <v>0</v>
      </c>
      <c r="H582" t="s">
        <v>3</v>
      </c>
      <c r="I582" t="str">
        <f t="shared" si="9"/>
        <v>Overweight</v>
      </c>
      <c r="J582" t="str">
        <f>IF(Table1_1[[#This Row],[HBA1C]]&gt;=6.5,"Diabetic",IF(Table1_1[[#This Row],[HBA1C]]&gt;=5.7,"Prediabetic","Normal"))</f>
        <v>Prediabetic</v>
      </c>
    </row>
    <row r="583" spans="1:10" x14ac:dyDescent="0.3">
      <c r="A583" t="s">
        <v>587</v>
      </c>
      <c r="B583" s="3">
        <v>47.13</v>
      </c>
      <c r="C583" s="3">
        <v>8.6999999999999993</v>
      </c>
      <c r="D583" s="54" t="s">
        <v>2</v>
      </c>
      <c r="E583" s="54" t="s">
        <v>2</v>
      </c>
      <c r="F583" s="54" t="s">
        <v>2</v>
      </c>
      <c r="G583" s="54">
        <v>0</v>
      </c>
      <c r="H583" t="s">
        <v>2</v>
      </c>
      <c r="I583" t="str">
        <f t="shared" si="9"/>
        <v>Obesity</v>
      </c>
      <c r="J583" t="str">
        <f>IF(Table1_1[[#This Row],[HBA1C]]&gt;=6.5,"Diabetic",IF(Table1_1[[#This Row],[HBA1C]]&gt;=5.7,"Prediabetic","Normal"))</f>
        <v>Diabetic</v>
      </c>
    </row>
    <row r="584" spans="1:10" x14ac:dyDescent="0.3">
      <c r="A584" t="s">
        <v>588</v>
      </c>
      <c r="B584" s="3">
        <v>51.72</v>
      </c>
      <c r="C584" s="3">
        <v>5.09</v>
      </c>
      <c r="D584" s="54" t="s">
        <v>2</v>
      </c>
      <c r="E584" s="54" t="s">
        <v>2</v>
      </c>
      <c r="F584" s="54" t="s">
        <v>2</v>
      </c>
      <c r="G584" s="54">
        <v>0</v>
      </c>
      <c r="H584" t="s">
        <v>2</v>
      </c>
      <c r="I584" t="str">
        <f t="shared" si="9"/>
        <v>Obesity</v>
      </c>
      <c r="J584" t="str">
        <f>IF(Table1_1[[#This Row],[HBA1C]]&gt;=6.5,"Diabetic",IF(Table1_1[[#This Row],[HBA1C]]&gt;=5.7,"Prediabetic","Normal"))</f>
        <v>Normal</v>
      </c>
    </row>
    <row r="585" spans="1:10" x14ac:dyDescent="0.3">
      <c r="A585" t="s">
        <v>589</v>
      </c>
      <c r="B585" s="3">
        <v>48.59</v>
      </c>
      <c r="C585" s="3">
        <v>5.57</v>
      </c>
      <c r="D585" s="54" t="s">
        <v>2</v>
      </c>
      <c r="E585" s="54" t="s">
        <v>2</v>
      </c>
      <c r="F585" s="54" t="s">
        <v>2</v>
      </c>
      <c r="G585" s="54">
        <v>0</v>
      </c>
      <c r="H585" t="s">
        <v>2</v>
      </c>
      <c r="I585" t="str">
        <f t="shared" si="9"/>
        <v>Obesity</v>
      </c>
      <c r="J585" t="str">
        <f>IF(Table1_1[[#This Row],[HBA1C]]&gt;=6.5,"Diabetic",IF(Table1_1[[#This Row],[HBA1C]]&gt;=5.7,"Prediabetic","Normal"))</f>
        <v>Normal</v>
      </c>
    </row>
    <row r="586" spans="1:10" x14ac:dyDescent="0.3">
      <c r="A586" t="s">
        <v>590</v>
      </c>
      <c r="B586" s="3">
        <v>45.18</v>
      </c>
      <c r="C586" s="3">
        <v>10.87</v>
      </c>
      <c r="D586" s="54" t="s">
        <v>2</v>
      </c>
      <c r="E586" s="54" t="s">
        <v>2</v>
      </c>
      <c r="F586" s="54" t="s">
        <v>2</v>
      </c>
      <c r="G586" s="54">
        <v>0</v>
      </c>
      <c r="H586" t="s">
        <v>2</v>
      </c>
      <c r="I586" t="str">
        <f t="shared" si="9"/>
        <v>Obesity</v>
      </c>
      <c r="J586" t="str">
        <f>IF(Table1_1[[#This Row],[HBA1C]]&gt;=6.5,"Diabetic",IF(Table1_1[[#This Row],[HBA1C]]&gt;=5.7,"Prediabetic","Normal"))</f>
        <v>Diabetic</v>
      </c>
    </row>
    <row r="587" spans="1:10" x14ac:dyDescent="0.3">
      <c r="A587" t="s">
        <v>591</v>
      </c>
      <c r="B587" s="3">
        <v>27.9</v>
      </c>
      <c r="C587" s="3">
        <v>6.02</v>
      </c>
      <c r="D587" s="54" t="s">
        <v>2</v>
      </c>
      <c r="E587" s="54" t="s">
        <v>2</v>
      </c>
      <c r="F587" s="54" t="s">
        <v>4</v>
      </c>
      <c r="G587" s="54">
        <v>1</v>
      </c>
      <c r="H587" t="s">
        <v>3</v>
      </c>
      <c r="I587" t="str">
        <f t="shared" si="9"/>
        <v>Overweight</v>
      </c>
      <c r="J587" t="str">
        <f>IF(Table1_1[[#This Row],[HBA1C]]&gt;=6.5,"Diabetic",IF(Table1_1[[#This Row],[HBA1C]]&gt;=5.7,"Prediabetic","Normal"))</f>
        <v>Prediabetic</v>
      </c>
    </row>
    <row r="588" spans="1:10" x14ac:dyDescent="0.3">
      <c r="A588" t="s">
        <v>592</v>
      </c>
      <c r="B588" s="3">
        <v>51.33</v>
      </c>
      <c r="C588" s="3">
        <v>7</v>
      </c>
      <c r="D588" s="54" t="s">
        <v>2</v>
      </c>
      <c r="E588" s="54" t="s">
        <v>2</v>
      </c>
      <c r="F588" s="54" t="s">
        <v>2</v>
      </c>
      <c r="G588" s="54">
        <v>0</v>
      </c>
      <c r="H588" t="s">
        <v>2</v>
      </c>
      <c r="I588" t="str">
        <f t="shared" si="9"/>
        <v>Obesity</v>
      </c>
      <c r="J588" t="str">
        <f>IF(Table1_1[[#This Row],[HBA1C]]&gt;=6.5,"Diabetic",IF(Table1_1[[#This Row],[HBA1C]]&gt;=5.7,"Prediabetic","Normal"))</f>
        <v>Diabetic</v>
      </c>
    </row>
    <row r="589" spans="1:10" x14ac:dyDescent="0.3">
      <c r="A589" t="s">
        <v>593</v>
      </c>
      <c r="B589" s="3">
        <v>30.59</v>
      </c>
      <c r="C589" s="3">
        <v>5.56</v>
      </c>
      <c r="D589" s="54" t="s">
        <v>3</v>
      </c>
      <c r="E589" s="54" t="s">
        <v>2</v>
      </c>
      <c r="F589" s="54" t="s">
        <v>2</v>
      </c>
      <c r="G589" s="54">
        <v>1</v>
      </c>
      <c r="H589" t="s">
        <v>2</v>
      </c>
      <c r="I589" t="str">
        <f t="shared" si="9"/>
        <v>Obesity</v>
      </c>
      <c r="J589" t="str">
        <f>IF(Table1_1[[#This Row],[HBA1C]]&gt;=6.5,"Diabetic",IF(Table1_1[[#This Row],[HBA1C]]&gt;=5.7,"Prediabetic","Normal"))</f>
        <v>Normal</v>
      </c>
    </row>
    <row r="590" spans="1:10" x14ac:dyDescent="0.3">
      <c r="A590" t="s">
        <v>594</v>
      </c>
      <c r="B590" s="3">
        <v>39.229999999999997</v>
      </c>
      <c r="C590" s="3">
        <v>8.4499999999999993</v>
      </c>
      <c r="D590" s="54" t="s">
        <v>2</v>
      </c>
      <c r="E590" s="54" t="s">
        <v>2</v>
      </c>
      <c r="F590" s="54" t="s">
        <v>2</v>
      </c>
      <c r="G590" s="54">
        <v>0</v>
      </c>
      <c r="H590" t="s">
        <v>2</v>
      </c>
      <c r="I590" t="str">
        <f t="shared" si="9"/>
        <v>Obesity</v>
      </c>
      <c r="J590" t="str">
        <f>IF(Table1_1[[#This Row],[HBA1C]]&gt;=6.5,"Diabetic",IF(Table1_1[[#This Row],[HBA1C]]&gt;=5.7,"Prediabetic","Normal"))</f>
        <v>Diabetic</v>
      </c>
    </row>
    <row r="591" spans="1:10" x14ac:dyDescent="0.3">
      <c r="A591" t="s">
        <v>595</v>
      </c>
      <c r="B591" s="3">
        <v>19.094999999999999</v>
      </c>
      <c r="C591" s="3">
        <v>6.19</v>
      </c>
      <c r="D591" s="54" t="s">
        <v>2</v>
      </c>
      <c r="E591" s="54" t="s">
        <v>2</v>
      </c>
      <c r="F591" s="54" t="s">
        <v>2</v>
      </c>
      <c r="G591" s="54">
        <v>0</v>
      </c>
      <c r="H591" t="s">
        <v>3</v>
      </c>
      <c r="I591" t="str">
        <f t="shared" si="9"/>
        <v>Normal Weight</v>
      </c>
      <c r="J591" t="str">
        <f>IF(Table1_1[[#This Row],[HBA1C]]&gt;=6.5,"Diabetic",IF(Table1_1[[#This Row],[HBA1C]]&gt;=5.7,"Prediabetic","Normal"))</f>
        <v>Prediabetic</v>
      </c>
    </row>
    <row r="592" spans="1:10" x14ac:dyDescent="0.3">
      <c r="A592" t="s">
        <v>596</v>
      </c>
      <c r="B592" s="3">
        <v>49.72</v>
      </c>
      <c r="C592" s="3">
        <v>7.71</v>
      </c>
      <c r="D592" s="54" t="s">
        <v>2</v>
      </c>
      <c r="E592" s="54" t="s">
        <v>2</v>
      </c>
      <c r="F592" s="54" t="s">
        <v>2</v>
      </c>
      <c r="G592" s="54">
        <v>0</v>
      </c>
      <c r="H592" t="s">
        <v>2</v>
      </c>
      <c r="I592" t="str">
        <f t="shared" si="9"/>
        <v>Obesity</v>
      </c>
      <c r="J592" t="str">
        <f>IF(Table1_1[[#This Row],[HBA1C]]&gt;=6.5,"Diabetic",IF(Table1_1[[#This Row],[HBA1C]]&gt;=5.7,"Prediabetic","Normal"))</f>
        <v>Diabetic</v>
      </c>
    </row>
    <row r="593" spans="1:10" x14ac:dyDescent="0.3">
      <c r="A593" t="s">
        <v>597</v>
      </c>
      <c r="B593" s="3">
        <v>21.754999999999999</v>
      </c>
      <c r="C593" s="3">
        <v>4.63</v>
      </c>
      <c r="D593" s="54" t="s">
        <v>2</v>
      </c>
      <c r="E593" s="54" t="s">
        <v>2</v>
      </c>
      <c r="F593" s="54" t="s">
        <v>4</v>
      </c>
      <c r="G593" s="54">
        <v>1</v>
      </c>
      <c r="H593" t="s">
        <v>3</v>
      </c>
      <c r="I593" t="str">
        <f t="shared" si="9"/>
        <v>Normal Weight</v>
      </c>
      <c r="J593" t="str">
        <f>IF(Table1_1[[#This Row],[HBA1C]]&gt;=6.5,"Diabetic",IF(Table1_1[[#This Row],[HBA1C]]&gt;=5.7,"Prediabetic","Normal"))</f>
        <v>Normal</v>
      </c>
    </row>
    <row r="594" spans="1:10" x14ac:dyDescent="0.3">
      <c r="A594" t="s">
        <v>598</v>
      </c>
      <c r="B594" s="3">
        <v>48.39</v>
      </c>
      <c r="C594" s="3">
        <v>4.6100000000000003</v>
      </c>
      <c r="D594" s="54" t="s">
        <v>2</v>
      </c>
      <c r="E594" s="54" t="s">
        <v>2</v>
      </c>
      <c r="F594" s="54" t="s">
        <v>2</v>
      </c>
      <c r="G594" s="54">
        <v>0</v>
      </c>
      <c r="H594" t="s">
        <v>2</v>
      </c>
      <c r="I594" t="str">
        <f t="shared" si="9"/>
        <v>Obesity</v>
      </c>
      <c r="J594" t="str">
        <f>IF(Table1_1[[#This Row],[HBA1C]]&gt;=6.5,"Diabetic",IF(Table1_1[[#This Row],[HBA1C]]&gt;=5.7,"Prediabetic","Normal"))</f>
        <v>Normal</v>
      </c>
    </row>
    <row r="595" spans="1:10" x14ac:dyDescent="0.3">
      <c r="A595" t="s">
        <v>599</v>
      </c>
      <c r="B595" s="3">
        <v>47.15</v>
      </c>
      <c r="C595" s="3">
        <v>9.5299999999999994</v>
      </c>
      <c r="D595" s="54" t="s">
        <v>3</v>
      </c>
      <c r="E595" s="54" t="s">
        <v>2</v>
      </c>
      <c r="F595" s="54" t="s">
        <v>2</v>
      </c>
      <c r="G595" s="54">
        <v>1</v>
      </c>
      <c r="H595" t="s">
        <v>2</v>
      </c>
      <c r="I595" t="str">
        <f t="shared" si="9"/>
        <v>Obesity</v>
      </c>
      <c r="J595" t="str">
        <f>IF(Table1_1[[#This Row],[HBA1C]]&gt;=6.5,"Diabetic",IF(Table1_1[[#This Row],[HBA1C]]&gt;=5.7,"Prediabetic","Normal"))</f>
        <v>Diabetic</v>
      </c>
    </row>
    <row r="596" spans="1:10" x14ac:dyDescent="0.3">
      <c r="A596" t="s">
        <v>600</v>
      </c>
      <c r="B596" s="3">
        <v>47.59</v>
      </c>
      <c r="C596" s="3">
        <v>11.43</v>
      </c>
      <c r="D596" s="54" t="s">
        <v>3</v>
      </c>
      <c r="E596" s="54" t="s">
        <v>2</v>
      </c>
      <c r="F596" s="54" t="s">
        <v>2</v>
      </c>
      <c r="G596" s="54">
        <v>2</v>
      </c>
      <c r="H596" t="s">
        <v>2</v>
      </c>
      <c r="I596" t="str">
        <f t="shared" si="9"/>
        <v>Obesity</v>
      </c>
      <c r="J596" t="str">
        <f>IF(Table1_1[[#This Row],[HBA1C]]&gt;=6.5,"Diabetic",IF(Table1_1[[#This Row],[HBA1C]]&gt;=5.7,"Prediabetic","Normal"))</f>
        <v>Diabetic</v>
      </c>
    </row>
    <row r="597" spans="1:10" x14ac:dyDescent="0.3">
      <c r="A597" t="s">
        <v>601</v>
      </c>
      <c r="B597" s="3">
        <v>39.81</v>
      </c>
      <c r="C597" s="3">
        <v>7.65</v>
      </c>
      <c r="D597" s="54" t="s">
        <v>3</v>
      </c>
      <c r="E597" s="54" t="s">
        <v>2</v>
      </c>
      <c r="F597" s="54" t="s">
        <v>4</v>
      </c>
      <c r="G597" s="54">
        <v>1</v>
      </c>
      <c r="H597" t="s">
        <v>2</v>
      </c>
      <c r="I597" t="str">
        <f t="shared" si="9"/>
        <v>Obesity</v>
      </c>
      <c r="J597" t="str">
        <f>IF(Table1_1[[#This Row],[HBA1C]]&gt;=6.5,"Diabetic",IF(Table1_1[[#This Row],[HBA1C]]&gt;=5.7,"Prediabetic","Normal"))</f>
        <v>Diabetic</v>
      </c>
    </row>
    <row r="598" spans="1:10" x14ac:dyDescent="0.3">
      <c r="A598" t="s">
        <v>602</v>
      </c>
      <c r="B598" s="3">
        <v>31.02</v>
      </c>
      <c r="C598" s="3">
        <v>5.87</v>
      </c>
      <c r="D598" s="54" t="s">
        <v>3</v>
      </c>
      <c r="E598" s="54" t="s">
        <v>2</v>
      </c>
      <c r="F598" s="54" t="s">
        <v>2</v>
      </c>
      <c r="G598" s="54">
        <v>0</v>
      </c>
      <c r="H598" t="s">
        <v>2</v>
      </c>
      <c r="I598" t="str">
        <f t="shared" si="9"/>
        <v>Obesity</v>
      </c>
      <c r="J598" t="str">
        <f>IF(Table1_1[[#This Row],[HBA1C]]&gt;=6.5,"Diabetic",IF(Table1_1[[#This Row],[HBA1C]]&gt;=5.7,"Prediabetic","Normal"))</f>
        <v>Prediabetic</v>
      </c>
    </row>
    <row r="599" spans="1:10" x14ac:dyDescent="0.3">
      <c r="A599" t="s">
        <v>603</v>
      </c>
      <c r="B599" s="3">
        <v>24.75</v>
      </c>
      <c r="C599" s="3">
        <v>4.3600000000000003</v>
      </c>
      <c r="D599" s="54" t="s">
        <v>3</v>
      </c>
      <c r="E599" s="54" t="s">
        <v>2</v>
      </c>
      <c r="F599" s="54" t="s">
        <v>2</v>
      </c>
      <c r="G599" s="54">
        <v>1</v>
      </c>
      <c r="H599" t="s">
        <v>3</v>
      </c>
      <c r="I599" t="str">
        <f t="shared" si="9"/>
        <v>Normal Weight</v>
      </c>
      <c r="J599" t="str">
        <f>IF(Table1_1[[#This Row],[HBA1C]]&gt;=6.5,"Diabetic",IF(Table1_1[[#This Row],[HBA1C]]&gt;=5.7,"Prediabetic","Normal"))</f>
        <v>Normal</v>
      </c>
    </row>
    <row r="600" spans="1:10" x14ac:dyDescent="0.3">
      <c r="A600" t="s">
        <v>604</v>
      </c>
      <c r="B600" s="3">
        <v>30.114999999999998</v>
      </c>
      <c r="C600" s="3">
        <v>10.119999999999999</v>
      </c>
      <c r="D600" s="54" t="s">
        <v>2</v>
      </c>
      <c r="E600" s="54" t="s">
        <v>2</v>
      </c>
      <c r="F600" s="54" t="s">
        <v>2</v>
      </c>
      <c r="G600" s="54">
        <v>3</v>
      </c>
      <c r="H600" t="s">
        <v>2</v>
      </c>
      <c r="I600" t="str">
        <f t="shared" si="9"/>
        <v>Obesity</v>
      </c>
      <c r="J600" t="str">
        <f>IF(Table1_1[[#This Row],[HBA1C]]&gt;=6.5,"Diabetic",IF(Table1_1[[#This Row],[HBA1C]]&gt;=5.7,"Prediabetic","Normal"))</f>
        <v>Diabetic</v>
      </c>
    </row>
    <row r="601" spans="1:10" x14ac:dyDescent="0.3">
      <c r="A601" t="s">
        <v>605</v>
      </c>
      <c r="B601" s="3">
        <v>26.03</v>
      </c>
      <c r="C601" s="3">
        <v>4.01</v>
      </c>
      <c r="D601" s="54" t="s">
        <v>2</v>
      </c>
      <c r="E601" s="54" t="s">
        <v>2</v>
      </c>
      <c r="F601" s="54" t="s">
        <v>4</v>
      </c>
      <c r="G601" s="54">
        <v>1</v>
      </c>
      <c r="H601" t="s">
        <v>3</v>
      </c>
      <c r="I601" t="str">
        <f t="shared" si="9"/>
        <v>Overweight</v>
      </c>
      <c r="J601" t="str">
        <f>IF(Table1_1[[#This Row],[HBA1C]]&gt;=6.5,"Diabetic",IF(Table1_1[[#This Row],[HBA1C]]&gt;=5.7,"Prediabetic","Normal"))</f>
        <v>Normal</v>
      </c>
    </row>
    <row r="602" spans="1:10" x14ac:dyDescent="0.3">
      <c r="A602" t="s">
        <v>606</v>
      </c>
      <c r="B602" s="3">
        <v>20.045000000000002</v>
      </c>
      <c r="C602" s="3">
        <v>4.7699999999999996</v>
      </c>
      <c r="D602" s="54" t="s">
        <v>3</v>
      </c>
      <c r="E602" s="54" t="s">
        <v>2</v>
      </c>
      <c r="F602" s="54" t="s">
        <v>2</v>
      </c>
      <c r="G602" s="54">
        <v>1</v>
      </c>
      <c r="H602" t="s">
        <v>3</v>
      </c>
      <c r="I602" t="str">
        <f t="shared" si="9"/>
        <v>Normal Weight</v>
      </c>
      <c r="J602" t="str">
        <f>IF(Table1_1[[#This Row],[HBA1C]]&gt;=6.5,"Diabetic",IF(Table1_1[[#This Row],[HBA1C]]&gt;=5.7,"Prediabetic","Normal"))</f>
        <v>Normal</v>
      </c>
    </row>
    <row r="603" spans="1:10" x14ac:dyDescent="0.3">
      <c r="A603" t="s">
        <v>607</v>
      </c>
      <c r="B603" s="3">
        <v>40.24</v>
      </c>
      <c r="C603" s="3">
        <v>6.83</v>
      </c>
      <c r="D603" s="54" t="s">
        <v>2</v>
      </c>
      <c r="E603" s="54" t="s">
        <v>2</v>
      </c>
      <c r="F603" s="54" t="s">
        <v>2</v>
      </c>
      <c r="G603" s="54">
        <v>0</v>
      </c>
      <c r="H603" t="s">
        <v>2</v>
      </c>
      <c r="I603" t="str">
        <f t="shared" si="9"/>
        <v>Obesity</v>
      </c>
      <c r="J603" t="str">
        <f>IF(Table1_1[[#This Row],[HBA1C]]&gt;=6.5,"Diabetic",IF(Table1_1[[#This Row],[HBA1C]]&gt;=5.7,"Prediabetic","Normal"))</f>
        <v>Diabetic</v>
      </c>
    </row>
    <row r="604" spans="1:10" x14ac:dyDescent="0.3">
      <c r="A604" t="s">
        <v>608</v>
      </c>
      <c r="B604" s="3">
        <v>43.15</v>
      </c>
      <c r="C604" s="3">
        <v>6.14</v>
      </c>
      <c r="D604" s="54" t="s">
        <v>3</v>
      </c>
      <c r="E604" s="54" t="s">
        <v>2</v>
      </c>
      <c r="F604" s="54" t="s">
        <v>4</v>
      </c>
      <c r="G604" s="54">
        <v>1</v>
      </c>
      <c r="H604" t="s">
        <v>2</v>
      </c>
      <c r="I604" t="str">
        <f t="shared" si="9"/>
        <v>Obesity</v>
      </c>
      <c r="J604" t="str">
        <f>IF(Table1_1[[#This Row],[HBA1C]]&gt;=6.5,"Diabetic",IF(Table1_1[[#This Row],[HBA1C]]&gt;=5.7,"Prediabetic","Normal"))</f>
        <v>Prediabetic</v>
      </c>
    </row>
    <row r="605" spans="1:10" x14ac:dyDescent="0.3">
      <c r="A605" t="s">
        <v>609</v>
      </c>
      <c r="B605" s="3">
        <v>27.7</v>
      </c>
      <c r="C605" s="3">
        <v>5.6</v>
      </c>
      <c r="D605" s="54" t="s">
        <v>2</v>
      </c>
      <c r="E605" s="54" t="s">
        <v>2</v>
      </c>
      <c r="F605" s="54" t="s">
        <v>4</v>
      </c>
      <c r="G605" s="54">
        <v>1</v>
      </c>
      <c r="H605" t="s">
        <v>3</v>
      </c>
      <c r="I605" t="str">
        <f t="shared" si="9"/>
        <v>Overweight</v>
      </c>
      <c r="J605" t="str">
        <f>IF(Table1_1[[#This Row],[HBA1C]]&gt;=6.5,"Diabetic",IF(Table1_1[[#This Row],[HBA1C]]&gt;=5.7,"Prediabetic","Normal"))</f>
        <v>Normal</v>
      </c>
    </row>
    <row r="606" spans="1:10" x14ac:dyDescent="0.3">
      <c r="A606" t="s">
        <v>610</v>
      </c>
      <c r="B606" s="3">
        <v>45.68</v>
      </c>
      <c r="C606" s="3">
        <v>4.8</v>
      </c>
      <c r="D606" s="54" t="s">
        <v>2</v>
      </c>
      <c r="E606" s="54" t="s">
        <v>2</v>
      </c>
      <c r="F606" s="54" t="s">
        <v>2</v>
      </c>
      <c r="G606" s="54">
        <v>2</v>
      </c>
      <c r="H606" t="s">
        <v>2</v>
      </c>
      <c r="I606" t="str">
        <f t="shared" si="9"/>
        <v>Obesity</v>
      </c>
      <c r="J606" t="str">
        <f>IF(Table1_1[[#This Row],[HBA1C]]&gt;=6.5,"Diabetic",IF(Table1_1[[#This Row],[HBA1C]]&gt;=5.7,"Prediabetic","Normal"))</f>
        <v>Normal</v>
      </c>
    </row>
    <row r="607" spans="1:10" x14ac:dyDescent="0.3">
      <c r="A607" t="s">
        <v>611</v>
      </c>
      <c r="B607" s="3">
        <v>27.3</v>
      </c>
      <c r="C607" s="3">
        <v>11.89</v>
      </c>
      <c r="D607" s="54" t="s">
        <v>2</v>
      </c>
      <c r="E607" s="54" t="s">
        <v>2</v>
      </c>
      <c r="F607" s="54" t="s">
        <v>2</v>
      </c>
      <c r="G607" s="54">
        <v>0</v>
      </c>
      <c r="H607" t="s">
        <v>3</v>
      </c>
      <c r="I607" t="str">
        <f t="shared" si="9"/>
        <v>Overweight</v>
      </c>
      <c r="J607" t="str">
        <f>IF(Table1_1[[#This Row],[HBA1C]]&gt;=6.5,"Diabetic",IF(Table1_1[[#This Row],[HBA1C]]&gt;=5.7,"Prediabetic","Normal"))</f>
        <v>Diabetic</v>
      </c>
    </row>
    <row r="608" spans="1:10" x14ac:dyDescent="0.3">
      <c r="A608" t="s">
        <v>612</v>
      </c>
      <c r="B608" s="3">
        <v>54.45</v>
      </c>
      <c r="C608" s="3">
        <v>4.7300000000000004</v>
      </c>
      <c r="D608" s="54" t="s">
        <v>3</v>
      </c>
      <c r="E608" s="54" t="s">
        <v>2</v>
      </c>
      <c r="F608" s="54" t="s">
        <v>2</v>
      </c>
      <c r="G608" s="54">
        <v>1</v>
      </c>
      <c r="H608" t="s">
        <v>2</v>
      </c>
      <c r="I608" t="str">
        <f t="shared" si="9"/>
        <v>Obesity</v>
      </c>
      <c r="J608" t="str">
        <f>IF(Table1_1[[#This Row],[HBA1C]]&gt;=6.5,"Diabetic",IF(Table1_1[[#This Row],[HBA1C]]&gt;=5.7,"Prediabetic","Normal"))</f>
        <v>Normal</v>
      </c>
    </row>
    <row r="609" spans="1:10" x14ac:dyDescent="0.3">
      <c r="A609" t="s">
        <v>613</v>
      </c>
      <c r="B609" s="3">
        <v>54.43</v>
      </c>
      <c r="C609" s="3">
        <v>4.6100000000000003</v>
      </c>
      <c r="D609" s="54" t="s">
        <v>3</v>
      </c>
      <c r="E609" s="54" t="s">
        <v>2</v>
      </c>
      <c r="F609" s="54" t="s">
        <v>2</v>
      </c>
      <c r="G609" s="54">
        <v>1</v>
      </c>
      <c r="H609" t="s">
        <v>2</v>
      </c>
      <c r="I609" t="str">
        <f t="shared" si="9"/>
        <v>Obesity</v>
      </c>
      <c r="J609" t="str">
        <f>IF(Table1_1[[#This Row],[HBA1C]]&gt;=6.5,"Diabetic",IF(Table1_1[[#This Row],[HBA1C]]&gt;=5.7,"Prediabetic","Normal"))</f>
        <v>Normal</v>
      </c>
    </row>
    <row r="610" spans="1:10" x14ac:dyDescent="0.3">
      <c r="A610" t="s">
        <v>614</v>
      </c>
      <c r="B610" s="3">
        <v>48.01</v>
      </c>
      <c r="C610" s="3">
        <v>7.3</v>
      </c>
      <c r="D610" s="54" t="s">
        <v>2</v>
      </c>
      <c r="E610" s="54" t="s">
        <v>2</v>
      </c>
      <c r="F610" s="54" t="s">
        <v>2</v>
      </c>
      <c r="G610" s="54">
        <v>0</v>
      </c>
      <c r="H610" t="s">
        <v>2</v>
      </c>
      <c r="I610" t="str">
        <f t="shared" si="9"/>
        <v>Obesity</v>
      </c>
      <c r="J610" t="str">
        <f>IF(Table1_1[[#This Row],[HBA1C]]&gt;=6.5,"Diabetic",IF(Table1_1[[#This Row],[HBA1C]]&gt;=5.7,"Prediabetic","Normal"))</f>
        <v>Diabetic</v>
      </c>
    </row>
    <row r="611" spans="1:10" x14ac:dyDescent="0.3">
      <c r="A611" t="s">
        <v>615</v>
      </c>
      <c r="B611" s="3">
        <v>48.32</v>
      </c>
      <c r="C611" s="3">
        <v>5.88</v>
      </c>
      <c r="D611" s="54" t="s">
        <v>2</v>
      </c>
      <c r="E611" s="54" t="s">
        <v>2</v>
      </c>
      <c r="F611" s="54" t="s">
        <v>2</v>
      </c>
      <c r="G611" s="54">
        <v>0</v>
      </c>
      <c r="H611" t="s">
        <v>2</v>
      </c>
      <c r="I611" t="str">
        <f t="shared" si="9"/>
        <v>Obesity</v>
      </c>
      <c r="J611" t="str">
        <f>IF(Table1_1[[#This Row],[HBA1C]]&gt;=6.5,"Diabetic",IF(Table1_1[[#This Row],[HBA1C]]&gt;=5.7,"Prediabetic","Normal"))</f>
        <v>Prediabetic</v>
      </c>
    </row>
    <row r="612" spans="1:10" x14ac:dyDescent="0.3">
      <c r="A612" t="s">
        <v>616</v>
      </c>
      <c r="B612" s="3">
        <v>22.895</v>
      </c>
      <c r="C612" s="3">
        <v>4.0599999999999996</v>
      </c>
      <c r="D612" s="54" t="s">
        <v>2</v>
      </c>
      <c r="E612" s="54" t="s">
        <v>2</v>
      </c>
      <c r="F612" s="54" t="s">
        <v>4</v>
      </c>
      <c r="G612" s="54">
        <v>1</v>
      </c>
      <c r="H612" t="s">
        <v>3</v>
      </c>
      <c r="I612" t="str">
        <f t="shared" si="9"/>
        <v>Normal Weight</v>
      </c>
      <c r="J612" t="str">
        <f>IF(Table1_1[[#This Row],[HBA1C]]&gt;=6.5,"Diabetic",IF(Table1_1[[#This Row],[HBA1C]]&gt;=5.7,"Prediabetic","Normal"))</f>
        <v>Normal</v>
      </c>
    </row>
    <row r="613" spans="1:10" x14ac:dyDescent="0.3">
      <c r="A613" t="s">
        <v>617</v>
      </c>
      <c r="B613" s="3">
        <v>54.85</v>
      </c>
      <c r="C613" s="3">
        <v>4.9000000000000004</v>
      </c>
      <c r="D613" s="54" t="s">
        <v>2</v>
      </c>
      <c r="E613" s="54" t="s">
        <v>2</v>
      </c>
      <c r="F613" s="54" t="s">
        <v>2</v>
      </c>
      <c r="G613" s="54">
        <v>1</v>
      </c>
      <c r="H613" t="s">
        <v>2</v>
      </c>
      <c r="I613" t="str">
        <f t="shared" si="9"/>
        <v>Obesity</v>
      </c>
      <c r="J613" t="str">
        <f>IF(Table1_1[[#This Row],[HBA1C]]&gt;=6.5,"Diabetic",IF(Table1_1[[#This Row],[HBA1C]]&gt;=5.7,"Prediabetic","Normal"))</f>
        <v>Normal</v>
      </c>
    </row>
    <row r="614" spans="1:10" x14ac:dyDescent="0.3">
      <c r="A614" t="s">
        <v>618</v>
      </c>
      <c r="B614" s="3">
        <v>21.85</v>
      </c>
      <c r="C614" s="3">
        <v>5.52</v>
      </c>
      <c r="D614" s="54" t="s">
        <v>2</v>
      </c>
      <c r="E614" s="54" t="s">
        <v>2</v>
      </c>
      <c r="F614" s="54" t="s">
        <v>4</v>
      </c>
      <c r="G614" s="54">
        <v>1</v>
      </c>
      <c r="H614" t="s">
        <v>3</v>
      </c>
      <c r="I614" t="str">
        <f t="shared" si="9"/>
        <v>Normal Weight</v>
      </c>
      <c r="J614" t="str">
        <f>IF(Table1_1[[#This Row],[HBA1C]]&gt;=6.5,"Diabetic",IF(Table1_1[[#This Row],[HBA1C]]&gt;=5.7,"Prediabetic","Normal"))</f>
        <v>Normal</v>
      </c>
    </row>
    <row r="615" spans="1:10" x14ac:dyDescent="0.3">
      <c r="A615" t="s">
        <v>619</v>
      </c>
      <c r="B615" s="3">
        <v>51.86</v>
      </c>
      <c r="C615" s="3">
        <v>5.2</v>
      </c>
      <c r="D615" s="54" t="s">
        <v>3</v>
      </c>
      <c r="E615" s="54" t="s">
        <v>2</v>
      </c>
      <c r="F615" s="54" t="s">
        <v>2</v>
      </c>
      <c r="G615" s="54">
        <v>0</v>
      </c>
      <c r="H615" t="s">
        <v>2</v>
      </c>
      <c r="I615" t="str">
        <f t="shared" si="9"/>
        <v>Obesity</v>
      </c>
      <c r="J615" t="str">
        <f>IF(Table1_1[[#This Row],[HBA1C]]&gt;=6.5,"Diabetic",IF(Table1_1[[#This Row],[HBA1C]]&gt;=5.7,"Prediabetic","Normal"))</f>
        <v>Normal</v>
      </c>
    </row>
    <row r="616" spans="1:10" x14ac:dyDescent="0.3">
      <c r="A616" t="s">
        <v>620</v>
      </c>
      <c r="B616" s="3">
        <v>39.049999999999997</v>
      </c>
      <c r="C616" s="3">
        <v>7.59</v>
      </c>
      <c r="D616" s="54" t="s">
        <v>2</v>
      </c>
      <c r="E616" s="54" t="s">
        <v>2</v>
      </c>
      <c r="F616" s="54" t="s">
        <v>2</v>
      </c>
      <c r="G616" s="54">
        <v>3</v>
      </c>
      <c r="H616" t="s">
        <v>2</v>
      </c>
      <c r="I616" t="str">
        <f t="shared" si="9"/>
        <v>Obesity</v>
      </c>
      <c r="J616" t="str">
        <f>IF(Table1_1[[#This Row],[HBA1C]]&gt;=6.5,"Diabetic",IF(Table1_1[[#This Row],[HBA1C]]&gt;=5.7,"Prediabetic","Normal"))</f>
        <v>Diabetic</v>
      </c>
    </row>
    <row r="617" spans="1:10" x14ac:dyDescent="0.3">
      <c r="A617" t="s">
        <v>621</v>
      </c>
      <c r="B617" s="3">
        <v>31.824999999999999</v>
      </c>
      <c r="C617" s="3">
        <v>8.2799999999999994</v>
      </c>
      <c r="D617" s="54" t="s">
        <v>2</v>
      </c>
      <c r="E617" s="54" t="s">
        <v>2</v>
      </c>
      <c r="F617" s="54" t="s">
        <v>2</v>
      </c>
      <c r="G617" s="54">
        <v>3</v>
      </c>
      <c r="H617" t="s">
        <v>2</v>
      </c>
      <c r="I617" t="str">
        <f t="shared" si="9"/>
        <v>Obesity</v>
      </c>
      <c r="J617" t="str">
        <f>IF(Table1_1[[#This Row],[HBA1C]]&gt;=6.5,"Diabetic",IF(Table1_1[[#This Row],[HBA1C]]&gt;=5.7,"Prediabetic","Normal"))</f>
        <v>Diabetic</v>
      </c>
    </row>
    <row r="618" spans="1:10" x14ac:dyDescent="0.3">
      <c r="A618" t="s">
        <v>622</v>
      </c>
      <c r="B618" s="3">
        <v>46.43</v>
      </c>
      <c r="C618" s="3">
        <v>6.72</v>
      </c>
      <c r="D618" s="54" t="s">
        <v>2</v>
      </c>
      <c r="E618" s="54" t="s">
        <v>2</v>
      </c>
      <c r="F618" s="54" t="s">
        <v>2</v>
      </c>
      <c r="G618" s="54">
        <v>0</v>
      </c>
      <c r="H618" t="s">
        <v>2</v>
      </c>
      <c r="I618" t="str">
        <f t="shared" si="9"/>
        <v>Obesity</v>
      </c>
      <c r="J618" t="str">
        <f>IF(Table1_1[[#This Row],[HBA1C]]&gt;=6.5,"Diabetic",IF(Table1_1[[#This Row],[HBA1C]]&gt;=5.7,"Prediabetic","Normal"))</f>
        <v>Diabetic</v>
      </c>
    </row>
    <row r="619" spans="1:10" x14ac:dyDescent="0.3">
      <c r="A619" t="s">
        <v>623</v>
      </c>
      <c r="B619" s="3">
        <v>53.63</v>
      </c>
      <c r="C619" s="3">
        <v>5.47</v>
      </c>
      <c r="D619" s="54" t="s">
        <v>3</v>
      </c>
      <c r="E619" s="54" t="s">
        <v>2</v>
      </c>
      <c r="F619" s="54" t="s">
        <v>2</v>
      </c>
      <c r="G619" s="54">
        <v>1</v>
      </c>
      <c r="H619" t="s">
        <v>2</v>
      </c>
      <c r="I619" t="str">
        <f t="shared" si="9"/>
        <v>Obesity</v>
      </c>
      <c r="J619" t="str">
        <f>IF(Table1_1[[#This Row],[HBA1C]]&gt;=6.5,"Diabetic",IF(Table1_1[[#This Row],[HBA1C]]&gt;=5.7,"Prediabetic","Normal"))</f>
        <v>Normal</v>
      </c>
    </row>
    <row r="620" spans="1:10" x14ac:dyDescent="0.3">
      <c r="A620" t="s">
        <v>624</v>
      </c>
      <c r="B620" s="3">
        <v>48.7</v>
      </c>
      <c r="C620" s="3">
        <v>4.71</v>
      </c>
      <c r="D620" s="54" t="s">
        <v>2</v>
      </c>
      <c r="E620" s="54" t="s">
        <v>2</v>
      </c>
      <c r="F620" s="54" t="s">
        <v>2</v>
      </c>
      <c r="G620" s="54">
        <v>0</v>
      </c>
      <c r="H620" t="s">
        <v>2</v>
      </c>
      <c r="I620" t="str">
        <f t="shared" si="9"/>
        <v>Obesity</v>
      </c>
      <c r="J620" t="str">
        <f>IF(Table1_1[[#This Row],[HBA1C]]&gt;=6.5,"Diabetic",IF(Table1_1[[#This Row],[HBA1C]]&gt;=5.7,"Prediabetic","Normal"))</f>
        <v>Normal</v>
      </c>
    </row>
    <row r="621" spans="1:10" x14ac:dyDescent="0.3">
      <c r="A621" t="s">
        <v>625</v>
      </c>
      <c r="B621" s="3">
        <v>48.81</v>
      </c>
      <c r="C621" s="3">
        <v>5.49</v>
      </c>
      <c r="D621" s="54" t="s">
        <v>2</v>
      </c>
      <c r="E621" s="54" t="s">
        <v>2</v>
      </c>
      <c r="F621" s="54" t="s">
        <v>2</v>
      </c>
      <c r="G621" s="54">
        <v>0</v>
      </c>
      <c r="H621" t="s">
        <v>2</v>
      </c>
      <c r="I621" t="str">
        <f t="shared" si="9"/>
        <v>Obesity</v>
      </c>
      <c r="J621" t="str">
        <f>IF(Table1_1[[#This Row],[HBA1C]]&gt;=6.5,"Diabetic",IF(Table1_1[[#This Row],[HBA1C]]&gt;=5.7,"Prediabetic","Normal"))</f>
        <v>Normal</v>
      </c>
    </row>
    <row r="622" spans="1:10" x14ac:dyDescent="0.3">
      <c r="A622" t="s">
        <v>626</v>
      </c>
      <c r="B622" s="3">
        <v>47.53</v>
      </c>
      <c r="C622" s="3">
        <v>4.72</v>
      </c>
      <c r="D622" s="54" t="s">
        <v>2</v>
      </c>
      <c r="E622" s="54" t="s">
        <v>2</v>
      </c>
      <c r="F622" s="54" t="s">
        <v>2</v>
      </c>
      <c r="G622" s="54">
        <v>0</v>
      </c>
      <c r="H622" t="s">
        <v>2</v>
      </c>
      <c r="I622" t="str">
        <f t="shared" si="9"/>
        <v>Obesity</v>
      </c>
      <c r="J622" t="str">
        <f>IF(Table1_1[[#This Row],[HBA1C]]&gt;=6.5,"Diabetic",IF(Table1_1[[#This Row],[HBA1C]]&gt;=5.7,"Prediabetic","Normal"))</f>
        <v>Normal</v>
      </c>
    </row>
    <row r="623" spans="1:10" x14ac:dyDescent="0.3">
      <c r="A623" t="s">
        <v>627</v>
      </c>
      <c r="B623" s="3">
        <v>36.85</v>
      </c>
      <c r="C623" s="3">
        <v>6.7</v>
      </c>
      <c r="D623" s="54" t="s">
        <v>2</v>
      </c>
      <c r="E623" s="54" t="s">
        <v>2</v>
      </c>
      <c r="F623" s="54" t="s">
        <v>2</v>
      </c>
      <c r="G623" s="54">
        <v>0</v>
      </c>
      <c r="H623" t="s">
        <v>2</v>
      </c>
      <c r="I623" t="str">
        <f t="shared" si="9"/>
        <v>Obesity</v>
      </c>
      <c r="J623" t="str">
        <f>IF(Table1_1[[#This Row],[HBA1C]]&gt;=6.5,"Diabetic",IF(Table1_1[[#This Row],[HBA1C]]&gt;=5.7,"Prediabetic","Normal"))</f>
        <v>Diabetic</v>
      </c>
    </row>
    <row r="624" spans="1:10" x14ac:dyDescent="0.3">
      <c r="A624" t="s">
        <v>628</v>
      </c>
      <c r="B624" s="3">
        <v>29.3</v>
      </c>
      <c r="C624" s="3">
        <v>5.5</v>
      </c>
      <c r="D624" s="54" t="s">
        <v>2</v>
      </c>
      <c r="E624" s="54" t="s">
        <v>2</v>
      </c>
      <c r="F624" s="54" t="s">
        <v>2</v>
      </c>
      <c r="G624" s="54">
        <v>0</v>
      </c>
      <c r="H624" t="s">
        <v>2</v>
      </c>
      <c r="I624" t="str">
        <f t="shared" si="9"/>
        <v>Overweight</v>
      </c>
      <c r="J624" t="str">
        <f>IF(Table1_1[[#This Row],[HBA1C]]&gt;=6.5,"Diabetic",IF(Table1_1[[#This Row],[HBA1C]]&gt;=5.7,"Prediabetic","Normal"))</f>
        <v>Normal</v>
      </c>
    </row>
    <row r="625" spans="1:10" x14ac:dyDescent="0.3">
      <c r="A625" t="s">
        <v>629</v>
      </c>
      <c r="B625" s="3">
        <v>19.3</v>
      </c>
      <c r="C625" s="3">
        <v>4.46</v>
      </c>
      <c r="D625" s="54" t="s">
        <v>2</v>
      </c>
      <c r="E625" s="54" t="s">
        <v>2</v>
      </c>
      <c r="F625" s="54" t="s">
        <v>2</v>
      </c>
      <c r="G625" s="54">
        <v>1</v>
      </c>
      <c r="H625" t="s">
        <v>3</v>
      </c>
      <c r="I625" t="str">
        <f t="shared" si="9"/>
        <v>Normal Weight</v>
      </c>
      <c r="J625" t="str">
        <f>IF(Table1_1[[#This Row],[HBA1C]]&gt;=6.5,"Diabetic",IF(Table1_1[[#This Row],[HBA1C]]&gt;=5.7,"Prediabetic","Normal"))</f>
        <v>Normal</v>
      </c>
    </row>
    <row r="626" spans="1:10" x14ac:dyDescent="0.3">
      <c r="A626" t="s">
        <v>630</v>
      </c>
      <c r="B626" s="3">
        <v>24.13</v>
      </c>
      <c r="C626" s="3">
        <v>5.29</v>
      </c>
      <c r="D626" s="54" t="s">
        <v>3</v>
      </c>
      <c r="E626" s="54" t="s">
        <v>2</v>
      </c>
      <c r="F626" s="54" t="s">
        <v>4</v>
      </c>
      <c r="G626" s="54">
        <v>1</v>
      </c>
      <c r="H626" t="s">
        <v>3</v>
      </c>
      <c r="I626" t="str">
        <f t="shared" si="9"/>
        <v>Normal Weight</v>
      </c>
      <c r="J626" t="str">
        <f>IF(Table1_1[[#This Row],[HBA1C]]&gt;=6.5,"Diabetic",IF(Table1_1[[#This Row],[HBA1C]]&gt;=5.7,"Prediabetic","Normal"))</f>
        <v>Normal</v>
      </c>
    </row>
    <row r="627" spans="1:10" x14ac:dyDescent="0.3">
      <c r="A627" t="s">
        <v>631</v>
      </c>
      <c r="B627" s="3">
        <v>46.7</v>
      </c>
      <c r="C627" s="3">
        <v>10.99</v>
      </c>
      <c r="D627" s="54" t="s">
        <v>2</v>
      </c>
      <c r="E627" s="54" t="s">
        <v>2</v>
      </c>
      <c r="F627" s="54" t="s">
        <v>2</v>
      </c>
      <c r="G627" s="54">
        <v>0</v>
      </c>
      <c r="H627" t="s">
        <v>2</v>
      </c>
      <c r="I627" t="str">
        <f t="shared" si="9"/>
        <v>Obesity</v>
      </c>
      <c r="J627" t="str">
        <f>IF(Table1_1[[#This Row],[HBA1C]]&gt;=6.5,"Diabetic",IF(Table1_1[[#This Row],[HBA1C]]&gt;=5.7,"Prediabetic","Normal"))</f>
        <v>Diabetic</v>
      </c>
    </row>
    <row r="628" spans="1:10" x14ac:dyDescent="0.3">
      <c r="A628" t="s">
        <v>632</v>
      </c>
      <c r="B628" s="3">
        <v>45.27</v>
      </c>
      <c r="C628" s="3">
        <v>5.2</v>
      </c>
      <c r="D628" s="54" t="s">
        <v>3</v>
      </c>
      <c r="E628" s="54" t="s">
        <v>2</v>
      </c>
      <c r="F628" s="54" t="s">
        <v>2</v>
      </c>
      <c r="G628" s="54">
        <v>0</v>
      </c>
      <c r="H628" t="s">
        <v>2</v>
      </c>
      <c r="I628" t="str">
        <f t="shared" si="9"/>
        <v>Obesity</v>
      </c>
      <c r="J628" t="str">
        <f>IF(Table1_1[[#This Row],[HBA1C]]&gt;=6.5,"Diabetic",IF(Table1_1[[#This Row],[HBA1C]]&gt;=5.7,"Prediabetic","Normal"))</f>
        <v>Normal</v>
      </c>
    </row>
    <row r="629" spans="1:10" x14ac:dyDescent="0.3">
      <c r="A629" t="s">
        <v>633</v>
      </c>
      <c r="B629" s="3">
        <v>44.29</v>
      </c>
      <c r="C629" s="3">
        <v>9.66</v>
      </c>
      <c r="D629" s="54" t="s">
        <v>2</v>
      </c>
      <c r="E629" s="54" t="s">
        <v>2</v>
      </c>
      <c r="F629" s="54" t="s">
        <v>2</v>
      </c>
      <c r="G629" s="54">
        <v>2</v>
      </c>
      <c r="H629" t="s">
        <v>2</v>
      </c>
      <c r="I629" t="str">
        <f t="shared" si="9"/>
        <v>Obesity</v>
      </c>
      <c r="J629" t="str">
        <f>IF(Table1_1[[#This Row],[HBA1C]]&gt;=6.5,"Diabetic",IF(Table1_1[[#This Row],[HBA1C]]&gt;=5.7,"Prediabetic","Normal"))</f>
        <v>Diabetic</v>
      </c>
    </row>
    <row r="630" spans="1:10" x14ac:dyDescent="0.3">
      <c r="A630" t="s">
        <v>634</v>
      </c>
      <c r="B630" s="3">
        <v>54.59</v>
      </c>
      <c r="C630" s="3">
        <v>4.22</v>
      </c>
      <c r="D630" s="54" t="s">
        <v>3</v>
      </c>
      <c r="E630" s="54" t="s">
        <v>2</v>
      </c>
      <c r="F630" s="54" t="s">
        <v>2</v>
      </c>
      <c r="G630" s="54">
        <v>1</v>
      </c>
      <c r="H630" t="s">
        <v>2</v>
      </c>
      <c r="I630" t="str">
        <f t="shared" si="9"/>
        <v>Obesity</v>
      </c>
      <c r="J630" t="str">
        <f>IF(Table1_1[[#This Row],[HBA1C]]&gt;=6.5,"Diabetic",IF(Table1_1[[#This Row],[HBA1C]]&gt;=5.7,"Prediabetic","Normal"))</f>
        <v>Normal</v>
      </c>
    </row>
    <row r="631" spans="1:10" x14ac:dyDescent="0.3">
      <c r="A631" t="s">
        <v>635</v>
      </c>
      <c r="B631" s="3">
        <v>32.965000000000003</v>
      </c>
      <c r="C631" s="3">
        <v>11.78</v>
      </c>
      <c r="D631" s="54" t="s">
        <v>2</v>
      </c>
      <c r="E631" s="54" t="s">
        <v>2</v>
      </c>
      <c r="F631" s="54" t="s">
        <v>2</v>
      </c>
      <c r="G631" s="54">
        <v>0</v>
      </c>
      <c r="H631" t="s">
        <v>2</v>
      </c>
      <c r="I631" t="str">
        <f t="shared" si="9"/>
        <v>Obesity</v>
      </c>
      <c r="J631" t="str">
        <f>IF(Table1_1[[#This Row],[HBA1C]]&gt;=6.5,"Diabetic",IF(Table1_1[[#This Row],[HBA1C]]&gt;=5.7,"Prediabetic","Normal"))</f>
        <v>Diabetic</v>
      </c>
    </row>
    <row r="632" spans="1:10" x14ac:dyDescent="0.3">
      <c r="A632" t="s">
        <v>636</v>
      </c>
      <c r="B632" s="3">
        <v>38.049999999999997</v>
      </c>
      <c r="C632" s="3">
        <v>9.6199999999999992</v>
      </c>
      <c r="D632" s="54" t="s">
        <v>2</v>
      </c>
      <c r="E632" s="54" t="s">
        <v>2</v>
      </c>
      <c r="F632" s="54" t="s">
        <v>2</v>
      </c>
      <c r="G632" s="54">
        <v>0</v>
      </c>
      <c r="H632" t="s">
        <v>2</v>
      </c>
      <c r="I632" t="str">
        <f t="shared" si="9"/>
        <v>Obesity</v>
      </c>
      <c r="J632" t="str">
        <f>IF(Table1_1[[#This Row],[HBA1C]]&gt;=6.5,"Diabetic",IF(Table1_1[[#This Row],[HBA1C]]&gt;=5.7,"Prediabetic","Normal"))</f>
        <v>Diabetic</v>
      </c>
    </row>
    <row r="633" spans="1:10" x14ac:dyDescent="0.3">
      <c r="A633" t="s">
        <v>637</v>
      </c>
      <c r="B633" s="3">
        <v>46.14</v>
      </c>
      <c r="C633" s="3">
        <v>10.78</v>
      </c>
      <c r="D633" s="54" t="s">
        <v>2</v>
      </c>
      <c r="E633" s="54" t="s">
        <v>2</v>
      </c>
      <c r="F633" s="54" t="s">
        <v>2</v>
      </c>
      <c r="G633" s="54">
        <v>0</v>
      </c>
      <c r="H633" t="s">
        <v>2</v>
      </c>
      <c r="I633" t="str">
        <f t="shared" si="9"/>
        <v>Obesity</v>
      </c>
      <c r="J633" t="str">
        <f>IF(Table1_1[[#This Row],[HBA1C]]&gt;=6.5,"Diabetic",IF(Table1_1[[#This Row],[HBA1C]]&gt;=5.7,"Prediabetic","Normal"))</f>
        <v>Diabetic</v>
      </c>
    </row>
    <row r="634" spans="1:10" x14ac:dyDescent="0.3">
      <c r="A634" t="s">
        <v>638</v>
      </c>
      <c r="B634" s="3">
        <v>41.325000000000003</v>
      </c>
      <c r="C634" s="3">
        <v>5.1100000000000003</v>
      </c>
      <c r="D634" s="54" t="s">
        <v>3</v>
      </c>
      <c r="E634" s="54" t="s">
        <v>2</v>
      </c>
      <c r="F634" s="54" t="s">
        <v>2</v>
      </c>
      <c r="G634" s="54">
        <v>2</v>
      </c>
      <c r="H634" t="s">
        <v>2</v>
      </c>
      <c r="I634" t="str">
        <f t="shared" si="9"/>
        <v>Obesity</v>
      </c>
      <c r="J634" t="str">
        <f>IF(Table1_1[[#This Row],[HBA1C]]&gt;=6.5,"Diabetic",IF(Table1_1[[#This Row],[HBA1C]]&gt;=5.7,"Prediabetic","Normal"))</f>
        <v>Normal</v>
      </c>
    </row>
    <row r="635" spans="1:10" x14ac:dyDescent="0.3">
      <c r="A635" t="s">
        <v>639</v>
      </c>
      <c r="B635" s="3">
        <v>44.64</v>
      </c>
      <c r="C635" s="3">
        <v>7.18</v>
      </c>
      <c r="D635" s="54" t="s">
        <v>2</v>
      </c>
      <c r="E635" s="54" t="s">
        <v>2</v>
      </c>
      <c r="F635" s="54" t="s">
        <v>2</v>
      </c>
      <c r="G635" s="54">
        <v>0</v>
      </c>
      <c r="H635" t="s">
        <v>2</v>
      </c>
      <c r="I635" t="str">
        <f t="shared" si="9"/>
        <v>Obesity</v>
      </c>
      <c r="J635" t="str">
        <f>IF(Table1_1[[#This Row],[HBA1C]]&gt;=6.5,"Diabetic",IF(Table1_1[[#This Row],[HBA1C]]&gt;=5.7,"Prediabetic","Normal"))</f>
        <v>Diabetic</v>
      </c>
    </row>
    <row r="636" spans="1:10" x14ac:dyDescent="0.3">
      <c r="A636" t="s">
        <v>640</v>
      </c>
      <c r="B636" s="3">
        <v>25.175000000000001</v>
      </c>
      <c r="C636" s="3">
        <v>4.96</v>
      </c>
      <c r="D636" s="54" t="s">
        <v>2</v>
      </c>
      <c r="E636" s="54" t="s">
        <v>3</v>
      </c>
      <c r="F636" s="54" t="s">
        <v>2</v>
      </c>
      <c r="G636" s="54">
        <v>1</v>
      </c>
      <c r="H636" t="s">
        <v>2</v>
      </c>
      <c r="I636" t="str">
        <f t="shared" si="9"/>
        <v>Overweight</v>
      </c>
      <c r="J636" t="str">
        <f>IF(Table1_1[[#This Row],[HBA1C]]&gt;=6.5,"Diabetic",IF(Table1_1[[#This Row],[HBA1C]]&gt;=5.7,"Prediabetic","Normal"))</f>
        <v>Normal</v>
      </c>
    </row>
    <row r="637" spans="1:10" x14ac:dyDescent="0.3">
      <c r="A637" t="s">
        <v>641</v>
      </c>
      <c r="B637" s="3">
        <v>43.11</v>
      </c>
      <c r="C637" s="3">
        <v>4.67</v>
      </c>
      <c r="D637" s="54" t="s">
        <v>3</v>
      </c>
      <c r="E637" s="54" t="s">
        <v>2</v>
      </c>
      <c r="F637" s="54" t="s">
        <v>2</v>
      </c>
      <c r="G637" s="54">
        <v>0</v>
      </c>
      <c r="H637" t="s">
        <v>2</v>
      </c>
      <c r="I637" t="str">
        <f t="shared" si="9"/>
        <v>Obesity</v>
      </c>
      <c r="J637" t="str">
        <f>IF(Table1_1[[#This Row],[HBA1C]]&gt;=6.5,"Diabetic",IF(Table1_1[[#This Row],[HBA1C]]&gt;=5.7,"Prediabetic","Normal"))</f>
        <v>Normal</v>
      </c>
    </row>
    <row r="638" spans="1:10" x14ac:dyDescent="0.3">
      <c r="A638" t="s">
        <v>642</v>
      </c>
      <c r="B638" s="3">
        <v>53.32</v>
      </c>
      <c r="C638" s="3">
        <v>5.0599999999999996</v>
      </c>
      <c r="D638" s="54" t="s">
        <v>2</v>
      </c>
      <c r="E638" s="54" t="s">
        <v>2</v>
      </c>
      <c r="F638" s="54" t="s">
        <v>2</v>
      </c>
      <c r="G638" s="54">
        <v>0</v>
      </c>
      <c r="H638" t="s">
        <v>2</v>
      </c>
      <c r="I638" t="str">
        <f t="shared" si="9"/>
        <v>Obesity</v>
      </c>
      <c r="J638" t="str">
        <f>IF(Table1_1[[#This Row],[HBA1C]]&gt;=6.5,"Diabetic",IF(Table1_1[[#This Row],[HBA1C]]&gt;=5.7,"Prediabetic","Normal"))</f>
        <v>Normal</v>
      </c>
    </row>
    <row r="639" spans="1:10" x14ac:dyDescent="0.3">
      <c r="A639" t="s">
        <v>643</v>
      </c>
      <c r="B639" s="3">
        <v>38.04</v>
      </c>
      <c r="C639" s="3">
        <v>5.0199999999999996</v>
      </c>
      <c r="D639" s="54" t="s">
        <v>3</v>
      </c>
      <c r="E639" s="54" t="s">
        <v>2</v>
      </c>
      <c r="F639" s="54" t="s">
        <v>2</v>
      </c>
      <c r="G639" s="54">
        <v>1</v>
      </c>
      <c r="H639" t="s">
        <v>2</v>
      </c>
      <c r="I639" t="str">
        <f t="shared" si="9"/>
        <v>Obesity</v>
      </c>
      <c r="J639" t="str">
        <f>IF(Table1_1[[#This Row],[HBA1C]]&gt;=6.5,"Diabetic",IF(Table1_1[[#This Row],[HBA1C]]&gt;=5.7,"Prediabetic","Normal"))</f>
        <v>Normal</v>
      </c>
    </row>
    <row r="640" spans="1:10" x14ac:dyDescent="0.3">
      <c r="A640" t="s">
        <v>644</v>
      </c>
      <c r="B640" s="3">
        <v>37.9</v>
      </c>
      <c r="C640" s="3">
        <v>7.76</v>
      </c>
      <c r="D640" s="54" t="s">
        <v>2</v>
      </c>
      <c r="E640" s="54" t="s">
        <v>2</v>
      </c>
      <c r="F640" s="54" t="s">
        <v>2</v>
      </c>
      <c r="G640" s="54">
        <v>0</v>
      </c>
      <c r="H640" t="s">
        <v>2</v>
      </c>
      <c r="I640" t="str">
        <f t="shared" si="9"/>
        <v>Obesity</v>
      </c>
      <c r="J640" t="str">
        <f>IF(Table1_1[[#This Row],[HBA1C]]&gt;=6.5,"Diabetic",IF(Table1_1[[#This Row],[HBA1C]]&gt;=5.7,"Prediabetic","Normal"))</f>
        <v>Diabetic</v>
      </c>
    </row>
    <row r="641" spans="1:10" x14ac:dyDescent="0.3">
      <c r="A641" t="s">
        <v>645</v>
      </c>
      <c r="B641" s="3">
        <v>39.6</v>
      </c>
      <c r="C641" s="3">
        <v>9.32</v>
      </c>
      <c r="D641" s="54" t="s">
        <v>2</v>
      </c>
      <c r="E641" s="54" t="s">
        <v>2</v>
      </c>
      <c r="F641" s="54" t="s">
        <v>2</v>
      </c>
      <c r="G641" s="54">
        <v>0</v>
      </c>
      <c r="H641" t="s">
        <v>2</v>
      </c>
      <c r="I641" t="str">
        <f t="shared" si="9"/>
        <v>Obesity</v>
      </c>
      <c r="J641" t="str">
        <f>IF(Table1_1[[#This Row],[HBA1C]]&gt;=6.5,"Diabetic",IF(Table1_1[[#This Row],[HBA1C]]&gt;=5.7,"Prediabetic","Normal"))</f>
        <v>Diabetic</v>
      </c>
    </row>
    <row r="642" spans="1:10" x14ac:dyDescent="0.3">
      <c r="A642" t="s">
        <v>646</v>
      </c>
      <c r="B642" s="3">
        <v>50.92</v>
      </c>
      <c r="C642" s="3">
        <v>5.31</v>
      </c>
      <c r="D642" s="54" t="s">
        <v>3</v>
      </c>
      <c r="E642" s="54" t="s">
        <v>2</v>
      </c>
      <c r="F642" s="54" t="s">
        <v>2</v>
      </c>
      <c r="G642" s="54">
        <v>1</v>
      </c>
      <c r="H642" t="s">
        <v>2</v>
      </c>
      <c r="I642" t="str">
        <f t="shared" si="9"/>
        <v>Obesity</v>
      </c>
      <c r="J642" t="str">
        <f>IF(Table1_1[[#This Row],[HBA1C]]&gt;=6.5,"Diabetic",IF(Table1_1[[#This Row],[HBA1C]]&gt;=5.7,"Prediabetic","Normal"))</f>
        <v>Normal</v>
      </c>
    </row>
    <row r="643" spans="1:10" x14ac:dyDescent="0.3">
      <c r="A643" t="s">
        <v>647</v>
      </c>
      <c r="B643" s="3">
        <v>21.85</v>
      </c>
      <c r="C643" s="3">
        <v>5.56</v>
      </c>
      <c r="D643" s="54" t="s">
        <v>3</v>
      </c>
      <c r="E643" s="54" t="s">
        <v>2</v>
      </c>
      <c r="F643" s="54" t="s">
        <v>2</v>
      </c>
      <c r="G643" s="54">
        <v>0</v>
      </c>
      <c r="H643" t="s">
        <v>3</v>
      </c>
      <c r="I643" t="str">
        <f t="shared" ref="I643:I706" si="10">IF(B643&gt;=30,"Obesity",IF(B643&gt;=25,"Overweight",IF(B643&gt;18.5,"Normal Weight","Under  Weight")))</f>
        <v>Normal Weight</v>
      </c>
      <c r="J643" t="str">
        <f>IF(Table1_1[[#This Row],[HBA1C]]&gt;=6.5,"Diabetic",IF(Table1_1[[#This Row],[HBA1C]]&gt;=5.7,"Prediabetic","Normal"))</f>
        <v>Normal</v>
      </c>
    </row>
    <row r="644" spans="1:10" x14ac:dyDescent="0.3">
      <c r="A644" t="s">
        <v>648</v>
      </c>
      <c r="B644" s="3">
        <v>36.08</v>
      </c>
      <c r="C644" s="3">
        <v>7.11</v>
      </c>
      <c r="D644" s="54" t="s">
        <v>3</v>
      </c>
      <c r="E644" s="54" t="s">
        <v>2</v>
      </c>
      <c r="F644" s="54" t="s">
        <v>4</v>
      </c>
      <c r="G644" s="54">
        <v>1</v>
      </c>
      <c r="H644" t="s">
        <v>2</v>
      </c>
      <c r="I644" t="str">
        <f t="shared" si="10"/>
        <v>Obesity</v>
      </c>
      <c r="J644" t="str">
        <f>IF(Table1_1[[#This Row],[HBA1C]]&gt;=6.5,"Diabetic",IF(Table1_1[[#This Row],[HBA1C]]&gt;=5.7,"Prediabetic","Normal"))</f>
        <v>Diabetic</v>
      </c>
    </row>
    <row r="645" spans="1:10" x14ac:dyDescent="0.3">
      <c r="A645" t="s">
        <v>649</v>
      </c>
      <c r="B645" s="3">
        <v>40.44</v>
      </c>
      <c r="C645" s="3">
        <v>5.13</v>
      </c>
      <c r="D645" s="54" t="s">
        <v>3</v>
      </c>
      <c r="E645" s="54" t="s">
        <v>2</v>
      </c>
      <c r="F645" s="54" t="s">
        <v>4</v>
      </c>
      <c r="G645" s="54">
        <v>1</v>
      </c>
      <c r="H645" t="s">
        <v>2</v>
      </c>
      <c r="I645" t="str">
        <f t="shared" si="10"/>
        <v>Obesity</v>
      </c>
      <c r="J645" t="str">
        <f>IF(Table1_1[[#This Row],[HBA1C]]&gt;=6.5,"Diabetic",IF(Table1_1[[#This Row],[HBA1C]]&gt;=5.7,"Prediabetic","Normal"))</f>
        <v>Normal</v>
      </c>
    </row>
    <row r="646" spans="1:10" x14ac:dyDescent="0.3">
      <c r="A646" t="s">
        <v>650</v>
      </c>
      <c r="B646" s="3">
        <v>38.094999999999999</v>
      </c>
      <c r="C646" s="3">
        <v>10.199999999999999</v>
      </c>
      <c r="D646" s="54" t="s">
        <v>2</v>
      </c>
      <c r="E646" s="54" t="s">
        <v>2</v>
      </c>
      <c r="F646" s="54" t="s">
        <v>2</v>
      </c>
      <c r="G646" s="54">
        <v>0</v>
      </c>
      <c r="H646" t="s">
        <v>2</v>
      </c>
      <c r="I646" t="str">
        <f t="shared" si="10"/>
        <v>Obesity</v>
      </c>
      <c r="J646" t="str">
        <f>IF(Table1_1[[#This Row],[HBA1C]]&gt;=6.5,"Diabetic",IF(Table1_1[[#This Row],[HBA1C]]&gt;=5.7,"Prediabetic","Normal"))</f>
        <v>Diabetic</v>
      </c>
    </row>
    <row r="647" spans="1:10" x14ac:dyDescent="0.3">
      <c r="A647" t="s">
        <v>651</v>
      </c>
      <c r="B647" s="3">
        <v>44.95</v>
      </c>
      <c r="C647" s="3">
        <v>10.4</v>
      </c>
      <c r="D647" s="54" t="s">
        <v>2</v>
      </c>
      <c r="E647" s="54" t="s">
        <v>2</v>
      </c>
      <c r="F647" s="54" t="s">
        <v>2</v>
      </c>
      <c r="G647" s="54">
        <v>0</v>
      </c>
      <c r="H647" t="s">
        <v>2</v>
      </c>
      <c r="I647" t="str">
        <f t="shared" si="10"/>
        <v>Obesity</v>
      </c>
      <c r="J647" t="str">
        <f>IF(Table1_1[[#This Row],[HBA1C]]&gt;=6.5,"Diabetic",IF(Table1_1[[#This Row],[HBA1C]]&gt;=5.7,"Prediabetic","Normal"))</f>
        <v>Diabetic</v>
      </c>
    </row>
    <row r="648" spans="1:10" x14ac:dyDescent="0.3">
      <c r="A648" t="s">
        <v>652</v>
      </c>
      <c r="B648" s="3">
        <v>35.54</v>
      </c>
      <c r="C648" s="3">
        <v>10.67</v>
      </c>
      <c r="D648" s="54" t="s">
        <v>2</v>
      </c>
      <c r="E648" s="54" t="s">
        <v>2</v>
      </c>
      <c r="F648" s="54" t="s">
        <v>2</v>
      </c>
      <c r="G648" s="54">
        <v>0</v>
      </c>
      <c r="H648" t="s">
        <v>2</v>
      </c>
      <c r="I648" t="str">
        <f t="shared" si="10"/>
        <v>Obesity</v>
      </c>
      <c r="J648" t="str">
        <f>IF(Table1_1[[#This Row],[HBA1C]]&gt;=6.5,"Diabetic",IF(Table1_1[[#This Row],[HBA1C]]&gt;=5.7,"Prediabetic","Normal"))</f>
        <v>Diabetic</v>
      </c>
    </row>
    <row r="649" spans="1:10" x14ac:dyDescent="0.3">
      <c r="A649" t="s">
        <v>653</v>
      </c>
      <c r="B649" s="3">
        <v>39.799999999999997</v>
      </c>
      <c r="C649" s="3">
        <v>4.6500000000000004</v>
      </c>
      <c r="D649" s="54" t="s">
        <v>3</v>
      </c>
      <c r="E649" s="54" t="s">
        <v>2</v>
      </c>
      <c r="F649" s="54" t="s">
        <v>2</v>
      </c>
      <c r="G649" s="54">
        <v>2</v>
      </c>
      <c r="H649" t="s">
        <v>2</v>
      </c>
      <c r="I649" t="str">
        <f t="shared" si="10"/>
        <v>Obesity</v>
      </c>
      <c r="J649" t="str">
        <f>IF(Table1_1[[#This Row],[HBA1C]]&gt;=6.5,"Diabetic",IF(Table1_1[[#This Row],[HBA1C]]&gt;=5.7,"Prediabetic","Normal"))</f>
        <v>Normal</v>
      </c>
    </row>
    <row r="650" spans="1:10" x14ac:dyDescent="0.3">
      <c r="A650" t="s">
        <v>654</v>
      </c>
      <c r="B650" s="3">
        <v>33.659999999999997</v>
      </c>
      <c r="C650" s="3">
        <v>5.65</v>
      </c>
      <c r="D650" s="54" t="s">
        <v>3</v>
      </c>
      <c r="E650" s="54" t="s">
        <v>2</v>
      </c>
      <c r="F650" s="54" t="s">
        <v>2</v>
      </c>
      <c r="G650" s="54">
        <v>2</v>
      </c>
      <c r="H650" t="s">
        <v>2</v>
      </c>
      <c r="I650" t="str">
        <f t="shared" si="10"/>
        <v>Obesity</v>
      </c>
      <c r="J650" t="str">
        <f>IF(Table1_1[[#This Row],[HBA1C]]&gt;=6.5,"Diabetic",IF(Table1_1[[#This Row],[HBA1C]]&gt;=5.7,"Prediabetic","Normal"))</f>
        <v>Normal</v>
      </c>
    </row>
    <row r="651" spans="1:10" x14ac:dyDescent="0.3">
      <c r="A651" t="s">
        <v>655</v>
      </c>
      <c r="B651" s="3">
        <v>35.5</v>
      </c>
      <c r="C651" s="3">
        <v>11.97</v>
      </c>
      <c r="D651" s="54" t="s">
        <v>2</v>
      </c>
      <c r="E651" s="54" t="s">
        <v>2</v>
      </c>
      <c r="F651" s="54" t="s">
        <v>2</v>
      </c>
      <c r="G651" s="54">
        <v>0</v>
      </c>
      <c r="H651" t="s">
        <v>2</v>
      </c>
      <c r="I651" t="str">
        <f t="shared" si="10"/>
        <v>Obesity</v>
      </c>
      <c r="J651" t="str">
        <f>IF(Table1_1[[#This Row],[HBA1C]]&gt;=6.5,"Diabetic",IF(Table1_1[[#This Row],[HBA1C]]&gt;=5.7,"Prediabetic","Normal"))</f>
        <v>Diabetic</v>
      </c>
    </row>
    <row r="652" spans="1:10" x14ac:dyDescent="0.3">
      <c r="A652" t="s">
        <v>656</v>
      </c>
      <c r="B652" s="3">
        <v>41.63</v>
      </c>
      <c r="C652" s="3">
        <v>6.71</v>
      </c>
      <c r="D652" s="54" t="s">
        <v>2</v>
      </c>
      <c r="E652" s="54" t="s">
        <v>2</v>
      </c>
      <c r="F652" s="54" t="s">
        <v>2</v>
      </c>
      <c r="G652" s="54">
        <v>0</v>
      </c>
      <c r="H652" t="s">
        <v>2</v>
      </c>
      <c r="I652" t="str">
        <f t="shared" si="10"/>
        <v>Obesity</v>
      </c>
      <c r="J652" t="str">
        <f>IF(Table1_1[[#This Row],[HBA1C]]&gt;=6.5,"Diabetic",IF(Table1_1[[#This Row],[HBA1C]]&gt;=5.7,"Prediabetic","Normal"))</f>
        <v>Diabetic</v>
      </c>
    </row>
    <row r="653" spans="1:10" x14ac:dyDescent="0.3">
      <c r="A653" t="s">
        <v>657</v>
      </c>
      <c r="B653" s="3">
        <v>46.49</v>
      </c>
      <c r="C653" s="3">
        <v>11.92</v>
      </c>
      <c r="D653" s="54" t="s">
        <v>2</v>
      </c>
      <c r="E653" s="54" t="s">
        <v>2</v>
      </c>
      <c r="F653" s="54" t="s">
        <v>2</v>
      </c>
      <c r="G653" s="54">
        <v>0</v>
      </c>
      <c r="H653" t="s">
        <v>2</v>
      </c>
      <c r="I653" t="str">
        <f t="shared" si="10"/>
        <v>Obesity</v>
      </c>
      <c r="J653" t="str">
        <f>IF(Table1_1[[#This Row],[HBA1C]]&gt;=6.5,"Diabetic",IF(Table1_1[[#This Row],[HBA1C]]&gt;=5.7,"Prediabetic","Normal"))</f>
        <v>Diabetic</v>
      </c>
    </row>
    <row r="654" spans="1:10" x14ac:dyDescent="0.3">
      <c r="A654" t="s">
        <v>658</v>
      </c>
      <c r="B654" s="3">
        <v>43.29</v>
      </c>
      <c r="C654" s="3">
        <v>5.35</v>
      </c>
      <c r="D654" s="54" t="s">
        <v>2</v>
      </c>
      <c r="E654" s="54" t="s">
        <v>2</v>
      </c>
      <c r="F654" s="54" t="s">
        <v>2</v>
      </c>
      <c r="G654" s="54">
        <v>2</v>
      </c>
      <c r="H654" t="s">
        <v>2</v>
      </c>
      <c r="I654" t="str">
        <f t="shared" si="10"/>
        <v>Obesity</v>
      </c>
      <c r="J654" t="str">
        <f>IF(Table1_1[[#This Row],[HBA1C]]&gt;=6.5,"Diabetic",IF(Table1_1[[#This Row],[HBA1C]]&gt;=5.7,"Prediabetic","Normal"))</f>
        <v>Normal</v>
      </c>
    </row>
    <row r="655" spans="1:10" x14ac:dyDescent="0.3">
      <c r="A655" t="s">
        <v>659</v>
      </c>
      <c r="B655" s="3">
        <v>43.08</v>
      </c>
      <c r="C655" s="3">
        <v>8.9600000000000009</v>
      </c>
      <c r="D655" s="54" t="s">
        <v>3</v>
      </c>
      <c r="E655" s="54" t="s">
        <v>2</v>
      </c>
      <c r="F655" s="54" t="s">
        <v>2</v>
      </c>
      <c r="G655" s="54">
        <v>1</v>
      </c>
      <c r="H655" t="s">
        <v>2</v>
      </c>
      <c r="I655" t="str">
        <f t="shared" si="10"/>
        <v>Obesity</v>
      </c>
      <c r="J655" t="str">
        <f>IF(Table1_1[[#This Row],[HBA1C]]&gt;=6.5,"Diabetic",IF(Table1_1[[#This Row],[HBA1C]]&gt;=5.7,"Prediabetic","Normal"))</f>
        <v>Diabetic</v>
      </c>
    </row>
    <row r="656" spans="1:10" x14ac:dyDescent="0.3">
      <c r="A656" t="s">
        <v>660</v>
      </c>
      <c r="B656" s="3">
        <v>39.07</v>
      </c>
      <c r="C656" s="3">
        <v>11.93</v>
      </c>
      <c r="D656" s="54" t="s">
        <v>2</v>
      </c>
      <c r="E656" s="54" t="s">
        <v>2</v>
      </c>
      <c r="F656" s="54" t="s">
        <v>2</v>
      </c>
      <c r="G656" s="54">
        <v>0</v>
      </c>
      <c r="H656" t="s">
        <v>2</v>
      </c>
      <c r="I656" t="str">
        <f t="shared" si="10"/>
        <v>Obesity</v>
      </c>
      <c r="J656" t="str">
        <f>IF(Table1_1[[#This Row],[HBA1C]]&gt;=6.5,"Diabetic",IF(Table1_1[[#This Row],[HBA1C]]&gt;=5.7,"Prediabetic","Normal"))</f>
        <v>Diabetic</v>
      </c>
    </row>
    <row r="657" spans="1:10" x14ac:dyDescent="0.3">
      <c r="A657" t="s">
        <v>661</v>
      </c>
      <c r="B657" s="3">
        <v>41.3</v>
      </c>
      <c r="C657" s="3">
        <v>9.59</v>
      </c>
      <c r="D657" s="54" t="s">
        <v>2</v>
      </c>
      <c r="E657" s="54" t="s">
        <v>2</v>
      </c>
      <c r="F657" s="54" t="s">
        <v>2</v>
      </c>
      <c r="G657" s="54">
        <v>0</v>
      </c>
      <c r="H657" t="s">
        <v>2</v>
      </c>
      <c r="I657" t="str">
        <f t="shared" si="10"/>
        <v>Obesity</v>
      </c>
      <c r="J657" t="str">
        <f>IF(Table1_1[[#This Row],[HBA1C]]&gt;=6.5,"Diabetic",IF(Table1_1[[#This Row],[HBA1C]]&gt;=5.7,"Prediabetic","Normal"))</f>
        <v>Diabetic</v>
      </c>
    </row>
    <row r="658" spans="1:10" x14ac:dyDescent="0.3">
      <c r="A658" t="s">
        <v>662</v>
      </c>
      <c r="B658" s="3">
        <v>42.95</v>
      </c>
      <c r="C658" s="3">
        <v>11.88</v>
      </c>
      <c r="D658" s="54" t="s">
        <v>3</v>
      </c>
      <c r="E658" s="54" t="s">
        <v>2</v>
      </c>
      <c r="F658" s="54" t="s">
        <v>2</v>
      </c>
      <c r="G658" s="54">
        <v>2</v>
      </c>
      <c r="H658" t="s">
        <v>2</v>
      </c>
      <c r="I658" t="str">
        <f t="shared" si="10"/>
        <v>Obesity</v>
      </c>
      <c r="J658" t="str">
        <f>IF(Table1_1[[#This Row],[HBA1C]]&gt;=6.5,"Diabetic",IF(Table1_1[[#This Row],[HBA1C]]&gt;=5.7,"Prediabetic","Normal"))</f>
        <v>Diabetic</v>
      </c>
    </row>
    <row r="659" spans="1:10" x14ac:dyDescent="0.3">
      <c r="A659" t="s">
        <v>663</v>
      </c>
      <c r="B659" s="3">
        <v>46.96</v>
      </c>
      <c r="C659" s="3">
        <v>4.6399999999999997</v>
      </c>
      <c r="D659" s="54" t="s">
        <v>2</v>
      </c>
      <c r="E659" s="54" t="s">
        <v>2</v>
      </c>
      <c r="F659" s="54" t="s">
        <v>4</v>
      </c>
      <c r="G659" s="54">
        <v>1</v>
      </c>
      <c r="H659" t="s">
        <v>2</v>
      </c>
      <c r="I659" t="str">
        <f t="shared" si="10"/>
        <v>Obesity</v>
      </c>
      <c r="J659" t="str">
        <f>IF(Table1_1[[#This Row],[HBA1C]]&gt;=6.5,"Diabetic",IF(Table1_1[[#This Row],[HBA1C]]&gt;=5.7,"Prediabetic","Normal"))</f>
        <v>Normal</v>
      </c>
    </row>
    <row r="660" spans="1:10" x14ac:dyDescent="0.3">
      <c r="A660" t="s">
        <v>664</v>
      </c>
      <c r="B660" s="3">
        <v>30.495000000000001</v>
      </c>
      <c r="C660" s="3">
        <v>9.5299999999999994</v>
      </c>
      <c r="D660" s="54" t="s">
        <v>2</v>
      </c>
      <c r="E660" s="54" t="s">
        <v>2</v>
      </c>
      <c r="F660" s="54" t="s">
        <v>2</v>
      </c>
      <c r="G660" s="54">
        <v>0</v>
      </c>
      <c r="H660" t="s">
        <v>2</v>
      </c>
      <c r="I660" t="str">
        <f t="shared" si="10"/>
        <v>Obesity</v>
      </c>
      <c r="J660" t="str">
        <f>IF(Table1_1[[#This Row],[HBA1C]]&gt;=6.5,"Diabetic",IF(Table1_1[[#This Row],[HBA1C]]&gt;=5.7,"Prediabetic","Normal"))</f>
        <v>Diabetic</v>
      </c>
    </row>
    <row r="661" spans="1:10" x14ac:dyDescent="0.3">
      <c r="A661" t="s">
        <v>665</v>
      </c>
      <c r="B661" s="3">
        <v>17.954999999999998</v>
      </c>
      <c r="C661" s="3">
        <v>5.29</v>
      </c>
      <c r="D661" s="54" t="s">
        <v>3</v>
      </c>
      <c r="E661" s="54" t="s">
        <v>2</v>
      </c>
      <c r="F661" s="54" t="s">
        <v>2</v>
      </c>
      <c r="G661" s="54">
        <v>1</v>
      </c>
      <c r="H661" t="s">
        <v>3</v>
      </c>
      <c r="I661" t="str">
        <f t="shared" si="10"/>
        <v>Under  Weight</v>
      </c>
      <c r="J661" t="str">
        <f>IF(Table1_1[[#This Row],[HBA1C]]&gt;=6.5,"Diabetic",IF(Table1_1[[#This Row],[HBA1C]]&gt;=5.7,"Prediabetic","Normal"))</f>
        <v>Normal</v>
      </c>
    </row>
    <row r="662" spans="1:10" x14ac:dyDescent="0.3">
      <c r="A662" t="s">
        <v>666</v>
      </c>
      <c r="B662" s="3">
        <v>25.6</v>
      </c>
      <c r="C662" s="3">
        <v>10.95</v>
      </c>
      <c r="D662" s="54" t="s">
        <v>2</v>
      </c>
      <c r="E662" s="54" t="s">
        <v>2</v>
      </c>
      <c r="F662" s="54" t="s">
        <v>2</v>
      </c>
      <c r="G662" s="54">
        <v>3</v>
      </c>
      <c r="H662" t="s">
        <v>2</v>
      </c>
      <c r="I662" t="str">
        <f t="shared" si="10"/>
        <v>Overweight</v>
      </c>
      <c r="J662" t="str">
        <f>IF(Table1_1[[#This Row],[HBA1C]]&gt;=6.5,"Diabetic",IF(Table1_1[[#This Row],[HBA1C]]&gt;=5.7,"Prediabetic","Normal"))</f>
        <v>Diabetic</v>
      </c>
    </row>
    <row r="663" spans="1:10" x14ac:dyDescent="0.3">
      <c r="A663" t="s">
        <v>667</v>
      </c>
      <c r="B663" s="3">
        <v>34.21</v>
      </c>
      <c r="C663" s="3">
        <v>9.17</v>
      </c>
      <c r="D663" s="54" t="s">
        <v>2</v>
      </c>
      <c r="E663" s="54" t="s">
        <v>2</v>
      </c>
      <c r="F663" s="54" t="s">
        <v>2</v>
      </c>
      <c r="G663" s="54">
        <v>0</v>
      </c>
      <c r="H663" t="s">
        <v>2</v>
      </c>
      <c r="I663" t="str">
        <f t="shared" si="10"/>
        <v>Obesity</v>
      </c>
      <c r="J663" t="str">
        <f>IF(Table1_1[[#This Row],[HBA1C]]&gt;=6.5,"Diabetic",IF(Table1_1[[#This Row],[HBA1C]]&gt;=5.7,"Prediabetic","Normal"))</f>
        <v>Diabetic</v>
      </c>
    </row>
    <row r="664" spans="1:10" x14ac:dyDescent="0.3">
      <c r="A664" t="s">
        <v>668</v>
      </c>
      <c r="B664" s="3">
        <v>39.74</v>
      </c>
      <c r="C664" s="3">
        <v>7.39</v>
      </c>
      <c r="D664" s="54" t="s">
        <v>2</v>
      </c>
      <c r="E664" s="54" t="s">
        <v>2</v>
      </c>
      <c r="F664" s="54" t="s">
        <v>2</v>
      </c>
      <c r="G664" s="54">
        <v>0</v>
      </c>
      <c r="H664" t="s">
        <v>2</v>
      </c>
      <c r="I664" t="str">
        <f t="shared" si="10"/>
        <v>Obesity</v>
      </c>
      <c r="J664" t="str">
        <f>IF(Table1_1[[#This Row],[HBA1C]]&gt;=6.5,"Diabetic",IF(Table1_1[[#This Row],[HBA1C]]&gt;=5.7,"Prediabetic","Normal"))</f>
        <v>Diabetic</v>
      </c>
    </row>
    <row r="665" spans="1:10" x14ac:dyDescent="0.3">
      <c r="A665" t="s">
        <v>669</v>
      </c>
      <c r="B665" s="3">
        <v>49.53</v>
      </c>
      <c r="C665" s="3">
        <v>9.1300000000000008</v>
      </c>
      <c r="D665" s="54" t="s">
        <v>3</v>
      </c>
      <c r="E665" s="54" t="s">
        <v>2</v>
      </c>
      <c r="F665" s="54" t="s">
        <v>2</v>
      </c>
      <c r="G665" s="54">
        <v>0</v>
      </c>
      <c r="H665" t="s">
        <v>2</v>
      </c>
      <c r="I665" t="str">
        <f t="shared" si="10"/>
        <v>Obesity</v>
      </c>
      <c r="J665" t="str">
        <f>IF(Table1_1[[#This Row],[HBA1C]]&gt;=6.5,"Diabetic",IF(Table1_1[[#This Row],[HBA1C]]&gt;=5.7,"Prediabetic","Normal"))</f>
        <v>Diabetic</v>
      </c>
    </row>
    <row r="666" spans="1:10" x14ac:dyDescent="0.3">
      <c r="A666" t="s">
        <v>670</v>
      </c>
      <c r="B666" s="3">
        <v>39.33</v>
      </c>
      <c r="C666" s="3">
        <v>10.4</v>
      </c>
      <c r="D666" s="54" t="s">
        <v>2</v>
      </c>
      <c r="E666" s="54" t="s">
        <v>2</v>
      </c>
      <c r="F666" s="54" t="s">
        <v>2</v>
      </c>
      <c r="G666" s="54">
        <v>3</v>
      </c>
      <c r="H666" t="s">
        <v>2</v>
      </c>
      <c r="I666" t="str">
        <f t="shared" si="10"/>
        <v>Obesity</v>
      </c>
      <c r="J666" t="str">
        <f>IF(Table1_1[[#This Row],[HBA1C]]&gt;=6.5,"Diabetic",IF(Table1_1[[#This Row],[HBA1C]]&gt;=5.7,"Prediabetic","Normal"))</f>
        <v>Diabetic</v>
      </c>
    </row>
    <row r="667" spans="1:10" x14ac:dyDescent="0.3">
      <c r="A667" t="s">
        <v>671</v>
      </c>
      <c r="B667" s="3">
        <v>39.979999999999997</v>
      </c>
      <c r="C667" s="3">
        <v>9.4600000000000009</v>
      </c>
      <c r="D667" s="54" t="s">
        <v>3</v>
      </c>
      <c r="E667" s="54" t="s">
        <v>2</v>
      </c>
      <c r="F667" s="54" t="s">
        <v>2</v>
      </c>
      <c r="G667" s="54">
        <v>2</v>
      </c>
      <c r="H667" t="s">
        <v>2</v>
      </c>
      <c r="I667" t="str">
        <f t="shared" si="10"/>
        <v>Obesity</v>
      </c>
      <c r="J667" t="str">
        <f>IF(Table1_1[[#This Row],[HBA1C]]&gt;=6.5,"Diabetic",IF(Table1_1[[#This Row],[HBA1C]]&gt;=5.7,"Prediabetic","Normal"))</f>
        <v>Diabetic</v>
      </c>
    </row>
    <row r="668" spans="1:10" x14ac:dyDescent="0.3">
      <c r="A668" t="s">
        <v>672</v>
      </c>
      <c r="B668" s="3">
        <v>46.51</v>
      </c>
      <c r="C668" s="3">
        <v>8.69</v>
      </c>
      <c r="D668" s="54" t="s">
        <v>3</v>
      </c>
      <c r="E668" s="54" t="s">
        <v>2</v>
      </c>
      <c r="F668" s="54" t="s">
        <v>2</v>
      </c>
      <c r="G668" s="54">
        <v>0</v>
      </c>
      <c r="H668" t="s">
        <v>2</v>
      </c>
      <c r="I668" t="str">
        <f t="shared" si="10"/>
        <v>Obesity</v>
      </c>
      <c r="J668" t="str">
        <f>IF(Table1_1[[#This Row],[HBA1C]]&gt;=6.5,"Diabetic",IF(Table1_1[[#This Row],[HBA1C]]&gt;=5.7,"Prediabetic","Normal"))</f>
        <v>Diabetic</v>
      </c>
    </row>
    <row r="669" spans="1:10" x14ac:dyDescent="0.3">
      <c r="A669" t="s">
        <v>673</v>
      </c>
      <c r="B669" s="3">
        <v>43.58</v>
      </c>
      <c r="C669" s="3">
        <v>4.2300000000000004</v>
      </c>
      <c r="D669" s="54" t="s">
        <v>2</v>
      </c>
      <c r="E669" s="54" t="s">
        <v>2</v>
      </c>
      <c r="F669" s="54" t="s">
        <v>4</v>
      </c>
      <c r="G669" s="54">
        <v>1</v>
      </c>
      <c r="H669" t="s">
        <v>2</v>
      </c>
      <c r="I669" t="str">
        <f t="shared" si="10"/>
        <v>Obesity</v>
      </c>
      <c r="J669" t="str">
        <f>IF(Table1_1[[#This Row],[HBA1C]]&gt;=6.5,"Diabetic",IF(Table1_1[[#This Row],[HBA1C]]&gt;=5.7,"Prediabetic","Normal"))</f>
        <v>Normal</v>
      </c>
    </row>
    <row r="670" spans="1:10" x14ac:dyDescent="0.3">
      <c r="A670" t="s">
        <v>674</v>
      </c>
      <c r="B670" s="3">
        <v>42.28</v>
      </c>
      <c r="C670" s="3">
        <v>9.16</v>
      </c>
      <c r="D670" s="54" t="s">
        <v>3</v>
      </c>
      <c r="E670" s="54" t="s">
        <v>2</v>
      </c>
      <c r="F670" s="54" t="s">
        <v>2</v>
      </c>
      <c r="G670" s="54">
        <v>1</v>
      </c>
      <c r="H670" t="s">
        <v>2</v>
      </c>
      <c r="I670" t="str">
        <f t="shared" si="10"/>
        <v>Obesity</v>
      </c>
      <c r="J670" t="str">
        <f>IF(Table1_1[[#This Row],[HBA1C]]&gt;=6.5,"Diabetic",IF(Table1_1[[#This Row],[HBA1C]]&gt;=5.7,"Prediabetic","Normal"))</f>
        <v>Diabetic</v>
      </c>
    </row>
    <row r="671" spans="1:10" x14ac:dyDescent="0.3">
      <c r="A671" t="s">
        <v>675</v>
      </c>
      <c r="B671" s="3">
        <v>35.520000000000003</v>
      </c>
      <c r="C671" s="3">
        <v>8.26</v>
      </c>
      <c r="D671" s="54" t="s">
        <v>2</v>
      </c>
      <c r="E671" s="54" t="s">
        <v>2</v>
      </c>
      <c r="F671" s="54" t="s">
        <v>2</v>
      </c>
      <c r="G671" s="54">
        <v>0</v>
      </c>
      <c r="H671" t="s">
        <v>2</v>
      </c>
      <c r="I671" t="str">
        <f t="shared" si="10"/>
        <v>Obesity</v>
      </c>
      <c r="J671" t="str">
        <f>IF(Table1_1[[#This Row],[HBA1C]]&gt;=6.5,"Diabetic",IF(Table1_1[[#This Row],[HBA1C]]&gt;=5.7,"Prediabetic","Normal"))</f>
        <v>Diabetic</v>
      </c>
    </row>
    <row r="672" spans="1:10" x14ac:dyDescent="0.3">
      <c r="A672" t="s">
        <v>676</v>
      </c>
      <c r="B672" s="3">
        <v>33.6</v>
      </c>
      <c r="C672" s="3">
        <v>11.25</v>
      </c>
      <c r="D672" s="54" t="s">
        <v>2</v>
      </c>
      <c r="E672" s="54" t="s">
        <v>2</v>
      </c>
      <c r="F672" s="54" t="s">
        <v>2</v>
      </c>
      <c r="G672" s="54">
        <v>0</v>
      </c>
      <c r="H672" t="s">
        <v>2</v>
      </c>
      <c r="I672" t="str">
        <f t="shared" si="10"/>
        <v>Obesity</v>
      </c>
      <c r="J672" t="str">
        <f>IF(Table1_1[[#This Row],[HBA1C]]&gt;=6.5,"Diabetic",IF(Table1_1[[#This Row],[HBA1C]]&gt;=5.7,"Prediabetic","Normal"))</f>
        <v>Diabetic</v>
      </c>
    </row>
    <row r="673" spans="1:10" x14ac:dyDescent="0.3">
      <c r="A673" t="s">
        <v>677</v>
      </c>
      <c r="B673" s="3">
        <v>22.42</v>
      </c>
      <c r="C673" s="3">
        <v>6.74</v>
      </c>
      <c r="D673" s="54" t="s">
        <v>2</v>
      </c>
      <c r="E673" s="54" t="s">
        <v>2</v>
      </c>
      <c r="F673" s="54" t="s">
        <v>2</v>
      </c>
      <c r="G673" s="54">
        <v>0</v>
      </c>
      <c r="H673" t="s">
        <v>3</v>
      </c>
      <c r="I673" t="str">
        <f t="shared" si="10"/>
        <v>Normal Weight</v>
      </c>
      <c r="J673" t="str">
        <f>IF(Table1_1[[#This Row],[HBA1C]]&gt;=6.5,"Diabetic",IF(Table1_1[[#This Row],[HBA1C]]&gt;=5.7,"Prediabetic","Normal"))</f>
        <v>Diabetic</v>
      </c>
    </row>
    <row r="674" spans="1:10" x14ac:dyDescent="0.3">
      <c r="A674" t="s">
        <v>678</v>
      </c>
      <c r="B674" s="3">
        <v>46.86</v>
      </c>
      <c r="C674" s="3">
        <v>4.87</v>
      </c>
      <c r="D674" s="54" t="s">
        <v>2</v>
      </c>
      <c r="E674" s="54" t="s">
        <v>2</v>
      </c>
      <c r="F674" s="54" t="s">
        <v>2</v>
      </c>
      <c r="G674" s="54">
        <v>0</v>
      </c>
      <c r="H674" t="s">
        <v>2</v>
      </c>
      <c r="I674" t="str">
        <f t="shared" si="10"/>
        <v>Obesity</v>
      </c>
      <c r="J674" t="str">
        <f>IF(Table1_1[[#This Row],[HBA1C]]&gt;=6.5,"Diabetic",IF(Table1_1[[#This Row],[HBA1C]]&gt;=5.7,"Prediabetic","Normal"))</f>
        <v>Normal</v>
      </c>
    </row>
    <row r="675" spans="1:10" x14ac:dyDescent="0.3">
      <c r="A675" t="s">
        <v>679</v>
      </c>
      <c r="B675" s="3">
        <v>32.965000000000003</v>
      </c>
      <c r="C675" s="3">
        <v>6.68</v>
      </c>
      <c r="D675" s="54" t="s">
        <v>2</v>
      </c>
      <c r="E675" s="54" t="s">
        <v>2</v>
      </c>
      <c r="F675" s="54" t="s">
        <v>2</v>
      </c>
      <c r="G675" s="54">
        <v>3</v>
      </c>
      <c r="H675" t="s">
        <v>2</v>
      </c>
      <c r="I675" t="str">
        <f t="shared" si="10"/>
        <v>Obesity</v>
      </c>
      <c r="J675" t="str">
        <f>IF(Table1_1[[#This Row],[HBA1C]]&gt;=6.5,"Diabetic",IF(Table1_1[[#This Row],[HBA1C]]&gt;=5.7,"Prediabetic","Normal"))</f>
        <v>Diabetic</v>
      </c>
    </row>
    <row r="676" spans="1:10" x14ac:dyDescent="0.3">
      <c r="A676" t="s">
        <v>680</v>
      </c>
      <c r="B676" s="3">
        <v>39.340000000000003</v>
      </c>
      <c r="C676" s="3">
        <v>5.0199999999999996</v>
      </c>
      <c r="D676" s="54" t="s">
        <v>3</v>
      </c>
      <c r="E676" s="54" t="s">
        <v>2</v>
      </c>
      <c r="F676" s="54" t="s">
        <v>4</v>
      </c>
      <c r="G676" s="54">
        <v>1</v>
      </c>
      <c r="H676" t="s">
        <v>2</v>
      </c>
      <c r="I676" t="str">
        <f t="shared" si="10"/>
        <v>Obesity</v>
      </c>
      <c r="J676" t="str">
        <f>IF(Table1_1[[#This Row],[HBA1C]]&gt;=6.5,"Diabetic",IF(Table1_1[[#This Row],[HBA1C]]&gt;=5.7,"Prediabetic","Normal"))</f>
        <v>Normal</v>
      </c>
    </row>
    <row r="677" spans="1:10" x14ac:dyDescent="0.3">
      <c r="A677" t="s">
        <v>681</v>
      </c>
      <c r="B677" s="3">
        <v>47</v>
      </c>
      <c r="C677" s="3">
        <v>10.64</v>
      </c>
      <c r="D677" s="54" t="s">
        <v>3</v>
      </c>
      <c r="E677" s="54" t="s">
        <v>2</v>
      </c>
      <c r="F677" s="54" t="s">
        <v>2</v>
      </c>
      <c r="G677" s="54">
        <v>0</v>
      </c>
      <c r="H677" t="s">
        <v>2</v>
      </c>
      <c r="I677" t="str">
        <f t="shared" si="10"/>
        <v>Obesity</v>
      </c>
      <c r="J677" t="str">
        <f>IF(Table1_1[[#This Row],[HBA1C]]&gt;=6.5,"Diabetic",IF(Table1_1[[#This Row],[HBA1C]]&gt;=5.7,"Prediabetic","Normal"))</f>
        <v>Diabetic</v>
      </c>
    </row>
    <row r="678" spans="1:10" x14ac:dyDescent="0.3">
      <c r="A678" t="s">
        <v>682</v>
      </c>
      <c r="B678" s="3">
        <v>36.71</v>
      </c>
      <c r="C678" s="3">
        <v>8.74</v>
      </c>
      <c r="D678" s="54" t="s">
        <v>3</v>
      </c>
      <c r="E678" s="54" t="s">
        <v>2</v>
      </c>
      <c r="F678" s="54" t="s">
        <v>2</v>
      </c>
      <c r="G678" s="54">
        <v>0</v>
      </c>
      <c r="H678" t="s">
        <v>2</v>
      </c>
      <c r="I678" t="str">
        <f t="shared" si="10"/>
        <v>Obesity</v>
      </c>
      <c r="J678" t="str">
        <f>IF(Table1_1[[#This Row],[HBA1C]]&gt;=6.5,"Diabetic",IF(Table1_1[[#This Row],[HBA1C]]&gt;=5.7,"Prediabetic","Normal"))</f>
        <v>Diabetic</v>
      </c>
    </row>
    <row r="679" spans="1:10" x14ac:dyDescent="0.3">
      <c r="A679" t="s">
        <v>683</v>
      </c>
      <c r="B679" s="3">
        <v>53.48</v>
      </c>
      <c r="C679" s="3">
        <v>5.64</v>
      </c>
      <c r="D679" s="54" t="s">
        <v>2</v>
      </c>
      <c r="E679" s="54" t="s">
        <v>2</v>
      </c>
      <c r="F679" s="54" t="s">
        <v>2</v>
      </c>
      <c r="G679" s="54">
        <v>0</v>
      </c>
      <c r="H679" t="s">
        <v>2</v>
      </c>
      <c r="I679" t="str">
        <f t="shared" si="10"/>
        <v>Obesity</v>
      </c>
      <c r="J679" t="str">
        <f>IF(Table1_1[[#This Row],[HBA1C]]&gt;=6.5,"Diabetic",IF(Table1_1[[#This Row],[HBA1C]]&gt;=5.7,"Prediabetic","Normal"))</f>
        <v>Normal</v>
      </c>
    </row>
    <row r="680" spans="1:10" x14ac:dyDescent="0.3">
      <c r="A680" t="s">
        <v>684</v>
      </c>
      <c r="B680" s="3">
        <v>35.5</v>
      </c>
      <c r="C680" s="3">
        <v>10.37</v>
      </c>
      <c r="D680" s="54" t="s">
        <v>2</v>
      </c>
      <c r="E680" s="54" t="s">
        <v>2</v>
      </c>
      <c r="F680" s="54" t="s">
        <v>2</v>
      </c>
      <c r="G680" s="54">
        <v>0</v>
      </c>
      <c r="H680" t="s">
        <v>2</v>
      </c>
      <c r="I680" t="str">
        <f t="shared" si="10"/>
        <v>Obesity</v>
      </c>
      <c r="J680" t="str">
        <f>IF(Table1_1[[#This Row],[HBA1C]]&gt;=6.5,"Diabetic",IF(Table1_1[[#This Row],[HBA1C]]&gt;=5.7,"Prediabetic","Normal"))</f>
        <v>Diabetic</v>
      </c>
    </row>
    <row r="681" spans="1:10" x14ac:dyDescent="0.3">
      <c r="A681" t="s">
        <v>685</v>
      </c>
      <c r="B681" s="3">
        <v>36.979999999999997</v>
      </c>
      <c r="C681" s="3">
        <v>9.56</v>
      </c>
      <c r="D681" s="54" t="s">
        <v>3</v>
      </c>
      <c r="E681" s="54" t="s">
        <v>2</v>
      </c>
      <c r="F681" s="54" t="s">
        <v>2</v>
      </c>
      <c r="G681" s="54">
        <v>0</v>
      </c>
      <c r="H681" t="s">
        <v>2</v>
      </c>
      <c r="I681" t="str">
        <f t="shared" si="10"/>
        <v>Obesity</v>
      </c>
      <c r="J681" t="str">
        <f>IF(Table1_1[[#This Row],[HBA1C]]&gt;=6.5,"Diabetic",IF(Table1_1[[#This Row],[HBA1C]]&gt;=5.7,"Prediabetic","Normal"))</f>
        <v>Diabetic</v>
      </c>
    </row>
    <row r="682" spans="1:10" x14ac:dyDescent="0.3">
      <c r="A682" t="s">
        <v>686</v>
      </c>
      <c r="B682" s="3">
        <v>32.395000000000003</v>
      </c>
      <c r="C682" s="3">
        <v>8.23</v>
      </c>
      <c r="D682" s="54" t="s">
        <v>3</v>
      </c>
      <c r="E682" s="54" t="s">
        <v>2</v>
      </c>
      <c r="F682" s="54" t="s">
        <v>4</v>
      </c>
      <c r="G682" s="54">
        <v>1</v>
      </c>
      <c r="H682" t="s">
        <v>2</v>
      </c>
      <c r="I682" t="str">
        <f t="shared" si="10"/>
        <v>Obesity</v>
      </c>
      <c r="J682" t="str">
        <f>IF(Table1_1[[#This Row],[HBA1C]]&gt;=6.5,"Diabetic",IF(Table1_1[[#This Row],[HBA1C]]&gt;=5.7,"Prediabetic","Normal"))</f>
        <v>Diabetic</v>
      </c>
    </row>
    <row r="683" spans="1:10" x14ac:dyDescent="0.3">
      <c r="A683" t="s">
        <v>687</v>
      </c>
      <c r="B683" s="3">
        <v>32.729999999999997</v>
      </c>
      <c r="C683" s="3">
        <v>7.03</v>
      </c>
      <c r="D683" s="54" t="s">
        <v>2</v>
      </c>
      <c r="E683" s="54" t="s">
        <v>2</v>
      </c>
      <c r="F683" s="54" t="s">
        <v>2</v>
      </c>
      <c r="G683" s="54">
        <v>0</v>
      </c>
      <c r="H683" t="s">
        <v>2</v>
      </c>
      <c r="I683" t="str">
        <f t="shared" si="10"/>
        <v>Obesity</v>
      </c>
      <c r="J683" t="str">
        <f>IF(Table1_1[[#This Row],[HBA1C]]&gt;=6.5,"Diabetic",IF(Table1_1[[#This Row],[HBA1C]]&gt;=5.7,"Prediabetic","Normal"))</f>
        <v>Diabetic</v>
      </c>
    </row>
    <row r="684" spans="1:10" x14ac:dyDescent="0.3">
      <c r="A684" t="s">
        <v>688</v>
      </c>
      <c r="B684" s="3">
        <v>20.52</v>
      </c>
      <c r="C684" s="3">
        <v>5.45</v>
      </c>
      <c r="D684" s="54" t="s">
        <v>2</v>
      </c>
      <c r="E684" s="54" t="s">
        <v>2</v>
      </c>
      <c r="F684" s="54" t="s">
        <v>2</v>
      </c>
      <c r="G684" s="54">
        <v>1</v>
      </c>
      <c r="H684" t="s">
        <v>3</v>
      </c>
      <c r="I684" t="str">
        <f t="shared" si="10"/>
        <v>Normal Weight</v>
      </c>
      <c r="J684" t="str">
        <f>IF(Table1_1[[#This Row],[HBA1C]]&gt;=6.5,"Diabetic",IF(Table1_1[[#This Row],[HBA1C]]&gt;=5.7,"Prediabetic","Normal"))</f>
        <v>Normal</v>
      </c>
    </row>
    <row r="685" spans="1:10" x14ac:dyDescent="0.3">
      <c r="A685" t="s">
        <v>689</v>
      </c>
      <c r="B685" s="3">
        <v>51.72</v>
      </c>
      <c r="C685" s="3">
        <v>5.76</v>
      </c>
      <c r="D685" s="54" t="s">
        <v>2</v>
      </c>
      <c r="E685" s="54" t="s">
        <v>2</v>
      </c>
      <c r="F685" s="54" t="s">
        <v>2</v>
      </c>
      <c r="G685" s="54">
        <v>0</v>
      </c>
      <c r="H685" t="s">
        <v>2</v>
      </c>
      <c r="I685" t="str">
        <f t="shared" si="10"/>
        <v>Obesity</v>
      </c>
      <c r="J685" t="str">
        <f>IF(Table1_1[[#This Row],[HBA1C]]&gt;=6.5,"Diabetic",IF(Table1_1[[#This Row],[HBA1C]]&gt;=5.7,"Prediabetic","Normal"))</f>
        <v>Prediabetic</v>
      </c>
    </row>
    <row r="686" spans="1:10" x14ac:dyDescent="0.3">
      <c r="A686" t="s">
        <v>690</v>
      </c>
      <c r="B686" s="3">
        <v>50.2</v>
      </c>
      <c r="C686" s="3">
        <v>5.4</v>
      </c>
      <c r="D686" s="54" t="s">
        <v>2</v>
      </c>
      <c r="E686" s="54" t="s">
        <v>2</v>
      </c>
      <c r="F686" s="54" t="s">
        <v>2</v>
      </c>
      <c r="G686" s="54">
        <v>0</v>
      </c>
      <c r="H686" t="s">
        <v>2</v>
      </c>
      <c r="I686" t="str">
        <f t="shared" si="10"/>
        <v>Obesity</v>
      </c>
      <c r="J686" t="str">
        <f>IF(Table1_1[[#This Row],[HBA1C]]&gt;=6.5,"Diabetic",IF(Table1_1[[#This Row],[HBA1C]]&gt;=5.7,"Prediabetic","Normal"))</f>
        <v>Normal</v>
      </c>
    </row>
    <row r="687" spans="1:10" x14ac:dyDescent="0.3">
      <c r="A687" t="s">
        <v>691</v>
      </c>
      <c r="B687" s="3">
        <v>25.52</v>
      </c>
      <c r="C687" s="3">
        <v>6.35</v>
      </c>
      <c r="D687" s="54" t="s">
        <v>2</v>
      </c>
      <c r="E687" s="54" t="s">
        <v>2</v>
      </c>
      <c r="F687" s="54" t="s">
        <v>4</v>
      </c>
      <c r="G687" s="54">
        <v>1</v>
      </c>
      <c r="H687" t="s">
        <v>2</v>
      </c>
      <c r="I687" t="str">
        <f t="shared" si="10"/>
        <v>Overweight</v>
      </c>
      <c r="J687" t="str">
        <f>IF(Table1_1[[#This Row],[HBA1C]]&gt;=6.5,"Diabetic",IF(Table1_1[[#This Row],[HBA1C]]&gt;=5.7,"Prediabetic","Normal"))</f>
        <v>Prediabetic</v>
      </c>
    </row>
    <row r="688" spans="1:10" x14ac:dyDescent="0.3">
      <c r="A688" t="s">
        <v>692</v>
      </c>
      <c r="B688" s="3">
        <v>35.200000000000003</v>
      </c>
      <c r="C688" s="3">
        <v>6.26</v>
      </c>
      <c r="D688" s="54" t="s">
        <v>3</v>
      </c>
      <c r="E688" s="54" t="s">
        <v>2</v>
      </c>
      <c r="F688" s="54" t="s">
        <v>2</v>
      </c>
      <c r="G688" s="54">
        <v>2</v>
      </c>
      <c r="H688" t="s">
        <v>2</v>
      </c>
      <c r="I688" t="str">
        <f t="shared" si="10"/>
        <v>Obesity</v>
      </c>
      <c r="J688" t="str">
        <f>IF(Table1_1[[#This Row],[HBA1C]]&gt;=6.5,"Diabetic",IF(Table1_1[[#This Row],[HBA1C]]&gt;=5.7,"Prediabetic","Normal"))</f>
        <v>Prediabetic</v>
      </c>
    </row>
    <row r="689" spans="1:10" x14ac:dyDescent="0.3">
      <c r="A689" t="s">
        <v>693</v>
      </c>
      <c r="B689" s="3">
        <v>41.26</v>
      </c>
      <c r="C689" s="3">
        <v>5.97</v>
      </c>
      <c r="D689" s="54" t="s">
        <v>3</v>
      </c>
      <c r="E689" s="54" t="s">
        <v>2</v>
      </c>
      <c r="F689" s="54" t="s">
        <v>2</v>
      </c>
      <c r="G689" s="54">
        <v>0</v>
      </c>
      <c r="H689" t="s">
        <v>2</v>
      </c>
      <c r="I689" t="str">
        <f t="shared" si="10"/>
        <v>Obesity</v>
      </c>
      <c r="J689" t="str">
        <f>IF(Table1_1[[#This Row],[HBA1C]]&gt;=6.5,"Diabetic",IF(Table1_1[[#This Row],[HBA1C]]&gt;=5.7,"Prediabetic","Normal"))</f>
        <v>Prediabetic</v>
      </c>
    </row>
    <row r="690" spans="1:10" x14ac:dyDescent="0.3">
      <c r="A690" t="s">
        <v>694</v>
      </c>
      <c r="B690" s="3">
        <v>17.195</v>
      </c>
      <c r="C690" s="3">
        <v>5.29</v>
      </c>
      <c r="D690" s="54" t="s">
        <v>3</v>
      </c>
      <c r="E690" s="54" t="s">
        <v>2</v>
      </c>
      <c r="F690" s="54" t="s">
        <v>2</v>
      </c>
      <c r="G690" s="54">
        <v>0</v>
      </c>
      <c r="H690" t="s">
        <v>3</v>
      </c>
      <c r="I690" t="str">
        <f t="shared" si="10"/>
        <v>Under  Weight</v>
      </c>
      <c r="J690" t="str">
        <f>IF(Table1_1[[#This Row],[HBA1C]]&gt;=6.5,"Diabetic",IF(Table1_1[[#This Row],[HBA1C]]&gt;=5.7,"Prediabetic","Normal"))</f>
        <v>Normal</v>
      </c>
    </row>
    <row r="691" spans="1:10" x14ac:dyDescent="0.3">
      <c r="A691" t="s">
        <v>695</v>
      </c>
      <c r="B691" s="3">
        <v>23.085000000000001</v>
      </c>
      <c r="C691" s="3">
        <v>4.2699999999999996</v>
      </c>
      <c r="D691" s="54" t="s">
        <v>3</v>
      </c>
      <c r="E691" s="54" t="s">
        <v>2</v>
      </c>
      <c r="F691" s="54" t="s">
        <v>2</v>
      </c>
      <c r="G691" s="54">
        <v>2</v>
      </c>
      <c r="H691" t="s">
        <v>2</v>
      </c>
      <c r="I691" t="str">
        <f t="shared" si="10"/>
        <v>Normal Weight</v>
      </c>
      <c r="J691" t="str">
        <f>IF(Table1_1[[#This Row],[HBA1C]]&gt;=6.5,"Diabetic",IF(Table1_1[[#This Row],[HBA1C]]&gt;=5.7,"Prediabetic","Normal"))</f>
        <v>Normal</v>
      </c>
    </row>
    <row r="692" spans="1:10" x14ac:dyDescent="0.3">
      <c r="A692" t="s">
        <v>696</v>
      </c>
      <c r="B692" s="3">
        <v>21.66</v>
      </c>
      <c r="C692" s="3">
        <v>5.2</v>
      </c>
      <c r="D692" s="54" t="s">
        <v>3</v>
      </c>
      <c r="E692" s="54" t="s">
        <v>2</v>
      </c>
      <c r="F692" s="54" t="s">
        <v>2</v>
      </c>
      <c r="G692" s="54">
        <v>2</v>
      </c>
      <c r="H692" t="s">
        <v>2</v>
      </c>
      <c r="I692" t="str">
        <f t="shared" si="10"/>
        <v>Normal Weight</v>
      </c>
      <c r="J692" t="str">
        <f>IF(Table1_1[[#This Row],[HBA1C]]&gt;=6.5,"Diabetic",IF(Table1_1[[#This Row],[HBA1C]]&gt;=5.7,"Prediabetic","Normal"))</f>
        <v>Normal</v>
      </c>
    </row>
    <row r="693" spans="1:10" x14ac:dyDescent="0.3">
      <c r="A693" t="s">
        <v>697</v>
      </c>
      <c r="B693" s="3">
        <v>36.47</v>
      </c>
      <c r="C693" s="3">
        <v>8.23</v>
      </c>
      <c r="D693" s="54" t="s">
        <v>3</v>
      </c>
      <c r="E693" s="54" t="s">
        <v>2</v>
      </c>
      <c r="F693" s="54" t="s">
        <v>2</v>
      </c>
      <c r="G693" s="54">
        <v>0</v>
      </c>
      <c r="H693" t="s">
        <v>2</v>
      </c>
      <c r="I693" t="str">
        <f t="shared" si="10"/>
        <v>Obesity</v>
      </c>
      <c r="J693" t="str">
        <f>IF(Table1_1[[#This Row],[HBA1C]]&gt;=6.5,"Diabetic",IF(Table1_1[[#This Row],[HBA1C]]&gt;=5.7,"Prediabetic","Normal"))</f>
        <v>Diabetic</v>
      </c>
    </row>
    <row r="694" spans="1:10" x14ac:dyDescent="0.3">
      <c r="A694" t="s">
        <v>698</v>
      </c>
      <c r="B694" s="3">
        <v>36.08</v>
      </c>
      <c r="C694" s="3">
        <v>10.33</v>
      </c>
      <c r="D694" s="54" t="s">
        <v>3</v>
      </c>
      <c r="E694" s="54" t="s">
        <v>2</v>
      </c>
      <c r="F694" s="54" t="s">
        <v>2</v>
      </c>
      <c r="G694" s="54">
        <v>0</v>
      </c>
      <c r="H694" t="s">
        <v>2</v>
      </c>
      <c r="I694" t="str">
        <f t="shared" si="10"/>
        <v>Obesity</v>
      </c>
      <c r="J694" t="str">
        <f>IF(Table1_1[[#This Row],[HBA1C]]&gt;=6.5,"Diabetic",IF(Table1_1[[#This Row],[HBA1C]]&gt;=5.7,"Prediabetic","Normal"))</f>
        <v>Diabetic</v>
      </c>
    </row>
    <row r="695" spans="1:10" x14ac:dyDescent="0.3">
      <c r="A695" t="s">
        <v>699</v>
      </c>
      <c r="B695" s="3">
        <v>23.18</v>
      </c>
      <c r="C695" s="3">
        <v>6.13</v>
      </c>
      <c r="D695" s="54" t="s">
        <v>2</v>
      </c>
      <c r="E695" s="54" t="s">
        <v>2</v>
      </c>
      <c r="F695" s="54" t="s">
        <v>2</v>
      </c>
      <c r="G695" s="54">
        <v>0</v>
      </c>
      <c r="H695" t="s">
        <v>2</v>
      </c>
      <c r="I695" t="str">
        <f t="shared" si="10"/>
        <v>Normal Weight</v>
      </c>
      <c r="J695" t="str">
        <f>IF(Table1_1[[#This Row],[HBA1C]]&gt;=6.5,"Diabetic",IF(Table1_1[[#This Row],[HBA1C]]&gt;=5.7,"Prediabetic","Normal"))</f>
        <v>Prediabetic</v>
      </c>
    </row>
    <row r="696" spans="1:10" x14ac:dyDescent="0.3">
      <c r="A696" t="s">
        <v>700</v>
      </c>
      <c r="B696" s="3">
        <v>39.159999999999997</v>
      </c>
      <c r="C696" s="3">
        <v>8.08</v>
      </c>
      <c r="D696" s="54" t="s">
        <v>2</v>
      </c>
      <c r="E696" s="54" t="s">
        <v>2</v>
      </c>
      <c r="F696" s="54" t="s">
        <v>2</v>
      </c>
      <c r="G696" s="54">
        <v>3</v>
      </c>
      <c r="H696" t="s">
        <v>2</v>
      </c>
      <c r="I696" t="str">
        <f t="shared" si="10"/>
        <v>Obesity</v>
      </c>
      <c r="J696" t="str">
        <f>IF(Table1_1[[#This Row],[HBA1C]]&gt;=6.5,"Diabetic",IF(Table1_1[[#This Row],[HBA1C]]&gt;=5.7,"Prediabetic","Normal"))</f>
        <v>Diabetic</v>
      </c>
    </row>
    <row r="697" spans="1:10" x14ac:dyDescent="0.3">
      <c r="A697" t="s">
        <v>701</v>
      </c>
      <c r="B697" s="3">
        <v>38.19</v>
      </c>
      <c r="C697" s="3">
        <v>10.49</v>
      </c>
      <c r="D697" s="54" t="s">
        <v>2</v>
      </c>
      <c r="E697" s="54" t="s">
        <v>2</v>
      </c>
      <c r="F697" s="54" t="s">
        <v>2</v>
      </c>
      <c r="G697" s="54">
        <v>3</v>
      </c>
      <c r="H697" t="s">
        <v>2</v>
      </c>
      <c r="I697" t="str">
        <f t="shared" si="10"/>
        <v>Obesity</v>
      </c>
      <c r="J697" t="str">
        <f>IF(Table1_1[[#This Row],[HBA1C]]&gt;=6.5,"Diabetic",IF(Table1_1[[#This Row],[HBA1C]]&gt;=5.7,"Prediabetic","Normal"))</f>
        <v>Diabetic</v>
      </c>
    </row>
    <row r="698" spans="1:10" x14ac:dyDescent="0.3">
      <c r="A698" t="s">
        <v>702</v>
      </c>
      <c r="B698" s="3">
        <v>26.41</v>
      </c>
      <c r="C698" s="3">
        <v>8.11</v>
      </c>
      <c r="D698" s="54" t="s">
        <v>2</v>
      </c>
      <c r="E698" s="54" t="s">
        <v>2</v>
      </c>
      <c r="F698" s="54" t="s">
        <v>2</v>
      </c>
      <c r="G698" s="54">
        <v>3</v>
      </c>
      <c r="H698" t="s">
        <v>2</v>
      </c>
      <c r="I698" t="str">
        <f t="shared" si="10"/>
        <v>Overweight</v>
      </c>
      <c r="J698" t="str">
        <f>IF(Table1_1[[#This Row],[HBA1C]]&gt;=6.5,"Diabetic",IF(Table1_1[[#This Row],[HBA1C]]&gt;=5.7,"Prediabetic","Normal"))</f>
        <v>Diabetic</v>
      </c>
    </row>
    <row r="699" spans="1:10" x14ac:dyDescent="0.3">
      <c r="A699" t="s">
        <v>703</v>
      </c>
      <c r="B699" s="3">
        <v>28.785</v>
      </c>
      <c r="C699" s="3">
        <v>6.6</v>
      </c>
      <c r="D699" s="54" t="s">
        <v>2</v>
      </c>
      <c r="E699" s="54" t="s">
        <v>2</v>
      </c>
      <c r="F699" s="54" t="s">
        <v>2</v>
      </c>
      <c r="G699" s="54">
        <v>0</v>
      </c>
      <c r="H699" t="s">
        <v>2</v>
      </c>
      <c r="I699" t="str">
        <f t="shared" si="10"/>
        <v>Overweight</v>
      </c>
      <c r="J699" t="str">
        <f>IF(Table1_1[[#This Row],[HBA1C]]&gt;=6.5,"Diabetic",IF(Table1_1[[#This Row],[HBA1C]]&gt;=5.7,"Prediabetic","Normal"))</f>
        <v>Diabetic</v>
      </c>
    </row>
    <row r="700" spans="1:10" x14ac:dyDescent="0.3">
      <c r="A700" t="s">
        <v>704</v>
      </c>
      <c r="B700" s="3">
        <v>26.695</v>
      </c>
      <c r="C700" s="3">
        <v>10.14</v>
      </c>
      <c r="D700" s="54" t="s">
        <v>3</v>
      </c>
      <c r="E700" s="54" t="s">
        <v>2</v>
      </c>
      <c r="F700" s="54" t="s">
        <v>4</v>
      </c>
      <c r="G700" s="54">
        <v>1</v>
      </c>
      <c r="H700" t="s">
        <v>2</v>
      </c>
      <c r="I700" t="str">
        <f t="shared" si="10"/>
        <v>Overweight</v>
      </c>
      <c r="J700" t="str">
        <f>IF(Table1_1[[#This Row],[HBA1C]]&gt;=6.5,"Diabetic",IF(Table1_1[[#This Row],[HBA1C]]&gt;=5.7,"Prediabetic","Normal"))</f>
        <v>Diabetic</v>
      </c>
    </row>
    <row r="701" spans="1:10" x14ac:dyDescent="0.3">
      <c r="A701" t="s">
        <v>705</v>
      </c>
      <c r="B701" s="3">
        <v>32.799999999999997</v>
      </c>
      <c r="C701" s="3">
        <v>6.06</v>
      </c>
      <c r="D701" s="54" t="s">
        <v>3</v>
      </c>
      <c r="E701" s="54" t="s">
        <v>2</v>
      </c>
      <c r="F701" s="54" t="s">
        <v>2</v>
      </c>
      <c r="G701" s="54">
        <v>1</v>
      </c>
      <c r="H701" t="s">
        <v>2</v>
      </c>
      <c r="I701" t="str">
        <f t="shared" si="10"/>
        <v>Obesity</v>
      </c>
      <c r="J701" t="str">
        <f>IF(Table1_1[[#This Row],[HBA1C]]&gt;=6.5,"Diabetic",IF(Table1_1[[#This Row],[HBA1C]]&gt;=5.7,"Prediabetic","Normal"))</f>
        <v>Prediabetic</v>
      </c>
    </row>
    <row r="702" spans="1:10" x14ac:dyDescent="0.3">
      <c r="A702" t="s">
        <v>706</v>
      </c>
      <c r="B702" s="3">
        <v>35.869999999999997</v>
      </c>
      <c r="C702" s="3">
        <v>9.91</v>
      </c>
      <c r="D702" s="54" t="s">
        <v>3</v>
      </c>
      <c r="E702" s="54" t="s">
        <v>2</v>
      </c>
      <c r="F702" s="54" t="s">
        <v>2</v>
      </c>
      <c r="G702" s="54">
        <v>0</v>
      </c>
      <c r="H702" t="s">
        <v>2</v>
      </c>
      <c r="I702" t="str">
        <f t="shared" si="10"/>
        <v>Obesity</v>
      </c>
      <c r="J702" t="str">
        <f>IF(Table1_1[[#This Row],[HBA1C]]&gt;=6.5,"Diabetic",IF(Table1_1[[#This Row],[HBA1C]]&gt;=5.7,"Prediabetic","Normal"))</f>
        <v>Diabetic</v>
      </c>
    </row>
    <row r="703" spans="1:10" x14ac:dyDescent="0.3">
      <c r="A703" t="s">
        <v>707</v>
      </c>
      <c r="B703" s="3">
        <v>21.66</v>
      </c>
      <c r="C703" s="3">
        <v>4.1399999999999997</v>
      </c>
      <c r="D703" s="54" t="s">
        <v>3</v>
      </c>
      <c r="E703" s="54" t="s">
        <v>2</v>
      </c>
      <c r="F703" s="54" t="s">
        <v>2</v>
      </c>
      <c r="G703" s="54">
        <v>2</v>
      </c>
      <c r="H703" t="s">
        <v>2</v>
      </c>
      <c r="I703" t="str">
        <f t="shared" si="10"/>
        <v>Normal Weight</v>
      </c>
      <c r="J703" t="str">
        <f>IF(Table1_1[[#This Row],[HBA1C]]&gt;=6.5,"Diabetic",IF(Table1_1[[#This Row],[HBA1C]]&gt;=5.7,"Prediabetic","Normal"))</f>
        <v>Normal</v>
      </c>
    </row>
    <row r="704" spans="1:10" x14ac:dyDescent="0.3">
      <c r="A704" t="s">
        <v>708</v>
      </c>
      <c r="B704" s="3">
        <v>37.72</v>
      </c>
      <c r="C704" s="3">
        <v>4.38</v>
      </c>
      <c r="D704" s="54" t="s">
        <v>3</v>
      </c>
      <c r="E704" s="54" t="s">
        <v>2</v>
      </c>
      <c r="F704" s="54" t="s">
        <v>4</v>
      </c>
      <c r="G704" s="54">
        <v>1</v>
      </c>
      <c r="H704" t="s">
        <v>2</v>
      </c>
      <c r="I704" t="str">
        <f t="shared" si="10"/>
        <v>Obesity</v>
      </c>
      <c r="J704" t="str">
        <f>IF(Table1_1[[#This Row],[HBA1C]]&gt;=6.5,"Diabetic",IF(Table1_1[[#This Row],[HBA1C]]&gt;=5.7,"Prediabetic","Normal"))</f>
        <v>Normal</v>
      </c>
    </row>
    <row r="705" spans="1:10" x14ac:dyDescent="0.3">
      <c r="A705" t="s">
        <v>709</v>
      </c>
      <c r="B705" s="3">
        <v>39.700000000000003</v>
      </c>
      <c r="C705" s="3">
        <v>9.83</v>
      </c>
      <c r="D705" s="54" t="s">
        <v>2</v>
      </c>
      <c r="E705" s="54" t="s">
        <v>2</v>
      </c>
      <c r="F705" s="54" t="s">
        <v>2</v>
      </c>
      <c r="G705" s="54">
        <v>3</v>
      </c>
      <c r="H705" t="s">
        <v>2</v>
      </c>
      <c r="I705" t="str">
        <f t="shared" si="10"/>
        <v>Obesity</v>
      </c>
      <c r="J705" t="str">
        <f>IF(Table1_1[[#This Row],[HBA1C]]&gt;=6.5,"Diabetic",IF(Table1_1[[#This Row],[HBA1C]]&gt;=5.7,"Prediabetic","Normal"))</f>
        <v>Diabetic</v>
      </c>
    </row>
    <row r="706" spans="1:10" x14ac:dyDescent="0.3">
      <c r="A706" t="s">
        <v>710</v>
      </c>
      <c r="B706" s="3">
        <v>35.97</v>
      </c>
      <c r="C706" s="3">
        <v>11.08</v>
      </c>
      <c r="D706" s="54" t="s">
        <v>2</v>
      </c>
      <c r="E706" s="54" t="s">
        <v>2</v>
      </c>
      <c r="F706" s="54" t="s">
        <v>2</v>
      </c>
      <c r="G706" s="54">
        <v>3</v>
      </c>
      <c r="H706" t="s">
        <v>2</v>
      </c>
      <c r="I706" t="str">
        <f t="shared" si="10"/>
        <v>Obesity</v>
      </c>
      <c r="J706" t="str">
        <f>IF(Table1_1[[#This Row],[HBA1C]]&gt;=6.5,"Diabetic",IF(Table1_1[[#This Row],[HBA1C]]&gt;=5.7,"Prediabetic","Normal"))</f>
        <v>Diabetic</v>
      </c>
    </row>
    <row r="707" spans="1:10" x14ac:dyDescent="0.3">
      <c r="A707" t="s">
        <v>711</v>
      </c>
      <c r="B707" s="3">
        <v>37.85</v>
      </c>
      <c r="C707" s="3">
        <v>11.01</v>
      </c>
      <c r="D707" s="54" t="s">
        <v>2</v>
      </c>
      <c r="E707" s="54" t="s">
        <v>2</v>
      </c>
      <c r="F707" s="54" t="s">
        <v>2</v>
      </c>
      <c r="G707" s="54">
        <v>0</v>
      </c>
      <c r="H707" t="s">
        <v>2</v>
      </c>
      <c r="I707" t="str">
        <f t="shared" ref="I707:I710" si="11">IF(B707&gt;=30,"Obesity",IF(B707&gt;=25,"Overweight",IF(B707&gt;18.5,"Normal Weight","Under  Weight")))</f>
        <v>Obesity</v>
      </c>
      <c r="J707" t="str">
        <f>IF(Table1_1[[#This Row],[HBA1C]]&gt;=6.5,"Diabetic",IF(Table1_1[[#This Row],[HBA1C]]&gt;=5.7,"Prediabetic","Normal"))</f>
        <v>Diabetic</v>
      </c>
    </row>
    <row r="708" spans="1:10" x14ac:dyDescent="0.3">
      <c r="A708" t="s">
        <v>712</v>
      </c>
      <c r="B708" s="3">
        <v>21.66</v>
      </c>
      <c r="C708" s="3">
        <v>4.37</v>
      </c>
      <c r="D708" s="54" t="s">
        <v>2</v>
      </c>
      <c r="E708" s="54" t="s">
        <v>3</v>
      </c>
      <c r="F708" s="54" t="s">
        <v>2</v>
      </c>
      <c r="G708" s="54">
        <v>1</v>
      </c>
      <c r="H708" t="s">
        <v>3</v>
      </c>
      <c r="I708" t="str">
        <f t="shared" si="11"/>
        <v>Normal Weight</v>
      </c>
      <c r="J708" t="str">
        <f>IF(Table1_1[[#This Row],[HBA1C]]&gt;=6.5,"Diabetic",IF(Table1_1[[#This Row],[HBA1C]]&gt;=5.7,"Prediabetic","Normal"))</f>
        <v>Normal</v>
      </c>
    </row>
    <row r="709" spans="1:10" x14ac:dyDescent="0.3">
      <c r="A709" t="s">
        <v>713</v>
      </c>
      <c r="B709" s="3">
        <v>39.369999999999997</v>
      </c>
      <c r="C709" s="3">
        <v>5.91</v>
      </c>
      <c r="D709" s="54" t="s">
        <v>2</v>
      </c>
      <c r="E709" s="54" t="s">
        <v>2</v>
      </c>
      <c r="F709" s="54" t="s">
        <v>2</v>
      </c>
      <c r="G709" s="54">
        <v>2</v>
      </c>
      <c r="H709" t="s">
        <v>2</v>
      </c>
      <c r="I709" t="str">
        <f t="shared" si="11"/>
        <v>Obesity</v>
      </c>
      <c r="J709" t="str">
        <f>IF(Table1_1[[#This Row],[HBA1C]]&gt;=6.5,"Diabetic",IF(Table1_1[[#This Row],[HBA1C]]&gt;=5.7,"Prediabetic","Normal"))</f>
        <v>Prediabetic</v>
      </c>
    </row>
    <row r="710" spans="1:10" x14ac:dyDescent="0.3">
      <c r="A710" t="s">
        <v>714</v>
      </c>
      <c r="B710" s="3">
        <v>40.880000000000003</v>
      </c>
      <c r="C710" s="3">
        <v>7.65</v>
      </c>
      <c r="D710" s="54" t="s">
        <v>2</v>
      </c>
      <c r="E710" s="54" t="s">
        <v>2</v>
      </c>
      <c r="F710" s="54" t="s">
        <v>2</v>
      </c>
      <c r="G710" s="54">
        <v>0</v>
      </c>
      <c r="H710" t="s">
        <v>2</v>
      </c>
      <c r="I710" t="str">
        <f t="shared" si="11"/>
        <v>Obesity</v>
      </c>
      <c r="J710" t="str">
        <f>IF(Table1_1[[#This Row],[HBA1C]]&gt;=6.5,"Diabetic",IF(Table1_1[[#This Row],[HBA1C]]&gt;=5.7,"Prediabetic","Normal"))</f>
        <v>Diabetic</v>
      </c>
    </row>
    <row r="711" spans="1:10" x14ac:dyDescent="0.3">
      <c r="A711" t="s">
        <v>715</v>
      </c>
      <c r="B711" s="3">
        <v>26.22</v>
      </c>
      <c r="C711" s="3">
        <v>5.37</v>
      </c>
      <c r="D711" s="54" t="s">
        <v>3</v>
      </c>
      <c r="E711" s="54" t="s">
        <v>2</v>
      </c>
      <c r="F711" s="54" t="s">
        <v>2</v>
      </c>
      <c r="G711" s="54">
        <v>2</v>
      </c>
      <c r="H711" t="s">
        <v>2</v>
      </c>
      <c r="I711" t="str">
        <f>IF(B711&gt;=30,"Obesity",IF(B711&gt;=25,"Overweight",IF(B711&gt;18.5,"Normal Weight","Under  Weight")))</f>
        <v>Overweight</v>
      </c>
      <c r="J711" t="str">
        <f>IF(Table1_1[[#This Row],[HBA1C]]&gt;=6.5,"Diabetic",IF(Table1_1[[#This Row],[HBA1C]]&gt;=5.7,"Prediabetic","Normal"))</f>
        <v>Normal</v>
      </c>
    </row>
    <row r="712" spans="1:10" x14ac:dyDescent="0.3">
      <c r="A712" t="s">
        <v>716</v>
      </c>
      <c r="B712" s="3">
        <v>25.08</v>
      </c>
      <c r="C712" s="3">
        <v>5.75</v>
      </c>
      <c r="D712" s="54" t="s">
        <v>3</v>
      </c>
      <c r="E712" s="54" t="s">
        <v>2</v>
      </c>
      <c r="F712" s="54" t="s">
        <v>2</v>
      </c>
      <c r="G712" s="54">
        <v>2</v>
      </c>
      <c r="H712" t="s">
        <v>2</v>
      </c>
      <c r="I712" t="str">
        <f t="shared" ref="I712:I775" si="12">IF(B712&gt;=30,"Obesity",IF(B712&gt;=25,"Overweight",IF(B712&gt;18.5,"Normal Weight","Under  Weight")))</f>
        <v>Overweight</v>
      </c>
      <c r="J712" t="str">
        <f>IF(Table1_1[[#This Row],[HBA1C]]&gt;=6.5,"Diabetic",IF(Table1_1[[#This Row],[HBA1C]]&gt;=5.7,"Prediabetic","Normal"))</f>
        <v>Prediabetic</v>
      </c>
    </row>
    <row r="713" spans="1:10" x14ac:dyDescent="0.3">
      <c r="A713" t="s">
        <v>717</v>
      </c>
      <c r="B713" s="3">
        <v>39.1</v>
      </c>
      <c r="C713" s="3">
        <v>6.79</v>
      </c>
      <c r="D713" s="54" t="s">
        <v>3</v>
      </c>
      <c r="E713" s="54" t="s">
        <v>2</v>
      </c>
      <c r="F713" s="54" t="s">
        <v>2</v>
      </c>
      <c r="G713" s="54">
        <v>2</v>
      </c>
      <c r="H713" t="s">
        <v>2</v>
      </c>
      <c r="I713" t="str">
        <f t="shared" si="12"/>
        <v>Obesity</v>
      </c>
      <c r="J713" t="str">
        <f>IF(Table1_1[[#This Row],[HBA1C]]&gt;=6.5,"Diabetic",IF(Table1_1[[#This Row],[HBA1C]]&gt;=5.7,"Prediabetic","Normal"))</f>
        <v>Diabetic</v>
      </c>
    </row>
    <row r="714" spans="1:10" x14ac:dyDescent="0.3">
      <c r="A714" t="s">
        <v>718</v>
      </c>
      <c r="B714" s="3">
        <v>37.905000000000001</v>
      </c>
      <c r="C714" s="3">
        <v>7.03</v>
      </c>
      <c r="D714" s="54" t="s">
        <v>2</v>
      </c>
      <c r="E714" s="54" t="s">
        <v>2</v>
      </c>
      <c r="F714" s="54" t="s">
        <v>2</v>
      </c>
      <c r="G714" s="54">
        <v>3</v>
      </c>
      <c r="H714" t="s">
        <v>2</v>
      </c>
      <c r="I714" t="str">
        <f t="shared" si="12"/>
        <v>Obesity</v>
      </c>
      <c r="J714" t="str">
        <f>IF(Table1_1[[#This Row],[HBA1C]]&gt;=6.5,"Diabetic",IF(Table1_1[[#This Row],[HBA1C]]&gt;=5.7,"Prediabetic","Normal"))</f>
        <v>Diabetic</v>
      </c>
    </row>
    <row r="715" spans="1:10" x14ac:dyDescent="0.3">
      <c r="A715" t="s">
        <v>719</v>
      </c>
      <c r="B715" s="3">
        <v>43.35</v>
      </c>
      <c r="C715" s="3">
        <v>5.41</v>
      </c>
      <c r="D715" s="54" t="s">
        <v>3</v>
      </c>
      <c r="E715" s="54" t="s">
        <v>2</v>
      </c>
      <c r="F715" s="54" t="s">
        <v>4</v>
      </c>
      <c r="G715" s="54">
        <v>1</v>
      </c>
      <c r="H715" t="s">
        <v>2</v>
      </c>
      <c r="I715" t="str">
        <f t="shared" si="12"/>
        <v>Obesity</v>
      </c>
      <c r="J715" t="str">
        <f>IF(Table1_1[[#This Row],[HBA1C]]&gt;=6.5,"Diabetic",IF(Table1_1[[#This Row],[HBA1C]]&gt;=5.7,"Prediabetic","Normal"))</f>
        <v>Normal</v>
      </c>
    </row>
    <row r="716" spans="1:10" x14ac:dyDescent="0.3">
      <c r="A716" t="s">
        <v>720</v>
      </c>
      <c r="B716" s="3">
        <v>36.15</v>
      </c>
      <c r="C716" s="3">
        <v>8.0500000000000007</v>
      </c>
      <c r="D716" s="54" t="s">
        <v>2</v>
      </c>
      <c r="E716" s="54" t="s">
        <v>2</v>
      </c>
      <c r="F716" s="54" t="s">
        <v>2</v>
      </c>
      <c r="G716" s="54">
        <v>0</v>
      </c>
      <c r="H716" t="s">
        <v>2</v>
      </c>
      <c r="I716" t="str">
        <f t="shared" si="12"/>
        <v>Obesity</v>
      </c>
      <c r="J716" t="str">
        <f>IF(Table1_1[[#This Row],[HBA1C]]&gt;=6.5,"Diabetic",IF(Table1_1[[#This Row],[HBA1C]]&gt;=5.7,"Prediabetic","Normal"))</f>
        <v>Diabetic</v>
      </c>
    </row>
    <row r="717" spans="1:10" x14ac:dyDescent="0.3">
      <c r="A717" t="s">
        <v>721</v>
      </c>
      <c r="B717" s="3">
        <v>44.98</v>
      </c>
      <c r="C717" s="3">
        <v>5.94</v>
      </c>
      <c r="D717" s="54" t="s">
        <v>2</v>
      </c>
      <c r="E717" s="54" t="s">
        <v>2</v>
      </c>
      <c r="F717" s="54" t="s">
        <v>2</v>
      </c>
      <c r="G717" s="54">
        <v>1</v>
      </c>
      <c r="H717" t="s">
        <v>2</v>
      </c>
      <c r="I717" t="str">
        <f t="shared" si="12"/>
        <v>Obesity</v>
      </c>
      <c r="J717" t="str">
        <f>IF(Table1_1[[#This Row],[HBA1C]]&gt;=6.5,"Diabetic",IF(Table1_1[[#This Row],[HBA1C]]&gt;=5.7,"Prediabetic","Normal"))</f>
        <v>Prediabetic</v>
      </c>
    </row>
    <row r="718" spans="1:10" x14ac:dyDescent="0.3">
      <c r="A718" t="s">
        <v>722</v>
      </c>
      <c r="B718" s="3">
        <v>38.28</v>
      </c>
      <c r="C718" s="3">
        <v>5.51</v>
      </c>
      <c r="D718" s="54" t="s">
        <v>2</v>
      </c>
      <c r="E718" s="54" t="s">
        <v>3</v>
      </c>
      <c r="F718" s="54" t="s">
        <v>2</v>
      </c>
      <c r="G718" s="54">
        <v>1</v>
      </c>
      <c r="H718" t="s">
        <v>2</v>
      </c>
      <c r="I718" t="str">
        <f t="shared" si="12"/>
        <v>Obesity</v>
      </c>
      <c r="J718" t="str">
        <f>IF(Table1_1[[#This Row],[HBA1C]]&gt;=6.5,"Diabetic",IF(Table1_1[[#This Row],[HBA1C]]&gt;=5.7,"Prediabetic","Normal"))</f>
        <v>Normal</v>
      </c>
    </row>
    <row r="719" spans="1:10" x14ac:dyDescent="0.3">
      <c r="A719" t="s">
        <v>723</v>
      </c>
      <c r="B719" s="3">
        <v>32.299999999999997</v>
      </c>
      <c r="C719" s="3">
        <v>6.55</v>
      </c>
      <c r="D719" s="54" t="s">
        <v>3</v>
      </c>
      <c r="E719" s="54" t="s">
        <v>2</v>
      </c>
      <c r="F719" s="54" t="s">
        <v>2</v>
      </c>
      <c r="G719" s="54">
        <v>2</v>
      </c>
      <c r="H719" t="s">
        <v>2</v>
      </c>
      <c r="I719" t="str">
        <f t="shared" si="12"/>
        <v>Obesity</v>
      </c>
      <c r="J719" t="str">
        <f>IF(Table1_1[[#This Row],[HBA1C]]&gt;=6.5,"Diabetic",IF(Table1_1[[#This Row],[HBA1C]]&gt;=5.7,"Prediabetic","Normal"))</f>
        <v>Diabetic</v>
      </c>
    </row>
    <row r="720" spans="1:10" x14ac:dyDescent="0.3">
      <c r="A720" t="s">
        <v>724</v>
      </c>
      <c r="B720" s="3">
        <v>39.51</v>
      </c>
      <c r="C720" s="3">
        <v>5.79</v>
      </c>
      <c r="D720" s="54" t="s">
        <v>3</v>
      </c>
      <c r="E720" s="54" t="s">
        <v>2</v>
      </c>
      <c r="F720" s="54" t="s">
        <v>2</v>
      </c>
      <c r="G720" s="54">
        <v>0</v>
      </c>
      <c r="H720" t="s">
        <v>2</v>
      </c>
      <c r="I720" t="str">
        <f t="shared" si="12"/>
        <v>Obesity</v>
      </c>
      <c r="J720" t="str">
        <f>IF(Table1_1[[#This Row],[HBA1C]]&gt;=6.5,"Diabetic",IF(Table1_1[[#This Row],[HBA1C]]&gt;=5.7,"Prediabetic","Normal"))</f>
        <v>Prediabetic</v>
      </c>
    </row>
    <row r="721" spans="1:10" x14ac:dyDescent="0.3">
      <c r="A721" t="s">
        <v>725</v>
      </c>
      <c r="B721" s="3">
        <v>50.46</v>
      </c>
      <c r="C721" s="3">
        <v>4.5599999999999996</v>
      </c>
      <c r="D721" s="54" t="s">
        <v>2</v>
      </c>
      <c r="E721" s="54" t="s">
        <v>2</v>
      </c>
      <c r="F721" s="54" t="s">
        <v>2</v>
      </c>
      <c r="G721" s="54">
        <v>0</v>
      </c>
      <c r="H721" t="s">
        <v>2</v>
      </c>
      <c r="I721" t="str">
        <f t="shared" si="12"/>
        <v>Obesity</v>
      </c>
      <c r="J721" t="str">
        <f>IF(Table1_1[[#This Row],[HBA1C]]&gt;=6.5,"Diabetic",IF(Table1_1[[#This Row],[HBA1C]]&gt;=5.7,"Prediabetic","Normal"))</f>
        <v>Normal</v>
      </c>
    </row>
    <row r="722" spans="1:10" x14ac:dyDescent="0.3">
      <c r="A722" t="s">
        <v>726</v>
      </c>
      <c r="B722" s="3">
        <v>31.73</v>
      </c>
      <c r="C722" s="3">
        <v>7</v>
      </c>
      <c r="D722" s="54" t="s">
        <v>2</v>
      </c>
      <c r="E722" s="54" t="s">
        <v>2</v>
      </c>
      <c r="F722" s="54" t="s">
        <v>2</v>
      </c>
      <c r="G722" s="54">
        <v>0</v>
      </c>
      <c r="H722" t="s">
        <v>2</v>
      </c>
      <c r="I722" t="str">
        <f t="shared" si="12"/>
        <v>Obesity</v>
      </c>
      <c r="J722" t="str">
        <f>IF(Table1_1[[#This Row],[HBA1C]]&gt;=6.5,"Diabetic",IF(Table1_1[[#This Row],[HBA1C]]&gt;=5.7,"Prediabetic","Normal"))</f>
        <v>Diabetic</v>
      </c>
    </row>
    <row r="723" spans="1:10" x14ac:dyDescent="0.3">
      <c r="A723" t="s">
        <v>727</v>
      </c>
      <c r="B723" s="3">
        <v>32.1</v>
      </c>
      <c r="C723" s="3">
        <v>6.57</v>
      </c>
      <c r="D723" s="54" t="s">
        <v>3</v>
      </c>
      <c r="E723" s="54" t="s">
        <v>2</v>
      </c>
      <c r="F723" s="54" t="s">
        <v>4</v>
      </c>
      <c r="G723" s="54">
        <v>1</v>
      </c>
      <c r="H723" t="s">
        <v>2</v>
      </c>
      <c r="I723" t="str">
        <f t="shared" si="12"/>
        <v>Obesity</v>
      </c>
      <c r="J723" t="str">
        <f>IF(Table1_1[[#This Row],[HBA1C]]&gt;=6.5,"Diabetic",IF(Table1_1[[#This Row],[HBA1C]]&gt;=5.7,"Prediabetic","Normal"))</f>
        <v>Diabetic</v>
      </c>
    </row>
    <row r="724" spans="1:10" x14ac:dyDescent="0.3">
      <c r="A724" t="s">
        <v>728</v>
      </c>
      <c r="B724" s="3">
        <v>27.83</v>
      </c>
      <c r="C724" s="3">
        <v>11.61</v>
      </c>
      <c r="D724" s="54" t="s">
        <v>3</v>
      </c>
      <c r="E724" s="54" t="s">
        <v>2</v>
      </c>
      <c r="F724" s="54" t="s">
        <v>4</v>
      </c>
      <c r="G724" s="54">
        <v>1</v>
      </c>
      <c r="H724" t="s">
        <v>2</v>
      </c>
      <c r="I724" t="str">
        <f t="shared" si="12"/>
        <v>Overweight</v>
      </c>
      <c r="J724" t="str">
        <f>IF(Table1_1[[#This Row],[HBA1C]]&gt;=6.5,"Diabetic",IF(Table1_1[[#This Row],[HBA1C]]&gt;=5.7,"Prediabetic","Normal"))</f>
        <v>Diabetic</v>
      </c>
    </row>
    <row r="725" spans="1:10" x14ac:dyDescent="0.3">
      <c r="A725" t="s">
        <v>729</v>
      </c>
      <c r="B725" s="3">
        <v>27.72</v>
      </c>
      <c r="C725" s="3">
        <v>8.16</v>
      </c>
      <c r="D725" s="54" t="s">
        <v>3</v>
      </c>
      <c r="E725" s="54" t="s">
        <v>2</v>
      </c>
      <c r="F725" s="54" t="s">
        <v>4</v>
      </c>
      <c r="G725" s="54">
        <v>1</v>
      </c>
      <c r="H725" t="s">
        <v>2</v>
      </c>
      <c r="I725" t="str">
        <f t="shared" si="12"/>
        <v>Overweight</v>
      </c>
      <c r="J725" t="str">
        <f>IF(Table1_1[[#This Row],[HBA1C]]&gt;=6.5,"Diabetic",IF(Table1_1[[#This Row],[HBA1C]]&gt;=5.7,"Prediabetic","Normal"))</f>
        <v>Diabetic</v>
      </c>
    </row>
    <row r="726" spans="1:10" x14ac:dyDescent="0.3">
      <c r="A726" t="s">
        <v>730</v>
      </c>
      <c r="B726" s="3">
        <v>36.765000000000001</v>
      </c>
      <c r="C726" s="3">
        <v>4.4800000000000004</v>
      </c>
      <c r="D726" s="54" t="s">
        <v>3</v>
      </c>
      <c r="E726" s="54" t="s">
        <v>2</v>
      </c>
      <c r="F726" s="54" t="s">
        <v>2</v>
      </c>
      <c r="G726" s="54">
        <v>2</v>
      </c>
      <c r="H726" t="s">
        <v>2</v>
      </c>
      <c r="I726" t="str">
        <f t="shared" si="12"/>
        <v>Obesity</v>
      </c>
      <c r="J726" t="str">
        <f>IF(Table1_1[[#This Row],[HBA1C]]&gt;=6.5,"Diabetic",IF(Table1_1[[#This Row],[HBA1C]]&gt;=5.7,"Prediabetic","Normal"))</f>
        <v>Normal</v>
      </c>
    </row>
    <row r="727" spans="1:10" x14ac:dyDescent="0.3">
      <c r="A727" t="s">
        <v>731</v>
      </c>
      <c r="B727" s="3">
        <v>48.36</v>
      </c>
      <c r="C727" s="3">
        <v>4.08</v>
      </c>
      <c r="D727" s="54" t="s">
        <v>2</v>
      </c>
      <c r="E727" s="54" t="s">
        <v>2</v>
      </c>
      <c r="F727" s="54" t="s">
        <v>2</v>
      </c>
      <c r="G727" s="54">
        <v>0</v>
      </c>
      <c r="H727" t="s">
        <v>2</v>
      </c>
      <c r="I727" t="str">
        <f t="shared" si="12"/>
        <v>Obesity</v>
      </c>
      <c r="J727" t="str">
        <f>IF(Table1_1[[#This Row],[HBA1C]]&gt;=6.5,"Diabetic",IF(Table1_1[[#This Row],[HBA1C]]&gt;=5.7,"Prediabetic","Normal"))</f>
        <v>Normal</v>
      </c>
    </row>
    <row r="728" spans="1:10" x14ac:dyDescent="0.3">
      <c r="A728" t="s">
        <v>732</v>
      </c>
      <c r="B728" s="3">
        <v>31.445</v>
      </c>
      <c r="C728" s="3">
        <v>4.4000000000000004</v>
      </c>
      <c r="D728" s="54" t="s">
        <v>3</v>
      </c>
      <c r="E728" s="54" t="s">
        <v>2</v>
      </c>
      <c r="F728" s="54" t="s">
        <v>2</v>
      </c>
      <c r="G728" s="54">
        <v>2</v>
      </c>
      <c r="H728" t="s">
        <v>2</v>
      </c>
      <c r="I728" t="str">
        <f t="shared" si="12"/>
        <v>Obesity</v>
      </c>
      <c r="J728" t="str">
        <f>IF(Table1_1[[#This Row],[HBA1C]]&gt;=6.5,"Diabetic",IF(Table1_1[[#This Row],[HBA1C]]&gt;=5.7,"Prediabetic","Normal"))</f>
        <v>Normal</v>
      </c>
    </row>
    <row r="729" spans="1:10" x14ac:dyDescent="0.3">
      <c r="A729" t="s">
        <v>733</v>
      </c>
      <c r="B729" s="3">
        <v>27.55</v>
      </c>
      <c r="C729" s="3">
        <v>9.02</v>
      </c>
      <c r="D729" s="54" t="s">
        <v>2</v>
      </c>
      <c r="E729" s="54" t="s">
        <v>2</v>
      </c>
      <c r="F729" s="54" t="s">
        <v>2</v>
      </c>
      <c r="G729" s="54">
        <v>0</v>
      </c>
      <c r="H729" t="s">
        <v>2</v>
      </c>
      <c r="I729" t="str">
        <f t="shared" si="12"/>
        <v>Overweight</v>
      </c>
      <c r="J729" t="str">
        <f>IF(Table1_1[[#This Row],[HBA1C]]&gt;=6.5,"Diabetic",IF(Table1_1[[#This Row],[HBA1C]]&gt;=5.7,"Prediabetic","Normal"))</f>
        <v>Diabetic</v>
      </c>
    </row>
    <row r="730" spans="1:10" x14ac:dyDescent="0.3">
      <c r="A730" t="s">
        <v>734</v>
      </c>
      <c r="B730" s="3">
        <v>33.11</v>
      </c>
      <c r="C730" s="3">
        <v>8.06</v>
      </c>
      <c r="D730" s="54" t="s">
        <v>2</v>
      </c>
      <c r="E730" s="54" t="s">
        <v>2</v>
      </c>
      <c r="F730" s="54" t="s">
        <v>2</v>
      </c>
      <c r="G730" s="54">
        <v>0</v>
      </c>
      <c r="H730" t="s">
        <v>2</v>
      </c>
      <c r="I730" t="str">
        <f t="shared" si="12"/>
        <v>Obesity</v>
      </c>
      <c r="J730" t="str">
        <f>IF(Table1_1[[#This Row],[HBA1C]]&gt;=6.5,"Diabetic",IF(Table1_1[[#This Row],[HBA1C]]&gt;=5.7,"Prediabetic","Normal"))</f>
        <v>Diabetic</v>
      </c>
    </row>
    <row r="731" spans="1:10" x14ac:dyDescent="0.3">
      <c r="A731" t="s">
        <v>735</v>
      </c>
      <c r="B731" s="3">
        <v>36.85</v>
      </c>
      <c r="C731" s="3">
        <v>6.21</v>
      </c>
      <c r="D731" s="54" t="s">
        <v>3</v>
      </c>
      <c r="E731" s="54" t="s">
        <v>2</v>
      </c>
      <c r="F731" s="54" t="s">
        <v>2</v>
      </c>
      <c r="G731" s="54">
        <v>2</v>
      </c>
      <c r="H731" t="s">
        <v>2</v>
      </c>
      <c r="I731" t="str">
        <f t="shared" si="12"/>
        <v>Obesity</v>
      </c>
      <c r="J731" t="str">
        <f>IF(Table1_1[[#This Row],[HBA1C]]&gt;=6.5,"Diabetic",IF(Table1_1[[#This Row],[HBA1C]]&gt;=5.7,"Prediabetic","Normal"))</f>
        <v>Prediabetic</v>
      </c>
    </row>
    <row r="732" spans="1:10" x14ac:dyDescent="0.3">
      <c r="A732" t="s">
        <v>736</v>
      </c>
      <c r="B732" s="3">
        <v>36.299999999999997</v>
      </c>
      <c r="C732" s="3">
        <v>5.79</v>
      </c>
      <c r="D732" s="54" t="s">
        <v>3</v>
      </c>
      <c r="E732" s="54" t="s">
        <v>2</v>
      </c>
      <c r="F732" s="54" t="s">
        <v>2</v>
      </c>
      <c r="G732" s="54">
        <v>2</v>
      </c>
      <c r="H732" t="s">
        <v>2</v>
      </c>
      <c r="I732" t="str">
        <f t="shared" si="12"/>
        <v>Obesity</v>
      </c>
      <c r="J732" t="str">
        <f>IF(Table1_1[[#This Row],[HBA1C]]&gt;=6.5,"Diabetic",IF(Table1_1[[#This Row],[HBA1C]]&gt;=5.7,"Prediabetic","Normal"))</f>
        <v>Prediabetic</v>
      </c>
    </row>
    <row r="733" spans="1:10" x14ac:dyDescent="0.3">
      <c r="A733" t="s">
        <v>737</v>
      </c>
      <c r="B733" s="3">
        <v>45.34</v>
      </c>
      <c r="C733" s="3">
        <v>5.69</v>
      </c>
      <c r="D733" s="54" t="s">
        <v>3</v>
      </c>
      <c r="E733" s="54" t="s">
        <v>2</v>
      </c>
      <c r="F733" s="54" t="s">
        <v>2</v>
      </c>
      <c r="G733" s="54">
        <v>0</v>
      </c>
      <c r="H733" t="s">
        <v>2</v>
      </c>
      <c r="I733" t="str">
        <f t="shared" si="12"/>
        <v>Obesity</v>
      </c>
      <c r="J733" t="str">
        <f>IF(Table1_1[[#This Row],[HBA1C]]&gt;=6.5,"Diabetic",IF(Table1_1[[#This Row],[HBA1C]]&gt;=5.7,"Prediabetic","Normal"))</f>
        <v>Normal</v>
      </c>
    </row>
    <row r="734" spans="1:10" x14ac:dyDescent="0.3">
      <c r="A734" t="s">
        <v>738</v>
      </c>
      <c r="B734" s="3">
        <v>31.8</v>
      </c>
      <c r="C734" s="3">
        <v>5.36</v>
      </c>
      <c r="D734" s="54" t="s">
        <v>3</v>
      </c>
      <c r="E734" s="54" t="s">
        <v>2</v>
      </c>
      <c r="F734" s="54" t="s">
        <v>2</v>
      </c>
      <c r="G734" s="54">
        <v>2</v>
      </c>
      <c r="H734" t="s">
        <v>2</v>
      </c>
      <c r="I734" t="str">
        <f t="shared" si="12"/>
        <v>Obesity</v>
      </c>
      <c r="J734" t="str">
        <f>IF(Table1_1[[#This Row],[HBA1C]]&gt;=6.5,"Diabetic",IF(Table1_1[[#This Row],[HBA1C]]&gt;=5.7,"Prediabetic","Normal"))</f>
        <v>Normal</v>
      </c>
    </row>
    <row r="735" spans="1:10" x14ac:dyDescent="0.3">
      <c r="A735" t="s">
        <v>739</v>
      </c>
      <c r="B735" s="3">
        <v>41.02</v>
      </c>
      <c r="C735" s="3">
        <v>11.37</v>
      </c>
      <c r="D735" s="54" t="s">
        <v>2</v>
      </c>
      <c r="E735" s="54" t="s">
        <v>2</v>
      </c>
      <c r="F735" s="54" t="s">
        <v>2</v>
      </c>
      <c r="G735" s="54">
        <v>0</v>
      </c>
      <c r="H735" t="s">
        <v>2</v>
      </c>
      <c r="I735" t="str">
        <f t="shared" si="12"/>
        <v>Obesity</v>
      </c>
      <c r="J735" t="str">
        <f>IF(Table1_1[[#This Row],[HBA1C]]&gt;=6.5,"Diabetic",IF(Table1_1[[#This Row],[HBA1C]]&gt;=5.7,"Prediabetic","Normal"))</f>
        <v>Diabetic</v>
      </c>
    </row>
    <row r="736" spans="1:10" x14ac:dyDescent="0.3">
      <c r="A736" t="s">
        <v>740</v>
      </c>
      <c r="B736" s="3">
        <v>32.68</v>
      </c>
      <c r="C736" s="3">
        <v>11.87</v>
      </c>
      <c r="D736" s="54" t="s">
        <v>2</v>
      </c>
      <c r="E736" s="54" t="s">
        <v>2</v>
      </c>
      <c r="F736" s="54" t="s">
        <v>2</v>
      </c>
      <c r="G736" s="54">
        <v>0</v>
      </c>
      <c r="H736" t="s">
        <v>2</v>
      </c>
      <c r="I736" t="str">
        <f t="shared" si="12"/>
        <v>Obesity</v>
      </c>
      <c r="J736" t="str">
        <f>IF(Table1_1[[#This Row],[HBA1C]]&gt;=6.5,"Diabetic",IF(Table1_1[[#This Row],[HBA1C]]&gt;=5.7,"Prediabetic","Normal"))</f>
        <v>Diabetic</v>
      </c>
    </row>
    <row r="737" spans="1:10" x14ac:dyDescent="0.3">
      <c r="A737" t="s">
        <v>741</v>
      </c>
      <c r="B737" s="3">
        <v>21.7</v>
      </c>
      <c r="C737" s="3">
        <v>4.9000000000000004</v>
      </c>
      <c r="D737" s="54" t="s">
        <v>2</v>
      </c>
      <c r="E737" s="54" t="s">
        <v>2</v>
      </c>
      <c r="F737" s="54" t="s">
        <v>4</v>
      </c>
      <c r="G737" s="54">
        <v>1</v>
      </c>
      <c r="H737" t="s">
        <v>3</v>
      </c>
      <c r="I737" t="str">
        <f t="shared" si="12"/>
        <v>Normal Weight</v>
      </c>
      <c r="J737" t="str">
        <f>IF(Table1_1[[#This Row],[HBA1C]]&gt;=6.5,"Diabetic",IF(Table1_1[[#This Row],[HBA1C]]&gt;=5.7,"Prediabetic","Normal"))</f>
        <v>Normal</v>
      </c>
    </row>
    <row r="738" spans="1:10" x14ac:dyDescent="0.3">
      <c r="A738" t="s">
        <v>742</v>
      </c>
      <c r="B738" s="3">
        <v>40.479999999999997</v>
      </c>
      <c r="C738" s="3">
        <v>6.7</v>
      </c>
      <c r="D738" s="54" t="s">
        <v>2</v>
      </c>
      <c r="E738" s="54" t="s">
        <v>2</v>
      </c>
      <c r="F738" s="54" t="s">
        <v>2</v>
      </c>
      <c r="G738" s="54">
        <v>3</v>
      </c>
      <c r="H738" t="s">
        <v>2</v>
      </c>
      <c r="I738" t="str">
        <f t="shared" si="12"/>
        <v>Obesity</v>
      </c>
      <c r="J738" t="str">
        <f>IF(Table1_1[[#This Row],[HBA1C]]&gt;=6.5,"Diabetic",IF(Table1_1[[#This Row],[HBA1C]]&gt;=5.7,"Prediabetic","Normal"))</f>
        <v>Diabetic</v>
      </c>
    </row>
    <row r="739" spans="1:10" x14ac:dyDescent="0.3">
      <c r="A739" t="s">
        <v>743</v>
      </c>
      <c r="B739" s="3">
        <v>34.5</v>
      </c>
      <c r="C739" s="3">
        <v>10.3</v>
      </c>
      <c r="D739" s="54" t="s">
        <v>2</v>
      </c>
      <c r="E739" s="54" t="s">
        <v>2</v>
      </c>
      <c r="F739" s="54" t="s">
        <v>2</v>
      </c>
      <c r="G739" s="54">
        <v>3</v>
      </c>
      <c r="H739" t="s">
        <v>2</v>
      </c>
      <c r="I739" t="str">
        <f t="shared" si="12"/>
        <v>Obesity</v>
      </c>
      <c r="J739" t="str">
        <f>IF(Table1_1[[#This Row],[HBA1C]]&gt;=6.5,"Diabetic",IF(Table1_1[[#This Row],[HBA1C]]&gt;=5.7,"Prediabetic","Normal"))</f>
        <v>Diabetic</v>
      </c>
    </row>
    <row r="740" spans="1:10" x14ac:dyDescent="0.3">
      <c r="A740" t="s">
        <v>744</v>
      </c>
      <c r="B740" s="3">
        <v>45.9</v>
      </c>
      <c r="C740" s="3">
        <v>11.14</v>
      </c>
      <c r="D740" s="54" t="s">
        <v>3</v>
      </c>
      <c r="E740" s="54" t="s">
        <v>2</v>
      </c>
      <c r="F740" s="54" t="s">
        <v>2</v>
      </c>
      <c r="G740" s="54">
        <v>1</v>
      </c>
      <c r="H740" t="s">
        <v>2</v>
      </c>
      <c r="I740" t="str">
        <f t="shared" si="12"/>
        <v>Obesity</v>
      </c>
      <c r="J740" t="str">
        <f>IF(Table1_1[[#This Row],[HBA1C]]&gt;=6.5,"Diabetic",IF(Table1_1[[#This Row],[HBA1C]]&gt;=5.7,"Prediabetic","Normal"))</f>
        <v>Diabetic</v>
      </c>
    </row>
    <row r="741" spans="1:10" x14ac:dyDescent="0.3">
      <c r="A741" t="s">
        <v>745</v>
      </c>
      <c r="B741" s="3">
        <v>33.479999999999997</v>
      </c>
      <c r="C741" s="3">
        <v>4.74</v>
      </c>
      <c r="D741" s="54" t="s">
        <v>3</v>
      </c>
      <c r="E741" s="54" t="s">
        <v>2</v>
      </c>
      <c r="F741" s="54" t="s">
        <v>2</v>
      </c>
      <c r="G741" s="54">
        <v>2</v>
      </c>
      <c r="H741" t="s">
        <v>2</v>
      </c>
      <c r="I741" t="str">
        <f t="shared" si="12"/>
        <v>Obesity</v>
      </c>
      <c r="J741" t="str">
        <f>IF(Table1_1[[#This Row],[HBA1C]]&gt;=6.5,"Diabetic",IF(Table1_1[[#This Row],[HBA1C]]&gt;=5.7,"Prediabetic","Normal"))</f>
        <v>Normal</v>
      </c>
    </row>
    <row r="742" spans="1:10" x14ac:dyDescent="0.3">
      <c r="A742" t="s">
        <v>746</v>
      </c>
      <c r="B742" s="3">
        <v>28.31</v>
      </c>
      <c r="C742" s="3">
        <v>5.96</v>
      </c>
      <c r="D742" s="54" t="s">
        <v>3</v>
      </c>
      <c r="E742" s="54" t="s">
        <v>2</v>
      </c>
      <c r="F742" s="54" t="s">
        <v>2</v>
      </c>
      <c r="G742" s="54">
        <v>2</v>
      </c>
      <c r="H742" t="s">
        <v>2</v>
      </c>
      <c r="I742" t="str">
        <f t="shared" si="12"/>
        <v>Overweight</v>
      </c>
      <c r="J742" t="str">
        <f>IF(Table1_1[[#This Row],[HBA1C]]&gt;=6.5,"Diabetic",IF(Table1_1[[#This Row],[HBA1C]]&gt;=5.7,"Prediabetic","Normal"))</f>
        <v>Prediabetic</v>
      </c>
    </row>
    <row r="743" spans="1:10" x14ac:dyDescent="0.3">
      <c r="A743" t="s">
        <v>747</v>
      </c>
      <c r="B743" s="3">
        <v>21.565000000000001</v>
      </c>
      <c r="C743" s="3">
        <v>4.95</v>
      </c>
      <c r="D743" s="54" t="s">
        <v>2</v>
      </c>
      <c r="E743" s="54" t="s">
        <v>3</v>
      </c>
      <c r="F743" s="54" t="s">
        <v>2</v>
      </c>
      <c r="G743" s="54">
        <v>1</v>
      </c>
      <c r="H743" t="s">
        <v>3</v>
      </c>
      <c r="I743" t="str">
        <f t="shared" si="12"/>
        <v>Normal Weight</v>
      </c>
      <c r="J743" t="str">
        <f>IF(Table1_1[[#This Row],[HBA1C]]&gt;=6.5,"Diabetic",IF(Table1_1[[#This Row],[HBA1C]]&gt;=5.7,"Prediabetic","Normal"))</f>
        <v>Normal</v>
      </c>
    </row>
    <row r="744" spans="1:10" x14ac:dyDescent="0.3">
      <c r="A744" t="s">
        <v>748</v>
      </c>
      <c r="B744" s="3">
        <v>35.590000000000003</v>
      </c>
      <c r="C744" s="3">
        <v>5.21</v>
      </c>
      <c r="D744" s="54" t="s">
        <v>3</v>
      </c>
      <c r="E744" s="54" t="s">
        <v>2</v>
      </c>
      <c r="F744" s="54" t="s">
        <v>4</v>
      </c>
      <c r="G744" s="54">
        <v>1</v>
      </c>
      <c r="H744" t="s">
        <v>2</v>
      </c>
      <c r="I744" t="str">
        <f t="shared" si="12"/>
        <v>Obesity</v>
      </c>
      <c r="J744" t="str">
        <f>IF(Table1_1[[#This Row],[HBA1C]]&gt;=6.5,"Diabetic",IF(Table1_1[[#This Row],[HBA1C]]&gt;=5.7,"Prediabetic","Normal"))</f>
        <v>Normal</v>
      </c>
    </row>
    <row r="745" spans="1:10" x14ac:dyDescent="0.3">
      <c r="A745" t="s">
        <v>749</v>
      </c>
      <c r="B745" s="3">
        <v>43.44</v>
      </c>
      <c r="C745" s="3">
        <v>4.8600000000000003</v>
      </c>
      <c r="D745" s="54" t="s">
        <v>3</v>
      </c>
      <c r="E745" s="54" t="s">
        <v>2</v>
      </c>
      <c r="F745" s="54" t="s">
        <v>2</v>
      </c>
      <c r="G745" s="54">
        <v>0</v>
      </c>
      <c r="H745" t="s">
        <v>2</v>
      </c>
      <c r="I745" t="str">
        <f t="shared" si="12"/>
        <v>Obesity</v>
      </c>
      <c r="J745" t="str">
        <f>IF(Table1_1[[#This Row],[HBA1C]]&gt;=6.5,"Diabetic",IF(Table1_1[[#This Row],[HBA1C]]&gt;=5.7,"Prediabetic","Normal"))</f>
        <v>Normal</v>
      </c>
    </row>
    <row r="746" spans="1:10" x14ac:dyDescent="0.3">
      <c r="A746" t="s">
        <v>750</v>
      </c>
      <c r="B746" s="3">
        <v>21.754999999999999</v>
      </c>
      <c r="C746" s="3">
        <v>7.79</v>
      </c>
      <c r="D746" s="54" t="s">
        <v>3</v>
      </c>
      <c r="E746" s="54" t="s">
        <v>2</v>
      </c>
      <c r="F746" s="54" t="s">
        <v>2</v>
      </c>
      <c r="G746" s="54">
        <v>0</v>
      </c>
      <c r="H746" t="s">
        <v>2</v>
      </c>
      <c r="I746" t="str">
        <f t="shared" si="12"/>
        <v>Normal Weight</v>
      </c>
      <c r="J746" t="str">
        <f>IF(Table1_1[[#This Row],[HBA1C]]&gt;=6.5,"Diabetic",IF(Table1_1[[#This Row],[HBA1C]]&gt;=5.7,"Prediabetic","Normal"))</f>
        <v>Diabetic</v>
      </c>
    </row>
    <row r="747" spans="1:10" x14ac:dyDescent="0.3">
      <c r="A747" t="s">
        <v>751</v>
      </c>
      <c r="B747" s="3">
        <v>44.55</v>
      </c>
      <c r="C747" s="3">
        <v>7.12</v>
      </c>
      <c r="D747" s="54" t="s">
        <v>3</v>
      </c>
      <c r="E747" s="54" t="s">
        <v>2</v>
      </c>
      <c r="F747" s="54" t="s">
        <v>2</v>
      </c>
      <c r="G747" s="54">
        <v>1</v>
      </c>
      <c r="H747" t="s">
        <v>2</v>
      </c>
      <c r="I747" t="str">
        <f t="shared" si="12"/>
        <v>Obesity</v>
      </c>
      <c r="J747" t="str">
        <f>IF(Table1_1[[#This Row],[HBA1C]]&gt;=6.5,"Diabetic",IF(Table1_1[[#This Row],[HBA1C]]&gt;=5.7,"Prediabetic","Normal"))</f>
        <v>Diabetic</v>
      </c>
    </row>
    <row r="748" spans="1:10" x14ac:dyDescent="0.3">
      <c r="A748" t="s">
        <v>752</v>
      </c>
      <c r="B748" s="3">
        <v>43.32</v>
      </c>
      <c r="C748" s="3">
        <v>4.67</v>
      </c>
      <c r="D748" s="54" t="s">
        <v>3</v>
      </c>
      <c r="E748" s="54" t="s">
        <v>2</v>
      </c>
      <c r="F748" s="54" t="s">
        <v>2</v>
      </c>
      <c r="G748" s="54">
        <v>0</v>
      </c>
      <c r="H748" t="s">
        <v>2</v>
      </c>
      <c r="I748" t="str">
        <f t="shared" si="12"/>
        <v>Obesity</v>
      </c>
      <c r="J748" t="str">
        <f>IF(Table1_1[[#This Row],[HBA1C]]&gt;=6.5,"Diabetic",IF(Table1_1[[#This Row],[HBA1C]]&gt;=5.7,"Prediabetic","Normal"))</f>
        <v>Normal</v>
      </c>
    </row>
    <row r="749" spans="1:10" x14ac:dyDescent="0.3">
      <c r="A749" t="s">
        <v>753</v>
      </c>
      <c r="B749" s="3">
        <v>31.23</v>
      </c>
      <c r="C749" s="3">
        <v>9.1199999999999992</v>
      </c>
      <c r="D749" s="54" t="s">
        <v>3</v>
      </c>
      <c r="E749" s="54" t="s">
        <v>2</v>
      </c>
      <c r="F749" s="54" t="s">
        <v>4</v>
      </c>
      <c r="G749" s="54">
        <v>1</v>
      </c>
      <c r="H749" t="s">
        <v>2</v>
      </c>
      <c r="I749" t="str">
        <f t="shared" si="12"/>
        <v>Obesity</v>
      </c>
      <c r="J749" t="str">
        <f>IF(Table1_1[[#This Row],[HBA1C]]&gt;=6.5,"Diabetic",IF(Table1_1[[#This Row],[HBA1C]]&gt;=5.7,"Prediabetic","Normal"))</f>
        <v>Diabetic</v>
      </c>
    </row>
    <row r="750" spans="1:10" x14ac:dyDescent="0.3">
      <c r="A750" t="s">
        <v>754</v>
      </c>
      <c r="B750" s="3">
        <v>42.81</v>
      </c>
      <c r="C750" s="3">
        <v>4.1500000000000004</v>
      </c>
      <c r="D750" s="54" t="s">
        <v>2</v>
      </c>
      <c r="E750" s="54" t="s">
        <v>2</v>
      </c>
      <c r="F750" s="54" t="s">
        <v>2</v>
      </c>
      <c r="G750" s="54">
        <v>1</v>
      </c>
      <c r="H750" t="s">
        <v>2</v>
      </c>
      <c r="I750" t="str">
        <f t="shared" si="12"/>
        <v>Obesity</v>
      </c>
      <c r="J750" t="str">
        <f>IF(Table1_1[[#This Row],[HBA1C]]&gt;=6.5,"Diabetic",IF(Table1_1[[#This Row],[HBA1C]]&gt;=5.7,"Prediabetic","Normal"))</f>
        <v>Normal</v>
      </c>
    </row>
    <row r="751" spans="1:10" x14ac:dyDescent="0.3">
      <c r="A751" t="s">
        <v>755</v>
      </c>
      <c r="B751" s="3">
        <v>35.909999999999997</v>
      </c>
      <c r="C751" s="3">
        <v>6.72</v>
      </c>
      <c r="D751" s="54" t="s">
        <v>3</v>
      </c>
      <c r="E751" s="54" t="s">
        <v>2</v>
      </c>
      <c r="F751" s="54" t="s">
        <v>2</v>
      </c>
      <c r="G751" s="54">
        <v>2</v>
      </c>
      <c r="H751" t="s">
        <v>2</v>
      </c>
      <c r="I751" t="str">
        <f t="shared" si="12"/>
        <v>Obesity</v>
      </c>
      <c r="J751" t="str">
        <f>IF(Table1_1[[#This Row],[HBA1C]]&gt;=6.5,"Diabetic",IF(Table1_1[[#This Row],[HBA1C]]&gt;=5.7,"Prediabetic","Normal"))</f>
        <v>Diabetic</v>
      </c>
    </row>
    <row r="752" spans="1:10" x14ac:dyDescent="0.3">
      <c r="A752" t="s">
        <v>756</v>
      </c>
      <c r="B752" s="3">
        <v>36.65</v>
      </c>
      <c r="C752" s="3">
        <v>5.01</v>
      </c>
      <c r="D752" s="54" t="s">
        <v>3</v>
      </c>
      <c r="E752" s="54" t="s">
        <v>2</v>
      </c>
      <c r="F752" s="54" t="s">
        <v>4</v>
      </c>
      <c r="G752" s="54">
        <v>1</v>
      </c>
      <c r="H752" t="s">
        <v>2</v>
      </c>
      <c r="I752" t="str">
        <f t="shared" si="12"/>
        <v>Obesity</v>
      </c>
      <c r="J752" t="str">
        <f>IF(Table1_1[[#This Row],[HBA1C]]&gt;=6.5,"Diabetic",IF(Table1_1[[#This Row],[HBA1C]]&gt;=5.7,"Prediabetic","Normal"))</f>
        <v>Normal</v>
      </c>
    </row>
    <row r="753" spans="1:10" x14ac:dyDescent="0.3">
      <c r="A753" t="s">
        <v>757</v>
      </c>
      <c r="B753" s="3">
        <v>22.04</v>
      </c>
      <c r="C753" s="3">
        <v>10.9</v>
      </c>
      <c r="D753" s="54" t="s">
        <v>3</v>
      </c>
      <c r="E753" s="54" t="s">
        <v>2</v>
      </c>
      <c r="F753" s="54" t="s">
        <v>2</v>
      </c>
      <c r="G753" s="54">
        <v>2</v>
      </c>
      <c r="H753" t="s">
        <v>2</v>
      </c>
      <c r="I753" t="str">
        <f t="shared" si="12"/>
        <v>Normal Weight</v>
      </c>
      <c r="J753" t="str">
        <f>IF(Table1_1[[#This Row],[HBA1C]]&gt;=6.5,"Diabetic",IF(Table1_1[[#This Row],[HBA1C]]&gt;=5.7,"Prediabetic","Normal"))</f>
        <v>Diabetic</v>
      </c>
    </row>
    <row r="754" spans="1:10" x14ac:dyDescent="0.3">
      <c r="A754" t="s">
        <v>758</v>
      </c>
      <c r="B754" s="3">
        <v>31.824999999999999</v>
      </c>
      <c r="C754" s="3">
        <v>5.52</v>
      </c>
      <c r="D754" s="54" t="s">
        <v>3</v>
      </c>
      <c r="E754" s="54" t="s">
        <v>2</v>
      </c>
      <c r="F754" s="54" t="s">
        <v>2</v>
      </c>
      <c r="G754" s="54">
        <v>1</v>
      </c>
      <c r="H754" t="s">
        <v>2</v>
      </c>
      <c r="I754" t="str">
        <f t="shared" si="12"/>
        <v>Obesity</v>
      </c>
      <c r="J754" t="str">
        <f>IF(Table1_1[[#This Row],[HBA1C]]&gt;=6.5,"Diabetic",IF(Table1_1[[#This Row],[HBA1C]]&gt;=5.7,"Prediabetic","Normal"))</f>
        <v>Normal</v>
      </c>
    </row>
    <row r="755" spans="1:10" x14ac:dyDescent="0.3">
      <c r="A755" t="s">
        <v>759</v>
      </c>
      <c r="B755" s="3">
        <v>53.58</v>
      </c>
      <c r="C755" s="3">
        <v>4.55</v>
      </c>
      <c r="D755" s="54" t="s">
        <v>2</v>
      </c>
      <c r="E755" s="54" t="s">
        <v>2</v>
      </c>
      <c r="F755" s="54" t="s">
        <v>2</v>
      </c>
      <c r="G755" s="54">
        <v>1</v>
      </c>
      <c r="H755" t="s">
        <v>2</v>
      </c>
      <c r="I755" t="str">
        <f t="shared" si="12"/>
        <v>Obesity</v>
      </c>
      <c r="J755" t="str">
        <f>IF(Table1_1[[#This Row],[HBA1C]]&gt;=6.5,"Diabetic",IF(Table1_1[[#This Row],[HBA1C]]&gt;=5.7,"Prediabetic","Normal"))</f>
        <v>Normal</v>
      </c>
    </row>
    <row r="756" spans="1:10" x14ac:dyDescent="0.3">
      <c r="A756" t="s">
        <v>760</v>
      </c>
      <c r="B756" s="3">
        <v>34.299999999999997</v>
      </c>
      <c r="C756" s="3">
        <v>11.76</v>
      </c>
      <c r="D756" s="54" t="s">
        <v>2</v>
      </c>
      <c r="E756" s="54" t="s">
        <v>2</v>
      </c>
      <c r="F756" s="54" t="s">
        <v>2</v>
      </c>
      <c r="G756" s="54">
        <v>0</v>
      </c>
      <c r="H756" t="s">
        <v>2</v>
      </c>
      <c r="I756" t="str">
        <f t="shared" si="12"/>
        <v>Obesity</v>
      </c>
      <c r="J756" t="str">
        <f>IF(Table1_1[[#This Row],[HBA1C]]&gt;=6.5,"Diabetic",IF(Table1_1[[#This Row],[HBA1C]]&gt;=5.7,"Prediabetic","Normal"))</f>
        <v>Diabetic</v>
      </c>
    </row>
    <row r="757" spans="1:10" x14ac:dyDescent="0.3">
      <c r="A757" t="s">
        <v>761</v>
      </c>
      <c r="B757" s="3">
        <v>32.11</v>
      </c>
      <c r="C757" s="3">
        <v>7.06</v>
      </c>
      <c r="D757" s="54" t="s">
        <v>2</v>
      </c>
      <c r="E757" s="54" t="s">
        <v>2</v>
      </c>
      <c r="F757" s="54" t="s">
        <v>2</v>
      </c>
      <c r="G757" s="54">
        <v>0</v>
      </c>
      <c r="H757" t="s">
        <v>2</v>
      </c>
      <c r="I757" t="str">
        <f t="shared" si="12"/>
        <v>Obesity</v>
      </c>
      <c r="J757" t="str">
        <f>IF(Table1_1[[#This Row],[HBA1C]]&gt;=6.5,"Diabetic",IF(Table1_1[[#This Row],[HBA1C]]&gt;=5.7,"Prediabetic","Normal"))</f>
        <v>Diabetic</v>
      </c>
    </row>
    <row r="758" spans="1:10" x14ac:dyDescent="0.3">
      <c r="A758" t="s">
        <v>762</v>
      </c>
      <c r="B758" s="3">
        <v>31.78</v>
      </c>
      <c r="C758" s="3">
        <v>11.35</v>
      </c>
      <c r="D758" s="54" t="s">
        <v>3</v>
      </c>
      <c r="E758" s="54" t="s">
        <v>2</v>
      </c>
      <c r="F758" s="54" t="s">
        <v>4</v>
      </c>
      <c r="G758" s="54">
        <v>1</v>
      </c>
      <c r="H758" t="s">
        <v>2</v>
      </c>
      <c r="I758" t="str">
        <f t="shared" si="12"/>
        <v>Obesity</v>
      </c>
      <c r="J758" t="str">
        <f>IF(Table1_1[[#This Row],[HBA1C]]&gt;=6.5,"Diabetic",IF(Table1_1[[#This Row],[HBA1C]]&gt;=5.7,"Prediabetic","Normal"))</f>
        <v>Diabetic</v>
      </c>
    </row>
    <row r="759" spans="1:10" x14ac:dyDescent="0.3">
      <c r="A759" t="s">
        <v>763</v>
      </c>
      <c r="B759" s="3">
        <v>46.89</v>
      </c>
      <c r="C759" s="3">
        <v>5.52</v>
      </c>
      <c r="D759" s="54" t="s">
        <v>2</v>
      </c>
      <c r="E759" s="54" t="s">
        <v>2</v>
      </c>
      <c r="F759" s="54" t="s">
        <v>2</v>
      </c>
      <c r="G759" s="54">
        <v>0</v>
      </c>
      <c r="H759" t="s">
        <v>2</v>
      </c>
      <c r="I759" t="str">
        <f t="shared" si="12"/>
        <v>Obesity</v>
      </c>
      <c r="J759" t="str">
        <f>IF(Table1_1[[#This Row],[HBA1C]]&gt;=6.5,"Diabetic",IF(Table1_1[[#This Row],[HBA1C]]&gt;=5.7,"Prediabetic","Normal"))</f>
        <v>Normal</v>
      </c>
    </row>
    <row r="760" spans="1:10" x14ac:dyDescent="0.3">
      <c r="A760" t="s">
        <v>764</v>
      </c>
      <c r="B760" s="3">
        <v>39.35</v>
      </c>
      <c r="C760" s="3">
        <v>7.86</v>
      </c>
      <c r="D760" s="54" t="s">
        <v>3</v>
      </c>
      <c r="E760" s="54" t="s">
        <v>2</v>
      </c>
      <c r="F760" s="54" t="s">
        <v>2</v>
      </c>
      <c r="G760" s="54">
        <v>1</v>
      </c>
      <c r="H760" t="s">
        <v>2</v>
      </c>
      <c r="I760" t="str">
        <f t="shared" si="12"/>
        <v>Obesity</v>
      </c>
      <c r="J760" t="str">
        <f>IF(Table1_1[[#This Row],[HBA1C]]&gt;=6.5,"Diabetic",IF(Table1_1[[#This Row],[HBA1C]]&gt;=5.7,"Prediabetic","Normal"))</f>
        <v>Diabetic</v>
      </c>
    </row>
    <row r="761" spans="1:10" x14ac:dyDescent="0.3">
      <c r="A761" t="s">
        <v>765</v>
      </c>
      <c r="B761" s="3">
        <v>39.200000000000003</v>
      </c>
      <c r="C761" s="3">
        <v>11.38</v>
      </c>
      <c r="D761" s="54" t="s">
        <v>2</v>
      </c>
      <c r="E761" s="54" t="s">
        <v>2</v>
      </c>
      <c r="F761" s="54" t="s">
        <v>2</v>
      </c>
      <c r="G761" s="54">
        <v>0</v>
      </c>
      <c r="H761" t="s">
        <v>2</v>
      </c>
      <c r="I761" t="str">
        <f t="shared" si="12"/>
        <v>Obesity</v>
      </c>
      <c r="J761" t="str">
        <f>IF(Table1_1[[#This Row],[HBA1C]]&gt;=6.5,"Diabetic",IF(Table1_1[[#This Row],[HBA1C]]&gt;=5.7,"Prediabetic","Normal"))</f>
        <v>Diabetic</v>
      </c>
    </row>
    <row r="762" spans="1:10" x14ac:dyDescent="0.3">
      <c r="A762" t="s">
        <v>766</v>
      </c>
      <c r="B762" s="3">
        <v>39.159999999999997</v>
      </c>
      <c r="C762" s="3">
        <v>10.48</v>
      </c>
      <c r="D762" s="54" t="s">
        <v>2</v>
      </c>
      <c r="E762" s="54" t="s">
        <v>2</v>
      </c>
      <c r="F762" s="54" t="s">
        <v>2</v>
      </c>
      <c r="G762" s="54">
        <v>0</v>
      </c>
      <c r="H762" t="s">
        <v>2</v>
      </c>
      <c r="I762" t="str">
        <f t="shared" si="12"/>
        <v>Obesity</v>
      </c>
      <c r="J762" t="str">
        <f>IF(Table1_1[[#This Row],[HBA1C]]&gt;=6.5,"Diabetic",IF(Table1_1[[#This Row],[HBA1C]]&gt;=5.7,"Prediabetic","Normal"))</f>
        <v>Diabetic</v>
      </c>
    </row>
    <row r="763" spans="1:10" x14ac:dyDescent="0.3">
      <c r="A763" t="s">
        <v>767</v>
      </c>
      <c r="B763" s="3">
        <v>44.1</v>
      </c>
      <c r="C763" s="3">
        <v>5.04</v>
      </c>
      <c r="D763" s="54" t="s">
        <v>3</v>
      </c>
      <c r="E763" s="54" t="s">
        <v>2</v>
      </c>
      <c r="F763" s="54" t="s">
        <v>2</v>
      </c>
      <c r="G763" s="54">
        <v>0</v>
      </c>
      <c r="H763" t="s">
        <v>2</v>
      </c>
      <c r="I763" t="str">
        <f t="shared" si="12"/>
        <v>Obesity</v>
      </c>
      <c r="J763" t="str">
        <f>IF(Table1_1[[#This Row],[HBA1C]]&gt;=6.5,"Diabetic",IF(Table1_1[[#This Row],[HBA1C]]&gt;=5.7,"Prediabetic","Normal"))</f>
        <v>Normal</v>
      </c>
    </row>
    <row r="764" spans="1:10" x14ac:dyDescent="0.3">
      <c r="A764" t="s">
        <v>768</v>
      </c>
      <c r="B764" s="3">
        <v>33.200000000000003</v>
      </c>
      <c r="C764" s="3">
        <v>9.06</v>
      </c>
      <c r="D764" s="54" t="s">
        <v>2</v>
      </c>
      <c r="E764" s="54" t="s">
        <v>2</v>
      </c>
      <c r="F764" s="54" t="s">
        <v>2</v>
      </c>
      <c r="G764" s="54">
        <v>0</v>
      </c>
      <c r="H764" t="s">
        <v>2</v>
      </c>
      <c r="I764" t="str">
        <f t="shared" si="12"/>
        <v>Obesity</v>
      </c>
      <c r="J764" t="str">
        <f>IF(Table1_1[[#This Row],[HBA1C]]&gt;=6.5,"Diabetic",IF(Table1_1[[#This Row],[HBA1C]]&gt;=5.7,"Prediabetic","Normal"))</f>
        <v>Diabetic</v>
      </c>
    </row>
    <row r="765" spans="1:10" x14ac:dyDescent="0.3">
      <c r="A765" t="s">
        <v>769</v>
      </c>
      <c r="B765" s="3">
        <v>29.92</v>
      </c>
      <c r="C765" s="3">
        <v>11.07</v>
      </c>
      <c r="D765" s="54" t="s">
        <v>2</v>
      </c>
      <c r="E765" s="54" t="s">
        <v>2</v>
      </c>
      <c r="F765" s="54" t="s">
        <v>2</v>
      </c>
      <c r="G765" s="54">
        <v>0</v>
      </c>
      <c r="H765" t="s">
        <v>2</v>
      </c>
      <c r="I765" t="str">
        <f t="shared" si="12"/>
        <v>Overweight</v>
      </c>
      <c r="J765" t="str">
        <f>IF(Table1_1[[#This Row],[HBA1C]]&gt;=6.5,"Diabetic",IF(Table1_1[[#This Row],[HBA1C]]&gt;=5.7,"Prediabetic","Normal"))</f>
        <v>Diabetic</v>
      </c>
    </row>
    <row r="766" spans="1:10" x14ac:dyDescent="0.3">
      <c r="A766" t="s">
        <v>770</v>
      </c>
      <c r="B766" s="3">
        <v>25</v>
      </c>
      <c r="C766" s="3">
        <v>10.45</v>
      </c>
      <c r="D766" s="54" t="s">
        <v>2</v>
      </c>
      <c r="E766" s="54" t="s">
        <v>2</v>
      </c>
      <c r="F766" s="54" t="s">
        <v>2</v>
      </c>
      <c r="G766" s="54">
        <v>0</v>
      </c>
      <c r="H766" t="s">
        <v>2</v>
      </c>
      <c r="I766" t="str">
        <f t="shared" si="12"/>
        <v>Overweight</v>
      </c>
      <c r="J766" t="str">
        <f>IF(Table1_1[[#This Row],[HBA1C]]&gt;=6.5,"Diabetic",IF(Table1_1[[#This Row],[HBA1C]]&gt;=5.7,"Prediabetic","Normal"))</f>
        <v>Diabetic</v>
      </c>
    </row>
    <row r="767" spans="1:10" x14ac:dyDescent="0.3">
      <c r="A767" t="s">
        <v>771</v>
      </c>
      <c r="B767" s="3">
        <v>38.869999999999997</v>
      </c>
      <c r="C767" s="3">
        <v>8.6300000000000008</v>
      </c>
      <c r="D767" s="54" t="s">
        <v>3</v>
      </c>
      <c r="E767" s="54" t="s">
        <v>2</v>
      </c>
      <c r="F767" s="54" t="s">
        <v>2</v>
      </c>
      <c r="G767" s="54">
        <v>1</v>
      </c>
      <c r="H767" t="s">
        <v>2</v>
      </c>
      <c r="I767" t="str">
        <f t="shared" si="12"/>
        <v>Obesity</v>
      </c>
      <c r="J767" t="str">
        <f>IF(Table1_1[[#This Row],[HBA1C]]&gt;=6.5,"Diabetic",IF(Table1_1[[#This Row],[HBA1C]]&gt;=5.7,"Prediabetic","Normal"))</f>
        <v>Diabetic</v>
      </c>
    </row>
    <row r="768" spans="1:10" x14ac:dyDescent="0.3">
      <c r="A768" t="s">
        <v>772</v>
      </c>
      <c r="B768" s="3">
        <v>32.299999999999997</v>
      </c>
      <c r="C768" s="3">
        <v>5.28</v>
      </c>
      <c r="D768" s="54" t="s">
        <v>3</v>
      </c>
      <c r="E768" s="54" t="s">
        <v>2</v>
      </c>
      <c r="F768" s="54" t="s">
        <v>2</v>
      </c>
      <c r="G768" s="54">
        <v>2</v>
      </c>
      <c r="H768" t="s">
        <v>2</v>
      </c>
      <c r="I768" t="str">
        <f t="shared" si="12"/>
        <v>Obesity</v>
      </c>
      <c r="J768" t="str">
        <f>IF(Table1_1[[#This Row],[HBA1C]]&gt;=6.5,"Diabetic",IF(Table1_1[[#This Row],[HBA1C]]&gt;=5.7,"Prediabetic","Normal"))</f>
        <v>Normal</v>
      </c>
    </row>
    <row r="769" spans="1:10" x14ac:dyDescent="0.3">
      <c r="A769" t="s">
        <v>773</v>
      </c>
      <c r="B769" s="3">
        <v>31.16</v>
      </c>
      <c r="C769" s="3">
        <v>7.49</v>
      </c>
      <c r="D769" s="54" t="s">
        <v>3</v>
      </c>
      <c r="E769" s="54" t="s">
        <v>2</v>
      </c>
      <c r="F769" s="54" t="s">
        <v>2</v>
      </c>
      <c r="G769" s="54">
        <v>2</v>
      </c>
      <c r="H769" t="s">
        <v>2</v>
      </c>
      <c r="I769" t="str">
        <f t="shared" si="12"/>
        <v>Obesity</v>
      </c>
      <c r="J769" t="str">
        <f>IF(Table1_1[[#This Row],[HBA1C]]&gt;=6.5,"Diabetic",IF(Table1_1[[#This Row],[HBA1C]]&gt;=5.7,"Prediabetic","Normal"))</f>
        <v>Diabetic</v>
      </c>
    </row>
    <row r="770" spans="1:10" x14ac:dyDescent="0.3">
      <c r="A770" t="s">
        <v>774</v>
      </c>
      <c r="B770" s="3">
        <v>54.59</v>
      </c>
      <c r="C770" s="3">
        <v>4.2699999999999996</v>
      </c>
      <c r="D770" s="54" t="s">
        <v>2</v>
      </c>
      <c r="E770" s="54" t="s">
        <v>2</v>
      </c>
      <c r="F770" s="54" t="s">
        <v>2</v>
      </c>
      <c r="G770" s="54">
        <v>0</v>
      </c>
      <c r="H770" t="s">
        <v>2</v>
      </c>
      <c r="I770" t="str">
        <f t="shared" si="12"/>
        <v>Obesity</v>
      </c>
      <c r="J770" t="str">
        <f>IF(Table1_1[[#This Row],[HBA1C]]&gt;=6.5,"Diabetic",IF(Table1_1[[#This Row],[HBA1C]]&gt;=5.7,"Prediabetic","Normal"))</f>
        <v>Normal</v>
      </c>
    </row>
    <row r="771" spans="1:10" x14ac:dyDescent="0.3">
      <c r="A771" t="s">
        <v>775</v>
      </c>
      <c r="B771" s="3">
        <v>21.09</v>
      </c>
      <c r="C771" s="3">
        <v>9.2200000000000006</v>
      </c>
      <c r="D771" s="54" t="s">
        <v>3</v>
      </c>
      <c r="E771" s="54" t="s">
        <v>2</v>
      </c>
      <c r="F771" s="54" t="s">
        <v>2</v>
      </c>
      <c r="G771" s="54">
        <v>2</v>
      </c>
      <c r="H771" t="s">
        <v>2</v>
      </c>
      <c r="I771" t="str">
        <f t="shared" si="12"/>
        <v>Normal Weight</v>
      </c>
      <c r="J771" t="str">
        <f>IF(Table1_1[[#This Row],[HBA1C]]&gt;=6.5,"Diabetic",IF(Table1_1[[#This Row],[HBA1C]]&gt;=5.7,"Prediabetic","Normal"))</f>
        <v>Diabetic</v>
      </c>
    </row>
    <row r="772" spans="1:10" x14ac:dyDescent="0.3">
      <c r="A772" t="s">
        <v>776</v>
      </c>
      <c r="B772" s="3">
        <v>52.41</v>
      </c>
      <c r="C772" s="3">
        <v>5.99</v>
      </c>
      <c r="D772" s="54" t="s">
        <v>2</v>
      </c>
      <c r="E772" s="54" t="s">
        <v>2</v>
      </c>
      <c r="F772" s="54" t="s">
        <v>2</v>
      </c>
      <c r="G772" s="54">
        <v>1</v>
      </c>
      <c r="H772" t="s">
        <v>2</v>
      </c>
      <c r="I772" t="str">
        <f t="shared" si="12"/>
        <v>Obesity</v>
      </c>
      <c r="J772" t="str">
        <f>IF(Table1_1[[#This Row],[HBA1C]]&gt;=6.5,"Diabetic",IF(Table1_1[[#This Row],[HBA1C]]&gt;=5.7,"Prediabetic","Normal"))</f>
        <v>Prediabetic</v>
      </c>
    </row>
    <row r="773" spans="1:10" x14ac:dyDescent="0.3">
      <c r="A773" t="s">
        <v>777</v>
      </c>
      <c r="B773" s="3">
        <v>41.47</v>
      </c>
      <c r="C773" s="3">
        <v>5.86</v>
      </c>
      <c r="D773" s="54" t="s">
        <v>3</v>
      </c>
      <c r="E773" s="54" t="s">
        <v>2</v>
      </c>
      <c r="F773" s="54" t="s">
        <v>2</v>
      </c>
      <c r="G773" s="54">
        <v>2</v>
      </c>
      <c r="H773" t="s">
        <v>2</v>
      </c>
      <c r="I773" t="str">
        <f t="shared" si="12"/>
        <v>Obesity</v>
      </c>
      <c r="J773" t="str">
        <f>IF(Table1_1[[#This Row],[HBA1C]]&gt;=6.5,"Diabetic",IF(Table1_1[[#This Row],[HBA1C]]&gt;=5.7,"Prediabetic","Normal"))</f>
        <v>Prediabetic</v>
      </c>
    </row>
    <row r="774" spans="1:10" x14ac:dyDescent="0.3">
      <c r="A774" t="s">
        <v>778</v>
      </c>
      <c r="B774" s="3">
        <v>33.1</v>
      </c>
      <c r="C774" s="3">
        <v>5.19</v>
      </c>
      <c r="D774" s="54" t="s">
        <v>3</v>
      </c>
      <c r="E774" s="54" t="s">
        <v>2</v>
      </c>
      <c r="F774" s="54" t="s">
        <v>2</v>
      </c>
      <c r="G774" s="54">
        <v>2</v>
      </c>
      <c r="H774" t="s">
        <v>2</v>
      </c>
      <c r="I774" t="str">
        <f t="shared" si="12"/>
        <v>Obesity</v>
      </c>
      <c r="J774" t="str">
        <f>IF(Table1_1[[#This Row],[HBA1C]]&gt;=6.5,"Diabetic",IF(Table1_1[[#This Row],[HBA1C]]&gt;=5.7,"Prediabetic","Normal"))</f>
        <v>Normal</v>
      </c>
    </row>
    <row r="775" spans="1:10" x14ac:dyDescent="0.3">
      <c r="A775" t="s">
        <v>779</v>
      </c>
      <c r="B775" s="3">
        <v>30.8</v>
      </c>
      <c r="C775" s="3">
        <v>4.37</v>
      </c>
      <c r="D775" s="54" t="s">
        <v>3</v>
      </c>
      <c r="E775" s="54" t="s">
        <v>2</v>
      </c>
      <c r="F775" s="54" t="s">
        <v>2</v>
      </c>
      <c r="G775" s="54">
        <v>2</v>
      </c>
      <c r="H775" t="s">
        <v>2</v>
      </c>
      <c r="I775" t="str">
        <f t="shared" si="12"/>
        <v>Obesity</v>
      </c>
      <c r="J775" t="str">
        <f>IF(Table1_1[[#This Row],[HBA1C]]&gt;=6.5,"Diabetic",IF(Table1_1[[#This Row],[HBA1C]]&gt;=5.7,"Prediabetic","Normal"))</f>
        <v>Normal</v>
      </c>
    </row>
    <row r="776" spans="1:10" x14ac:dyDescent="0.3">
      <c r="A776" t="s">
        <v>780</v>
      </c>
      <c r="B776" s="3">
        <v>42.06</v>
      </c>
      <c r="C776" s="3">
        <v>5.32</v>
      </c>
      <c r="D776" s="54" t="s">
        <v>2</v>
      </c>
      <c r="E776" s="54" t="s">
        <v>2</v>
      </c>
      <c r="F776" s="54" t="s">
        <v>2</v>
      </c>
      <c r="G776" s="54">
        <v>1</v>
      </c>
      <c r="H776" t="s">
        <v>2</v>
      </c>
      <c r="I776" t="str">
        <f t="shared" ref="I776:I839" si="13">IF(B776&gt;=30,"Obesity",IF(B776&gt;=25,"Overweight",IF(B776&gt;18.5,"Normal Weight","Under  Weight")))</f>
        <v>Obesity</v>
      </c>
      <c r="J776" t="str">
        <f>IF(Table1_1[[#This Row],[HBA1C]]&gt;=6.5,"Diabetic",IF(Table1_1[[#This Row],[HBA1C]]&gt;=5.7,"Prediabetic","Normal"))</f>
        <v>Normal</v>
      </c>
    </row>
    <row r="777" spans="1:10" x14ac:dyDescent="0.3">
      <c r="A777" t="s">
        <v>781</v>
      </c>
      <c r="B777" s="3">
        <v>39.270000000000003</v>
      </c>
      <c r="C777" s="3">
        <v>5.64</v>
      </c>
      <c r="D777" s="54" t="s">
        <v>2</v>
      </c>
      <c r="E777" s="54" t="s">
        <v>2</v>
      </c>
      <c r="F777" s="54" t="s">
        <v>4</v>
      </c>
      <c r="G777" s="54">
        <v>1</v>
      </c>
      <c r="H777" t="s">
        <v>2</v>
      </c>
      <c r="I777" t="str">
        <f t="shared" si="13"/>
        <v>Obesity</v>
      </c>
      <c r="J777" t="str">
        <f>IF(Table1_1[[#This Row],[HBA1C]]&gt;=6.5,"Diabetic",IF(Table1_1[[#This Row],[HBA1C]]&gt;=5.7,"Prediabetic","Normal"))</f>
        <v>Normal</v>
      </c>
    </row>
    <row r="778" spans="1:10" x14ac:dyDescent="0.3">
      <c r="A778" t="s">
        <v>782</v>
      </c>
      <c r="B778" s="3">
        <v>30.71</v>
      </c>
      <c r="C778" s="3">
        <v>5.59</v>
      </c>
      <c r="D778" s="54" t="s">
        <v>3</v>
      </c>
      <c r="E778" s="54" t="s">
        <v>2</v>
      </c>
      <c r="F778" s="54" t="s">
        <v>2</v>
      </c>
      <c r="G778" s="54">
        <v>1</v>
      </c>
      <c r="H778" t="s">
        <v>2</v>
      </c>
      <c r="I778" t="str">
        <f t="shared" si="13"/>
        <v>Obesity</v>
      </c>
      <c r="J778" t="str">
        <f>IF(Table1_1[[#This Row],[HBA1C]]&gt;=6.5,"Diabetic",IF(Table1_1[[#This Row],[HBA1C]]&gt;=5.7,"Prediabetic","Normal"))</f>
        <v>Normal</v>
      </c>
    </row>
    <row r="779" spans="1:10" x14ac:dyDescent="0.3">
      <c r="A779" t="s">
        <v>783</v>
      </c>
      <c r="B779" s="3">
        <v>47.19</v>
      </c>
      <c r="C779" s="3">
        <v>5.29</v>
      </c>
      <c r="D779" s="54" t="s">
        <v>2</v>
      </c>
      <c r="E779" s="54" t="s">
        <v>2</v>
      </c>
      <c r="F779" s="54" t="s">
        <v>2</v>
      </c>
      <c r="G779" s="54">
        <v>0</v>
      </c>
      <c r="H779" t="s">
        <v>2</v>
      </c>
      <c r="I779" t="str">
        <f t="shared" si="13"/>
        <v>Obesity</v>
      </c>
      <c r="J779" t="str">
        <f>IF(Table1_1[[#This Row],[HBA1C]]&gt;=6.5,"Diabetic",IF(Table1_1[[#This Row],[HBA1C]]&gt;=5.7,"Prediabetic","Normal"))</f>
        <v>Normal</v>
      </c>
    </row>
    <row r="780" spans="1:10" x14ac:dyDescent="0.3">
      <c r="A780" t="s">
        <v>784</v>
      </c>
      <c r="B780" s="3">
        <v>30.02</v>
      </c>
      <c r="C780" s="3">
        <v>6.65</v>
      </c>
      <c r="D780" s="54" t="s">
        <v>2</v>
      </c>
      <c r="E780" s="54" t="s">
        <v>2</v>
      </c>
      <c r="F780" s="54" t="s">
        <v>2</v>
      </c>
      <c r="G780" s="54">
        <v>0</v>
      </c>
      <c r="H780" t="s">
        <v>2</v>
      </c>
      <c r="I780" t="str">
        <f t="shared" si="13"/>
        <v>Obesity</v>
      </c>
      <c r="J780" t="str">
        <f>IF(Table1_1[[#This Row],[HBA1C]]&gt;=6.5,"Diabetic",IF(Table1_1[[#This Row],[HBA1C]]&gt;=5.7,"Prediabetic","Normal"))</f>
        <v>Diabetic</v>
      </c>
    </row>
    <row r="781" spans="1:10" x14ac:dyDescent="0.3">
      <c r="A781" t="s">
        <v>785</v>
      </c>
      <c r="B781" s="3">
        <v>37.909999999999997</v>
      </c>
      <c r="C781" s="3">
        <v>5.68</v>
      </c>
      <c r="D781" s="54" t="s">
        <v>3</v>
      </c>
      <c r="E781" s="54" t="s">
        <v>2</v>
      </c>
      <c r="F781" s="54" t="s">
        <v>2</v>
      </c>
      <c r="G781" s="54">
        <v>0</v>
      </c>
      <c r="H781" t="s">
        <v>2</v>
      </c>
      <c r="I781" t="str">
        <f t="shared" si="13"/>
        <v>Obesity</v>
      </c>
      <c r="J781" t="str">
        <f>IF(Table1_1[[#This Row],[HBA1C]]&gt;=6.5,"Diabetic",IF(Table1_1[[#This Row],[HBA1C]]&gt;=5.7,"Prediabetic","Normal"))</f>
        <v>Normal</v>
      </c>
    </row>
    <row r="782" spans="1:10" x14ac:dyDescent="0.3">
      <c r="A782" t="s">
        <v>786</v>
      </c>
      <c r="B782" s="3">
        <v>54.61</v>
      </c>
      <c r="C782" s="3">
        <v>4.49</v>
      </c>
      <c r="D782" s="54" t="s">
        <v>2</v>
      </c>
      <c r="E782" s="54" t="s">
        <v>2</v>
      </c>
      <c r="F782" s="54" t="s">
        <v>2</v>
      </c>
      <c r="G782" s="54">
        <v>0</v>
      </c>
      <c r="H782" t="s">
        <v>2</v>
      </c>
      <c r="I782" t="str">
        <f t="shared" si="13"/>
        <v>Obesity</v>
      </c>
      <c r="J782" t="str">
        <f>IF(Table1_1[[#This Row],[HBA1C]]&gt;=6.5,"Diabetic",IF(Table1_1[[#This Row],[HBA1C]]&gt;=5.7,"Prediabetic","Normal"))</f>
        <v>Normal</v>
      </c>
    </row>
    <row r="783" spans="1:10" x14ac:dyDescent="0.3">
      <c r="A783" t="s">
        <v>787</v>
      </c>
      <c r="B783" s="3">
        <v>36.005000000000003</v>
      </c>
      <c r="C783" s="3">
        <v>6.9</v>
      </c>
      <c r="D783" s="54" t="s">
        <v>2</v>
      </c>
      <c r="E783" s="54" t="s">
        <v>2</v>
      </c>
      <c r="F783" s="54" t="s">
        <v>2</v>
      </c>
      <c r="G783" s="54">
        <v>0</v>
      </c>
      <c r="H783" t="s">
        <v>2</v>
      </c>
      <c r="I783" t="str">
        <f t="shared" si="13"/>
        <v>Obesity</v>
      </c>
      <c r="J783" t="str">
        <f>IF(Table1_1[[#This Row],[HBA1C]]&gt;=6.5,"Diabetic",IF(Table1_1[[#This Row],[HBA1C]]&gt;=5.7,"Prediabetic","Normal"))</f>
        <v>Diabetic</v>
      </c>
    </row>
    <row r="784" spans="1:10" x14ac:dyDescent="0.3">
      <c r="A784" t="s">
        <v>788</v>
      </c>
      <c r="B784" s="3">
        <v>28.7</v>
      </c>
      <c r="C784" s="3">
        <v>11.52</v>
      </c>
      <c r="D784" s="54" t="s">
        <v>2</v>
      </c>
      <c r="E784" s="54" t="s">
        <v>2</v>
      </c>
      <c r="F784" s="54" t="s">
        <v>2</v>
      </c>
      <c r="G784" s="54">
        <v>0</v>
      </c>
      <c r="H784" t="s">
        <v>2</v>
      </c>
      <c r="I784" t="str">
        <f t="shared" si="13"/>
        <v>Overweight</v>
      </c>
      <c r="J784" t="str">
        <f>IF(Table1_1[[#This Row],[HBA1C]]&gt;=6.5,"Diabetic",IF(Table1_1[[#This Row],[HBA1C]]&gt;=5.7,"Prediabetic","Normal"))</f>
        <v>Diabetic</v>
      </c>
    </row>
    <row r="785" spans="1:10" x14ac:dyDescent="0.3">
      <c r="A785" t="s">
        <v>789</v>
      </c>
      <c r="B785" s="3">
        <v>34.295000000000002</v>
      </c>
      <c r="C785" s="3">
        <v>11.24</v>
      </c>
      <c r="D785" s="54" t="s">
        <v>2</v>
      </c>
      <c r="E785" s="54" t="s">
        <v>2</v>
      </c>
      <c r="F785" s="54" t="s">
        <v>2</v>
      </c>
      <c r="G785" s="54">
        <v>0</v>
      </c>
      <c r="H785" t="s">
        <v>2</v>
      </c>
      <c r="I785" t="str">
        <f t="shared" si="13"/>
        <v>Obesity</v>
      </c>
      <c r="J785" t="str">
        <f>IF(Table1_1[[#This Row],[HBA1C]]&gt;=6.5,"Diabetic",IF(Table1_1[[#This Row],[HBA1C]]&gt;=5.7,"Prediabetic","Normal"))</f>
        <v>Diabetic</v>
      </c>
    </row>
    <row r="786" spans="1:10" x14ac:dyDescent="0.3">
      <c r="A786" t="s">
        <v>790</v>
      </c>
      <c r="B786" s="3">
        <v>27.55</v>
      </c>
      <c r="C786" s="3">
        <v>10.98</v>
      </c>
      <c r="D786" s="54" t="s">
        <v>2</v>
      </c>
      <c r="E786" s="54" t="s">
        <v>2</v>
      </c>
      <c r="F786" s="54" t="s">
        <v>2</v>
      </c>
      <c r="G786" s="54">
        <v>0</v>
      </c>
      <c r="H786" t="s">
        <v>2</v>
      </c>
      <c r="I786" t="str">
        <f t="shared" si="13"/>
        <v>Overweight</v>
      </c>
      <c r="J786" t="str">
        <f>IF(Table1_1[[#This Row],[HBA1C]]&gt;=6.5,"Diabetic",IF(Table1_1[[#This Row],[HBA1C]]&gt;=5.7,"Prediabetic","Normal"))</f>
        <v>Diabetic</v>
      </c>
    </row>
    <row r="787" spans="1:10" x14ac:dyDescent="0.3">
      <c r="A787" t="s">
        <v>791</v>
      </c>
      <c r="B787" s="3">
        <v>40.700000000000003</v>
      </c>
      <c r="C787" s="3">
        <v>5.42</v>
      </c>
      <c r="D787" s="54" t="s">
        <v>2</v>
      </c>
      <c r="E787" s="54" t="s">
        <v>2</v>
      </c>
      <c r="F787" s="54" t="s">
        <v>2</v>
      </c>
      <c r="G787" s="54">
        <v>0</v>
      </c>
      <c r="H787" t="s">
        <v>2</v>
      </c>
      <c r="I787" t="str">
        <f t="shared" si="13"/>
        <v>Obesity</v>
      </c>
      <c r="J787" t="str">
        <f>IF(Table1_1[[#This Row],[HBA1C]]&gt;=6.5,"Diabetic",IF(Table1_1[[#This Row],[HBA1C]]&gt;=5.7,"Prediabetic","Normal"))</f>
        <v>Normal</v>
      </c>
    </row>
    <row r="788" spans="1:10" x14ac:dyDescent="0.3">
      <c r="A788" t="s">
        <v>792</v>
      </c>
      <c r="B788" s="3">
        <v>18.335000000000001</v>
      </c>
      <c r="C788" s="3">
        <v>10.97</v>
      </c>
      <c r="D788" s="54" t="s">
        <v>2</v>
      </c>
      <c r="E788" s="54" t="s">
        <v>2</v>
      </c>
      <c r="F788" s="54" t="s">
        <v>2</v>
      </c>
      <c r="G788" s="54">
        <v>0</v>
      </c>
      <c r="H788" t="s">
        <v>2</v>
      </c>
      <c r="I788" t="str">
        <f t="shared" si="13"/>
        <v>Under  Weight</v>
      </c>
      <c r="J788" t="str">
        <f>IF(Table1_1[[#This Row],[HBA1C]]&gt;=6.5,"Diabetic",IF(Table1_1[[#This Row],[HBA1C]]&gt;=5.7,"Prediabetic","Normal"))</f>
        <v>Diabetic</v>
      </c>
    </row>
    <row r="789" spans="1:10" x14ac:dyDescent="0.3">
      <c r="A789" t="s">
        <v>793</v>
      </c>
      <c r="B789" s="3">
        <v>33.914999999999999</v>
      </c>
      <c r="C789" s="3">
        <v>9.56</v>
      </c>
      <c r="D789" s="54" t="s">
        <v>3</v>
      </c>
      <c r="E789" s="54" t="s">
        <v>2</v>
      </c>
      <c r="F789" s="54" t="s">
        <v>2</v>
      </c>
      <c r="G789" s="54">
        <v>2</v>
      </c>
      <c r="H789" t="s">
        <v>2</v>
      </c>
      <c r="I789" t="str">
        <f t="shared" si="13"/>
        <v>Obesity</v>
      </c>
      <c r="J789" t="str">
        <f>IF(Table1_1[[#This Row],[HBA1C]]&gt;=6.5,"Diabetic",IF(Table1_1[[#This Row],[HBA1C]]&gt;=5.7,"Prediabetic","Normal"))</f>
        <v>Diabetic</v>
      </c>
    </row>
    <row r="790" spans="1:10" x14ac:dyDescent="0.3">
      <c r="A790" t="s">
        <v>794</v>
      </c>
      <c r="B790" s="3">
        <v>33.534999999999997</v>
      </c>
      <c r="C790" s="3">
        <v>9.4</v>
      </c>
      <c r="D790" s="54" t="s">
        <v>3</v>
      </c>
      <c r="E790" s="54" t="s">
        <v>2</v>
      </c>
      <c r="F790" s="54" t="s">
        <v>2</v>
      </c>
      <c r="G790" s="54">
        <v>2</v>
      </c>
      <c r="H790" t="s">
        <v>2</v>
      </c>
      <c r="I790" t="str">
        <f t="shared" si="13"/>
        <v>Obesity</v>
      </c>
      <c r="J790" t="str">
        <f>IF(Table1_1[[#This Row],[HBA1C]]&gt;=6.5,"Diabetic",IF(Table1_1[[#This Row],[HBA1C]]&gt;=5.7,"Prediabetic","Normal"))</f>
        <v>Diabetic</v>
      </c>
    </row>
    <row r="791" spans="1:10" x14ac:dyDescent="0.3">
      <c r="A791" t="s">
        <v>795</v>
      </c>
      <c r="B791" s="3">
        <v>23.655000000000001</v>
      </c>
      <c r="C791" s="3">
        <v>8.48</v>
      </c>
      <c r="D791" s="54" t="s">
        <v>3</v>
      </c>
      <c r="E791" s="54" t="s">
        <v>2</v>
      </c>
      <c r="F791" s="54" t="s">
        <v>2</v>
      </c>
      <c r="G791" s="54">
        <v>2</v>
      </c>
      <c r="H791" t="s">
        <v>2</v>
      </c>
      <c r="I791" t="str">
        <f t="shared" si="13"/>
        <v>Normal Weight</v>
      </c>
      <c r="J791" t="str">
        <f>IF(Table1_1[[#This Row],[HBA1C]]&gt;=6.5,"Diabetic",IF(Table1_1[[#This Row],[HBA1C]]&gt;=5.7,"Prediabetic","Normal"))</f>
        <v>Diabetic</v>
      </c>
    </row>
    <row r="792" spans="1:10" x14ac:dyDescent="0.3">
      <c r="A792" t="s">
        <v>796</v>
      </c>
      <c r="B792" s="3">
        <v>28</v>
      </c>
      <c r="C792" s="3">
        <v>5.57</v>
      </c>
      <c r="D792" s="54" t="s">
        <v>2</v>
      </c>
      <c r="E792" s="54" t="s">
        <v>2</v>
      </c>
      <c r="F792" s="54" t="s">
        <v>2</v>
      </c>
      <c r="G792" s="54">
        <v>0</v>
      </c>
      <c r="H792" t="s">
        <v>2</v>
      </c>
      <c r="I792" t="str">
        <f t="shared" si="13"/>
        <v>Overweight</v>
      </c>
      <c r="J792" t="str">
        <f>IF(Table1_1[[#This Row],[HBA1C]]&gt;=6.5,"Diabetic",IF(Table1_1[[#This Row],[HBA1C]]&gt;=5.7,"Prediabetic","Normal"))</f>
        <v>Normal</v>
      </c>
    </row>
    <row r="793" spans="1:10" x14ac:dyDescent="0.3">
      <c r="A793" t="s">
        <v>797</v>
      </c>
      <c r="B793" s="3">
        <v>30.23</v>
      </c>
      <c r="C793" s="3">
        <v>6.94</v>
      </c>
      <c r="D793" s="54" t="s">
        <v>3</v>
      </c>
      <c r="E793" s="54" t="s">
        <v>2</v>
      </c>
      <c r="F793" s="54" t="s">
        <v>4</v>
      </c>
      <c r="G793" s="54">
        <v>1</v>
      </c>
      <c r="H793" t="s">
        <v>2</v>
      </c>
      <c r="I793" t="str">
        <f t="shared" si="13"/>
        <v>Obesity</v>
      </c>
      <c r="J793" t="str">
        <f>IF(Table1_1[[#This Row],[HBA1C]]&gt;=6.5,"Diabetic",IF(Table1_1[[#This Row],[HBA1C]]&gt;=5.7,"Prediabetic","Normal"))</f>
        <v>Diabetic</v>
      </c>
    </row>
    <row r="794" spans="1:10" x14ac:dyDescent="0.3">
      <c r="A794" t="s">
        <v>798</v>
      </c>
      <c r="B794" s="3">
        <v>51.14</v>
      </c>
      <c r="C794" s="3">
        <v>4.05</v>
      </c>
      <c r="D794" s="54" t="s">
        <v>2</v>
      </c>
      <c r="E794" s="54" t="s">
        <v>2</v>
      </c>
      <c r="F794" s="54" t="s">
        <v>2</v>
      </c>
      <c r="G794" s="54">
        <v>1</v>
      </c>
      <c r="H794" t="s">
        <v>2</v>
      </c>
      <c r="I794" t="str">
        <f t="shared" si="13"/>
        <v>Obesity</v>
      </c>
      <c r="J794" t="str">
        <f>IF(Table1_1[[#This Row],[HBA1C]]&gt;=6.5,"Diabetic",IF(Table1_1[[#This Row],[HBA1C]]&gt;=5.7,"Prediabetic","Normal"))</f>
        <v>Normal</v>
      </c>
    </row>
    <row r="795" spans="1:10" x14ac:dyDescent="0.3">
      <c r="A795" t="s">
        <v>799</v>
      </c>
      <c r="B795" s="3">
        <v>24.32</v>
      </c>
      <c r="C795" s="3">
        <v>10.220000000000001</v>
      </c>
      <c r="D795" s="54" t="s">
        <v>2</v>
      </c>
      <c r="E795" s="54" t="s">
        <v>2</v>
      </c>
      <c r="F795" s="54" t="s">
        <v>2</v>
      </c>
      <c r="G795" s="54">
        <v>0</v>
      </c>
      <c r="H795" t="s">
        <v>2</v>
      </c>
      <c r="I795" t="str">
        <f t="shared" si="13"/>
        <v>Normal Weight</v>
      </c>
      <c r="J795" t="str">
        <f>IF(Table1_1[[#This Row],[HBA1C]]&gt;=6.5,"Diabetic",IF(Table1_1[[#This Row],[HBA1C]]&gt;=5.7,"Prediabetic","Normal"))</f>
        <v>Diabetic</v>
      </c>
    </row>
    <row r="796" spans="1:10" x14ac:dyDescent="0.3">
      <c r="A796" t="s">
        <v>800</v>
      </c>
      <c r="B796" s="3">
        <v>38.06</v>
      </c>
      <c r="C796" s="3">
        <v>9.24</v>
      </c>
      <c r="D796" s="54" t="s">
        <v>2</v>
      </c>
      <c r="E796" s="54" t="s">
        <v>2</v>
      </c>
      <c r="F796" s="54" t="s">
        <v>2</v>
      </c>
      <c r="G796" s="54">
        <v>0</v>
      </c>
      <c r="H796" t="s">
        <v>2</v>
      </c>
      <c r="I796" t="str">
        <f t="shared" si="13"/>
        <v>Obesity</v>
      </c>
      <c r="J796" t="str">
        <f>IF(Table1_1[[#This Row],[HBA1C]]&gt;=6.5,"Diabetic",IF(Table1_1[[#This Row],[HBA1C]]&gt;=5.7,"Prediabetic","Normal"))</f>
        <v>Diabetic</v>
      </c>
    </row>
    <row r="797" spans="1:10" x14ac:dyDescent="0.3">
      <c r="A797" t="s">
        <v>801</v>
      </c>
      <c r="B797" s="3">
        <v>37.700000000000003</v>
      </c>
      <c r="C797" s="3">
        <v>8.6</v>
      </c>
      <c r="D797" s="54" t="s">
        <v>2</v>
      </c>
      <c r="E797" s="54" t="s">
        <v>2</v>
      </c>
      <c r="F797" s="54" t="s">
        <v>2</v>
      </c>
      <c r="G797" s="54">
        <v>0</v>
      </c>
      <c r="H797" t="s">
        <v>2</v>
      </c>
      <c r="I797" t="str">
        <f t="shared" si="13"/>
        <v>Obesity</v>
      </c>
      <c r="J797" t="str">
        <f>IF(Table1_1[[#This Row],[HBA1C]]&gt;=6.5,"Diabetic",IF(Table1_1[[#This Row],[HBA1C]]&gt;=5.7,"Prediabetic","Normal"))</f>
        <v>Diabetic</v>
      </c>
    </row>
    <row r="798" spans="1:10" x14ac:dyDescent="0.3">
      <c r="A798" t="s">
        <v>802</v>
      </c>
      <c r="B798" s="3">
        <v>44</v>
      </c>
      <c r="C798" s="3">
        <v>9.32</v>
      </c>
      <c r="D798" s="54" t="s">
        <v>3</v>
      </c>
      <c r="E798" s="54" t="s">
        <v>2</v>
      </c>
      <c r="F798" s="54" t="s">
        <v>2</v>
      </c>
      <c r="G798" s="54">
        <v>2</v>
      </c>
      <c r="H798" t="s">
        <v>2</v>
      </c>
      <c r="I798" t="str">
        <f t="shared" si="13"/>
        <v>Obesity</v>
      </c>
      <c r="J798" t="str">
        <f>IF(Table1_1[[#This Row],[HBA1C]]&gt;=6.5,"Diabetic",IF(Table1_1[[#This Row],[HBA1C]]&gt;=5.7,"Prediabetic","Normal"))</f>
        <v>Diabetic</v>
      </c>
    </row>
    <row r="799" spans="1:10" x14ac:dyDescent="0.3">
      <c r="A799" t="s">
        <v>803</v>
      </c>
      <c r="B799" s="3">
        <v>41.45</v>
      </c>
      <c r="C799" s="3">
        <v>6.12</v>
      </c>
      <c r="D799" s="54" t="s">
        <v>3</v>
      </c>
      <c r="E799" s="54" t="s">
        <v>2</v>
      </c>
      <c r="F799" s="54" t="s">
        <v>2</v>
      </c>
      <c r="G799" s="54">
        <v>0</v>
      </c>
      <c r="H799" t="s">
        <v>2</v>
      </c>
      <c r="I799" t="str">
        <f t="shared" si="13"/>
        <v>Obesity</v>
      </c>
      <c r="J799" t="str">
        <f>IF(Table1_1[[#This Row],[HBA1C]]&gt;=6.5,"Diabetic",IF(Table1_1[[#This Row],[HBA1C]]&gt;=5.7,"Prediabetic","Normal"))</f>
        <v>Prediabetic</v>
      </c>
    </row>
    <row r="800" spans="1:10" x14ac:dyDescent="0.3">
      <c r="A800" t="s">
        <v>804</v>
      </c>
      <c r="B800" s="3">
        <v>25.364999999999998</v>
      </c>
      <c r="C800" s="3">
        <v>9.19</v>
      </c>
      <c r="D800" s="54" t="s">
        <v>3</v>
      </c>
      <c r="E800" s="54" t="s">
        <v>2</v>
      </c>
      <c r="F800" s="54" t="s">
        <v>2</v>
      </c>
      <c r="G800" s="54">
        <v>0</v>
      </c>
      <c r="H800" t="s">
        <v>2</v>
      </c>
      <c r="I800" t="str">
        <f t="shared" si="13"/>
        <v>Overweight</v>
      </c>
      <c r="J800" t="str">
        <f>IF(Table1_1[[#This Row],[HBA1C]]&gt;=6.5,"Diabetic",IF(Table1_1[[#This Row],[HBA1C]]&gt;=5.7,"Prediabetic","Normal"))</f>
        <v>Diabetic</v>
      </c>
    </row>
    <row r="801" spans="1:10" x14ac:dyDescent="0.3">
      <c r="A801" t="s">
        <v>805</v>
      </c>
      <c r="B801" s="3">
        <v>34.56</v>
      </c>
      <c r="C801" s="3">
        <v>5.84</v>
      </c>
      <c r="D801" s="54" t="s">
        <v>3</v>
      </c>
      <c r="E801" s="54" t="s">
        <v>2</v>
      </c>
      <c r="F801" s="54" t="s">
        <v>4</v>
      </c>
      <c r="G801" s="54">
        <v>1</v>
      </c>
      <c r="H801" t="s">
        <v>2</v>
      </c>
      <c r="I801" t="str">
        <f t="shared" si="13"/>
        <v>Obesity</v>
      </c>
      <c r="J801" t="str">
        <f>IF(Table1_1[[#This Row],[HBA1C]]&gt;=6.5,"Diabetic",IF(Table1_1[[#This Row],[HBA1C]]&gt;=5.7,"Prediabetic","Normal"))</f>
        <v>Prediabetic</v>
      </c>
    </row>
    <row r="802" spans="1:10" x14ac:dyDescent="0.3">
      <c r="A802" t="s">
        <v>806</v>
      </c>
      <c r="B802" s="3">
        <v>28.2</v>
      </c>
      <c r="C802" s="3">
        <v>7.19</v>
      </c>
      <c r="D802" s="54" t="s">
        <v>3</v>
      </c>
      <c r="E802" s="54" t="s">
        <v>2</v>
      </c>
      <c r="F802" s="54" t="s">
        <v>2</v>
      </c>
      <c r="G802" s="54">
        <v>2</v>
      </c>
      <c r="H802" t="s">
        <v>2</v>
      </c>
      <c r="I802" t="str">
        <f t="shared" si="13"/>
        <v>Overweight</v>
      </c>
      <c r="J802" t="str">
        <f>IF(Table1_1[[#This Row],[HBA1C]]&gt;=6.5,"Diabetic",IF(Table1_1[[#This Row],[HBA1C]]&gt;=5.7,"Prediabetic","Normal"))</f>
        <v>Diabetic</v>
      </c>
    </row>
    <row r="803" spans="1:10" x14ac:dyDescent="0.3">
      <c r="A803" t="s">
        <v>807</v>
      </c>
      <c r="B803" s="3">
        <v>30.43</v>
      </c>
      <c r="C803" s="3">
        <v>9.39</v>
      </c>
      <c r="D803" s="54" t="s">
        <v>2</v>
      </c>
      <c r="E803" s="54" t="s">
        <v>2</v>
      </c>
      <c r="F803" s="54" t="s">
        <v>2</v>
      </c>
      <c r="G803" s="54">
        <v>0</v>
      </c>
      <c r="H803" t="s">
        <v>2</v>
      </c>
      <c r="I803" t="str">
        <f t="shared" si="13"/>
        <v>Obesity</v>
      </c>
      <c r="J803" t="str">
        <f>IF(Table1_1[[#This Row],[HBA1C]]&gt;=6.5,"Diabetic",IF(Table1_1[[#This Row],[HBA1C]]&gt;=5.7,"Prediabetic","Normal"))</f>
        <v>Diabetic</v>
      </c>
    </row>
    <row r="804" spans="1:10" x14ac:dyDescent="0.3">
      <c r="A804" t="s">
        <v>808</v>
      </c>
      <c r="B804" s="3">
        <v>32.395000000000003</v>
      </c>
      <c r="C804" s="3">
        <v>4.2699999999999996</v>
      </c>
      <c r="D804" s="54" t="s">
        <v>3</v>
      </c>
      <c r="E804" s="54" t="s">
        <v>2</v>
      </c>
      <c r="F804" s="54" t="s">
        <v>2</v>
      </c>
      <c r="G804" s="54">
        <v>1</v>
      </c>
      <c r="H804" t="s">
        <v>2</v>
      </c>
      <c r="I804" t="str">
        <f t="shared" si="13"/>
        <v>Obesity</v>
      </c>
      <c r="J804" t="str">
        <f>IF(Table1_1[[#This Row],[HBA1C]]&gt;=6.5,"Diabetic",IF(Table1_1[[#This Row],[HBA1C]]&gt;=5.7,"Prediabetic","Normal"))</f>
        <v>Normal</v>
      </c>
    </row>
    <row r="805" spans="1:10" x14ac:dyDescent="0.3">
      <c r="A805" t="s">
        <v>809</v>
      </c>
      <c r="B805" s="3">
        <v>24.035</v>
      </c>
      <c r="C805" s="3">
        <v>11.71</v>
      </c>
      <c r="D805" s="54" t="s">
        <v>2</v>
      </c>
      <c r="E805" s="54" t="s">
        <v>2</v>
      </c>
      <c r="F805" s="54" t="s">
        <v>2</v>
      </c>
      <c r="G805" s="54">
        <v>0</v>
      </c>
      <c r="H805" t="s">
        <v>2</v>
      </c>
      <c r="I805" t="str">
        <f t="shared" si="13"/>
        <v>Normal Weight</v>
      </c>
      <c r="J805" t="str">
        <f>IF(Table1_1[[#This Row],[HBA1C]]&gt;=6.5,"Diabetic",IF(Table1_1[[#This Row],[HBA1C]]&gt;=5.7,"Prediabetic","Normal"))</f>
        <v>Diabetic</v>
      </c>
    </row>
    <row r="806" spans="1:10" x14ac:dyDescent="0.3">
      <c r="A806" t="s">
        <v>810</v>
      </c>
      <c r="B806" s="3">
        <v>37.119999999999997</v>
      </c>
      <c r="C806" s="3">
        <v>5.29</v>
      </c>
      <c r="D806" s="54" t="s">
        <v>2</v>
      </c>
      <c r="E806" s="54" t="s">
        <v>2</v>
      </c>
      <c r="F806" s="54" t="s">
        <v>2</v>
      </c>
      <c r="G806" s="54">
        <v>2</v>
      </c>
      <c r="H806" t="s">
        <v>2</v>
      </c>
      <c r="I806" t="str">
        <f t="shared" si="13"/>
        <v>Obesity</v>
      </c>
      <c r="J806" t="str">
        <f>IF(Table1_1[[#This Row],[HBA1C]]&gt;=6.5,"Diabetic",IF(Table1_1[[#This Row],[HBA1C]]&gt;=5.7,"Prediabetic","Normal"))</f>
        <v>Normal</v>
      </c>
    </row>
    <row r="807" spans="1:10" x14ac:dyDescent="0.3">
      <c r="A807" t="s">
        <v>811</v>
      </c>
      <c r="B807" s="3">
        <v>34.840000000000003</v>
      </c>
      <c r="C807" s="3">
        <v>6</v>
      </c>
      <c r="D807" s="54" t="s">
        <v>3</v>
      </c>
      <c r="E807" s="54" t="s">
        <v>2</v>
      </c>
      <c r="F807" s="54" t="s">
        <v>4</v>
      </c>
      <c r="G807" s="54">
        <v>1</v>
      </c>
      <c r="H807" t="s">
        <v>2</v>
      </c>
      <c r="I807" t="str">
        <f t="shared" si="13"/>
        <v>Obesity</v>
      </c>
      <c r="J807" t="str">
        <f>IF(Table1_1[[#This Row],[HBA1C]]&gt;=6.5,"Diabetic",IF(Table1_1[[#This Row],[HBA1C]]&gt;=5.7,"Prediabetic","Normal"))</f>
        <v>Prediabetic</v>
      </c>
    </row>
    <row r="808" spans="1:10" x14ac:dyDescent="0.3">
      <c r="A808" t="s">
        <v>812</v>
      </c>
      <c r="B808" s="3">
        <v>29.53</v>
      </c>
      <c r="C808" s="3">
        <v>10.64</v>
      </c>
      <c r="D808" s="54" t="s">
        <v>2</v>
      </c>
      <c r="E808" s="54" t="s">
        <v>2</v>
      </c>
      <c r="F808" s="54" t="s">
        <v>2</v>
      </c>
      <c r="G808" s="54">
        <v>0</v>
      </c>
      <c r="H808" t="s">
        <v>2</v>
      </c>
      <c r="I808" t="str">
        <f t="shared" si="13"/>
        <v>Overweight</v>
      </c>
      <c r="J808" t="str">
        <f>IF(Table1_1[[#This Row],[HBA1C]]&gt;=6.5,"Diabetic",IF(Table1_1[[#This Row],[HBA1C]]&gt;=5.7,"Prediabetic","Normal"))</f>
        <v>Diabetic</v>
      </c>
    </row>
    <row r="809" spans="1:10" x14ac:dyDescent="0.3">
      <c r="A809" t="s">
        <v>813</v>
      </c>
      <c r="B809" s="3">
        <v>42.51</v>
      </c>
      <c r="C809" s="3">
        <v>8.2100000000000009</v>
      </c>
      <c r="D809" s="54" t="s">
        <v>3</v>
      </c>
      <c r="E809" s="54" t="s">
        <v>2</v>
      </c>
      <c r="F809" s="54" t="s">
        <v>2</v>
      </c>
      <c r="G809" s="54">
        <v>0</v>
      </c>
      <c r="H809" t="s">
        <v>2</v>
      </c>
      <c r="I809" t="str">
        <f t="shared" si="13"/>
        <v>Obesity</v>
      </c>
      <c r="J809" t="str">
        <f>IF(Table1_1[[#This Row],[HBA1C]]&gt;=6.5,"Diabetic",IF(Table1_1[[#This Row],[HBA1C]]&gt;=5.7,"Prediabetic","Normal"))</f>
        <v>Diabetic</v>
      </c>
    </row>
    <row r="810" spans="1:10" x14ac:dyDescent="0.3">
      <c r="A810" t="s">
        <v>814</v>
      </c>
      <c r="B810" s="3">
        <v>38.14</v>
      </c>
      <c r="C810" s="3">
        <v>5.58</v>
      </c>
      <c r="D810" s="54" t="s">
        <v>2</v>
      </c>
      <c r="E810" s="54" t="s">
        <v>2</v>
      </c>
      <c r="F810" s="54" t="s">
        <v>4</v>
      </c>
      <c r="G810" s="54">
        <v>1</v>
      </c>
      <c r="H810" t="s">
        <v>2</v>
      </c>
      <c r="I810" t="str">
        <f t="shared" si="13"/>
        <v>Obesity</v>
      </c>
      <c r="J810" t="str">
        <f>IF(Table1_1[[#This Row],[HBA1C]]&gt;=6.5,"Diabetic",IF(Table1_1[[#This Row],[HBA1C]]&gt;=5.7,"Prediabetic","Normal"))</f>
        <v>Normal</v>
      </c>
    </row>
    <row r="811" spans="1:10" x14ac:dyDescent="0.3">
      <c r="A811" t="s">
        <v>815</v>
      </c>
      <c r="B811" s="3">
        <v>39.93</v>
      </c>
      <c r="C811" s="3">
        <v>8.75</v>
      </c>
      <c r="D811" s="54" t="s">
        <v>2</v>
      </c>
      <c r="E811" s="54" t="s">
        <v>2</v>
      </c>
      <c r="F811" s="54" t="s">
        <v>2</v>
      </c>
      <c r="G811" s="54">
        <v>0</v>
      </c>
      <c r="H811" t="s">
        <v>2</v>
      </c>
      <c r="I811" t="str">
        <f t="shared" si="13"/>
        <v>Obesity</v>
      </c>
      <c r="J811" t="str">
        <f>IF(Table1_1[[#This Row],[HBA1C]]&gt;=6.5,"Diabetic",IF(Table1_1[[#This Row],[HBA1C]]&gt;=5.7,"Prediabetic","Normal"))</f>
        <v>Diabetic</v>
      </c>
    </row>
    <row r="812" spans="1:10" x14ac:dyDescent="0.3">
      <c r="A812" t="s">
        <v>816</v>
      </c>
      <c r="B812" s="3">
        <v>38.83</v>
      </c>
      <c r="C812" s="3">
        <v>11.86</v>
      </c>
      <c r="D812" s="54" t="s">
        <v>2</v>
      </c>
      <c r="E812" s="54" t="s">
        <v>2</v>
      </c>
      <c r="F812" s="54" t="s">
        <v>2</v>
      </c>
      <c r="G812" s="54">
        <v>0</v>
      </c>
      <c r="H812" t="s">
        <v>2</v>
      </c>
      <c r="I812" t="str">
        <f t="shared" si="13"/>
        <v>Obesity</v>
      </c>
      <c r="J812" t="str">
        <f>IF(Table1_1[[#This Row],[HBA1C]]&gt;=6.5,"Diabetic",IF(Table1_1[[#This Row],[HBA1C]]&gt;=5.7,"Prediabetic","Normal"))</f>
        <v>Diabetic</v>
      </c>
    </row>
    <row r="813" spans="1:10" x14ac:dyDescent="0.3">
      <c r="A813" t="s">
        <v>817</v>
      </c>
      <c r="B813" s="3">
        <v>37.4</v>
      </c>
      <c r="C813" s="3">
        <v>11.46</v>
      </c>
      <c r="D813" s="54" t="s">
        <v>2</v>
      </c>
      <c r="E813" s="54" t="s">
        <v>2</v>
      </c>
      <c r="F813" s="54" t="s">
        <v>2</v>
      </c>
      <c r="G813" s="54">
        <v>0</v>
      </c>
      <c r="H813" t="s">
        <v>2</v>
      </c>
      <c r="I813" t="str">
        <f t="shared" si="13"/>
        <v>Obesity</v>
      </c>
      <c r="J813" t="str">
        <f>IF(Table1_1[[#This Row],[HBA1C]]&gt;=6.5,"Diabetic",IF(Table1_1[[#This Row],[HBA1C]]&gt;=5.7,"Prediabetic","Normal"))</f>
        <v>Diabetic</v>
      </c>
    </row>
    <row r="814" spans="1:10" x14ac:dyDescent="0.3">
      <c r="A814" t="s">
        <v>818</v>
      </c>
      <c r="B814" s="3">
        <v>21.4</v>
      </c>
      <c r="C814" s="3">
        <v>9.0299999999999994</v>
      </c>
      <c r="D814" s="54" t="s">
        <v>2</v>
      </c>
      <c r="E814" s="54" t="s">
        <v>2</v>
      </c>
      <c r="F814" s="54" t="s">
        <v>2</v>
      </c>
      <c r="G814" s="54">
        <v>0</v>
      </c>
      <c r="H814" t="s">
        <v>2</v>
      </c>
      <c r="I814" t="str">
        <f t="shared" si="13"/>
        <v>Normal Weight</v>
      </c>
      <c r="J814" t="str">
        <f>IF(Table1_1[[#This Row],[HBA1C]]&gt;=6.5,"Diabetic",IF(Table1_1[[#This Row],[HBA1C]]&gt;=5.7,"Prediabetic","Normal"))</f>
        <v>Diabetic</v>
      </c>
    </row>
    <row r="815" spans="1:10" x14ac:dyDescent="0.3">
      <c r="A815" t="s">
        <v>819</v>
      </c>
      <c r="B815" s="3">
        <v>38.380000000000003</v>
      </c>
      <c r="C815" s="3">
        <v>8.26</v>
      </c>
      <c r="D815" s="54" t="s">
        <v>3</v>
      </c>
      <c r="E815" s="54" t="s">
        <v>2</v>
      </c>
      <c r="F815" s="54" t="s">
        <v>2</v>
      </c>
      <c r="G815" s="54">
        <v>2</v>
      </c>
      <c r="H815" t="s">
        <v>2</v>
      </c>
      <c r="I815" t="str">
        <f t="shared" si="13"/>
        <v>Obesity</v>
      </c>
      <c r="J815" t="str">
        <f>IF(Table1_1[[#This Row],[HBA1C]]&gt;=6.5,"Diabetic",IF(Table1_1[[#This Row],[HBA1C]]&gt;=5.7,"Prediabetic","Normal"))</f>
        <v>Diabetic</v>
      </c>
    </row>
    <row r="816" spans="1:10" x14ac:dyDescent="0.3">
      <c r="A816" t="s">
        <v>820</v>
      </c>
      <c r="B816" s="3">
        <v>33.659999999999997</v>
      </c>
      <c r="C816" s="3">
        <v>5.42</v>
      </c>
      <c r="D816" s="54" t="s">
        <v>3</v>
      </c>
      <c r="E816" s="54" t="s">
        <v>2</v>
      </c>
      <c r="F816" s="54" t="s">
        <v>2</v>
      </c>
      <c r="G816" s="54">
        <v>2</v>
      </c>
      <c r="H816" t="s">
        <v>2</v>
      </c>
      <c r="I816" t="str">
        <f t="shared" si="13"/>
        <v>Obesity</v>
      </c>
      <c r="J816" t="str">
        <f>IF(Table1_1[[#This Row],[HBA1C]]&gt;=6.5,"Diabetic",IF(Table1_1[[#This Row],[HBA1C]]&gt;=5.7,"Prediabetic","Normal"))</f>
        <v>Normal</v>
      </c>
    </row>
    <row r="817" spans="1:10" x14ac:dyDescent="0.3">
      <c r="A817" t="s">
        <v>821</v>
      </c>
      <c r="B817" s="3">
        <v>31.79</v>
      </c>
      <c r="C817" s="3">
        <v>11.33</v>
      </c>
      <c r="D817" s="54" t="s">
        <v>3</v>
      </c>
      <c r="E817" s="54" t="s">
        <v>2</v>
      </c>
      <c r="F817" s="54" t="s">
        <v>4</v>
      </c>
      <c r="G817" s="54">
        <v>1</v>
      </c>
      <c r="H817" t="s">
        <v>2</v>
      </c>
      <c r="I817" t="str">
        <f t="shared" si="13"/>
        <v>Obesity</v>
      </c>
      <c r="J817" t="str">
        <f>IF(Table1_1[[#This Row],[HBA1C]]&gt;=6.5,"Diabetic",IF(Table1_1[[#This Row],[HBA1C]]&gt;=5.7,"Prediabetic","Normal"))</f>
        <v>Diabetic</v>
      </c>
    </row>
    <row r="818" spans="1:10" x14ac:dyDescent="0.3">
      <c r="A818" t="s">
        <v>822</v>
      </c>
      <c r="B818" s="3">
        <v>29.7</v>
      </c>
      <c r="C818" s="3">
        <v>7.69</v>
      </c>
      <c r="D818" s="54" t="s">
        <v>3</v>
      </c>
      <c r="E818" s="54" t="s">
        <v>2</v>
      </c>
      <c r="F818" s="54" t="s">
        <v>4</v>
      </c>
      <c r="G818" s="54">
        <v>1</v>
      </c>
      <c r="H818" t="s">
        <v>2</v>
      </c>
      <c r="I818" t="str">
        <f t="shared" si="13"/>
        <v>Overweight</v>
      </c>
      <c r="J818" t="str">
        <f>IF(Table1_1[[#This Row],[HBA1C]]&gt;=6.5,"Diabetic",IF(Table1_1[[#This Row],[HBA1C]]&gt;=5.7,"Prediabetic","Normal"))</f>
        <v>Diabetic</v>
      </c>
    </row>
    <row r="819" spans="1:10" x14ac:dyDescent="0.3">
      <c r="A819" t="s">
        <v>823</v>
      </c>
      <c r="B819" s="3">
        <v>25.46</v>
      </c>
      <c r="C819" s="3">
        <v>8.77</v>
      </c>
      <c r="D819" s="54" t="s">
        <v>3</v>
      </c>
      <c r="E819" s="54" t="s">
        <v>2</v>
      </c>
      <c r="F819" s="54" t="s">
        <v>4</v>
      </c>
      <c r="G819" s="54">
        <v>1</v>
      </c>
      <c r="H819" t="s">
        <v>2</v>
      </c>
      <c r="I819" t="str">
        <f t="shared" si="13"/>
        <v>Overweight</v>
      </c>
      <c r="J819" t="str">
        <f>IF(Table1_1[[#This Row],[HBA1C]]&gt;=6.5,"Diabetic",IF(Table1_1[[#This Row],[HBA1C]]&gt;=5.7,"Prediabetic","Normal"))</f>
        <v>Diabetic</v>
      </c>
    </row>
    <row r="820" spans="1:10" x14ac:dyDescent="0.3">
      <c r="A820" t="s">
        <v>824</v>
      </c>
      <c r="B820" s="3">
        <v>39.14</v>
      </c>
      <c r="C820" s="3">
        <v>4.91</v>
      </c>
      <c r="D820" s="54" t="s">
        <v>2</v>
      </c>
      <c r="E820" s="54" t="s">
        <v>3</v>
      </c>
      <c r="F820" s="54" t="s">
        <v>2</v>
      </c>
      <c r="G820" s="54">
        <v>1</v>
      </c>
      <c r="H820" t="s">
        <v>2</v>
      </c>
      <c r="I820" t="str">
        <f t="shared" si="13"/>
        <v>Obesity</v>
      </c>
      <c r="J820" t="str">
        <f>IF(Table1_1[[#This Row],[HBA1C]]&gt;=6.5,"Diabetic",IF(Table1_1[[#This Row],[HBA1C]]&gt;=5.7,"Prediabetic","Normal"))</f>
        <v>Normal</v>
      </c>
    </row>
    <row r="821" spans="1:10" x14ac:dyDescent="0.3">
      <c r="A821" t="s">
        <v>825</v>
      </c>
      <c r="B821" s="3">
        <v>41.2</v>
      </c>
      <c r="C821" s="3">
        <v>4.95</v>
      </c>
      <c r="D821" s="54" t="s">
        <v>2</v>
      </c>
      <c r="E821" s="54" t="s">
        <v>2</v>
      </c>
      <c r="F821" s="54" t="s">
        <v>2</v>
      </c>
      <c r="G821" s="54">
        <v>1</v>
      </c>
      <c r="H821" t="s">
        <v>2</v>
      </c>
      <c r="I821" t="str">
        <f t="shared" si="13"/>
        <v>Obesity</v>
      </c>
      <c r="J821" t="str">
        <f>IF(Table1_1[[#This Row],[HBA1C]]&gt;=6.5,"Diabetic",IF(Table1_1[[#This Row],[HBA1C]]&gt;=5.7,"Prediabetic","Normal"))</f>
        <v>Normal</v>
      </c>
    </row>
    <row r="822" spans="1:10" x14ac:dyDescent="0.3">
      <c r="A822" t="s">
        <v>826</v>
      </c>
      <c r="B822" s="3">
        <v>28.81</v>
      </c>
      <c r="C822" s="3">
        <v>10.8</v>
      </c>
      <c r="D822" s="54" t="s">
        <v>3</v>
      </c>
      <c r="E822" s="54" t="s">
        <v>2</v>
      </c>
      <c r="F822" s="54" t="s">
        <v>4</v>
      </c>
      <c r="G822" s="54">
        <v>1</v>
      </c>
      <c r="H822" t="s">
        <v>2</v>
      </c>
      <c r="I822" t="str">
        <f t="shared" si="13"/>
        <v>Overweight</v>
      </c>
      <c r="J822" t="str">
        <f>IF(Table1_1[[#This Row],[HBA1C]]&gt;=6.5,"Diabetic",IF(Table1_1[[#This Row],[HBA1C]]&gt;=5.7,"Prediabetic","Normal"))</f>
        <v>Diabetic</v>
      </c>
    </row>
    <row r="823" spans="1:10" x14ac:dyDescent="0.3">
      <c r="A823" t="s">
        <v>827</v>
      </c>
      <c r="B823" s="3">
        <v>37.409999999999997</v>
      </c>
      <c r="C823" s="3">
        <v>7.21</v>
      </c>
      <c r="D823" s="54" t="s">
        <v>2</v>
      </c>
      <c r="E823" s="54" t="s">
        <v>2</v>
      </c>
      <c r="F823" s="54" t="s">
        <v>2</v>
      </c>
      <c r="G823" s="54">
        <v>2</v>
      </c>
      <c r="H823" t="s">
        <v>2</v>
      </c>
      <c r="I823" t="str">
        <f t="shared" si="13"/>
        <v>Obesity</v>
      </c>
      <c r="J823" t="str">
        <f>IF(Table1_1[[#This Row],[HBA1C]]&gt;=6.5,"Diabetic",IF(Table1_1[[#This Row],[HBA1C]]&gt;=5.7,"Prediabetic","Normal"))</f>
        <v>Diabetic</v>
      </c>
    </row>
    <row r="824" spans="1:10" x14ac:dyDescent="0.3">
      <c r="A824" t="s">
        <v>828</v>
      </c>
      <c r="B824" s="3">
        <v>52.54</v>
      </c>
      <c r="C824" s="3">
        <v>5.12</v>
      </c>
      <c r="D824" s="54" t="s">
        <v>2</v>
      </c>
      <c r="E824" s="54" t="s">
        <v>2</v>
      </c>
      <c r="F824" s="54" t="s">
        <v>4</v>
      </c>
      <c r="G824" s="54">
        <v>1</v>
      </c>
      <c r="H824" t="s">
        <v>2</v>
      </c>
      <c r="I824" t="str">
        <f t="shared" si="13"/>
        <v>Obesity</v>
      </c>
      <c r="J824" t="str">
        <f>IF(Table1_1[[#This Row],[HBA1C]]&gt;=6.5,"Diabetic",IF(Table1_1[[#This Row],[HBA1C]]&gt;=5.7,"Prediabetic","Normal"))</f>
        <v>Normal</v>
      </c>
    </row>
    <row r="825" spans="1:10" x14ac:dyDescent="0.3">
      <c r="A825" t="s">
        <v>829</v>
      </c>
      <c r="B825" s="3">
        <v>17.29</v>
      </c>
      <c r="C825" s="3">
        <v>4.62</v>
      </c>
      <c r="D825" s="54" t="s">
        <v>2</v>
      </c>
      <c r="E825" s="54" t="s">
        <v>3</v>
      </c>
      <c r="F825" s="54" t="s">
        <v>2</v>
      </c>
      <c r="G825" s="54">
        <v>1</v>
      </c>
      <c r="H825" t="s">
        <v>3</v>
      </c>
      <c r="I825" t="str">
        <f t="shared" si="13"/>
        <v>Under  Weight</v>
      </c>
      <c r="J825" t="str">
        <f>IF(Table1_1[[#This Row],[HBA1C]]&gt;=6.5,"Diabetic",IF(Table1_1[[#This Row],[HBA1C]]&gt;=5.7,"Prediabetic","Normal"))</f>
        <v>Normal</v>
      </c>
    </row>
    <row r="826" spans="1:10" x14ac:dyDescent="0.3">
      <c r="A826" t="s">
        <v>830</v>
      </c>
      <c r="B826" s="3">
        <v>31.74</v>
      </c>
      <c r="C826" s="3">
        <v>7.68</v>
      </c>
      <c r="D826" s="54" t="s">
        <v>3</v>
      </c>
      <c r="E826" s="54" t="s">
        <v>2</v>
      </c>
      <c r="F826" s="54" t="s">
        <v>2</v>
      </c>
      <c r="G826" s="54">
        <v>0</v>
      </c>
      <c r="H826" t="s">
        <v>2</v>
      </c>
      <c r="I826" t="str">
        <f t="shared" si="13"/>
        <v>Obesity</v>
      </c>
      <c r="J826" t="str">
        <f>IF(Table1_1[[#This Row],[HBA1C]]&gt;=6.5,"Diabetic",IF(Table1_1[[#This Row],[HBA1C]]&gt;=5.7,"Prediabetic","Normal"))</f>
        <v>Diabetic</v>
      </c>
    </row>
    <row r="827" spans="1:10" x14ac:dyDescent="0.3">
      <c r="A827" t="s">
        <v>831</v>
      </c>
      <c r="B827" s="3">
        <v>26.504999999999999</v>
      </c>
      <c r="C827" s="3">
        <v>6.79</v>
      </c>
      <c r="D827" s="54" t="s">
        <v>3</v>
      </c>
      <c r="E827" s="54" t="s">
        <v>2</v>
      </c>
      <c r="F827" s="54" t="s">
        <v>4</v>
      </c>
      <c r="G827" s="54">
        <v>1</v>
      </c>
      <c r="H827" t="s">
        <v>2</v>
      </c>
      <c r="I827" t="str">
        <f t="shared" si="13"/>
        <v>Overweight</v>
      </c>
      <c r="J827" t="str">
        <f>IF(Table1_1[[#This Row],[HBA1C]]&gt;=6.5,"Diabetic",IF(Table1_1[[#This Row],[HBA1C]]&gt;=5.7,"Prediabetic","Normal"))</f>
        <v>Diabetic</v>
      </c>
    </row>
    <row r="828" spans="1:10" x14ac:dyDescent="0.3">
      <c r="A828" t="s">
        <v>832</v>
      </c>
      <c r="B828" s="3">
        <v>36.479999999999997</v>
      </c>
      <c r="C828" s="3">
        <v>11.09</v>
      </c>
      <c r="D828" s="54" t="s">
        <v>2</v>
      </c>
      <c r="E828" s="54" t="s">
        <v>2</v>
      </c>
      <c r="F828" s="54" t="s">
        <v>2</v>
      </c>
      <c r="G828" s="54">
        <v>0</v>
      </c>
      <c r="H828" t="s">
        <v>2</v>
      </c>
      <c r="I828" t="str">
        <f t="shared" si="13"/>
        <v>Obesity</v>
      </c>
      <c r="J828" t="str">
        <f>IF(Table1_1[[#This Row],[HBA1C]]&gt;=6.5,"Diabetic",IF(Table1_1[[#This Row],[HBA1C]]&gt;=5.7,"Prediabetic","Normal"))</f>
        <v>Diabetic</v>
      </c>
    </row>
    <row r="829" spans="1:10" x14ac:dyDescent="0.3">
      <c r="A829" t="s">
        <v>833</v>
      </c>
      <c r="B829" s="3">
        <v>39.159999999999997</v>
      </c>
      <c r="C829" s="3">
        <v>5.24</v>
      </c>
      <c r="D829" s="54" t="s">
        <v>3</v>
      </c>
      <c r="E829" s="54" t="s">
        <v>2</v>
      </c>
      <c r="F829" s="54" t="s">
        <v>4</v>
      </c>
      <c r="G829" s="54">
        <v>1</v>
      </c>
      <c r="H829" t="s">
        <v>2</v>
      </c>
      <c r="I829" t="str">
        <f t="shared" si="13"/>
        <v>Obesity</v>
      </c>
      <c r="J829" t="str">
        <f>IF(Table1_1[[#This Row],[HBA1C]]&gt;=6.5,"Diabetic",IF(Table1_1[[#This Row],[HBA1C]]&gt;=5.7,"Prediabetic","Normal"))</f>
        <v>Normal</v>
      </c>
    </row>
    <row r="830" spans="1:10" x14ac:dyDescent="0.3">
      <c r="A830" t="s">
        <v>834</v>
      </c>
      <c r="B830" s="3">
        <v>28.22</v>
      </c>
      <c r="C830" s="3">
        <v>7.51</v>
      </c>
      <c r="D830" s="54" t="s">
        <v>3</v>
      </c>
      <c r="E830" s="54" t="s">
        <v>2</v>
      </c>
      <c r="F830" s="54" t="s">
        <v>4</v>
      </c>
      <c r="G830" s="54">
        <v>1</v>
      </c>
      <c r="H830" t="s">
        <v>2</v>
      </c>
      <c r="I830" t="str">
        <f t="shared" si="13"/>
        <v>Overweight</v>
      </c>
      <c r="J830" t="str">
        <f>IF(Table1_1[[#This Row],[HBA1C]]&gt;=6.5,"Diabetic",IF(Table1_1[[#This Row],[HBA1C]]&gt;=5.7,"Prediabetic","Normal"))</f>
        <v>Diabetic</v>
      </c>
    </row>
    <row r="831" spans="1:10" x14ac:dyDescent="0.3">
      <c r="A831" t="s">
        <v>835</v>
      </c>
      <c r="B831" s="3">
        <v>35</v>
      </c>
      <c r="C831" s="3">
        <v>4.13</v>
      </c>
      <c r="D831" s="54" t="s">
        <v>2</v>
      </c>
      <c r="E831" s="54" t="s">
        <v>2</v>
      </c>
      <c r="F831" s="54" t="s">
        <v>2</v>
      </c>
      <c r="G831" s="54">
        <v>2</v>
      </c>
      <c r="H831" t="s">
        <v>2</v>
      </c>
      <c r="I831" t="str">
        <f t="shared" si="13"/>
        <v>Obesity</v>
      </c>
      <c r="J831" t="str">
        <f>IF(Table1_1[[#This Row],[HBA1C]]&gt;=6.5,"Diabetic",IF(Table1_1[[#This Row],[HBA1C]]&gt;=5.7,"Prediabetic","Normal"))</f>
        <v>Normal</v>
      </c>
    </row>
    <row r="832" spans="1:10" x14ac:dyDescent="0.3">
      <c r="A832" t="s">
        <v>836</v>
      </c>
      <c r="B832" s="3">
        <v>36.24</v>
      </c>
      <c r="C832" s="3">
        <v>8.3800000000000008</v>
      </c>
      <c r="D832" s="54" t="s">
        <v>3</v>
      </c>
      <c r="E832" s="54" t="s">
        <v>2</v>
      </c>
      <c r="F832" s="54" t="s">
        <v>2</v>
      </c>
      <c r="G832" s="54">
        <v>1</v>
      </c>
      <c r="H832" t="s">
        <v>2</v>
      </c>
      <c r="I832" t="str">
        <f t="shared" si="13"/>
        <v>Obesity</v>
      </c>
      <c r="J832" t="str">
        <f>IF(Table1_1[[#This Row],[HBA1C]]&gt;=6.5,"Diabetic",IF(Table1_1[[#This Row],[HBA1C]]&gt;=5.7,"Prediabetic","Normal"))</f>
        <v>Diabetic</v>
      </c>
    </row>
    <row r="833" spans="1:10" x14ac:dyDescent="0.3">
      <c r="A833" t="s">
        <v>837</v>
      </c>
      <c r="B833" s="3">
        <v>36.954999999999998</v>
      </c>
      <c r="C833" s="3">
        <v>8.07</v>
      </c>
      <c r="D833" s="54" t="s">
        <v>2</v>
      </c>
      <c r="E833" s="54" t="s">
        <v>2</v>
      </c>
      <c r="F833" s="54" t="s">
        <v>2</v>
      </c>
      <c r="G833" s="54">
        <v>0</v>
      </c>
      <c r="H833" t="s">
        <v>2</v>
      </c>
      <c r="I833" t="str">
        <f t="shared" si="13"/>
        <v>Obesity</v>
      </c>
      <c r="J833" t="str">
        <f>IF(Table1_1[[#This Row],[HBA1C]]&gt;=6.5,"Diabetic",IF(Table1_1[[#This Row],[HBA1C]]&gt;=5.7,"Prediabetic","Normal"))</f>
        <v>Diabetic</v>
      </c>
    </row>
    <row r="834" spans="1:10" x14ac:dyDescent="0.3">
      <c r="A834" t="s">
        <v>838</v>
      </c>
      <c r="B834" s="3">
        <v>29.64</v>
      </c>
      <c r="C834" s="3">
        <v>8.9499999999999993</v>
      </c>
      <c r="D834" s="54" t="s">
        <v>2</v>
      </c>
      <c r="E834" s="54" t="s">
        <v>2</v>
      </c>
      <c r="F834" s="54" t="s">
        <v>2</v>
      </c>
      <c r="G834" s="54">
        <v>0</v>
      </c>
      <c r="H834" t="s">
        <v>2</v>
      </c>
      <c r="I834" t="str">
        <f t="shared" si="13"/>
        <v>Overweight</v>
      </c>
      <c r="J834" t="str">
        <f>IF(Table1_1[[#This Row],[HBA1C]]&gt;=6.5,"Diabetic",IF(Table1_1[[#This Row],[HBA1C]]&gt;=5.7,"Prediabetic","Normal"))</f>
        <v>Diabetic</v>
      </c>
    </row>
    <row r="835" spans="1:10" x14ac:dyDescent="0.3">
      <c r="A835" t="s">
        <v>839</v>
      </c>
      <c r="B835" s="3">
        <v>42.74</v>
      </c>
      <c r="C835" s="3">
        <v>6.31</v>
      </c>
      <c r="D835" s="54" t="s">
        <v>3</v>
      </c>
      <c r="E835" s="54" t="s">
        <v>2</v>
      </c>
      <c r="F835" s="54" t="s">
        <v>2</v>
      </c>
      <c r="G835" s="54">
        <v>1</v>
      </c>
      <c r="H835" t="s">
        <v>2</v>
      </c>
      <c r="I835" t="str">
        <f t="shared" si="13"/>
        <v>Obesity</v>
      </c>
      <c r="J835" t="str">
        <f>IF(Table1_1[[#This Row],[HBA1C]]&gt;=6.5,"Diabetic",IF(Table1_1[[#This Row],[HBA1C]]&gt;=5.7,"Prediabetic","Normal"))</f>
        <v>Prediabetic</v>
      </c>
    </row>
    <row r="836" spans="1:10" x14ac:dyDescent="0.3">
      <c r="A836" t="s">
        <v>840</v>
      </c>
      <c r="B836" s="3">
        <v>36.130000000000003</v>
      </c>
      <c r="C836" s="3">
        <v>7.19</v>
      </c>
      <c r="D836" s="54" t="s">
        <v>3</v>
      </c>
      <c r="E836" s="54" t="s">
        <v>2</v>
      </c>
      <c r="F836" s="54" t="s">
        <v>2</v>
      </c>
      <c r="G836" s="54">
        <v>2</v>
      </c>
      <c r="H836" t="s">
        <v>2</v>
      </c>
      <c r="I836" t="str">
        <f t="shared" si="13"/>
        <v>Obesity</v>
      </c>
      <c r="J836" t="str">
        <f>IF(Table1_1[[#This Row],[HBA1C]]&gt;=6.5,"Diabetic",IF(Table1_1[[#This Row],[HBA1C]]&gt;=5.7,"Prediabetic","Normal"))</f>
        <v>Diabetic</v>
      </c>
    </row>
    <row r="837" spans="1:10" x14ac:dyDescent="0.3">
      <c r="A837" t="s">
        <v>841</v>
      </c>
      <c r="B837" s="3">
        <v>31.55</v>
      </c>
      <c r="C837" s="3">
        <v>6.11</v>
      </c>
      <c r="D837" s="54" t="s">
        <v>3</v>
      </c>
      <c r="E837" s="54" t="s">
        <v>2</v>
      </c>
      <c r="F837" s="54" t="s">
        <v>2</v>
      </c>
      <c r="G837" s="54">
        <v>1</v>
      </c>
      <c r="H837" t="s">
        <v>2</v>
      </c>
      <c r="I837" t="str">
        <f t="shared" si="13"/>
        <v>Obesity</v>
      </c>
      <c r="J837" t="str">
        <f>IF(Table1_1[[#This Row],[HBA1C]]&gt;=6.5,"Diabetic",IF(Table1_1[[#This Row],[HBA1C]]&gt;=5.7,"Prediabetic","Normal"))</f>
        <v>Prediabetic</v>
      </c>
    </row>
    <row r="838" spans="1:10" x14ac:dyDescent="0.3">
      <c r="A838" t="s">
        <v>842</v>
      </c>
      <c r="B838" s="3">
        <v>52.75</v>
      </c>
      <c r="C838" s="3">
        <v>6.02</v>
      </c>
      <c r="D838" s="54" t="s">
        <v>2</v>
      </c>
      <c r="E838" s="54" t="s">
        <v>2</v>
      </c>
      <c r="F838" s="54" t="s">
        <v>2</v>
      </c>
      <c r="G838" s="54">
        <v>1</v>
      </c>
      <c r="H838" t="s">
        <v>2</v>
      </c>
      <c r="I838" t="str">
        <f t="shared" si="13"/>
        <v>Obesity</v>
      </c>
      <c r="J838" t="str">
        <f>IF(Table1_1[[#This Row],[HBA1C]]&gt;=6.5,"Diabetic",IF(Table1_1[[#This Row],[HBA1C]]&gt;=5.7,"Prediabetic","Normal"))</f>
        <v>Prediabetic</v>
      </c>
    </row>
    <row r="839" spans="1:10" x14ac:dyDescent="0.3">
      <c r="A839" t="s">
        <v>843</v>
      </c>
      <c r="B839" s="3">
        <v>36.67</v>
      </c>
      <c r="C839" s="3">
        <v>11.86</v>
      </c>
      <c r="D839" s="54" t="s">
        <v>2</v>
      </c>
      <c r="E839" s="54" t="s">
        <v>2</v>
      </c>
      <c r="F839" s="54" t="s">
        <v>2</v>
      </c>
      <c r="G839" s="54">
        <v>0</v>
      </c>
      <c r="H839" t="s">
        <v>2</v>
      </c>
      <c r="I839" t="str">
        <f t="shared" si="13"/>
        <v>Obesity</v>
      </c>
      <c r="J839" t="str">
        <f>IF(Table1_1[[#This Row],[HBA1C]]&gt;=6.5,"Diabetic",IF(Table1_1[[#This Row],[HBA1C]]&gt;=5.7,"Prediabetic","Normal"))</f>
        <v>Diabetic</v>
      </c>
    </row>
    <row r="840" spans="1:10" x14ac:dyDescent="0.3">
      <c r="A840" t="s">
        <v>844</v>
      </c>
      <c r="B840" s="3">
        <v>38.06</v>
      </c>
      <c r="C840" s="3">
        <v>8.25</v>
      </c>
      <c r="D840" s="54" t="s">
        <v>2</v>
      </c>
      <c r="E840" s="54" t="s">
        <v>2</v>
      </c>
      <c r="F840" s="54" t="s">
        <v>2</v>
      </c>
      <c r="G840" s="54">
        <v>0</v>
      </c>
      <c r="H840" t="s">
        <v>2</v>
      </c>
      <c r="I840" t="str">
        <f t="shared" ref="I840:I903" si="14">IF(B840&gt;=30,"Obesity",IF(B840&gt;=25,"Overweight",IF(B840&gt;18.5,"Normal Weight","Under  Weight")))</f>
        <v>Obesity</v>
      </c>
      <c r="J840" t="str">
        <f>IF(Table1_1[[#This Row],[HBA1C]]&gt;=6.5,"Diabetic",IF(Table1_1[[#This Row],[HBA1C]]&gt;=5.7,"Prediabetic","Normal"))</f>
        <v>Diabetic</v>
      </c>
    </row>
    <row r="841" spans="1:10" x14ac:dyDescent="0.3">
      <c r="A841" t="s">
        <v>845</v>
      </c>
      <c r="B841" s="3">
        <v>38</v>
      </c>
      <c r="C841" s="3">
        <v>8.1300000000000008</v>
      </c>
      <c r="D841" s="54" t="s">
        <v>2</v>
      </c>
      <c r="E841" s="54" t="s">
        <v>2</v>
      </c>
      <c r="F841" s="54" t="s">
        <v>2</v>
      </c>
      <c r="G841" s="54">
        <v>0</v>
      </c>
      <c r="H841" t="s">
        <v>2</v>
      </c>
      <c r="I841" t="str">
        <f t="shared" si="14"/>
        <v>Obesity</v>
      </c>
      <c r="J841" t="str">
        <f>IF(Table1_1[[#This Row],[HBA1C]]&gt;=6.5,"Diabetic",IF(Table1_1[[#This Row],[HBA1C]]&gt;=5.7,"Prediabetic","Normal"))</f>
        <v>Diabetic</v>
      </c>
    </row>
    <row r="842" spans="1:10" x14ac:dyDescent="0.3">
      <c r="A842" t="s">
        <v>846</v>
      </c>
      <c r="B842" s="3">
        <v>35.1</v>
      </c>
      <c r="C842" s="3">
        <v>10.1</v>
      </c>
      <c r="D842" s="54" t="s">
        <v>2</v>
      </c>
      <c r="E842" s="54" t="s">
        <v>2</v>
      </c>
      <c r="F842" s="54" t="s">
        <v>2</v>
      </c>
      <c r="G842" s="54">
        <v>0</v>
      </c>
      <c r="H842" t="s">
        <v>2</v>
      </c>
      <c r="I842" t="str">
        <f t="shared" si="14"/>
        <v>Obesity</v>
      </c>
      <c r="J842" t="str">
        <f>IF(Table1_1[[#This Row],[HBA1C]]&gt;=6.5,"Diabetic",IF(Table1_1[[#This Row],[HBA1C]]&gt;=5.7,"Prediabetic","Normal"))</f>
        <v>Diabetic</v>
      </c>
    </row>
    <row r="843" spans="1:10" x14ac:dyDescent="0.3">
      <c r="A843" t="s">
        <v>847</v>
      </c>
      <c r="B843" s="3">
        <v>33.82</v>
      </c>
      <c r="C843" s="3">
        <v>5.89</v>
      </c>
      <c r="D843" s="54" t="s">
        <v>3</v>
      </c>
      <c r="E843" s="54" t="s">
        <v>2</v>
      </c>
      <c r="F843" s="54" t="s">
        <v>2</v>
      </c>
      <c r="G843" s="54">
        <v>2</v>
      </c>
      <c r="H843" t="s">
        <v>2</v>
      </c>
      <c r="I843" t="str">
        <f t="shared" si="14"/>
        <v>Obesity</v>
      </c>
      <c r="J843" t="str">
        <f>IF(Table1_1[[#This Row],[HBA1C]]&gt;=6.5,"Diabetic",IF(Table1_1[[#This Row],[HBA1C]]&gt;=5.7,"Prediabetic","Normal"))</f>
        <v>Prediabetic</v>
      </c>
    </row>
    <row r="844" spans="1:10" x14ac:dyDescent="0.3">
      <c r="A844" t="s">
        <v>848</v>
      </c>
      <c r="B844" s="3">
        <v>37.43</v>
      </c>
      <c r="C844" s="3">
        <v>4.97</v>
      </c>
      <c r="D844" s="54" t="s">
        <v>2</v>
      </c>
      <c r="E844" s="54" t="s">
        <v>2</v>
      </c>
      <c r="F844" s="54" t="s">
        <v>2</v>
      </c>
      <c r="G844" s="54">
        <v>2</v>
      </c>
      <c r="H844" t="s">
        <v>2</v>
      </c>
      <c r="I844" t="str">
        <f t="shared" si="14"/>
        <v>Obesity</v>
      </c>
      <c r="J844" t="str">
        <f>IF(Table1_1[[#This Row],[HBA1C]]&gt;=6.5,"Diabetic",IF(Table1_1[[#This Row],[HBA1C]]&gt;=5.7,"Prediabetic","Normal"))</f>
        <v>Normal</v>
      </c>
    </row>
    <row r="845" spans="1:10" x14ac:dyDescent="0.3">
      <c r="A845" t="s">
        <v>849</v>
      </c>
      <c r="B845" s="3">
        <v>30.5</v>
      </c>
      <c r="C845" s="3">
        <v>9.9</v>
      </c>
      <c r="D845" s="54" t="s">
        <v>2</v>
      </c>
      <c r="E845" s="54" t="s">
        <v>2</v>
      </c>
      <c r="F845" s="54" t="s">
        <v>2</v>
      </c>
      <c r="G845" s="54">
        <v>0</v>
      </c>
      <c r="H845" t="s">
        <v>2</v>
      </c>
      <c r="I845" t="str">
        <f t="shared" si="14"/>
        <v>Obesity</v>
      </c>
      <c r="J845" t="str">
        <f>IF(Table1_1[[#This Row],[HBA1C]]&gt;=6.5,"Diabetic",IF(Table1_1[[#This Row],[HBA1C]]&gt;=5.7,"Prediabetic","Normal"))</f>
        <v>Diabetic</v>
      </c>
    </row>
    <row r="846" spans="1:10" x14ac:dyDescent="0.3">
      <c r="A846" t="s">
        <v>850</v>
      </c>
      <c r="B846" s="3">
        <v>24.53</v>
      </c>
      <c r="C846" s="3">
        <v>9.0500000000000007</v>
      </c>
      <c r="D846" s="54" t="s">
        <v>2</v>
      </c>
      <c r="E846" s="54" t="s">
        <v>2</v>
      </c>
      <c r="F846" s="54" t="s">
        <v>2</v>
      </c>
      <c r="G846" s="54">
        <v>0</v>
      </c>
      <c r="H846" t="s">
        <v>2</v>
      </c>
      <c r="I846" t="str">
        <f t="shared" si="14"/>
        <v>Normal Weight</v>
      </c>
      <c r="J846" t="str">
        <f>IF(Table1_1[[#This Row],[HBA1C]]&gt;=6.5,"Diabetic",IF(Table1_1[[#This Row],[HBA1C]]&gt;=5.7,"Prediabetic","Normal"))</f>
        <v>Diabetic</v>
      </c>
    </row>
    <row r="847" spans="1:10" x14ac:dyDescent="0.3">
      <c r="A847" t="s">
        <v>851</v>
      </c>
      <c r="B847" s="3">
        <v>25.74</v>
      </c>
      <c r="C847" s="3">
        <v>10.93</v>
      </c>
      <c r="D847" s="54" t="s">
        <v>2</v>
      </c>
      <c r="E847" s="54" t="s">
        <v>2</v>
      </c>
      <c r="F847" s="54" t="s">
        <v>2</v>
      </c>
      <c r="G847" s="54">
        <v>0</v>
      </c>
      <c r="H847" t="s">
        <v>2</v>
      </c>
      <c r="I847" t="str">
        <f t="shared" si="14"/>
        <v>Overweight</v>
      </c>
      <c r="J847" t="str">
        <f>IF(Table1_1[[#This Row],[HBA1C]]&gt;=6.5,"Diabetic",IF(Table1_1[[#This Row],[HBA1C]]&gt;=5.7,"Prediabetic","Normal"))</f>
        <v>Diabetic</v>
      </c>
    </row>
    <row r="848" spans="1:10" x14ac:dyDescent="0.3">
      <c r="A848" t="s">
        <v>852</v>
      </c>
      <c r="B848" s="3">
        <v>34.08</v>
      </c>
      <c r="C848" s="3">
        <v>7.58</v>
      </c>
      <c r="D848" s="54" t="s">
        <v>3</v>
      </c>
      <c r="E848" s="54" t="s">
        <v>2</v>
      </c>
      <c r="F848" s="54" t="s">
        <v>2</v>
      </c>
      <c r="G848" s="54">
        <v>2</v>
      </c>
      <c r="H848" t="s">
        <v>2</v>
      </c>
      <c r="I848" t="str">
        <f t="shared" si="14"/>
        <v>Obesity</v>
      </c>
      <c r="J848" t="str">
        <f>IF(Table1_1[[#This Row],[HBA1C]]&gt;=6.5,"Diabetic",IF(Table1_1[[#This Row],[HBA1C]]&gt;=5.7,"Prediabetic","Normal"))</f>
        <v>Diabetic</v>
      </c>
    </row>
    <row r="849" spans="1:10" x14ac:dyDescent="0.3">
      <c r="A849" t="s">
        <v>853</v>
      </c>
      <c r="B849" s="3">
        <v>31.35</v>
      </c>
      <c r="C849" s="3">
        <v>11</v>
      </c>
      <c r="D849" s="54" t="s">
        <v>3</v>
      </c>
      <c r="E849" s="54" t="s">
        <v>2</v>
      </c>
      <c r="F849" s="54" t="s">
        <v>4</v>
      </c>
      <c r="G849" s="54">
        <v>1</v>
      </c>
      <c r="H849" t="s">
        <v>2</v>
      </c>
      <c r="I849" t="str">
        <f t="shared" si="14"/>
        <v>Obesity</v>
      </c>
      <c r="J849" t="str">
        <f>IF(Table1_1[[#This Row],[HBA1C]]&gt;=6.5,"Diabetic",IF(Table1_1[[#This Row],[HBA1C]]&gt;=5.7,"Prediabetic","Normal"))</f>
        <v>Diabetic</v>
      </c>
    </row>
    <row r="850" spans="1:10" x14ac:dyDescent="0.3">
      <c r="A850" t="s">
        <v>854</v>
      </c>
      <c r="B850" s="3">
        <v>26.79</v>
      </c>
      <c r="C850" s="3">
        <v>5.0599999999999996</v>
      </c>
      <c r="D850" s="54" t="s">
        <v>2</v>
      </c>
      <c r="E850" s="54" t="s">
        <v>2</v>
      </c>
      <c r="F850" s="54" t="s">
        <v>2</v>
      </c>
      <c r="G850" s="54">
        <v>1</v>
      </c>
      <c r="H850" t="s">
        <v>2</v>
      </c>
      <c r="I850" t="str">
        <f t="shared" si="14"/>
        <v>Overweight</v>
      </c>
      <c r="J850" t="str">
        <f>IF(Table1_1[[#This Row],[HBA1C]]&gt;=6.5,"Diabetic",IF(Table1_1[[#This Row],[HBA1C]]&gt;=5.7,"Prediabetic","Normal"))</f>
        <v>Normal</v>
      </c>
    </row>
    <row r="851" spans="1:10" x14ac:dyDescent="0.3">
      <c r="A851" t="s">
        <v>855</v>
      </c>
      <c r="B851" s="3">
        <v>42.78</v>
      </c>
      <c r="C851" s="3">
        <v>6.11</v>
      </c>
      <c r="D851" s="54" t="s">
        <v>3</v>
      </c>
      <c r="E851" s="54" t="s">
        <v>2</v>
      </c>
      <c r="F851" s="54" t="s">
        <v>2</v>
      </c>
      <c r="G851" s="54">
        <v>1</v>
      </c>
      <c r="H851" t="s">
        <v>2</v>
      </c>
      <c r="I851" t="str">
        <f t="shared" si="14"/>
        <v>Obesity</v>
      </c>
      <c r="J851" t="str">
        <f>IF(Table1_1[[#This Row],[HBA1C]]&gt;=6.5,"Diabetic",IF(Table1_1[[#This Row],[HBA1C]]&gt;=5.7,"Prediabetic","Normal"))</f>
        <v>Prediabetic</v>
      </c>
    </row>
    <row r="852" spans="1:10" x14ac:dyDescent="0.3">
      <c r="A852" t="s">
        <v>856</v>
      </c>
      <c r="B852" s="3">
        <v>46.75</v>
      </c>
      <c r="C852" s="3">
        <v>6.66</v>
      </c>
      <c r="D852" s="54" t="s">
        <v>3</v>
      </c>
      <c r="E852" s="54" t="s">
        <v>2</v>
      </c>
      <c r="F852" s="54" t="s">
        <v>2</v>
      </c>
      <c r="G852" s="54">
        <v>2</v>
      </c>
      <c r="H852" t="s">
        <v>2</v>
      </c>
      <c r="I852" t="str">
        <f t="shared" si="14"/>
        <v>Obesity</v>
      </c>
      <c r="J852" t="str">
        <f>IF(Table1_1[[#This Row],[HBA1C]]&gt;=6.5,"Diabetic",IF(Table1_1[[#This Row],[HBA1C]]&gt;=5.7,"Prediabetic","Normal"))</f>
        <v>Diabetic</v>
      </c>
    </row>
    <row r="853" spans="1:10" x14ac:dyDescent="0.3">
      <c r="A853" t="s">
        <v>857</v>
      </c>
      <c r="B853" s="3">
        <v>32.15</v>
      </c>
      <c r="C853" s="3">
        <v>4.0199999999999996</v>
      </c>
      <c r="D853" s="54" t="s">
        <v>3</v>
      </c>
      <c r="E853" s="54" t="s">
        <v>2</v>
      </c>
      <c r="F853" s="54" t="s">
        <v>4</v>
      </c>
      <c r="G853" s="54">
        <v>1</v>
      </c>
      <c r="H853" t="s">
        <v>2</v>
      </c>
      <c r="I853" t="str">
        <f t="shared" si="14"/>
        <v>Obesity</v>
      </c>
      <c r="J853" t="str">
        <f>IF(Table1_1[[#This Row],[HBA1C]]&gt;=6.5,"Diabetic",IF(Table1_1[[#This Row],[HBA1C]]&gt;=5.7,"Prediabetic","Normal"))</f>
        <v>Normal</v>
      </c>
    </row>
    <row r="854" spans="1:10" x14ac:dyDescent="0.3">
      <c r="A854" t="s">
        <v>858</v>
      </c>
      <c r="B854" s="3">
        <v>43.4</v>
      </c>
      <c r="C854" s="3">
        <v>8.81</v>
      </c>
      <c r="D854" s="54" t="s">
        <v>3</v>
      </c>
      <c r="E854" s="54" t="s">
        <v>2</v>
      </c>
      <c r="F854" s="54" t="s">
        <v>2</v>
      </c>
      <c r="G854" s="54">
        <v>2</v>
      </c>
      <c r="H854" t="s">
        <v>2</v>
      </c>
      <c r="I854" t="str">
        <f t="shared" si="14"/>
        <v>Obesity</v>
      </c>
      <c r="J854" t="str">
        <f>IF(Table1_1[[#This Row],[HBA1C]]&gt;=6.5,"Diabetic",IF(Table1_1[[#This Row],[HBA1C]]&gt;=5.7,"Prediabetic","Normal"))</f>
        <v>Diabetic</v>
      </c>
    </row>
    <row r="855" spans="1:10" x14ac:dyDescent="0.3">
      <c r="A855" t="s">
        <v>859</v>
      </c>
      <c r="B855" s="3">
        <v>31.57</v>
      </c>
      <c r="C855" s="3">
        <v>7.92</v>
      </c>
      <c r="D855" s="54" t="s">
        <v>3</v>
      </c>
      <c r="E855" s="54" t="s">
        <v>2</v>
      </c>
      <c r="F855" s="54" t="s">
        <v>2</v>
      </c>
      <c r="G855" s="54">
        <v>2</v>
      </c>
      <c r="H855" t="s">
        <v>2</v>
      </c>
      <c r="I855" t="str">
        <f t="shared" si="14"/>
        <v>Obesity</v>
      </c>
      <c r="J855" t="str">
        <f>IF(Table1_1[[#This Row],[HBA1C]]&gt;=6.5,"Diabetic",IF(Table1_1[[#This Row],[HBA1C]]&gt;=5.7,"Prediabetic","Normal"))</f>
        <v>Diabetic</v>
      </c>
    </row>
    <row r="856" spans="1:10" x14ac:dyDescent="0.3">
      <c r="A856" t="s">
        <v>860</v>
      </c>
      <c r="B856" s="3">
        <v>24.32</v>
      </c>
      <c r="C856" s="3">
        <v>7.48</v>
      </c>
      <c r="D856" s="54" t="s">
        <v>2</v>
      </c>
      <c r="E856" s="54" t="s">
        <v>2</v>
      </c>
      <c r="F856" s="54" t="s">
        <v>2</v>
      </c>
      <c r="G856" s="54">
        <v>0</v>
      </c>
      <c r="H856" t="s">
        <v>2</v>
      </c>
      <c r="I856" t="str">
        <f t="shared" si="14"/>
        <v>Normal Weight</v>
      </c>
      <c r="J856" t="str">
        <f>IF(Table1_1[[#This Row],[HBA1C]]&gt;=6.5,"Diabetic",IF(Table1_1[[#This Row],[HBA1C]]&gt;=5.7,"Prediabetic","Normal"))</f>
        <v>Diabetic</v>
      </c>
    </row>
    <row r="857" spans="1:10" x14ac:dyDescent="0.3">
      <c r="A857" t="s">
        <v>861</v>
      </c>
      <c r="B857" s="3">
        <v>31.07</v>
      </c>
      <c r="C857" s="3">
        <v>4.62</v>
      </c>
      <c r="D857" s="54" t="s">
        <v>3</v>
      </c>
      <c r="E857" s="54" t="s">
        <v>2</v>
      </c>
      <c r="F857" s="54" t="s">
        <v>2</v>
      </c>
      <c r="G857" s="54">
        <v>2</v>
      </c>
      <c r="H857" t="s">
        <v>2</v>
      </c>
      <c r="I857" t="str">
        <f t="shared" si="14"/>
        <v>Obesity</v>
      </c>
      <c r="J857" t="str">
        <f>IF(Table1_1[[#This Row],[HBA1C]]&gt;=6.5,"Diabetic",IF(Table1_1[[#This Row],[HBA1C]]&gt;=5.7,"Prediabetic","Normal"))</f>
        <v>Normal</v>
      </c>
    </row>
    <row r="858" spans="1:10" x14ac:dyDescent="0.3">
      <c r="A858" t="s">
        <v>862</v>
      </c>
      <c r="B858" s="3">
        <v>35.814999999999998</v>
      </c>
      <c r="C858" s="3">
        <v>8.4700000000000006</v>
      </c>
      <c r="D858" s="54" t="s">
        <v>2</v>
      </c>
      <c r="E858" s="54" t="s">
        <v>2</v>
      </c>
      <c r="F858" s="54" t="s">
        <v>2</v>
      </c>
      <c r="G858" s="54">
        <v>0</v>
      </c>
      <c r="H858" t="s">
        <v>2</v>
      </c>
      <c r="I858" t="str">
        <f t="shared" si="14"/>
        <v>Obesity</v>
      </c>
      <c r="J858" t="str">
        <f>IF(Table1_1[[#This Row],[HBA1C]]&gt;=6.5,"Diabetic",IF(Table1_1[[#This Row],[HBA1C]]&gt;=5.7,"Prediabetic","Normal"))</f>
        <v>Diabetic</v>
      </c>
    </row>
    <row r="859" spans="1:10" x14ac:dyDescent="0.3">
      <c r="A859" t="s">
        <v>863</v>
      </c>
      <c r="B859" s="3">
        <v>40.81</v>
      </c>
      <c r="C859" s="3">
        <v>10.58</v>
      </c>
      <c r="D859" s="54" t="s">
        <v>3</v>
      </c>
      <c r="E859" s="54" t="s">
        <v>2</v>
      </c>
      <c r="F859" s="54" t="s">
        <v>2</v>
      </c>
      <c r="G859" s="54">
        <v>0</v>
      </c>
      <c r="H859" t="s">
        <v>2</v>
      </c>
      <c r="I859" t="str">
        <f t="shared" si="14"/>
        <v>Obesity</v>
      </c>
      <c r="J859" t="str">
        <f>IF(Table1_1[[#This Row],[HBA1C]]&gt;=6.5,"Diabetic",IF(Table1_1[[#This Row],[HBA1C]]&gt;=5.7,"Prediabetic","Normal"))</f>
        <v>Diabetic</v>
      </c>
    </row>
    <row r="860" spans="1:10" x14ac:dyDescent="0.3">
      <c r="A860" t="s">
        <v>864</v>
      </c>
      <c r="B860" s="3">
        <v>24.605</v>
      </c>
      <c r="C860" s="3">
        <v>7.48</v>
      </c>
      <c r="D860" s="54" t="s">
        <v>2</v>
      </c>
      <c r="E860" s="54" t="s">
        <v>2</v>
      </c>
      <c r="F860" s="54" t="s">
        <v>2</v>
      </c>
      <c r="G860" s="54">
        <v>0</v>
      </c>
      <c r="H860" t="s">
        <v>2</v>
      </c>
      <c r="I860" t="str">
        <f t="shared" si="14"/>
        <v>Normal Weight</v>
      </c>
      <c r="J860" t="str">
        <f>IF(Table1_1[[#This Row],[HBA1C]]&gt;=6.5,"Diabetic",IF(Table1_1[[#This Row],[HBA1C]]&gt;=5.7,"Prediabetic","Normal"))</f>
        <v>Diabetic</v>
      </c>
    </row>
    <row r="861" spans="1:10" x14ac:dyDescent="0.3">
      <c r="A861" t="s">
        <v>865</v>
      </c>
      <c r="B861" s="3">
        <v>21.47</v>
      </c>
      <c r="C861" s="3">
        <v>7.82</v>
      </c>
      <c r="D861" s="54" t="s">
        <v>2</v>
      </c>
      <c r="E861" s="54" t="s">
        <v>2</v>
      </c>
      <c r="F861" s="54" t="s">
        <v>2</v>
      </c>
      <c r="G861" s="54">
        <v>0</v>
      </c>
      <c r="H861" t="s">
        <v>2</v>
      </c>
      <c r="I861" t="str">
        <f t="shared" si="14"/>
        <v>Normal Weight</v>
      </c>
      <c r="J861" t="str">
        <f>IF(Table1_1[[#This Row],[HBA1C]]&gt;=6.5,"Diabetic",IF(Table1_1[[#This Row],[HBA1C]]&gt;=5.7,"Prediabetic","Normal"))</f>
        <v>Diabetic</v>
      </c>
    </row>
    <row r="862" spans="1:10" x14ac:dyDescent="0.3">
      <c r="A862" t="s">
        <v>866</v>
      </c>
      <c r="B862" s="3">
        <v>52.89</v>
      </c>
      <c r="C862" s="3">
        <v>4.96</v>
      </c>
      <c r="D862" s="54" t="s">
        <v>3</v>
      </c>
      <c r="E862" s="54" t="s">
        <v>2</v>
      </c>
      <c r="F862" s="54" t="s">
        <v>2</v>
      </c>
      <c r="G862" s="54">
        <v>1</v>
      </c>
      <c r="H862" t="s">
        <v>2</v>
      </c>
      <c r="I862" t="str">
        <f t="shared" si="14"/>
        <v>Obesity</v>
      </c>
      <c r="J862" t="str">
        <f>IF(Table1_1[[#This Row],[HBA1C]]&gt;=6.5,"Diabetic",IF(Table1_1[[#This Row],[HBA1C]]&gt;=5.7,"Prediabetic","Normal"))</f>
        <v>Normal</v>
      </c>
    </row>
    <row r="863" spans="1:10" x14ac:dyDescent="0.3">
      <c r="A863" t="s">
        <v>867</v>
      </c>
      <c r="B863" s="3">
        <v>32.965000000000003</v>
      </c>
      <c r="C863" s="3">
        <v>6.15</v>
      </c>
      <c r="D863" s="54" t="s">
        <v>3</v>
      </c>
      <c r="E863" s="54" t="s">
        <v>2</v>
      </c>
      <c r="F863" s="54" t="s">
        <v>2</v>
      </c>
      <c r="G863" s="54">
        <v>1</v>
      </c>
      <c r="H863" t="s">
        <v>2</v>
      </c>
      <c r="I863" t="str">
        <f t="shared" si="14"/>
        <v>Obesity</v>
      </c>
      <c r="J863" t="str">
        <f>IF(Table1_1[[#This Row],[HBA1C]]&gt;=6.5,"Diabetic",IF(Table1_1[[#This Row],[HBA1C]]&gt;=5.7,"Prediabetic","Normal"))</f>
        <v>Prediabetic</v>
      </c>
    </row>
    <row r="864" spans="1:10" x14ac:dyDescent="0.3">
      <c r="A864" t="s">
        <v>868</v>
      </c>
      <c r="B864" s="3">
        <v>36.799999999999997</v>
      </c>
      <c r="C864" s="3">
        <v>4.62</v>
      </c>
      <c r="D864" s="54" t="s">
        <v>2</v>
      </c>
      <c r="E864" s="54" t="s">
        <v>2</v>
      </c>
      <c r="F864" s="54" t="s">
        <v>4</v>
      </c>
      <c r="G864" s="54">
        <v>1</v>
      </c>
      <c r="H864" t="s">
        <v>2</v>
      </c>
      <c r="I864" t="str">
        <f t="shared" si="14"/>
        <v>Obesity</v>
      </c>
      <c r="J864" t="str">
        <f>IF(Table1_1[[#This Row],[HBA1C]]&gt;=6.5,"Diabetic",IF(Table1_1[[#This Row],[HBA1C]]&gt;=5.7,"Prediabetic","Normal"))</f>
        <v>Normal</v>
      </c>
    </row>
    <row r="865" spans="1:10" x14ac:dyDescent="0.3">
      <c r="A865" t="s">
        <v>869</v>
      </c>
      <c r="B865" s="3">
        <v>34.299999999999997</v>
      </c>
      <c r="C865" s="3">
        <v>4.87</v>
      </c>
      <c r="D865" s="54" t="s">
        <v>2</v>
      </c>
      <c r="E865" s="54" t="s">
        <v>2</v>
      </c>
      <c r="F865" s="54" t="s">
        <v>2</v>
      </c>
      <c r="G865" s="54">
        <v>2</v>
      </c>
      <c r="H865" t="s">
        <v>2</v>
      </c>
      <c r="I865" t="str">
        <f t="shared" si="14"/>
        <v>Obesity</v>
      </c>
      <c r="J865" t="str">
        <f>IF(Table1_1[[#This Row],[HBA1C]]&gt;=6.5,"Diabetic",IF(Table1_1[[#This Row],[HBA1C]]&gt;=5.7,"Prediabetic","Normal"))</f>
        <v>Normal</v>
      </c>
    </row>
    <row r="866" spans="1:10" x14ac:dyDescent="0.3">
      <c r="A866" t="s">
        <v>870</v>
      </c>
      <c r="B866" s="3">
        <v>35.244999999999997</v>
      </c>
      <c r="C866" s="3">
        <v>4.63</v>
      </c>
      <c r="D866" s="54" t="s">
        <v>2</v>
      </c>
      <c r="E866" s="54" t="s">
        <v>2</v>
      </c>
      <c r="F866" s="54" t="s">
        <v>2</v>
      </c>
      <c r="G866" s="54">
        <v>0</v>
      </c>
      <c r="H866" t="s">
        <v>2</v>
      </c>
      <c r="I866" t="str">
        <f t="shared" si="14"/>
        <v>Obesity</v>
      </c>
      <c r="J866" t="str">
        <f>IF(Table1_1[[#This Row],[HBA1C]]&gt;=6.5,"Diabetic",IF(Table1_1[[#This Row],[HBA1C]]&gt;=5.7,"Prediabetic","Normal"))</f>
        <v>Normal</v>
      </c>
    </row>
    <row r="867" spans="1:10" x14ac:dyDescent="0.3">
      <c r="A867" t="s">
        <v>871</v>
      </c>
      <c r="B867" s="3">
        <v>26.23</v>
      </c>
      <c r="C867" s="3">
        <v>11.93</v>
      </c>
      <c r="D867" s="54" t="s">
        <v>2</v>
      </c>
      <c r="E867" s="54" t="s">
        <v>2</v>
      </c>
      <c r="F867" s="54" t="s">
        <v>2</v>
      </c>
      <c r="G867" s="54">
        <v>0</v>
      </c>
      <c r="H867" t="s">
        <v>2</v>
      </c>
      <c r="I867" t="str">
        <f t="shared" si="14"/>
        <v>Overweight</v>
      </c>
      <c r="J867" t="str">
        <f>IF(Table1_1[[#This Row],[HBA1C]]&gt;=6.5,"Diabetic",IF(Table1_1[[#This Row],[HBA1C]]&gt;=5.7,"Prediabetic","Normal"))</f>
        <v>Diabetic</v>
      </c>
    </row>
    <row r="868" spans="1:10" x14ac:dyDescent="0.3">
      <c r="A868" t="s">
        <v>872</v>
      </c>
      <c r="B868" s="3">
        <v>36.1</v>
      </c>
      <c r="C868" s="3">
        <v>5.65</v>
      </c>
      <c r="D868" s="54" t="s">
        <v>3</v>
      </c>
      <c r="E868" s="54" t="s">
        <v>2</v>
      </c>
      <c r="F868" s="54" t="s">
        <v>2</v>
      </c>
      <c r="G868" s="54">
        <v>2</v>
      </c>
      <c r="H868" t="s">
        <v>2</v>
      </c>
      <c r="I868" t="str">
        <f t="shared" si="14"/>
        <v>Obesity</v>
      </c>
      <c r="J868" t="str">
        <f>IF(Table1_1[[#This Row],[HBA1C]]&gt;=6.5,"Diabetic",IF(Table1_1[[#This Row],[HBA1C]]&gt;=5.7,"Prediabetic","Normal"))</f>
        <v>Normal</v>
      </c>
    </row>
    <row r="869" spans="1:10" x14ac:dyDescent="0.3">
      <c r="A869" t="s">
        <v>873</v>
      </c>
      <c r="B869" s="3">
        <v>37.1</v>
      </c>
      <c r="C869" s="3">
        <v>11.21</v>
      </c>
      <c r="D869" s="54" t="s">
        <v>3</v>
      </c>
      <c r="E869" s="54" t="s">
        <v>2</v>
      </c>
      <c r="F869" s="54" t="s">
        <v>4</v>
      </c>
      <c r="G869" s="54">
        <v>1</v>
      </c>
      <c r="H869" t="s">
        <v>2</v>
      </c>
      <c r="I869" t="str">
        <f t="shared" si="14"/>
        <v>Obesity</v>
      </c>
      <c r="J869" t="str">
        <f>IF(Table1_1[[#This Row],[HBA1C]]&gt;=6.5,"Diabetic",IF(Table1_1[[#This Row],[HBA1C]]&gt;=5.7,"Prediabetic","Normal"))</f>
        <v>Diabetic</v>
      </c>
    </row>
    <row r="870" spans="1:10" x14ac:dyDescent="0.3">
      <c r="A870" t="s">
        <v>874</v>
      </c>
      <c r="B870" s="3">
        <v>27.5</v>
      </c>
      <c r="C870" s="3">
        <v>10.62</v>
      </c>
      <c r="D870" s="54" t="s">
        <v>3</v>
      </c>
      <c r="E870" s="54" t="s">
        <v>2</v>
      </c>
      <c r="F870" s="54" t="s">
        <v>4</v>
      </c>
      <c r="G870" s="54">
        <v>1</v>
      </c>
      <c r="H870" t="s">
        <v>2</v>
      </c>
      <c r="I870" t="str">
        <f t="shared" si="14"/>
        <v>Overweight</v>
      </c>
      <c r="J870" t="str">
        <f>IF(Table1_1[[#This Row],[HBA1C]]&gt;=6.5,"Diabetic",IF(Table1_1[[#This Row],[HBA1C]]&gt;=5.7,"Prediabetic","Normal"))</f>
        <v>Diabetic</v>
      </c>
    </row>
    <row r="871" spans="1:10" x14ac:dyDescent="0.3">
      <c r="A871" t="s">
        <v>875</v>
      </c>
      <c r="B871" s="3">
        <v>24.7</v>
      </c>
      <c r="C871" s="3">
        <v>10.7</v>
      </c>
      <c r="D871" s="54" t="s">
        <v>3</v>
      </c>
      <c r="E871" s="54" t="s">
        <v>2</v>
      </c>
      <c r="F871" s="54" t="s">
        <v>4</v>
      </c>
      <c r="G871" s="54">
        <v>1</v>
      </c>
      <c r="H871" t="s">
        <v>2</v>
      </c>
      <c r="I871" t="str">
        <f t="shared" si="14"/>
        <v>Normal Weight</v>
      </c>
      <c r="J871" t="str">
        <f>IF(Table1_1[[#This Row],[HBA1C]]&gt;=6.5,"Diabetic",IF(Table1_1[[#This Row],[HBA1C]]&gt;=5.7,"Prediabetic","Normal"))</f>
        <v>Diabetic</v>
      </c>
    </row>
    <row r="872" spans="1:10" x14ac:dyDescent="0.3">
      <c r="A872" t="s">
        <v>876</v>
      </c>
      <c r="B872" s="3">
        <v>26.78</v>
      </c>
      <c r="C872" s="3">
        <v>10.02</v>
      </c>
      <c r="D872" s="54" t="s">
        <v>3</v>
      </c>
      <c r="E872" s="54" t="s">
        <v>2</v>
      </c>
      <c r="F872" s="54" t="s">
        <v>4</v>
      </c>
      <c r="G872" s="54">
        <v>1</v>
      </c>
      <c r="H872" t="s">
        <v>2</v>
      </c>
      <c r="I872" t="str">
        <f t="shared" si="14"/>
        <v>Overweight</v>
      </c>
      <c r="J872" t="str">
        <f>IF(Table1_1[[#This Row],[HBA1C]]&gt;=6.5,"Diabetic",IF(Table1_1[[#This Row],[HBA1C]]&gt;=5.7,"Prediabetic","Normal"))</f>
        <v>Diabetic</v>
      </c>
    </row>
    <row r="873" spans="1:10" x14ac:dyDescent="0.3">
      <c r="A873" t="s">
        <v>877</v>
      </c>
      <c r="B873" s="3">
        <v>45.8</v>
      </c>
      <c r="C873" s="3">
        <v>4.8499999999999996</v>
      </c>
      <c r="D873" s="54" t="s">
        <v>2</v>
      </c>
      <c r="E873" s="54" t="s">
        <v>2</v>
      </c>
      <c r="F873" s="54" t="s">
        <v>2</v>
      </c>
      <c r="G873" s="54">
        <v>0</v>
      </c>
      <c r="H873" t="s">
        <v>2</v>
      </c>
      <c r="I873" t="str">
        <f t="shared" si="14"/>
        <v>Obesity</v>
      </c>
      <c r="J873" t="str">
        <f>IF(Table1_1[[#This Row],[HBA1C]]&gt;=6.5,"Diabetic",IF(Table1_1[[#This Row],[HBA1C]]&gt;=5.7,"Prediabetic","Normal"))</f>
        <v>Normal</v>
      </c>
    </row>
    <row r="874" spans="1:10" x14ac:dyDescent="0.3">
      <c r="A874" t="s">
        <v>878</v>
      </c>
      <c r="B874" s="3">
        <v>29</v>
      </c>
      <c r="C874" s="3">
        <v>4.3899999999999997</v>
      </c>
      <c r="D874" s="54" t="s">
        <v>3</v>
      </c>
      <c r="E874" s="54" t="s">
        <v>2</v>
      </c>
      <c r="F874" s="54" t="s">
        <v>2</v>
      </c>
      <c r="G874" s="54">
        <v>2</v>
      </c>
      <c r="H874" t="s">
        <v>2</v>
      </c>
      <c r="I874" t="str">
        <f t="shared" si="14"/>
        <v>Overweight</v>
      </c>
      <c r="J874" t="str">
        <f>IF(Table1_1[[#This Row],[HBA1C]]&gt;=6.5,"Diabetic",IF(Table1_1[[#This Row],[HBA1C]]&gt;=5.7,"Prediabetic","Normal"))</f>
        <v>Normal</v>
      </c>
    </row>
    <row r="875" spans="1:10" x14ac:dyDescent="0.3">
      <c r="A875" t="s">
        <v>879</v>
      </c>
      <c r="B875" s="3">
        <v>33.534999999999997</v>
      </c>
      <c r="C875" s="3">
        <v>8.24</v>
      </c>
      <c r="D875" s="54" t="s">
        <v>3</v>
      </c>
      <c r="E875" s="54" t="s">
        <v>2</v>
      </c>
      <c r="F875" s="54" t="s">
        <v>2</v>
      </c>
      <c r="G875" s="54">
        <v>0</v>
      </c>
      <c r="H875" t="s">
        <v>2</v>
      </c>
      <c r="I875" t="str">
        <f t="shared" si="14"/>
        <v>Obesity</v>
      </c>
      <c r="J875" t="str">
        <f>IF(Table1_1[[#This Row],[HBA1C]]&gt;=6.5,"Diabetic",IF(Table1_1[[#This Row],[HBA1C]]&gt;=5.7,"Prediabetic","Normal"))</f>
        <v>Diabetic</v>
      </c>
    </row>
    <row r="876" spans="1:10" x14ac:dyDescent="0.3">
      <c r="A876" t="s">
        <v>880</v>
      </c>
      <c r="B876" s="3">
        <v>32.774999999999999</v>
      </c>
      <c r="C876" s="3">
        <v>9.77</v>
      </c>
      <c r="D876" s="54" t="s">
        <v>3</v>
      </c>
      <c r="E876" s="54" t="s">
        <v>2</v>
      </c>
      <c r="F876" s="54" t="s">
        <v>2</v>
      </c>
      <c r="G876" s="54">
        <v>0</v>
      </c>
      <c r="H876" t="s">
        <v>2</v>
      </c>
      <c r="I876" t="str">
        <f t="shared" si="14"/>
        <v>Obesity</v>
      </c>
      <c r="J876" t="str">
        <f>IF(Table1_1[[#This Row],[HBA1C]]&gt;=6.5,"Diabetic",IF(Table1_1[[#This Row],[HBA1C]]&gt;=5.7,"Prediabetic","Normal"))</f>
        <v>Diabetic</v>
      </c>
    </row>
    <row r="877" spans="1:10" x14ac:dyDescent="0.3">
      <c r="A877" t="s">
        <v>881</v>
      </c>
      <c r="B877" s="3">
        <v>37.51</v>
      </c>
      <c r="C877" s="3">
        <v>5.5</v>
      </c>
      <c r="D877" s="54" t="s">
        <v>3</v>
      </c>
      <c r="E877" s="54" t="s">
        <v>2</v>
      </c>
      <c r="F877" s="54" t="s">
        <v>2</v>
      </c>
      <c r="G877" s="54">
        <v>2</v>
      </c>
      <c r="H877" t="s">
        <v>2</v>
      </c>
      <c r="I877" t="str">
        <f t="shared" si="14"/>
        <v>Obesity</v>
      </c>
      <c r="J877" t="str">
        <f>IF(Table1_1[[#This Row],[HBA1C]]&gt;=6.5,"Diabetic",IF(Table1_1[[#This Row],[HBA1C]]&gt;=5.7,"Prediabetic","Normal"))</f>
        <v>Normal</v>
      </c>
    </row>
    <row r="878" spans="1:10" x14ac:dyDescent="0.3">
      <c r="A878" t="s">
        <v>882</v>
      </c>
      <c r="B878" s="3">
        <v>39.86</v>
      </c>
      <c r="C878" s="3">
        <v>11.84</v>
      </c>
      <c r="D878" s="54" t="s">
        <v>3</v>
      </c>
      <c r="E878" s="54" t="s">
        <v>2</v>
      </c>
      <c r="F878" s="54" t="s">
        <v>2</v>
      </c>
      <c r="G878" s="54">
        <v>1</v>
      </c>
      <c r="H878" t="s">
        <v>2</v>
      </c>
      <c r="I878" t="str">
        <f t="shared" si="14"/>
        <v>Obesity</v>
      </c>
      <c r="J878" t="str">
        <f>IF(Table1_1[[#This Row],[HBA1C]]&gt;=6.5,"Diabetic",IF(Table1_1[[#This Row],[HBA1C]]&gt;=5.7,"Prediabetic","Normal"))</f>
        <v>Diabetic</v>
      </c>
    </row>
    <row r="879" spans="1:10" x14ac:dyDescent="0.3">
      <c r="A879" t="s">
        <v>883</v>
      </c>
      <c r="B879" s="3">
        <v>42.13</v>
      </c>
      <c r="C879" s="3">
        <v>4.66</v>
      </c>
      <c r="D879" s="54" t="s">
        <v>2</v>
      </c>
      <c r="E879" s="54" t="s">
        <v>2</v>
      </c>
      <c r="F879" s="54" t="s">
        <v>2</v>
      </c>
      <c r="G879" s="54">
        <v>0</v>
      </c>
      <c r="H879" t="s">
        <v>2</v>
      </c>
      <c r="I879" t="str">
        <f t="shared" si="14"/>
        <v>Obesity</v>
      </c>
      <c r="J879" t="str">
        <f>IF(Table1_1[[#This Row],[HBA1C]]&gt;=6.5,"Diabetic",IF(Table1_1[[#This Row],[HBA1C]]&gt;=5.7,"Prediabetic","Normal"))</f>
        <v>Normal</v>
      </c>
    </row>
    <row r="880" spans="1:10" x14ac:dyDescent="0.3">
      <c r="A880" t="s">
        <v>884</v>
      </c>
      <c r="B880" s="3">
        <v>35.99</v>
      </c>
      <c r="C880" s="3">
        <v>11.11</v>
      </c>
      <c r="D880" s="54" t="s">
        <v>2</v>
      </c>
      <c r="E880" s="54" t="s">
        <v>2</v>
      </c>
      <c r="F880" s="54" t="s">
        <v>2</v>
      </c>
      <c r="G880" s="54">
        <v>0</v>
      </c>
      <c r="H880" t="s">
        <v>2</v>
      </c>
      <c r="I880" t="str">
        <f t="shared" si="14"/>
        <v>Obesity</v>
      </c>
      <c r="J880" t="str">
        <f>IF(Table1_1[[#This Row],[HBA1C]]&gt;=6.5,"Diabetic",IF(Table1_1[[#This Row],[HBA1C]]&gt;=5.7,"Prediabetic","Normal"))</f>
        <v>Diabetic</v>
      </c>
    </row>
    <row r="881" spans="1:10" x14ac:dyDescent="0.3">
      <c r="A881" t="s">
        <v>885</v>
      </c>
      <c r="B881" s="3">
        <v>35.200000000000003</v>
      </c>
      <c r="C881" s="3">
        <v>7.72</v>
      </c>
      <c r="D881" s="54" t="s">
        <v>3</v>
      </c>
      <c r="E881" s="54" t="s">
        <v>2</v>
      </c>
      <c r="F881" s="54" t="s">
        <v>4</v>
      </c>
      <c r="G881" s="54">
        <v>1</v>
      </c>
      <c r="H881" t="s">
        <v>2</v>
      </c>
      <c r="I881" t="str">
        <f t="shared" si="14"/>
        <v>Obesity</v>
      </c>
      <c r="J881" t="str">
        <f>IF(Table1_1[[#This Row],[HBA1C]]&gt;=6.5,"Diabetic",IF(Table1_1[[#This Row],[HBA1C]]&gt;=5.7,"Prediabetic","Normal"))</f>
        <v>Diabetic</v>
      </c>
    </row>
    <row r="882" spans="1:10" x14ac:dyDescent="0.3">
      <c r="A882" t="s">
        <v>886</v>
      </c>
      <c r="B882" s="3">
        <v>29.91</v>
      </c>
      <c r="C882" s="3">
        <v>5.55</v>
      </c>
      <c r="D882" s="54" t="s">
        <v>3</v>
      </c>
      <c r="E882" s="54" t="s">
        <v>2</v>
      </c>
      <c r="F882" s="54" t="s">
        <v>2</v>
      </c>
      <c r="G882" s="54">
        <v>2</v>
      </c>
      <c r="H882" t="s">
        <v>2</v>
      </c>
      <c r="I882" t="str">
        <f t="shared" si="14"/>
        <v>Overweight</v>
      </c>
      <c r="J882" t="str">
        <f>IF(Table1_1[[#This Row],[HBA1C]]&gt;=6.5,"Diabetic",IF(Table1_1[[#This Row],[HBA1C]]&gt;=5.7,"Prediabetic","Normal"))</f>
        <v>Normal</v>
      </c>
    </row>
    <row r="883" spans="1:10" x14ac:dyDescent="0.3">
      <c r="A883" t="s">
        <v>887</v>
      </c>
      <c r="B883" s="3">
        <v>36.479999999999997</v>
      </c>
      <c r="C883" s="3">
        <v>5.05</v>
      </c>
      <c r="D883" s="54" t="s">
        <v>3</v>
      </c>
      <c r="E883" s="54" t="s">
        <v>2</v>
      </c>
      <c r="F883" s="54" t="s">
        <v>2</v>
      </c>
      <c r="G883" s="54">
        <v>1</v>
      </c>
      <c r="H883" t="s">
        <v>2</v>
      </c>
      <c r="I883" t="str">
        <f t="shared" si="14"/>
        <v>Obesity</v>
      </c>
      <c r="J883" t="str">
        <f>IF(Table1_1[[#This Row],[HBA1C]]&gt;=6.5,"Diabetic",IF(Table1_1[[#This Row],[HBA1C]]&gt;=5.7,"Prediabetic","Normal"))</f>
        <v>Normal</v>
      </c>
    </row>
    <row r="884" spans="1:10" x14ac:dyDescent="0.3">
      <c r="A884" t="s">
        <v>888</v>
      </c>
      <c r="B884" s="3">
        <v>27.5</v>
      </c>
      <c r="C884" s="3">
        <v>8.69</v>
      </c>
      <c r="D884" s="54" t="s">
        <v>3</v>
      </c>
      <c r="E884" s="54" t="s">
        <v>2</v>
      </c>
      <c r="F884" s="54" t="s">
        <v>4</v>
      </c>
      <c r="G884" s="54">
        <v>1</v>
      </c>
      <c r="H884" t="s">
        <v>2</v>
      </c>
      <c r="I884" t="str">
        <f t="shared" si="14"/>
        <v>Overweight</v>
      </c>
      <c r="J884" t="str">
        <f>IF(Table1_1[[#This Row],[HBA1C]]&gt;=6.5,"Diabetic",IF(Table1_1[[#This Row],[HBA1C]]&gt;=5.7,"Prediabetic","Normal"))</f>
        <v>Diabetic</v>
      </c>
    </row>
    <row r="885" spans="1:10" x14ac:dyDescent="0.3">
      <c r="A885" t="s">
        <v>889</v>
      </c>
      <c r="B885" s="3">
        <v>33.44</v>
      </c>
      <c r="C885" s="3">
        <v>5.9</v>
      </c>
      <c r="D885" s="54" t="s">
        <v>3</v>
      </c>
      <c r="E885" s="54" t="s">
        <v>2</v>
      </c>
      <c r="F885" s="54" t="s">
        <v>2</v>
      </c>
      <c r="G885" s="54">
        <v>1</v>
      </c>
      <c r="H885" t="s">
        <v>2</v>
      </c>
      <c r="I885" t="str">
        <f t="shared" si="14"/>
        <v>Obesity</v>
      </c>
      <c r="J885" t="str">
        <f>IF(Table1_1[[#This Row],[HBA1C]]&gt;=6.5,"Diabetic",IF(Table1_1[[#This Row],[HBA1C]]&gt;=5.7,"Prediabetic","Normal"))</f>
        <v>Prediabetic</v>
      </c>
    </row>
    <row r="886" spans="1:10" x14ac:dyDescent="0.3">
      <c r="A886" t="s">
        <v>890</v>
      </c>
      <c r="B886" s="3">
        <v>28.215</v>
      </c>
      <c r="C886" s="3">
        <v>6.29</v>
      </c>
      <c r="D886" s="54" t="s">
        <v>3</v>
      </c>
      <c r="E886" s="54" t="s">
        <v>2</v>
      </c>
      <c r="F886" s="54" t="s">
        <v>2</v>
      </c>
      <c r="G886" s="54">
        <v>1</v>
      </c>
      <c r="H886" t="s">
        <v>2</v>
      </c>
      <c r="I886" t="str">
        <f t="shared" si="14"/>
        <v>Overweight</v>
      </c>
      <c r="J886" t="str">
        <f>IF(Table1_1[[#This Row],[HBA1C]]&gt;=6.5,"Diabetic",IF(Table1_1[[#This Row],[HBA1C]]&gt;=5.7,"Prediabetic","Normal"))</f>
        <v>Prediabetic</v>
      </c>
    </row>
    <row r="887" spans="1:10" x14ac:dyDescent="0.3">
      <c r="A887" t="s">
        <v>891</v>
      </c>
      <c r="B887" s="3">
        <v>27.17</v>
      </c>
      <c r="C887" s="3">
        <v>5.84</v>
      </c>
      <c r="D887" s="54" t="s">
        <v>3</v>
      </c>
      <c r="E887" s="54" t="s">
        <v>2</v>
      </c>
      <c r="F887" s="54" t="s">
        <v>2</v>
      </c>
      <c r="G887" s="54">
        <v>1</v>
      </c>
      <c r="H887" t="s">
        <v>2</v>
      </c>
      <c r="I887" t="str">
        <f t="shared" si="14"/>
        <v>Overweight</v>
      </c>
      <c r="J887" t="str">
        <f>IF(Table1_1[[#This Row],[HBA1C]]&gt;=6.5,"Diabetic",IF(Table1_1[[#This Row],[HBA1C]]&gt;=5.7,"Prediabetic","Normal"))</f>
        <v>Prediabetic</v>
      </c>
    </row>
    <row r="888" spans="1:10" x14ac:dyDescent="0.3">
      <c r="A888" t="s">
        <v>892</v>
      </c>
      <c r="B888" s="3">
        <v>35.380000000000003</v>
      </c>
      <c r="C888" s="3">
        <v>6.12</v>
      </c>
      <c r="D888" s="54" t="s">
        <v>2</v>
      </c>
      <c r="E888" s="54" t="s">
        <v>2</v>
      </c>
      <c r="F888" s="54" t="s">
        <v>2</v>
      </c>
      <c r="G888" s="54">
        <v>0</v>
      </c>
      <c r="H888" t="s">
        <v>2</v>
      </c>
      <c r="I888" t="str">
        <f t="shared" si="14"/>
        <v>Obesity</v>
      </c>
      <c r="J888" t="str">
        <f>IF(Table1_1[[#This Row],[HBA1C]]&gt;=6.5,"Diabetic",IF(Table1_1[[#This Row],[HBA1C]]&gt;=5.7,"Prediabetic","Normal"))</f>
        <v>Prediabetic</v>
      </c>
    </row>
    <row r="889" spans="1:10" x14ac:dyDescent="0.3">
      <c r="A889" t="s">
        <v>893</v>
      </c>
      <c r="B889" s="3">
        <v>43.48</v>
      </c>
      <c r="C889" s="3">
        <v>6.24</v>
      </c>
      <c r="D889" s="54" t="s">
        <v>2</v>
      </c>
      <c r="E889" s="54" t="s">
        <v>2</v>
      </c>
      <c r="F889" s="54" t="s">
        <v>2</v>
      </c>
      <c r="G889" s="54">
        <v>0</v>
      </c>
      <c r="H889" t="s">
        <v>2</v>
      </c>
      <c r="I889" t="str">
        <f t="shared" si="14"/>
        <v>Obesity</v>
      </c>
      <c r="J889" t="str">
        <f>IF(Table1_1[[#This Row],[HBA1C]]&gt;=6.5,"Diabetic",IF(Table1_1[[#This Row],[HBA1C]]&gt;=5.7,"Prediabetic","Normal"))</f>
        <v>Prediabetic</v>
      </c>
    </row>
    <row r="890" spans="1:10" x14ac:dyDescent="0.3">
      <c r="A890" t="s">
        <v>894</v>
      </c>
      <c r="B890" s="3">
        <v>41.73</v>
      </c>
      <c r="C890" s="3">
        <v>6.25</v>
      </c>
      <c r="D890" s="54" t="s">
        <v>2</v>
      </c>
      <c r="E890" s="54" t="s">
        <v>2</v>
      </c>
      <c r="F890" s="54" t="s">
        <v>2</v>
      </c>
      <c r="G890" s="54">
        <v>1</v>
      </c>
      <c r="H890" t="s">
        <v>2</v>
      </c>
      <c r="I890" t="str">
        <f t="shared" si="14"/>
        <v>Obesity</v>
      </c>
      <c r="J890" t="str">
        <f>IF(Table1_1[[#This Row],[HBA1C]]&gt;=6.5,"Diabetic",IF(Table1_1[[#This Row],[HBA1C]]&gt;=5.7,"Prediabetic","Normal"))</f>
        <v>Prediabetic</v>
      </c>
    </row>
    <row r="891" spans="1:10" x14ac:dyDescent="0.3">
      <c r="A891" t="s">
        <v>895</v>
      </c>
      <c r="B891" s="3">
        <v>28.9</v>
      </c>
      <c r="C891" s="3">
        <v>11.96</v>
      </c>
      <c r="D891" s="54" t="s">
        <v>2</v>
      </c>
      <c r="E891" s="54" t="s">
        <v>2</v>
      </c>
      <c r="F891" s="54" t="s">
        <v>2</v>
      </c>
      <c r="G891" s="54">
        <v>0</v>
      </c>
      <c r="H891" t="s">
        <v>2</v>
      </c>
      <c r="I891" t="str">
        <f t="shared" si="14"/>
        <v>Overweight</v>
      </c>
      <c r="J891" t="str">
        <f>IF(Table1_1[[#This Row],[HBA1C]]&gt;=6.5,"Diabetic",IF(Table1_1[[#This Row],[HBA1C]]&gt;=5.7,"Prediabetic","Normal"))</f>
        <v>Diabetic</v>
      </c>
    </row>
    <row r="892" spans="1:10" x14ac:dyDescent="0.3">
      <c r="A892" t="s">
        <v>896</v>
      </c>
      <c r="B892" s="3">
        <v>25.74</v>
      </c>
      <c r="C892" s="3">
        <v>7.69</v>
      </c>
      <c r="D892" s="54" t="s">
        <v>2</v>
      </c>
      <c r="E892" s="54" t="s">
        <v>2</v>
      </c>
      <c r="F892" s="54" t="s">
        <v>2</v>
      </c>
      <c r="G892" s="54">
        <v>0</v>
      </c>
      <c r="H892" t="s">
        <v>2</v>
      </c>
      <c r="I892" t="str">
        <f t="shared" si="14"/>
        <v>Overweight</v>
      </c>
      <c r="J892" t="str">
        <f>IF(Table1_1[[#This Row],[HBA1C]]&gt;=6.5,"Diabetic",IF(Table1_1[[#This Row],[HBA1C]]&gt;=5.7,"Prediabetic","Normal"))</f>
        <v>Diabetic</v>
      </c>
    </row>
    <row r="893" spans="1:10" x14ac:dyDescent="0.3">
      <c r="A893" t="s">
        <v>897</v>
      </c>
      <c r="B893" s="3">
        <v>36.06</v>
      </c>
      <c r="C893" s="3">
        <v>8.83</v>
      </c>
      <c r="D893" s="54" t="s">
        <v>2</v>
      </c>
      <c r="E893" s="54" t="s">
        <v>2</v>
      </c>
      <c r="F893" s="54" t="s">
        <v>2</v>
      </c>
      <c r="G893" s="54">
        <v>0</v>
      </c>
      <c r="H893" t="s">
        <v>2</v>
      </c>
      <c r="I893" t="str">
        <f t="shared" si="14"/>
        <v>Obesity</v>
      </c>
      <c r="J893" t="str">
        <f>IF(Table1_1[[#This Row],[HBA1C]]&gt;=6.5,"Diabetic",IF(Table1_1[[#This Row],[HBA1C]]&gt;=5.7,"Prediabetic","Normal"))</f>
        <v>Diabetic</v>
      </c>
    </row>
    <row r="894" spans="1:10" x14ac:dyDescent="0.3">
      <c r="A894" t="s">
        <v>898</v>
      </c>
      <c r="B894" s="3">
        <v>43.28</v>
      </c>
      <c r="C894" s="3">
        <v>4.41</v>
      </c>
      <c r="D894" s="54" t="s">
        <v>2</v>
      </c>
      <c r="E894" s="54" t="s">
        <v>2</v>
      </c>
      <c r="F894" s="54" t="s">
        <v>2</v>
      </c>
      <c r="G894" s="54">
        <v>0</v>
      </c>
      <c r="H894" t="s">
        <v>2</v>
      </c>
      <c r="I894" t="str">
        <f t="shared" si="14"/>
        <v>Obesity</v>
      </c>
      <c r="J894" t="str">
        <f>IF(Table1_1[[#This Row],[HBA1C]]&gt;=6.5,"Diabetic",IF(Table1_1[[#This Row],[HBA1C]]&gt;=5.7,"Prediabetic","Normal"))</f>
        <v>Normal</v>
      </c>
    </row>
    <row r="895" spans="1:10" x14ac:dyDescent="0.3">
      <c r="A895" t="s">
        <v>899</v>
      </c>
      <c r="B895" s="3">
        <v>28.785</v>
      </c>
      <c r="C895" s="3">
        <v>9.1</v>
      </c>
      <c r="D895" s="54" t="s">
        <v>3</v>
      </c>
      <c r="E895" s="54" t="s">
        <v>2</v>
      </c>
      <c r="F895" s="54" t="s">
        <v>4</v>
      </c>
      <c r="G895" s="54">
        <v>1</v>
      </c>
      <c r="H895" t="s">
        <v>2</v>
      </c>
      <c r="I895" t="str">
        <f t="shared" si="14"/>
        <v>Overweight</v>
      </c>
      <c r="J895" t="str">
        <f>IF(Table1_1[[#This Row],[HBA1C]]&gt;=6.5,"Diabetic",IF(Table1_1[[#This Row],[HBA1C]]&gt;=5.7,"Prediabetic","Normal"))</f>
        <v>Diabetic</v>
      </c>
    </row>
    <row r="896" spans="1:10" x14ac:dyDescent="0.3">
      <c r="A896" t="s">
        <v>900</v>
      </c>
      <c r="B896" s="3">
        <v>25.46</v>
      </c>
      <c r="C896" s="3">
        <v>11.52</v>
      </c>
      <c r="D896" s="54" t="s">
        <v>3</v>
      </c>
      <c r="E896" s="54" t="s">
        <v>2</v>
      </c>
      <c r="F896" s="54" t="s">
        <v>4</v>
      </c>
      <c r="G896" s="54">
        <v>1</v>
      </c>
      <c r="H896" t="s">
        <v>2</v>
      </c>
      <c r="I896" t="str">
        <f t="shared" si="14"/>
        <v>Overweight</v>
      </c>
      <c r="J896" t="str">
        <f>IF(Table1_1[[#This Row],[HBA1C]]&gt;=6.5,"Diabetic",IF(Table1_1[[#This Row],[HBA1C]]&gt;=5.7,"Prediabetic","Normal"))</f>
        <v>Diabetic</v>
      </c>
    </row>
    <row r="897" spans="1:10" x14ac:dyDescent="0.3">
      <c r="A897" t="s">
        <v>901</v>
      </c>
      <c r="B897" s="3">
        <v>30.8</v>
      </c>
      <c r="C897" s="3">
        <v>10.95</v>
      </c>
      <c r="D897" s="54" t="s">
        <v>2</v>
      </c>
      <c r="E897" s="54" t="s">
        <v>2</v>
      </c>
      <c r="F897" s="54" t="s">
        <v>2</v>
      </c>
      <c r="G897" s="54">
        <v>0</v>
      </c>
      <c r="H897" t="s">
        <v>2</v>
      </c>
      <c r="I897" t="str">
        <f t="shared" si="14"/>
        <v>Obesity</v>
      </c>
      <c r="J897" t="str">
        <f>IF(Table1_1[[#This Row],[HBA1C]]&gt;=6.5,"Diabetic",IF(Table1_1[[#This Row],[HBA1C]]&gt;=5.7,"Prediabetic","Normal"))</f>
        <v>Diabetic</v>
      </c>
    </row>
    <row r="898" spans="1:10" x14ac:dyDescent="0.3">
      <c r="A898" t="s">
        <v>902</v>
      </c>
      <c r="B898" s="3">
        <v>28.88</v>
      </c>
      <c r="C898" s="3">
        <v>11.5</v>
      </c>
      <c r="D898" s="54" t="s">
        <v>2</v>
      </c>
      <c r="E898" s="54" t="s">
        <v>2</v>
      </c>
      <c r="F898" s="54" t="s">
        <v>2</v>
      </c>
      <c r="G898" s="54">
        <v>0</v>
      </c>
      <c r="H898" t="s">
        <v>2</v>
      </c>
      <c r="I898" t="str">
        <f t="shared" si="14"/>
        <v>Overweight</v>
      </c>
      <c r="J898" t="str">
        <f>IF(Table1_1[[#This Row],[HBA1C]]&gt;=6.5,"Diabetic",IF(Table1_1[[#This Row],[HBA1C]]&gt;=5.7,"Prediabetic","Normal"))</f>
        <v>Diabetic</v>
      </c>
    </row>
    <row r="899" spans="1:10" x14ac:dyDescent="0.3">
      <c r="A899" t="s">
        <v>903</v>
      </c>
      <c r="B899" s="3">
        <v>23</v>
      </c>
      <c r="C899" s="3">
        <v>9.8800000000000008</v>
      </c>
      <c r="D899" s="54" t="s">
        <v>2</v>
      </c>
      <c r="E899" s="54" t="s">
        <v>2</v>
      </c>
      <c r="F899" s="54" t="s">
        <v>2</v>
      </c>
      <c r="G899" s="54">
        <v>0</v>
      </c>
      <c r="H899" t="s">
        <v>2</v>
      </c>
      <c r="I899" t="str">
        <f t="shared" si="14"/>
        <v>Normal Weight</v>
      </c>
      <c r="J899" t="str">
        <f>IF(Table1_1[[#This Row],[HBA1C]]&gt;=6.5,"Diabetic",IF(Table1_1[[#This Row],[HBA1C]]&gt;=5.7,"Prediabetic","Normal"))</f>
        <v>Diabetic</v>
      </c>
    </row>
    <row r="900" spans="1:10" x14ac:dyDescent="0.3">
      <c r="A900" t="s">
        <v>904</v>
      </c>
      <c r="B900" s="3">
        <v>38.25</v>
      </c>
      <c r="C900" s="3">
        <v>6.2</v>
      </c>
      <c r="D900" s="54" t="s">
        <v>2</v>
      </c>
      <c r="E900" s="54" t="s">
        <v>2</v>
      </c>
      <c r="F900" s="54" t="s">
        <v>2</v>
      </c>
      <c r="G900" s="54">
        <v>1</v>
      </c>
      <c r="H900" t="s">
        <v>2</v>
      </c>
      <c r="I900" t="str">
        <f t="shared" si="14"/>
        <v>Obesity</v>
      </c>
      <c r="J900" t="str">
        <f>IF(Table1_1[[#This Row],[HBA1C]]&gt;=6.5,"Diabetic",IF(Table1_1[[#This Row],[HBA1C]]&gt;=5.7,"Prediabetic","Normal"))</f>
        <v>Prediabetic</v>
      </c>
    </row>
    <row r="901" spans="1:10" x14ac:dyDescent="0.3">
      <c r="A901" t="s">
        <v>905</v>
      </c>
      <c r="B901" s="3">
        <v>39.25</v>
      </c>
      <c r="C901" s="3">
        <v>8.41</v>
      </c>
      <c r="D901" s="54" t="s">
        <v>3</v>
      </c>
      <c r="E901" s="54" t="s">
        <v>2</v>
      </c>
      <c r="F901" s="54" t="s">
        <v>2</v>
      </c>
      <c r="G901" s="54">
        <v>1</v>
      </c>
      <c r="H901" t="s">
        <v>2</v>
      </c>
      <c r="I901" t="str">
        <f t="shared" si="14"/>
        <v>Obesity</v>
      </c>
      <c r="J901" t="str">
        <f>IF(Table1_1[[#This Row],[HBA1C]]&gt;=6.5,"Diabetic",IF(Table1_1[[#This Row],[HBA1C]]&gt;=5.7,"Prediabetic","Normal"))</f>
        <v>Diabetic</v>
      </c>
    </row>
    <row r="902" spans="1:10" x14ac:dyDescent="0.3">
      <c r="A902" t="s">
        <v>906</v>
      </c>
      <c r="B902" s="3">
        <v>26.6</v>
      </c>
      <c r="C902" s="3">
        <v>5.07</v>
      </c>
      <c r="D902" s="54" t="s">
        <v>3</v>
      </c>
      <c r="E902" s="54" t="s">
        <v>2</v>
      </c>
      <c r="F902" s="54" t="s">
        <v>2</v>
      </c>
      <c r="G902" s="54">
        <v>2</v>
      </c>
      <c r="H902" t="s">
        <v>2</v>
      </c>
      <c r="I902" t="str">
        <f t="shared" si="14"/>
        <v>Overweight</v>
      </c>
      <c r="J902" t="str">
        <f>IF(Table1_1[[#This Row],[HBA1C]]&gt;=6.5,"Diabetic",IF(Table1_1[[#This Row],[HBA1C]]&gt;=5.7,"Prediabetic","Normal"))</f>
        <v>Normal</v>
      </c>
    </row>
    <row r="903" spans="1:10" x14ac:dyDescent="0.3">
      <c r="A903" t="s">
        <v>907</v>
      </c>
      <c r="B903" s="3">
        <v>35.700000000000003</v>
      </c>
      <c r="C903" s="3">
        <v>4.0599999999999996</v>
      </c>
      <c r="D903" s="54" t="s">
        <v>2</v>
      </c>
      <c r="E903" s="54" t="s">
        <v>2</v>
      </c>
      <c r="F903" s="54" t="s">
        <v>4</v>
      </c>
      <c r="G903" s="54">
        <v>1</v>
      </c>
      <c r="H903" t="s">
        <v>2</v>
      </c>
      <c r="I903" t="str">
        <f t="shared" si="14"/>
        <v>Obesity</v>
      </c>
      <c r="J903" t="str">
        <f>IF(Table1_1[[#This Row],[HBA1C]]&gt;=6.5,"Diabetic",IF(Table1_1[[#This Row],[HBA1C]]&gt;=5.7,"Prediabetic","Normal"))</f>
        <v>Normal</v>
      </c>
    </row>
    <row r="904" spans="1:10" x14ac:dyDescent="0.3">
      <c r="A904" t="s">
        <v>908</v>
      </c>
      <c r="B904" s="3">
        <v>20.100000000000001</v>
      </c>
      <c r="C904" s="3">
        <v>10.52</v>
      </c>
      <c r="D904" s="54" t="s">
        <v>2</v>
      </c>
      <c r="E904" s="54" t="s">
        <v>2</v>
      </c>
      <c r="F904" s="54" t="s">
        <v>2</v>
      </c>
      <c r="G904" s="54">
        <v>0</v>
      </c>
      <c r="H904" t="s">
        <v>2</v>
      </c>
      <c r="I904" t="str">
        <f t="shared" ref="I904:I967" si="15">IF(B904&gt;=30,"Obesity",IF(B904&gt;=25,"Overweight",IF(B904&gt;18.5,"Normal Weight","Under  Weight")))</f>
        <v>Normal Weight</v>
      </c>
      <c r="J904" t="str">
        <f>IF(Table1_1[[#This Row],[HBA1C]]&gt;=6.5,"Diabetic",IF(Table1_1[[#This Row],[HBA1C]]&gt;=5.7,"Prediabetic","Normal"))</f>
        <v>Diabetic</v>
      </c>
    </row>
    <row r="905" spans="1:10" x14ac:dyDescent="0.3">
      <c r="A905" t="s">
        <v>909</v>
      </c>
      <c r="B905" s="3">
        <v>22.23</v>
      </c>
      <c r="C905" s="3">
        <v>9.65</v>
      </c>
      <c r="D905" s="54" t="s">
        <v>2</v>
      </c>
      <c r="E905" s="54" t="s">
        <v>2</v>
      </c>
      <c r="F905" s="54" t="s">
        <v>2</v>
      </c>
      <c r="G905" s="54">
        <v>0</v>
      </c>
      <c r="H905" t="s">
        <v>2</v>
      </c>
      <c r="I905" t="str">
        <f t="shared" si="15"/>
        <v>Normal Weight</v>
      </c>
      <c r="J905" t="str">
        <f>IF(Table1_1[[#This Row],[HBA1C]]&gt;=6.5,"Diabetic",IF(Table1_1[[#This Row],[HBA1C]]&gt;=5.7,"Prediabetic","Normal"))</f>
        <v>Diabetic</v>
      </c>
    </row>
    <row r="906" spans="1:10" x14ac:dyDescent="0.3">
      <c r="A906" t="s">
        <v>910</v>
      </c>
      <c r="B906" s="3">
        <v>36.47</v>
      </c>
      <c r="C906" s="3">
        <v>6.21</v>
      </c>
      <c r="D906" s="54" t="s">
        <v>2</v>
      </c>
      <c r="E906" s="54" t="s">
        <v>2</v>
      </c>
      <c r="F906" s="54" t="s">
        <v>2</v>
      </c>
      <c r="G906" s="54">
        <v>0</v>
      </c>
      <c r="H906" t="s">
        <v>2</v>
      </c>
      <c r="I906" t="str">
        <f t="shared" si="15"/>
        <v>Obesity</v>
      </c>
      <c r="J906" t="str">
        <f>IF(Table1_1[[#This Row],[HBA1C]]&gt;=6.5,"Diabetic",IF(Table1_1[[#This Row],[HBA1C]]&gt;=5.7,"Prediabetic","Normal"))</f>
        <v>Prediabetic</v>
      </c>
    </row>
    <row r="907" spans="1:10" x14ac:dyDescent="0.3">
      <c r="A907" t="s">
        <v>911</v>
      </c>
      <c r="B907" s="3">
        <v>49.64</v>
      </c>
      <c r="C907" s="3">
        <v>4.76</v>
      </c>
      <c r="D907" s="54" t="s">
        <v>2</v>
      </c>
      <c r="E907" s="54" t="s">
        <v>2</v>
      </c>
      <c r="F907" s="54" t="s">
        <v>4</v>
      </c>
      <c r="G907" s="54">
        <v>1</v>
      </c>
      <c r="H907" t="s">
        <v>2</v>
      </c>
      <c r="I907" t="str">
        <f t="shared" si="15"/>
        <v>Obesity</v>
      </c>
      <c r="J907" t="str">
        <f>IF(Table1_1[[#This Row],[HBA1C]]&gt;=6.5,"Diabetic",IF(Table1_1[[#This Row],[HBA1C]]&gt;=5.7,"Prediabetic","Normal"))</f>
        <v>Normal</v>
      </c>
    </row>
    <row r="908" spans="1:10" x14ac:dyDescent="0.3">
      <c r="A908" t="s">
        <v>912</v>
      </c>
      <c r="B908" s="3">
        <v>36.799999999999997</v>
      </c>
      <c r="C908" s="3">
        <v>5.73</v>
      </c>
      <c r="D908" s="54" t="s">
        <v>3</v>
      </c>
      <c r="E908" s="54" t="s">
        <v>2</v>
      </c>
      <c r="F908" s="54" t="s">
        <v>4</v>
      </c>
      <c r="G908" s="54">
        <v>1</v>
      </c>
      <c r="H908" t="s">
        <v>2</v>
      </c>
      <c r="I908" t="str">
        <f t="shared" si="15"/>
        <v>Obesity</v>
      </c>
      <c r="J908" t="str">
        <f>IF(Table1_1[[#This Row],[HBA1C]]&gt;=6.5,"Diabetic",IF(Table1_1[[#This Row],[HBA1C]]&gt;=5.7,"Prediabetic","Normal"))</f>
        <v>Prediabetic</v>
      </c>
    </row>
    <row r="909" spans="1:10" x14ac:dyDescent="0.3">
      <c r="A909" t="s">
        <v>913</v>
      </c>
      <c r="B909" s="3">
        <v>33.880000000000003</v>
      </c>
      <c r="C909" s="3">
        <v>10.78</v>
      </c>
      <c r="D909" s="54" t="s">
        <v>3</v>
      </c>
      <c r="E909" s="54" t="s">
        <v>2</v>
      </c>
      <c r="F909" s="54" t="s">
        <v>2</v>
      </c>
      <c r="G909" s="54">
        <v>0</v>
      </c>
      <c r="H909" t="s">
        <v>2</v>
      </c>
      <c r="I909" t="str">
        <f t="shared" si="15"/>
        <v>Obesity</v>
      </c>
      <c r="J909" t="str">
        <f>IF(Table1_1[[#This Row],[HBA1C]]&gt;=6.5,"Diabetic",IF(Table1_1[[#This Row],[HBA1C]]&gt;=5.7,"Prediabetic","Normal"))</f>
        <v>Diabetic</v>
      </c>
    </row>
    <row r="910" spans="1:10" x14ac:dyDescent="0.3">
      <c r="A910" t="s">
        <v>914</v>
      </c>
      <c r="B910" s="3">
        <v>32.01</v>
      </c>
      <c r="C910" s="3">
        <v>5.08</v>
      </c>
      <c r="D910" s="54" t="s">
        <v>3</v>
      </c>
      <c r="E910" s="54" t="s">
        <v>2</v>
      </c>
      <c r="F910" s="54" t="s">
        <v>2</v>
      </c>
      <c r="G910" s="54">
        <v>1</v>
      </c>
      <c r="H910" t="s">
        <v>2</v>
      </c>
      <c r="I910" t="str">
        <f t="shared" si="15"/>
        <v>Obesity</v>
      </c>
      <c r="J910" t="str">
        <f>IF(Table1_1[[#This Row],[HBA1C]]&gt;=6.5,"Diabetic",IF(Table1_1[[#This Row],[HBA1C]]&gt;=5.7,"Prediabetic","Normal"))</f>
        <v>Normal</v>
      </c>
    </row>
    <row r="911" spans="1:10" x14ac:dyDescent="0.3">
      <c r="A911" t="s">
        <v>915</v>
      </c>
      <c r="B911" s="3">
        <v>33.630000000000003</v>
      </c>
      <c r="C911" s="3">
        <v>11.39</v>
      </c>
      <c r="D911" s="54" t="s">
        <v>2</v>
      </c>
      <c r="E911" s="54" t="s">
        <v>2</v>
      </c>
      <c r="F911" s="54" t="s">
        <v>2</v>
      </c>
      <c r="G911" s="54">
        <v>0</v>
      </c>
      <c r="H911" t="s">
        <v>2</v>
      </c>
      <c r="I911" t="str">
        <f t="shared" si="15"/>
        <v>Obesity</v>
      </c>
      <c r="J911" t="str">
        <f>IF(Table1_1[[#This Row],[HBA1C]]&gt;=6.5,"Diabetic",IF(Table1_1[[#This Row],[HBA1C]]&gt;=5.7,"Prediabetic","Normal"))</f>
        <v>Diabetic</v>
      </c>
    </row>
    <row r="912" spans="1:10" x14ac:dyDescent="0.3">
      <c r="A912" t="s">
        <v>916</v>
      </c>
      <c r="B912" s="3">
        <v>34.865000000000002</v>
      </c>
      <c r="C912" s="3">
        <v>5.35</v>
      </c>
      <c r="D912" s="54" t="s">
        <v>3</v>
      </c>
      <c r="E912" s="54" t="s">
        <v>2</v>
      </c>
      <c r="F912" s="54" t="s">
        <v>2</v>
      </c>
      <c r="G912" s="54">
        <v>1</v>
      </c>
      <c r="H912" t="s">
        <v>2</v>
      </c>
      <c r="I912" t="str">
        <f t="shared" si="15"/>
        <v>Obesity</v>
      </c>
      <c r="J912" t="str">
        <f>IF(Table1_1[[#This Row],[HBA1C]]&gt;=6.5,"Diabetic",IF(Table1_1[[#This Row],[HBA1C]]&gt;=5.7,"Prediabetic","Normal"))</f>
        <v>Normal</v>
      </c>
    </row>
    <row r="913" spans="1:10" x14ac:dyDescent="0.3">
      <c r="A913" t="s">
        <v>917</v>
      </c>
      <c r="B913" s="3">
        <v>43.11</v>
      </c>
      <c r="C913" s="3">
        <v>5.6</v>
      </c>
      <c r="D913" s="54" t="s">
        <v>2</v>
      </c>
      <c r="E913" s="54" t="s">
        <v>2</v>
      </c>
      <c r="F913" s="54" t="s">
        <v>2</v>
      </c>
      <c r="G913" s="54">
        <v>0</v>
      </c>
      <c r="H913" t="s">
        <v>2</v>
      </c>
      <c r="I913" t="str">
        <f t="shared" si="15"/>
        <v>Obesity</v>
      </c>
      <c r="J913" t="str">
        <f>IF(Table1_1[[#This Row],[HBA1C]]&gt;=6.5,"Diabetic",IF(Table1_1[[#This Row],[HBA1C]]&gt;=5.7,"Prediabetic","Normal"))</f>
        <v>Normal</v>
      </c>
    </row>
    <row r="914" spans="1:10" x14ac:dyDescent="0.3">
      <c r="A914" t="s">
        <v>918</v>
      </c>
      <c r="B914" s="3">
        <v>30.305</v>
      </c>
      <c r="C914" s="3">
        <v>4.2699999999999996</v>
      </c>
      <c r="D914" s="54" t="s">
        <v>3</v>
      </c>
      <c r="E914" s="54" t="s">
        <v>2</v>
      </c>
      <c r="F914" s="54" t="s">
        <v>2</v>
      </c>
      <c r="G914" s="54">
        <v>1</v>
      </c>
      <c r="H914" t="s">
        <v>2</v>
      </c>
      <c r="I914" t="str">
        <f t="shared" si="15"/>
        <v>Obesity</v>
      </c>
      <c r="J914" t="str">
        <f>IF(Table1_1[[#This Row],[HBA1C]]&gt;=6.5,"Diabetic",IF(Table1_1[[#This Row],[HBA1C]]&gt;=5.7,"Prediabetic","Normal"))</f>
        <v>Normal</v>
      </c>
    </row>
    <row r="915" spans="1:10" x14ac:dyDescent="0.3">
      <c r="A915" t="s">
        <v>919</v>
      </c>
      <c r="B915" s="3">
        <v>25.175000000000001</v>
      </c>
      <c r="C915" s="3">
        <v>5.57</v>
      </c>
      <c r="D915" s="54" t="s">
        <v>3</v>
      </c>
      <c r="E915" s="54" t="s">
        <v>2</v>
      </c>
      <c r="F915" s="54" t="s">
        <v>2</v>
      </c>
      <c r="G915" s="54">
        <v>1</v>
      </c>
      <c r="H915" t="s">
        <v>2</v>
      </c>
      <c r="I915" t="str">
        <f t="shared" si="15"/>
        <v>Overweight</v>
      </c>
      <c r="J915" t="str">
        <f>IF(Table1_1[[#This Row],[HBA1C]]&gt;=6.5,"Diabetic",IF(Table1_1[[#This Row],[HBA1C]]&gt;=5.7,"Prediabetic","Normal"))</f>
        <v>Normal</v>
      </c>
    </row>
    <row r="916" spans="1:10" x14ac:dyDescent="0.3">
      <c r="A916" t="s">
        <v>920</v>
      </c>
      <c r="B916" s="3">
        <v>26.8</v>
      </c>
      <c r="C916" s="3">
        <v>5.68</v>
      </c>
      <c r="D916" s="54" t="s">
        <v>3</v>
      </c>
      <c r="E916" s="54" t="s">
        <v>2</v>
      </c>
      <c r="F916" s="54" t="s">
        <v>2</v>
      </c>
      <c r="G916" s="54">
        <v>1</v>
      </c>
      <c r="H916" t="s">
        <v>2</v>
      </c>
      <c r="I916" t="str">
        <f t="shared" si="15"/>
        <v>Overweight</v>
      </c>
      <c r="J916" t="str">
        <f>IF(Table1_1[[#This Row],[HBA1C]]&gt;=6.5,"Diabetic",IF(Table1_1[[#This Row],[HBA1C]]&gt;=5.7,"Prediabetic","Normal"))</f>
        <v>Normal</v>
      </c>
    </row>
    <row r="917" spans="1:10" x14ac:dyDescent="0.3">
      <c r="A917" t="s">
        <v>921</v>
      </c>
      <c r="B917" s="3">
        <v>21.78</v>
      </c>
      <c r="C917" s="3">
        <v>5.3</v>
      </c>
      <c r="D917" s="54" t="s">
        <v>2</v>
      </c>
      <c r="E917" s="54" t="s">
        <v>3</v>
      </c>
      <c r="F917" s="54" t="s">
        <v>2</v>
      </c>
      <c r="G917" s="54">
        <v>1</v>
      </c>
      <c r="H917" t="s">
        <v>2</v>
      </c>
      <c r="I917" t="str">
        <f t="shared" si="15"/>
        <v>Normal Weight</v>
      </c>
      <c r="J917" t="str">
        <f>IF(Table1_1[[#This Row],[HBA1C]]&gt;=6.5,"Diabetic",IF(Table1_1[[#This Row],[HBA1C]]&gt;=5.7,"Prediabetic","Normal"))</f>
        <v>Normal</v>
      </c>
    </row>
    <row r="918" spans="1:10" x14ac:dyDescent="0.3">
      <c r="A918" t="s">
        <v>922</v>
      </c>
      <c r="B918" s="3">
        <v>30.14</v>
      </c>
      <c r="C918" s="3">
        <v>9.4499999999999993</v>
      </c>
      <c r="D918" s="54" t="s">
        <v>3</v>
      </c>
      <c r="E918" s="54" t="s">
        <v>2</v>
      </c>
      <c r="F918" s="54" t="s">
        <v>2</v>
      </c>
      <c r="G918" s="54">
        <v>0</v>
      </c>
      <c r="H918" t="s">
        <v>2</v>
      </c>
      <c r="I918" t="str">
        <f t="shared" si="15"/>
        <v>Obesity</v>
      </c>
      <c r="J918" t="str">
        <f>IF(Table1_1[[#This Row],[HBA1C]]&gt;=6.5,"Diabetic",IF(Table1_1[[#This Row],[HBA1C]]&gt;=5.7,"Prediabetic","Normal"))</f>
        <v>Diabetic</v>
      </c>
    </row>
    <row r="919" spans="1:10" x14ac:dyDescent="0.3">
      <c r="A919" t="s">
        <v>923</v>
      </c>
      <c r="B919" s="3">
        <v>29.7</v>
      </c>
      <c r="C919" s="3">
        <v>6.79</v>
      </c>
      <c r="D919" s="54" t="s">
        <v>3</v>
      </c>
      <c r="E919" s="54" t="s">
        <v>2</v>
      </c>
      <c r="F919" s="54" t="s">
        <v>2</v>
      </c>
      <c r="G919" s="54">
        <v>0</v>
      </c>
      <c r="H919" t="s">
        <v>2</v>
      </c>
      <c r="I919" t="str">
        <f t="shared" si="15"/>
        <v>Overweight</v>
      </c>
      <c r="J919" t="str">
        <f>IF(Table1_1[[#This Row],[HBA1C]]&gt;=6.5,"Diabetic",IF(Table1_1[[#This Row],[HBA1C]]&gt;=5.7,"Prediabetic","Normal"))</f>
        <v>Diabetic</v>
      </c>
    </row>
    <row r="920" spans="1:10" x14ac:dyDescent="0.3">
      <c r="A920" t="s">
        <v>924</v>
      </c>
      <c r="B920" s="3">
        <v>32.395000000000003</v>
      </c>
      <c r="C920" s="3">
        <v>11.1</v>
      </c>
      <c r="D920" s="54" t="s">
        <v>3</v>
      </c>
      <c r="E920" s="54" t="s">
        <v>2</v>
      </c>
      <c r="F920" s="54" t="s">
        <v>2</v>
      </c>
      <c r="G920" s="54">
        <v>0</v>
      </c>
      <c r="H920" t="s">
        <v>2</v>
      </c>
      <c r="I920" t="str">
        <f t="shared" si="15"/>
        <v>Obesity</v>
      </c>
      <c r="J920" t="str">
        <f>IF(Table1_1[[#This Row],[HBA1C]]&gt;=6.5,"Diabetic",IF(Table1_1[[#This Row],[HBA1C]]&gt;=5.7,"Prediabetic","Normal"))</f>
        <v>Diabetic</v>
      </c>
    </row>
    <row r="921" spans="1:10" x14ac:dyDescent="0.3">
      <c r="A921" t="s">
        <v>925</v>
      </c>
      <c r="B921" s="3">
        <v>36.64</v>
      </c>
      <c r="C921" s="3">
        <v>7.26</v>
      </c>
      <c r="D921" s="54" t="s">
        <v>2</v>
      </c>
      <c r="E921" s="54" t="s">
        <v>2</v>
      </c>
      <c r="F921" s="54" t="s">
        <v>2</v>
      </c>
      <c r="G921" s="54">
        <v>0</v>
      </c>
      <c r="H921" t="s">
        <v>2</v>
      </c>
      <c r="I921" t="str">
        <f t="shared" si="15"/>
        <v>Obesity</v>
      </c>
      <c r="J921" t="str">
        <f>IF(Table1_1[[#This Row],[HBA1C]]&gt;=6.5,"Diabetic",IF(Table1_1[[#This Row],[HBA1C]]&gt;=5.7,"Prediabetic","Normal"))</f>
        <v>Diabetic</v>
      </c>
    </row>
    <row r="922" spans="1:10" x14ac:dyDescent="0.3">
      <c r="A922" t="s">
        <v>926</v>
      </c>
      <c r="B922" s="3">
        <v>39.049999999999997</v>
      </c>
      <c r="C922" s="3">
        <v>5.27</v>
      </c>
      <c r="D922" s="54" t="s">
        <v>3</v>
      </c>
      <c r="E922" s="54" t="s">
        <v>2</v>
      </c>
      <c r="F922" s="54" t="s">
        <v>2</v>
      </c>
      <c r="G922" s="54">
        <v>1</v>
      </c>
      <c r="H922" t="s">
        <v>2</v>
      </c>
      <c r="I922" t="str">
        <f t="shared" si="15"/>
        <v>Obesity</v>
      </c>
      <c r="J922" t="str">
        <f>IF(Table1_1[[#This Row],[HBA1C]]&gt;=6.5,"Diabetic",IF(Table1_1[[#This Row],[HBA1C]]&gt;=5.7,"Prediabetic","Normal"))</f>
        <v>Normal</v>
      </c>
    </row>
    <row r="923" spans="1:10" x14ac:dyDescent="0.3">
      <c r="A923" t="s">
        <v>927</v>
      </c>
      <c r="B923" s="3">
        <v>33.1</v>
      </c>
      <c r="C923" s="3">
        <v>5.46</v>
      </c>
      <c r="D923" s="54" t="s">
        <v>3</v>
      </c>
      <c r="E923" s="54" t="s">
        <v>2</v>
      </c>
      <c r="F923" s="54" t="s">
        <v>2</v>
      </c>
      <c r="G923" s="54">
        <v>1</v>
      </c>
      <c r="H923" t="s">
        <v>2</v>
      </c>
      <c r="I923" t="str">
        <f t="shared" si="15"/>
        <v>Obesity</v>
      </c>
      <c r="J923" t="str">
        <f>IF(Table1_1[[#This Row],[HBA1C]]&gt;=6.5,"Diabetic",IF(Table1_1[[#This Row],[HBA1C]]&gt;=5.7,"Prediabetic","Normal"))</f>
        <v>Normal</v>
      </c>
    </row>
    <row r="924" spans="1:10" x14ac:dyDescent="0.3">
      <c r="A924" t="s">
        <v>928</v>
      </c>
      <c r="B924" s="3">
        <v>31.824999999999999</v>
      </c>
      <c r="C924" s="3">
        <v>8.1300000000000008</v>
      </c>
      <c r="D924" s="54" t="s">
        <v>2</v>
      </c>
      <c r="E924" s="54" t="s">
        <v>2</v>
      </c>
      <c r="F924" s="54" t="s">
        <v>2</v>
      </c>
      <c r="G924" s="54">
        <v>0</v>
      </c>
      <c r="H924" t="s">
        <v>2</v>
      </c>
      <c r="I924" t="str">
        <f t="shared" si="15"/>
        <v>Obesity</v>
      </c>
      <c r="J924" t="str">
        <f>IF(Table1_1[[#This Row],[HBA1C]]&gt;=6.5,"Diabetic",IF(Table1_1[[#This Row],[HBA1C]]&gt;=5.7,"Prediabetic","Normal"))</f>
        <v>Diabetic</v>
      </c>
    </row>
    <row r="925" spans="1:10" x14ac:dyDescent="0.3">
      <c r="A925" t="s">
        <v>929</v>
      </c>
      <c r="B925" s="3">
        <v>29</v>
      </c>
      <c r="C925" s="3">
        <v>4.25</v>
      </c>
      <c r="D925" s="54" t="s">
        <v>3</v>
      </c>
      <c r="E925" s="54" t="s">
        <v>2</v>
      </c>
      <c r="F925" s="54" t="s">
        <v>2</v>
      </c>
      <c r="G925" s="54">
        <v>1</v>
      </c>
      <c r="H925" t="s">
        <v>2</v>
      </c>
      <c r="I925" t="str">
        <f t="shared" si="15"/>
        <v>Overweight</v>
      </c>
      <c r="J925" t="str">
        <f>IF(Table1_1[[#This Row],[HBA1C]]&gt;=6.5,"Diabetic",IF(Table1_1[[#This Row],[HBA1C]]&gt;=5.7,"Prediabetic","Normal"))</f>
        <v>Normal</v>
      </c>
    </row>
    <row r="926" spans="1:10" x14ac:dyDescent="0.3">
      <c r="A926" t="s">
        <v>930</v>
      </c>
      <c r="B926" s="3">
        <v>30.495000000000001</v>
      </c>
      <c r="C926" s="3">
        <v>8.68</v>
      </c>
      <c r="D926" s="54" t="s">
        <v>2</v>
      </c>
      <c r="E926" s="54" t="s">
        <v>2</v>
      </c>
      <c r="F926" s="54" t="s">
        <v>2</v>
      </c>
      <c r="G926" s="54">
        <v>0</v>
      </c>
      <c r="H926" t="s">
        <v>2</v>
      </c>
      <c r="I926" t="str">
        <f t="shared" si="15"/>
        <v>Obesity</v>
      </c>
      <c r="J926" t="str">
        <f>IF(Table1_1[[#This Row],[HBA1C]]&gt;=6.5,"Diabetic",IF(Table1_1[[#This Row],[HBA1C]]&gt;=5.7,"Prediabetic","Normal"))</f>
        <v>Diabetic</v>
      </c>
    </row>
    <row r="927" spans="1:10" x14ac:dyDescent="0.3">
      <c r="A927" t="s">
        <v>931</v>
      </c>
      <c r="B927" s="3">
        <v>25.2</v>
      </c>
      <c r="C927" s="3">
        <v>6.25</v>
      </c>
      <c r="D927" s="54" t="s">
        <v>3</v>
      </c>
      <c r="E927" s="54" t="s">
        <v>2</v>
      </c>
      <c r="F927" s="54" t="s">
        <v>2</v>
      </c>
      <c r="G927" s="54">
        <v>1</v>
      </c>
      <c r="H927" t="s">
        <v>2</v>
      </c>
      <c r="I927" t="str">
        <f t="shared" si="15"/>
        <v>Overweight</v>
      </c>
      <c r="J927" t="str">
        <f>IF(Table1_1[[#This Row],[HBA1C]]&gt;=6.5,"Diabetic",IF(Table1_1[[#This Row],[HBA1C]]&gt;=5.7,"Prediabetic","Normal"))</f>
        <v>Prediabetic</v>
      </c>
    </row>
    <row r="928" spans="1:10" x14ac:dyDescent="0.3">
      <c r="A928" t="s">
        <v>932</v>
      </c>
      <c r="B928" s="3">
        <v>22.77</v>
      </c>
      <c r="C928" s="3">
        <v>4.47</v>
      </c>
      <c r="D928" s="54" t="s">
        <v>3</v>
      </c>
      <c r="E928" s="54" t="s">
        <v>2</v>
      </c>
      <c r="F928" s="54" t="s">
        <v>2</v>
      </c>
      <c r="G928" s="54">
        <v>1</v>
      </c>
      <c r="H928" t="s">
        <v>2</v>
      </c>
      <c r="I928" t="str">
        <f t="shared" si="15"/>
        <v>Normal Weight</v>
      </c>
      <c r="J928" t="str">
        <f>IF(Table1_1[[#This Row],[HBA1C]]&gt;=6.5,"Diabetic",IF(Table1_1[[#This Row],[HBA1C]]&gt;=5.7,"Prediabetic","Normal"))</f>
        <v>Normal</v>
      </c>
    </row>
    <row r="929" spans="1:10" x14ac:dyDescent="0.3">
      <c r="A929" t="s">
        <v>933</v>
      </c>
      <c r="B929" s="3">
        <v>23.18</v>
      </c>
      <c r="C929" s="3">
        <v>8.31</v>
      </c>
      <c r="D929" s="54" t="s">
        <v>2</v>
      </c>
      <c r="E929" s="54" t="s">
        <v>2</v>
      </c>
      <c r="F929" s="54" t="s">
        <v>2</v>
      </c>
      <c r="G929" s="54">
        <v>0</v>
      </c>
      <c r="H929" t="s">
        <v>2</v>
      </c>
      <c r="I929" t="str">
        <f t="shared" si="15"/>
        <v>Normal Weight</v>
      </c>
      <c r="J929" t="str">
        <f>IF(Table1_1[[#This Row],[HBA1C]]&gt;=6.5,"Diabetic",IF(Table1_1[[#This Row],[HBA1C]]&gt;=5.7,"Prediabetic","Normal"))</f>
        <v>Diabetic</v>
      </c>
    </row>
    <row r="930" spans="1:10" x14ac:dyDescent="0.3">
      <c r="A930" t="s">
        <v>934</v>
      </c>
      <c r="B930" s="3">
        <v>35.409999999999997</v>
      </c>
      <c r="C930" s="3">
        <v>5.68</v>
      </c>
      <c r="D930" s="54" t="s">
        <v>2</v>
      </c>
      <c r="E930" s="54" t="s">
        <v>2</v>
      </c>
      <c r="F930" s="54" t="s">
        <v>2</v>
      </c>
      <c r="G930" s="54">
        <v>0</v>
      </c>
      <c r="H930" t="s">
        <v>2</v>
      </c>
      <c r="I930" t="str">
        <f t="shared" si="15"/>
        <v>Obesity</v>
      </c>
      <c r="J930" t="str">
        <f>IF(Table1_1[[#This Row],[HBA1C]]&gt;=6.5,"Diabetic",IF(Table1_1[[#This Row],[HBA1C]]&gt;=5.7,"Prediabetic","Normal"))</f>
        <v>Normal</v>
      </c>
    </row>
    <row r="931" spans="1:10" x14ac:dyDescent="0.3">
      <c r="A931" t="s">
        <v>935</v>
      </c>
      <c r="B931" s="3">
        <v>32.11</v>
      </c>
      <c r="C931" s="3">
        <v>4.75</v>
      </c>
      <c r="D931" s="54" t="s">
        <v>3</v>
      </c>
      <c r="E931" s="54" t="s">
        <v>2</v>
      </c>
      <c r="F931" s="54" t="s">
        <v>2</v>
      </c>
      <c r="G931" s="54">
        <v>2</v>
      </c>
      <c r="H931" t="s">
        <v>2</v>
      </c>
      <c r="I931" t="str">
        <f t="shared" si="15"/>
        <v>Obesity</v>
      </c>
      <c r="J931" t="str">
        <f>IF(Table1_1[[#This Row],[HBA1C]]&gt;=6.5,"Diabetic",IF(Table1_1[[#This Row],[HBA1C]]&gt;=5.7,"Prediabetic","Normal"))</f>
        <v>Normal</v>
      </c>
    </row>
    <row r="932" spans="1:10" x14ac:dyDescent="0.3">
      <c r="A932" t="s">
        <v>936</v>
      </c>
      <c r="B932" s="3">
        <v>34.479999999999997</v>
      </c>
      <c r="C932" s="3">
        <v>6.31</v>
      </c>
      <c r="D932" s="54" t="s">
        <v>2</v>
      </c>
      <c r="E932" s="54" t="s">
        <v>2</v>
      </c>
      <c r="F932" s="54" t="s">
        <v>4</v>
      </c>
      <c r="G932" s="54">
        <v>1</v>
      </c>
      <c r="H932" t="s">
        <v>2</v>
      </c>
      <c r="I932" t="str">
        <f t="shared" si="15"/>
        <v>Obesity</v>
      </c>
      <c r="J932" t="str">
        <f>IF(Table1_1[[#This Row],[HBA1C]]&gt;=6.5,"Diabetic",IF(Table1_1[[#This Row],[HBA1C]]&gt;=5.7,"Prediabetic","Normal"))</f>
        <v>Prediabetic</v>
      </c>
    </row>
    <row r="933" spans="1:10" x14ac:dyDescent="0.3">
      <c r="A933" t="s">
        <v>937</v>
      </c>
      <c r="B933" s="3">
        <v>34.39</v>
      </c>
      <c r="C933" s="3">
        <v>6.28</v>
      </c>
      <c r="D933" s="54" t="s">
        <v>3</v>
      </c>
      <c r="E933" s="54" t="s">
        <v>2</v>
      </c>
      <c r="F933" s="54" t="s">
        <v>2</v>
      </c>
      <c r="G933" s="54">
        <v>1</v>
      </c>
      <c r="H933" t="s">
        <v>2</v>
      </c>
      <c r="I933" t="str">
        <f t="shared" si="15"/>
        <v>Obesity</v>
      </c>
      <c r="J933" t="str">
        <f>IF(Table1_1[[#This Row],[HBA1C]]&gt;=6.5,"Diabetic",IF(Table1_1[[#This Row],[HBA1C]]&gt;=5.7,"Prediabetic","Normal"))</f>
        <v>Prediabetic</v>
      </c>
    </row>
    <row r="934" spans="1:10" x14ac:dyDescent="0.3">
      <c r="A934" t="s">
        <v>938</v>
      </c>
      <c r="B934" s="3">
        <v>26.4</v>
      </c>
      <c r="C934" s="3">
        <v>9.2899999999999991</v>
      </c>
      <c r="D934" s="54" t="s">
        <v>3</v>
      </c>
      <c r="E934" s="54" t="s">
        <v>2</v>
      </c>
      <c r="F934" s="54" t="s">
        <v>4</v>
      </c>
      <c r="G934" s="54">
        <v>1</v>
      </c>
      <c r="H934" t="s">
        <v>2</v>
      </c>
      <c r="I934" t="str">
        <f t="shared" si="15"/>
        <v>Overweight</v>
      </c>
      <c r="J934" t="str">
        <f>IF(Table1_1[[#This Row],[HBA1C]]&gt;=6.5,"Diabetic",IF(Table1_1[[#This Row],[HBA1C]]&gt;=5.7,"Prediabetic","Normal"))</f>
        <v>Diabetic</v>
      </c>
    </row>
    <row r="935" spans="1:10" x14ac:dyDescent="0.3">
      <c r="A935" t="s">
        <v>939</v>
      </c>
      <c r="B935" s="3">
        <v>28.1</v>
      </c>
      <c r="C935" s="3">
        <v>5.79</v>
      </c>
      <c r="D935" s="54" t="s">
        <v>3</v>
      </c>
      <c r="E935" s="54" t="s">
        <v>2</v>
      </c>
      <c r="F935" s="54" t="s">
        <v>4</v>
      </c>
      <c r="G935" s="54">
        <v>1</v>
      </c>
      <c r="H935" t="s">
        <v>2</v>
      </c>
      <c r="I935" t="str">
        <f t="shared" si="15"/>
        <v>Overweight</v>
      </c>
      <c r="J935" t="str">
        <f>IF(Table1_1[[#This Row],[HBA1C]]&gt;=6.5,"Diabetic",IF(Table1_1[[#This Row],[HBA1C]]&gt;=5.7,"Prediabetic","Normal"))</f>
        <v>Prediabetic</v>
      </c>
    </row>
    <row r="936" spans="1:10" x14ac:dyDescent="0.3">
      <c r="A936" t="s">
        <v>940</v>
      </c>
      <c r="B936" s="3">
        <v>27</v>
      </c>
      <c r="C936" s="3">
        <v>4.54</v>
      </c>
      <c r="D936" s="54" t="s">
        <v>3</v>
      </c>
      <c r="E936" s="54" t="s">
        <v>2</v>
      </c>
      <c r="F936" s="54" t="s">
        <v>2</v>
      </c>
      <c r="G936" s="54">
        <v>1</v>
      </c>
      <c r="H936" t="s">
        <v>2</v>
      </c>
      <c r="I936" t="str">
        <f t="shared" si="15"/>
        <v>Overweight</v>
      </c>
      <c r="J936" t="str">
        <f>IF(Table1_1[[#This Row],[HBA1C]]&gt;=6.5,"Diabetic",IF(Table1_1[[#This Row],[HBA1C]]&gt;=5.7,"Prediabetic","Normal"))</f>
        <v>Normal</v>
      </c>
    </row>
    <row r="937" spans="1:10" x14ac:dyDescent="0.3">
      <c r="A937" t="s">
        <v>941</v>
      </c>
      <c r="B937" s="3">
        <v>28.594999999999999</v>
      </c>
      <c r="C937" s="3">
        <v>4.68</v>
      </c>
      <c r="D937" s="54" t="s">
        <v>3</v>
      </c>
      <c r="E937" s="54" t="s">
        <v>2</v>
      </c>
      <c r="F937" s="54" t="s">
        <v>2</v>
      </c>
      <c r="G937" s="54">
        <v>1</v>
      </c>
      <c r="H937" t="s">
        <v>2</v>
      </c>
      <c r="I937" t="str">
        <f t="shared" si="15"/>
        <v>Overweight</v>
      </c>
      <c r="J937" t="str">
        <f>IF(Table1_1[[#This Row],[HBA1C]]&gt;=6.5,"Diabetic",IF(Table1_1[[#This Row],[HBA1C]]&gt;=5.7,"Prediabetic","Normal"))</f>
        <v>Normal</v>
      </c>
    </row>
    <row r="938" spans="1:10" x14ac:dyDescent="0.3">
      <c r="A938" t="s">
        <v>942</v>
      </c>
      <c r="B938" s="3">
        <v>36.799999999999997</v>
      </c>
      <c r="C938" s="3">
        <v>5.88</v>
      </c>
      <c r="D938" s="54" t="s">
        <v>2</v>
      </c>
      <c r="E938" s="54" t="s">
        <v>2</v>
      </c>
      <c r="F938" s="54" t="s">
        <v>2</v>
      </c>
      <c r="G938" s="54">
        <v>1</v>
      </c>
      <c r="H938" t="s">
        <v>2</v>
      </c>
      <c r="I938" t="str">
        <f t="shared" si="15"/>
        <v>Obesity</v>
      </c>
      <c r="J938" t="str">
        <f>IF(Table1_1[[#This Row],[HBA1C]]&gt;=6.5,"Diabetic",IF(Table1_1[[#This Row],[HBA1C]]&gt;=5.7,"Prediabetic","Normal"))</f>
        <v>Prediabetic</v>
      </c>
    </row>
    <row r="939" spans="1:10" x14ac:dyDescent="0.3">
      <c r="A939" t="s">
        <v>943</v>
      </c>
      <c r="B939" s="3">
        <v>23.75</v>
      </c>
      <c r="C939" s="3">
        <v>5.42</v>
      </c>
      <c r="D939" s="54" t="s">
        <v>3</v>
      </c>
      <c r="E939" s="54" t="s">
        <v>2</v>
      </c>
      <c r="F939" s="54" t="s">
        <v>4</v>
      </c>
      <c r="G939" s="54">
        <v>1</v>
      </c>
      <c r="H939" t="s">
        <v>2</v>
      </c>
      <c r="I939" t="str">
        <f t="shared" si="15"/>
        <v>Normal Weight</v>
      </c>
      <c r="J939" t="str">
        <f>IF(Table1_1[[#This Row],[HBA1C]]&gt;=6.5,"Diabetic",IF(Table1_1[[#This Row],[HBA1C]]&gt;=5.7,"Prediabetic","Normal"))</f>
        <v>Normal</v>
      </c>
    </row>
    <row r="940" spans="1:10" x14ac:dyDescent="0.3">
      <c r="A940" t="s">
        <v>944</v>
      </c>
      <c r="B940" s="3">
        <v>35.619999999999997</v>
      </c>
      <c r="C940" s="3">
        <v>4.16</v>
      </c>
      <c r="D940" s="54" t="s">
        <v>2</v>
      </c>
      <c r="E940" s="54" t="s">
        <v>2</v>
      </c>
      <c r="F940" s="54" t="s">
        <v>2</v>
      </c>
      <c r="G940" s="54">
        <v>0</v>
      </c>
      <c r="H940" t="s">
        <v>2</v>
      </c>
      <c r="I940" t="str">
        <f t="shared" si="15"/>
        <v>Obesity</v>
      </c>
      <c r="J940" t="str">
        <f>IF(Table1_1[[#This Row],[HBA1C]]&gt;=6.5,"Diabetic",IF(Table1_1[[#This Row],[HBA1C]]&gt;=5.7,"Prediabetic","Normal"))</f>
        <v>Normal</v>
      </c>
    </row>
    <row r="941" spans="1:10" x14ac:dyDescent="0.3">
      <c r="A941" t="s">
        <v>945</v>
      </c>
      <c r="B941" s="3">
        <v>30.69</v>
      </c>
      <c r="C941" s="3">
        <v>7.05</v>
      </c>
      <c r="D941" s="54" t="s">
        <v>3</v>
      </c>
      <c r="E941" s="54" t="s">
        <v>2</v>
      </c>
      <c r="F941" s="54" t="s">
        <v>2</v>
      </c>
      <c r="G941" s="54">
        <v>2</v>
      </c>
      <c r="H941" t="s">
        <v>2</v>
      </c>
      <c r="I941" t="str">
        <f t="shared" si="15"/>
        <v>Obesity</v>
      </c>
      <c r="J941" t="str">
        <f>IF(Table1_1[[#This Row],[HBA1C]]&gt;=6.5,"Diabetic",IF(Table1_1[[#This Row],[HBA1C]]&gt;=5.7,"Prediabetic","Normal"))</f>
        <v>Diabetic</v>
      </c>
    </row>
    <row r="942" spans="1:10" x14ac:dyDescent="0.3">
      <c r="A942" t="s">
        <v>946</v>
      </c>
      <c r="B942" s="3">
        <v>35.799999999999997</v>
      </c>
      <c r="C942" s="3">
        <v>5.63</v>
      </c>
      <c r="D942" s="54" t="s">
        <v>3</v>
      </c>
      <c r="E942" s="54" t="s">
        <v>2</v>
      </c>
      <c r="F942" s="54" t="s">
        <v>2</v>
      </c>
      <c r="G942" s="54">
        <v>2</v>
      </c>
      <c r="H942" t="s">
        <v>2</v>
      </c>
      <c r="I942" t="str">
        <f t="shared" si="15"/>
        <v>Obesity</v>
      </c>
      <c r="J942" t="str">
        <f>IF(Table1_1[[#This Row],[HBA1C]]&gt;=6.5,"Diabetic",IF(Table1_1[[#This Row],[HBA1C]]&gt;=5.7,"Prediabetic","Normal"))</f>
        <v>Normal</v>
      </c>
    </row>
    <row r="943" spans="1:10" x14ac:dyDescent="0.3">
      <c r="A943" t="s">
        <v>947</v>
      </c>
      <c r="B943" s="3">
        <v>28.785</v>
      </c>
      <c r="C943" s="3">
        <v>4.24</v>
      </c>
      <c r="D943" s="54" t="s">
        <v>3</v>
      </c>
      <c r="E943" s="54" t="s">
        <v>2</v>
      </c>
      <c r="F943" s="54" t="s">
        <v>2</v>
      </c>
      <c r="G943" s="54">
        <v>2</v>
      </c>
      <c r="H943" t="s">
        <v>2</v>
      </c>
      <c r="I943" t="str">
        <f t="shared" si="15"/>
        <v>Overweight</v>
      </c>
      <c r="J943" t="str">
        <f>IF(Table1_1[[#This Row],[HBA1C]]&gt;=6.5,"Diabetic",IF(Table1_1[[#This Row],[HBA1C]]&gt;=5.7,"Prediabetic","Normal"))</f>
        <v>Normal</v>
      </c>
    </row>
    <row r="944" spans="1:10" x14ac:dyDescent="0.3">
      <c r="A944" t="s">
        <v>948</v>
      </c>
      <c r="B944" s="3">
        <v>28.594999999999999</v>
      </c>
      <c r="C944" s="3">
        <v>4.96</v>
      </c>
      <c r="D944" s="54" t="s">
        <v>3</v>
      </c>
      <c r="E944" s="54" t="s">
        <v>2</v>
      </c>
      <c r="F944" s="54" t="s">
        <v>2</v>
      </c>
      <c r="G944" s="54">
        <v>2</v>
      </c>
      <c r="H944" t="s">
        <v>2</v>
      </c>
      <c r="I944" t="str">
        <f t="shared" si="15"/>
        <v>Overweight</v>
      </c>
      <c r="J944" t="str">
        <f>IF(Table1_1[[#This Row],[HBA1C]]&gt;=6.5,"Diabetic",IF(Table1_1[[#This Row],[HBA1C]]&gt;=5.7,"Prediabetic","Normal"))</f>
        <v>Normal</v>
      </c>
    </row>
    <row r="945" spans="1:10" x14ac:dyDescent="0.3">
      <c r="A945" t="s">
        <v>949</v>
      </c>
      <c r="B945" s="3">
        <v>48.75</v>
      </c>
      <c r="C945" s="3">
        <v>4.34</v>
      </c>
      <c r="D945" s="54" t="s">
        <v>2</v>
      </c>
      <c r="E945" s="54" t="s">
        <v>2</v>
      </c>
      <c r="F945" s="54" t="s">
        <v>2</v>
      </c>
      <c r="G945" s="54">
        <v>0</v>
      </c>
      <c r="H945" t="s">
        <v>2</v>
      </c>
      <c r="I945" t="str">
        <f t="shared" si="15"/>
        <v>Obesity</v>
      </c>
      <c r="J945" t="str">
        <f>IF(Table1_1[[#This Row],[HBA1C]]&gt;=6.5,"Diabetic",IF(Table1_1[[#This Row],[HBA1C]]&gt;=5.7,"Prediabetic","Normal"))</f>
        <v>Normal</v>
      </c>
    </row>
    <row r="946" spans="1:10" x14ac:dyDescent="0.3">
      <c r="A946" t="s">
        <v>950</v>
      </c>
      <c r="B946" s="3">
        <v>28.31</v>
      </c>
      <c r="C946" s="3">
        <v>5.43</v>
      </c>
      <c r="D946" s="54" t="s">
        <v>3</v>
      </c>
      <c r="E946" s="54" t="s">
        <v>2</v>
      </c>
      <c r="F946" s="54" t="s">
        <v>2</v>
      </c>
      <c r="G946" s="54">
        <v>2</v>
      </c>
      <c r="H946" t="s">
        <v>2</v>
      </c>
      <c r="I946" t="str">
        <f t="shared" si="15"/>
        <v>Overweight</v>
      </c>
      <c r="J946" t="str">
        <f>IF(Table1_1[[#This Row],[HBA1C]]&gt;=6.5,"Diabetic",IF(Table1_1[[#This Row],[HBA1C]]&gt;=5.7,"Prediabetic","Normal"))</f>
        <v>Normal</v>
      </c>
    </row>
    <row r="947" spans="1:10" x14ac:dyDescent="0.3">
      <c r="A947" t="s">
        <v>951</v>
      </c>
      <c r="B947" s="3">
        <v>38.39</v>
      </c>
      <c r="C947" s="3">
        <v>8.33</v>
      </c>
      <c r="D947" s="54" t="s">
        <v>3</v>
      </c>
      <c r="E947" s="54" t="s">
        <v>2</v>
      </c>
      <c r="F947" s="54" t="s">
        <v>2</v>
      </c>
      <c r="G947" s="54">
        <v>1</v>
      </c>
      <c r="H947" t="s">
        <v>2</v>
      </c>
      <c r="I947" t="str">
        <f t="shared" si="15"/>
        <v>Obesity</v>
      </c>
      <c r="J947" t="str">
        <f>IF(Table1_1[[#This Row],[HBA1C]]&gt;=6.5,"Diabetic",IF(Table1_1[[#This Row],[HBA1C]]&gt;=5.7,"Prediabetic","Normal"))</f>
        <v>Diabetic</v>
      </c>
    </row>
    <row r="948" spans="1:10" x14ac:dyDescent="0.3">
      <c r="A948" t="s">
        <v>952</v>
      </c>
      <c r="B948" s="3">
        <v>25.87</v>
      </c>
      <c r="C948" s="3">
        <v>5.63</v>
      </c>
      <c r="D948" s="54" t="s">
        <v>3</v>
      </c>
      <c r="E948" s="54" t="s">
        <v>2</v>
      </c>
      <c r="F948" s="54" t="s">
        <v>2</v>
      </c>
      <c r="G948" s="54">
        <v>1</v>
      </c>
      <c r="H948" t="s">
        <v>2</v>
      </c>
      <c r="I948" t="str">
        <f t="shared" si="15"/>
        <v>Overweight</v>
      </c>
      <c r="J948" t="str">
        <f>IF(Table1_1[[#This Row],[HBA1C]]&gt;=6.5,"Diabetic",IF(Table1_1[[#This Row],[HBA1C]]&gt;=5.7,"Prediabetic","Normal"))</f>
        <v>Normal</v>
      </c>
    </row>
    <row r="949" spans="1:10" x14ac:dyDescent="0.3">
      <c r="A949" t="s">
        <v>953</v>
      </c>
      <c r="B949" s="3">
        <v>43.7</v>
      </c>
      <c r="C949" s="3">
        <v>7.23</v>
      </c>
      <c r="D949" s="54" t="s">
        <v>2</v>
      </c>
      <c r="E949" s="54" t="s">
        <v>2</v>
      </c>
      <c r="F949" s="54" t="s">
        <v>2</v>
      </c>
      <c r="G949" s="54">
        <v>0</v>
      </c>
      <c r="H949" t="s">
        <v>2</v>
      </c>
      <c r="I949" t="str">
        <f t="shared" si="15"/>
        <v>Obesity</v>
      </c>
      <c r="J949" t="str">
        <f>IF(Table1_1[[#This Row],[HBA1C]]&gt;=6.5,"Diabetic",IF(Table1_1[[#This Row],[HBA1C]]&gt;=5.7,"Prediabetic","Normal"))</f>
        <v>Diabetic</v>
      </c>
    </row>
    <row r="950" spans="1:10" x14ac:dyDescent="0.3">
      <c r="A950" t="s">
        <v>954</v>
      </c>
      <c r="B950" s="3">
        <v>40.945</v>
      </c>
      <c r="C950" s="3">
        <v>10.57</v>
      </c>
      <c r="D950" s="54" t="s">
        <v>2</v>
      </c>
      <c r="E950" s="54" t="s">
        <v>2</v>
      </c>
      <c r="F950" s="54" t="s">
        <v>2</v>
      </c>
      <c r="G950" s="54">
        <v>0</v>
      </c>
      <c r="H950" t="s">
        <v>2</v>
      </c>
      <c r="I950" t="str">
        <f t="shared" si="15"/>
        <v>Obesity</v>
      </c>
      <c r="J950" t="str">
        <f>IF(Table1_1[[#This Row],[HBA1C]]&gt;=6.5,"Diabetic",IF(Table1_1[[#This Row],[HBA1C]]&gt;=5.7,"Prediabetic","Normal"))</f>
        <v>Diabetic</v>
      </c>
    </row>
    <row r="951" spans="1:10" x14ac:dyDescent="0.3">
      <c r="A951" t="s">
        <v>955</v>
      </c>
      <c r="B951" s="3">
        <v>27.94</v>
      </c>
      <c r="C951" s="3">
        <v>7.92</v>
      </c>
      <c r="D951" s="54" t="s">
        <v>2</v>
      </c>
      <c r="E951" s="54" t="s">
        <v>2</v>
      </c>
      <c r="F951" s="54" t="s">
        <v>2</v>
      </c>
      <c r="G951" s="54">
        <v>0</v>
      </c>
      <c r="H951" t="s">
        <v>2</v>
      </c>
      <c r="I951" t="str">
        <f t="shared" si="15"/>
        <v>Overweight</v>
      </c>
      <c r="J951" t="str">
        <f>IF(Table1_1[[#This Row],[HBA1C]]&gt;=6.5,"Diabetic",IF(Table1_1[[#This Row],[HBA1C]]&gt;=5.7,"Prediabetic","Normal"))</f>
        <v>Diabetic</v>
      </c>
    </row>
    <row r="952" spans="1:10" x14ac:dyDescent="0.3">
      <c r="A952" t="s">
        <v>956</v>
      </c>
      <c r="B952" s="3">
        <v>31.9</v>
      </c>
      <c r="C952" s="3">
        <v>10.119999999999999</v>
      </c>
      <c r="D952" s="54" t="s">
        <v>2</v>
      </c>
      <c r="E952" s="54" t="s">
        <v>2</v>
      </c>
      <c r="F952" s="54" t="s">
        <v>2</v>
      </c>
      <c r="G952" s="54">
        <v>2</v>
      </c>
      <c r="H952" t="s">
        <v>2</v>
      </c>
      <c r="I952" t="str">
        <f t="shared" si="15"/>
        <v>Obesity</v>
      </c>
      <c r="J952" t="str">
        <f>IF(Table1_1[[#This Row],[HBA1C]]&gt;=6.5,"Diabetic",IF(Table1_1[[#This Row],[HBA1C]]&gt;=5.7,"Prediabetic","Normal"))</f>
        <v>Diabetic</v>
      </c>
    </row>
    <row r="953" spans="1:10" x14ac:dyDescent="0.3">
      <c r="A953" t="s">
        <v>957</v>
      </c>
      <c r="B953" s="3">
        <v>31.64</v>
      </c>
      <c r="C953" s="3">
        <v>7.91</v>
      </c>
      <c r="D953" s="54" t="s">
        <v>2</v>
      </c>
      <c r="E953" s="54" t="s">
        <v>2</v>
      </c>
      <c r="F953" s="54" t="s">
        <v>2</v>
      </c>
      <c r="G953" s="54">
        <v>0</v>
      </c>
      <c r="H953" t="s">
        <v>2</v>
      </c>
      <c r="I953" t="str">
        <f t="shared" si="15"/>
        <v>Obesity</v>
      </c>
      <c r="J953" t="str">
        <f>IF(Table1_1[[#This Row],[HBA1C]]&gt;=6.5,"Diabetic",IF(Table1_1[[#This Row],[HBA1C]]&gt;=5.7,"Prediabetic","Normal"))</f>
        <v>Diabetic</v>
      </c>
    </row>
    <row r="954" spans="1:10" x14ac:dyDescent="0.3">
      <c r="A954" t="s">
        <v>958</v>
      </c>
      <c r="B954" s="3">
        <v>46.7</v>
      </c>
      <c r="C954" s="3">
        <v>10.9</v>
      </c>
      <c r="D954" s="54" t="s">
        <v>2</v>
      </c>
      <c r="E954" s="54" t="s">
        <v>2</v>
      </c>
      <c r="F954" s="54" t="s">
        <v>2</v>
      </c>
      <c r="G954" s="54">
        <v>0</v>
      </c>
      <c r="H954" t="s">
        <v>2</v>
      </c>
      <c r="I954" t="str">
        <f t="shared" si="15"/>
        <v>Obesity</v>
      </c>
      <c r="J954" t="str">
        <f>IF(Table1_1[[#This Row],[HBA1C]]&gt;=6.5,"Diabetic",IF(Table1_1[[#This Row],[HBA1C]]&gt;=5.7,"Prediabetic","Normal"))</f>
        <v>Diabetic</v>
      </c>
    </row>
    <row r="955" spans="1:10" x14ac:dyDescent="0.3">
      <c r="A955" t="s">
        <v>959</v>
      </c>
      <c r="B955" s="3">
        <v>18.335000000000001</v>
      </c>
      <c r="C955" s="3">
        <v>11.83</v>
      </c>
      <c r="D955" s="54" t="s">
        <v>2</v>
      </c>
      <c r="E955" s="54" t="s">
        <v>2</v>
      </c>
      <c r="F955" s="54" t="s">
        <v>2</v>
      </c>
      <c r="G955" s="54">
        <v>0</v>
      </c>
      <c r="H955" t="s">
        <v>2</v>
      </c>
      <c r="I955" t="str">
        <f t="shared" si="15"/>
        <v>Under  Weight</v>
      </c>
      <c r="J955" t="str">
        <f>IF(Table1_1[[#This Row],[HBA1C]]&gt;=6.5,"Diabetic",IF(Table1_1[[#This Row],[HBA1C]]&gt;=5.7,"Prediabetic","Normal"))</f>
        <v>Diabetic</v>
      </c>
    </row>
    <row r="956" spans="1:10" x14ac:dyDescent="0.3">
      <c r="A956" t="s">
        <v>960</v>
      </c>
      <c r="B956" s="3">
        <v>31.24</v>
      </c>
      <c r="C956" s="3">
        <v>7.42</v>
      </c>
      <c r="D956" s="54" t="s">
        <v>3</v>
      </c>
      <c r="E956" s="54" t="s">
        <v>2</v>
      </c>
      <c r="F956" s="54" t="s">
        <v>2</v>
      </c>
      <c r="G956" s="54">
        <v>2</v>
      </c>
      <c r="H956" t="s">
        <v>2</v>
      </c>
      <c r="I956" t="str">
        <f t="shared" si="15"/>
        <v>Obesity</v>
      </c>
      <c r="J956" t="str">
        <f>IF(Table1_1[[#This Row],[HBA1C]]&gt;=6.5,"Diabetic",IF(Table1_1[[#This Row],[HBA1C]]&gt;=5.7,"Prediabetic","Normal"))</f>
        <v>Diabetic</v>
      </c>
    </row>
    <row r="957" spans="1:10" x14ac:dyDescent="0.3">
      <c r="A957" t="s">
        <v>961</v>
      </c>
      <c r="B957" s="3">
        <v>39.22</v>
      </c>
      <c r="C957" s="3">
        <v>5.62</v>
      </c>
      <c r="D957" s="54" t="s">
        <v>3</v>
      </c>
      <c r="E957" s="54" t="s">
        <v>2</v>
      </c>
      <c r="F957" s="54" t="s">
        <v>2</v>
      </c>
      <c r="G957" s="54">
        <v>1</v>
      </c>
      <c r="H957" t="s">
        <v>2</v>
      </c>
      <c r="I957" t="str">
        <f t="shared" si="15"/>
        <v>Obesity</v>
      </c>
      <c r="J957" t="str">
        <f>IF(Table1_1[[#This Row],[HBA1C]]&gt;=6.5,"Diabetic",IF(Table1_1[[#This Row],[HBA1C]]&gt;=5.7,"Prediabetic","Normal"))</f>
        <v>Normal</v>
      </c>
    </row>
    <row r="958" spans="1:10" x14ac:dyDescent="0.3">
      <c r="A958" t="s">
        <v>962</v>
      </c>
      <c r="B958" s="3">
        <v>24.414999999999999</v>
      </c>
      <c r="C958" s="3">
        <v>7.16</v>
      </c>
      <c r="D958" s="54" t="s">
        <v>2</v>
      </c>
      <c r="E958" s="54" t="s">
        <v>2</v>
      </c>
      <c r="F958" s="54" t="s">
        <v>2</v>
      </c>
      <c r="G958" s="54">
        <v>0</v>
      </c>
      <c r="H958" t="s">
        <v>2</v>
      </c>
      <c r="I958" t="str">
        <f t="shared" si="15"/>
        <v>Normal Weight</v>
      </c>
      <c r="J958" t="str">
        <f>IF(Table1_1[[#This Row],[HBA1C]]&gt;=6.5,"Diabetic",IF(Table1_1[[#This Row],[HBA1C]]&gt;=5.7,"Prediabetic","Normal"))</f>
        <v>Diabetic</v>
      </c>
    </row>
    <row r="959" spans="1:10" x14ac:dyDescent="0.3">
      <c r="A959" t="s">
        <v>963</v>
      </c>
      <c r="B959" s="3">
        <v>32.299999999999997</v>
      </c>
      <c r="C959" s="3">
        <v>9.89</v>
      </c>
      <c r="D959" s="54" t="s">
        <v>2</v>
      </c>
      <c r="E959" s="54" t="s">
        <v>2</v>
      </c>
      <c r="F959" s="54" t="s">
        <v>2</v>
      </c>
      <c r="G959" s="54">
        <v>0</v>
      </c>
      <c r="H959" t="s">
        <v>2</v>
      </c>
      <c r="I959" t="str">
        <f t="shared" si="15"/>
        <v>Obesity</v>
      </c>
      <c r="J959" t="str">
        <f>IF(Table1_1[[#This Row],[HBA1C]]&gt;=6.5,"Diabetic",IF(Table1_1[[#This Row],[HBA1C]]&gt;=5.7,"Prediabetic","Normal"))</f>
        <v>Diabetic</v>
      </c>
    </row>
    <row r="960" spans="1:10" x14ac:dyDescent="0.3">
      <c r="A960" t="s">
        <v>964</v>
      </c>
      <c r="B960" s="3">
        <v>39.94</v>
      </c>
      <c r="C960" s="3">
        <v>5.14</v>
      </c>
      <c r="D960" s="54" t="s">
        <v>2</v>
      </c>
      <c r="E960" s="54" t="s">
        <v>2</v>
      </c>
      <c r="F960" s="54" t="s">
        <v>2</v>
      </c>
      <c r="G960" s="54">
        <v>0</v>
      </c>
      <c r="H960" t="s">
        <v>2</v>
      </c>
      <c r="I960" t="str">
        <f t="shared" si="15"/>
        <v>Obesity</v>
      </c>
      <c r="J960" t="str">
        <f>IF(Table1_1[[#This Row],[HBA1C]]&gt;=6.5,"Diabetic",IF(Table1_1[[#This Row],[HBA1C]]&gt;=5.7,"Prediabetic","Normal"))</f>
        <v>Normal</v>
      </c>
    </row>
    <row r="961" spans="1:10" x14ac:dyDescent="0.3">
      <c r="A961" t="s">
        <v>965</v>
      </c>
      <c r="B961" s="3">
        <v>30</v>
      </c>
      <c r="C961" s="3">
        <v>5.61</v>
      </c>
      <c r="D961" s="54" t="s">
        <v>3</v>
      </c>
      <c r="E961" s="54" t="s">
        <v>2</v>
      </c>
      <c r="F961" s="54" t="s">
        <v>4</v>
      </c>
      <c r="G961" s="54">
        <v>1</v>
      </c>
      <c r="H961" t="s">
        <v>2</v>
      </c>
      <c r="I961" t="str">
        <f t="shared" si="15"/>
        <v>Obesity</v>
      </c>
      <c r="J961" t="str">
        <f>IF(Table1_1[[#This Row],[HBA1C]]&gt;=6.5,"Diabetic",IF(Table1_1[[#This Row],[HBA1C]]&gt;=5.7,"Prediabetic","Normal"))</f>
        <v>Normal</v>
      </c>
    </row>
    <row r="962" spans="1:10" x14ac:dyDescent="0.3">
      <c r="A962" t="s">
        <v>966</v>
      </c>
      <c r="B962" s="3">
        <v>35.340000000000003</v>
      </c>
      <c r="C962" s="3">
        <v>5.51</v>
      </c>
      <c r="D962" s="54" t="s">
        <v>3</v>
      </c>
      <c r="E962" s="54" t="s">
        <v>2</v>
      </c>
      <c r="F962" s="54" t="s">
        <v>4</v>
      </c>
      <c r="G962" s="54">
        <v>1</v>
      </c>
      <c r="H962" t="s">
        <v>2</v>
      </c>
      <c r="I962" t="str">
        <f t="shared" si="15"/>
        <v>Obesity</v>
      </c>
      <c r="J962" t="str">
        <f>IF(Table1_1[[#This Row],[HBA1C]]&gt;=6.5,"Diabetic",IF(Table1_1[[#This Row],[HBA1C]]&gt;=5.7,"Prediabetic","Normal"))</f>
        <v>Normal</v>
      </c>
    </row>
    <row r="963" spans="1:10" x14ac:dyDescent="0.3">
      <c r="A963" t="s">
        <v>967</v>
      </c>
      <c r="B963" s="3">
        <v>32.204999999999998</v>
      </c>
      <c r="C963" s="3">
        <v>8.3800000000000008</v>
      </c>
      <c r="D963" s="54" t="s">
        <v>3</v>
      </c>
      <c r="E963" s="54" t="s">
        <v>2</v>
      </c>
      <c r="F963" s="54" t="s">
        <v>2</v>
      </c>
      <c r="G963" s="54">
        <v>2</v>
      </c>
      <c r="H963" t="s">
        <v>2</v>
      </c>
      <c r="I963" t="str">
        <f t="shared" si="15"/>
        <v>Obesity</v>
      </c>
      <c r="J963" t="str">
        <f>IF(Table1_1[[#This Row],[HBA1C]]&gt;=6.5,"Diabetic",IF(Table1_1[[#This Row],[HBA1C]]&gt;=5.7,"Prediabetic","Normal"))</f>
        <v>Diabetic</v>
      </c>
    </row>
    <row r="964" spans="1:10" x14ac:dyDescent="0.3">
      <c r="A964" t="s">
        <v>968</v>
      </c>
      <c r="B964" s="3">
        <v>33.880000000000003</v>
      </c>
      <c r="C964" s="3">
        <v>4.68</v>
      </c>
      <c r="D964" s="54" t="s">
        <v>2</v>
      </c>
      <c r="E964" s="54" t="s">
        <v>3</v>
      </c>
      <c r="F964" s="54" t="s">
        <v>2</v>
      </c>
      <c r="G964" s="54">
        <v>1</v>
      </c>
      <c r="H964" t="s">
        <v>2</v>
      </c>
      <c r="I964" t="str">
        <f t="shared" si="15"/>
        <v>Obesity</v>
      </c>
      <c r="J964" t="str">
        <f>IF(Table1_1[[#This Row],[HBA1C]]&gt;=6.5,"Diabetic",IF(Table1_1[[#This Row],[HBA1C]]&gt;=5.7,"Prediabetic","Normal"))</f>
        <v>Normal</v>
      </c>
    </row>
    <row r="965" spans="1:10" x14ac:dyDescent="0.3">
      <c r="A965" t="s">
        <v>969</v>
      </c>
      <c r="B965" s="3">
        <v>26.63</v>
      </c>
      <c r="C965" s="3">
        <v>4.3600000000000003</v>
      </c>
      <c r="D965" s="54" t="s">
        <v>3</v>
      </c>
      <c r="E965" s="54" t="s">
        <v>2</v>
      </c>
      <c r="F965" s="54" t="s">
        <v>2</v>
      </c>
      <c r="G965" s="54">
        <v>2</v>
      </c>
      <c r="H965" t="s">
        <v>2</v>
      </c>
      <c r="I965" t="str">
        <f t="shared" si="15"/>
        <v>Overweight</v>
      </c>
      <c r="J965" t="str">
        <f>IF(Table1_1[[#This Row],[HBA1C]]&gt;=6.5,"Diabetic",IF(Table1_1[[#This Row],[HBA1C]]&gt;=5.7,"Prediabetic","Normal"))</f>
        <v>Normal</v>
      </c>
    </row>
    <row r="966" spans="1:10" x14ac:dyDescent="0.3">
      <c r="A966" t="s">
        <v>970</v>
      </c>
      <c r="B966" s="3">
        <v>28.7</v>
      </c>
      <c r="C966" s="3">
        <v>7.74</v>
      </c>
      <c r="D966" s="54" t="s">
        <v>2</v>
      </c>
      <c r="E966" s="54" t="s">
        <v>2</v>
      </c>
      <c r="F966" s="54" t="s">
        <v>2</v>
      </c>
      <c r="G966" s="54">
        <v>0</v>
      </c>
      <c r="H966" t="s">
        <v>2</v>
      </c>
      <c r="I966" t="str">
        <f t="shared" si="15"/>
        <v>Overweight</v>
      </c>
      <c r="J966" t="str">
        <f>IF(Table1_1[[#This Row],[HBA1C]]&gt;=6.5,"Diabetic",IF(Table1_1[[#This Row],[HBA1C]]&gt;=5.7,"Prediabetic","Normal"))</f>
        <v>Diabetic</v>
      </c>
    </row>
    <row r="967" spans="1:10" x14ac:dyDescent="0.3">
      <c r="A967" t="s">
        <v>971</v>
      </c>
      <c r="B967" s="3">
        <v>25.65</v>
      </c>
      <c r="C967" s="3">
        <v>4.05</v>
      </c>
      <c r="D967" s="54" t="s">
        <v>3</v>
      </c>
      <c r="E967" s="54" t="s">
        <v>2</v>
      </c>
      <c r="F967" s="54" t="s">
        <v>2</v>
      </c>
      <c r="G967" s="54">
        <v>2</v>
      </c>
      <c r="H967" t="s">
        <v>2</v>
      </c>
      <c r="I967" t="str">
        <f t="shared" si="15"/>
        <v>Overweight</v>
      </c>
      <c r="J967" t="str">
        <f>IF(Table1_1[[#This Row],[HBA1C]]&gt;=6.5,"Diabetic",IF(Table1_1[[#This Row],[HBA1C]]&gt;=5.7,"Prediabetic","Normal"))</f>
        <v>Normal</v>
      </c>
    </row>
    <row r="968" spans="1:10" x14ac:dyDescent="0.3">
      <c r="A968" t="s">
        <v>972</v>
      </c>
      <c r="B968" s="3">
        <v>36.384999999999998</v>
      </c>
      <c r="C968" s="3">
        <v>11.49</v>
      </c>
      <c r="D968" s="54" t="s">
        <v>2</v>
      </c>
      <c r="E968" s="54" t="s">
        <v>2</v>
      </c>
      <c r="F968" s="54" t="s">
        <v>2</v>
      </c>
      <c r="G968" s="54">
        <v>0</v>
      </c>
      <c r="H968" t="s">
        <v>2</v>
      </c>
      <c r="I968" t="str">
        <f t="shared" ref="I968:I1031" si="16">IF(B968&gt;=30,"Obesity",IF(B968&gt;=25,"Overweight",IF(B968&gt;18.5,"Normal Weight","Under  Weight")))</f>
        <v>Obesity</v>
      </c>
      <c r="J968" t="str">
        <f>IF(Table1_1[[#This Row],[HBA1C]]&gt;=6.5,"Diabetic",IF(Table1_1[[#This Row],[HBA1C]]&gt;=5.7,"Prediabetic","Normal"))</f>
        <v>Diabetic</v>
      </c>
    </row>
    <row r="969" spans="1:10" x14ac:dyDescent="0.3">
      <c r="A969" t="s">
        <v>973</v>
      </c>
      <c r="B969" s="3">
        <v>34.69</v>
      </c>
      <c r="C969" s="3">
        <v>5.65</v>
      </c>
      <c r="D969" s="54" t="s">
        <v>2</v>
      </c>
      <c r="E969" s="54" t="s">
        <v>2</v>
      </c>
      <c r="F969" s="54" t="s">
        <v>2</v>
      </c>
      <c r="G969" s="54">
        <v>0</v>
      </c>
      <c r="H969" t="s">
        <v>2</v>
      </c>
      <c r="I969" t="str">
        <f t="shared" si="16"/>
        <v>Obesity</v>
      </c>
      <c r="J969" t="str">
        <f>IF(Table1_1[[#This Row],[HBA1C]]&gt;=6.5,"Diabetic",IF(Table1_1[[#This Row],[HBA1C]]&gt;=5.7,"Prediabetic","Normal"))</f>
        <v>Normal</v>
      </c>
    </row>
    <row r="970" spans="1:10" x14ac:dyDescent="0.3">
      <c r="A970" t="s">
        <v>974</v>
      </c>
      <c r="B970" s="3">
        <v>37.68</v>
      </c>
      <c r="C970" s="3">
        <v>4.29</v>
      </c>
      <c r="D970" s="54" t="s">
        <v>3</v>
      </c>
      <c r="E970" s="54" t="s">
        <v>2</v>
      </c>
      <c r="F970" s="54" t="s">
        <v>2</v>
      </c>
      <c r="G970" s="54">
        <v>0</v>
      </c>
      <c r="H970" t="s">
        <v>2</v>
      </c>
      <c r="I970" t="str">
        <f t="shared" si="16"/>
        <v>Obesity</v>
      </c>
      <c r="J970" t="str">
        <f>IF(Table1_1[[#This Row],[HBA1C]]&gt;=6.5,"Diabetic",IF(Table1_1[[#This Row],[HBA1C]]&gt;=5.7,"Prediabetic","Normal"))</f>
        <v>Normal</v>
      </c>
    </row>
    <row r="971" spans="1:10" x14ac:dyDescent="0.3">
      <c r="A971" t="s">
        <v>975</v>
      </c>
      <c r="B971" s="3">
        <v>35.49</v>
      </c>
      <c r="C971" s="3">
        <v>4.74</v>
      </c>
      <c r="D971" s="54" t="s">
        <v>3</v>
      </c>
      <c r="E971" s="54" t="s">
        <v>2</v>
      </c>
      <c r="F971" s="54" t="s">
        <v>4</v>
      </c>
      <c r="G971" s="54">
        <v>1</v>
      </c>
      <c r="H971" t="s">
        <v>2</v>
      </c>
      <c r="I971" t="str">
        <f t="shared" si="16"/>
        <v>Obesity</v>
      </c>
      <c r="J971" t="str">
        <f>IF(Table1_1[[#This Row],[HBA1C]]&gt;=6.5,"Diabetic",IF(Table1_1[[#This Row],[HBA1C]]&gt;=5.7,"Prediabetic","Normal"))</f>
        <v>Normal</v>
      </c>
    </row>
    <row r="972" spans="1:10" x14ac:dyDescent="0.3">
      <c r="A972" t="s">
        <v>976</v>
      </c>
      <c r="B972" s="3">
        <v>44.7</v>
      </c>
      <c r="C972" s="3">
        <v>7.6</v>
      </c>
      <c r="D972" s="54" t="s">
        <v>3</v>
      </c>
      <c r="E972" s="54" t="s">
        <v>2</v>
      </c>
      <c r="F972" s="54" t="s">
        <v>2</v>
      </c>
      <c r="G972" s="54">
        <v>2</v>
      </c>
      <c r="H972" t="s">
        <v>2</v>
      </c>
      <c r="I972" t="str">
        <f t="shared" si="16"/>
        <v>Obesity</v>
      </c>
      <c r="J972" t="str">
        <f>IF(Table1_1[[#This Row],[HBA1C]]&gt;=6.5,"Diabetic",IF(Table1_1[[#This Row],[HBA1C]]&gt;=5.7,"Prediabetic","Normal"))</f>
        <v>Diabetic</v>
      </c>
    </row>
    <row r="973" spans="1:10" x14ac:dyDescent="0.3">
      <c r="A973" t="s">
        <v>977</v>
      </c>
      <c r="B973" s="3">
        <v>38.380000000000003</v>
      </c>
      <c r="C973" s="3">
        <v>8.5</v>
      </c>
      <c r="D973" s="54" t="s">
        <v>3</v>
      </c>
      <c r="E973" s="54" t="s">
        <v>2</v>
      </c>
      <c r="F973" s="54" t="s">
        <v>2</v>
      </c>
      <c r="G973" s="54">
        <v>2</v>
      </c>
      <c r="H973" t="s">
        <v>2</v>
      </c>
      <c r="I973" t="str">
        <f t="shared" si="16"/>
        <v>Obesity</v>
      </c>
      <c r="J973" t="str">
        <f>IF(Table1_1[[#This Row],[HBA1C]]&gt;=6.5,"Diabetic",IF(Table1_1[[#This Row],[HBA1C]]&gt;=5.7,"Prediabetic","Normal"))</f>
        <v>Diabetic</v>
      </c>
    </row>
    <row r="974" spans="1:10" x14ac:dyDescent="0.3">
      <c r="A974" t="s">
        <v>978</v>
      </c>
      <c r="B974" s="3">
        <v>35.244999999999997</v>
      </c>
      <c r="C974" s="3">
        <v>11.22</v>
      </c>
      <c r="D974" s="54" t="s">
        <v>3</v>
      </c>
      <c r="E974" s="54" t="s">
        <v>2</v>
      </c>
      <c r="F974" s="54" t="s">
        <v>2</v>
      </c>
      <c r="G974" s="54">
        <v>0</v>
      </c>
      <c r="H974" t="s">
        <v>2</v>
      </c>
      <c r="I974" t="str">
        <f t="shared" si="16"/>
        <v>Obesity</v>
      </c>
      <c r="J974" t="str">
        <f>IF(Table1_1[[#This Row],[HBA1C]]&gt;=6.5,"Diabetic",IF(Table1_1[[#This Row],[HBA1C]]&gt;=5.7,"Prediabetic","Normal"))</f>
        <v>Diabetic</v>
      </c>
    </row>
    <row r="975" spans="1:10" x14ac:dyDescent="0.3">
      <c r="A975" t="s">
        <v>979</v>
      </c>
      <c r="B975" s="3">
        <v>49.84</v>
      </c>
      <c r="C975" s="3">
        <v>5.0999999999999996</v>
      </c>
      <c r="D975" s="54" t="s">
        <v>3</v>
      </c>
      <c r="E975" s="54" t="s">
        <v>2</v>
      </c>
      <c r="F975" s="54" t="s">
        <v>4</v>
      </c>
      <c r="G975" s="54">
        <v>1</v>
      </c>
      <c r="H975" t="s">
        <v>2</v>
      </c>
      <c r="I975" t="str">
        <f t="shared" si="16"/>
        <v>Obesity</v>
      </c>
      <c r="J975" t="str">
        <f>IF(Table1_1[[#This Row],[HBA1C]]&gt;=6.5,"Diabetic",IF(Table1_1[[#This Row],[HBA1C]]&gt;=5.7,"Prediabetic","Normal"))</f>
        <v>Normal</v>
      </c>
    </row>
    <row r="976" spans="1:10" x14ac:dyDescent="0.3">
      <c r="A976" t="s">
        <v>980</v>
      </c>
      <c r="B976" s="3">
        <v>49.06</v>
      </c>
      <c r="C976" s="3">
        <v>5.43</v>
      </c>
      <c r="D976" s="54" t="s">
        <v>3</v>
      </c>
      <c r="E976" s="54" t="s">
        <v>2</v>
      </c>
      <c r="F976" s="54" t="s">
        <v>2</v>
      </c>
      <c r="G976" s="54">
        <v>1</v>
      </c>
      <c r="H976" t="s">
        <v>2</v>
      </c>
      <c r="I976" t="str">
        <f t="shared" si="16"/>
        <v>Obesity</v>
      </c>
      <c r="J976" t="str">
        <f>IF(Table1_1[[#This Row],[HBA1C]]&gt;=6.5,"Diabetic",IF(Table1_1[[#This Row],[HBA1C]]&gt;=5.7,"Prediabetic","Normal"))</f>
        <v>Normal</v>
      </c>
    </row>
    <row r="977" spans="1:10" x14ac:dyDescent="0.3">
      <c r="A977" t="s">
        <v>981</v>
      </c>
      <c r="B977" s="3">
        <v>30.88</v>
      </c>
      <c r="C977" s="3">
        <v>5.82</v>
      </c>
      <c r="D977" s="54" t="s">
        <v>2</v>
      </c>
      <c r="E977" s="54" t="s">
        <v>2</v>
      </c>
      <c r="F977" s="54" t="s">
        <v>2</v>
      </c>
      <c r="G977" s="54">
        <v>2</v>
      </c>
      <c r="H977" t="s">
        <v>2</v>
      </c>
      <c r="I977" t="str">
        <f t="shared" si="16"/>
        <v>Obesity</v>
      </c>
      <c r="J977" t="str">
        <f>IF(Table1_1[[#This Row],[HBA1C]]&gt;=6.5,"Diabetic",IF(Table1_1[[#This Row],[HBA1C]]&gt;=5.7,"Prediabetic","Normal"))</f>
        <v>Prediabetic</v>
      </c>
    </row>
    <row r="978" spans="1:10" x14ac:dyDescent="0.3">
      <c r="A978" t="s">
        <v>982</v>
      </c>
      <c r="B978" s="3">
        <v>33.35</v>
      </c>
      <c r="C978" s="3">
        <v>6.05</v>
      </c>
      <c r="D978" s="54" t="s">
        <v>2</v>
      </c>
      <c r="E978" s="54" t="s">
        <v>2</v>
      </c>
      <c r="F978" s="54" t="s">
        <v>4</v>
      </c>
      <c r="G978" s="54">
        <v>1</v>
      </c>
      <c r="H978" t="s">
        <v>2</v>
      </c>
      <c r="I978" t="str">
        <f t="shared" si="16"/>
        <v>Obesity</v>
      </c>
      <c r="J978" t="str">
        <f>IF(Table1_1[[#This Row],[HBA1C]]&gt;=6.5,"Diabetic",IF(Table1_1[[#This Row],[HBA1C]]&gt;=5.7,"Prediabetic","Normal"))</f>
        <v>Prediabetic</v>
      </c>
    </row>
    <row r="979" spans="1:10" x14ac:dyDescent="0.3">
      <c r="A979" t="s">
        <v>983</v>
      </c>
      <c r="B979" s="3">
        <v>38</v>
      </c>
      <c r="C979" s="3">
        <v>6.38</v>
      </c>
      <c r="D979" s="54" t="s">
        <v>3</v>
      </c>
      <c r="E979" s="54" t="s">
        <v>2</v>
      </c>
      <c r="F979" s="54" t="s">
        <v>2</v>
      </c>
      <c r="G979" s="54">
        <v>1</v>
      </c>
      <c r="H979" t="s">
        <v>2</v>
      </c>
      <c r="I979" t="str">
        <f t="shared" si="16"/>
        <v>Obesity</v>
      </c>
      <c r="J979" t="str">
        <f>IF(Table1_1[[#This Row],[HBA1C]]&gt;=6.5,"Diabetic",IF(Table1_1[[#This Row],[HBA1C]]&gt;=5.7,"Prediabetic","Normal"))</f>
        <v>Prediabetic</v>
      </c>
    </row>
    <row r="980" spans="1:10" x14ac:dyDescent="0.3">
      <c r="A980" t="s">
        <v>984</v>
      </c>
      <c r="B980" s="3">
        <v>36.08</v>
      </c>
      <c r="C980" s="3">
        <v>5.73</v>
      </c>
      <c r="D980" s="54" t="s">
        <v>3</v>
      </c>
      <c r="E980" s="54" t="s">
        <v>2</v>
      </c>
      <c r="F980" s="54" t="s">
        <v>2</v>
      </c>
      <c r="G980" s="54">
        <v>1</v>
      </c>
      <c r="H980" t="s">
        <v>2</v>
      </c>
      <c r="I980" t="str">
        <f t="shared" si="16"/>
        <v>Obesity</v>
      </c>
      <c r="J980" t="str">
        <f>IF(Table1_1[[#This Row],[HBA1C]]&gt;=6.5,"Diabetic",IF(Table1_1[[#This Row],[HBA1C]]&gt;=5.7,"Prediabetic","Normal"))</f>
        <v>Prediabetic</v>
      </c>
    </row>
    <row r="981" spans="1:10" x14ac:dyDescent="0.3">
      <c r="A981" t="s">
        <v>985</v>
      </c>
      <c r="B981" s="3">
        <v>35.700000000000003</v>
      </c>
      <c r="C981" s="3">
        <v>5.47</v>
      </c>
      <c r="D981" s="54" t="s">
        <v>3</v>
      </c>
      <c r="E981" s="54" t="s">
        <v>2</v>
      </c>
      <c r="F981" s="54" t="s">
        <v>2</v>
      </c>
      <c r="G981" s="54">
        <v>1</v>
      </c>
      <c r="H981" t="s">
        <v>2</v>
      </c>
      <c r="I981" t="str">
        <f t="shared" si="16"/>
        <v>Obesity</v>
      </c>
      <c r="J981" t="str">
        <f>IF(Table1_1[[#This Row],[HBA1C]]&gt;=6.5,"Diabetic",IF(Table1_1[[#This Row],[HBA1C]]&gt;=5.7,"Prediabetic","Normal"))</f>
        <v>Normal</v>
      </c>
    </row>
    <row r="982" spans="1:10" x14ac:dyDescent="0.3">
      <c r="A982" t="s">
        <v>986</v>
      </c>
      <c r="B982" s="3">
        <v>34.01</v>
      </c>
      <c r="C982" s="3">
        <v>11.3</v>
      </c>
      <c r="D982" s="54" t="s">
        <v>2</v>
      </c>
      <c r="E982" s="54" t="s">
        <v>2</v>
      </c>
      <c r="F982" s="54" t="s">
        <v>2</v>
      </c>
      <c r="G982" s="54">
        <v>0</v>
      </c>
      <c r="H982" t="s">
        <v>2</v>
      </c>
      <c r="I982" t="str">
        <f t="shared" si="16"/>
        <v>Obesity</v>
      </c>
      <c r="J982" t="str">
        <f>IF(Table1_1[[#This Row],[HBA1C]]&gt;=6.5,"Diabetic",IF(Table1_1[[#This Row],[HBA1C]]&gt;=5.7,"Prediabetic","Normal"))</f>
        <v>Diabetic</v>
      </c>
    </row>
    <row r="983" spans="1:10" x14ac:dyDescent="0.3">
      <c r="A983" t="s">
        <v>987</v>
      </c>
      <c r="B983" s="3">
        <v>31.54</v>
      </c>
      <c r="C983" s="3">
        <v>6.72</v>
      </c>
      <c r="D983" s="54" t="s">
        <v>2</v>
      </c>
      <c r="E983" s="54" t="s">
        <v>2</v>
      </c>
      <c r="F983" s="54" t="s">
        <v>2</v>
      </c>
      <c r="G983" s="54">
        <v>0</v>
      </c>
      <c r="H983" t="s">
        <v>2</v>
      </c>
      <c r="I983" t="str">
        <f t="shared" si="16"/>
        <v>Obesity</v>
      </c>
      <c r="J983" t="str">
        <f>IF(Table1_1[[#This Row],[HBA1C]]&gt;=6.5,"Diabetic",IF(Table1_1[[#This Row],[HBA1C]]&gt;=5.7,"Prediabetic","Normal"))</f>
        <v>Diabetic</v>
      </c>
    </row>
    <row r="984" spans="1:10" x14ac:dyDescent="0.3">
      <c r="A984" t="s">
        <v>988</v>
      </c>
      <c r="B984" s="3">
        <v>23.3</v>
      </c>
      <c r="C984" s="3">
        <v>5.36</v>
      </c>
      <c r="D984" s="54" t="s">
        <v>3</v>
      </c>
      <c r="E984" s="54" t="s">
        <v>2</v>
      </c>
      <c r="F984" s="54" t="s">
        <v>2</v>
      </c>
      <c r="G984" s="54">
        <v>1</v>
      </c>
      <c r="H984" t="s">
        <v>2</v>
      </c>
      <c r="I984" t="str">
        <f t="shared" si="16"/>
        <v>Normal Weight</v>
      </c>
      <c r="J984" t="str">
        <f>IF(Table1_1[[#This Row],[HBA1C]]&gt;=6.5,"Diabetic",IF(Table1_1[[#This Row],[HBA1C]]&gt;=5.7,"Prediabetic","Normal"))</f>
        <v>Normal</v>
      </c>
    </row>
    <row r="985" spans="1:10" x14ac:dyDescent="0.3">
      <c r="A985" t="s">
        <v>989</v>
      </c>
      <c r="B985" s="3">
        <v>27.75</v>
      </c>
      <c r="C985" s="3">
        <v>9.8800000000000008</v>
      </c>
      <c r="D985" s="54" t="s">
        <v>2</v>
      </c>
      <c r="E985" s="54" t="s">
        <v>2</v>
      </c>
      <c r="F985" s="54" t="s">
        <v>2</v>
      </c>
      <c r="G985" s="54">
        <v>0</v>
      </c>
      <c r="H985" t="s">
        <v>2</v>
      </c>
      <c r="I985" t="str">
        <f t="shared" si="16"/>
        <v>Overweight</v>
      </c>
      <c r="J985" t="str">
        <f>IF(Table1_1[[#This Row],[HBA1C]]&gt;=6.5,"Diabetic",IF(Table1_1[[#This Row],[HBA1C]]&gt;=5.7,"Prediabetic","Normal"))</f>
        <v>Diabetic</v>
      </c>
    </row>
    <row r="986" spans="1:10" x14ac:dyDescent="0.3">
      <c r="A986" t="s">
        <v>990</v>
      </c>
      <c r="B986" s="3">
        <v>42.46</v>
      </c>
      <c r="C986" s="3">
        <v>4.1100000000000003</v>
      </c>
      <c r="D986" s="54" t="s">
        <v>2</v>
      </c>
      <c r="E986" s="54" t="s">
        <v>2</v>
      </c>
      <c r="F986" s="54" t="s">
        <v>2</v>
      </c>
      <c r="G986" s="54">
        <v>0</v>
      </c>
      <c r="H986" t="s">
        <v>2</v>
      </c>
      <c r="I986" t="str">
        <f t="shared" si="16"/>
        <v>Obesity</v>
      </c>
      <c r="J986" t="str">
        <f>IF(Table1_1[[#This Row],[HBA1C]]&gt;=6.5,"Diabetic",IF(Table1_1[[#This Row],[HBA1C]]&gt;=5.7,"Prediabetic","Normal"))</f>
        <v>Normal</v>
      </c>
    </row>
    <row r="987" spans="1:10" x14ac:dyDescent="0.3">
      <c r="A987" t="s">
        <v>991</v>
      </c>
      <c r="B987" s="3">
        <v>54.47</v>
      </c>
      <c r="C987" s="3">
        <v>7.48</v>
      </c>
      <c r="D987" s="54" t="s">
        <v>2</v>
      </c>
      <c r="E987" s="54" t="s">
        <v>2</v>
      </c>
      <c r="F987" s="54" t="s">
        <v>2</v>
      </c>
      <c r="G987" s="54">
        <v>0</v>
      </c>
      <c r="H987" t="s">
        <v>2</v>
      </c>
      <c r="I987" t="str">
        <f t="shared" si="16"/>
        <v>Obesity</v>
      </c>
      <c r="J987" t="str">
        <f>IF(Table1_1[[#This Row],[HBA1C]]&gt;=6.5,"Diabetic",IF(Table1_1[[#This Row],[HBA1C]]&gt;=5.7,"Prediabetic","Normal"))</f>
        <v>Diabetic</v>
      </c>
    </row>
    <row r="988" spans="1:10" x14ac:dyDescent="0.3">
      <c r="A988" t="s">
        <v>992</v>
      </c>
      <c r="B988" s="3">
        <v>24.93</v>
      </c>
      <c r="C988" s="3">
        <v>9.18</v>
      </c>
      <c r="D988" s="54" t="s">
        <v>3</v>
      </c>
      <c r="E988" s="54" t="s">
        <v>2</v>
      </c>
      <c r="F988" s="54" t="s">
        <v>4</v>
      </c>
      <c r="G988" s="54">
        <v>1</v>
      </c>
      <c r="H988" t="s">
        <v>2</v>
      </c>
      <c r="I988" t="str">
        <f t="shared" si="16"/>
        <v>Normal Weight</v>
      </c>
      <c r="J988" t="str">
        <f>IF(Table1_1[[#This Row],[HBA1C]]&gt;=6.5,"Diabetic",IF(Table1_1[[#This Row],[HBA1C]]&gt;=5.7,"Prediabetic","Normal"))</f>
        <v>Diabetic</v>
      </c>
    </row>
    <row r="989" spans="1:10" x14ac:dyDescent="0.3">
      <c r="A989" t="s">
        <v>993</v>
      </c>
      <c r="B989" s="3">
        <v>48.12</v>
      </c>
      <c r="C989" s="3">
        <v>4.51</v>
      </c>
      <c r="D989" s="54" t="s">
        <v>3</v>
      </c>
      <c r="E989" s="54" t="s">
        <v>2</v>
      </c>
      <c r="F989" s="54" t="s">
        <v>2</v>
      </c>
      <c r="G989" s="54">
        <v>1</v>
      </c>
      <c r="H989" t="s">
        <v>2</v>
      </c>
      <c r="I989" t="str">
        <f t="shared" si="16"/>
        <v>Obesity</v>
      </c>
      <c r="J989" t="str">
        <f>IF(Table1_1[[#This Row],[HBA1C]]&gt;=6.5,"Diabetic",IF(Table1_1[[#This Row],[HBA1C]]&gt;=5.7,"Prediabetic","Normal"))</f>
        <v>Normal</v>
      </c>
    </row>
    <row r="990" spans="1:10" x14ac:dyDescent="0.3">
      <c r="A990" t="s">
        <v>994</v>
      </c>
      <c r="B990" s="3">
        <v>24.91</v>
      </c>
      <c r="C990" s="3">
        <v>7.33</v>
      </c>
      <c r="D990" s="54" t="s">
        <v>3</v>
      </c>
      <c r="E990" s="54" t="s">
        <v>2</v>
      </c>
      <c r="F990" s="54" t="s">
        <v>4</v>
      </c>
      <c r="G990" s="54">
        <v>1</v>
      </c>
      <c r="H990" t="s">
        <v>2</v>
      </c>
      <c r="I990" t="str">
        <f t="shared" si="16"/>
        <v>Normal Weight</v>
      </c>
      <c r="J990" t="str">
        <f>IF(Table1_1[[#This Row],[HBA1C]]&gt;=6.5,"Diabetic",IF(Table1_1[[#This Row],[HBA1C]]&gt;=5.7,"Prediabetic","Normal"))</f>
        <v>Diabetic</v>
      </c>
    </row>
    <row r="991" spans="1:10" x14ac:dyDescent="0.3">
      <c r="A991" t="s">
        <v>995</v>
      </c>
      <c r="B991" s="3">
        <v>27.645</v>
      </c>
      <c r="C991" s="3">
        <v>10.56</v>
      </c>
      <c r="D991" s="54" t="s">
        <v>2</v>
      </c>
      <c r="E991" s="54" t="s">
        <v>2</v>
      </c>
      <c r="F991" s="54" t="s">
        <v>2</v>
      </c>
      <c r="G991" s="54">
        <v>0</v>
      </c>
      <c r="H991" t="s">
        <v>2</v>
      </c>
      <c r="I991" t="str">
        <f t="shared" si="16"/>
        <v>Overweight</v>
      </c>
      <c r="J991" t="str">
        <f>IF(Table1_1[[#This Row],[HBA1C]]&gt;=6.5,"Diabetic",IF(Table1_1[[#This Row],[HBA1C]]&gt;=5.7,"Prediabetic","Normal"))</f>
        <v>Diabetic</v>
      </c>
    </row>
    <row r="992" spans="1:10" x14ac:dyDescent="0.3">
      <c r="A992" t="s">
        <v>996</v>
      </c>
      <c r="B992" s="3">
        <v>33.700000000000003</v>
      </c>
      <c r="C992" s="3">
        <v>4.01</v>
      </c>
      <c r="D992" s="54" t="s">
        <v>2</v>
      </c>
      <c r="E992" s="54" t="s">
        <v>2</v>
      </c>
      <c r="F992" s="54" t="s">
        <v>2</v>
      </c>
      <c r="G992" s="54">
        <v>2</v>
      </c>
      <c r="H992" t="s">
        <v>2</v>
      </c>
      <c r="I992" t="str">
        <f t="shared" si="16"/>
        <v>Obesity</v>
      </c>
      <c r="J992" t="str">
        <f>IF(Table1_1[[#This Row],[HBA1C]]&gt;=6.5,"Diabetic",IF(Table1_1[[#This Row],[HBA1C]]&gt;=5.7,"Prediabetic","Normal"))</f>
        <v>Normal</v>
      </c>
    </row>
    <row r="993" spans="1:10" x14ac:dyDescent="0.3">
      <c r="A993" t="s">
        <v>997</v>
      </c>
      <c r="B993" s="3">
        <v>38.93</v>
      </c>
      <c r="C993" s="3">
        <v>5.64</v>
      </c>
      <c r="D993" s="54" t="s">
        <v>3</v>
      </c>
      <c r="E993" s="54" t="s">
        <v>2</v>
      </c>
      <c r="F993" s="54" t="s">
        <v>2</v>
      </c>
      <c r="G993" s="54">
        <v>1</v>
      </c>
      <c r="H993" t="s">
        <v>2</v>
      </c>
      <c r="I993" t="str">
        <f t="shared" si="16"/>
        <v>Obesity</v>
      </c>
      <c r="J993" t="str">
        <f>IF(Table1_1[[#This Row],[HBA1C]]&gt;=6.5,"Diabetic",IF(Table1_1[[#This Row],[HBA1C]]&gt;=5.7,"Prediabetic","Normal"))</f>
        <v>Normal</v>
      </c>
    </row>
    <row r="994" spans="1:10" x14ac:dyDescent="0.3">
      <c r="A994" t="s">
        <v>998</v>
      </c>
      <c r="B994" s="3">
        <v>32.774999999999999</v>
      </c>
      <c r="C994" s="3">
        <v>8.02</v>
      </c>
      <c r="D994" s="54" t="s">
        <v>3</v>
      </c>
      <c r="E994" s="54" t="s">
        <v>2</v>
      </c>
      <c r="F994" s="54" t="s">
        <v>2</v>
      </c>
      <c r="G994" s="54">
        <v>2</v>
      </c>
      <c r="H994" t="s">
        <v>2</v>
      </c>
      <c r="I994" t="str">
        <f t="shared" si="16"/>
        <v>Obesity</v>
      </c>
      <c r="J994" t="str">
        <f>IF(Table1_1[[#This Row],[HBA1C]]&gt;=6.5,"Diabetic",IF(Table1_1[[#This Row],[HBA1C]]&gt;=5.7,"Prediabetic","Normal"))</f>
        <v>Diabetic</v>
      </c>
    </row>
    <row r="995" spans="1:10" x14ac:dyDescent="0.3">
      <c r="A995" t="s">
        <v>999</v>
      </c>
      <c r="B995" s="3">
        <v>29.83</v>
      </c>
      <c r="C995" s="3">
        <v>7.2</v>
      </c>
      <c r="D995" s="54" t="s">
        <v>3</v>
      </c>
      <c r="E995" s="54" t="s">
        <v>2</v>
      </c>
      <c r="F995" s="54" t="s">
        <v>2</v>
      </c>
      <c r="G995" s="54">
        <v>0</v>
      </c>
      <c r="H995" t="s">
        <v>2</v>
      </c>
      <c r="I995" t="str">
        <f t="shared" si="16"/>
        <v>Overweight</v>
      </c>
      <c r="J995" t="str">
        <f>IF(Table1_1[[#This Row],[HBA1C]]&gt;=6.5,"Diabetic",IF(Table1_1[[#This Row],[HBA1C]]&gt;=5.7,"Prediabetic","Normal"))</f>
        <v>Diabetic</v>
      </c>
    </row>
    <row r="996" spans="1:10" x14ac:dyDescent="0.3">
      <c r="A996" t="s">
        <v>1000</v>
      </c>
      <c r="B996" s="3">
        <v>28.31</v>
      </c>
      <c r="C996" s="3">
        <v>4.55</v>
      </c>
      <c r="D996" s="54" t="s">
        <v>2</v>
      </c>
      <c r="E996" s="54" t="s">
        <v>3</v>
      </c>
      <c r="F996" s="54" t="s">
        <v>2</v>
      </c>
      <c r="G996" s="54">
        <v>1</v>
      </c>
      <c r="H996" t="s">
        <v>2</v>
      </c>
      <c r="I996" t="str">
        <f t="shared" si="16"/>
        <v>Overweight</v>
      </c>
      <c r="J996" t="str">
        <f>IF(Table1_1[[#This Row],[HBA1C]]&gt;=6.5,"Diabetic",IF(Table1_1[[#This Row],[HBA1C]]&gt;=5.7,"Prediabetic","Normal"))</f>
        <v>Normal</v>
      </c>
    </row>
    <row r="997" spans="1:10" x14ac:dyDescent="0.3">
      <c r="A997" t="s">
        <v>1001</v>
      </c>
      <c r="B997" s="3">
        <v>29.79</v>
      </c>
      <c r="C997" s="3">
        <v>9.0299999999999994</v>
      </c>
      <c r="D997" s="54" t="s">
        <v>2</v>
      </c>
      <c r="E997" s="54" t="s">
        <v>2</v>
      </c>
      <c r="F997" s="54" t="s">
        <v>2</v>
      </c>
      <c r="G997" s="54">
        <v>0</v>
      </c>
      <c r="H997" t="s">
        <v>2</v>
      </c>
      <c r="I997" t="str">
        <f t="shared" si="16"/>
        <v>Overweight</v>
      </c>
      <c r="J997" t="str">
        <f>IF(Table1_1[[#This Row],[HBA1C]]&gt;=6.5,"Diabetic",IF(Table1_1[[#This Row],[HBA1C]]&gt;=5.7,"Prediabetic","Normal"))</f>
        <v>Diabetic</v>
      </c>
    </row>
    <row r="998" spans="1:10" x14ac:dyDescent="0.3">
      <c r="A998" t="s">
        <v>1002</v>
      </c>
      <c r="B998" s="3">
        <v>36.6</v>
      </c>
      <c r="C998" s="3">
        <v>5.2</v>
      </c>
      <c r="D998" s="54" t="s">
        <v>3</v>
      </c>
      <c r="E998" s="54" t="s">
        <v>2</v>
      </c>
      <c r="F998" s="54" t="s">
        <v>4</v>
      </c>
      <c r="G998" s="54">
        <v>1</v>
      </c>
      <c r="H998" t="s">
        <v>2</v>
      </c>
      <c r="I998" t="str">
        <f t="shared" si="16"/>
        <v>Obesity</v>
      </c>
      <c r="J998" t="str">
        <f>IF(Table1_1[[#This Row],[HBA1C]]&gt;=6.5,"Diabetic",IF(Table1_1[[#This Row],[HBA1C]]&gt;=5.7,"Prediabetic","Normal"))</f>
        <v>Normal</v>
      </c>
    </row>
    <row r="999" spans="1:10" x14ac:dyDescent="0.3">
      <c r="A999" t="s">
        <v>1003</v>
      </c>
      <c r="B999" s="3">
        <v>35.93</v>
      </c>
      <c r="C999" s="3">
        <v>8.3000000000000007</v>
      </c>
      <c r="D999" s="54" t="s">
        <v>3</v>
      </c>
      <c r="E999" s="54" t="s">
        <v>2</v>
      </c>
      <c r="F999" s="54" t="s">
        <v>2</v>
      </c>
      <c r="G999" s="54">
        <v>0</v>
      </c>
      <c r="H999" t="s">
        <v>2</v>
      </c>
      <c r="I999" t="str">
        <f t="shared" si="16"/>
        <v>Obesity</v>
      </c>
      <c r="J999" t="str">
        <f>IF(Table1_1[[#This Row],[HBA1C]]&gt;=6.5,"Diabetic",IF(Table1_1[[#This Row],[HBA1C]]&gt;=5.7,"Prediabetic","Normal"))</f>
        <v>Diabetic</v>
      </c>
    </row>
    <row r="1000" spans="1:10" x14ac:dyDescent="0.3">
      <c r="A1000" t="s">
        <v>1004</v>
      </c>
      <c r="B1000" s="3">
        <v>28.6</v>
      </c>
      <c r="C1000" s="3">
        <v>5.56</v>
      </c>
      <c r="D1000" s="54" t="s">
        <v>3</v>
      </c>
      <c r="E1000" s="54" t="s">
        <v>2</v>
      </c>
      <c r="F1000" s="54" t="s">
        <v>4</v>
      </c>
      <c r="G1000" s="54">
        <v>1</v>
      </c>
      <c r="H1000" t="s">
        <v>2</v>
      </c>
      <c r="I1000" t="str">
        <f t="shared" si="16"/>
        <v>Overweight</v>
      </c>
      <c r="J1000" t="str">
        <f>IF(Table1_1[[#This Row],[HBA1C]]&gt;=6.5,"Diabetic",IF(Table1_1[[#This Row],[HBA1C]]&gt;=5.7,"Prediabetic","Normal"))</f>
        <v>Normal</v>
      </c>
    </row>
    <row r="1001" spans="1:10" x14ac:dyDescent="0.3">
      <c r="A1001" t="s">
        <v>1005</v>
      </c>
      <c r="B1001" s="3">
        <v>39.17</v>
      </c>
      <c r="C1001" s="3">
        <v>4.1500000000000004</v>
      </c>
      <c r="D1001" s="54" t="s">
        <v>2</v>
      </c>
      <c r="E1001" s="54" t="s">
        <v>2</v>
      </c>
      <c r="F1001" s="54" t="s">
        <v>2</v>
      </c>
      <c r="G1001" s="54">
        <v>0</v>
      </c>
      <c r="H1001" t="s">
        <v>2</v>
      </c>
      <c r="I1001" t="str">
        <f t="shared" si="16"/>
        <v>Obesity</v>
      </c>
      <c r="J1001" t="str">
        <f>IF(Table1_1[[#This Row],[HBA1C]]&gt;=6.5,"Diabetic",IF(Table1_1[[#This Row],[HBA1C]]&gt;=5.7,"Prediabetic","Normal"))</f>
        <v>Normal</v>
      </c>
    </row>
    <row r="1002" spans="1:10" x14ac:dyDescent="0.3">
      <c r="A1002" t="s">
        <v>1006</v>
      </c>
      <c r="B1002" s="3">
        <v>26.41</v>
      </c>
      <c r="C1002" s="3">
        <v>5.99</v>
      </c>
      <c r="D1002" s="54" t="s">
        <v>3</v>
      </c>
      <c r="E1002" s="54" t="s">
        <v>2</v>
      </c>
      <c r="F1002" s="54" t="s">
        <v>4</v>
      </c>
      <c r="G1002" s="54">
        <v>1</v>
      </c>
      <c r="H1002" t="s">
        <v>2</v>
      </c>
      <c r="I1002" t="str">
        <f t="shared" si="16"/>
        <v>Overweight</v>
      </c>
      <c r="J1002" t="str">
        <f>IF(Table1_1[[#This Row],[HBA1C]]&gt;=6.5,"Diabetic",IF(Table1_1[[#This Row],[HBA1C]]&gt;=5.7,"Prediabetic","Normal"))</f>
        <v>Prediabetic</v>
      </c>
    </row>
    <row r="1003" spans="1:10" x14ac:dyDescent="0.3">
      <c r="A1003" t="s">
        <v>1007</v>
      </c>
      <c r="B1003" s="3">
        <v>30.63</v>
      </c>
      <c r="C1003" s="3">
        <v>5.8</v>
      </c>
      <c r="D1003" s="54" t="s">
        <v>3</v>
      </c>
      <c r="E1003" s="54" t="s">
        <v>2</v>
      </c>
      <c r="F1003" s="54" t="s">
        <v>2</v>
      </c>
      <c r="G1003" s="54">
        <v>0</v>
      </c>
      <c r="H1003" t="s">
        <v>2</v>
      </c>
      <c r="I1003" t="str">
        <f t="shared" si="16"/>
        <v>Obesity</v>
      </c>
      <c r="J1003" t="str">
        <f>IF(Table1_1[[#This Row],[HBA1C]]&gt;=6.5,"Diabetic",IF(Table1_1[[#This Row],[HBA1C]]&gt;=5.7,"Prediabetic","Normal"))</f>
        <v>Prediabetic</v>
      </c>
    </row>
    <row r="1004" spans="1:10" x14ac:dyDescent="0.3">
      <c r="A1004" t="s">
        <v>1008</v>
      </c>
      <c r="B1004" s="3">
        <v>31.73</v>
      </c>
      <c r="C1004" s="3">
        <v>7.32</v>
      </c>
      <c r="D1004" s="54" t="s">
        <v>3</v>
      </c>
      <c r="E1004" s="54" t="s">
        <v>2</v>
      </c>
      <c r="F1004" s="54" t="s">
        <v>2</v>
      </c>
      <c r="G1004" s="54">
        <v>2</v>
      </c>
      <c r="H1004" t="s">
        <v>2</v>
      </c>
      <c r="I1004" t="str">
        <f t="shared" si="16"/>
        <v>Obesity</v>
      </c>
      <c r="J1004" t="str">
        <f>IF(Table1_1[[#This Row],[HBA1C]]&gt;=6.5,"Diabetic",IF(Table1_1[[#This Row],[HBA1C]]&gt;=5.7,"Prediabetic","Normal"))</f>
        <v>Diabetic</v>
      </c>
    </row>
    <row r="1005" spans="1:10" x14ac:dyDescent="0.3">
      <c r="A1005" t="s">
        <v>1009</v>
      </c>
      <c r="B1005" s="3">
        <v>30.7</v>
      </c>
      <c r="C1005" s="3">
        <v>5.16</v>
      </c>
      <c r="D1005" s="54" t="s">
        <v>2</v>
      </c>
      <c r="E1005" s="54" t="s">
        <v>2</v>
      </c>
      <c r="F1005" s="54" t="s">
        <v>2</v>
      </c>
      <c r="G1005" s="54">
        <v>2</v>
      </c>
      <c r="H1005" t="s">
        <v>2</v>
      </c>
      <c r="I1005" t="str">
        <f t="shared" si="16"/>
        <v>Obesity</v>
      </c>
      <c r="J1005" t="str">
        <f>IF(Table1_1[[#This Row],[HBA1C]]&gt;=6.5,"Diabetic",IF(Table1_1[[#This Row],[HBA1C]]&gt;=5.7,"Prediabetic","Normal"))</f>
        <v>Normal</v>
      </c>
    </row>
    <row r="1006" spans="1:10" x14ac:dyDescent="0.3">
      <c r="A1006" t="s">
        <v>1010</v>
      </c>
      <c r="B1006" s="3">
        <v>25.934999999999999</v>
      </c>
      <c r="C1006" s="3">
        <v>5.96</v>
      </c>
      <c r="D1006" s="54" t="s">
        <v>3</v>
      </c>
      <c r="E1006" s="54" t="s">
        <v>2</v>
      </c>
      <c r="F1006" s="54" t="s">
        <v>2</v>
      </c>
      <c r="G1006" s="54">
        <v>2</v>
      </c>
      <c r="H1006" t="s">
        <v>2</v>
      </c>
      <c r="I1006" t="str">
        <f t="shared" si="16"/>
        <v>Overweight</v>
      </c>
      <c r="J1006" t="str">
        <f>IF(Table1_1[[#This Row],[HBA1C]]&gt;=6.5,"Diabetic",IF(Table1_1[[#This Row],[HBA1C]]&gt;=5.7,"Prediabetic","Normal"))</f>
        <v>Prediabetic</v>
      </c>
    </row>
    <row r="1007" spans="1:10" x14ac:dyDescent="0.3">
      <c r="A1007" t="s">
        <v>1011</v>
      </c>
      <c r="B1007" s="3">
        <v>35.9</v>
      </c>
      <c r="C1007" s="3">
        <v>4.8499999999999996</v>
      </c>
      <c r="D1007" s="54" t="s">
        <v>3</v>
      </c>
      <c r="E1007" s="54" t="s">
        <v>2</v>
      </c>
      <c r="F1007" s="54" t="s">
        <v>4</v>
      </c>
      <c r="G1007" s="54">
        <v>1</v>
      </c>
      <c r="H1007" t="s">
        <v>2</v>
      </c>
      <c r="I1007" t="str">
        <f t="shared" si="16"/>
        <v>Obesity</v>
      </c>
      <c r="J1007" t="str">
        <f>IF(Table1_1[[#This Row],[HBA1C]]&gt;=6.5,"Diabetic",IF(Table1_1[[#This Row],[HBA1C]]&gt;=5.7,"Prediabetic","Normal"))</f>
        <v>Normal</v>
      </c>
    </row>
    <row r="1008" spans="1:10" x14ac:dyDescent="0.3">
      <c r="A1008" t="s">
        <v>1012</v>
      </c>
      <c r="B1008" s="3">
        <v>26.7</v>
      </c>
      <c r="C1008" s="3">
        <v>5.09</v>
      </c>
      <c r="D1008" s="54" t="s">
        <v>3</v>
      </c>
      <c r="E1008" s="54" t="s">
        <v>2</v>
      </c>
      <c r="F1008" s="54" t="s">
        <v>4</v>
      </c>
      <c r="G1008" s="54">
        <v>1</v>
      </c>
      <c r="H1008" t="s">
        <v>2</v>
      </c>
      <c r="I1008" t="str">
        <f t="shared" si="16"/>
        <v>Overweight</v>
      </c>
      <c r="J1008" t="str">
        <f>IF(Table1_1[[#This Row],[HBA1C]]&gt;=6.5,"Diabetic",IF(Table1_1[[#This Row],[HBA1C]]&gt;=5.7,"Prediabetic","Normal"))</f>
        <v>Normal</v>
      </c>
    </row>
    <row r="1009" spans="1:10" x14ac:dyDescent="0.3">
      <c r="A1009" t="s">
        <v>1013</v>
      </c>
      <c r="B1009" s="3">
        <v>33.71</v>
      </c>
      <c r="C1009" s="3">
        <v>4.9400000000000004</v>
      </c>
      <c r="D1009" s="54" t="s">
        <v>2</v>
      </c>
      <c r="E1009" s="54" t="s">
        <v>2</v>
      </c>
      <c r="F1009" s="54" t="s">
        <v>2</v>
      </c>
      <c r="G1009" s="54">
        <v>0</v>
      </c>
      <c r="H1009" t="s">
        <v>2</v>
      </c>
      <c r="I1009" t="str">
        <f t="shared" si="16"/>
        <v>Obesity</v>
      </c>
      <c r="J1009" t="str">
        <f>IF(Table1_1[[#This Row],[HBA1C]]&gt;=6.5,"Diabetic",IF(Table1_1[[#This Row],[HBA1C]]&gt;=5.7,"Prediabetic","Normal"))</f>
        <v>Normal</v>
      </c>
    </row>
    <row r="1010" spans="1:10" x14ac:dyDescent="0.3">
      <c r="A1010" t="s">
        <v>1014</v>
      </c>
      <c r="B1010" s="3">
        <v>41.91</v>
      </c>
      <c r="C1010" s="3">
        <v>4.92</v>
      </c>
      <c r="D1010" s="54" t="s">
        <v>3</v>
      </c>
      <c r="E1010" s="54" t="s">
        <v>2</v>
      </c>
      <c r="F1010" s="54" t="s">
        <v>2</v>
      </c>
      <c r="G1010" s="54">
        <v>2</v>
      </c>
      <c r="H1010" t="s">
        <v>2</v>
      </c>
      <c r="I1010" t="str">
        <f t="shared" si="16"/>
        <v>Obesity</v>
      </c>
      <c r="J1010" t="str">
        <f>IF(Table1_1[[#This Row],[HBA1C]]&gt;=6.5,"Diabetic",IF(Table1_1[[#This Row],[HBA1C]]&gt;=5.7,"Prediabetic","Normal"))</f>
        <v>Normal</v>
      </c>
    </row>
    <row r="1011" spans="1:10" x14ac:dyDescent="0.3">
      <c r="A1011" t="s">
        <v>1015</v>
      </c>
      <c r="B1011" s="3">
        <v>39.82</v>
      </c>
      <c r="C1011" s="3">
        <v>6.05</v>
      </c>
      <c r="D1011" s="54" t="s">
        <v>3</v>
      </c>
      <c r="E1011" s="54" t="s">
        <v>2</v>
      </c>
      <c r="F1011" s="54" t="s">
        <v>2</v>
      </c>
      <c r="G1011" s="54">
        <v>2</v>
      </c>
      <c r="H1011" t="s">
        <v>2</v>
      </c>
      <c r="I1011" t="str">
        <f t="shared" si="16"/>
        <v>Obesity</v>
      </c>
      <c r="J1011" t="str">
        <f>IF(Table1_1[[#This Row],[HBA1C]]&gt;=6.5,"Diabetic",IF(Table1_1[[#This Row],[HBA1C]]&gt;=5.7,"Prediabetic","Normal"))</f>
        <v>Prediabetic</v>
      </c>
    </row>
    <row r="1012" spans="1:10" x14ac:dyDescent="0.3">
      <c r="A1012" t="s">
        <v>1016</v>
      </c>
      <c r="B1012" s="3">
        <v>28.12</v>
      </c>
      <c r="C1012" s="3">
        <v>4.67</v>
      </c>
      <c r="D1012" s="54" t="s">
        <v>2</v>
      </c>
      <c r="E1012" s="54" t="s">
        <v>2</v>
      </c>
      <c r="F1012" s="54" t="s">
        <v>2</v>
      </c>
      <c r="G1012" s="54">
        <v>2</v>
      </c>
      <c r="H1012" t="s">
        <v>2</v>
      </c>
      <c r="I1012" t="str">
        <f t="shared" si="16"/>
        <v>Overweight</v>
      </c>
      <c r="J1012" t="str">
        <f>IF(Table1_1[[#This Row],[HBA1C]]&gt;=6.5,"Diabetic",IF(Table1_1[[#This Row],[HBA1C]]&gt;=5.7,"Prediabetic","Normal"))</f>
        <v>Normal</v>
      </c>
    </row>
    <row r="1013" spans="1:10" x14ac:dyDescent="0.3">
      <c r="A1013" t="s">
        <v>1017</v>
      </c>
      <c r="B1013" s="3">
        <v>26.98</v>
      </c>
      <c r="C1013" s="3">
        <v>9.81</v>
      </c>
      <c r="D1013" s="54" t="s">
        <v>3</v>
      </c>
      <c r="E1013" s="54" t="s">
        <v>2</v>
      </c>
      <c r="F1013" s="54" t="s">
        <v>2</v>
      </c>
      <c r="G1013" s="54">
        <v>0</v>
      </c>
      <c r="H1013" t="s">
        <v>2</v>
      </c>
      <c r="I1013" t="str">
        <f t="shared" si="16"/>
        <v>Overweight</v>
      </c>
      <c r="J1013" t="str">
        <f>IF(Table1_1[[#This Row],[HBA1C]]&gt;=6.5,"Diabetic",IF(Table1_1[[#This Row],[HBA1C]]&gt;=5.7,"Prediabetic","Normal"))</f>
        <v>Diabetic</v>
      </c>
    </row>
    <row r="1014" spans="1:10" x14ac:dyDescent="0.3">
      <c r="A1014" t="s">
        <v>1018</v>
      </c>
      <c r="B1014" s="3">
        <v>27.2</v>
      </c>
      <c r="C1014" s="3">
        <v>6.06</v>
      </c>
      <c r="D1014" s="54" t="s">
        <v>3</v>
      </c>
      <c r="E1014" s="54" t="s">
        <v>2</v>
      </c>
      <c r="F1014" s="54" t="s">
        <v>2</v>
      </c>
      <c r="G1014" s="54">
        <v>2</v>
      </c>
      <c r="H1014" t="s">
        <v>2</v>
      </c>
      <c r="I1014" t="str">
        <f t="shared" si="16"/>
        <v>Overweight</v>
      </c>
      <c r="J1014" t="str">
        <f>IF(Table1_1[[#This Row],[HBA1C]]&gt;=6.5,"Diabetic",IF(Table1_1[[#This Row],[HBA1C]]&gt;=5.7,"Prediabetic","Normal"))</f>
        <v>Prediabetic</v>
      </c>
    </row>
    <row r="1015" spans="1:10" x14ac:dyDescent="0.3">
      <c r="A1015" t="s">
        <v>1019</v>
      </c>
      <c r="B1015" s="3">
        <v>25.3</v>
      </c>
      <c r="C1015" s="3">
        <v>5.19</v>
      </c>
      <c r="D1015" s="54" t="s">
        <v>3</v>
      </c>
      <c r="E1015" s="54" t="s">
        <v>2</v>
      </c>
      <c r="F1015" s="54" t="s">
        <v>2</v>
      </c>
      <c r="G1015" s="54">
        <v>2</v>
      </c>
      <c r="H1015" t="s">
        <v>2</v>
      </c>
      <c r="I1015" t="str">
        <f t="shared" si="16"/>
        <v>Overweight</v>
      </c>
      <c r="J1015" t="str">
        <f>IF(Table1_1[[#This Row],[HBA1C]]&gt;=6.5,"Diabetic",IF(Table1_1[[#This Row],[HBA1C]]&gt;=5.7,"Prediabetic","Normal"))</f>
        <v>Normal</v>
      </c>
    </row>
    <row r="1016" spans="1:10" x14ac:dyDescent="0.3">
      <c r="A1016" t="s">
        <v>1020</v>
      </c>
      <c r="B1016" s="3">
        <v>30.25</v>
      </c>
      <c r="C1016" s="3">
        <v>10.16</v>
      </c>
      <c r="D1016" s="54" t="s">
        <v>2</v>
      </c>
      <c r="E1016" s="54" t="s">
        <v>2</v>
      </c>
      <c r="F1016" s="54" t="s">
        <v>2</v>
      </c>
      <c r="G1016" s="54">
        <v>0</v>
      </c>
      <c r="H1016" t="s">
        <v>2</v>
      </c>
      <c r="I1016" t="str">
        <f t="shared" si="16"/>
        <v>Obesity</v>
      </c>
      <c r="J1016" t="str">
        <f>IF(Table1_1[[#This Row],[HBA1C]]&gt;=6.5,"Diabetic",IF(Table1_1[[#This Row],[HBA1C]]&gt;=5.7,"Prediabetic","Normal"))</f>
        <v>Diabetic</v>
      </c>
    </row>
    <row r="1017" spans="1:10" x14ac:dyDescent="0.3">
      <c r="A1017" t="s">
        <v>1021</v>
      </c>
      <c r="B1017" s="3">
        <v>54</v>
      </c>
      <c r="C1017" s="3">
        <v>4.68</v>
      </c>
      <c r="D1017" s="54" t="s">
        <v>3</v>
      </c>
      <c r="E1017" s="54" t="s">
        <v>3</v>
      </c>
      <c r="F1017" s="54" t="s">
        <v>2</v>
      </c>
      <c r="G1017" s="54">
        <v>2</v>
      </c>
      <c r="H1017" t="s">
        <v>2</v>
      </c>
      <c r="I1017" t="str">
        <f t="shared" si="16"/>
        <v>Obesity</v>
      </c>
      <c r="J1017" t="str">
        <f>IF(Table1_1[[#This Row],[HBA1C]]&gt;=6.5,"Diabetic",IF(Table1_1[[#This Row],[HBA1C]]&gt;=5.7,"Prediabetic","Normal"))</f>
        <v>Normal</v>
      </c>
    </row>
    <row r="1018" spans="1:10" x14ac:dyDescent="0.3">
      <c r="A1018" t="s">
        <v>1022</v>
      </c>
      <c r="B1018" s="3">
        <v>51.86</v>
      </c>
      <c r="C1018" s="3">
        <v>5.32</v>
      </c>
      <c r="D1018" s="54" t="s">
        <v>3</v>
      </c>
      <c r="E1018" s="54" t="s">
        <v>2</v>
      </c>
      <c r="F1018" s="54" t="s">
        <v>2</v>
      </c>
      <c r="G1018" s="54">
        <v>0</v>
      </c>
      <c r="H1018" t="s">
        <v>2</v>
      </c>
      <c r="I1018" t="str">
        <f t="shared" si="16"/>
        <v>Obesity</v>
      </c>
      <c r="J1018" t="str">
        <f>IF(Table1_1[[#This Row],[HBA1C]]&gt;=6.5,"Diabetic",IF(Table1_1[[#This Row],[HBA1C]]&gt;=5.7,"Prediabetic","Normal"))</f>
        <v>Normal</v>
      </c>
    </row>
    <row r="1019" spans="1:10" x14ac:dyDescent="0.3">
      <c r="A1019" t="s">
        <v>1023</v>
      </c>
      <c r="B1019" s="3">
        <v>31.39</v>
      </c>
      <c r="C1019" s="3">
        <v>6.99</v>
      </c>
      <c r="D1019" s="54" t="s">
        <v>2</v>
      </c>
      <c r="E1019" s="54" t="s">
        <v>2</v>
      </c>
      <c r="F1019" s="54" t="s">
        <v>2</v>
      </c>
      <c r="G1019" s="54">
        <v>0</v>
      </c>
      <c r="H1019" t="s">
        <v>2</v>
      </c>
      <c r="I1019" t="str">
        <f t="shared" si="16"/>
        <v>Obesity</v>
      </c>
      <c r="J1019" t="str">
        <f>IF(Table1_1[[#This Row],[HBA1C]]&gt;=6.5,"Diabetic",IF(Table1_1[[#This Row],[HBA1C]]&gt;=5.7,"Prediabetic","Normal"))</f>
        <v>Diabetic</v>
      </c>
    </row>
    <row r="1020" spans="1:10" x14ac:dyDescent="0.3">
      <c r="A1020" t="s">
        <v>1024</v>
      </c>
      <c r="B1020" s="3">
        <v>39.97</v>
      </c>
      <c r="C1020" s="3">
        <v>5.55</v>
      </c>
      <c r="D1020" s="54" t="s">
        <v>2</v>
      </c>
      <c r="E1020" s="54" t="s">
        <v>2</v>
      </c>
      <c r="F1020" s="54" t="s">
        <v>2</v>
      </c>
      <c r="G1020" s="54">
        <v>0</v>
      </c>
      <c r="H1020" t="s">
        <v>2</v>
      </c>
      <c r="I1020" t="str">
        <f t="shared" si="16"/>
        <v>Obesity</v>
      </c>
      <c r="J1020" t="str">
        <f>IF(Table1_1[[#This Row],[HBA1C]]&gt;=6.5,"Diabetic",IF(Table1_1[[#This Row],[HBA1C]]&gt;=5.7,"Prediabetic","Normal"))</f>
        <v>Normal</v>
      </c>
    </row>
    <row r="1021" spans="1:10" x14ac:dyDescent="0.3">
      <c r="A1021" t="s">
        <v>1025</v>
      </c>
      <c r="B1021" s="3">
        <v>41.23</v>
      </c>
      <c r="C1021" s="3">
        <v>6.94</v>
      </c>
      <c r="D1021" s="54" t="s">
        <v>2</v>
      </c>
      <c r="E1021" s="54" t="s">
        <v>2</v>
      </c>
      <c r="F1021" s="54" t="s">
        <v>2</v>
      </c>
      <c r="G1021" s="54">
        <v>0</v>
      </c>
      <c r="H1021" t="s">
        <v>2</v>
      </c>
      <c r="I1021" t="str">
        <f t="shared" si="16"/>
        <v>Obesity</v>
      </c>
      <c r="J1021" t="str">
        <f>IF(Table1_1[[#This Row],[HBA1C]]&gt;=6.5,"Diabetic",IF(Table1_1[[#This Row],[HBA1C]]&gt;=5.7,"Prediabetic","Normal"))</f>
        <v>Diabetic</v>
      </c>
    </row>
    <row r="1022" spans="1:10" x14ac:dyDescent="0.3">
      <c r="A1022" t="s">
        <v>1026</v>
      </c>
      <c r="B1022" s="3">
        <v>49.45</v>
      </c>
      <c r="C1022" s="3">
        <v>4.2</v>
      </c>
      <c r="D1022" s="54" t="s">
        <v>3</v>
      </c>
      <c r="E1022" s="54" t="s">
        <v>2</v>
      </c>
      <c r="F1022" s="54" t="s">
        <v>2</v>
      </c>
      <c r="G1022" s="54">
        <v>0</v>
      </c>
      <c r="H1022" t="s">
        <v>2</v>
      </c>
      <c r="I1022" t="str">
        <f t="shared" si="16"/>
        <v>Obesity</v>
      </c>
      <c r="J1022" t="str">
        <f>IF(Table1_1[[#This Row],[HBA1C]]&gt;=6.5,"Diabetic",IF(Table1_1[[#This Row],[HBA1C]]&gt;=5.7,"Prediabetic","Normal"))</f>
        <v>Normal</v>
      </c>
    </row>
    <row r="1023" spans="1:10" x14ac:dyDescent="0.3">
      <c r="A1023" t="s">
        <v>1027</v>
      </c>
      <c r="B1023" s="3">
        <v>41.04</v>
      </c>
      <c r="C1023" s="3">
        <v>5.59</v>
      </c>
      <c r="D1023" s="54" t="s">
        <v>2</v>
      </c>
      <c r="E1023" s="54" t="s">
        <v>2</v>
      </c>
      <c r="F1023" s="54" t="s">
        <v>2</v>
      </c>
      <c r="G1023" s="54">
        <v>0</v>
      </c>
      <c r="H1023" t="s">
        <v>2</v>
      </c>
      <c r="I1023" t="str">
        <f t="shared" si="16"/>
        <v>Obesity</v>
      </c>
      <c r="J1023" t="str">
        <f>IF(Table1_1[[#This Row],[HBA1C]]&gt;=6.5,"Diabetic",IF(Table1_1[[#This Row],[HBA1C]]&gt;=5.7,"Prediabetic","Normal"))</f>
        <v>Normal</v>
      </c>
    </row>
    <row r="1024" spans="1:10" x14ac:dyDescent="0.3">
      <c r="A1024" t="s">
        <v>1028</v>
      </c>
      <c r="B1024" s="3">
        <v>27.93</v>
      </c>
      <c r="C1024" s="3">
        <v>9.9600000000000009</v>
      </c>
      <c r="D1024" s="54" t="s">
        <v>2</v>
      </c>
      <c r="E1024" s="54" t="s">
        <v>2</v>
      </c>
      <c r="F1024" s="54" t="s">
        <v>2</v>
      </c>
      <c r="G1024" s="54">
        <v>0</v>
      </c>
      <c r="H1024" t="s">
        <v>2</v>
      </c>
      <c r="I1024" t="str">
        <f t="shared" si="16"/>
        <v>Overweight</v>
      </c>
      <c r="J1024" t="str">
        <f>IF(Table1_1[[#This Row],[HBA1C]]&gt;=6.5,"Diabetic",IF(Table1_1[[#This Row],[HBA1C]]&gt;=5.7,"Prediabetic","Normal"))</f>
        <v>Diabetic</v>
      </c>
    </row>
    <row r="1025" spans="1:10" x14ac:dyDescent="0.3">
      <c r="A1025" t="s">
        <v>1029</v>
      </c>
      <c r="B1025" s="3">
        <v>21.01</v>
      </c>
      <c r="C1025" s="3">
        <v>7.37</v>
      </c>
      <c r="D1025" s="54" t="s">
        <v>2</v>
      </c>
      <c r="E1025" s="54" t="s">
        <v>2</v>
      </c>
      <c r="F1025" s="54" t="s">
        <v>2</v>
      </c>
      <c r="G1025" s="54">
        <v>0</v>
      </c>
      <c r="H1025" t="s">
        <v>2</v>
      </c>
      <c r="I1025" t="str">
        <f t="shared" si="16"/>
        <v>Normal Weight</v>
      </c>
      <c r="J1025" t="str">
        <f>IF(Table1_1[[#This Row],[HBA1C]]&gt;=6.5,"Diabetic",IF(Table1_1[[#This Row],[HBA1C]]&gt;=5.7,"Prediabetic","Normal"))</f>
        <v>Diabetic</v>
      </c>
    </row>
    <row r="1026" spans="1:10" x14ac:dyDescent="0.3">
      <c r="A1026" t="s">
        <v>1030</v>
      </c>
      <c r="B1026" s="3">
        <v>52.37</v>
      </c>
      <c r="C1026" s="3">
        <v>5.0599999999999996</v>
      </c>
      <c r="D1026" s="54" t="s">
        <v>3</v>
      </c>
      <c r="E1026" s="54" t="s">
        <v>3</v>
      </c>
      <c r="F1026" s="54" t="s">
        <v>2</v>
      </c>
      <c r="G1026" s="54">
        <v>2</v>
      </c>
      <c r="H1026" t="s">
        <v>2</v>
      </c>
      <c r="I1026" t="str">
        <f t="shared" si="16"/>
        <v>Obesity</v>
      </c>
      <c r="J1026" t="str">
        <f>IF(Table1_1[[#This Row],[HBA1C]]&gt;=6.5,"Diabetic",IF(Table1_1[[#This Row],[HBA1C]]&gt;=5.7,"Prediabetic","Normal"))</f>
        <v>Normal</v>
      </c>
    </row>
    <row r="1027" spans="1:10" x14ac:dyDescent="0.3">
      <c r="A1027" t="s">
        <v>1031</v>
      </c>
      <c r="B1027" s="3">
        <v>40.369999999999997</v>
      </c>
      <c r="C1027" s="3">
        <v>8.2100000000000009</v>
      </c>
      <c r="D1027" s="54" t="s">
        <v>2</v>
      </c>
      <c r="E1027" s="54" t="s">
        <v>2</v>
      </c>
      <c r="F1027" s="54" t="s">
        <v>2</v>
      </c>
      <c r="G1027" s="54">
        <v>0</v>
      </c>
      <c r="H1027" t="s">
        <v>2</v>
      </c>
      <c r="I1027" t="str">
        <f t="shared" si="16"/>
        <v>Obesity</v>
      </c>
      <c r="J1027" t="str">
        <f>IF(Table1_1[[#This Row],[HBA1C]]&gt;=6.5,"Diabetic",IF(Table1_1[[#This Row],[HBA1C]]&gt;=5.7,"Prediabetic","Normal"))</f>
        <v>Diabetic</v>
      </c>
    </row>
    <row r="1028" spans="1:10" x14ac:dyDescent="0.3">
      <c r="A1028" t="s">
        <v>1032</v>
      </c>
      <c r="B1028" s="3">
        <v>41.47</v>
      </c>
      <c r="C1028" s="3">
        <v>10.34</v>
      </c>
      <c r="D1028" s="54" t="s">
        <v>2</v>
      </c>
      <c r="E1028" s="54" t="s">
        <v>2</v>
      </c>
      <c r="F1028" s="54" t="s">
        <v>2</v>
      </c>
      <c r="G1028" s="54">
        <v>2</v>
      </c>
      <c r="H1028" t="s">
        <v>2</v>
      </c>
      <c r="I1028" t="str">
        <f t="shared" si="16"/>
        <v>Obesity</v>
      </c>
      <c r="J1028" t="str">
        <f>IF(Table1_1[[#This Row],[HBA1C]]&gt;=6.5,"Diabetic",IF(Table1_1[[#This Row],[HBA1C]]&gt;=5.7,"Prediabetic","Normal"))</f>
        <v>Diabetic</v>
      </c>
    </row>
    <row r="1029" spans="1:10" x14ac:dyDescent="0.3">
      <c r="A1029" t="s">
        <v>1033</v>
      </c>
      <c r="B1029" s="3">
        <v>33.725000000000001</v>
      </c>
      <c r="C1029" s="3">
        <v>5.51</v>
      </c>
      <c r="D1029" s="54" t="s">
        <v>3</v>
      </c>
      <c r="E1029" s="54" t="s">
        <v>2</v>
      </c>
      <c r="F1029" s="54" t="s">
        <v>2</v>
      </c>
      <c r="G1029" s="54">
        <v>2</v>
      </c>
      <c r="H1029" t="s">
        <v>2</v>
      </c>
      <c r="I1029" t="str">
        <f t="shared" si="16"/>
        <v>Obesity</v>
      </c>
      <c r="J1029" t="str">
        <f>IF(Table1_1[[#This Row],[HBA1C]]&gt;=6.5,"Diabetic",IF(Table1_1[[#This Row],[HBA1C]]&gt;=5.7,"Prediabetic","Normal"))</f>
        <v>Normal</v>
      </c>
    </row>
    <row r="1030" spans="1:10" x14ac:dyDescent="0.3">
      <c r="A1030" t="s">
        <v>1034</v>
      </c>
      <c r="B1030" s="3">
        <v>28.1</v>
      </c>
      <c r="C1030" s="3">
        <v>11.2</v>
      </c>
      <c r="D1030" s="54" t="s">
        <v>2</v>
      </c>
      <c r="E1030" s="54" t="s">
        <v>2</v>
      </c>
      <c r="F1030" s="54" t="s">
        <v>2</v>
      </c>
      <c r="G1030" s="54">
        <v>0</v>
      </c>
      <c r="H1030" t="s">
        <v>2</v>
      </c>
      <c r="I1030" t="str">
        <f t="shared" si="16"/>
        <v>Overweight</v>
      </c>
      <c r="J1030" t="str">
        <f>IF(Table1_1[[#This Row],[HBA1C]]&gt;=6.5,"Diabetic",IF(Table1_1[[#This Row],[HBA1C]]&gt;=5.7,"Prediabetic","Normal"))</f>
        <v>Diabetic</v>
      </c>
    </row>
    <row r="1031" spans="1:10" x14ac:dyDescent="0.3">
      <c r="A1031" t="s">
        <v>1035</v>
      </c>
      <c r="B1031" s="3">
        <v>37.43</v>
      </c>
      <c r="C1031" s="3">
        <v>4.3499999999999996</v>
      </c>
      <c r="D1031" s="54" t="s">
        <v>3</v>
      </c>
      <c r="E1031" s="54" t="s">
        <v>2</v>
      </c>
      <c r="F1031" s="54" t="s">
        <v>4</v>
      </c>
      <c r="G1031" s="54">
        <v>1</v>
      </c>
      <c r="H1031" t="s">
        <v>2</v>
      </c>
      <c r="I1031" t="str">
        <f t="shared" si="16"/>
        <v>Obesity</v>
      </c>
      <c r="J1031" t="str">
        <f>IF(Table1_1[[#This Row],[HBA1C]]&gt;=6.5,"Diabetic",IF(Table1_1[[#This Row],[HBA1C]]&gt;=5.7,"Prediabetic","Normal"))</f>
        <v>Normal</v>
      </c>
    </row>
    <row r="1032" spans="1:10" x14ac:dyDescent="0.3">
      <c r="A1032" t="s">
        <v>1036</v>
      </c>
      <c r="B1032" s="3">
        <v>23.7</v>
      </c>
      <c r="C1032" s="3">
        <v>10.45</v>
      </c>
      <c r="D1032" s="54" t="s">
        <v>2</v>
      </c>
      <c r="E1032" s="54" t="s">
        <v>2</v>
      </c>
      <c r="F1032" s="54" t="s">
        <v>2</v>
      </c>
      <c r="G1032" s="54">
        <v>0</v>
      </c>
      <c r="H1032" t="s">
        <v>2</v>
      </c>
      <c r="I1032" t="str">
        <f t="shared" ref="I1032:I1095" si="17">IF(B1032&gt;=30,"Obesity",IF(B1032&gt;=25,"Overweight",IF(B1032&gt;18.5,"Normal Weight","Under  Weight")))</f>
        <v>Normal Weight</v>
      </c>
      <c r="J1032" t="str">
        <f>IF(Table1_1[[#This Row],[HBA1C]]&gt;=6.5,"Diabetic",IF(Table1_1[[#This Row],[HBA1C]]&gt;=5.7,"Prediabetic","Normal"))</f>
        <v>Diabetic</v>
      </c>
    </row>
    <row r="1033" spans="1:10" x14ac:dyDescent="0.3">
      <c r="A1033" t="s">
        <v>1037</v>
      </c>
      <c r="B1033" s="3">
        <v>24.795000000000002</v>
      </c>
      <c r="C1033" s="3">
        <v>4.07</v>
      </c>
      <c r="D1033" s="54" t="s">
        <v>3</v>
      </c>
      <c r="E1033" s="54" t="s">
        <v>2</v>
      </c>
      <c r="F1033" s="54" t="s">
        <v>4</v>
      </c>
      <c r="G1033" s="54">
        <v>1</v>
      </c>
      <c r="H1033" t="s">
        <v>2</v>
      </c>
      <c r="I1033" t="str">
        <f t="shared" si="17"/>
        <v>Normal Weight</v>
      </c>
      <c r="J1033" t="str">
        <f>IF(Table1_1[[#This Row],[HBA1C]]&gt;=6.5,"Diabetic",IF(Table1_1[[#This Row],[HBA1C]]&gt;=5.7,"Prediabetic","Normal"))</f>
        <v>Normal</v>
      </c>
    </row>
    <row r="1034" spans="1:10" x14ac:dyDescent="0.3">
      <c r="A1034" t="s">
        <v>1038</v>
      </c>
      <c r="B1034" s="3">
        <v>31.9</v>
      </c>
      <c r="C1034" s="3">
        <v>8.34</v>
      </c>
      <c r="D1034" s="54" t="s">
        <v>2</v>
      </c>
      <c r="E1034" s="54" t="s">
        <v>2</v>
      </c>
      <c r="F1034" s="54" t="s">
        <v>2</v>
      </c>
      <c r="G1034" s="54">
        <v>0</v>
      </c>
      <c r="H1034" t="s">
        <v>2</v>
      </c>
      <c r="I1034" t="str">
        <f t="shared" si="17"/>
        <v>Obesity</v>
      </c>
      <c r="J1034" t="str">
        <f>IF(Table1_1[[#This Row],[HBA1C]]&gt;=6.5,"Diabetic",IF(Table1_1[[#This Row],[HBA1C]]&gt;=5.7,"Prediabetic","Normal"))</f>
        <v>Diabetic</v>
      </c>
    </row>
    <row r="1035" spans="1:10" x14ac:dyDescent="0.3">
      <c r="A1035" t="s">
        <v>1039</v>
      </c>
      <c r="B1035" s="3">
        <v>32.68</v>
      </c>
      <c r="C1035" s="3">
        <v>7.41</v>
      </c>
      <c r="D1035" s="54" t="s">
        <v>2</v>
      </c>
      <c r="E1035" s="54" t="s">
        <v>2</v>
      </c>
      <c r="F1035" s="54" t="s">
        <v>2</v>
      </c>
      <c r="G1035" s="54">
        <v>0</v>
      </c>
      <c r="H1035" t="s">
        <v>2</v>
      </c>
      <c r="I1035" t="str">
        <f t="shared" si="17"/>
        <v>Obesity</v>
      </c>
      <c r="J1035" t="str">
        <f>IF(Table1_1[[#This Row],[HBA1C]]&gt;=6.5,"Diabetic",IF(Table1_1[[#This Row],[HBA1C]]&gt;=5.7,"Prediabetic","Normal"))</f>
        <v>Diabetic</v>
      </c>
    </row>
    <row r="1036" spans="1:10" x14ac:dyDescent="0.3">
      <c r="A1036" t="s">
        <v>1040</v>
      </c>
      <c r="B1036" s="3">
        <v>47.13</v>
      </c>
      <c r="C1036" s="3">
        <v>4.3099999999999996</v>
      </c>
      <c r="D1036" s="54" t="s">
        <v>2</v>
      </c>
      <c r="E1036" s="54" t="s">
        <v>2</v>
      </c>
      <c r="F1036" s="54" t="s">
        <v>2</v>
      </c>
      <c r="G1036" s="54">
        <v>0</v>
      </c>
      <c r="H1036" t="s">
        <v>2</v>
      </c>
      <c r="I1036" t="str">
        <f t="shared" si="17"/>
        <v>Obesity</v>
      </c>
      <c r="J1036" t="str">
        <f>IF(Table1_1[[#This Row],[HBA1C]]&gt;=6.5,"Diabetic",IF(Table1_1[[#This Row],[HBA1C]]&gt;=5.7,"Prediabetic","Normal"))</f>
        <v>Normal</v>
      </c>
    </row>
    <row r="1037" spans="1:10" x14ac:dyDescent="0.3">
      <c r="A1037" t="s">
        <v>1041</v>
      </c>
      <c r="B1037" s="3">
        <v>36.67</v>
      </c>
      <c r="C1037" s="3">
        <v>10.83</v>
      </c>
      <c r="D1037" s="54" t="s">
        <v>2</v>
      </c>
      <c r="E1037" s="54" t="s">
        <v>2</v>
      </c>
      <c r="F1037" s="54" t="s">
        <v>2</v>
      </c>
      <c r="G1037" s="54">
        <v>0</v>
      </c>
      <c r="H1037" t="s">
        <v>2</v>
      </c>
      <c r="I1037" t="str">
        <f t="shared" si="17"/>
        <v>Obesity</v>
      </c>
      <c r="J1037" t="str">
        <f>IF(Table1_1[[#This Row],[HBA1C]]&gt;=6.5,"Diabetic",IF(Table1_1[[#This Row],[HBA1C]]&gt;=5.7,"Prediabetic","Normal"))</f>
        <v>Diabetic</v>
      </c>
    </row>
    <row r="1038" spans="1:10" x14ac:dyDescent="0.3">
      <c r="A1038" t="s">
        <v>1042</v>
      </c>
      <c r="B1038" s="3">
        <v>33.630000000000003</v>
      </c>
      <c r="C1038" s="3">
        <v>11.31</v>
      </c>
      <c r="D1038" s="54" t="s">
        <v>2</v>
      </c>
      <c r="E1038" s="54" t="s">
        <v>2</v>
      </c>
      <c r="F1038" s="54" t="s">
        <v>2</v>
      </c>
      <c r="G1038" s="54">
        <v>0</v>
      </c>
      <c r="H1038" t="s">
        <v>2</v>
      </c>
      <c r="I1038" t="str">
        <f t="shared" si="17"/>
        <v>Obesity</v>
      </c>
      <c r="J1038" t="str">
        <f>IF(Table1_1[[#This Row],[HBA1C]]&gt;=6.5,"Diabetic",IF(Table1_1[[#This Row],[HBA1C]]&gt;=5.7,"Prediabetic","Normal"))</f>
        <v>Diabetic</v>
      </c>
    </row>
    <row r="1039" spans="1:10" x14ac:dyDescent="0.3">
      <c r="A1039" t="s">
        <v>1043</v>
      </c>
      <c r="B1039" s="3">
        <v>32.67</v>
      </c>
      <c r="C1039" s="3">
        <v>11.81</v>
      </c>
      <c r="D1039" s="54" t="s">
        <v>3</v>
      </c>
      <c r="E1039" s="54" t="s">
        <v>2</v>
      </c>
      <c r="F1039" s="54" t="s">
        <v>2</v>
      </c>
      <c r="G1039" s="54">
        <v>0</v>
      </c>
      <c r="H1039" t="s">
        <v>2</v>
      </c>
      <c r="I1039" t="str">
        <f t="shared" si="17"/>
        <v>Obesity</v>
      </c>
      <c r="J1039" t="str">
        <f>IF(Table1_1[[#This Row],[HBA1C]]&gt;=6.5,"Diabetic",IF(Table1_1[[#This Row],[HBA1C]]&gt;=5.7,"Prediabetic","Normal"))</f>
        <v>Diabetic</v>
      </c>
    </row>
    <row r="1040" spans="1:10" x14ac:dyDescent="0.3">
      <c r="A1040" t="s">
        <v>1044</v>
      </c>
      <c r="B1040" s="3">
        <v>33.299999999999997</v>
      </c>
      <c r="C1040" s="3">
        <v>8.26</v>
      </c>
      <c r="D1040" s="54" t="s">
        <v>3</v>
      </c>
      <c r="E1040" s="54" t="s">
        <v>2</v>
      </c>
      <c r="F1040" s="54" t="s">
        <v>2</v>
      </c>
      <c r="G1040" s="54">
        <v>2</v>
      </c>
      <c r="H1040" t="s">
        <v>2</v>
      </c>
      <c r="I1040" t="str">
        <f t="shared" si="17"/>
        <v>Obesity</v>
      </c>
      <c r="J1040" t="str">
        <f>IF(Table1_1[[#This Row],[HBA1C]]&gt;=6.5,"Diabetic",IF(Table1_1[[#This Row],[HBA1C]]&gt;=5.7,"Prediabetic","Normal"))</f>
        <v>Diabetic</v>
      </c>
    </row>
    <row r="1041" spans="1:10" x14ac:dyDescent="0.3">
      <c r="A1041" t="s">
        <v>1045</v>
      </c>
      <c r="B1041" s="3">
        <v>30.78</v>
      </c>
      <c r="C1041" s="3">
        <v>10.74</v>
      </c>
      <c r="D1041" s="54" t="s">
        <v>3</v>
      </c>
      <c r="E1041" s="54" t="s">
        <v>2</v>
      </c>
      <c r="F1041" s="54" t="s">
        <v>2</v>
      </c>
      <c r="G1041" s="54">
        <v>2</v>
      </c>
      <c r="H1041" t="s">
        <v>2</v>
      </c>
      <c r="I1041" t="str">
        <f t="shared" si="17"/>
        <v>Obesity</v>
      </c>
      <c r="J1041" t="str">
        <f>IF(Table1_1[[#This Row],[HBA1C]]&gt;=6.5,"Diabetic",IF(Table1_1[[#This Row],[HBA1C]]&gt;=5.7,"Prediabetic","Normal"))</f>
        <v>Diabetic</v>
      </c>
    </row>
    <row r="1042" spans="1:10" x14ac:dyDescent="0.3">
      <c r="A1042" t="s">
        <v>1046</v>
      </c>
      <c r="B1042" s="3">
        <v>28.975000000000001</v>
      </c>
      <c r="C1042" s="3">
        <v>7.69</v>
      </c>
      <c r="D1042" s="54" t="s">
        <v>3</v>
      </c>
      <c r="E1042" s="54" t="s">
        <v>2</v>
      </c>
      <c r="F1042" s="54" t="s">
        <v>2</v>
      </c>
      <c r="G1042" s="54">
        <v>0</v>
      </c>
      <c r="H1042" t="s">
        <v>2</v>
      </c>
      <c r="I1042" t="str">
        <f t="shared" si="17"/>
        <v>Overweight</v>
      </c>
      <c r="J1042" t="str">
        <f>IF(Table1_1[[#This Row],[HBA1C]]&gt;=6.5,"Diabetic",IF(Table1_1[[#This Row],[HBA1C]]&gt;=5.7,"Prediabetic","Normal"))</f>
        <v>Diabetic</v>
      </c>
    </row>
    <row r="1043" spans="1:10" x14ac:dyDescent="0.3">
      <c r="A1043" t="s">
        <v>1047</v>
      </c>
      <c r="B1043" s="3">
        <v>33.4</v>
      </c>
      <c r="C1043" s="3">
        <v>4.84</v>
      </c>
      <c r="D1043" s="54" t="s">
        <v>2</v>
      </c>
      <c r="E1043" s="54" t="s">
        <v>2</v>
      </c>
      <c r="F1043" s="54" t="s">
        <v>2</v>
      </c>
      <c r="G1043" s="54">
        <v>0</v>
      </c>
      <c r="H1043" t="s">
        <v>2</v>
      </c>
      <c r="I1043" t="str">
        <f t="shared" si="17"/>
        <v>Obesity</v>
      </c>
      <c r="J1043" t="str">
        <f>IF(Table1_1[[#This Row],[HBA1C]]&gt;=6.5,"Diabetic",IF(Table1_1[[#This Row],[HBA1C]]&gt;=5.7,"Prediabetic","Normal"))</f>
        <v>Normal</v>
      </c>
    </row>
    <row r="1044" spans="1:10" x14ac:dyDescent="0.3">
      <c r="A1044" t="s">
        <v>1048</v>
      </c>
      <c r="B1044" s="3">
        <v>21.5</v>
      </c>
      <c r="C1044" s="3">
        <v>9.77</v>
      </c>
      <c r="D1044" s="54" t="s">
        <v>3</v>
      </c>
      <c r="E1044" s="54" t="s">
        <v>2</v>
      </c>
      <c r="F1044" s="54" t="s">
        <v>2</v>
      </c>
      <c r="G1044" s="54">
        <v>0</v>
      </c>
      <c r="H1044" t="s">
        <v>2</v>
      </c>
      <c r="I1044" t="str">
        <f t="shared" si="17"/>
        <v>Normal Weight</v>
      </c>
      <c r="J1044" t="str">
        <f>IF(Table1_1[[#This Row],[HBA1C]]&gt;=6.5,"Diabetic",IF(Table1_1[[#This Row],[HBA1C]]&gt;=5.7,"Prediabetic","Normal"))</f>
        <v>Diabetic</v>
      </c>
    </row>
    <row r="1045" spans="1:10" x14ac:dyDescent="0.3">
      <c r="A1045" t="s">
        <v>1049</v>
      </c>
      <c r="B1045" s="3">
        <v>38.14</v>
      </c>
      <c r="C1045" s="3">
        <v>5.84</v>
      </c>
      <c r="D1045" s="54" t="s">
        <v>2</v>
      </c>
      <c r="E1045" s="54" t="s">
        <v>2</v>
      </c>
      <c r="F1045" s="54" t="s">
        <v>2</v>
      </c>
      <c r="G1045" s="54">
        <v>0</v>
      </c>
      <c r="H1045" t="s">
        <v>2</v>
      </c>
      <c r="I1045" t="str">
        <f t="shared" si="17"/>
        <v>Obesity</v>
      </c>
      <c r="J1045" t="str">
        <f>IF(Table1_1[[#This Row],[HBA1C]]&gt;=6.5,"Diabetic",IF(Table1_1[[#This Row],[HBA1C]]&gt;=5.7,"Prediabetic","Normal"))</f>
        <v>Prediabetic</v>
      </c>
    </row>
    <row r="1046" spans="1:10" x14ac:dyDescent="0.3">
      <c r="A1046" t="s">
        <v>1050</v>
      </c>
      <c r="B1046" s="3">
        <v>35.42</v>
      </c>
      <c r="C1046" s="3">
        <v>8.6999999999999993</v>
      </c>
      <c r="D1046" s="54" t="s">
        <v>3</v>
      </c>
      <c r="E1046" s="54" t="s">
        <v>2</v>
      </c>
      <c r="F1046" s="54" t="s">
        <v>2</v>
      </c>
      <c r="G1046" s="54">
        <v>1</v>
      </c>
      <c r="H1046" t="s">
        <v>2</v>
      </c>
      <c r="I1046" t="str">
        <f t="shared" si="17"/>
        <v>Obesity</v>
      </c>
      <c r="J1046" t="str">
        <f>IF(Table1_1[[#This Row],[HBA1C]]&gt;=6.5,"Diabetic",IF(Table1_1[[#This Row],[HBA1C]]&gt;=5.7,"Prediabetic","Normal"))</f>
        <v>Diabetic</v>
      </c>
    </row>
    <row r="1047" spans="1:10" x14ac:dyDescent="0.3">
      <c r="A1047" t="s">
        <v>1051</v>
      </c>
      <c r="B1047" s="3">
        <v>35.625</v>
      </c>
      <c r="C1047" s="3">
        <v>10.79</v>
      </c>
      <c r="D1047" s="54" t="s">
        <v>2</v>
      </c>
      <c r="E1047" s="54" t="s">
        <v>2</v>
      </c>
      <c r="F1047" s="54" t="s">
        <v>2</v>
      </c>
      <c r="G1047" s="54">
        <v>0</v>
      </c>
      <c r="H1047" t="s">
        <v>2</v>
      </c>
      <c r="I1047" t="str">
        <f t="shared" si="17"/>
        <v>Obesity</v>
      </c>
      <c r="J1047" t="str">
        <f>IF(Table1_1[[#This Row],[HBA1C]]&gt;=6.5,"Diabetic",IF(Table1_1[[#This Row],[HBA1C]]&gt;=5.7,"Prediabetic","Normal"))</f>
        <v>Diabetic</v>
      </c>
    </row>
    <row r="1048" spans="1:10" x14ac:dyDescent="0.3">
      <c r="A1048" t="s">
        <v>1052</v>
      </c>
      <c r="B1048" s="3">
        <v>45.51</v>
      </c>
      <c r="C1048" s="3">
        <v>4.32</v>
      </c>
      <c r="D1048" s="54" t="s">
        <v>2</v>
      </c>
      <c r="E1048" s="54" t="s">
        <v>2</v>
      </c>
      <c r="F1048" s="54" t="s">
        <v>2</v>
      </c>
      <c r="G1048" s="54">
        <v>1</v>
      </c>
      <c r="H1048" t="s">
        <v>2</v>
      </c>
      <c r="I1048" t="str">
        <f t="shared" si="17"/>
        <v>Obesity</v>
      </c>
      <c r="J1048" t="str">
        <f>IF(Table1_1[[#This Row],[HBA1C]]&gt;=6.5,"Diabetic",IF(Table1_1[[#This Row],[HBA1C]]&gt;=5.7,"Prediabetic","Normal"))</f>
        <v>Normal</v>
      </c>
    </row>
    <row r="1049" spans="1:10" x14ac:dyDescent="0.3">
      <c r="A1049" t="s">
        <v>1053</v>
      </c>
      <c r="B1049" s="3">
        <v>37.1</v>
      </c>
      <c r="C1049" s="3">
        <v>7.19</v>
      </c>
      <c r="D1049" s="54" t="s">
        <v>3</v>
      </c>
      <c r="E1049" s="54" t="s">
        <v>2</v>
      </c>
      <c r="F1049" s="54" t="s">
        <v>2</v>
      </c>
      <c r="G1049" s="54">
        <v>0</v>
      </c>
      <c r="H1049" t="s">
        <v>2</v>
      </c>
      <c r="I1049" t="str">
        <f t="shared" si="17"/>
        <v>Obesity</v>
      </c>
      <c r="J1049" t="str">
        <f>IF(Table1_1[[#This Row],[HBA1C]]&gt;=6.5,"Diabetic",IF(Table1_1[[#This Row],[HBA1C]]&gt;=5.7,"Prediabetic","Normal"))</f>
        <v>Diabetic</v>
      </c>
    </row>
    <row r="1050" spans="1:10" x14ac:dyDescent="0.3">
      <c r="A1050" t="s">
        <v>1054</v>
      </c>
      <c r="B1050" s="3">
        <v>30.5</v>
      </c>
      <c r="C1050" s="3">
        <v>11.94</v>
      </c>
      <c r="D1050" s="54" t="s">
        <v>3</v>
      </c>
      <c r="E1050" s="54" t="s">
        <v>2</v>
      </c>
      <c r="F1050" s="54" t="s">
        <v>2</v>
      </c>
      <c r="G1050" s="54">
        <v>0</v>
      </c>
      <c r="H1050" t="s">
        <v>2</v>
      </c>
      <c r="I1050" t="str">
        <f t="shared" si="17"/>
        <v>Obesity</v>
      </c>
      <c r="J1050" t="str">
        <f>IF(Table1_1[[#This Row],[HBA1C]]&gt;=6.5,"Diabetic",IF(Table1_1[[#This Row],[HBA1C]]&gt;=5.7,"Prediabetic","Normal"))</f>
        <v>Diabetic</v>
      </c>
    </row>
    <row r="1051" spans="1:10" x14ac:dyDescent="0.3">
      <c r="A1051" t="s">
        <v>1055</v>
      </c>
      <c r="B1051" s="3">
        <v>28.16</v>
      </c>
      <c r="C1051" s="3">
        <v>5.56</v>
      </c>
      <c r="D1051" s="54" t="s">
        <v>2</v>
      </c>
      <c r="E1051" s="54" t="s">
        <v>2</v>
      </c>
      <c r="F1051" s="54" t="s">
        <v>2</v>
      </c>
      <c r="G1051" s="54">
        <v>2</v>
      </c>
      <c r="H1051" t="s">
        <v>2</v>
      </c>
      <c r="I1051" t="str">
        <f t="shared" si="17"/>
        <v>Overweight</v>
      </c>
      <c r="J1051" t="str">
        <f>IF(Table1_1[[#This Row],[HBA1C]]&gt;=6.5,"Diabetic",IF(Table1_1[[#This Row],[HBA1C]]&gt;=5.7,"Prediabetic","Normal"))</f>
        <v>Normal</v>
      </c>
    </row>
    <row r="1052" spans="1:10" x14ac:dyDescent="0.3">
      <c r="A1052" t="s">
        <v>1056</v>
      </c>
      <c r="B1052" s="3">
        <v>29.1</v>
      </c>
      <c r="C1052" s="3">
        <v>5.64</v>
      </c>
      <c r="D1052" s="54" t="s">
        <v>3</v>
      </c>
      <c r="E1052" s="54" t="s">
        <v>2</v>
      </c>
      <c r="F1052" s="54" t="s">
        <v>2</v>
      </c>
      <c r="G1052" s="54">
        <v>0</v>
      </c>
      <c r="H1052" t="s">
        <v>2</v>
      </c>
      <c r="I1052" t="str">
        <f t="shared" si="17"/>
        <v>Overweight</v>
      </c>
      <c r="J1052" t="str">
        <f>IF(Table1_1[[#This Row],[HBA1C]]&gt;=6.5,"Diabetic",IF(Table1_1[[#This Row],[HBA1C]]&gt;=5.7,"Prediabetic","Normal"))</f>
        <v>Normal</v>
      </c>
    </row>
    <row r="1053" spans="1:10" x14ac:dyDescent="0.3">
      <c r="A1053" t="s">
        <v>1057</v>
      </c>
      <c r="B1053" s="3">
        <v>30.22</v>
      </c>
      <c r="C1053" s="3">
        <v>4.6500000000000004</v>
      </c>
      <c r="D1053" s="54" t="s">
        <v>2</v>
      </c>
      <c r="E1053" s="54" t="s">
        <v>2</v>
      </c>
      <c r="F1053" s="54" t="s">
        <v>2</v>
      </c>
      <c r="G1053" s="54">
        <v>0</v>
      </c>
      <c r="H1053" t="s">
        <v>2</v>
      </c>
      <c r="I1053" t="str">
        <f t="shared" si="17"/>
        <v>Obesity</v>
      </c>
      <c r="J1053" t="str">
        <f>IF(Table1_1[[#This Row],[HBA1C]]&gt;=6.5,"Diabetic",IF(Table1_1[[#This Row],[HBA1C]]&gt;=5.7,"Prediabetic","Normal"))</f>
        <v>Normal</v>
      </c>
    </row>
    <row r="1054" spans="1:10" x14ac:dyDescent="0.3">
      <c r="A1054" t="s">
        <v>1058</v>
      </c>
      <c r="B1054" s="3">
        <v>24.29</v>
      </c>
      <c r="C1054" s="3">
        <v>9.0500000000000007</v>
      </c>
      <c r="D1054" s="54" t="s">
        <v>2</v>
      </c>
      <c r="E1054" s="54" t="s">
        <v>2</v>
      </c>
      <c r="F1054" s="54" t="s">
        <v>2</v>
      </c>
      <c r="G1054" s="54">
        <v>0</v>
      </c>
      <c r="H1054" t="s">
        <v>2</v>
      </c>
      <c r="I1054" t="str">
        <f t="shared" si="17"/>
        <v>Normal Weight</v>
      </c>
      <c r="J1054" t="str">
        <f>IF(Table1_1[[#This Row],[HBA1C]]&gt;=6.5,"Diabetic",IF(Table1_1[[#This Row],[HBA1C]]&gt;=5.7,"Prediabetic","Normal"))</f>
        <v>Diabetic</v>
      </c>
    </row>
    <row r="1055" spans="1:10" x14ac:dyDescent="0.3">
      <c r="A1055" t="s">
        <v>1059</v>
      </c>
      <c r="B1055" s="3">
        <v>29.39</v>
      </c>
      <c r="C1055" s="3">
        <v>4.5199999999999996</v>
      </c>
      <c r="D1055" s="54" t="s">
        <v>3</v>
      </c>
      <c r="E1055" s="54" t="s">
        <v>2</v>
      </c>
      <c r="F1055" s="54" t="s">
        <v>2</v>
      </c>
      <c r="G1055" s="54">
        <v>0</v>
      </c>
      <c r="H1055" t="s">
        <v>2</v>
      </c>
      <c r="I1055" t="str">
        <f t="shared" si="17"/>
        <v>Overweight</v>
      </c>
      <c r="J1055" t="str">
        <f>IF(Table1_1[[#This Row],[HBA1C]]&gt;=6.5,"Diabetic",IF(Table1_1[[#This Row],[HBA1C]]&gt;=5.7,"Prediabetic","Normal"))</f>
        <v>Normal</v>
      </c>
    </row>
    <row r="1056" spans="1:10" x14ac:dyDescent="0.3">
      <c r="A1056" t="s">
        <v>1060</v>
      </c>
      <c r="B1056" s="3">
        <v>25.66</v>
      </c>
      <c r="C1056" s="3">
        <v>4.62</v>
      </c>
      <c r="D1056" s="54" t="s">
        <v>3</v>
      </c>
      <c r="E1056" s="54" t="s">
        <v>2</v>
      </c>
      <c r="F1056" s="54" t="s">
        <v>2</v>
      </c>
      <c r="G1056" s="54">
        <v>1</v>
      </c>
      <c r="H1056" t="s">
        <v>2</v>
      </c>
      <c r="I1056" t="str">
        <f t="shared" si="17"/>
        <v>Overweight</v>
      </c>
      <c r="J1056" t="str">
        <f>IF(Table1_1[[#This Row],[HBA1C]]&gt;=6.5,"Diabetic",IF(Table1_1[[#This Row],[HBA1C]]&gt;=5.7,"Prediabetic","Normal"))</f>
        <v>Normal</v>
      </c>
    </row>
    <row r="1057" spans="1:10" x14ac:dyDescent="0.3">
      <c r="A1057" t="s">
        <v>1061</v>
      </c>
      <c r="B1057" s="3">
        <v>39.11</v>
      </c>
      <c r="C1057" s="3">
        <v>5.87</v>
      </c>
      <c r="D1057" s="54" t="s">
        <v>2</v>
      </c>
      <c r="E1057" s="54" t="s">
        <v>2</v>
      </c>
      <c r="F1057" s="54" t="s">
        <v>2</v>
      </c>
      <c r="G1057" s="54">
        <v>0</v>
      </c>
      <c r="H1057" t="s">
        <v>2</v>
      </c>
      <c r="I1057" t="str">
        <f t="shared" si="17"/>
        <v>Obesity</v>
      </c>
      <c r="J1057" t="str">
        <f>IF(Table1_1[[#This Row],[HBA1C]]&gt;=6.5,"Diabetic",IF(Table1_1[[#This Row],[HBA1C]]&gt;=5.7,"Prediabetic","Normal"))</f>
        <v>Prediabetic</v>
      </c>
    </row>
    <row r="1058" spans="1:10" x14ac:dyDescent="0.3">
      <c r="A1058" t="s">
        <v>1062</v>
      </c>
      <c r="B1058" s="3">
        <v>43.78</v>
      </c>
      <c r="C1058" s="3">
        <v>5.71</v>
      </c>
      <c r="D1058" s="54" t="s">
        <v>2</v>
      </c>
      <c r="E1058" s="54" t="s">
        <v>2</v>
      </c>
      <c r="F1058" s="54" t="s">
        <v>2</v>
      </c>
      <c r="G1058" s="54">
        <v>1</v>
      </c>
      <c r="H1058" t="s">
        <v>2</v>
      </c>
      <c r="I1058" t="str">
        <f t="shared" si="17"/>
        <v>Obesity</v>
      </c>
      <c r="J1058" t="str">
        <f>IF(Table1_1[[#This Row],[HBA1C]]&gt;=6.5,"Diabetic",IF(Table1_1[[#This Row],[HBA1C]]&gt;=5.7,"Prediabetic","Normal"))</f>
        <v>Prediabetic</v>
      </c>
    </row>
    <row r="1059" spans="1:10" x14ac:dyDescent="0.3">
      <c r="A1059" t="s">
        <v>1063</v>
      </c>
      <c r="B1059" s="3">
        <v>24.35</v>
      </c>
      <c r="C1059" s="3">
        <v>9.08</v>
      </c>
      <c r="D1059" s="54" t="s">
        <v>2</v>
      </c>
      <c r="E1059" s="54" t="s">
        <v>2</v>
      </c>
      <c r="F1059" s="54" t="s">
        <v>2</v>
      </c>
      <c r="G1059" s="54">
        <v>0</v>
      </c>
      <c r="H1059" t="s">
        <v>2</v>
      </c>
      <c r="I1059" t="str">
        <f t="shared" si="17"/>
        <v>Normal Weight</v>
      </c>
      <c r="J1059" t="str">
        <f>IF(Table1_1[[#This Row],[HBA1C]]&gt;=6.5,"Diabetic",IF(Table1_1[[#This Row],[HBA1C]]&gt;=5.7,"Prediabetic","Normal"))</f>
        <v>Diabetic</v>
      </c>
    </row>
    <row r="1060" spans="1:10" x14ac:dyDescent="0.3">
      <c r="A1060" t="s">
        <v>1064</v>
      </c>
      <c r="B1060" s="3">
        <v>40.299999999999997</v>
      </c>
      <c r="C1060" s="3">
        <v>5.3</v>
      </c>
      <c r="D1060" s="54" t="s">
        <v>3</v>
      </c>
      <c r="E1060" s="54" t="s">
        <v>2</v>
      </c>
      <c r="F1060" s="54" t="s">
        <v>2</v>
      </c>
      <c r="G1060" s="54">
        <v>2</v>
      </c>
      <c r="H1060" t="s">
        <v>2</v>
      </c>
      <c r="I1060" t="str">
        <f t="shared" si="17"/>
        <v>Obesity</v>
      </c>
      <c r="J1060" t="str">
        <f>IF(Table1_1[[#This Row],[HBA1C]]&gt;=6.5,"Diabetic",IF(Table1_1[[#This Row],[HBA1C]]&gt;=5.7,"Prediabetic","Normal"))</f>
        <v>Normal</v>
      </c>
    </row>
    <row r="1061" spans="1:10" x14ac:dyDescent="0.3">
      <c r="A1061" t="s">
        <v>1065</v>
      </c>
      <c r="B1061" s="3">
        <v>32.774999999999999</v>
      </c>
      <c r="C1061" s="3">
        <v>11.76</v>
      </c>
      <c r="D1061" s="54" t="s">
        <v>3</v>
      </c>
      <c r="E1061" s="54" t="s">
        <v>2</v>
      </c>
      <c r="F1061" s="54" t="s">
        <v>2</v>
      </c>
      <c r="G1061" s="54">
        <v>0</v>
      </c>
      <c r="H1061" t="s">
        <v>2</v>
      </c>
      <c r="I1061" t="str">
        <f t="shared" si="17"/>
        <v>Obesity</v>
      </c>
      <c r="J1061" t="str">
        <f>IF(Table1_1[[#This Row],[HBA1C]]&gt;=6.5,"Diabetic",IF(Table1_1[[#This Row],[HBA1C]]&gt;=5.7,"Prediabetic","Normal"))</f>
        <v>Diabetic</v>
      </c>
    </row>
    <row r="1062" spans="1:10" x14ac:dyDescent="0.3">
      <c r="A1062" t="s">
        <v>1066</v>
      </c>
      <c r="B1062" s="3">
        <v>39.6</v>
      </c>
      <c r="C1062" s="3">
        <v>5.1100000000000003</v>
      </c>
      <c r="D1062" s="54" t="s">
        <v>3</v>
      </c>
      <c r="E1062" s="54" t="s">
        <v>2</v>
      </c>
      <c r="F1062" s="54" t="s">
        <v>2</v>
      </c>
      <c r="G1062" s="54">
        <v>2</v>
      </c>
      <c r="H1062" t="s">
        <v>2</v>
      </c>
      <c r="I1062" t="str">
        <f t="shared" si="17"/>
        <v>Obesity</v>
      </c>
      <c r="J1062" t="str">
        <f>IF(Table1_1[[#This Row],[HBA1C]]&gt;=6.5,"Diabetic",IF(Table1_1[[#This Row],[HBA1C]]&gt;=5.7,"Prediabetic","Normal"))</f>
        <v>Normal</v>
      </c>
    </row>
    <row r="1063" spans="1:10" x14ac:dyDescent="0.3">
      <c r="A1063" t="s">
        <v>1067</v>
      </c>
      <c r="B1063" s="3">
        <v>30.97</v>
      </c>
      <c r="C1063" s="3">
        <v>5.54</v>
      </c>
      <c r="D1063" s="54" t="s">
        <v>2</v>
      </c>
      <c r="E1063" s="54" t="s">
        <v>2</v>
      </c>
      <c r="F1063" s="54" t="s">
        <v>2</v>
      </c>
      <c r="G1063" s="54">
        <v>2</v>
      </c>
      <c r="H1063" t="s">
        <v>2</v>
      </c>
      <c r="I1063" t="str">
        <f t="shared" si="17"/>
        <v>Obesity</v>
      </c>
      <c r="J1063" t="str">
        <f>IF(Table1_1[[#This Row],[HBA1C]]&gt;=6.5,"Diabetic",IF(Table1_1[[#This Row],[HBA1C]]&gt;=5.7,"Prediabetic","Normal"))</f>
        <v>Normal</v>
      </c>
    </row>
    <row r="1064" spans="1:10" x14ac:dyDescent="0.3">
      <c r="A1064" t="s">
        <v>1068</v>
      </c>
      <c r="B1064" s="3">
        <v>27.645</v>
      </c>
      <c r="C1064" s="3">
        <v>8.8699999999999992</v>
      </c>
      <c r="D1064" s="54" t="s">
        <v>3</v>
      </c>
      <c r="E1064" s="54" t="s">
        <v>2</v>
      </c>
      <c r="F1064" s="54" t="s">
        <v>2</v>
      </c>
      <c r="G1064" s="54">
        <v>0</v>
      </c>
      <c r="H1064" t="s">
        <v>2</v>
      </c>
      <c r="I1064" t="str">
        <f t="shared" si="17"/>
        <v>Overweight</v>
      </c>
      <c r="J1064" t="str">
        <f>IF(Table1_1[[#This Row],[HBA1C]]&gt;=6.5,"Diabetic",IF(Table1_1[[#This Row],[HBA1C]]&gt;=5.7,"Prediabetic","Normal"))</f>
        <v>Diabetic</v>
      </c>
    </row>
    <row r="1065" spans="1:10" x14ac:dyDescent="0.3">
      <c r="A1065" t="s">
        <v>1069</v>
      </c>
      <c r="B1065" s="3">
        <v>34.43</v>
      </c>
      <c r="C1065" s="3">
        <v>5.96</v>
      </c>
      <c r="D1065" s="54" t="s">
        <v>3</v>
      </c>
      <c r="E1065" s="54" t="s">
        <v>2</v>
      </c>
      <c r="F1065" s="54" t="s">
        <v>2</v>
      </c>
      <c r="G1065" s="54">
        <v>2</v>
      </c>
      <c r="H1065" t="s">
        <v>2</v>
      </c>
      <c r="I1065" t="str">
        <f t="shared" si="17"/>
        <v>Obesity</v>
      </c>
      <c r="J1065" t="str">
        <f>IF(Table1_1[[#This Row],[HBA1C]]&gt;=6.5,"Diabetic",IF(Table1_1[[#This Row],[HBA1C]]&gt;=5.7,"Prediabetic","Normal"))</f>
        <v>Prediabetic</v>
      </c>
    </row>
    <row r="1066" spans="1:10" x14ac:dyDescent="0.3">
      <c r="A1066" t="s">
        <v>1070</v>
      </c>
      <c r="B1066" s="3">
        <v>39.6</v>
      </c>
      <c r="C1066" s="3">
        <v>4.4400000000000004</v>
      </c>
      <c r="D1066" s="54" t="s">
        <v>3</v>
      </c>
      <c r="E1066" s="54" t="s">
        <v>2</v>
      </c>
      <c r="F1066" s="54" t="s">
        <v>4</v>
      </c>
      <c r="G1066" s="54">
        <v>1</v>
      </c>
      <c r="H1066" t="s">
        <v>2</v>
      </c>
      <c r="I1066" t="str">
        <f t="shared" si="17"/>
        <v>Obesity</v>
      </c>
      <c r="J1066" t="str">
        <f>IF(Table1_1[[#This Row],[HBA1C]]&gt;=6.5,"Diabetic",IF(Table1_1[[#This Row],[HBA1C]]&gt;=5.7,"Prediabetic","Normal"))</f>
        <v>Normal</v>
      </c>
    </row>
    <row r="1067" spans="1:10" x14ac:dyDescent="0.3">
      <c r="A1067" t="s">
        <v>1071</v>
      </c>
      <c r="B1067" s="3">
        <v>22.1</v>
      </c>
      <c r="C1067" s="3">
        <v>4.6500000000000004</v>
      </c>
      <c r="D1067" s="54" t="s">
        <v>3</v>
      </c>
      <c r="E1067" s="54" t="s">
        <v>2</v>
      </c>
      <c r="F1067" s="54" t="s">
        <v>2</v>
      </c>
      <c r="G1067" s="54">
        <v>2</v>
      </c>
      <c r="H1067" t="s">
        <v>2</v>
      </c>
      <c r="I1067" t="str">
        <f t="shared" si="17"/>
        <v>Normal Weight</v>
      </c>
      <c r="J1067" t="str">
        <f>IF(Table1_1[[#This Row],[HBA1C]]&gt;=6.5,"Diabetic",IF(Table1_1[[#This Row],[HBA1C]]&gt;=5.7,"Prediabetic","Normal"))</f>
        <v>Normal</v>
      </c>
    </row>
    <row r="1068" spans="1:10" x14ac:dyDescent="0.3">
      <c r="A1068" t="s">
        <v>1072</v>
      </c>
      <c r="B1068" s="3">
        <v>33.25</v>
      </c>
      <c r="C1068" s="3">
        <v>5.64</v>
      </c>
      <c r="D1068" s="54" t="s">
        <v>3</v>
      </c>
      <c r="E1068" s="54" t="s">
        <v>2</v>
      </c>
      <c r="F1068" s="54" t="s">
        <v>4</v>
      </c>
      <c r="G1068" s="54">
        <v>1</v>
      </c>
      <c r="H1068" t="s">
        <v>2</v>
      </c>
      <c r="I1068" t="str">
        <f t="shared" si="17"/>
        <v>Obesity</v>
      </c>
      <c r="J1068" t="str">
        <f>IF(Table1_1[[#This Row],[HBA1C]]&gt;=6.5,"Diabetic",IF(Table1_1[[#This Row],[HBA1C]]&gt;=5.7,"Prediabetic","Normal"))</f>
        <v>Normal</v>
      </c>
    </row>
    <row r="1069" spans="1:10" x14ac:dyDescent="0.3">
      <c r="A1069" t="s">
        <v>1073</v>
      </c>
      <c r="B1069" s="3">
        <v>33.33</v>
      </c>
      <c r="C1069" s="3">
        <v>10.19</v>
      </c>
      <c r="D1069" s="54" t="s">
        <v>2</v>
      </c>
      <c r="E1069" s="54" t="s">
        <v>2</v>
      </c>
      <c r="F1069" s="54" t="s">
        <v>2</v>
      </c>
      <c r="G1069" s="54">
        <v>0</v>
      </c>
      <c r="H1069" t="s">
        <v>2</v>
      </c>
      <c r="I1069" t="str">
        <f t="shared" si="17"/>
        <v>Obesity</v>
      </c>
      <c r="J1069" t="str">
        <f>IF(Table1_1[[#This Row],[HBA1C]]&gt;=6.5,"Diabetic",IF(Table1_1[[#This Row],[HBA1C]]&gt;=5.7,"Prediabetic","Normal"))</f>
        <v>Diabetic</v>
      </c>
    </row>
    <row r="1070" spans="1:10" x14ac:dyDescent="0.3">
      <c r="A1070" t="s">
        <v>1074</v>
      </c>
      <c r="B1070" s="3">
        <v>30.5</v>
      </c>
      <c r="C1070" s="3">
        <v>10.79</v>
      </c>
      <c r="D1070" s="54" t="s">
        <v>2</v>
      </c>
      <c r="E1070" s="54" t="s">
        <v>2</v>
      </c>
      <c r="F1070" s="54" t="s">
        <v>2</v>
      </c>
      <c r="G1070" s="54">
        <v>0</v>
      </c>
      <c r="H1070" t="s">
        <v>2</v>
      </c>
      <c r="I1070" t="str">
        <f t="shared" si="17"/>
        <v>Obesity</v>
      </c>
      <c r="J1070" t="str">
        <f>IF(Table1_1[[#This Row],[HBA1C]]&gt;=6.5,"Diabetic",IF(Table1_1[[#This Row],[HBA1C]]&gt;=5.7,"Prediabetic","Normal"))</f>
        <v>Diabetic</v>
      </c>
    </row>
    <row r="1071" spans="1:10" x14ac:dyDescent="0.3">
      <c r="A1071" t="s">
        <v>1075</v>
      </c>
      <c r="B1071" s="3">
        <v>30.3</v>
      </c>
      <c r="C1071" s="3">
        <v>4.24</v>
      </c>
      <c r="D1071" s="54" t="s">
        <v>2</v>
      </c>
      <c r="E1071" s="54" t="s">
        <v>2</v>
      </c>
      <c r="F1071" s="54" t="s">
        <v>2</v>
      </c>
      <c r="G1071" s="54">
        <v>0</v>
      </c>
      <c r="H1071" t="s">
        <v>2</v>
      </c>
      <c r="I1071" t="str">
        <f t="shared" si="17"/>
        <v>Obesity</v>
      </c>
      <c r="J1071" t="str">
        <f>IF(Table1_1[[#This Row],[HBA1C]]&gt;=6.5,"Diabetic",IF(Table1_1[[#This Row],[HBA1C]]&gt;=5.7,"Prediabetic","Normal"))</f>
        <v>Normal</v>
      </c>
    </row>
    <row r="1072" spans="1:10" x14ac:dyDescent="0.3">
      <c r="A1072" t="s">
        <v>1076</v>
      </c>
      <c r="B1072" s="3">
        <v>26.22</v>
      </c>
      <c r="C1072" s="3">
        <v>5.83</v>
      </c>
      <c r="D1072" s="54" t="s">
        <v>2</v>
      </c>
      <c r="E1072" s="54" t="s">
        <v>2</v>
      </c>
      <c r="F1072" s="54" t="s">
        <v>2</v>
      </c>
      <c r="G1072" s="54">
        <v>2</v>
      </c>
      <c r="H1072" t="s">
        <v>2</v>
      </c>
      <c r="I1072" t="str">
        <f t="shared" si="17"/>
        <v>Overweight</v>
      </c>
      <c r="J1072" t="str">
        <f>IF(Table1_1[[#This Row],[HBA1C]]&gt;=6.5,"Diabetic",IF(Table1_1[[#This Row],[HBA1C]]&gt;=5.7,"Prediabetic","Normal"))</f>
        <v>Prediabetic</v>
      </c>
    </row>
    <row r="1073" spans="1:10" x14ac:dyDescent="0.3">
      <c r="A1073" t="s">
        <v>1077</v>
      </c>
      <c r="B1073" s="3">
        <v>29.99</v>
      </c>
      <c r="C1073" s="3">
        <v>11.85</v>
      </c>
      <c r="D1073" s="54" t="s">
        <v>2</v>
      </c>
      <c r="E1073" s="54" t="s">
        <v>2</v>
      </c>
      <c r="F1073" s="54" t="s">
        <v>2</v>
      </c>
      <c r="G1073" s="54">
        <v>0</v>
      </c>
      <c r="H1073" t="s">
        <v>2</v>
      </c>
      <c r="I1073" t="str">
        <f t="shared" si="17"/>
        <v>Overweight</v>
      </c>
      <c r="J1073" t="str">
        <f>IF(Table1_1[[#This Row],[HBA1C]]&gt;=6.5,"Diabetic",IF(Table1_1[[#This Row],[HBA1C]]&gt;=5.7,"Prediabetic","Normal"))</f>
        <v>Diabetic</v>
      </c>
    </row>
    <row r="1074" spans="1:10" x14ac:dyDescent="0.3">
      <c r="A1074" t="s">
        <v>1078</v>
      </c>
      <c r="B1074" s="3">
        <v>36.380000000000003</v>
      </c>
      <c r="C1074" s="3">
        <v>5.98</v>
      </c>
      <c r="D1074" s="54" t="s">
        <v>2</v>
      </c>
      <c r="E1074" s="54" t="s">
        <v>2</v>
      </c>
      <c r="F1074" s="54" t="s">
        <v>2</v>
      </c>
      <c r="G1074" s="54">
        <v>1</v>
      </c>
      <c r="H1074" t="s">
        <v>2</v>
      </c>
      <c r="I1074" t="str">
        <f t="shared" si="17"/>
        <v>Obesity</v>
      </c>
      <c r="J1074" t="str">
        <f>IF(Table1_1[[#This Row],[HBA1C]]&gt;=6.5,"Diabetic",IF(Table1_1[[#This Row],[HBA1C]]&gt;=5.7,"Prediabetic","Normal"))</f>
        <v>Prediabetic</v>
      </c>
    </row>
    <row r="1075" spans="1:10" x14ac:dyDescent="0.3">
      <c r="A1075" t="s">
        <v>1079</v>
      </c>
      <c r="B1075" s="3">
        <v>31.16</v>
      </c>
      <c r="C1075" s="3">
        <v>4.26</v>
      </c>
      <c r="D1075" s="54" t="s">
        <v>3</v>
      </c>
      <c r="E1075" s="54" t="s">
        <v>2</v>
      </c>
      <c r="F1075" s="54" t="s">
        <v>4</v>
      </c>
      <c r="G1075" s="54">
        <v>1</v>
      </c>
      <c r="H1075" t="s">
        <v>2</v>
      </c>
      <c r="I1075" t="str">
        <f t="shared" si="17"/>
        <v>Obesity</v>
      </c>
      <c r="J1075" t="str">
        <f>IF(Table1_1[[#This Row],[HBA1C]]&gt;=6.5,"Diabetic",IF(Table1_1[[#This Row],[HBA1C]]&gt;=5.7,"Prediabetic","Normal"))</f>
        <v>Normal</v>
      </c>
    </row>
    <row r="1076" spans="1:10" x14ac:dyDescent="0.3">
      <c r="A1076" t="s">
        <v>1080</v>
      </c>
      <c r="B1076" s="3">
        <v>25.55</v>
      </c>
      <c r="C1076" s="3">
        <v>4.96</v>
      </c>
      <c r="D1076" s="54" t="s">
        <v>3</v>
      </c>
      <c r="E1076" s="54" t="s">
        <v>2</v>
      </c>
      <c r="F1076" s="54" t="s">
        <v>2</v>
      </c>
      <c r="G1076" s="54">
        <v>1</v>
      </c>
      <c r="H1076" t="s">
        <v>2</v>
      </c>
      <c r="I1076" t="str">
        <f t="shared" si="17"/>
        <v>Overweight</v>
      </c>
      <c r="J1076" t="str">
        <f>IF(Table1_1[[#This Row],[HBA1C]]&gt;=6.5,"Diabetic",IF(Table1_1[[#This Row],[HBA1C]]&gt;=5.7,"Prediabetic","Normal"))</f>
        <v>Normal</v>
      </c>
    </row>
    <row r="1077" spans="1:10" x14ac:dyDescent="0.3">
      <c r="A1077" t="s">
        <v>1081</v>
      </c>
      <c r="B1077" s="3">
        <v>28.77</v>
      </c>
      <c r="C1077" s="3">
        <v>4</v>
      </c>
      <c r="D1077" s="54" t="s">
        <v>3</v>
      </c>
      <c r="E1077" s="54" t="s">
        <v>2</v>
      </c>
      <c r="F1077" s="54" t="s">
        <v>2</v>
      </c>
      <c r="G1077" s="54">
        <v>0</v>
      </c>
      <c r="H1077" t="s">
        <v>2</v>
      </c>
      <c r="I1077" t="str">
        <f t="shared" si="17"/>
        <v>Overweight</v>
      </c>
      <c r="J1077" t="str">
        <f>IF(Table1_1[[#This Row],[HBA1C]]&gt;=6.5,"Diabetic",IF(Table1_1[[#This Row],[HBA1C]]&gt;=5.7,"Prediabetic","Normal"))</f>
        <v>Normal</v>
      </c>
    </row>
    <row r="1078" spans="1:10" x14ac:dyDescent="0.3">
      <c r="A1078" t="s">
        <v>1082</v>
      </c>
      <c r="B1078" s="3">
        <v>23.14</v>
      </c>
      <c r="C1078" s="3">
        <v>4.1500000000000004</v>
      </c>
      <c r="D1078" s="54" t="s">
        <v>3</v>
      </c>
      <c r="E1078" s="54" t="s">
        <v>2</v>
      </c>
      <c r="F1078" s="54" t="s">
        <v>2</v>
      </c>
      <c r="G1078" s="54">
        <v>1</v>
      </c>
      <c r="H1078" t="s">
        <v>2</v>
      </c>
      <c r="I1078" t="str">
        <f t="shared" si="17"/>
        <v>Normal Weight</v>
      </c>
      <c r="J1078" t="str">
        <f>IF(Table1_1[[#This Row],[HBA1C]]&gt;=6.5,"Diabetic",IF(Table1_1[[#This Row],[HBA1C]]&gt;=5.7,"Prediabetic","Normal"))</f>
        <v>Normal</v>
      </c>
    </row>
    <row r="1079" spans="1:10" x14ac:dyDescent="0.3">
      <c r="A1079" t="s">
        <v>1083</v>
      </c>
      <c r="B1079" s="3">
        <v>39.6</v>
      </c>
      <c r="C1079" s="3">
        <v>11.36</v>
      </c>
      <c r="D1079" s="54" t="s">
        <v>2</v>
      </c>
      <c r="E1079" s="54" t="s">
        <v>2</v>
      </c>
      <c r="F1079" s="54" t="s">
        <v>2</v>
      </c>
      <c r="G1079" s="54">
        <v>0</v>
      </c>
      <c r="H1079" t="s">
        <v>2</v>
      </c>
      <c r="I1079" t="str">
        <f t="shared" si="17"/>
        <v>Obesity</v>
      </c>
      <c r="J1079" t="str">
        <f>IF(Table1_1[[#This Row],[HBA1C]]&gt;=6.5,"Diabetic",IF(Table1_1[[#This Row],[HBA1C]]&gt;=5.7,"Prediabetic","Normal"))</f>
        <v>Diabetic</v>
      </c>
    </row>
    <row r="1080" spans="1:10" x14ac:dyDescent="0.3">
      <c r="A1080" t="s">
        <v>1084</v>
      </c>
      <c r="B1080" s="3">
        <v>29.2</v>
      </c>
      <c r="C1080" s="3">
        <v>7.53</v>
      </c>
      <c r="D1080" s="54" t="s">
        <v>2</v>
      </c>
      <c r="E1080" s="54" t="s">
        <v>2</v>
      </c>
      <c r="F1080" s="54" t="s">
        <v>2</v>
      </c>
      <c r="G1080" s="54">
        <v>0</v>
      </c>
      <c r="H1080" t="s">
        <v>2</v>
      </c>
      <c r="I1080" t="str">
        <f t="shared" si="17"/>
        <v>Overweight</v>
      </c>
      <c r="J1080" t="str">
        <f>IF(Table1_1[[#This Row],[HBA1C]]&gt;=6.5,"Diabetic",IF(Table1_1[[#This Row],[HBA1C]]&gt;=5.7,"Prediabetic","Normal"))</f>
        <v>Diabetic</v>
      </c>
    </row>
    <row r="1081" spans="1:10" x14ac:dyDescent="0.3">
      <c r="A1081" t="s">
        <v>1085</v>
      </c>
      <c r="B1081" s="3">
        <v>32.774999999999999</v>
      </c>
      <c r="C1081" s="3">
        <v>7.95</v>
      </c>
      <c r="D1081" s="54" t="s">
        <v>2</v>
      </c>
      <c r="E1081" s="54" t="s">
        <v>2</v>
      </c>
      <c r="F1081" s="54" t="s">
        <v>2</v>
      </c>
      <c r="G1081" s="54">
        <v>0</v>
      </c>
      <c r="H1081" t="s">
        <v>2</v>
      </c>
      <c r="I1081" t="str">
        <f t="shared" si="17"/>
        <v>Obesity</v>
      </c>
      <c r="J1081" t="str">
        <f>IF(Table1_1[[#This Row],[HBA1C]]&gt;=6.5,"Diabetic",IF(Table1_1[[#This Row],[HBA1C]]&gt;=5.7,"Prediabetic","Normal"))</f>
        <v>Diabetic</v>
      </c>
    </row>
    <row r="1082" spans="1:10" x14ac:dyDescent="0.3">
      <c r="A1082" t="s">
        <v>1086</v>
      </c>
      <c r="B1082" s="3">
        <v>24.035</v>
      </c>
      <c r="C1082" s="3">
        <v>8.5</v>
      </c>
      <c r="D1082" s="54" t="s">
        <v>2</v>
      </c>
      <c r="E1082" s="54" t="s">
        <v>2</v>
      </c>
      <c r="F1082" s="54" t="s">
        <v>2</v>
      </c>
      <c r="G1082" s="54">
        <v>0</v>
      </c>
      <c r="H1082" t="s">
        <v>2</v>
      </c>
      <c r="I1082" t="str">
        <f t="shared" si="17"/>
        <v>Normal Weight</v>
      </c>
      <c r="J1082" t="str">
        <f>IF(Table1_1[[#This Row],[HBA1C]]&gt;=6.5,"Diabetic",IF(Table1_1[[#This Row],[HBA1C]]&gt;=5.7,"Prediabetic","Normal"))</f>
        <v>Diabetic</v>
      </c>
    </row>
    <row r="1083" spans="1:10" x14ac:dyDescent="0.3">
      <c r="A1083" t="s">
        <v>1087</v>
      </c>
      <c r="B1083" s="3">
        <v>30.55</v>
      </c>
      <c r="C1083" s="3">
        <v>5.89</v>
      </c>
      <c r="D1083" s="54" t="s">
        <v>2</v>
      </c>
      <c r="E1083" s="54" t="s">
        <v>2</v>
      </c>
      <c r="F1083" s="54" t="s">
        <v>4</v>
      </c>
      <c r="G1083" s="54">
        <v>1</v>
      </c>
      <c r="H1083" t="s">
        <v>2</v>
      </c>
      <c r="I1083" t="str">
        <f t="shared" si="17"/>
        <v>Obesity</v>
      </c>
      <c r="J1083" t="str">
        <f>IF(Table1_1[[#This Row],[HBA1C]]&gt;=6.5,"Diabetic",IF(Table1_1[[#This Row],[HBA1C]]&gt;=5.7,"Prediabetic","Normal"))</f>
        <v>Prediabetic</v>
      </c>
    </row>
    <row r="1084" spans="1:10" x14ac:dyDescent="0.3">
      <c r="A1084" t="s">
        <v>1088</v>
      </c>
      <c r="B1084" s="3">
        <v>28.81</v>
      </c>
      <c r="C1084" s="3">
        <v>8.76</v>
      </c>
      <c r="D1084" s="54" t="s">
        <v>2</v>
      </c>
      <c r="E1084" s="54" t="s">
        <v>2</v>
      </c>
      <c r="F1084" s="54" t="s">
        <v>2</v>
      </c>
      <c r="G1084" s="54">
        <v>2</v>
      </c>
      <c r="H1084" t="s">
        <v>2</v>
      </c>
      <c r="I1084" t="str">
        <f t="shared" si="17"/>
        <v>Overweight</v>
      </c>
      <c r="J1084" t="str">
        <f>IF(Table1_1[[#This Row],[HBA1C]]&gt;=6.5,"Diabetic",IF(Table1_1[[#This Row],[HBA1C]]&gt;=5.7,"Prediabetic","Normal"))</f>
        <v>Diabetic</v>
      </c>
    </row>
    <row r="1085" spans="1:10" x14ac:dyDescent="0.3">
      <c r="A1085" t="s">
        <v>1089</v>
      </c>
      <c r="B1085" s="3">
        <v>31.66</v>
      </c>
      <c r="C1085" s="3">
        <v>4.1100000000000003</v>
      </c>
      <c r="D1085" s="54" t="s">
        <v>2</v>
      </c>
      <c r="E1085" s="54" t="s">
        <v>2</v>
      </c>
      <c r="F1085" s="54" t="s">
        <v>2</v>
      </c>
      <c r="G1085" s="54">
        <v>0</v>
      </c>
      <c r="H1085" t="s">
        <v>2</v>
      </c>
      <c r="I1085" t="str">
        <f t="shared" si="17"/>
        <v>Obesity</v>
      </c>
      <c r="J1085" t="str">
        <f>IF(Table1_1[[#This Row],[HBA1C]]&gt;=6.5,"Diabetic",IF(Table1_1[[#This Row],[HBA1C]]&gt;=5.7,"Prediabetic","Normal"))</f>
        <v>Normal</v>
      </c>
    </row>
    <row r="1086" spans="1:10" x14ac:dyDescent="0.3">
      <c r="A1086" t="s">
        <v>1090</v>
      </c>
      <c r="B1086" s="3">
        <v>28.215</v>
      </c>
      <c r="C1086" s="3">
        <v>7.56</v>
      </c>
      <c r="D1086" s="54" t="s">
        <v>3</v>
      </c>
      <c r="E1086" s="54" t="s">
        <v>2</v>
      </c>
      <c r="F1086" s="54" t="s">
        <v>2</v>
      </c>
      <c r="G1086" s="54">
        <v>1</v>
      </c>
      <c r="H1086" t="s">
        <v>2</v>
      </c>
      <c r="I1086" t="str">
        <f t="shared" si="17"/>
        <v>Overweight</v>
      </c>
      <c r="J1086" t="str">
        <f>IF(Table1_1[[#This Row],[HBA1C]]&gt;=6.5,"Diabetic",IF(Table1_1[[#This Row],[HBA1C]]&gt;=5.7,"Prediabetic","Normal"))</f>
        <v>Diabetic</v>
      </c>
    </row>
    <row r="1087" spans="1:10" x14ac:dyDescent="0.3">
      <c r="A1087" t="s">
        <v>1091</v>
      </c>
      <c r="B1087" s="3">
        <v>26.12</v>
      </c>
      <c r="C1087" s="3">
        <v>4.17</v>
      </c>
      <c r="D1087" s="54" t="s">
        <v>3</v>
      </c>
      <c r="E1087" s="54" t="s">
        <v>2</v>
      </c>
      <c r="F1087" s="54" t="s">
        <v>4</v>
      </c>
      <c r="G1087" s="54">
        <v>1</v>
      </c>
      <c r="H1087" t="s">
        <v>2</v>
      </c>
      <c r="I1087" t="str">
        <f t="shared" si="17"/>
        <v>Overweight</v>
      </c>
      <c r="J1087" t="str">
        <f>IF(Table1_1[[#This Row],[HBA1C]]&gt;=6.5,"Diabetic",IF(Table1_1[[#This Row],[HBA1C]]&gt;=5.7,"Prediabetic","Normal"))</f>
        <v>Normal</v>
      </c>
    </row>
    <row r="1088" spans="1:10" x14ac:dyDescent="0.3">
      <c r="A1088" t="s">
        <v>1092</v>
      </c>
      <c r="B1088" s="3">
        <v>36.630000000000003</v>
      </c>
      <c r="C1088" s="3">
        <v>11.42</v>
      </c>
      <c r="D1088" s="54" t="s">
        <v>2</v>
      </c>
      <c r="E1088" s="54" t="s">
        <v>2</v>
      </c>
      <c r="F1088" s="54" t="s">
        <v>2</v>
      </c>
      <c r="G1088" s="54">
        <v>2</v>
      </c>
      <c r="H1088" t="s">
        <v>2</v>
      </c>
      <c r="I1088" t="str">
        <f t="shared" si="17"/>
        <v>Obesity</v>
      </c>
      <c r="J1088" t="str">
        <f>IF(Table1_1[[#This Row],[HBA1C]]&gt;=6.5,"Diabetic",IF(Table1_1[[#This Row],[HBA1C]]&gt;=5.7,"Prediabetic","Normal"))</f>
        <v>Diabetic</v>
      </c>
    </row>
    <row r="1089" spans="1:10" x14ac:dyDescent="0.3">
      <c r="A1089" t="s">
        <v>1093</v>
      </c>
      <c r="B1089" s="3">
        <v>33.344999999999999</v>
      </c>
      <c r="C1089" s="3">
        <v>7.33</v>
      </c>
      <c r="D1089" s="54" t="s">
        <v>2</v>
      </c>
      <c r="E1089" s="54" t="s">
        <v>2</v>
      </c>
      <c r="F1089" s="54" t="s">
        <v>2</v>
      </c>
      <c r="G1089" s="54">
        <v>2</v>
      </c>
      <c r="H1089" t="s">
        <v>2</v>
      </c>
      <c r="I1089" t="str">
        <f t="shared" si="17"/>
        <v>Obesity</v>
      </c>
      <c r="J1089" t="str">
        <f>IF(Table1_1[[#This Row],[HBA1C]]&gt;=6.5,"Diabetic",IF(Table1_1[[#This Row],[HBA1C]]&gt;=5.7,"Prediabetic","Normal"))</f>
        <v>Diabetic</v>
      </c>
    </row>
    <row r="1090" spans="1:10" x14ac:dyDescent="0.3">
      <c r="A1090" t="s">
        <v>1094</v>
      </c>
      <c r="B1090" s="3">
        <v>27.11</v>
      </c>
      <c r="C1090" s="3">
        <v>6.7</v>
      </c>
      <c r="D1090" s="54" t="s">
        <v>2</v>
      </c>
      <c r="E1090" s="54" t="s">
        <v>2</v>
      </c>
      <c r="F1090" s="54" t="s">
        <v>2</v>
      </c>
      <c r="G1090" s="54">
        <v>0</v>
      </c>
      <c r="H1090" t="s">
        <v>2</v>
      </c>
      <c r="I1090" t="str">
        <f t="shared" si="17"/>
        <v>Overweight</v>
      </c>
      <c r="J1090" t="str">
        <f>IF(Table1_1[[#This Row],[HBA1C]]&gt;=6.5,"Diabetic",IF(Table1_1[[#This Row],[HBA1C]]&gt;=5.7,"Prediabetic","Normal"))</f>
        <v>Diabetic</v>
      </c>
    </row>
    <row r="1091" spans="1:10" x14ac:dyDescent="0.3">
      <c r="A1091" t="s">
        <v>1095</v>
      </c>
      <c r="B1091" s="3">
        <v>26.6</v>
      </c>
      <c r="C1091" s="3">
        <v>5.27</v>
      </c>
      <c r="D1091" s="54" t="s">
        <v>3</v>
      </c>
      <c r="E1091" s="54" t="s">
        <v>2</v>
      </c>
      <c r="F1091" s="54" t="s">
        <v>4</v>
      </c>
      <c r="G1091" s="54">
        <v>1</v>
      </c>
      <c r="H1091" t="s">
        <v>2</v>
      </c>
      <c r="I1091" t="str">
        <f t="shared" si="17"/>
        <v>Overweight</v>
      </c>
      <c r="J1091" t="str">
        <f>IF(Table1_1[[#This Row],[HBA1C]]&gt;=6.5,"Diabetic",IF(Table1_1[[#This Row],[HBA1C]]&gt;=5.7,"Prediabetic","Normal"))</f>
        <v>Normal</v>
      </c>
    </row>
    <row r="1092" spans="1:10" x14ac:dyDescent="0.3">
      <c r="A1092" t="s">
        <v>1096</v>
      </c>
      <c r="B1092" s="3">
        <v>30.41</v>
      </c>
      <c r="C1092" s="3">
        <v>7.72</v>
      </c>
      <c r="D1092" s="54" t="s">
        <v>2</v>
      </c>
      <c r="E1092" s="54" t="s">
        <v>2</v>
      </c>
      <c r="F1092" s="54" t="s">
        <v>2</v>
      </c>
      <c r="G1092" s="54">
        <v>0</v>
      </c>
      <c r="H1092" t="s">
        <v>2</v>
      </c>
      <c r="I1092" t="str">
        <f t="shared" si="17"/>
        <v>Obesity</v>
      </c>
      <c r="J1092" t="str">
        <f>IF(Table1_1[[#This Row],[HBA1C]]&gt;=6.5,"Diabetic",IF(Table1_1[[#This Row],[HBA1C]]&gt;=5.7,"Prediabetic","Normal"))</f>
        <v>Diabetic</v>
      </c>
    </row>
    <row r="1093" spans="1:10" x14ac:dyDescent="0.3">
      <c r="A1093" t="s">
        <v>1097</v>
      </c>
      <c r="B1093" s="3">
        <v>28.98</v>
      </c>
      <c r="C1093" s="3">
        <v>8.68</v>
      </c>
      <c r="D1093" s="54" t="s">
        <v>2</v>
      </c>
      <c r="E1093" s="54" t="s">
        <v>2</v>
      </c>
      <c r="F1093" s="54" t="s">
        <v>2</v>
      </c>
      <c r="G1093" s="54">
        <v>2</v>
      </c>
      <c r="H1093" t="s">
        <v>2</v>
      </c>
      <c r="I1093" t="str">
        <f t="shared" si="17"/>
        <v>Overweight</v>
      </c>
      <c r="J1093" t="str">
        <f>IF(Table1_1[[#This Row],[HBA1C]]&gt;=6.5,"Diabetic",IF(Table1_1[[#This Row],[HBA1C]]&gt;=5.7,"Prediabetic","Normal"))</f>
        <v>Diabetic</v>
      </c>
    </row>
    <row r="1094" spans="1:10" x14ac:dyDescent="0.3">
      <c r="A1094" t="s">
        <v>1098</v>
      </c>
      <c r="B1094" s="3">
        <v>31.24</v>
      </c>
      <c r="C1094" s="3">
        <v>9.8000000000000007</v>
      </c>
      <c r="D1094" s="54" t="s">
        <v>2</v>
      </c>
      <c r="E1094" s="54" t="s">
        <v>2</v>
      </c>
      <c r="F1094" s="54" t="s">
        <v>2</v>
      </c>
      <c r="G1094" s="54">
        <v>0</v>
      </c>
      <c r="H1094" t="s">
        <v>2</v>
      </c>
      <c r="I1094" t="str">
        <f t="shared" si="17"/>
        <v>Obesity</v>
      </c>
      <c r="J1094" t="str">
        <f>IF(Table1_1[[#This Row],[HBA1C]]&gt;=6.5,"Diabetic",IF(Table1_1[[#This Row],[HBA1C]]&gt;=5.7,"Prediabetic","Normal"))</f>
        <v>Diabetic</v>
      </c>
    </row>
    <row r="1095" spans="1:10" x14ac:dyDescent="0.3">
      <c r="A1095" t="s">
        <v>1099</v>
      </c>
      <c r="B1095" s="3">
        <v>31.54</v>
      </c>
      <c r="C1095" s="3">
        <v>4.4400000000000004</v>
      </c>
      <c r="D1095" s="54" t="s">
        <v>2</v>
      </c>
      <c r="E1095" s="54" t="s">
        <v>2</v>
      </c>
      <c r="F1095" s="54" t="s">
        <v>2</v>
      </c>
      <c r="G1095" s="54">
        <v>0</v>
      </c>
      <c r="H1095" t="s">
        <v>2</v>
      </c>
      <c r="I1095" t="str">
        <f t="shared" si="17"/>
        <v>Obesity</v>
      </c>
      <c r="J1095" t="str">
        <f>IF(Table1_1[[#This Row],[HBA1C]]&gt;=6.5,"Diabetic",IF(Table1_1[[#This Row],[HBA1C]]&gt;=5.7,"Prediabetic","Normal"))</f>
        <v>Normal</v>
      </c>
    </row>
    <row r="1096" spans="1:10" x14ac:dyDescent="0.3">
      <c r="A1096" t="s">
        <v>1100</v>
      </c>
      <c r="B1096" s="3">
        <v>38.6</v>
      </c>
      <c r="C1096" s="3">
        <v>7.19</v>
      </c>
      <c r="D1096" s="54" t="s">
        <v>3</v>
      </c>
      <c r="E1096" s="54" t="s">
        <v>2</v>
      </c>
      <c r="F1096" s="54" t="s">
        <v>2</v>
      </c>
      <c r="G1096" s="54">
        <v>2</v>
      </c>
      <c r="H1096" t="s">
        <v>2</v>
      </c>
      <c r="I1096" t="str">
        <f t="shared" ref="I1096:I1159" si="18">IF(B1096&gt;=30,"Obesity",IF(B1096&gt;=25,"Overweight",IF(B1096&gt;18.5,"Normal Weight","Under  Weight")))</f>
        <v>Obesity</v>
      </c>
      <c r="J1096" t="str">
        <f>IF(Table1_1[[#This Row],[HBA1C]]&gt;=6.5,"Diabetic",IF(Table1_1[[#This Row],[HBA1C]]&gt;=5.7,"Prediabetic","Normal"))</f>
        <v>Diabetic</v>
      </c>
    </row>
    <row r="1097" spans="1:10" x14ac:dyDescent="0.3">
      <c r="A1097" t="s">
        <v>1101</v>
      </c>
      <c r="B1097" s="3">
        <v>37.950000000000003</v>
      </c>
      <c r="C1097" s="3">
        <v>6.06</v>
      </c>
      <c r="D1097" s="54" t="s">
        <v>2</v>
      </c>
      <c r="E1097" s="54" t="s">
        <v>2</v>
      </c>
      <c r="F1097" s="54" t="s">
        <v>2</v>
      </c>
      <c r="G1097" s="54">
        <v>0</v>
      </c>
      <c r="H1097" t="s">
        <v>2</v>
      </c>
      <c r="I1097" t="str">
        <f t="shared" si="18"/>
        <v>Obesity</v>
      </c>
      <c r="J1097" t="str">
        <f>IF(Table1_1[[#This Row],[HBA1C]]&gt;=6.5,"Diabetic",IF(Table1_1[[#This Row],[HBA1C]]&gt;=5.7,"Prediabetic","Normal"))</f>
        <v>Prediabetic</v>
      </c>
    </row>
    <row r="1098" spans="1:10" x14ac:dyDescent="0.3">
      <c r="A1098" t="s">
        <v>1102</v>
      </c>
      <c r="B1098" s="3">
        <v>38.97</v>
      </c>
      <c r="C1098" s="3">
        <v>5.12</v>
      </c>
      <c r="D1098" s="54" t="s">
        <v>2</v>
      </c>
      <c r="E1098" s="54" t="s">
        <v>2</v>
      </c>
      <c r="F1098" s="54" t="s">
        <v>2</v>
      </c>
      <c r="G1098" s="54">
        <v>0</v>
      </c>
      <c r="H1098" t="s">
        <v>2</v>
      </c>
      <c r="I1098" t="str">
        <f t="shared" si="18"/>
        <v>Obesity</v>
      </c>
      <c r="J1098" t="str">
        <f>IF(Table1_1[[#This Row],[HBA1C]]&gt;=6.5,"Diabetic",IF(Table1_1[[#This Row],[HBA1C]]&gt;=5.7,"Prediabetic","Normal"))</f>
        <v>Normal</v>
      </c>
    </row>
    <row r="1099" spans="1:10" x14ac:dyDescent="0.3">
      <c r="A1099" t="s">
        <v>1103</v>
      </c>
      <c r="B1099" s="3">
        <v>21.2</v>
      </c>
      <c r="C1099" s="3">
        <v>10.72</v>
      </c>
      <c r="D1099" s="54" t="s">
        <v>2</v>
      </c>
      <c r="E1099" s="54" t="s">
        <v>2</v>
      </c>
      <c r="F1099" s="54" t="s">
        <v>2</v>
      </c>
      <c r="G1099" s="54">
        <v>0</v>
      </c>
      <c r="H1099" t="s">
        <v>2</v>
      </c>
      <c r="I1099" t="str">
        <f t="shared" si="18"/>
        <v>Normal Weight</v>
      </c>
      <c r="J1099" t="str">
        <f>IF(Table1_1[[#This Row],[HBA1C]]&gt;=6.5,"Diabetic",IF(Table1_1[[#This Row],[HBA1C]]&gt;=5.7,"Prediabetic","Normal"))</f>
        <v>Diabetic</v>
      </c>
    </row>
    <row r="1100" spans="1:10" x14ac:dyDescent="0.3">
      <c r="A1100" t="s">
        <v>1104</v>
      </c>
      <c r="B1100" s="3">
        <v>23.96</v>
      </c>
      <c r="C1100" s="3">
        <v>9.58</v>
      </c>
      <c r="D1100" s="54" t="s">
        <v>3</v>
      </c>
      <c r="E1100" s="54" t="s">
        <v>2</v>
      </c>
      <c r="F1100" s="54" t="s">
        <v>4</v>
      </c>
      <c r="G1100" s="54">
        <v>1</v>
      </c>
      <c r="H1100" t="s">
        <v>2</v>
      </c>
      <c r="I1100" t="str">
        <f t="shared" si="18"/>
        <v>Normal Weight</v>
      </c>
      <c r="J1100" t="str">
        <f>IF(Table1_1[[#This Row],[HBA1C]]&gt;=6.5,"Diabetic",IF(Table1_1[[#This Row],[HBA1C]]&gt;=5.7,"Prediabetic","Normal"))</f>
        <v>Diabetic</v>
      </c>
    </row>
    <row r="1101" spans="1:10" x14ac:dyDescent="0.3">
      <c r="A1101" t="s">
        <v>1105</v>
      </c>
      <c r="B1101" s="3">
        <v>35.93</v>
      </c>
      <c r="C1101" s="3">
        <v>6.4</v>
      </c>
      <c r="D1101" s="54" t="s">
        <v>3</v>
      </c>
      <c r="E1101" s="54" t="s">
        <v>2</v>
      </c>
      <c r="F1101" s="54" t="s">
        <v>2</v>
      </c>
      <c r="G1101" s="54">
        <v>1</v>
      </c>
      <c r="H1101" t="s">
        <v>2</v>
      </c>
      <c r="I1101" t="str">
        <f t="shared" si="18"/>
        <v>Obesity</v>
      </c>
      <c r="J1101" t="str">
        <f>IF(Table1_1[[#This Row],[HBA1C]]&gt;=6.5,"Diabetic",IF(Table1_1[[#This Row],[HBA1C]]&gt;=5.7,"Prediabetic","Normal"))</f>
        <v>Prediabetic</v>
      </c>
    </row>
    <row r="1102" spans="1:10" x14ac:dyDescent="0.3">
      <c r="A1102" t="s">
        <v>1106</v>
      </c>
      <c r="B1102" s="3">
        <v>26.11</v>
      </c>
      <c r="C1102" s="3">
        <v>6.8</v>
      </c>
      <c r="D1102" s="54" t="s">
        <v>3</v>
      </c>
      <c r="E1102" s="54" t="s">
        <v>2</v>
      </c>
      <c r="F1102" s="54" t="s">
        <v>2</v>
      </c>
      <c r="G1102" s="54">
        <v>2</v>
      </c>
      <c r="H1102" t="s">
        <v>2</v>
      </c>
      <c r="I1102" t="str">
        <f t="shared" si="18"/>
        <v>Overweight</v>
      </c>
      <c r="J1102" t="str">
        <f>IF(Table1_1[[#This Row],[HBA1C]]&gt;=6.5,"Diabetic",IF(Table1_1[[#This Row],[HBA1C]]&gt;=5.7,"Prediabetic","Normal"))</f>
        <v>Diabetic</v>
      </c>
    </row>
    <row r="1103" spans="1:10" x14ac:dyDescent="0.3">
      <c r="A1103" t="s">
        <v>1107</v>
      </c>
      <c r="B1103" s="3">
        <v>32.299999999999997</v>
      </c>
      <c r="C1103" s="3">
        <v>9.48</v>
      </c>
      <c r="D1103" s="54" t="s">
        <v>2</v>
      </c>
      <c r="E1103" s="54" t="s">
        <v>2</v>
      </c>
      <c r="F1103" s="54" t="s">
        <v>2</v>
      </c>
      <c r="G1103" s="54">
        <v>2</v>
      </c>
      <c r="H1103" t="s">
        <v>2</v>
      </c>
      <c r="I1103" t="str">
        <f t="shared" si="18"/>
        <v>Obesity</v>
      </c>
      <c r="J1103" t="str">
        <f>IF(Table1_1[[#This Row],[HBA1C]]&gt;=6.5,"Diabetic",IF(Table1_1[[#This Row],[HBA1C]]&gt;=5.7,"Prediabetic","Normal"))</f>
        <v>Diabetic</v>
      </c>
    </row>
    <row r="1104" spans="1:10" x14ac:dyDescent="0.3">
      <c r="A1104" t="s">
        <v>1108</v>
      </c>
      <c r="B1104" s="3">
        <v>28.69</v>
      </c>
      <c r="C1104" s="3">
        <v>7.45</v>
      </c>
      <c r="D1104" s="54" t="s">
        <v>2</v>
      </c>
      <c r="E1104" s="54" t="s">
        <v>2</v>
      </c>
      <c r="F1104" s="54" t="s">
        <v>2</v>
      </c>
      <c r="G1104" s="54">
        <v>2</v>
      </c>
      <c r="H1104" t="s">
        <v>2</v>
      </c>
      <c r="I1104" t="str">
        <f t="shared" si="18"/>
        <v>Overweight</v>
      </c>
      <c r="J1104" t="str">
        <f>IF(Table1_1[[#This Row],[HBA1C]]&gt;=6.5,"Diabetic",IF(Table1_1[[#This Row],[HBA1C]]&gt;=5.7,"Prediabetic","Normal"))</f>
        <v>Diabetic</v>
      </c>
    </row>
    <row r="1105" spans="1:10" x14ac:dyDescent="0.3">
      <c r="A1105" t="s">
        <v>1109</v>
      </c>
      <c r="B1105" s="3">
        <v>31.28</v>
      </c>
      <c r="C1105" s="3">
        <v>6.94</v>
      </c>
      <c r="D1105" s="54" t="s">
        <v>3</v>
      </c>
      <c r="E1105" s="54" t="s">
        <v>2</v>
      </c>
      <c r="F1105" s="54" t="s">
        <v>2</v>
      </c>
      <c r="G1105" s="54">
        <v>1</v>
      </c>
      <c r="H1105" t="s">
        <v>2</v>
      </c>
      <c r="I1105" t="str">
        <f t="shared" si="18"/>
        <v>Obesity</v>
      </c>
      <c r="J1105" t="str">
        <f>IF(Table1_1[[#This Row],[HBA1C]]&gt;=6.5,"Diabetic",IF(Table1_1[[#This Row],[HBA1C]]&gt;=5.7,"Prediabetic","Normal"))</f>
        <v>Diabetic</v>
      </c>
    </row>
    <row r="1106" spans="1:10" x14ac:dyDescent="0.3">
      <c r="A1106" t="s">
        <v>1110</v>
      </c>
      <c r="B1106" s="3">
        <v>30.21</v>
      </c>
      <c r="C1106" s="3">
        <v>7.83</v>
      </c>
      <c r="D1106" s="54" t="s">
        <v>2</v>
      </c>
      <c r="E1106" s="54" t="s">
        <v>2</v>
      </c>
      <c r="F1106" s="54" t="s">
        <v>2</v>
      </c>
      <c r="G1106" s="54">
        <v>0</v>
      </c>
      <c r="H1106" t="s">
        <v>2</v>
      </c>
      <c r="I1106" t="str">
        <f t="shared" si="18"/>
        <v>Obesity</v>
      </c>
      <c r="J1106" t="str">
        <f>IF(Table1_1[[#This Row],[HBA1C]]&gt;=6.5,"Diabetic",IF(Table1_1[[#This Row],[HBA1C]]&gt;=5.7,"Prediabetic","Normal"))</f>
        <v>Diabetic</v>
      </c>
    </row>
    <row r="1107" spans="1:10" x14ac:dyDescent="0.3">
      <c r="A1107" t="s">
        <v>1111</v>
      </c>
      <c r="B1107" s="3">
        <v>38.28</v>
      </c>
      <c r="C1107" s="3">
        <v>10.17</v>
      </c>
      <c r="D1107" s="54" t="s">
        <v>3</v>
      </c>
      <c r="E1107" s="54" t="s">
        <v>2</v>
      </c>
      <c r="F1107" s="54" t="s">
        <v>2</v>
      </c>
      <c r="G1107" s="54">
        <v>0</v>
      </c>
      <c r="H1107" t="s">
        <v>2</v>
      </c>
      <c r="I1107" t="str">
        <f t="shared" si="18"/>
        <v>Obesity</v>
      </c>
      <c r="J1107" t="str">
        <f>IF(Table1_1[[#This Row],[HBA1C]]&gt;=6.5,"Diabetic",IF(Table1_1[[#This Row],[HBA1C]]&gt;=5.7,"Prediabetic","Normal"))</f>
        <v>Diabetic</v>
      </c>
    </row>
    <row r="1108" spans="1:10" x14ac:dyDescent="0.3">
      <c r="A1108" t="s">
        <v>1112</v>
      </c>
      <c r="B1108" s="3">
        <v>29.9</v>
      </c>
      <c r="C1108" s="3">
        <v>8.9600000000000009</v>
      </c>
      <c r="D1108" s="54" t="s">
        <v>3</v>
      </c>
      <c r="E1108" s="54" t="s">
        <v>2</v>
      </c>
      <c r="F1108" s="54" t="s">
        <v>2</v>
      </c>
      <c r="G1108" s="54">
        <v>0</v>
      </c>
      <c r="H1108" t="s">
        <v>2</v>
      </c>
      <c r="I1108" t="str">
        <f t="shared" si="18"/>
        <v>Overweight</v>
      </c>
      <c r="J1108" t="str">
        <f>IF(Table1_1[[#This Row],[HBA1C]]&gt;=6.5,"Diabetic",IF(Table1_1[[#This Row],[HBA1C]]&gt;=5.7,"Prediabetic","Normal"))</f>
        <v>Diabetic</v>
      </c>
    </row>
    <row r="1109" spans="1:10" x14ac:dyDescent="0.3">
      <c r="A1109" t="s">
        <v>1113</v>
      </c>
      <c r="B1109" s="3">
        <v>23.18</v>
      </c>
      <c r="C1109" s="3">
        <v>6.96</v>
      </c>
      <c r="D1109" s="54" t="s">
        <v>3</v>
      </c>
      <c r="E1109" s="54" t="s">
        <v>2</v>
      </c>
      <c r="F1109" s="54" t="s">
        <v>2</v>
      </c>
      <c r="G1109" s="54">
        <v>2</v>
      </c>
      <c r="H1109" t="s">
        <v>2</v>
      </c>
      <c r="I1109" t="str">
        <f t="shared" si="18"/>
        <v>Normal Weight</v>
      </c>
      <c r="J1109" t="str">
        <f>IF(Table1_1[[#This Row],[HBA1C]]&gt;=6.5,"Diabetic",IF(Table1_1[[#This Row],[HBA1C]]&gt;=5.7,"Prediabetic","Normal"))</f>
        <v>Diabetic</v>
      </c>
    </row>
    <row r="1110" spans="1:10" x14ac:dyDescent="0.3">
      <c r="A1110" t="s">
        <v>1114</v>
      </c>
      <c r="B1110" s="3">
        <v>33.020000000000003</v>
      </c>
      <c r="C1110" s="3">
        <v>5.07</v>
      </c>
      <c r="D1110" s="54" t="s">
        <v>3</v>
      </c>
      <c r="E1110" s="54" t="s">
        <v>2</v>
      </c>
      <c r="F1110" s="54" t="s">
        <v>2</v>
      </c>
      <c r="G1110" s="54">
        <v>0</v>
      </c>
      <c r="H1110" t="s">
        <v>2</v>
      </c>
      <c r="I1110" t="str">
        <f t="shared" si="18"/>
        <v>Obesity</v>
      </c>
      <c r="J1110" t="str">
        <f>IF(Table1_1[[#This Row],[HBA1C]]&gt;=6.5,"Diabetic",IF(Table1_1[[#This Row],[HBA1C]]&gt;=5.7,"Prediabetic","Normal"))</f>
        <v>Normal</v>
      </c>
    </row>
    <row r="1111" spans="1:10" x14ac:dyDescent="0.3">
      <c r="A1111" t="s">
        <v>1115</v>
      </c>
      <c r="B1111" s="3">
        <v>27.29</v>
      </c>
      <c r="C1111" s="3">
        <v>5.85</v>
      </c>
      <c r="D1111" s="54" t="s">
        <v>2</v>
      </c>
      <c r="E1111" s="54" t="s">
        <v>2</v>
      </c>
      <c r="F1111" s="54" t="s">
        <v>2</v>
      </c>
      <c r="G1111" s="54">
        <v>2</v>
      </c>
      <c r="H1111" t="s">
        <v>2</v>
      </c>
      <c r="I1111" t="str">
        <f t="shared" si="18"/>
        <v>Overweight</v>
      </c>
      <c r="J1111" t="str">
        <f>IF(Table1_1[[#This Row],[HBA1C]]&gt;=6.5,"Diabetic",IF(Table1_1[[#This Row],[HBA1C]]&gt;=5.7,"Prediabetic","Normal"))</f>
        <v>Prediabetic</v>
      </c>
    </row>
    <row r="1112" spans="1:10" x14ac:dyDescent="0.3">
      <c r="A1112" t="s">
        <v>1116</v>
      </c>
      <c r="B1112" s="3">
        <v>23.18</v>
      </c>
      <c r="C1112" s="3">
        <v>10.56</v>
      </c>
      <c r="D1112" s="54" t="s">
        <v>2</v>
      </c>
      <c r="E1112" s="54" t="s">
        <v>2</v>
      </c>
      <c r="F1112" s="54" t="s">
        <v>2</v>
      </c>
      <c r="G1112" s="54">
        <v>2</v>
      </c>
      <c r="H1112" t="s">
        <v>2</v>
      </c>
      <c r="I1112" t="str">
        <f t="shared" si="18"/>
        <v>Normal Weight</v>
      </c>
      <c r="J1112" t="str">
        <f>IF(Table1_1[[#This Row],[HBA1C]]&gt;=6.5,"Diabetic",IF(Table1_1[[#This Row],[HBA1C]]&gt;=5.7,"Prediabetic","Normal"))</f>
        <v>Diabetic</v>
      </c>
    </row>
    <row r="1113" spans="1:10" x14ac:dyDescent="0.3">
      <c r="A1113" t="s">
        <v>1117</v>
      </c>
      <c r="B1113" s="3">
        <v>32.659999999999997</v>
      </c>
      <c r="C1113" s="3">
        <v>8.92</v>
      </c>
      <c r="D1113" s="54" t="s">
        <v>3</v>
      </c>
      <c r="E1113" s="54" t="s">
        <v>2</v>
      </c>
      <c r="F1113" s="54" t="s">
        <v>2</v>
      </c>
      <c r="G1113" s="54">
        <v>0</v>
      </c>
      <c r="H1113" t="s">
        <v>2</v>
      </c>
      <c r="I1113" t="str">
        <f t="shared" si="18"/>
        <v>Obesity</v>
      </c>
      <c r="J1113" t="str">
        <f>IF(Table1_1[[#This Row],[HBA1C]]&gt;=6.5,"Diabetic",IF(Table1_1[[#This Row],[HBA1C]]&gt;=5.7,"Prediabetic","Normal"))</f>
        <v>Diabetic</v>
      </c>
    </row>
    <row r="1114" spans="1:10" x14ac:dyDescent="0.3">
      <c r="A1114" t="s">
        <v>1118</v>
      </c>
      <c r="B1114" s="3">
        <v>30.78</v>
      </c>
      <c r="C1114" s="3">
        <v>8.6300000000000008</v>
      </c>
      <c r="D1114" s="54" t="s">
        <v>2</v>
      </c>
      <c r="E1114" s="54" t="s">
        <v>2</v>
      </c>
      <c r="F1114" s="54" t="s">
        <v>2</v>
      </c>
      <c r="G1114" s="54">
        <v>0</v>
      </c>
      <c r="H1114" t="s">
        <v>2</v>
      </c>
      <c r="I1114" t="str">
        <f t="shared" si="18"/>
        <v>Obesity</v>
      </c>
      <c r="J1114" t="str">
        <f>IF(Table1_1[[#This Row],[HBA1C]]&gt;=6.5,"Diabetic",IF(Table1_1[[#This Row],[HBA1C]]&gt;=5.7,"Prediabetic","Normal"))</f>
        <v>Diabetic</v>
      </c>
    </row>
    <row r="1115" spans="1:10" x14ac:dyDescent="0.3">
      <c r="A1115" t="s">
        <v>1119</v>
      </c>
      <c r="B1115" s="3">
        <v>47.2</v>
      </c>
      <c r="C1115" s="3">
        <v>6.29</v>
      </c>
      <c r="D1115" s="54" t="s">
        <v>3</v>
      </c>
      <c r="E1115" s="54" t="s">
        <v>2</v>
      </c>
      <c r="F1115" s="54" t="s">
        <v>4</v>
      </c>
      <c r="G1115" s="54">
        <v>1</v>
      </c>
      <c r="H1115" t="s">
        <v>2</v>
      </c>
      <c r="I1115" t="str">
        <f t="shared" si="18"/>
        <v>Obesity</v>
      </c>
      <c r="J1115" t="str">
        <f>IF(Table1_1[[#This Row],[HBA1C]]&gt;=6.5,"Diabetic",IF(Table1_1[[#This Row],[HBA1C]]&gt;=5.7,"Prediabetic","Normal"))</f>
        <v>Prediabetic</v>
      </c>
    </row>
    <row r="1116" spans="1:10" x14ac:dyDescent="0.3">
      <c r="A1116" t="s">
        <v>1120</v>
      </c>
      <c r="B1116" s="3">
        <v>31.6</v>
      </c>
      <c r="C1116" s="3">
        <v>5.75</v>
      </c>
      <c r="D1116" s="54" t="s">
        <v>2</v>
      </c>
      <c r="E1116" s="54" t="s">
        <v>2</v>
      </c>
      <c r="F1116" s="54" t="s">
        <v>2</v>
      </c>
      <c r="G1116" s="54">
        <v>2</v>
      </c>
      <c r="H1116" t="s">
        <v>2</v>
      </c>
      <c r="I1116" t="str">
        <f t="shared" si="18"/>
        <v>Obesity</v>
      </c>
      <c r="J1116" t="str">
        <f>IF(Table1_1[[#This Row],[HBA1C]]&gt;=6.5,"Diabetic",IF(Table1_1[[#This Row],[HBA1C]]&gt;=5.7,"Prediabetic","Normal"))</f>
        <v>Prediabetic</v>
      </c>
    </row>
    <row r="1117" spans="1:10" x14ac:dyDescent="0.3">
      <c r="A1117" t="s">
        <v>1121</v>
      </c>
      <c r="B1117" s="3">
        <v>33.914999999999999</v>
      </c>
      <c r="C1117" s="3">
        <v>6.66</v>
      </c>
      <c r="D1117" s="54" t="s">
        <v>3</v>
      </c>
      <c r="E1117" s="54" t="s">
        <v>2</v>
      </c>
      <c r="F1117" s="54" t="s">
        <v>2</v>
      </c>
      <c r="G1117" s="54">
        <v>1</v>
      </c>
      <c r="H1117" t="s">
        <v>2</v>
      </c>
      <c r="I1117" t="str">
        <f t="shared" si="18"/>
        <v>Obesity</v>
      </c>
      <c r="J1117" t="str">
        <f>IF(Table1_1[[#This Row],[HBA1C]]&gt;=6.5,"Diabetic",IF(Table1_1[[#This Row],[HBA1C]]&gt;=5.7,"Prediabetic","Normal"))</f>
        <v>Diabetic</v>
      </c>
    </row>
    <row r="1118" spans="1:10" x14ac:dyDescent="0.3">
      <c r="A1118" t="s">
        <v>1122</v>
      </c>
      <c r="B1118" s="3">
        <v>23.54</v>
      </c>
      <c r="C1118" s="3">
        <v>5.0999999999999996</v>
      </c>
      <c r="D1118" s="54" t="s">
        <v>2</v>
      </c>
      <c r="E1118" s="54" t="s">
        <v>2</v>
      </c>
      <c r="F1118" s="54" t="s">
        <v>2</v>
      </c>
      <c r="G1118" s="54">
        <v>2</v>
      </c>
      <c r="H1118" t="s">
        <v>2</v>
      </c>
      <c r="I1118" t="str">
        <f t="shared" si="18"/>
        <v>Normal Weight</v>
      </c>
      <c r="J1118" t="str">
        <f>IF(Table1_1[[#This Row],[HBA1C]]&gt;=6.5,"Diabetic",IF(Table1_1[[#This Row],[HBA1C]]&gt;=5.7,"Prediabetic","Normal"))</f>
        <v>Normal</v>
      </c>
    </row>
    <row r="1119" spans="1:10" x14ac:dyDescent="0.3">
      <c r="A1119" t="s">
        <v>1123</v>
      </c>
      <c r="B1119" s="3">
        <v>27.074999999999999</v>
      </c>
      <c r="C1119" s="3">
        <v>4.41</v>
      </c>
      <c r="D1119" s="54" t="s">
        <v>2</v>
      </c>
      <c r="E1119" s="54" t="s">
        <v>2</v>
      </c>
      <c r="F1119" s="54" t="s">
        <v>2</v>
      </c>
      <c r="G1119" s="54">
        <v>2</v>
      </c>
      <c r="H1119" t="s">
        <v>2</v>
      </c>
      <c r="I1119" t="str">
        <f t="shared" si="18"/>
        <v>Overweight</v>
      </c>
      <c r="J1119" t="str">
        <f>IF(Table1_1[[#This Row],[HBA1C]]&gt;=6.5,"Diabetic",IF(Table1_1[[#This Row],[HBA1C]]&gt;=5.7,"Prediabetic","Normal"))</f>
        <v>Normal</v>
      </c>
    </row>
    <row r="1120" spans="1:10" x14ac:dyDescent="0.3">
      <c r="A1120" t="s">
        <v>1124</v>
      </c>
      <c r="B1120" s="3">
        <v>25.8</v>
      </c>
      <c r="C1120" s="3">
        <v>5.52</v>
      </c>
      <c r="D1120" s="54" t="s">
        <v>3</v>
      </c>
      <c r="E1120" s="54" t="s">
        <v>2</v>
      </c>
      <c r="F1120" s="54" t="s">
        <v>2</v>
      </c>
      <c r="G1120" s="54">
        <v>0</v>
      </c>
      <c r="H1120" t="s">
        <v>2</v>
      </c>
      <c r="I1120" t="str">
        <f t="shared" si="18"/>
        <v>Overweight</v>
      </c>
      <c r="J1120" t="str">
        <f>IF(Table1_1[[#This Row],[HBA1C]]&gt;=6.5,"Diabetic",IF(Table1_1[[#This Row],[HBA1C]]&gt;=5.7,"Prediabetic","Normal"))</f>
        <v>Normal</v>
      </c>
    </row>
    <row r="1121" spans="1:10" x14ac:dyDescent="0.3">
      <c r="A1121" t="s">
        <v>1125</v>
      </c>
      <c r="B1121" s="3">
        <v>36.1</v>
      </c>
      <c r="C1121" s="3">
        <v>4.62</v>
      </c>
      <c r="D1121" s="54" t="s">
        <v>3</v>
      </c>
      <c r="E1121" s="54" t="s">
        <v>2</v>
      </c>
      <c r="F1121" s="54" t="s">
        <v>4</v>
      </c>
      <c r="G1121" s="54">
        <v>1</v>
      </c>
      <c r="H1121" t="s">
        <v>2</v>
      </c>
      <c r="I1121" t="str">
        <f t="shared" si="18"/>
        <v>Obesity</v>
      </c>
      <c r="J1121" t="str">
        <f>IF(Table1_1[[#This Row],[HBA1C]]&gt;=6.5,"Diabetic",IF(Table1_1[[#This Row],[HBA1C]]&gt;=5.7,"Prediabetic","Normal"))</f>
        <v>Normal</v>
      </c>
    </row>
    <row r="1122" spans="1:10" x14ac:dyDescent="0.3">
      <c r="A1122" t="s">
        <v>1126</v>
      </c>
      <c r="B1122" s="3">
        <v>30.495000000000001</v>
      </c>
      <c r="C1122" s="3">
        <v>5.74</v>
      </c>
      <c r="D1122" s="54" t="s">
        <v>3</v>
      </c>
      <c r="E1122" s="54" t="s">
        <v>2</v>
      </c>
      <c r="F1122" s="54" t="s">
        <v>4</v>
      </c>
      <c r="G1122" s="54">
        <v>1</v>
      </c>
      <c r="H1122" t="s">
        <v>2</v>
      </c>
      <c r="I1122" t="str">
        <f t="shared" si="18"/>
        <v>Obesity</v>
      </c>
      <c r="J1122" t="str">
        <f>IF(Table1_1[[#This Row],[HBA1C]]&gt;=6.5,"Diabetic",IF(Table1_1[[#This Row],[HBA1C]]&gt;=5.7,"Prediabetic","Normal"))</f>
        <v>Prediabetic</v>
      </c>
    </row>
    <row r="1123" spans="1:10" x14ac:dyDescent="0.3">
      <c r="A1123" t="s">
        <v>1127</v>
      </c>
      <c r="B1123" s="3">
        <v>21.4</v>
      </c>
      <c r="C1123" s="3">
        <v>6.3</v>
      </c>
      <c r="D1123" s="54" t="s">
        <v>3</v>
      </c>
      <c r="E1123" s="54" t="s">
        <v>2</v>
      </c>
      <c r="F1123" s="54" t="s">
        <v>4</v>
      </c>
      <c r="G1123" s="54">
        <v>1</v>
      </c>
      <c r="H1123" t="s">
        <v>2</v>
      </c>
      <c r="I1123" t="str">
        <f t="shared" si="18"/>
        <v>Normal Weight</v>
      </c>
      <c r="J1123" t="str">
        <f>IF(Table1_1[[#This Row],[HBA1C]]&gt;=6.5,"Diabetic",IF(Table1_1[[#This Row],[HBA1C]]&gt;=5.7,"Prediabetic","Normal"))</f>
        <v>Prediabetic</v>
      </c>
    </row>
    <row r="1124" spans="1:10" x14ac:dyDescent="0.3">
      <c r="A1124" t="s">
        <v>1128</v>
      </c>
      <c r="B1124" s="3">
        <v>32.299999999999997</v>
      </c>
      <c r="C1124" s="3">
        <v>10.27</v>
      </c>
      <c r="D1124" s="54" t="s">
        <v>2</v>
      </c>
      <c r="E1124" s="54" t="s">
        <v>2</v>
      </c>
      <c r="F1124" s="54" t="s">
        <v>2</v>
      </c>
      <c r="G1124" s="54">
        <v>0</v>
      </c>
      <c r="H1124" t="s">
        <v>2</v>
      </c>
      <c r="I1124" t="str">
        <f t="shared" si="18"/>
        <v>Obesity</v>
      </c>
      <c r="J1124" t="str">
        <f>IF(Table1_1[[#This Row],[HBA1C]]&gt;=6.5,"Diabetic",IF(Table1_1[[#This Row],[HBA1C]]&gt;=5.7,"Prediabetic","Normal"))</f>
        <v>Diabetic</v>
      </c>
    </row>
    <row r="1125" spans="1:10" x14ac:dyDescent="0.3">
      <c r="A1125" t="s">
        <v>1129</v>
      </c>
      <c r="B1125" s="3">
        <v>29.78</v>
      </c>
      <c r="C1125" s="3">
        <v>5.85</v>
      </c>
      <c r="D1125" s="54" t="s">
        <v>2</v>
      </c>
      <c r="E1125" s="54" t="s">
        <v>2</v>
      </c>
      <c r="F1125" s="54" t="s">
        <v>4</v>
      </c>
      <c r="G1125" s="54">
        <v>1</v>
      </c>
      <c r="H1125" t="s">
        <v>2</v>
      </c>
      <c r="I1125" t="str">
        <f t="shared" si="18"/>
        <v>Overweight</v>
      </c>
      <c r="J1125" t="str">
        <f>IF(Table1_1[[#This Row],[HBA1C]]&gt;=6.5,"Diabetic",IF(Table1_1[[#This Row],[HBA1C]]&gt;=5.7,"Prediabetic","Normal"))</f>
        <v>Prediabetic</v>
      </c>
    </row>
    <row r="1126" spans="1:10" x14ac:dyDescent="0.3">
      <c r="A1126" t="s">
        <v>1130</v>
      </c>
      <c r="B1126" s="3">
        <v>34.76</v>
      </c>
      <c r="C1126" s="3">
        <v>5.92</v>
      </c>
      <c r="D1126" s="54" t="s">
        <v>3</v>
      </c>
      <c r="E1126" s="54" t="s">
        <v>2</v>
      </c>
      <c r="F1126" s="54" t="s">
        <v>2</v>
      </c>
      <c r="G1126" s="54">
        <v>1</v>
      </c>
      <c r="H1126" t="s">
        <v>2</v>
      </c>
      <c r="I1126" t="str">
        <f t="shared" si="18"/>
        <v>Obesity</v>
      </c>
      <c r="J1126" t="str">
        <f>IF(Table1_1[[#This Row],[HBA1C]]&gt;=6.5,"Diabetic",IF(Table1_1[[#This Row],[HBA1C]]&gt;=5.7,"Prediabetic","Normal"))</f>
        <v>Prediabetic</v>
      </c>
    </row>
    <row r="1127" spans="1:10" x14ac:dyDescent="0.3">
      <c r="A1127" t="s">
        <v>1131</v>
      </c>
      <c r="B1127" s="3">
        <v>18.335000000000001</v>
      </c>
      <c r="C1127" s="3">
        <v>10.01</v>
      </c>
      <c r="D1127" s="54" t="s">
        <v>3</v>
      </c>
      <c r="E1127" s="54" t="s">
        <v>2</v>
      </c>
      <c r="F1127" s="54" t="s">
        <v>2</v>
      </c>
      <c r="G1127" s="54">
        <v>2</v>
      </c>
      <c r="H1127" t="s">
        <v>2</v>
      </c>
      <c r="I1127" t="str">
        <f t="shared" si="18"/>
        <v>Under  Weight</v>
      </c>
      <c r="J1127" t="str">
        <f>IF(Table1_1[[#This Row],[HBA1C]]&gt;=6.5,"Diabetic",IF(Table1_1[[#This Row],[HBA1C]]&gt;=5.7,"Prediabetic","Normal"))</f>
        <v>Diabetic</v>
      </c>
    </row>
    <row r="1128" spans="1:10" x14ac:dyDescent="0.3">
      <c r="A1128" t="s">
        <v>1132</v>
      </c>
      <c r="B1128" s="3">
        <v>32.299999999999997</v>
      </c>
      <c r="C1128" s="3">
        <v>9.59</v>
      </c>
      <c r="D1128" s="54" t="s">
        <v>2</v>
      </c>
      <c r="E1128" s="54" t="s">
        <v>2</v>
      </c>
      <c r="F1128" s="54" t="s">
        <v>2</v>
      </c>
      <c r="G1128" s="54">
        <v>0</v>
      </c>
      <c r="H1128" t="s">
        <v>2</v>
      </c>
      <c r="I1128" t="str">
        <f t="shared" si="18"/>
        <v>Obesity</v>
      </c>
      <c r="J1128" t="str">
        <f>IF(Table1_1[[#This Row],[HBA1C]]&gt;=6.5,"Diabetic",IF(Table1_1[[#This Row],[HBA1C]]&gt;=5.7,"Prediabetic","Normal"))</f>
        <v>Diabetic</v>
      </c>
    </row>
    <row r="1129" spans="1:10" x14ac:dyDescent="0.3">
      <c r="A1129" t="s">
        <v>1133</v>
      </c>
      <c r="B1129" s="3">
        <v>27.74</v>
      </c>
      <c r="C1129" s="3">
        <v>10.37</v>
      </c>
      <c r="D1129" s="54" t="s">
        <v>2</v>
      </c>
      <c r="E1129" s="54" t="s">
        <v>2</v>
      </c>
      <c r="F1129" s="54" t="s">
        <v>2</v>
      </c>
      <c r="G1129" s="54">
        <v>0</v>
      </c>
      <c r="H1129" t="s">
        <v>2</v>
      </c>
      <c r="I1129" t="str">
        <f t="shared" si="18"/>
        <v>Overweight</v>
      </c>
      <c r="J1129" t="str">
        <f>IF(Table1_1[[#This Row],[HBA1C]]&gt;=6.5,"Diabetic",IF(Table1_1[[#This Row],[HBA1C]]&gt;=5.7,"Prediabetic","Normal"))</f>
        <v>Diabetic</v>
      </c>
    </row>
    <row r="1130" spans="1:10" x14ac:dyDescent="0.3">
      <c r="A1130" t="s">
        <v>1134</v>
      </c>
      <c r="B1130" s="3">
        <v>24</v>
      </c>
      <c r="C1130" s="3">
        <v>4.01</v>
      </c>
      <c r="D1130" s="54" t="s">
        <v>3</v>
      </c>
      <c r="E1130" s="54" t="s">
        <v>2</v>
      </c>
      <c r="F1130" s="54" t="s">
        <v>2</v>
      </c>
      <c r="G1130" s="54">
        <v>1</v>
      </c>
      <c r="H1130" t="s">
        <v>2</v>
      </c>
      <c r="I1130" t="str">
        <f t="shared" si="18"/>
        <v>Normal Weight</v>
      </c>
      <c r="J1130" t="str">
        <f>IF(Table1_1[[#This Row],[HBA1C]]&gt;=6.5,"Diabetic",IF(Table1_1[[#This Row],[HBA1C]]&gt;=5.7,"Prediabetic","Normal"))</f>
        <v>Normal</v>
      </c>
    </row>
    <row r="1131" spans="1:10" x14ac:dyDescent="0.3">
      <c r="A1131" t="s">
        <v>1135</v>
      </c>
      <c r="B1131" s="3">
        <v>31.78</v>
      </c>
      <c r="C1131" s="3">
        <v>4.24</v>
      </c>
      <c r="D1131" s="54" t="s">
        <v>3</v>
      </c>
      <c r="E1131" s="54" t="s">
        <v>2</v>
      </c>
      <c r="F1131" s="54" t="s">
        <v>4</v>
      </c>
      <c r="G1131" s="54">
        <v>1</v>
      </c>
      <c r="H1131" t="s">
        <v>2</v>
      </c>
      <c r="I1131" t="str">
        <f t="shared" si="18"/>
        <v>Obesity</v>
      </c>
      <c r="J1131" t="str">
        <f>IF(Table1_1[[#This Row],[HBA1C]]&gt;=6.5,"Diabetic",IF(Table1_1[[#This Row],[HBA1C]]&gt;=5.7,"Prediabetic","Normal"))</f>
        <v>Normal</v>
      </c>
    </row>
    <row r="1132" spans="1:10" x14ac:dyDescent="0.3">
      <c r="A1132" t="s">
        <v>1136</v>
      </c>
      <c r="B1132" s="3">
        <v>32.25</v>
      </c>
      <c r="C1132" s="3">
        <v>5.36</v>
      </c>
      <c r="D1132" s="54" t="s">
        <v>3</v>
      </c>
      <c r="E1132" s="54" t="s">
        <v>2</v>
      </c>
      <c r="F1132" s="54" t="s">
        <v>2</v>
      </c>
      <c r="G1132" s="54">
        <v>0</v>
      </c>
      <c r="H1132" t="s">
        <v>2</v>
      </c>
      <c r="I1132" t="str">
        <f t="shared" si="18"/>
        <v>Obesity</v>
      </c>
      <c r="J1132" t="str">
        <f>IF(Table1_1[[#This Row],[HBA1C]]&gt;=6.5,"Diabetic",IF(Table1_1[[#This Row],[HBA1C]]&gt;=5.7,"Prediabetic","Normal"))</f>
        <v>Normal</v>
      </c>
    </row>
    <row r="1133" spans="1:10" x14ac:dyDescent="0.3">
      <c r="A1133" t="s">
        <v>1137</v>
      </c>
      <c r="B1133" s="3">
        <v>30.114999999999998</v>
      </c>
      <c r="C1133" s="3">
        <v>4.99</v>
      </c>
      <c r="D1133" s="54" t="s">
        <v>2</v>
      </c>
      <c r="E1133" s="54" t="s">
        <v>2</v>
      </c>
      <c r="F1133" s="54" t="s">
        <v>2</v>
      </c>
      <c r="G1133" s="54">
        <v>2</v>
      </c>
      <c r="H1133" t="s">
        <v>2</v>
      </c>
      <c r="I1133" t="str">
        <f t="shared" si="18"/>
        <v>Obesity</v>
      </c>
      <c r="J1133" t="str">
        <f>IF(Table1_1[[#This Row],[HBA1C]]&gt;=6.5,"Diabetic",IF(Table1_1[[#This Row],[HBA1C]]&gt;=5.7,"Prediabetic","Normal"))</f>
        <v>Normal</v>
      </c>
    </row>
    <row r="1134" spans="1:10" x14ac:dyDescent="0.3">
      <c r="A1134" t="s">
        <v>1138</v>
      </c>
      <c r="B1134" s="3">
        <v>22.41</v>
      </c>
      <c r="C1134" s="3">
        <v>8.68</v>
      </c>
      <c r="D1134" s="54" t="s">
        <v>2</v>
      </c>
      <c r="E1134" s="54" t="s">
        <v>2</v>
      </c>
      <c r="F1134" s="54" t="s">
        <v>2</v>
      </c>
      <c r="G1134" s="54">
        <v>0</v>
      </c>
      <c r="H1134" t="s">
        <v>2</v>
      </c>
      <c r="I1134" t="str">
        <f t="shared" si="18"/>
        <v>Normal Weight</v>
      </c>
      <c r="J1134" t="str">
        <f>IF(Table1_1[[#This Row],[HBA1C]]&gt;=6.5,"Diabetic",IF(Table1_1[[#This Row],[HBA1C]]&gt;=5.7,"Prediabetic","Normal"))</f>
        <v>Diabetic</v>
      </c>
    </row>
    <row r="1135" spans="1:10" x14ac:dyDescent="0.3">
      <c r="A1135" t="s">
        <v>1139</v>
      </c>
      <c r="B1135" s="3">
        <v>45.72</v>
      </c>
      <c r="C1135" s="3">
        <v>4.2300000000000004</v>
      </c>
      <c r="D1135" s="54" t="s">
        <v>3</v>
      </c>
      <c r="E1135" s="54" t="s">
        <v>2</v>
      </c>
      <c r="F1135" s="54" t="s">
        <v>2</v>
      </c>
      <c r="G1135" s="54">
        <v>0</v>
      </c>
      <c r="H1135" t="s">
        <v>2</v>
      </c>
      <c r="I1135" t="str">
        <f t="shared" si="18"/>
        <v>Obesity</v>
      </c>
      <c r="J1135" t="str">
        <f>IF(Table1_1[[#This Row],[HBA1C]]&gt;=6.5,"Diabetic",IF(Table1_1[[#This Row],[HBA1C]]&gt;=5.7,"Prediabetic","Normal"))</f>
        <v>Normal</v>
      </c>
    </row>
    <row r="1136" spans="1:10" x14ac:dyDescent="0.3">
      <c r="A1136" t="s">
        <v>1140</v>
      </c>
      <c r="B1136" s="3">
        <v>25</v>
      </c>
      <c r="C1136" s="3">
        <v>5.32</v>
      </c>
      <c r="D1136" s="54" t="s">
        <v>3</v>
      </c>
      <c r="E1136" s="54" t="s">
        <v>2</v>
      </c>
      <c r="F1136" s="54" t="s">
        <v>2</v>
      </c>
      <c r="G1136" s="54">
        <v>2</v>
      </c>
      <c r="H1136" t="s">
        <v>2</v>
      </c>
      <c r="I1136" t="str">
        <f t="shared" si="18"/>
        <v>Overweight</v>
      </c>
      <c r="J1136" t="str">
        <f>IF(Table1_1[[#This Row],[HBA1C]]&gt;=6.5,"Diabetic",IF(Table1_1[[#This Row],[HBA1C]]&gt;=5.7,"Prediabetic","Normal"))</f>
        <v>Normal</v>
      </c>
    </row>
    <row r="1137" spans="1:10" x14ac:dyDescent="0.3">
      <c r="A1137" t="s">
        <v>1141</v>
      </c>
      <c r="B1137" s="3">
        <v>39.5</v>
      </c>
      <c r="C1137" s="3">
        <v>6.66</v>
      </c>
      <c r="D1137" s="54" t="s">
        <v>2</v>
      </c>
      <c r="E1137" s="54" t="s">
        <v>2</v>
      </c>
      <c r="F1137" s="54" t="s">
        <v>2</v>
      </c>
      <c r="G1137" s="54">
        <v>0</v>
      </c>
      <c r="H1137" t="s">
        <v>2</v>
      </c>
      <c r="I1137" t="str">
        <f t="shared" si="18"/>
        <v>Obesity</v>
      </c>
      <c r="J1137" t="str">
        <f>IF(Table1_1[[#This Row],[HBA1C]]&gt;=6.5,"Diabetic",IF(Table1_1[[#This Row],[HBA1C]]&gt;=5.7,"Prediabetic","Normal"))</f>
        <v>Diabetic</v>
      </c>
    </row>
    <row r="1138" spans="1:10" x14ac:dyDescent="0.3">
      <c r="A1138" t="s">
        <v>1142</v>
      </c>
      <c r="B1138" s="3">
        <v>37.729999999999997</v>
      </c>
      <c r="C1138" s="3">
        <v>7.4</v>
      </c>
      <c r="D1138" s="54" t="s">
        <v>2</v>
      </c>
      <c r="E1138" s="54" t="s">
        <v>2</v>
      </c>
      <c r="F1138" s="54" t="s">
        <v>2</v>
      </c>
      <c r="G1138" s="54">
        <v>0</v>
      </c>
      <c r="H1138" t="s">
        <v>2</v>
      </c>
      <c r="I1138" t="str">
        <f t="shared" si="18"/>
        <v>Obesity</v>
      </c>
      <c r="J1138" t="str">
        <f>IF(Table1_1[[#This Row],[HBA1C]]&gt;=6.5,"Diabetic",IF(Table1_1[[#This Row],[HBA1C]]&gt;=5.7,"Prediabetic","Normal"))</f>
        <v>Diabetic</v>
      </c>
    </row>
    <row r="1139" spans="1:10" x14ac:dyDescent="0.3">
      <c r="A1139" t="s">
        <v>1143</v>
      </c>
      <c r="B1139" s="3">
        <v>40.659999999999997</v>
      </c>
      <c r="C1139" s="3">
        <v>10.08</v>
      </c>
      <c r="D1139" s="54" t="s">
        <v>2</v>
      </c>
      <c r="E1139" s="54" t="s">
        <v>2</v>
      </c>
      <c r="F1139" s="54" t="s">
        <v>2</v>
      </c>
      <c r="G1139" s="54">
        <v>0</v>
      </c>
      <c r="H1139" t="s">
        <v>2</v>
      </c>
      <c r="I1139" t="str">
        <f t="shared" si="18"/>
        <v>Obesity</v>
      </c>
      <c r="J1139" t="str">
        <f>IF(Table1_1[[#This Row],[HBA1C]]&gt;=6.5,"Diabetic",IF(Table1_1[[#This Row],[HBA1C]]&gt;=5.7,"Prediabetic","Normal"))</f>
        <v>Diabetic</v>
      </c>
    </row>
    <row r="1140" spans="1:10" x14ac:dyDescent="0.3">
      <c r="A1140" t="s">
        <v>1144</v>
      </c>
      <c r="B1140" s="3">
        <v>34.200000000000003</v>
      </c>
      <c r="C1140" s="3">
        <v>8.58</v>
      </c>
      <c r="D1140" s="54" t="s">
        <v>2</v>
      </c>
      <c r="E1140" s="54" t="s">
        <v>2</v>
      </c>
      <c r="F1140" s="54" t="s">
        <v>2</v>
      </c>
      <c r="G1140" s="54">
        <v>0</v>
      </c>
      <c r="H1140" t="s">
        <v>2</v>
      </c>
      <c r="I1140" t="str">
        <f t="shared" si="18"/>
        <v>Obesity</v>
      </c>
      <c r="J1140" t="str">
        <f>IF(Table1_1[[#This Row],[HBA1C]]&gt;=6.5,"Diabetic",IF(Table1_1[[#This Row],[HBA1C]]&gt;=5.7,"Prediabetic","Normal"))</f>
        <v>Diabetic</v>
      </c>
    </row>
    <row r="1141" spans="1:10" x14ac:dyDescent="0.3">
      <c r="A1141" t="s">
        <v>1145</v>
      </c>
      <c r="B1141" s="3">
        <v>46.51</v>
      </c>
      <c r="C1141" s="3">
        <v>5.84</v>
      </c>
      <c r="D1141" s="54" t="s">
        <v>2</v>
      </c>
      <c r="E1141" s="54" t="s">
        <v>2</v>
      </c>
      <c r="F1141" s="54" t="s">
        <v>2</v>
      </c>
      <c r="G1141" s="54">
        <v>1</v>
      </c>
      <c r="H1141" t="s">
        <v>2</v>
      </c>
      <c r="I1141" t="str">
        <f t="shared" si="18"/>
        <v>Obesity</v>
      </c>
      <c r="J1141" t="str">
        <f>IF(Table1_1[[#This Row],[HBA1C]]&gt;=6.5,"Diabetic",IF(Table1_1[[#This Row],[HBA1C]]&gt;=5.7,"Prediabetic","Normal"))</f>
        <v>Prediabetic</v>
      </c>
    </row>
    <row r="1142" spans="1:10" x14ac:dyDescent="0.3">
      <c r="A1142" t="s">
        <v>1146</v>
      </c>
      <c r="B1142" s="3">
        <v>28.88</v>
      </c>
      <c r="C1142" s="3">
        <v>4.8600000000000003</v>
      </c>
      <c r="D1142" s="54" t="s">
        <v>3</v>
      </c>
      <c r="E1142" s="54" t="s">
        <v>2</v>
      </c>
      <c r="F1142" s="54" t="s">
        <v>4</v>
      </c>
      <c r="G1142" s="54">
        <v>1</v>
      </c>
      <c r="H1142" t="s">
        <v>2</v>
      </c>
      <c r="I1142" t="str">
        <f t="shared" si="18"/>
        <v>Overweight</v>
      </c>
      <c r="J1142" t="str">
        <f>IF(Table1_1[[#This Row],[HBA1C]]&gt;=6.5,"Diabetic",IF(Table1_1[[#This Row],[HBA1C]]&gt;=5.7,"Prediabetic","Normal"))</f>
        <v>Normal</v>
      </c>
    </row>
    <row r="1143" spans="1:10" x14ac:dyDescent="0.3">
      <c r="A1143" t="s">
        <v>1147</v>
      </c>
      <c r="B1143" s="3">
        <v>33.914999999999999</v>
      </c>
      <c r="C1143" s="3">
        <v>11.52</v>
      </c>
      <c r="D1143" s="54" t="s">
        <v>2</v>
      </c>
      <c r="E1143" s="54" t="s">
        <v>2</v>
      </c>
      <c r="F1143" s="54" t="s">
        <v>2</v>
      </c>
      <c r="G1143" s="54">
        <v>0</v>
      </c>
      <c r="H1143" t="s">
        <v>2</v>
      </c>
      <c r="I1143" t="str">
        <f t="shared" si="18"/>
        <v>Obesity</v>
      </c>
      <c r="J1143" t="str">
        <f>IF(Table1_1[[#This Row],[HBA1C]]&gt;=6.5,"Diabetic",IF(Table1_1[[#This Row],[HBA1C]]&gt;=5.7,"Prediabetic","Normal"))</f>
        <v>Diabetic</v>
      </c>
    </row>
    <row r="1144" spans="1:10" x14ac:dyDescent="0.3">
      <c r="A1144" t="s">
        <v>1148</v>
      </c>
      <c r="B1144" s="3">
        <v>24.32</v>
      </c>
      <c r="C1144" s="3">
        <v>6.15</v>
      </c>
      <c r="D1144" s="54" t="s">
        <v>3</v>
      </c>
      <c r="E1144" s="54" t="s">
        <v>2</v>
      </c>
      <c r="F1144" s="54" t="s">
        <v>4</v>
      </c>
      <c r="G1144" s="54">
        <v>1</v>
      </c>
      <c r="H1144" t="s">
        <v>2</v>
      </c>
      <c r="I1144" t="str">
        <f t="shared" si="18"/>
        <v>Normal Weight</v>
      </c>
      <c r="J1144" t="str">
        <f>IF(Table1_1[[#This Row],[HBA1C]]&gt;=6.5,"Diabetic",IF(Table1_1[[#This Row],[HBA1C]]&gt;=5.7,"Prediabetic","Normal"))</f>
        <v>Prediabetic</v>
      </c>
    </row>
    <row r="1145" spans="1:10" x14ac:dyDescent="0.3">
      <c r="A1145" t="s">
        <v>1149</v>
      </c>
      <c r="B1145" s="3">
        <v>25.8</v>
      </c>
      <c r="C1145" s="3">
        <v>9.94</v>
      </c>
      <c r="D1145" s="54" t="s">
        <v>2</v>
      </c>
      <c r="E1145" s="54" t="s">
        <v>2</v>
      </c>
      <c r="F1145" s="54" t="s">
        <v>2</v>
      </c>
      <c r="G1145" s="54">
        <v>0</v>
      </c>
      <c r="H1145" t="s">
        <v>2</v>
      </c>
      <c r="I1145" t="str">
        <f t="shared" si="18"/>
        <v>Overweight</v>
      </c>
      <c r="J1145" t="str">
        <f>IF(Table1_1[[#This Row],[HBA1C]]&gt;=6.5,"Diabetic",IF(Table1_1[[#This Row],[HBA1C]]&gt;=5.7,"Prediabetic","Normal"))</f>
        <v>Diabetic</v>
      </c>
    </row>
    <row r="1146" spans="1:10" x14ac:dyDescent="0.3">
      <c r="A1146" t="s">
        <v>1150</v>
      </c>
      <c r="B1146" s="3">
        <v>21.56</v>
      </c>
      <c r="C1146" s="3">
        <v>10.56</v>
      </c>
      <c r="D1146" s="54" t="s">
        <v>2</v>
      </c>
      <c r="E1146" s="54" t="s">
        <v>2</v>
      </c>
      <c r="F1146" s="54" t="s">
        <v>2</v>
      </c>
      <c r="G1146" s="54">
        <v>0</v>
      </c>
      <c r="H1146" t="s">
        <v>2</v>
      </c>
      <c r="I1146" t="str">
        <f t="shared" si="18"/>
        <v>Normal Weight</v>
      </c>
      <c r="J1146" t="str">
        <f>IF(Table1_1[[#This Row],[HBA1C]]&gt;=6.5,"Diabetic",IF(Table1_1[[#This Row],[HBA1C]]&gt;=5.7,"Prediabetic","Normal"))</f>
        <v>Diabetic</v>
      </c>
    </row>
    <row r="1147" spans="1:10" x14ac:dyDescent="0.3">
      <c r="A1147" t="s">
        <v>1151</v>
      </c>
      <c r="B1147" s="3">
        <v>31.6</v>
      </c>
      <c r="C1147" s="3">
        <v>6.79</v>
      </c>
      <c r="D1147" s="54" t="s">
        <v>2</v>
      </c>
      <c r="E1147" s="54" t="s">
        <v>2</v>
      </c>
      <c r="F1147" s="54" t="s">
        <v>2</v>
      </c>
      <c r="G1147" s="54">
        <v>0</v>
      </c>
      <c r="H1147" t="s">
        <v>2</v>
      </c>
      <c r="I1147" t="str">
        <f t="shared" si="18"/>
        <v>Obesity</v>
      </c>
      <c r="J1147" t="str">
        <f>IF(Table1_1[[#This Row],[HBA1C]]&gt;=6.5,"Diabetic",IF(Table1_1[[#This Row],[HBA1C]]&gt;=5.7,"Prediabetic","Normal"))</f>
        <v>Diabetic</v>
      </c>
    </row>
    <row r="1148" spans="1:10" x14ac:dyDescent="0.3">
      <c r="A1148" t="s">
        <v>1152</v>
      </c>
      <c r="B1148" s="3">
        <v>42.93</v>
      </c>
      <c r="C1148" s="3">
        <v>4.8</v>
      </c>
      <c r="D1148" s="54" t="s">
        <v>2</v>
      </c>
      <c r="E1148" s="54" t="s">
        <v>2</v>
      </c>
      <c r="F1148" s="54" t="s">
        <v>2</v>
      </c>
      <c r="G1148" s="54">
        <v>1</v>
      </c>
      <c r="H1148" t="s">
        <v>2</v>
      </c>
      <c r="I1148" t="str">
        <f t="shared" si="18"/>
        <v>Obesity</v>
      </c>
      <c r="J1148" t="str">
        <f>IF(Table1_1[[#This Row],[HBA1C]]&gt;=6.5,"Diabetic",IF(Table1_1[[#This Row],[HBA1C]]&gt;=5.7,"Prediabetic","Normal"))</f>
        <v>Normal</v>
      </c>
    </row>
    <row r="1149" spans="1:10" x14ac:dyDescent="0.3">
      <c r="A1149" t="s">
        <v>1153</v>
      </c>
      <c r="B1149" s="3">
        <v>26.72</v>
      </c>
      <c r="C1149" s="3">
        <v>5.75</v>
      </c>
      <c r="D1149" s="54" t="s">
        <v>2</v>
      </c>
      <c r="E1149" s="54" t="s">
        <v>2</v>
      </c>
      <c r="F1149" s="54" t="s">
        <v>2</v>
      </c>
      <c r="G1149" s="54">
        <v>2</v>
      </c>
      <c r="H1149" t="s">
        <v>2</v>
      </c>
      <c r="I1149" t="str">
        <f t="shared" si="18"/>
        <v>Overweight</v>
      </c>
      <c r="J1149" t="str">
        <f>IF(Table1_1[[#This Row],[HBA1C]]&gt;=6.5,"Diabetic",IF(Table1_1[[#This Row],[HBA1C]]&gt;=5.7,"Prediabetic","Normal"))</f>
        <v>Prediabetic</v>
      </c>
    </row>
    <row r="1150" spans="1:10" x14ac:dyDescent="0.3">
      <c r="A1150" t="s">
        <v>1154</v>
      </c>
      <c r="B1150" s="3">
        <v>26.67</v>
      </c>
      <c r="C1150" s="3">
        <v>5.81</v>
      </c>
      <c r="D1150" s="54" t="s">
        <v>2</v>
      </c>
      <c r="E1150" s="54" t="s">
        <v>2</v>
      </c>
      <c r="F1150" s="54" t="s">
        <v>2</v>
      </c>
      <c r="G1150" s="54">
        <v>2</v>
      </c>
      <c r="H1150" t="s">
        <v>2</v>
      </c>
      <c r="I1150" t="str">
        <f t="shared" si="18"/>
        <v>Overweight</v>
      </c>
      <c r="J1150" t="str">
        <f>IF(Table1_1[[#This Row],[HBA1C]]&gt;=6.5,"Diabetic",IF(Table1_1[[#This Row],[HBA1C]]&gt;=5.7,"Prediabetic","Normal"))</f>
        <v>Prediabetic</v>
      </c>
    </row>
    <row r="1151" spans="1:10" x14ac:dyDescent="0.3">
      <c r="A1151" t="s">
        <v>1155</v>
      </c>
      <c r="B1151" s="3">
        <v>42.68</v>
      </c>
      <c r="C1151" s="3">
        <v>9.2799999999999994</v>
      </c>
      <c r="D1151" s="54" t="s">
        <v>2</v>
      </c>
      <c r="E1151" s="54" t="s">
        <v>2</v>
      </c>
      <c r="F1151" s="54" t="s">
        <v>2</v>
      </c>
      <c r="G1151" s="54">
        <v>2</v>
      </c>
      <c r="H1151" t="s">
        <v>2</v>
      </c>
      <c r="I1151" t="str">
        <f t="shared" si="18"/>
        <v>Obesity</v>
      </c>
      <c r="J1151" t="str">
        <f>IF(Table1_1[[#This Row],[HBA1C]]&gt;=6.5,"Diabetic",IF(Table1_1[[#This Row],[HBA1C]]&gt;=5.7,"Prediabetic","Normal"))</f>
        <v>Diabetic</v>
      </c>
    </row>
    <row r="1152" spans="1:10" x14ac:dyDescent="0.3">
      <c r="A1152" t="s">
        <v>1156</v>
      </c>
      <c r="B1152" s="3">
        <v>24.31</v>
      </c>
      <c r="C1152" s="3">
        <v>6.37</v>
      </c>
      <c r="D1152" s="54" t="s">
        <v>2</v>
      </c>
      <c r="E1152" s="54" t="s">
        <v>2</v>
      </c>
      <c r="F1152" s="54" t="s">
        <v>2</v>
      </c>
      <c r="G1152" s="54">
        <v>0</v>
      </c>
      <c r="H1152" t="s">
        <v>2</v>
      </c>
      <c r="I1152" t="str">
        <f t="shared" si="18"/>
        <v>Normal Weight</v>
      </c>
      <c r="J1152" t="str">
        <f>IF(Table1_1[[#This Row],[HBA1C]]&gt;=6.5,"Diabetic",IF(Table1_1[[#This Row],[HBA1C]]&gt;=5.7,"Prediabetic","Normal"))</f>
        <v>Prediabetic</v>
      </c>
    </row>
    <row r="1153" spans="1:10" x14ac:dyDescent="0.3">
      <c r="A1153" t="s">
        <v>1157</v>
      </c>
      <c r="B1153" s="3">
        <v>44.75</v>
      </c>
      <c r="C1153" s="3">
        <v>5.09</v>
      </c>
      <c r="D1153" s="54" t="s">
        <v>3</v>
      </c>
      <c r="E1153" s="54" t="s">
        <v>2</v>
      </c>
      <c r="F1153" s="54" t="s">
        <v>2</v>
      </c>
      <c r="G1153" s="54">
        <v>0</v>
      </c>
      <c r="H1153" t="s">
        <v>2</v>
      </c>
      <c r="I1153" t="str">
        <f t="shared" si="18"/>
        <v>Obesity</v>
      </c>
      <c r="J1153" t="str">
        <f>IF(Table1_1[[#This Row],[HBA1C]]&gt;=6.5,"Diabetic",IF(Table1_1[[#This Row],[HBA1C]]&gt;=5.7,"Prediabetic","Normal"))</f>
        <v>Normal</v>
      </c>
    </row>
    <row r="1154" spans="1:10" x14ac:dyDescent="0.3">
      <c r="A1154" t="s">
        <v>1158</v>
      </c>
      <c r="B1154" s="3">
        <v>30.78</v>
      </c>
      <c r="C1154" s="3">
        <v>7.94</v>
      </c>
      <c r="D1154" s="54" t="s">
        <v>2</v>
      </c>
      <c r="E1154" s="54" t="s">
        <v>2</v>
      </c>
      <c r="F1154" s="54" t="s">
        <v>2</v>
      </c>
      <c r="G1154" s="54">
        <v>2</v>
      </c>
      <c r="H1154" t="s">
        <v>2</v>
      </c>
      <c r="I1154" t="str">
        <f t="shared" si="18"/>
        <v>Obesity</v>
      </c>
      <c r="J1154" t="str">
        <f>IF(Table1_1[[#This Row],[HBA1C]]&gt;=6.5,"Diabetic",IF(Table1_1[[#This Row],[HBA1C]]&gt;=5.7,"Prediabetic","Normal"))</f>
        <v>Diabetic</v>
      </c>
    </row>
    <row r="1155" spans="1:10" x14ac:dyDescent="0.3">
      <c r="A1155" t="s">
        <v>1159</v>
      </c>
      <c r="B1155" s="3">
        <v>21.86</v>
      </c>
      <c r="C1155" s="3">
        <v>10.95</v>
      </c>
      <c r="D1155" s="54" t="s">
        <v>2</v>
      </c>
      <c r="E1155" s="54" t="s">
        <v>2</v>
      </c>
      <c r="F1155" s="54" t="s">
        <v>2</v>
      </c>
      <c r="G1155" s="54">
        <v>0</v>
      </c>
      <c r="H1155" t="s">
        <v>2</v>
      </c>
      <c r="I1155" t="str">
        <f t="shared" si="18"/>
        <v>Normal Weight</v>
      </c>
      <c r="J1155" t="str">
        <f>IF(Table1_1[[#This Row],[HBA1C]]&gt;=6.5,"Diabetic",IF(Table1_1[[#This Row],[HBA1C]]&gt;=5.7,"Prediabetic","Normal"))</f>
        <v>Diabetic</v>
      </c>
    </row>
    <row r="1156" spans="1:10" x14ac:dyDescent="0.3">
      <c r="A1156" t="s">
        <v>1160</v>
      </c>
      <c r="B1156" s="3">
        <v>49.09</v>
      </c>
      <c r="C1156" s="3">
        <v>6.3</v>
      </c>
      <c r="D1156" s="54" t="s">
        <v>3</v>
      </c>
      <c r="E1156" s="54" t="s">
        <v>2</v>
      </c>
      <c r="F1156" s="54" t="s">
        <v>2</v>
      </c>
      <c r="G1156" s="54">
        <v>0</v>
      </c>
      <c r="H1156" t="s">
        <v>2</v>
      </c>
      <c r="I1156" t="str">
        <f t="shared" si="18"/>
        <v>Obesity</v>
      </c>
      <c r="J1156" t="str">
        <f>IF(Table1_1[[#This Row],[HBA1C]]&gt;=6.5,"Diabetic",IF(Table1_1[[#This Row],[HBA1C]]&gt;=5.7,"Prediabetic","Normal"))</f>
        <v>Prediabetic</v>
      </c>
    </row>
    <row r="1157" spans="1:10" x14ac:dyDescent="0.3">
      <c r="A1157" t="s">
        <v>1161</v>
      </c>
      <c r="B1157" s="3">
        <v>47.74</v>
      </c>
      <c r="C1157" s="3">
        <v>8.0500000000000007</v>
      </c>
      <c r="D1157" s="54" t="s">
        <v>3</v>
      </c>
      <c r="E1157" s="54" t="s">
        <v>2</v>
      </c>
      <c r="F1157" s="54" t="s">
        <v>2</v>
      </c>
      <c r="G1157" s="54">
        <v>2</v>
      </c>
      <c r="H1157" t="s">
        <v>2</v>
      </c>
      <c r="I1157" t="str">
        <f t="shared" si="18"/>
        <v>Obesity</v>
      </c>
      <c r="J1157" t="str">
        <f>IF(Table1_1[[#This Row],[HBA1C]]&gt;=6.5,"Diabetic",IF(Table1_1[[#This Row],[HBA1C]]&gt;=5.7,"Prediabetic","Normal"))</f>
        <v>Diabetic</v>
      </c>
    </row>
    <row r="1158" spans="1:10" x14ac:dyDescent="0.3">
      <c r="A1158" t="s">
        <v>1162</v>
      </c>
      <c r="B1158" s="3">
        <v>30.2</v>
      </c>
      <c r="C1158" s="3">
        <v>9.8800000000000008</v>
      </c>
      <c r="D1158" s="54" t="s">
        <v>3</v>
      </c>
      <c r="E1158" s="54" t="s">
        <v>2</v>
      </c>
      <c r="F1158" s="54" t="s">
        <v>2</v>
      </c>
      <c r="G1158" s="54">
        <v>2</v>
      </c>
      <c r="H1158" t="s">
        <v>2</v>
      </c>
      <c r="I1158" t="str">
        <f t="shared" si="18"/>
        <v>Obesity</v>
      </c>
      <c r="J1158" t="str">
        <f>IF(Table1_1[[#This Row],[HBA1C]]&gt;=6.5,"Diabetic",IF(Table1_1[[#This Row],[HBA1C]]&gt;=5.7,"Prediabetic","Normal"))</f>
        <v>Diabetic</v>
      </c>
    </row>
    <row r="1159" spans="1:10" x14ac:dyDescent="0.3">
      <c r="A1159" t="s">
        <v>1163</v>
      </c>
      <c r="B1159" s="3">
        <v>33.25</v>
      </c>
      <c r="C1159" s="3">
        <v>7.42</v>
      </c>
      <c r="D1159" s="54" t="s">
        <v>3</v>
      </c>
      <c r="E1159" s="54" t="s">
        <v>2</v>
      </c>
      <c r="F1159" s="54" t="s">
        <v>2</v>
      </c>
      <c r="G1159" s="54">
        <v>2</v>
      </c>
      <c r="H1159" t="s">
        <v>2</v>
      </c>
      <c r="I1159" t="str">
        <f t="shared" si="18"/>
        <v>Obesity</v>
      </c>
      <c r="J1159" t="str">
        <f>IF(Table1_1[[#This Row],[HBA1C]]&gt;=6.5,"Diabetic",IF(Table1_1[[#This Row],[HBA1C]]&gt;=5.7,"Prediabetic","Normal"))</f>
        <v>Diabetic</v>
      </c>
    </row>
    <row r="1160" spans="1:10" x14ac:dyDescent="0.3">
      <c r="A1160" t="s">
        <v>1164</v>
      </c>
      <c r="B1160" s="3">
        <v>26.6</v>
      </c>
      <c r="C1160" s="3">
        <v>8.4499999999999993</v>
      </c>
      <c r="D1160" s="54" t="s">
        <v>3</v>
      </c>
      <c r="E1160" s="54" t="s">
        <v>2</v>
      </c>
      <c r="F1160" s="54" t="s">
        <v>2</v>
      </c>
      <c r="G1160" s="54">
        <v>1</v>
      </c>
      <c r="H1160" t="s">
        <v>2</v>
      </c>
      <c r="I1160" t="str">
        <f t="shared" ref="I1160:I1223" si="19">IF(B1160&gt;=30,"Obesity",IF(B1160&gt;=25,"Overweight",IF(B1160&gt;18.5,"Normal Weight","Under  Weight")))</f>
        <v>Overweight</v>
      </c>
      <c r="J1160" t="str">
        <f>IF(Table1_1[[#This Row],[HBA1C]]&gt;=6.5,"Diabetic",IF(Table1_1[[#This Row],[HBA1C]]&gt;=5.7,"Prediabetic","Normal"))</f>
        <v>Diabetic</v>
      </c>
    </row>
    <row r="1161" spans="1:10" x14ac:dyDescent="0.3">
      <c r="A1161" t="s">
        <v>1165</v>
      </c>
      <c r="B1161" s="3">
        <v>26.35</v>
      </c>
      <c r="C1161" s="3">
        <v>6.21</v>
      </c>
      <c r="D1161" s="54" t="s">
        <v>2</v>
      </c>
      <c r="E1161" s="54" t="s">
        <v>2</v>
      </c>
      <c r="F1161" s="54" t="s">
        <v>2</v>
      </c>
      <c r="G1161" s="54">
        <v>2</v>
      </c>
      <c r="H1161" t="s">
        <v>2</v>
      </c>
      <c r="I1161" t="str">
        <f t="shared" si="19"/>
        <v>Overweight</v>
      </c>
      <c r="J1161" t="str">
        <f>IF(Table1_1[[#This Row],[HBA1C]]&gt;=6.5,"Diabetic",IF(Table1_1[[#This Row],[HBA1C]]&gt;=5.7,"Prediabetic","Normal"))</f>
        <v>Prediabetic</v>
      </c>
    </row>
    <row r="1162" spans="1:10" x14ac:dyDescent="0.3">
      <c r="A1162" t="s">
        <v>1166</v>
      </c>
      <c r="B1162" s="3">
        <v>39.994999999999997</v>
      </c>
      <c r="C1162" s="3">
        <v>4.6500000000000004</v>
      </c>
      <c r="D1162" s="54" t="s">
        <v>2</v>
      </c>
      <c r="E1162" s="54" t="s">
        <v>2</v>
      </c>
      <c r="F1162" s="54" t="s">
        <v>2</v>
      </c>
      <c r="G1162" s="54">
        <v>0</v>
      </c>
      <c r="H1162" t="s">
        <v>2</v>
      </c>
      <c r="I1162" t="str">
        <f t="shared" si="19"/>
        <v>Obesity</v>
      </c>
      <c r="J1162" t="str">
        <f>IF(Table1_1[[#This Row],[HBA1C]]&gt;=6.5,"Diabetic",IF(Table1_1[[#This Row],[HBA1C]]&gt;=5.7,"Prediabetic","Normal"))</f>
        <v>Normal</v>
      </c>
    </row>
    <row r="1163" spans="1:10" x14ac:dyDescent="0.3">
      <c r="A1163" t="s">
        <v>1167</v>
      </c>
      <c r="B1163" s="3">
        <v>22.92</v>
      </c>
      <c r="C1163" s="3">
        <v>5.87</v>
      </c>
      <c r="D1163" s="54" t="s">
        <v>3</v>
      </c>
      <c r="E1163" s="54" t="s">
        <v>2</v>
      </c>
      <c r="F1163" s="54" t="s">
        <v>2</v>
      </c>
      <c r="G1163" s="54">
        <v>1</v>
      </c>
      <c r="H1163" t="s">
        <v>2</v>
      </c>
      <c r="I1163" t="str">
        <f t="shared" si="19"/>
        <v>Normal Weight</v>
      </c>
      <c r="J1163" t="str">
        <f>IF(Table1_1[[#This Row],[HBA1C]]&gt;=6.5,"Diabetic",IF(Table1_1[[#This Row],[HBA1C]]&gt;=5.7,"Prediabetic","Normal"))</f>
        <v>Prediabetic</v>
      </c>
    </row>
    <row r="1164" spans="1:10" x14ac:dyDescent="0.3">
      <c r="A1164" t="s">
        <v>1168</v>
      </c>
      <c r="B1164" s="3">
        <v>24.78</v>
      </c>
      <c r="C1164" s="3">
        <v>4.24</v>
      </c>
      <c r="D1164" s="54" t="s">
        <v>3</v>
      </c>
      <c r="E1164" s="54" t="s">
        <v>2</v>
      </c>
      <c r="F1164" s="54" t="s">
        <v>2</v>
      </c>
      <c r="G1164" s="54">
        <v>2</v>
      </c>
      <c r="H1164" t="s">
        <v>2</v>
      </c>
      <c r="I1164" t="str">
        <f t="shared" si="19"/>
        <v>Normal Weight</v>
      </c>
      <c r="J1164" t="str">
        <f>IF(Table1_1[[#This Row],[HBA1C]]&gt;=6.5,"Diabetic",IF(Table1_1[[#This Row],[HBA1C]]&gt;=5.7,"Prediabetic","Normal"))</f>
        <v>Normal</v>
      </c>
    </row>
    <row r="1165" spans="1:10" x14ac:dyDescent="0.3">
      <c r="A1165" t="s">
        <v>1169</v>
      </c>
      <c r="B1165" s="3">
        <v>34.07</v>
      </c>
      <c r="C1165" s="3">
        <v>7.81</v>
      </c>
      <c r="D1165" s="54" t="s">
        <v>3</v>
      </c>
      <c r="E1165" s="54" t="s">
        <v>2</v>
      </c>
      <c r="F1165" s="54" t="s">
        <v>2</v>
      </c>
      <c r="G1165" s="54">
        <v>0</v>
      </c>
      <c r="H1165" t="s">
        <v>2</v>
      </c>
      <c r="I1165" t="str">
        <f t="shared" si="19"/>
        <v>Obesity</v>
      </c>
      <c r="J1165" t="str">
        <f>IF(Table1_1[[#This Row],[HBA1C]]&gt;=6.5,"Diabetic",IF(Table1_1[[#This Row],[HBA1C]]&gt;=5.7,"Prediabetic","Normal"))</f>
        <v>Diabetic</v>
      </c>
    </row>
    <row r="1166" spans="1:10" x14ac:dyDescent="0.3">
      <c r="A1166" t="s">
        <v>1170</v>
      </c>
      <c r="B1166" s="3">
        <v>30.14</v>
      </c>
      <c r="C1166" s="3">
        <v>9.85</v>
      </c>
      <c r="D1166" s="54" t="s">
        <v>2</v>
      </c>
      <c r="E1166" s="54" t="s">
        <v>2</v>
      </c>
      <c r="F1166" s="54" t="s">
        <v>2</v>
      </c>
      <c r="G1166" s="54">
        <v>0</v>
      </c>
      <c r="H1166" t="s">
        <v>2</v>
      </c>
      <c r="I1166" t="str">
        <f t="shared" si="19"/>
        <v>Obesity</v>
      </c>
      <c r="J1166" t="str">
        <f>IF(Table1_1[[#This Row],[HBA1C]]&gt;=6.5,"Diabetic",IF(Table1_1[[#This Row],[HBA1C]]&gt;=5.7,"Prediabetic","Normal"))</f>
        <v>Diabetic</v>
      </c>
    </row>
    <row r="1167" spans="1:10" x14ac:dyDescent="0.3">
      <c r="A1167" t="s">
        <v>1171</v>
      </c>
      <c r="B1167" s="3">
        <v>18.05</v>
      </c>
      <c r="C1167" s="3">
        <v>6.94</v>
      </c>
      <c r="D1167" s="54" t="s">
        <v>2</v>
      </c>
      <c r="E1167" s="54" t="s">
        <v>2</v>
      </c>
      <c r="F1167" s="54" t="s">
        <v>2</v>
      </c>
      <c r="G1167" s="54">
        <v>0</v>
      </c>
      <c r="H1167" t="s">
        <v>2</v>
      </c>
      <c r="I1167" t="str">
        <f t="shared" si="19"/>
        <v>Under  Weight</v>
      </c>
      <c r="J1167" t="str">
        <f>IF(Table1_1[[#This Row],[HBA1C]]&gt;=6.5,"Diabetic",IF(Table1_1[[#This Row],[HBA1C]]&gt;=5.7,"Prediabetic","Normal"))</f>
        <v>Diabetic</v>
      </c>
    </row>
    <row r="1168" spans="1:10" x14ac:dyDescent="0.3">
      <c r="A1168" t="s">
        <v>1172</v>
      </c>
      <c r="B1168" s="3">
        <v>37.4</v>
      </c>
      <c r="C1168" s="3">
        <v>11.3</v>
      </c>
      <c r="D1168" s="54" t="s">
        <v>3</v>
      </c>
      <c r="E1168" s="54" t="s">
        <v>2</v>
      </c>
      <c r="F1168" s="54" t="s">
        <v>2</v>
      </c>
      <c r="G1168" s="54">
        <v>2</v>
      </c>
      <c r="H1168" t="s">
        <v>2</v>
      </c>
      <c r="I1168" t="str">
        <f t="shared" si="19"/>
        <v>Obesity</v>
      </c>
      <c r="J1168" t="str">
        <f>IF(Table1_1[[#This Row],[HBA1C]]&gt;=6.5,"Diabetic",IF(Table1_1[[#This Row],[HBA1C]]&gt;=5.7,"Prediabetic","Normal"))</f>
        <v>Diabetic</v>
      </c>
    </row>
    <row r="1169" spans="1:10" x14ac:dyDescent="0.3">
      <c r="A1169" t="s">
        <v>1173</v>
      </c>
      <c r="B1169" s="3">
        <v>25.75</v>
      </c>
      <c r="C1169" s="3">
        <v>9.23</v>
      </c>
      <c r="D1169" s="54" t="s">
        <v>2</v>
      </c>
      <c r="E1169" s="54" t="s">
        <v>2</v>
      </c>
      <c r="F1169" s="54" t="s">
        <v>2</v>
      </c>
      <c r="G1169" s="54">
        <v>0</v>
      </c>
      <c r="H1169" t="s">
        <v>2</v>
      </c>
      <c r="I1169" t="str">
        <f t="shared" si="19"/>
        <v>Overweight</v>
      </c>
      <c r="J1169" t="str">
        <f>IF(Table1_1[[#This Row],[HBA1C]]&gt;=6.5,"Diabetic",IF(Table1_1[[#This Row],[HBA1C]]&gt;=5.7,"Prediabetic","Normal"))</f>
        <v>Diabetic</v>
      </c>
    </row>
    <row r="1170" spans="1:10" x14ac:dyDescent="0.3">
      <c r="A1170" t="s">
        <v>1174</v>
      </c>
      <c r="B1170" s="3">
        <v>32.299999999999997</v>
      </c>
      <c r="C1170" s="3">
        <v>4.37</v>
      </c>
      <c r="D1170" s="54" t="s">
        <v>2</v>
      </c>
      <c r="E1170" s="54" t="s">
        <v>2</v>
      </c>
      <c r="F1170" s="54" t="s">
        <v>2</v>
      </c>
      <c r="G1170" s="54">
        <v>2</v>
      </c>
      <c r="H1170" t="s">
        <v>2</v>
      </c>
      <c r="I1170" t="str">
        <f t="shared" si="19"/>
        <v>Obesity</v>
      </c>
      <c r="J1170" t="str">
        <f>IF(Table1_1[[#This Row],[HBA1C]]&gt;=6.5,"Diabetic",IF(Table1_1[[#This Row],[HBA1C]]&gt;=5.7,"Prediabetic","Normal"))</f>
        <v>Normal</v>
      </c>
    </row>
    <row r="1171" spans="1:10" x14ac:dyDescent="0.3">
      <c r="A1171" t="s">
        <v>1175</v>
      </c>
      <c r="B1171" s="3">
        <v>28.61</v>
      </c>
      <c r="C1171" s="3">
        <v>5.76</v>
      </c>
      <c r="D1171" s="54" t="s">
        <v>2</v>
      </c>
      <c r="E1171" s="54" t="s">
        <v>2</v>
      </c>
      <c r="F1171" s="54" t="s">
        <v>4</v>
      </c>
      <c r="G1171" s="54">
        <v>1</v>
      </c>
      <c r="H1171" t="s">
        <v>2</v>
      </c>
      <c r="I1171" t="str">
        <f t="shared" si="19"/>
        <v>Overweight</v>
      </c>
      <c r="J1171" t="str">
        <f>IF(Table1_1[[#This Row],[HBA1C]]&gt;=6.5,"Diabetic",IF(Table1_1[[#This Row],[HBA1C]]&gt;=5.7,"Prediabetic","Normal"))</f>
        <v>Prediabetic</v>
      </c>
    </row>
    <row r="1172" spans="1:10" x14ac:dyDescent="0.3">
      <c r="A1172" t="s">
        <v>1176</v>
      </c>
      <c r="B1172" s="3">
        <v>45.41</v>
      </c>
      <c r="C1172" s="3">
        <v>4.96</v>
      </c>
      <c r="D1172" s="54" t="s">
        <v>2</v>
      </c>
      <c r="E1172" s="54" t="s">
        <v>2</v>
      </c>
      <c r="F1172" s="54" t="s">
        <v>2</v>
      </c>
      <c r="G1172" s="54">
        <v>1</v>
      </c>
      <c r="H1172" t="s">
        <v>2</v>
      </c>
      <c r="I1172" t="str">
        <f t="shared" si="19"/>
        <v>Obesity</v>
      </c>
      <c r="J1172" t="str">
        <f>IF(Table1_1[[#This Row],[HBA1C]]&gt;=6.5,"Diabetic",IF(Table1_1[[#This Row],[HBA1C]]&gt;=5.7,"Prediabetic","Normal"))</f>
        <v>Normal</v>
      </c>
    </row>
    <row r="1173" spans="1:10" x14ac:dyDescent="0.3">
      <c r="A1173" t="s">
        <v>1177</v>
      </c>
      <c r="B1173" s="3">
        <v>31.2</v>
      </c>
      <c r="C1173" s="3">
        <v>11.04</v>
      </c>
      <c r="D1173" s="54" t="s">
        <v>3</v>
      </c>
      <c r="E1173" s="54" t="s">
        <v>2</v>
      </c>
      <c r="F1173" s="54" t="s">
        <v>2</v>
      </c>
      <c r="G1173" s="54">
        <v>2</v>
      </c>
      <c r="H1173" t="s">
        <v>2</v>
      </c>
      <c r="I1173" t="str">
        <f t="shared" si="19"/>
        <v>Obesity</v>
      </c>
      <c r="J1173" t="str">
        <f>IF(Table1_1[[#This Row],[HBA1C]]&gt;=6.5,"Diabetic",IF(Table1_1[[#This Row],[HBA1C]]&gt;=5.7,"Prediabetic","Normal"))</f>
        <v>Diabetic</v>
      </c>
    </row>
    <row r="1174" spans="1:10" x14ac:dyDescent="0.3">
      <c r="A1174" t="s">
        <v>1178</v>
      </c>
      <c r="B1174" s="3">
        <v>29.83</v>
      </c>
      <c r="C1174" s="3">
        <v>7.81</v>
      </c>
      <c r="D1174" s="54" t="s">
        <v>3</v>
      </c>
      <c r="E1174" s="54" t="s">
        <v>2</v>
      </c>
      <c r="F1174" s="54" t="s">
        <v>2</v>
      </c>
      <c r="G1174" s="54">
        <v>1</v>
      </c>
      <c r="H1174" t="s">
        <v>2</v>
      </c>
      <c r="I1174" t="str">
        <f t="shared" si="19"/>
        <v>Overweight</v>
      </c>
      <c r="J1174" t="str">
        <f>IF(Table1_1[[#This Row],[HBA1C]]&gt;=6.5,"Diabetic",IF(Table1_1[[#This Row],[HBA1C]]&gt;=5.7,"Prediabetic","Normal"))</f>
        <v>Diabetic</v>
      </c>
    </row>
    <row r="1175" spans="1:10" x14ac:dyDescent="0.3">
      <c r="A1175" t="s">
        <v>1179</v>
      </c>
      <c r="B1175" s="3">
        <v>29.06</v>
      </c>
      <c r="C1175" s="3">
        <v>4.55</v>
      </c>
      <c r="D1175" s="54" t="s">
        <v>2</v>
      </c>
      <c r="E1175" s="54" t="s">
        <v>2</v>
      </c>
      <c r="F1175" s="54" t="s">
        <v>2</v>
      </c>
      <c r="G1175" s="54">
        <v>0</v>
      </c>
      <c r="H1175" t="s">
        <v>2</v>
      </c>
      <c r="I1175" t="str">
        <f t="shared" si="19"/>
        <v>Overweight</v>
      </c>
      <c r="J1175" t="str">
        <f>IF(Table1_1[[#This Row],[HBA1C]]&gt;=6.5,"Diabetic",IF(Table1_1[[#This Row],[HBA1C]]&gt;=5.7,"Prediabetic","Normal"))</f>
        <v>Normal</v>
      </c>
    </row>
    <row r="1176" spans="1:10" x14ac:dyDescent="0.3">
      <c r="A1176" t="s">
        <v>1180</v>
      </c>
      <c r="B1176" s="3">
        <v>27.454999999999998</v>
      </c>
      <c r="C1176" s="3">
        <v>6.13</v>
      </c>
      <c r="D1176" s="54" t="s">
        <v>2</v>
      </c>
      <c r="E1176" s="54" t="s">
        <v>2</v>
      </c>
      <c r="F1176" s="54" t="s">
        <v>2</v>
      </c>
      <c r="G1176" s="54">
        <v>2</v>
      </c>
      <c r="H1176" t="s">
        <v>2</v>
      </c>
      <c r="I1176" t="str">
        <f t="shared" si="19"/>
        <v>Overweight</v>
      </c>
      <c r="J1176" t="str">
        <f>IF(Table1_1[[#This Row],[HBA1C]]&gt;=6.5,"Diabetic",IF(Table1_1[[#This Row],[HBA1C]]&gt;=5.7,"Prediabetic","Normal"))</f>
        <v>Prediabetic</v>
      </c>
    </row>
    <row r="1177" spans="1:10" x14ac:dyDescent="0.3">
      <c r="A1177" t="s">
        <v>1181</v>
      </c>
      <c r="B1177" s="3">
        <v>23.01</v>
      </c>
      <c r="C1177" s="3">
        <v>6.04</v>
      </c>
      <c r="D1177" s="54" t="s">
        <v>3</v>
      </c>
      <c r="E1177" s="54" t="s">
        <v>2</v>
      </c>
      <c r="F1177" s="54" t="s">
        <v>2</v>
      </c>
      <c r="G1177" s="54">
        <v>1</v>
      </c>
      <c r="H1177" t="s">
        <v>2</v>
      </c>
      <c r="I1177" t="str">
        <f t="shared" si="19"/>
        <v>Normal Weight</v>
      </c>
      <c r="J1177" t="str">
        <f>IF(Table1_1[[#This Row],[HBA1C]]&gt;=6.5,"Diabetic",IF(Table1_1[[#This Row],[HBA1C]]&gt;=5.7,"Prediabetic","Normal"))</f>
        <v>Prediabetic</v>
      </c>
    </row>
    <row r="1178" spans="1:10" x14ac:dyDescent="0.3">
      <c r="A1178" t="s">
        <v>1182</v>
      </c>
      <c r="B1178" s="3">
        <v>31.39</v>
      </c>
      <c r="C1178" s="3">
        <v>8.85</v>
      </c>
      <c r="D1178" s="54" t="s">
        <v>3</v>
      </c>
      <c r="E1178" s="54" t="s">
        <v>2</v>
      </c>
      <c r="F1178" s="54" t="s">
        <v>2</v>
      </c>
      <c r="G1178" s="54">
        <v>0</v>
      </c>
      <c r="H1178" t="s">
        <v>2</v>
      </c>
      <c r="I1178" t="str">
        <f t="shared" si="19"/>
        <v>Obesity</v>
      </c>
      <c r="J1178" t="str">
        <f>IF(Table1_1[[#This Row],[HBA1C]]&gt;=6.5,"Diabetic",IF(Table1_1[[#This Row],[HBA1C]]&gt;=5.7,"Prediabetic","Normal"))</f>
        <v>Diabetic</v>
      </c>
    </row>
    <row r="1179" spans="1:10" x14ac:dyDescent="0.3">
      <c r="A1179" t="s">
        <v>1183</v>
      </c>
      <c r="B1179" s="3">
        <v>34.770000000000003</v>
      </c>
      <c r="C1179" s="3">
        <v>10.54</v>
      </c>
      <c r="D1179" s="54" t="s">
        <v>2</v>
      </c>
      <c r="E1179" s="54" t="s">
        <v>2</v>
      </c>
      <c r="F1179" s="54" t="s">
        <v>2</v>
      </c>
      <c r="G1179" s="54">
        <v>2</v>
      </c>
      <c r="H1179" t="s">
        <v>2</v>
      </c>
      <c r="I1179" t="str">
        <f t="shared" si="19"/>
        <v>Obesity</v>
      </c>
      <c r="J1179" t="str">
        <f>IF(Table1_1[[#This Row],[HBA1C]]&gt;=6.5,"Diabetic",IF(Table1_1[[#This Row],[HBA1C]]&gt;=5.7,"Prediabetic","Normal"))</f>
        <v>Diabetic</v>
      </c>
    </row>
    <row r="1180" spans="1:10" x14ac:dyDescent="0.3">
      <c r="A1180" t="s">
        <v>1184</v>
      </c>
      <c r="B1180" s="3">
        <v>24.48</v>
      </c>
      <c r="C1180" s="3">
        <v>4.37</v>
      </c>
      <c r="D1180" s="54" t="s">
        <v>3</v>
      </c>
      <c r="E1180" s="54" t="s">
        <v>2</v>
      </c>
      <c r="F1180" s="54" t="s">
        <v>2</v>
      </c>
      <c r="G1180" s="54">
        <v>2</v>
      </c>
      <c r="H1180" t="s">
        <v>2</v>
      </c>
      <c r="I1180" t="str">
        <f t="shared" si="19"/>
        <v>Normal Weight</v>
      </c>
      <c r="J1180" t="str">
        <f>IF(Table1_1[[#This Row],[HBA1C]]&gt;=6.5,"Diabetic",IF(Table1_1[[#This Row],[HBA1C]]&gt;=5.7,"Prediabetic","Normal"))</f>
        <v>Normal</v>
      </c>
    </row>
    <row r="1181" spans="1:10" x14ac:dyDescent="0.3">
      <c r="A1181" t="s">
        <v>1185</v>
      </c>
      <c r="B1181" s="3">
        <v>22.61</v>
      </c>
      <c r="C1181" s="3">
        <v>9.6300000000000008</v>
      </c>
      <c r="D1181" s="54" t="s">
        <v>2</v>
      </c>
      <c r="E1181" s="54" t="s">
        <v>2</v>
      </c>
      <c r="F1181" s="54" t="s">
        <v>2</v>
      </c>
      <c r="G1181" s="54">
        <v>2</v>
      </c>
      <c r="H1181" t="s">
        <v>2</v>
      </c>
      <c r="I1181" t="str">
        <f t="shared" si="19"/>
        <v>Normal Weight</v>
      </c>
      <c r="J1181" t="str">
        <f>IF(Table1_1[[#This Row],[HBA1C]]&gt;=6.5,"Diabetic",IF(Table1_1[[#This Row],[HBA1C]]&gt;=5.7,"Prediabetic","Normal"))</f>
        <v>Diabetic</v>
      </c>
    </row>
    <row r="1182" spans="1:10" x14ac:dyDescent="0.3">
      <c r="A1182" t="s">
        <v>1186</v>
      </c>
      <c r="B1182" s="3">
        <v>34.299999999999997</v>
      </c>
      <c r="C1182" s="3">
        <v>10.37</v>
      </c>
      <c r="D1182" s="54" t="s">
        <v>2</v>
      </c>
      <c r="E1182" s="54" t="s">
        <v>2</v>
      </c>
      <c r="F1182" s="54" t="s">
        <v>2</v>
      </c>
      <c r="G1182" s="54">
        <v>0</v>
      </c>
      <c r="H1182" t="s">
        <v>2</v>
      </c>
      <c r="I1182" t="str">
        <f t="shared" si="19"/>
        <v>Obesity</v>
      </c>
      <c r="J1182" t="str">
        <f>IF(Table1_1[[#This Row],[HBA1C]]&gt;=6.5,"Diabetic",IF(Table1_1[[#This Row],[HBA1C]]&gt;=5.7,"Prediabetic","Normal"))</f>
        <v>Diabetic</v>
      </c>
    </row>
    <row r="1183" spans="1:10" x14ac:dyDescent="0.3">
      <c r="A1183" t="s">
        <v>1187</v>
      </c>
      <c r="B1183" s="3">
        <v>46.09</v>
      </c>
      <c r="C1183" s="3">
        <v>5.44</v>
      </c>
      <c r="D1183" s="54" t="s">
        <v>2</v>
      </c>
      <c r="E1183" s="54" t="s">
        <v>2</v>
      </c>
      <c r="F1183" s="54" t="s">
        <v>2</v>
      </c>
      <c r="G1183" s="54">
        <v>2</v>
      </c>
      <c r="H1183" t="s">
        <v>2</v>
      </c>
      <c r="I1183" t="str">
        <f t="shared" si="19"/>
        <v>Obesity</v>
      </c>
      <c r="J1183" t="str">
        <f>IF(Table1_1[[#This Row],[HBA1C]]&gt;=6.5,"Diabetic",IF(Table1_1[[#This Row],[HBA1C]]&gt;=5.7,"Prediabetic","Normal"))</f>
        <v>Normal</v>
      </c>
    </row>
    <row r="1184" spans="1:10" x14ac:dyDescent="0.3">
      <c r="A1184" t="s">
        <v>1188</v>
      </c>
      <c r="B1184" s="3">
        <v>44.744999999999997</v>
      </c>
      <c r="C1184" s="3">
        <v>5.19</v>
      </c>
      <c r="D1184" s="54" t="s">
        <v>2</v>
      </c>
      <c r="E1184" s="54" t="s">
        <v>2</v>
      </c>
      <c r="F1184" s="54" t="s">
        <v>2</v>
      </c>
      <c r="G1184" s="54">
        <v>2</v>
      </c>
      <c r="H1184" t="s">
        <v>2</v>
      </c>
      <c r="I1184" t="str">
        <f t="shared" si="19"/>
        <v>Obesity</v>
      </c>
      <c r="J1184" t="str">
        <f>IF(Table1_1[[#This Row],[HBA1C]]&gt;=6.5,"Diabetic",IF(Table1_1[[#This Row],[HBA1C]]&gt;=5.7,"Prediabetic","Normal"))</f>
        <v>Normal</v>
      </c>
    </row>
    <row r="1185" spans="1:10" x14ac:dyDescent="0.3">
      <c r="A1185" t="s">
        <v>1189</v>
      </c>
      <c r="B1185" s="3">
        <v>26.33</v>
      </c>
      <c r="C1185" s="3">
        <v>11.8</v>
      </c>
      <c r="D1185" s="54" t="s">
        <v>3</v>
      </c>
      <c r="E1185" s="54" t="s">
        <v>2</v>
      </c>
      <c r="F1185" s="54" t="s">
        <v>2</v>
      </c>
      <c r="G1185" s="54">
        <v>1</v>
      </c>
      <c r="H1185" t="s">
        <v>2</v>
      </c>
      <c r="I1185" t="str">
        <f t="shared" si="19"/>
        <v>Overweight</v>
      </c>
      <c r="J1185" t="str">
        <f>IF(Table1_1[[#This Row],[HBA1C]]&gt;=6.5,"Diabetic",IF(Table1_1[[#This Row],[HBA1C]]&gt;=5.7,"Prediabetic","Normal"))</f>
        <v>Diabetic</v>
      </c>
    </row>
    <row r="1186" spans="1:10" x14ac:dyDescent="0.3">
      <c r="A1186" t="s">
        <v>1190</v>
      </c>
      <c r="B1186" s="3">
        <v>26.6</v>
      </c>
      <c r="C1186" s="3">
        <v>8.3800000000000008</v>
      </c>
      <c r="D1186" s="54" t="s">
        <v>2</v>
      </c>
      <c r="E1186" s="54" t="s">
        <v>2</v>
      </c>
      <c r="F1186" s="54" t="s">
        <v>2</v>
      </c>
      <c r="G1186" s="54">
        <v>2</v>
      </c>
      <c r="H1186" t="s">
        <v>2</v>
      </c>
      <c r="I1186" t="str">
        <f t="shared" si="19"/>
        <v>Overweight</v>
      </c>
      <c r="J1186" t="str">
        <f>IF(Table1_1[[#This Row],[HBA1C]]&gt;=6.5,"Diabetic",IF(Table1_1[[#This Row],[HBA1C]]&gt;=5.7,"Prediabetic","Normal"))</f>
        <v>Diabetic</v>
      </c>
    </row>
    <row r="1187" spans="1:10" x14ac:dyDescent="0.3">
      <c r="A1187" t="s">
        <v>1191</v>
      </c>
      <c r="B1187" s="3">
        <v>27.5</v>
      </c>
      <c r="C1187" s="3">
        <v>7.58</v>
      </c>
      <c r="D1187" s="54" t="s">
        <v>2</v>
      </c>
      <c r="E1187" s="54" t="s">
        <v>2</v>
      </c>
      <c r="F1187" s="54" t="s">
        <v>2</v>
      </c>
      <c r="G1187" s="54">
        <v>0</v>
      </c>
      <c r="H1187" t="s">
        <v>2</v>
      </c>
      <c r="I1187" t="str">
        <f t="shared" si="19"/>
        <v>Overweight</v>
      </c>
      <c r="J1187" t="str">
        <f>IF(Table1_1[[#This Row],[HBA1C]]&gt;=6.5,"Diabetic",IF(Table1_1[[#This Row],[HBA1C]]&gt;=5.7,"Prediabetic","Normal"))</f>
        <v>Diabetic</v>
      </c>
    </row>
    <row r="1188" spans="1:10" x14ac:dyDescent="0.3">
      <c r="A1188" t="s">
        <v>1192</v>
      </c>
      <c r="B1188" s="3">
        <v>41.55</v>
      </c>
      <c r="C1188" s="3">
        <v>4.6100000000000003</v>
      </c>
      <c r="D1188" s="54" t="s">
        <v>2</v>
      </c>
      <c r="E1188" s="54" t="s">
        <v>2</v>
      </c>
      <c r="F1188" s="54" t="s">
        <v>2</v>
      </c>
      <c r="G1188" s="54">
        <v>1</v>
      </c>
      <c r="H1188" t="s">
        <v>2</v>
      </c>
      <c r="I1188" t="str">
        <f t="shared" si="19"/>
        <v>Obesity</v>
      </c>
      <c r="J1188" t="str">
        <f>IF(Table1_1[[#This Row],[HBA1C]]&gt;=6.5,"Diabetic",IF(Table1_1[[#This Row],[HBA1C]]&gt;=5.7,"Prediabetic","Normal"))</f>
        <v>Normal</v>
      </c>
    </row>
    <row r="1189" spans="1:10" x14ac:dyDescent="0.3">
      <c r="A1189" t="s">
        <v>1193</v>
      </c>
      <c r="B1189" s="3">
        <v>41.47</v>
      </c>
      <c r="C1189" s="3">
        <v>4.7</v>
      </c>
      <c r="D1189" s="54" t="s">
        <v>3</v>
      </c>
      <c r="E1189" s="54" t="s">
        <v>2</v>
      </c>
      <c r="F1189" s="54" t="s">
        <v>4</v>
      </c>
      <c r="G1189" s="54">
        <v>1</v>
      </c>
      <c r="H1189" t="s">
        <v>2</v>
      </c>
      <c r="I1189" t="str">
        <f t="shared" si="19"/>
        <v>Obesity</v>
      </c>
      <c r="J1189" t="str">
        <f>IF(Table1_1[[#This Row],[HBA1C]]&gt;=6.5,"Diabetic",IF(Table1_1[[#This Row],[HBA1C]]&gt;=5.7,"Prediabetic","Normal"))</f>
        <v>Normal</v>
      </c>
    </row>
    <row r="1190" spans="1:10" x14ac:dyDescent="0.3">
      <c r="A1190" t="s">
        <v>1194</v>
      </c>
      <c r="B1190" s="3">
        <v>24.795000000000002</v>
      </c>
      <c r="C1190" s="3">
        <v>6.05</v>
      </c>
      <c r="D1190" s="54" t="s">
        <v>3</v>
      </c>
      <c r="E1190" s="54" t="s">
        <v>2</v>
      </c>
      <c r="F1190" s="54" t="s">
        <v>2</v>
      </c>
      <c r="G1190" s="54">
        <v>0</v>
      </c>
      <c r="H1190" t="s">
        <v>2</v>
      </c>
      <c r="I1190" t="str">
        <f t="shared" si="19"/>
        <v>Normal Weight</v>
      </c>
      <c r="J1190" t="str">
        <f>IF(Table1_1[[#This Row],[HBA1C]]&gt;=6.5,"Diabetic",IF(Table1_1[[#This Row],[HBA1C]]&gt;=5.7,"Prediabetic","Normal"))</f>
        <v>Prediabetic</v>
      </c>
    </row>
    <row r="1191" spans="1:10" x14ac:dyDescent="0.3">
      <c r="A1191" t="s">
        <v>1195</v>
      </c>
      <c r="B1191" s="3">
        <v>29.48</v>
      </c>
      <c r="C1191" s="3">
        <v>5.63</v>
      </c>
      <c r="D1191" s="54" t="s">
        <v>3</v>
      </c>
      <c r="E1191" s="54" t="s">
        <v>2</v>
      </c>
      <c r="F1191" s="54" t="s">
        <v>4</v>
      </c>
      <c r="G1191" s="54">
        <v>1</v>
      </c>
      <c r="H1191" t="s">
        <v>2</v>
      </c>
      <c r="I1191" t="str">
        <f t="shared" si="19"/>
        <v>Overweight</v>
      </c>
      <c r="J1191" t="str">
        <f>IF(Table1_1[[#This Row],[HBA1C]]&gt;=6.5,"Diabetic",IF(Table1_1[[#This Row],[HBA1C]]&gt;=5.7,"Prediabetic","Normal"))</f>
        <v>Normal</v>
      </c>
    </row>
    <row r="1192" spans="1:10" x14ac:dyDescent="0.3">
      <c r="A1192" t="s">
        <v>1196</v>
      </c>
      <c r="B1192" s="3">
        <v>28.09</v>
      </c>
      <c r="C1192" s="3">
        <v>6.06</v>
      </c>
      <c r="D1192" s="54" t="s">
        <v>2</v>
      </c>
      <c r="E1192" s="54" t="s">
        <v>2</v>
      </c>
      <c r="F1192" s="54" t="s">
        <v>4</v>
      </c>
      <c r="G1192" s="54">
        <v>1</v>
      </c>
      <c r="H1192" t="s">
        <v>2</v>
      </c>
      <c r="I1192" t="str">
        <f t="shared" si="19"/>
        <v>Overweight</v>
      </c>
      <c r="J1192" t="str">
        <f>IF(Table1_1[[#This Row],[HBA1C]]&gt;=6.5,"Diabetic",IF(Table1_1[[#This Row],[HBA1C]]&gt;=5.7,"Prediabetic","Normal"))</f>
        <v>Prediabetic</v>
      </c>
    </row>
    <row r="1193" spans="1:10" x14ac:dyDescent="0.3">
      <c r="A1193" t="s">
        <v>1197</v>
      </c>
      <c r="B1193" s="3">
        <v>32.729999999999997</v>
      </c>
      <c r="C1193" s="3">
        <v>5.19</v>
      </c>
      <c r="D1193" s="54" t="s">
        <v>2</v>
      </c>
      <c r="E1193" s="54" t="s">
        <v>2</v>
      </c>
      <c r="F1193" s="54" t="s">
        <v>2</v>
      </c>
      <c r="G1193" s="54">
        <v>1</v>
      </c>
      <c r="H1193" t="s">
        <v>2</v>
      </c>
      <c r="I1193" t="str">
        <f t="shared" si="19"/>
        <v>Obesity</v>
      </c>
      <c r="J1193" t="str">
        <f>IF(Table1_1[[#This Row],[HBA1C]]&gt;=6.5,"Diabetic",IF(Table1_1[[#This Row],[HBA1C]]&gt;=5.7,"Prediabetic","Normal"))</f>
        <v>Normal</v>
      </c>
    </row>
    <row r="1194" spans="1:10" x14ac:dyDescent="0.3">
      <c r="A1194" t="s">
        <v>1198</v>
      </c>
      <c r="B1194" s="3">
        <v>27.36</v>
      </c>
      <c r="C1194" s="3">
        <v>8.9600000000000009</v>
      </c>
      <c r="D1194" s="54" t="s">
        <v>2</v>
      </c>
      <c r="E1194" s="54" t="s">
        <v>2</v>
      </c>
      <c r="F1194" s="54" t="s">
        <v>2</v>
      </c>
      <c r="G1194" s="54">
        <v>0</v>
      </c>
      <c r="H1194" t="s">
        <v>2</v>
      </c>
      <c r="I1194" t="str">
        <f t="shared" si="19"/>
        <v>Overweight</v>
      </c>
      <c r="J1194" t="str">
        <f>IF(Table1_1[[#This Row],[HBA1C]]&gt;=6.5,"Diabetic",IF(Table1_1[[#This Row],[HBA1C]]&gt;=5.7,"Prediabetic","Normal"))</f>
        <v>Diabetic</v>
      </c>
    </row>
    <row r="1195" spans="1:10" x14ac:dyDescent="0.3">
      <c r="A1195" t="s">
        <v>1199</v>
      </c>
      <c r="B1195" s="3">
        <v>27.265000000000001</v>
      </c>
      <c r="C1195" s="3">
        <v>11.39</v>
      </c>
      <c r="D1195" s="54" t="s">
        <v>2</v>
      </c>
      <c r="E1195" s="54" t="s">
        <v>2</v>
      </c>
      <c r="F1195" s="54" t="s">
        <v>2</v>
      </c>
      <c r="G1195" s="54">
        <v>0</v>
      </c>
      <c r="H1195" t="s">
        <v>2</v>
      </c>
      <c r="I1195" t="str">
        <f t="shared" si="19"/>
        <v>Overweight</v>
      </c>
      <c r="J1195" t="str">
        <f>IF(Table1_1[[#This Row],[HBA1C]]&gt;=6.5,"Diabetic",IF(Table1_1[[#This Row],[HBA1C]]&gt;=5.7,"Prediabetic","Normal"))</f>
        <v>Diabetic</v>
      </c>
    </row>
    <row r="1196" spans="1:10" x14ac:dyDescent="0.3">
      <c r="A1196" t="s">
        <v>1200</v>
      </c>
      <c r="B1196" s="3">
        <v>48.07</v>
      </c>
      <c r="C1196" s="3">
        <v>4.0599999999999996</v>
      </c>
      <c r="D1196" s="54" t="s">
        <v>3</v>
      </c>
      <c r="E1196" s="54" t="s">
        <v>2</v>
      </c>
      <c r="F1196" s="54" t="s">
        <v>2</v>
      </c>
      <c r="G1196" s="54">
        <v>0</v>
      </c>
      <c r="H1196" t="s">
        <v>2</v>
      </c>
      <c r="I1196" t="str">
        <f t="shared" si="19"/>
        <v>Obesity</v>
      </c>
      <c r="J1196" t="str">
        <f>IF(Table1_1[[#This Row],[HBA1C]]&gt;=6.5,"Diabetic",IF(Table1_1[[#This Row],[HBA1C]]&gt;=5.7,"Prediabetic","Normal"))</f>
        <v>Normal</v>
      </c>
    </row>
    <row r="1197" spans="1:10" x14ac:dyDescent="0.3">
      <c r="A1197" t="s">
        <v>1201</v>
      </c>
      <c r="B1197" s="3">
        <v>30.8</v>
      </c>
      <c r="C1197" s="3">
        <v>5.23</v>
      </c>
      <c r="D1197" s="54" t="s">
        <v>3</v>
      </c>
      <c r="E1197" s="54" t="s">
        <v>2</v>
      </c>
      <c r="F1197" s="54" t="s">
        <v>2</v>
      </c>
      <c r="G1197" s="54">
        <v>0</v>
      </c>
      <c r="H1197" t="s">
        <v>2</v>
      </c>
      <c r="I1197" t="str">
        <f t="shared" si="19"/>
        <v>Obesity</v>
      </c>
      <c r="J1197" t="str">
        <f>IF(Table1_1[[#This Row],[HBA1C]]&gt;=6.5,"Diabetic",IF(Table1_1[[#This Row],[HBA1C]]&gt;=5.7,"Prediabetic","Normal"))</f>
        <v>Normal</v>
      </c>
    </row>
    <row r="1198" spans="1:10" x14ac:dyDescent="0.3">
      <c r="A1198" t="s">
        <v>1202</v>
      </c>
      <c r="B1198" s="3">
        <v>32.299999999999997</v>
      </c>
      <c r="C1198" s="3">
        <v>5.05</v>
      </c>
      <c r="D1198" s="54" t="s">
        <v>3</v>
      </c>
      <c r="E1198" s="54" t="s">
        <v>2</v>
      </c>
      <c r="F1198" s="54" t="s">
        <v>2</v>
      </c>
      <c r="G1198" s="54">
        <v>0</v>
      </c>
      <c r="H1198" t="s">
        <v>2</v>
      </c>
      <c r="I1198" t="str">
        <f t="shared" si="19"/>
        <v>Obesity</v>
      </c>
      <c r="J1198" t="str">
        <f>IF(Table1_1[[#This Row],[HBA1C]]&gt;=6.5,"Diabetic",IF(Table1_1[[#This Row],[HBA1C]]&gt;=5.7,"Prediabetic","Normal"))</f>
        <v>Normal</v>
      </c>
    </row>
    <row r="1199" spans="1:10" x14ac:dyDescent="0.3">
      <c r="A1199" t="s">
        <v>1203</v>
      </c>
      <c r="B1199" s="3">
        <v>39.700000000000003</v>
      </c>
      <c r="C1199" s="3">
        <v>7.34</v>
      </c>
      <c r="D1199" s="54" t="s">
        <v>2</v>
      </c>
      <c r="E1199" s="54" t="s">
        <v>2</v>
      </c>
      <c r="F1199" s="54" t="s">
        <v>2</v>
      </c>
      <c r="G1199" s="54">
        <v>0</v>
      </c>
      <c r="H1199" t="s">
        <v>2</v>
      </c>
      <c r="I1199" t="str">
        <f t="shared" si="19"/>
        <v>Obesity</v>
      </c>
      <c r="J1199" t="str">
        <f>IF(Table1_1[[#This Row],[HBA1C]]&gt;=6.5,"Diabetic",IF(Table1_1[[#This Row],[HBA1C]]&gt;=5.7,"Prediabetic","Normal"))</f>
        <v>Diabetic</v>
      </c>
    </row>
    <row r="1200" spans="1:10" x14ac:dyDescent="0.3">
      <c r="A1200" t="s">
        <v>1204</v>
      </c>
      <c r="B1200" s="3">
        <v>35.97</v>
      </c>
      <c r="C1200" s="3">
        <v>8.1300000000000008</v>
      </c>
      <c r="D1200" s="54" t="s">
        <v>2</v>
      </c>
      <c r="E1200" s="54" t="s">
        <v>2</v>
      </c>
      <c r="F1200" s="54" t="s">
        <v>2</v>
      </c>
      <c r="G1200" s="54">
        <v>0</v>
      </c>
      <c r="H1200" t="s">
        <v>2</v>
      </c>
      <c r="I1200" t="str">
        <f t="shared" si="19"/>
        <v>Obesity</v>
      </c>
      <c r="J1200" t="str">
        <f>IF(Table1_1[[#This Row],[HBA1C]]&gt;=6.5,"Diabetic",IF(Table1_1[[#This Row],[HBA1C]]&gt;=5.7,"Prediabetic","Normal"))</f>
        <v>Diabetic</v>
      </c>
    </row>
    <row r="1201" spans="1:10" x14ac:dyDescent="0.3">
      <c r="A1201" t="s">
        <v>1205</v>
      </c>
      <c r="B1201" s="3">
        <v>25.86</v>
      </c>
      <c r="C1201" s="3">
        <v>6.68</v>
      </c>
      <c r="D1201" s="54" t="s">
        <v>3</v>
      </c>
      <c r="E1201" s="54" t="s">
        <v>2</v>
      </c>
      <c r="F1201" s="54" t="s">
        <v>2</v>
      </c>
      <c r="G1201" s="54">
        <v>1</v>
      </c>
      <c r="H1201" t="s">
        <v>2</v>
      </c>
      <c r="I1201" t="str">
        <f t="shared" si="19"/>
        <v>Overweight</v>
      </c>
      <c r="J1201" t="str">
        <f>IF(Table1_1[[#This Row],[HBA1C]]&gt;=6.5,"Diabetic",IF(Table1_1[[#This Row],[HBA1C]]&gt;=5.7,"Prediabetic","Normal"))</f>
        <v>Diabetic</v>
      </c>
    </row>
    <row r="1202" spans="1:10" x14ac:dyDescent="0.3">
      <c r="A1202" t="s">
        <v>1206</v>
      </c>
      <c r="B1202" s="3">
        <v>30.03</v>
      </c>
      <c r="C1202" s="3">
        <v>11.51</v>
      </c>
      <c r="D1202" s="54" t="s">
        <v>2</v>
      </c>
      <c r="E1202" s="54" t="s">
        <v>2</v>
      </c>
      <c r="F1202" s="54" t="s">
        <v>2</v>
      </c>
      <c r="G1202" s="54">
        <v>0</v>
      </c>
      <c r="H1202" t="s">
        <v>2</v>
      </c>
      <c r="I1202" t="str">
        <f t="shared" si="19"/>
        <v>Obesity</v>
      </c>
      <c r="J1202" t="str">
        <f>IF(Table1_1[[#This Row],[HBA1C]]&gt;=6.5,"Diabetic",IF(Table1_1[[#This Row],[HBA1C]]&gt;=5.7,"Prediabetic","Normal"))</f>
        <v>Diabetic</v>
      </c>
    </row>
    <row r="1203" spans="1:10" x14ac:dyDescent="0.3">
      <c r="A1203" t="s">
        <v>1207</v>
      </c>
      <c r="B1203" s="3">
        <v>25.76</v>
      </c>
      <c r="C1203" s="3">
        <v>6.02</v>
      </c>
      <c r="D1203" s="54" t="s">
        <v>3</v>
      </c>
      <c r="E1203" s="54" t="s">
        <v>2</v>
      </c>
      <c r="F1203" s="54" t="s">
        <v>4</v>
      </c>
      <c r="G1203" s="54">
        <v>1</v>
      </c>
      <c r="H1203" t="s">
        <v>2</v>
      </c>
      <c r="I1203" t="str">
        <f t="shared" si="19"/>
        <v>Overweight</v>
      </c>
      <c r="J1203" t="str">
        <f>IF(Table1_1[[#This Row],[HBA1C]]&gt;=6.5,"Diabetic",IF(Table1_1[[#This Row],[HBA1C]]&gt;=5.7,"Prediabetic","Normal"))</f>
        <v>Prediabetic</v>
      </c>
    </row>
    <row r="1204" spans="1:10" x14ac:dyDescent="0.3">
      <c r="A1204" t="s">
        <v>1208</v>
      </c>
      <c r="B1204" s="3">
        <v>22.42</v>
      </c>
      <c r="C1204" s="3">
        <v>7.96</v>
      </c>
      <c r="D1204" s="54" t="s">
        <v>2</v>
      </c>
      <c r="E1204" s="54" t="s">
        <v>2</v>
      </c>
      <c r="F1204" s="54" t="s">
        <v>2</v>
      </c>
      <c r="G1204" s="54">
        <v>0</v>
      </c>
      <c r="H1204" t="s">
        <v>2</v>
      </c>
      <c r="I1204" t="str">
        <f t="shared" si="19"/>
        <v>Normal Weight</v>
      </c>
      <c r="J1204" t="str">
        <f>IF(Table1_1[[#This Row],[HBA1C]]&gt;=6.5,"Diabetic",IF(Table1_1[[#This Row],[HBA1C]]&gt;=5.7,"Prediabetic","Normal"))</f>
        <v>Diabetic</v>
      </c>
    </row>
    <row r="1205" spans="1:10" x14ac:dyDescent="0.3">
      <c r="A1205" t="s">
        <v>1209</v>
      </c>
      <c r="B1205" s="3">
        <v>33.18</v>
      </c>
      <c r="C1205" s="3">
        <v>6.01</v>
      </c>
      <c r="D1205" s="54" t="s">
        <v>3</v>
      </c>
      <c r="E1205" s="54" t="s">
        <v>2</v>
      </c>
      <c r="F1205" s="54" t="s">
        <v>2</v>
      </c>
      <c r="G1205" s="54">
        <v>1</v>
      </c>
      <c r="H1205" t="s">
        <v>2</v>
      </c>
      <c r="I1205" t="str">
        <f t="shared" si="19"/>
        <v>Obesity</v>
      </c>
      <c r="J1205" t="str">
        <f>IF(Table1_1[[#This Row],[HBA1C]]&gt;=6.5,"Diabetic",IF(Table1_1[[#This Row],[HBA1C]]&gt;=5.7,"Prediabetic","Normal"))</f>
        <v>Prediabetic</v>
      </c>
    </row>
    <row r="1206" spans="1:10" x14ac:dyDescent="0.3">
      <c r="A1206" t="s">
        <v>1210</v>
      </c>
      <c r="B1206" s="3">
        <v>43.04</v>
      </c>
      <c r="C1206" s="3">
        <v>5.9</v>
      </c>
      <c r="D1206" s="54" t="s">
        <v>3</v>
      </c>
      <c r="E1206" s="54" t="s">
        <v>2</v>
      </c>
      <c r="F1206" s="54" t="s">
        <v>2</v>
      </c>
      <c r="G1206" s="54">
        <v>0</v>
      </c>
      <c r="H1206" t="s">
        <v>2</v>
      </c>
      <c r="I1206" t="str">
        <f t="shared" si="19"/>
        <v>Obesity</v>
      </c>
      <c r="J1206" t="str">
        <f>IF(Table1_1[[#This Row],[HBA1C]]&gt;=6.5,"Diabetic",IF(Table1_1[[#This Row],[HBA1C]]&gt;=5.7,"Prediabetic","Normal"))</f>
        <v>Prediabetic</v>
      </c>
    </row>
    <row r="1207" spans="1:10" x14ac:dyDescent="0.3">
      <c r="A1207" t="s">
        <v>1211</v>
      </c>
      <c r="B1207" s="3">
        <v>34.15</v>
      </c>
      <c r="C1207" s="3">
        <v>4.49</v>
      </c>
      <c r="D1207" s="54" t="s">
        <v>3</v>
      </c>
      <c r="E1207" s="54" t="s">
        <v>2</v>
      </c>
      <c r="F1207" s="54" t="s">
        <v>2</v>
      </c>
      <c r="G1207" s="54">
        <v>1</v>
      </c>
      <c r="H1207" t="s">
        <v>2</v>
      </c>
      <c r="I1207" t="str">
        <f t="shared" si="19"/>
        <v>Obesity</v>
      </c>
      <c r="J1207" t="str">
        <f>IF(Table1_1[[#This Row],[HBA1C]]&gt;=6.5,"Diabetic",IF(Table1_1[[#This Row],[HBA1C]]&gt;=5.7,"Prediabetic","Normal"))</f>
        <v>Normal</v>
      </c>
    </row>
    <row r="1208" spans="1:10" x14ac:dyDescent="0.3">
      <c r="A1208" t="s">
        <v>1212</v>
      </c>
      <c r="B1208" s="3">
        <v>25.78</v>
      </c>
      <c r="C1208" s="3">
        <v>6.25</v>
      </c>
      <c r="D1208" s="54" t="s">
        <v>2</v>
      </c>
      <c r="E1208" s="54" t="s">
        <v>2</v>
      </c>
      <c r="F1208" s="54" t="s">
        <v>2</v>
      </c>
      <c r="G1208" s="54">
        <v>0</v>
      </c>
      <c r="H1208" t="s">
        <v>2</v>
      </c>
      <c r="I1208" t="str">
        <f t="shared" si="19"/>
        <v>Overweight</v>
      </c>
      <c r="J1208" t="str">
        <f>IF(Table1_1[[#This Row],[HBA1C]]&gt;=6.5,"Diabetic",IF(Table1_1[[#This Row],[HBA1C]]&gt;=5.7,"Prediabetic","Normal"))</f>
        <v>Prediabetic</v>
      </c>
    </row>
    <row r="1209" spans="1:10" x14ac:dyDescent="0.3">
      <c r="A1209" t="s">
        <v>1213</v>
      </c>
      <c r="B1209" s="3">
        <v>21.02</v>
      </c>
      <c r="C1209" s="3">
        <v>9.6199999999999992</v>
      </c>
      <c r="D1209" s="54" t="s">
        <v>3</v>
      </c>
      <c r="E1209" s="54" t="s">
        <v>2</v>
      </c>
      <c r="F1209" s="54" t="s">
        <v>4</v>
      </c>
      <c r="G1209" s="54">
        <v>1</v>
      </c>
      <c r="H1209" t="s">
        <v>2</v>
      </c>
      <c r="I1209" t="str">
        <f t="shared" si="19"/>
        <v>Normal Weight</v>
      </c>
      <c r="J1209" t="str">
        <f>IF(Table1_1[[#This Row],[HBA1C]]&gt;=6.5,"Diabetic",IF(Table1_1[[#This Row],[HBA1C]]&gt;=5.7,"Prediabetic","Normal"))</f>
        <v>Diabetic</v>
      </c>
    </row>
    <row r="1210" spans="1:10" x14ac:dyDescent="0.3">
      <c r="A1210" t="s">
        <v>1214</v>
      </c>
      <c r="B1210" s="3">
        <v>37.51</v>
      </c>
      <c r="C1210" s="3">
        <v>11.06</v>
      </c>
      <c r="D1210" s="54" t="s">
        <v>2</v>
      </c>
      <c r="E1210" s="54" t="s">
        <v>2</v>
      </c>
      <c r="F1210" s="54" t="s">
        <v>2</v>
      </c>
      <c r="G1210" s="54">
        <v>2</v>
      </c>
      <c r="H1210" t="s">
        <v>2</v>
      </c>
      <c r="I1210" t="str">
        <f t="shared" si="19"/>
        <v>Obesity</v>
      </c>
      <c r="J1210" t="str">
        <f>IF(Table1_1[[#This Row],[HBA1C]]&gt;=6.5,"Diabetic",IF(Table1_1[[#This Row],[HBA1C]]&gt;=5.7,"Prediabetic","Normal"))</f>
        <v>Diabetic</v>
      </c>
    </row>
    <row r="1211" spans="1:10" x14ac:dyDescent="0.3">
      <c r="A1211" t="s">
        <v>1215</v>
      </c>
      <c r="B1211" s="3">
        <v>25.745000000000001</v>
      </c>
      <c r="C1211" s="3">
        <v>6.11</v>
      </c>
      <c r="D1211" s="54" t="s">
        <v>3</v>
      </c>
      <c r="E1211" s="54" t="s">
        <v>2</v>
      </c>
      <c r="F1211" s="54" t="s">
        <v>2</v>
      </c>
      <c r="G1211" s="54">
        <v>0</v>
      </c>
      <c r="H1211" t="s">
        <v>2</v>
      </c>
      <c r="I1211" t="str">
        <f t="shared" si="19"/>
        <v>Overweight</v>
      </c>
      <c r="J1211" t="str">
        <f>IF(Table1_1[[#This Row],[HBA1C]]&gt;=6.5,"Diabetic",IF(Table1_1[[#This Row],[HBA1C]]&gt;=5.7,"Prediabetic","Normal"))</f>
        <v>Prediabetic</v>
      </c>
    </row>
    <row r="1212" spans="1:10" x14ac:dyDescent="0.3">
      <c r="A1212" t="s">
        <v>1216</v>
      </c>
      <c r="B1212" s="3">
        <v>31.35</v>
      </c>
      <c r="C1212" s="3">
        <v>11.49</v>
      </c>
      <c r="D1212" s="54" t="s">
        <v>2</v>
      </c>
      <c r="E1212" s="54" t="s">
        <v>2</v>
      </c>
      <c r="F1212" s="54" t="s">
        <v>2</v>
      </c>
      <c r="G1212" s="54">
        <v>2</v>
      </c>
      <c r="H1212" t="s">
        <v>2</v>
      </c>
      <c r="I1212" t="str">
        <f t="shared" si="19"/>
        <v>Obesity</v>
      </c>
      <c r="J1212" t="str">
        <f>IF(Table1_1[[#This Row],[HBA1C]]&gt;=6.5,"Diabetic",IF(Table1_1[[#This Row],[HBA1C]]&gt;=5.7,"Prediabetic","Normal"))</f>
        <v>Diabetic</v>
      </c>
    </row>
    <row r="1213" spans="1:10" x14ac:dyDescent="0.3">
      <c r="A1213" t="s">
        <v>1217</v>
      </c>
      <c r="B1213" s="3">
        <v>29.83</v>
      </c>
      <c r="C1213" s="3">
        <v>8.68</v>
      </c>
      <c r="D1213" s="54" t="s">
        <v>2</v>
      </c>
      <c r="E1213" s="54" t="s">
        <v>2</v>
      </c>
      <c r="F1213" s="54" t="s">
        <v>2</v>
      </c>
      <c r="G1213" s="54">
        <v>2</v>
      </c>
      <c r="H1213" t="s">
        <v>2</v>
      </c>
      <c r="I1213" t="str">
        <f t="shared" si="19"/>
        <v>Overweight</v>
      </c>
      <c r="J1213" t="str">
        <f>IF(Table1_1[[#This Row],[HBA1C]]&gt;=6.5,"Diabetic",IF(Table1_1[[#This Row],[HBA1C]]&gt;=5.7,"Prediabetic","Normal"))</f>
        <v>Diabetic</v>
      </c>
    </row>
    <row r="1214" spans="1:10" x14ac:dyDescent="0.3">
      <c r="A1214" t="s">
        <v>1218</v>
      </c>
      <c r="B1214" s="3">
        <v>25.49</v>
      </c>
      <c r="C1214" s="3">
        <v>5.68</v>
      </c>
      <c r="D1214" s="54" t="s">
        <v>3</v>
      </c>
      <c r="E1214" s="54" t="s">
        <v>2</v>
      </c>
      <c r="F1214" s="54" t="s">
        <v>4</v>
      </c>
      <c r="G1214" s="54">
        <v>1</v>
      </c>
      <c r="H1214" t="s">
        <v>2</v>
      </c>
      <c r="I1214" t="str">
        <f t="shared" si="19"/>
        <v>Overweight</v>
      </c>
      <c r="J1214" t="str">
        <f>IF(Table1_1[[#This Row],[HBA1C]]&gt;=6.5,"Diabetic",IF(Table1_1[[#This Row],[HBA1C]]&gt;=5.7,"Prediabetic","Normal"))</f>
        <v>Normal</v>
      </c>
    </row>
    <row r="1215" spans="1:10" x14ac:dyDescent="0.3">
      <c r="A1215" t="s">
        <v>1219</v>
      </c>
      <c r="B1215" s="3">
        <v>34.1</v>
      </c>
      <c r="C1215" s="3">
        <v>8.4499999999999993</v>
      </c>
      <c r="D1215" s="54" t="s">
        <v>2</v>
      </c>
      <c r="E1215" s="54" t="s">
        <v>2</v>
      </c>
      <c r="F1215" s="54" t="s">
        <v>2</v>
      </c>
      <c r="G1215" s="54">
        <v>0</v>
      </c>
      <c r="H1215" t="s">
        <v>2</v>
      </c>
      <c r="I1215" t="str">
        <f t="shared" si="19"/>
        <v>Obesity</v>
      </c>
      <c r="J1215" t="str">
        <f>IF(Table1_1[[#This Row],[HBA1C]]&gt;=6.5,"Diabetic",IF(Table1_1[[#This Row],[HBA1C]]&gt;=5.7,"Prediabetic","Normal"))</f>
        <v>Diabetic</v>
      </c>
    </row>
    <row r="1216" spans="1:10" x14ac:dyDescent="0.3">
      <c r="A1216" t="s">
        <v>1220</v>
      </c>
      <c r="B1216" s="3">
        <v>25.84</v>
      </c>
      <c r="C1216" s="3">
        <v>8.51</v>
      </c>
      <c r="D1216" s="54" t="s">
        <v>2</v>
      </c>
      <c r="E1216" s="54" t="s">
        <v>2</v>
      </c>
      <c r="F1216" s="54" t="s">
        <v>2</v>
      </c>
      <c r="G1216" s="54">
        <v>2</v>
      </c>
      <c r="H1216" t="s">
        <v>2</v>
      </c>
      <c r="I1216" t="str">
        <f t="shared" si="19"/>
        <v>Overweight</v>
      </c>
      <c r="J1216" t="str">
        <f>IF(Table1_1[[#This Row],[HBA1C]]&gt;=6.5,"Diabetic",IF(Table1_1[[#This Row],[HBA1C]]&gt;=5.7,"Prediabetic","Normal"))</f>
        <v>Diabetic</v>
      </c>
    </row>
    <row r="1217" spans="1:10" x14ac:dyDescent="0.3">
      <c r="A1217" t="s">
        <v>1221</v>
      </c>
      <c r="B1217" s="3">
        <v>20.6</v>
      </c>
      <c r="C1217" s="3">
        <v>7.62</v>
      </c>
      <c r="D1217" s="54" t="s">
        <v>2</v>
      </c>
      <c r="E1217" s="54" t="s">
        <v>2</v>
      </c>
      <c r="F1217" s="54" t="s">
        <v>2</v>
      </c>
      <c r="G1217" s="54">
        <v>0</v>
      </c>
      <c r="H1217" t="s">
        <v>2</v>
      </c>
      <c r="I1217" t="str">
        <f t="shared" si="19"/>
        <v>Normal Weight</v>
      </c>
      <c r="J1217" t="str">
        <f>IF(Table1_1[[#This Row],[HBA1C]]&gt;=6.5,"Diabetic",IF(Table1_1[[#This Row],[HBA1C]]&gt;=5.7,"Prediabetic","Normal"))</f>
        <v>Diabetic</v>
      </c>
    </row>
    <row r="1218" spans="1:10" x14ac:dyDescent="0.3">
      <c r="A1218" t="s">
        <v>1222</v>
      </c>
      <c r="B1218" s="3">
        <v>28.88</v>
      </c>
      <c r="C1218" s="3">
        <v>10.18</v>
      </c>
      <c r="D1218" s="54" t="s">
        <v>2</v>
      </c>
      <c r="E1218" s="54" t="s">
        <v>2</v>
      </c>
      <c r="F1218" s="54" t="s">
        <v>2</v>
      </c>
      <c r="G1218" s="54">
        <v>0</v>
      </c>
      <c r="H1218" t="s">
        <v>2</v>
      </c>
      <c r="I1218" t="str">
        <f t="shared" si="19"/>
        <v>Overweight</v>
      </c>
      <c r="J1218" t="str">
        <f>IF(Table1_1[[#This Row],[HBA1C]]&gt;=6.5,"Diabetic",IF(Table1_1[[#This Row],[HBA1C]]&gt;=5.7,"Prediabetic","Normal"))</f>
        <v>Diabetic</v>
      </c>
    </row>
    <row r="1219" spans="1:10" x14ac:dyDescent="0.3">
      <c r="A1219" t="s">
        <v>1223</v>
      </c>
      <c r="B1219" s="3">
        <v>28.24</v>
      </c>
      <c r="C1219" s="3">
        <v>5.36</v>
      </c>
      <c r="D1219" s="54" t="s">
        <v>2</v>
      </c>
      <c r="E1219" s="54" t="s">
        <v>2</v>
      </c>
      <c r="F1219" s="54" t="s">
        <v>2</v>
      </c>
      <c r="G1219" s="54">
        <v>0</v>
      </c>
      <c r="H1219" t="s">
        <v>2</v>
      </c>
      <c r="I1219" t="str">
        <f t="shared" si="19"/>
        <v>Overweight</v>
      </c>
      <c r="J1219" t="str">
        <f>IF(Table1_1[[#This Row],[HBA1C]]&gt;=6.5,"Diabetic",IF(Table1_1[[#This Row],[HBA1C]]&gt;=5.7,"Prediabetic","Normal"))</f>
        <v>Normal</v>
      </c>
    </row>
    <row r="1220" spans="1:10" x14ac:dyDescent="0.3">
      <c r="A1220" t="s">
        <v>1224</v>
      </c>
      <c r="B1220" s="3">
        <v>25.46</v>
      </c>
      <c r="C1220" s="3">
        <v>11.78</v>
      </c>
      <c r="D1220" s="54" t="s">
        <v>3</v>
      </c>
      <c r="E1220" s="54" t="s">
        <v>2</v>
      </c>
      <c r="F1220" s="54" t="s">
        <v>2</v>
      </c>
      <c r="G1220" s="54">
        <v>1</v>
      </c>
      <c r="H1220" t="s">
        <v>2</v>
      </c>
      <c r="I1220" t="str">
        <f t="shared" si="19"/>
        <v>Overweight</v>
      </c>
      <c r="J1220" t="str">
        <f>IF(Table1_1[[#This Row],[HBA1C]]&gt;=6.5,"Diabetic",IF(Table1_1[[#This Row],[HBA1C]]&gt;=5.7,"Prediabetic","Normal"))</f>
        <v>Diabetic</v>
      </c>
    </row>
    <row r="1221" spans="1:10" x14ac:dyDescent="0.3">
      <c r="A1221" t="s">
        <v>1225</v>
      </c>
      <c r="B1221" s="3">
        <v>29.64</v>
      </c>
      <c r="C1221" s="3">
        <v>10.82</v>
      </c>
      <c r="D1221" s="54" t="s">
        <v>3</v>
      </c>
      <c r="E1221" s="54" t="s">
        <v>2</v>
      </c>
      <c r="F1221" s="54" t="s">
        <v>2</v>
      </c>
      <c r="G1221" s="54">
        <v>0</v>
      </c>
      <c r="H1221" t="s">
        <v>2</v>
      </c>
      <c r="I1221" t="str">
        <f t="shared" si="19"/>
        <v>Overweight</v>
      </c>
      <c r="J1221" t="str">
        <f>IF(Table1_1[[#This Row],[HBA1C]]&gt;=6.5,"Diabetic",IF(Table1_1[[#This Row],[HBA1C]]&gt;=5.7,"Prediabetic","Normal"))</f>
        <v>Diabetic</v>
      </c>
    </row>
    <row r="1222" spans="1:10" x14ac:dyDescent="0.3">
      <c r="A1222" t="s">
        <v>1226</v>
      </c>
      <c r="B1222" s="3">
        <v>31.27</v>
      </c>
      <c r="C1222" s="3">
        <v>7.73</v>
      </c>
      <c r="D1222" s="54" t="s">
        <v>3</v>
      </c>
      <c r="E1222" s="54" t="s">
        <v>2</v>
      </c>
      <c r="F1222" s="54" t="s">
        <v>2</v>
      </c>
      <c r="G1222" s="54">
        <v>1</v>
      </c>
      <c r="H1222" t="s">
        <v>2</v>
      </c>
      <c r="I1222" t="str">
        <f t="shared" si="19"/>
        <v>Obesity</v>
      </c>
      <c r="J1222" t="str">
        <f>IF(Table1_1[[#This Row],[HBA1C]]&gt;=6.5,"Diabetic",IF(Table1_1[[#This Row],[HBA1C]]&gt;=5.7,"Prediabetic","Normal"))</f>
        <v>Diabetic</v>
      </c>
    </row>
    <row r="1223" spans="1:10" x14ac:dyDescent="0.3">
      <c r="A1223" t="s">
        <v>1227</v>
      </c>
      <c r="B1223" s="3">
        <v>19.95</v>
      </c>
      <c r="C1223" s="3">
        <v>6.24</v>
      </c>
      <c r="D1223" s="54" t="s">
        <v>3</v>
      </c>
      <c r="E1223" s="54" t="s">
        <v>2</v>
      </c>
      <c r="F1223" s="54" t="s">
        <v>2</v>
      </c>
      <c r="G1223" s="54">
        <v>0</v>
      </c>
      <c r="H1223" t="s">
        <v>2</v>
      </c>
      <c r="I1223" t="str">
        <f t="shared" si="19"/>
        <v>Normal Weight</v>
      </c>
      <c r="J1223" t="str">
        <f>IF(Table1_1[[#This Row],[HBA1C]]&gt;=6.5,"Diabetic",IF(Table1_1[[#This Row],[HBA1C]]&gt;=5.7,"Prediabetic","Normal"))</f>
        <v>Prediabetic</v>
      </c>
    </row>
    <row r="1224" spans="1:10" x14ac:dyDescent="0.3">
      <c r="A1224" t="s">
        <v>1228</v>
      </c>
      <c r="B1224" s="3">
        <v>21.3</v>
      </c>
      <c r="C1224" s="3">
        <v>10.42</v>
      </c>
      <c r="D1224" s="54" t="s">
        <v>2</v>
      </c>
      <c r="E1224" s="54" t="s">
        <v>2</v>
      </c>
      <c r="F1224" s="54" t="s">
        <v>2</v>
      </c>
      <c r="G1224" s="54">
        <v>2</v>
      </c>
      <c r="H1224" t="s">
        <v>2</v>
      </c>
      <c r="I1224" t="str">
        <f t="shared" ref="I1224:I1287" si="20">IF(B1224&gt;=30,"Obesity",IF(B1224&gt;=25,"Overweight",IF(B1224&gt;18.5,"Normal Weight","Under  Weight")))</f>
        <v>Normal Weight</v>
      </c>
      <c r="J1224" t="str">
        <f>IF(Table1_1[[#This Row],[HBA1C]]&gt;=6.5,"Diabetic",IF(Table1_1[[#This Row],[HBA1C]]&gt;=5.7,"Prediabetic","Normal"))</f>
        <v>Diabetic</v>
      </c>
    </row>
    <row r="1225" spans="1:10" x14ac:dyDescent="0.3">
      <c r="A1225" t="s">
        <v>1229</v>
      </c>
      <c r="B1225" s="3">
        <v>31.635000000000002</v>
      </c>
      <c r="C1225" s="3">
        <v>11.11</v>
      </c>
      <c r="D1225" s="54" t="s">
        <v>2</v>
      </c>
      <c r="E1225" s="54" t="s">
        <v>2</v>
      </c>
      <c r="F1225" s="54" t="s">
        <v>2</v>
      </c>
      <c r="G1225" s="54">
        <v>0</v>
      </c>
      <c r="H1225" t="s">
        <v>2</v>
      </c>
      <c r="I1225" t="str">
        <f t="shared" si="20"/>
        <v>Obesity</v>
      </c>
      <c r="J1225" t="str">
        <f>IF(Table1_1[[#This Row],[HBA1C]]&gt;=6.5,"Diabetic",IF(Table1_1[[#This Row],[HBA1C]]&gt;=5.7,"Prediabetic","Normal"))</f>
        <v>Diabetic</v>
      </c>
    </row>
    <row r="1226" spans="1:10" x14ac:dyDescent="0.3">
      <c r="A1226" t="s">
        <v>1230</v>
      </c>
      <c r="B1226" s="3">
        <v>23.9</v>
      </c>
      <c r="C1226" s="3">
        <v>7.67</v>
      </c>
      <c r="D1226" s="54" t="s">
        <v>3</v>
      </c>
      <c r="E1226" s="54" t="s">
        <v>2</v>
      </c>
      <c r="F1226" s="54" t="s">
        <v>2</v>
      </c>
      <c r="G1226" s="54">
        <v>2</v>
      </c>
      <c r="H1226" t="s">
        <v>2</v>
      </c>
      <c r="I1226" t="str">
        <f t="shared" si="20"/>
        <v>Normal Weight</v>
      </c>
      <c r="J1226" t="str">
        <f>IF(Table1_1[[#This Row],[HBA1C]]&gt;=6.5,"Diabetic",IF(Table1_1[[#This Row],[HBA1C]]&gt;=5.7,"Prediabetic","Normal"))</f>
        <v>Diabetic</v>
      </c>
    </row>
    <row r="1227" spans="1:10" x14ac:dyDescent="0.3">
      <c r="A1227" t="s">
        <v>1231</v>
      </c>
      <c r="B1227" s="3">
        <v>34.15</v>
      </c>
      <c r="C1227" s="3">
        <v>6.15</v>
      </c>
      <c r="D1227" s="54" t="s">
        <v>2</v>
      </c>
      <c r="E1227" s="54" t="s">
        <v>2</v>
      </c>
      <c r="F1227" s="54" t="s">
        <v>2</v>
      </c>
      <c r="G1227" s="54">
        <v>0</v>
      </c>
      <c r="H1227" t="s">
        <v>2</v>
      </c>
      <c r="I1227" t="str">
        <f t="shared" si="20"/>
        <v>Obesity</v>
      </c>
      <c r="J1227" t="str">
        <f>IF(Table1_1[[#This Row],[HBA1C]]&gt;=6.5,"Diabetic",IF(Table1_1[[#This Row],[HBA1C]]&gt;=5.7,"Prediabetic","Normal"))</f>
        <v>Prediabetic</v>
      </c>
    </row>
    <row r="1228" spans="1:10" x14ac:dyDescent="0.3">
      <c r="A1228" t="s">
        <v>1232</v>
      </c>
      <c r="B1228" s="3">
        <v>28.71</v>
      </c>
      <c r="C1228" s="3">
        <v>5.71</v>
      </c>
      <c r="D1228" s="54" t="s">
        <v>2</v>
      </c>
      <c r="E1228" s="54" t="s">
        <v>2</v>
      </c>
      <c r="F1228" s="54" t="s">
        <v>2</v>
      </c>
      <c r="G1228" s="54">
        <v>0</v>
      </c>
      <c r="H1228" t="s">
        <v>2</v>
      </c>
      <c r="I1228" t="str">
        <f t="shared" si="20"/>
        <v>Overweight</v>
      </c>
      <c r="J1228" t="str">
        <f>IF(Table1_1[[#This Row],[HBA1C]]&gt;=6.5,"Diabetic",IF(Table1_1[[#This Row],[HBA1C]]&gt;=5.7,"Prediabetic","Normal"))</f>
        <v>Prediabetic</v>
      </c>
    </row>
    <row r="1229" spans="1:10" x14ac:dyDescent="0.3">
      <c r="A1229" t="s">
        <v>1233</v>
      </c>
      <c r="B1229" s="3">
        <v>36.700000000000003</v>
      </c>
      <c r="C1229" s="3">
        <v>8.6999999999999993</v>
      </c>
      <c r="D1229" s="54" t="s">
        <v>3</v>
      </c>
      <c r="E1229" s="54" t="s">
        <v>2</v>
      </c>
      <c r="F1229" s="54" t="s">
        <v>2</v>
      </c>
      <c r="G1229" s="54">
        <v>2</v>
      </c>
      <c r="H1229" t="s">
        <v>2</v>
      </c>
      <c r="I1229" t="str">
        <f t="shared" si="20"/>
        <v>Obesity</v>
      </c>
      <c r="J1229" t="str">
        <f>IF(Table1_1[[#This Row],[HBA1C]]&gt;=6.5,"Diabetic",IF(Table1_1[[#This Row],[HBA1C]]&gt;=5.7,"Prediabetic","Normal"))</f>
        <v>Diabetic</v>
      </c>
    </row>
    <row r="1230" spans="1:10" x14ac:dyDescent="0.3">
      <c r="A1230" t="s">
        <v>1234</v>
      </c>
      <c r="B1230" s="3">
        <v>34.1</v>
      </c>
      <c r="C1230" s="3">
        <v>9.0399999999999991</v>
      </c>
      <c r="D1230" s="54" t="s">
        <v>3</v>
      </c>
      <c r="E1230" s="54" t="s">
        <v>2</v>
      </c>
      <c r="F1230" s="54" t="s">
        <v>2</v>
      </c>
      <c r="G1230" s="54">
        <v>2</v>
      </c>
      <c r="H1230" t="s">
        <v>2</v>
      </c>
      <c r="I1230" t="str">
        <f t="shared" si="20"/>
        <v>Obesity</v>
      </c>
      <c r="J1230" t="str">
        <f>IF(Table1_1[[#This Row],[HBA1C]]&gt;=6.5,"Diabetic",IF(Table1_1[[#This Row],[HBA1C]]&gt;=5.7,"Prediabetic","Normal"))</f>
        <v>Diabetic</v>
      </c>
    </row>
    <row r="1231" spans="1:10" x14ac:dyDescent="0.3">
      <c r="A1231" t="s">
        <v>1235</v>
      </c>
      <c r="B1231" s="3">
        <v>25.7</v>
      </c>
      <c r="C1231" s="3">
        <v>5.61</v>
      </c>
      <c r="D1231" s="54" t="s">
        <v>2</v>
      </c>
      <c r="E1231" s="54" t="s">
        <v>2</v>
      </c>
      <c r="F1231" s="54" t="s">
        <v>2</v>
      </c>
      <c r="G1231" s="54">
        <v>0</v>
      </c>
      <c r="H1231" t="s">
        <v>2</v>
      </c>
      <c r="I1231" t="str">
        <f t="shared" si="20"/>
        <v>Overweight</v>
      </c>
      <c r="J1231" t="str">
        <f>IF(Table1_1[[#This Row],[HBA1C]]&gt;=6.5,"Diabetic",IF(Table1_1[[#This Row],[HBA1C]]&gt;=5.7,"Prediabetic","Normal"))</f>
        <v>Normal</v>
      </c>
    </row>
    <row r="1232" spans="1:10" x14ac:dyDescent="0.3">
      <c r="A1232" t="s">
        <v>1236</v>
      </c>
      <c r="B1232" s="3">
        <v>21.68</v>
      </c>
      <c r="C1232" s="3">
        <v>8.1199999999999992</v>
      </c>
      <c r="D1232" s="54" t="s">
        <v>2</v>
      </c>
      <c r="E1232" s="54" t="s">
        <v>2</v>
      </c>
      <c r="F1232" s="54" t="s">
        <v>2</v>
      </c>
      <c r="G1232" s="54">
        <v>0</v>
      </c>
      <c r="H1232" t="s">
        <v>2</v>
      </c>
      <c r="I1232" t="str">
        <f t="shared" si="20"/>
        <v>Normal Weight</v>
      </c>
      <c r="J1232" t="str">
        <f>IF(Table1_1[[#This Row],[HBA1C]]&gt;=6.5,"Diabetic",IF(Table1_1[[#This Row],[HBA1C]]&gt;=5.7,"Prediabetic","Normal"))</f>
        <v>Diabetic</v>
      </c>
    </row>
    <row r="1233" spans="1:10" x14ac:dyDescent="0.3">
      <c r="A1233" t="s">
        <v>1237</v>
      </c>
      <c r="B1233" s="3">
        <v>25.175000000000001</v>
      </c>
      <c r="C1233" s="3">
        <v>4.74</v>
      </c>
      <c r="D1233" s="54" t="s">
        <v>2</v>
      </c>
      <c r="E1233" s="54" t="s">
        <v>2</v>
      </c>
      <c r="F1233" s="54" t="s">
        <v>2</v>
      </c>
      <c r="G1233" s="54">
        <v>0</v>
      </c>
      <c r="H1233" t="s">
        <v>2</v>
      </c>
      <c r="I1233" t="str">
        <f t="shared" si="20"/>
        <v>Overweight</v>
      </c>
      <c r="J1233" t="str">
        <f>IF(Table1_1[[#This Row],[HBA1C]]&gt;=6.5,"Diabetic",IF(Table1_1[[#This Row],[HBA1C]]&gt;=5.7,"Prediabetic","Normal"))</f>
        <v>Normal</v>
      </c>
    </row>
    <row r="1234" spans="1:10" x14ac:dyDescent="0.3">
      <c r="A1234" t="s">
        <v>1238</v>
      </c>
      <c r="B1234" s="3">
        <v>44.77</v>
      </c>
      <c r="C1234" s="3">
        <v>4.0599999999999996</v>
      </c>
      <c r="D1234" s="54" t="s">
        <v>2</v>
      </c>
      <c r="E1234" s="54" t="s">
        <v>2</v>
      </c>
      <c r="F1234" s="54" t="s">
        <v>2</v>
      </c>
      <c r="G1234" s="54">
        <v>2</v>
      </c>
      <c r="H1234" t="s">
        <v>2</v>
      </c>
      <c r="I1234" t="str">
        <f t="shared" si="20"/>
        <v>Obesity</v>
      </c>
      <c r="J1234" t="str">
        <f>IF(Table1_1[[#This Row],[HBA1C]]&gt;=6.5,"Diabetic",IF(Table1_1[[#This Row],[HBA1C]]&gt;=5.7,"Prediabetic","Normal"))</f>
        <v>Normal</v>
      </c>
    </row>
    <row r="1235" spans="1:10" x14ac:dyDescent="0.3">
      <c r="A1235" t="s">
        <v>1239</v>
      </c>
      <c r="B1235" s="3">
        <v>37.07</v>
      </c>
      <c r="C1235" s="3">
        <v>5.69</v>
      </c>
      <c r="D1235" s="54" t="s">
        <v>2</v>
      </c>
      <c r="E1235" s="54" t="s">
        <v>2</v>
      </c>
      <c r="F1235" s="54" t="s">
        <v>2</v>
      </c>
      <c r="G1235" s="54">
        <v>2</v>
      </c>
      <c r="H1235" t="s">
        <v>2</v>
      </c>
      <c r="I1235" t="str">
        <f t="shared" si="20"/>
        <v>Obesity</v>
      </c>
      <c r="J1235" t="str">
        <f>IF(Table1_1[[#This Row],[HBA1C]]&gt;=6.5,"Diabetic",IF(Table1_1[[#This Row],[HBA1C]]&gt;=5.7,"Prediabetic","Normal"))</f>
        <v>Normal</v>
      </c>
    </row>
    <row r="1236" spans="1:10" x14ac:dyDescent="0.3">
      <c r="A1236" t="s">
        <v>1240</v>
      </c>
      <c r="B1236" s="3">
        <v>39.799999999999997</v>
      </c>
      <c r="C1236" s="3">
        <v>5.66</v>
      </c>
      <c r="D1236" s="54" t="s">
        <v>2</v>
      </c>
      <c r="E1236" s="54" t="s">
        <v>2</v>
      </c>
      <c r="F1236" s="54" t="s">
        <v>4</v>
      </c>
      <c r="G1236" s="54">
        <v>1</v>
      </c>
      <c r="H1236" t="s">
        <v>2</v>
      </c>
      <c r="I1236" t="str">
        <f t="shared" si="20"/>
        <v>Obesity</v>
      </c>
      <c r="J1236" t="str">
        <f>IF(Table1_1[[#This Row],[HBA1C]]&gt;=6.5,"Diabetic",IF(Table1_1[[#This Row],[HBA1C]]&gt;=5.7,"Prediabetic","Normal"))</f>
        <v>Normal</v>
      </c>
    </row>
    <row r="1237" spans="1:10" x14ac:dyDescent="0.3">
      <c r="A1237" t="s">
        <v>1241</v>
      </c>
      <c r="B1237" s="3">
        <v>26.36</v>
      </c>
      <c r="C1237" s="3">
        <v>4.32</v>
      </c>
      <c r="D1237" s="54" t="s">
        <v>2</v>
      </c>
      <c r="E1237" s="54" t="s">
        <v>2</v>
      </c>
      <c r="F1237" s="54" t="s">
        <v>4</v>
      </c>
      <c r="G1237" s="54">
        <v>1</v>
      </c>
      <c r="H1237" t="s">
        <v>2</v>
      </c>
      <c r="I1237" t="str">
        <f t="shared" si="20"/>
        <v>Overweight</v>
      </c>
      <c r="J1237" t="str">
        <f>IF(Table1_1[[#This Row],[HBA1C]]&gt;=6.5,"Diabetic",IF(Table1_1[[#This Row],[HBA1C]]&gt;=5.7,"Prediabetic","Normal"))</f>
        <v>Normal</v>
      </c>
    </row>
    <row r="1238" spans="1:10" x14ac:dyDescent="0.3">
      <c r="A1238" t="s">
        <v>1242</v>
      </c>
      <c r="B1238" s="3">
        <v>29.925000000000001</v>
      </c>
      <c r="C1238" s="3">
        <v>8.2899999999999991</v>
      </c>
      <c r="D1238" s="54" t="s">
        <v>2</v>
      </c>
      <c r="E1238" s="54" t="s">
        <v>2</v>
      </c>
      <c r="F1238" s="54" t="s">
        <v>2</v>
      </c>
      <c r="G1238" s="54">
        <v>2</v>
      </c>
      <c r="H1238" t="s">
        <v>2</v>
      </c>
      <c r="I1238" t="str">
        <f t="shared" si="20"/>
        <v>Overweight</v>
      </c>
      <c r="J1238" t="str">
        <f>IF(Table1_1[[#This Row],[HBA1C]]&gt;=6.5,"Diabetic",IF(Table1_1[[#This Row],[HBA1C]]&gt;=5.7,"Prediabetic","Normal"))</f>
        <v>Diabetic</v>
      </c>
    </row>
    <row r="1239" spans="1:10" x14ac:dyDescent="0.3">
      <c r="A1239" t="s">
        <v>1243</v>
      </c>
      <c r="B1239" s="3">
        <v>37.29</v>
      </c>
      <c r="C1239" s="3">
        <v>10.46</v>
      </c>
      <c r="D1239" s="54" t="s">
        <v>2</v>
      </c>
      <c r="E1239" s="54" t="s">
        <v>2</v>
      </c>
      <c r="F1239" s="54" t="s">
        <v>2</v>
      </c>
      <c r="G1239" s="54">
        <v>0</v>
      </c>
      <c r="H1239" t="s">
        <v>2</v>
      </c>
      <c r="I1239" t="str">
        <f t="shared" si="20"/>
        <v>Obesity</v>
      </c>
      <c r="J1239" t="str">
        <f>IF(Table1_1[[#This Row],[HBA1C]]&gt;=6.5,"Diabetic",IF(Table1_1[[#This Row],[HBA1C]]&gt;=5.7,"Prediabetic","Normal"))</f>
        <v>Diabetic</v>
      </c>
    </row>
    <row r="1240" spans="1:10" x14ac:dyDescent="0.3">
      <c r="A1240" t="s">
        <v>1244</v>
      </c>
      <c r="B1240" s="3">
        <v>30.2</v>
      </c>
      <c r="C1240" s="3">
        <v>11.96</v>
      </c>
      <c r="D1240" s="54" t="s">
        <v>2</v>
      </c>
      <c r="E1240" s="54" t="s">
        <v>2</v>
      </c>
      <c r="F1240" s="54" t="s">
        <v>2</v>
      </c>
      <c r="G1240" s="54">
        <v>0</v>
      </c>
      <c r="H1240" t="s">
        <v>2</v>
      </c>
      <c r="I1240" t="str">
        <f t="shared" si="20"/>
        <v>Obesity</v>
      </c>
      <c r="J1240" t="str">
        <f>IF(Table1_1[[#This Row],[HBA1C]]&gt;=6.5,"Diabetic",IF(Table1_1[[#This Row],[HBA1C]]&gt;=5.7,"Prediabetic","Normal"))</f>
        <v>Diabetic</v>
      </c>
    </row>
    <row r="1241" spans="1:10" x14ac:dyDescent="0.3">
      <c r="A1241" t="s">
        <v>1245</v>
      </c>
      <c r="B1241" s="3">
        <v>24.225000000000001</v>
      </c>
      <c r="C1241" s="3">
        <v>4.25</v>
      </c>
      <c r="D1241" s="54" t="s">
        <v>3</v>
      </c>
      <c r="E1241" s="54" t="s">
        <v>2</v>
      </c>
      <c r="F1241" s="54" t="s">
        <v>4</v>
      </c>
      <c r="G1241" s="54">
        <v>1</v>
      </c>
      <c r="H1241" t="s">
        <v>2</v>
      </c>
      <c r="I1241" t="str">
        <f t="shared" si="20"/>
        <v>Normal Weight</v>
      </c>
      <c r="J1241" t="str">
        <f>IF(Table1_1[[#This Row],[HBA1C]]&gt;=6.5,"Diabetic",IF(Table1_1[[#This Row],[HBA1C]]&gt;=5.7,"Prediabetic","Normal"))</f>
        <v>Normal</v>
      </c>
    </row>
    <row r="1242" spans="1:10" x14ac:dyDescent="0.3">
      <c r="A1242" t="s">
        <v>1246</v>
      </c>
      <c r="B1242" s="3">
        <v>31.445</v>
      </c>
      <c r="C1242" s="3">
        <v>8.33</v>
      </c>
      <c r="D1242" s="54" t="s">
        <v>2</v>
      </c>
      <c r="E1242" s="54" t="s">
        <v>2</v>
      </c>
      <c r="F1242" s="54" t="s">
        <v>2</v>
      </c>
      <c r="G1242" s="54">
        <v>0</v>
      </c>
      <c r="H1242" t="s">
        <v>2</v>
      </c>
      <c r="I1242" t="str">
        <f t="shared" si="20"/>
        <v>Obesity</v>
      </c>
      <c r="J1242" t="str">
        <f>IF(Table1_1[[#This Row],[HBA1C]]&gt;=6.5,"Diabetic",IF(Table1_1[[#This Row],[HBA1C]]&gt;=5.7,"Prediabetic","Normal"))</f>
        <v>Diabetic</v>
      </c>
    </row>
    <row r="1243" spans="1:10" x14ac:dyDescent="0.3">
      <c r="A1243" t="s">
        <v>1247</v>
      </c>
      <c r="B1243" s="3">
        <v>38.880000000000003</v>
      </c>
      <c r="C1243" s="3">
        <v>4.29</v>
      </c>
      <c r="D1243" s="54" t="s">
        <v>2</v>
      </c>
      <c r="E1243" s="54" t="s">
        <v>2</v>
      </c>
      <c r="F1243" s="54" t="s">
        <v>2</v>
      </c>
      <c r="G1243" s="54">
        <v>1</v>
      </c>
      <c r="H1243" t="s">
        <v>2</v>
      </c>
      <c r="I1243" t="str">
        <f t="shared" si="20"/>
        <v>Obesity</v>
      </c>
      <c r="J1243" t="str">
        <f>IF(Table1_1[[#This Row],[HBA1C]]&gt;=6.5,"Diabetic",IF(Table1_1[[#This Row],[HBA1C]]&gt;=5.7,"Prediabetic","Normal"))</f>
        <v>Normal</v>
      </c>
    </row>
    <row r="1244" spans="1:10" x14ac:dyDescent="0.3">
      <c r="A1244" t="s">
        <v>1248</v>
      </c>
      <c r="B1244" s="3">
        <v>43.89</v>
      </c>
      <c r="C1244" s="3">
        <v>6.32</v>
      </c>
      <c r="D1244" s="54" t="s">
        <v>3</v>
      </c>
      <c r="E1244" s="54" t="s">
        <v>2</v>
      </c>
      <c r="F1244" s="54" t="s">
        <v>2</v>
      </c>
      <c r="G1244" s="54">
        <v>0</v>
      </c>
      <c r="H1244" t="s">
        <v>2</v>
      </c>
      <c r="I1244" t="str">
        <f t="shared" si="20"/>
        <v>Obesity</v>
      </c>
      <c r="J1244" t="str">
        <f>IF(Table1_1[[#This Row],[HBA1C]]&gt;=6.5,"Diabetic",IF(Table1_1[[#This Row],[HBA1C]]&gt;=5.7,"Prediabetic","Normal"))</f>
        <v>Prediabetic</v>
      </c>
    </row>
    <row r="1245" spans="1:10" x14ac:dyDescent="0.3">
      <c r="A1245" t="s">
        <v>1249</v>
      </c>
      <c r="B1245" s="3">
        <v>25.6</v>
      </c>
      <c r="C1245" s="3">
        <v>5.65</v>
      </c>
      <c r="D1245" s="54" t="s">
        <v>2</v>
      </c>
      <c r="E1245" s="54" t="s">
        <v>2</v>
      </c>
      <c r="F1245" s="54" t="s">
        <v>2</v>
      </c>
      <c r="G1245" s="54">
        <v>2</v>
      </c>
      <c r="H1245" t="s">
        <v>2</v>
      </c>
      <c r="I1245" t="str">
        <f t="shared" si="20"/>
        <v>Overweight</v>
      </c>
      <c r="J1245" t="str">
        <f>IF(Table1_1[[#This Row],[HBA1C]]&gt;=6.5,"Diabetic",IF(Table1_1[[#This Row],[HBA1C]]&gt;=5.7,"Prediabetic","Normal"))</f>
        <v>Normal</v>
      </c>
    </row>
    <row r="1246" spans="1:10" x14ac:dyDescent="0.3">
      <c r="A1246" t="s">
        <v>1250</v>
      </c>
      <c r="B1246" s="3">
        <v>29.545000000000002</v>
      </c>
      <c r="C1246" s="3">
        <v>8.41</v>
      </c>
      <c r="D1246" s="54" t="s">
        <v>3</v>
      </c>
      <c r="E1246" s="54" t="s">
        <v>2</v>
      </c>
      <c r="F1246" s="54" t="s">
        <v>2</v>
      </c>
      <c r="G1246" s="54">
        <v>1</v>
      </c>
      <c r="H1246" t="s">
        <v>2</v>
      </c>
      <c r="I1246" t="str">
        <f t="shared" si="20"/>
        <v>Overweight</v>
      </c>
      <c r="J1246" t="str">
        <f>IF(Table1_1[[#This Row],[HBA1C]]&gt;=6.5,"Diabetic",IF(Table1_1[[#This Row],[HBA1C]]&gt;=5.7,"Prediabetic","Normal"))</f>
        <v>Diabetic</v>
      </c>
    </row>
    <row r="1247" spans="1:10" x14ac:dyDescent="0.3">
      <c r="A1247" t="s">
        <v>1251</v>
      </c>
      <c r="B1247" s="3">
        <v>23.25</v>
      </c>
      <c r="C1247" s="3">
        <v>11.96</v>
      </c>
      <c r="D1247" s="54" t="s">
        <v>3</v>
      </c>
      <c r="E1247" s="54" t="s">
        <v>2</v>
      </c>
      <c r="F1247" s="54" t="s">
        <v>2</v>
      </c>
      <c r="G1247" s="54">
        <v>0</v>
      </c>
      <c r="H1247" t="s">
        <v>2</v>
      </c>
      <c r="I1247" t="str">
        <f t="shared" si="20"/>
        <v>Normal Weight</v>
      </c>
      <c r="J1247" t="str">
        <f>IF(Table1_1[[#This Row],[HBA1C]]&gt;=6.5,"Diabetic",IF(Table1_1[[#This Row],[HBA1C]]&gt;=5.7,"Prediabetic","Normal"))</f>
        <v>Diabetic</v>
      </c>
    </row>
    <row r="1248" spans="1:10" x14ac:dyDescent="0.3">
      <c r="A1248" t="s">
        <v>1252</v>
      </c>
      <c r="B1248" s="3">
        <v>43.95</v>
      </c>
      <c r="C1248" s="3">
        <v>5.17</v>
      </c>
      <c r="D1248" s="54" t="s">
        <v>3</v>
      </c>
      <c r="E1248" s="54" t="s">
        <v>2</v>
      </c>
      <c r="F1248" s="54" t="s">
        <v>4</v>
      </c>
      <c r="G1248" s="54">
        <v>1</v>
      </c>
      <c r="H1248" t="s">
        <v>2</v>
      </c>
      <c r="I1248" t="str">
        <f t="shared" si="20"/>
        <v>Obesity</v>
      </c>
      <c r="J1248" t="str">
        <f>IF(Table1_1[[#This Row],[HBA1C]]&gt;=6.5,"Diabetic",IF(Table1_1[[#This Row],[HBA1C]]&gt;=5.7,"Prediabetic","Normal"))</f>
        <v>Normal</v>
      </c>
    </row>
    <row r="1249" spans="1:10" x14ac:dyDescent="0.3">
      <c r="A1249" t="s">
        <v>1253</v>
      </c>
      <c r="B1249" s="3">
        <v>21.85</v>
      </c>
      <c r="C1249" s="3">
        <v>8.76</v>
      </c>
      <c r="D1249" s="54" t="s">
        <v>2</v>
      </c>
      <c r="E1249" s="54" t="s">
        <v>2</v>
      </c>
      <c r="F1249" s="54" t="s">
        <v>2</v>
      </c>
      <c r="G1249" s="54">
        <v>0</v>
      </c>
      <c r="H1249" t="s">
        <v>2</v>
      </c>
      <c r="I1249" t="str">
        <f t="shared" si="20"/>
        <v>Normal Weight</v>
      </c>
      <c r="J1249" t="str">
        <f>IF(Table1_1[[#This Row],[HBA1C]]&gt;=6.5,"Diabetic",IF(Table1_1[[#This Row],[HBA1C]]&gt;=5.7,"Prediabetic","Normal"))</f>
        <v>Diabetic</v>
      </c>
    </row>
    <row r="1250" spans="1:10" x14ac:dyDescent="0.3">
      <c r="A1250" t="s">
        <v>1254</v>
      </c>
      <c r="B1250" s="3">
        <v>25.73</v>
      </c>
      <c r="C1250" s="3">
        <v>7.99</v>
      </c>
      <c r="D1250" s="54" t="s">
        <v>2</v>
      </c>
      <c r="E1250" s="54" t="s">
        <v>2</v>
      </c>
      <c r="F1250" s="54" t="s">
        <v>2</v>
      </c>
      <c r="G1250" s="54">
        <v>2</v>
      </c>
      <c r="H1250" t="s">
        <v>2</v>
      </c>
      <c r="I1250" t="str">
        <f t="shared" si="20"/>
        <v>Overweight</v>
      </c>
      <c r="J1250" t="str">
        <f>IF(Table1_1[[#This Row],[HBA1C]]&gt;=6.5,"Diabetic",IF(Table1_1[[#This Row],[HBA1C]]&gt;=5.7,"Prediabetic","Normal"))</f>
        <v>Diabetic</v>
      </c>
    </row>
    <row r="1251" spans="1:10" x14ac:dyDescent="0.3">
      <c r="A1251" t="s">
        <v>1255</v>
      </c>
      <c r="B1251" s="3">
        <v>32.229999999999997</v>
      </c>
      <c r="C1251" s="3">
        <v>8.59</v>
      </c>
      <c r="D1251" s="54" t="s">
        <v>2</v>
      </c>
      <c r="E1251" s="54" t="s">
        <v>2</v>
      </c>
      <c r="F1251" s="54" t="s">
        <v>2</v>
      </c>
      <c r="G1251" s="54">
        <v>0</v>
      </c>
      <c r="H1251" t="s">
        <v>2</v>
      </c>
      <c r="I1251" t="str">
        <f t="shared" si="20"/>
        <v>Obesity</v>
      </c>
      <c r="J1251" t="str">
        <f>IF(Table1_1[[#This Row],[HBA1C]]&gt;=6.5,"Diabetic",IF(Table1_1[[#This Row],[HBA1C]]&gt;=5.7,"Prediabetic","Normal"))</f>
        <v>Diabetic</v>
      </c>
    </row>
    <row r="1252" spans="1:10" x14ac:dyDescent="0.3">
      <c r="A1252" t="s">
        <v>1256</v>
      </c>
      <c r="B1252" s="3">
        <v>32.204999999999998</v>
      </c>
      <c r="C1252" s="3">
        <v>6.14</v>
      </c>
      <c r="D1252" s="54" t="s">
        <v>2</v>
      </c>
      <c r="E1252" s="54" t="s">
        <v>2</v>
      </c>
      <c r="F1252" s="54" t="s">
        <v>2</v>
      </c>
      <c r="G1252" s="54">
        <v>2</v>
      </c>
      <c r="H1252" t="s">
        <v>2</v>
      </c>
      <c r="I1252" t="str">
        <f t="shared" si="20"/>
        <v>Obesity</v>
      </c>
      <c r="J1252" t="str">
        <f>IF(Table1_1[[#This Row],[HBA1C]]&gt;=6.5,"Diabetic",IF(Table1_1[[#This Row],[HBA1C]]&gt;=5.7,"Prediabetic","Normal"))</f>
        <v>Prediabetic</v>
      </c>
    </row>
    <row r="1253" spans="1:10" x14ac:dyDescent="0.3">
      <c r="A1253" t="s">
        <v>1257</v>
      </c>
      <c r="B1253" s="3">
        <v>26.41</v>
      </c>
      <c r="C1253" s="3">
        <v>4.08</v>
      </c>
      <c r="D1253" s="54" t="s">
        <v>2</v>
      </c>
      <c r="E1253" s="54" t="s">
        <v>2</v>
      </c>
      <c r="F1253" s="54" t="s">
        <v>2</v>
      </c>
      <c r="G1253" s="54">
        <v>2</v>
      </c>
      <c r="H1253" t="s">
        <v>2</v>
      </c>
      <c r="I1253" t="str">
        <f t="shared" si="20"/>
        <v>Overweight</v>
      </c>
      <c r="J1253" t="str">
        <f>IF(Table1_1[[#This Row],[HBA1C]]&gt;=6.5,"Diabetic",IF(Table1_1[[#This Row],[HBA1C]]&gt;=5.7,"Prediabetic","Normal"))</f>
        <v>Normal</v>
      </c>
    </row>
    <row r="1254" spans="1:10" x14ac:dyDescent="0.3">
      <c r="A1254" t="s">
        <v>1258</v>
      </c>
      <c r="B1254" s="3">
        <v>30.2</v>
      </c>
      <c r="C1254" s="3">
        <v>6.25</v>
      </c>
      <c r="D1254" s="54" t="s">
        <v>3</v>
      </c>
      <c r="E1254" s="54" t="s">
        <v>2</v>
      </c>
      <c r="F1254" s="54" t="s">
        <v>2</v>
      </c>
      <c r="G1254" s="54">
        <v>0</v>
      </c>
      <c r="H1254" t="s">
        <v>2</v>
      </c>
      <c r="I1254" t="str">
        <f t="shared" si="20"/>
        <v>Obesity</v>
      </c>
      <c r="J1254" t="str">
        <f>IF(Table1_1[[#This Row],[HBA1C]]&gt;=6.5,"Diabetic",IF(Table1_1[[#This Row],[HBA1C]]&gt;=5.7,"Prediabetic","Normal"))</f>
        <v>Prediabetic</v>
      </c>
    </row>
    <row r="1255" spans="1:10" x14ac:dyDescent="0.3">
      <c r="A1255" t="s">
        <v>1259</v>
      </c>
      <c r="B1255" s="3">
        <v>31.26</v>
      </c>
      <c r="C1255" s="3">
        <v>5.94</v>
      </c>
      <c r="D1255" s="54" t="s">
        <v>3</v>
      </c>
      <c r="E1255" s="54" t="s">
        <v>2</v>
      </c>
      <c r="F1255" s="54" t="s">
        <v>2</v>
      </c>
      <c r="G1255" s="54">
        <v>1</v>
      </c>
      <c r="H1255" t="s">
        <v>2</v>
      </c>
      <c r="I1255" t="str">
        <f t="shared" si="20"/>
        <v>Obesity</v>
      </c>
      <c r="J1255" t="str">
        <f>IF(Table1_1[[#This Row],[HBA1C]]&gt;=6.5,"Diabetic",IF(Table1_1[[#This Row],[HBA1C]]&gt;=5.7,"Prediabetic","Normal"))</f>
        <v>Prediabetic</v>
      </c>
    </row>
    <row r="1256" spans="1:10" x14ac:dyDescent="0.3">
      <c r="A1256" t="s">
        <v>1260</v>
      </c>
      <c r="B1256" s="3">
        <v>33.725000000000001</v>
      </c>
      <c r="C1256" s="3">
        <v>6.45</v>
      </c>
      <c r="D1256" s="54" t="s">
        <v>3</v>
      </c>
      <c r="E1256" s="54" t="s">
        <v>2</v>
      </c>
      <c r="F1256" s="54" t="s">
        <v>2</v>
      </c>
      <c r="G1256" s="54">
        <v>0</v>
      </c>
      <c r="H1256" t="s">
        <v>2</v>
      </c>
      <c r="I1256" t="str">
        <f t="shared" si="20"/>
        <v>Obesity</v>
      </c>
      <c r="J1256" t="str">
        <f>IF(Table1_1[[#This Row],[HBA1C]]&gt;=6.5,"Diabetic",IF(Table1_1[[#This Row],[HBA1C]]&gt;=5.7,"Prediabetic","Normal"))</f>
        <v>Prediabetic</v>
      </c>
    </row>
    <row r="1257" spans="1:10" x14ac:dyDescent="0.3">
      <c r="A1257" t="s">
        <v>1261</v>
      </c>
      <c r="B1257" s="3">
        <v>28.9</v>
      </c>
      <c r="C1257" s="3">
        <v>5.74</v>
      </c>
      <c r="D1257" s="54" t="s">
        <v>3</v>
      </c>
      <c r="E1257" s="54" t="s">
        <v>2</v>
      </c>
      <c r="F1257" s="54" t="s">
        <v>2</v>
      </c>
      <c r="G1257" s="54">
        <v>0</v>
      </c>
      <c r="H1257" t="s">
        <v>2</v>
      </c>
      <c r="I1257" t="str">
        <f t="shared" si="20"/>
        <v>Overweight</v>
      </c>
      <c r="J1257" t="str">
        <f>IF(Table1_1[[#This Row],[HBA1C]]&gt;=6.5,"Diabetic",IF(Table1_1[[#This Row],[HBA1C]]&gt;=5.7,"Prediabetic","Normal"))</f>
        <v>Prediabetic</v>
      </c>
    </row>
    <row r="1258" spans="1:10" x14ac:dyDescent="0.3">
      <c r="A1258" t="s">
        <v>1262</v>
      </c>
      <c r="B1258" s="3">
        <v>45.69</v>
      </c>
      <c r="C1258" s="3">
        <v>4.43</v>
      </c>
      <c r="D1258" s="54" t="s">
        <v>3</v>
      </c>
      <c r="E1258" s="54" t="s">
        <v>2</v>
      </c>
      <c r="F1258" s="54" t="s">
        <v>2</v>
      </c>
      <c r="G1258" s="54">
        <v>0</v>
      </c>
      <c r="H1258" t="s">
        <v>2</v>
      </c>
      <c r="I1258" t="str">
        <f t="shared" si="20"/>
        <v>Obesity</v>
      </c>
      <c r="J1258" t="str">
        <f>IF(Table1_1[[#This Row],[HBA1C]]&gt;=6.5,"Diabetic",IF(Table1_1[[#This Row],[HBA1C]]&gt;=5.7,"Prediabetic","Normal"))</f>
        <v>Normal</v>
      </c>
    </row>
    <row r="1259" spans="1:10" x14ac:dyDescent="0.3">
      <c r="A1259" t="s">
        <v>1263</v>
      </c>
      <c r="B1259" s="3">
        <v>21.03</v>
      </c>
      <c r="C1259" s="3">
        <v>6.5</v>
      </c>
      <c r="D1259" s="54" t="s">
        <v>2</v>
      </c>
      <c r="E1259" s="54" t="s">
        <v>2</v>
      </c>
      <c r="F1259" s="54" t="s">
        <v>2</v>
      </c>
      <c r="G1259" s="54">
        <v>0</v>
      </c>
      <c r="H1259" t="s">
        <v>2</v>
      </c>
      <c r="I1259" t="str">
        <f t="shared" si="20"/>
        <v>Normal Weight</v>
      </c>
      <c r="J1259" t="str">
        <f>IF(Table1_1[[#This Row],[HBA1C]]&gt;=6.5,"Diabetic",IF(Table1_1[[#This Row],[HBA1C]]&gt;=5.7,"Prediabetic","Normal"))</f>
        <v>Diabetic</v>
      </c>
    </row>
    <row r="1260" spans="1:10" x14ac:dyDescent="0.3">
      <c r="A1260" t="s">
        <v>1264</v>
      </c>
      <c r="B1260" s="3">
        <v>37</v>
      </c>
      <c r="C1260" s="3">
        <v>8.75</v>
      </c>
      <c r="D1260" s="54" t="s">
        <v>2</v>
      </c>
      <c r="E1260" s="54" t="s">
        <v>2</v>
      </c>
      <c r="F1260" s="54" t="s">
        <v>2</v>
      </c>
      <c r="G1260" s="54">
        <v>0</v>
      </c>
      <c r="H1260" t="s">
        <v>2</v>
      </c>
      <c r="I1260" t="str">
        <f t="shared" si="20"/>
        <v>Obesity</v>
      </c>
      <c r="J1260" t="str">
        <f>IF(Table1_1[[#This Row],[HBA1C]]&gt;=6.5,"Diabetic",IF(Table1_1[[#This Row],[HBA1C]]&gt;=5.7,"Prediabetic","Normal"))</f>
        <v>Diabetic</v>
      </c>
    </row>
    <row r="1261" spans="1:10" x14ac:dyDescent="0.3">
      <c r="A1261" t="s">
        <v>1265</v>
      </c>
      <c r="B1261" s="3">
        <v>25.4</v>
      </c>
      <c r="C1261" s="3">
        <v>11.96</v>
      </c>
      <c r="D1261" s="54" t="s">
        <v>2</v>
      </c>
      <c r="E1261" s="54" t="s">
        <v>2</v>
      </c>
      <c r="F1261" s="54" t="s">
        <v>2</v>
      </c>
      <c r="G1261" s="54">
        <v>0</v>
      </c>
      <c r="H1261" t="s">
        <v>2</v>
      </c>
      <c r="I1261" t="str">
        <f t="shared" si="20"/>
        <v>Overweight</v>
      </c>
      <c r="J1261" t="str">
        <f>IF(Table1_1[[#This Row],[HBA1C]]&gt;=6.5,"Diabetic",IF(Table1_1[[#This Row],[HBA1C]]&gt;=5.7,"Prediabetic","Normal"))</f>
        <v>Diabetic</v>
      </c>
    </row>
    <row r="1262" spans="1:10" x14ac:dyDescent="0.3">
      <c r="A1262" t="s">
        <v>1266</v>
      </c>
      <c r="B1262" s="3">
        <v>32.299999999999997</v>
      </c>
      <c r="C1262" s="3">
        <v>10.54</v>
      </c>
      <c r="D1262" s="54" t="s">
        <v>2</v>
      </c>
      <c r="E1262" s="54" t="s">
        <v>2</v>
      </c>
      <c r="F1262" s="54" t="s">
        <v>2</v>
      </c>
      <c r="G1262" s="54">
        <v>0</v>
      </c>
      <c r="H1262" t="s">
        <v>2</v>
      </c>
      <c r="I1262" t="str">
        <f t="shared" si="20"/>
        <v>Obesity</v>
      </c>
      <c r="J1262" t="str">
        <f>IF(Table1_1[[#This Row],[HBA1C]]&gt;=6.5,"Diabetic",IF(Table1_1[[#This Row],[HBA1C]]&gt;=5.7,"Prediabetic","Normal"))</f>
        <v>Diabetic</v>
      </c>
    </row>
    <row r="1263" spans="1:10" x14ac:dyDescent="0.3">
      <c r="A1263" t="s">
        <v>1267</v>
      </c>
      <c r="B1263" s="3">
        <v>23.94</v>
      </c>
      <c r="C1263" s="3">
        <v>4.54</v>
      </c>
      <c r="D1263" s="54" t="s">
        <v>3</v>
      </c>
      <c r="E1263" s="54" t="s">
        <v>2</v>
      </c>
      <c r="F1263" s="54" t="s">
        <v>4</v>
      </c>
      <c r="G1263" s="54">
        <v>1</v>
      </c>
      <c r="H1263" t="s">
        <v>2</v>
      </c>
      <c r="I1263" t="str">
        <f t="shared" si="20"/>
        <v>Normal Weight</v>
      </c>
      <c r="J1263" t="str">
        <f>IF(Table1_1[[#This Row],[HBA1C]]&gt;=6.5,"Diabetic",IF(Table1_1[[#This Row],[HBA1C]]&gt;=5.7,"Prediabetic","Normal"))</f>
        <v>Normal</v>
      </c>
    </row>
    <row r="1264" spans="1:10" x14ac:dyDescent="0.3">
      <c r="A1264" t="s">
        <v>1268</v>
      </c>
      <c r="B1264" s="3">
        <v>46.4</v>
      </c>
      <c r="C1264" s="3">
        <v>5.71</v>
      </c>
      <c r="D1264" s="54" t="s">
        <v>2</v>
      </c>
      <c r="E1264" s="54" t="s">
        <v>2</v>
      </c>
      <c r="F1264" s="54" t="s">
        <v>2</v>
      </c>
      <c r="G1264" s="54">
        <v>0</v>
      </c>
      <c r="H1264" t="s">
        <v>2</v>
      </c>
      <c r="I1264" t="str">
        <f t="shared" si="20"/>
        <v>Obesity</v>
      </c>
      <c r="J1264" t="str">
        <f>IF(Table1_1[[#This Row],[HBA1C]]&gt;=6.5,"Diabetic",IF(Table1_1[[#This Row],[HBA1C]]&gt;=5.7,"Prediabetic","Normal"))</f>
        <v>Prediabetic</v>
      </c>
    </row>
    <row r="1265" spans="1:10" x14ac:dyDescent="0.3">
      <c r="A1265" t="s">
        <v>1269</v>
      </c>
      <c r="B1265" s="3">
        <v>40.375</v>
      </c>
      <c r="C1265" s="3">
        <v>6.25</v>
      </c>
      <c r="D1265" s="54" t="s">
        <v>3</v>
      </c>
      <c r="E1265" s="54" t="s">
        <v>2</v>
      </c>
      <c r="F1265" s="54" t="s">
        <v>2</v>
      </c>
      <c r="G1265" s="54">
        <v>0</v>
      </c>
      <c r="H1265" t="s">
        <v>2</v>
      </c>
      <c r="I1265" t="str">
        <f t="shared" si="20"/>
        <v>Obesity</v>
      </c>
      <c r="J1265" t="str">
        <f>IF(Table1_1[[#This Row],[HBA1C]]&gt;=6.5,"Diabetic",IF(Table1_1[[#This Row],[HBA1C]]&gt;=5.7,"Prediabetic","Normal"))</f>
        <v>Prediabetic</v>
      </c>
    </row>
    <row r="1266" spans="1:10" x14ac:dyDescent="0.3">
      <c r="A1266" t="s">
        <v>1270</v>
      </c>
      <c r="B1266" s="3">
        <v>28.7</v>
      </c>
      <c r="C1266" s="3">
        <v>9.4700000000000006</v>
      </c>
      <c r="D1266" s="54" t="s">
        <v>2</v>
      </c>
      <c r="E1266" s="54" t="s">
        <v>2</v>
      </c>
      <c r="F1266" s="54" t="s">
        <v>2</v>
      </c>
      <c r="G1266" s="54">
        <v>2</v>
      </c>
      <c r="H1266" t="s">
        <v>2</v>
      </c>
      <c r="I1266" t="str">
        <f t="shared" si="20"/>
        <v>Overweight</v>
      </c>
      <c r="J1266" t="str">
        <f>IF(Table1_1[[#This Row],[HBA1C]]&gt;=6.5,"Diabetic",IF(Table1_1[[#This Row],[HBA1C]]&gt;=5.7,"Prediabetic","Normal"))</f>
        <v>Diabetic</v>
      </c>
    </row>
    <row r="1267" spans="1:10" x14ac:dyDescent="0.3">
      <c r="A1267" t="s">
        <v>1271</v>
      </c>
      <c r="B1267" s="3">
        <v>26.63</v>
      </c>
      <c r="C1267" s="3">
        <v>5.7</v>
      </c>
      <c r="D1267" s="54" t="s">
        <v>2</v>
      </c>
      <c r="E1267" s="54" t="s">
        <v>2</v>
      </c>
      <c r="F1267" s="54" t="s">
        <v>2</v>
      </c>
      <c r="G1267" s="54">
        <v>0</v>
      </c>
      <c r="H1267" t="s">
        <v>2</v>
      </c>
      <c r="I1267" t="str">
        <f t="shared" si="20"/>
        <v>Overweight</v>
      </c>
      <c r="J1267" t="str">
        <f>IF(Table1_1[[#This Row],[HBA1C]]&gt;=6.5,"Diabetic",IF(Table1_1[[#This Row],[HBA1C]]&gt;=5.7,"Prediabetic","Normal"))</f>
        <v>Prediabetic</v>
      </c>
    </row>
    <row r="1268" spans="1:10" x14ac:dyDescent="0.3">
      <c r="A1268" t="s">
        <v>1272</v>
      </c>
      <c r="B1268" s="3">
        <v>22.515000000000001</v>
      </c>
      <c r="C1268" s="3">
        <v>11.18</v>
      </c>
      <c r="D1268" s="54" t="s">
        <v>2</v>
      </c>
      <c r="E1268" s="54" t="s">
        <v>2</v>
      </c>
      <c r="F1268" s="54" t="s">
        <v>2</v>
      </c>
      <c r="G1268" s="54">
        <v>2</v>
      </c>
      <c r="H1268" t="s">
        <v>2</v>
      </c>
      <c r="I1268" t="str">
        <f t="shared" si="20"/>
        <v>Normal Weight</v>
      </c>
      <c r="J1268" t="str">
        <f>IF(Table1_1[[#This Row],[HBA1C]]&gt;=6.5,"Diabetic",IF(Table1_1[[#This Row],[HBA1C]]&gt;=5.7,"Prediabetic","Normal"))</f>
        <v>Diabetic</v>
      </c>
    </row>
    <row r="1269" spans="1:10" x14ac:dyDescent="0.3">
      <c r="A1269" t="s">
        <v>1273</v>
      </c>
      <c r="B1269" s="3">
        <v>36.575000000000003</v>
      </c>
      <c r="C1269" s="3">
        <v>10.98</v>
      </c>
      <c r="D1269" s="54" t="s">
        <v>2</v>
      </c>
      <c r="E1269" s="54" t="s">
        <v>2</v>
      </c>
      <c r="F1269" s="54" t="s">
        <v>2</v>
      </c>
      <c r="G1269" s="54">
        <v>0</v>
      </c>
      <c r="H1269" t="s">
        <v>2</v>
      </c>
      <c r="I1269" t="str">
        <f t="shared" si="20"/>
        <v>Obesity</v>
      </c>
      <c r="J1269" t="str">
        <f>IF(Table1_1[[#This Row],[HBA1C]]&gt;=6.5,"Diabetic",IF(Table1_1[[#This Row],[HBA1C]]&gt;=5.7,"Prediabetic","Normal"))</f>
        <v>Diabetic</v>
      </c>
    </row>
    <row r="1270" spans="1:10" x14ac:dyDescent="0.3">
      <c r="A1270" t="s">
        <v>1274</v>
      </c>
      <c r="B1270" s="3">
        <v>23.66</v>
      </c>
      <c r="C1270" s="3">
        <v>5.1100000000000003</v>
      </c>
      <c r="D1270" s="54" t="s">
        <v>3</v>
      </c>
      <c r="E1270" s="54" t="s">
        <v>2</v>
      </c>
      <c r="F1270" s="54" t="s">
        <v>4</v>
      </c>
      <c r="G1270" s="54">
        <v>1</v>
      </c>
      <c r="H1270" t="s">
        <v>2</v>
      </c>
      <c r="I1270" t="str">
        <f t="shared" si="20"/>
        <v>Normal Weight</v>
      </c>
      <c r="J1270" t="str">
        <f>IF(Table1_1[[#This Row],[HBA1C]]&gt;=6.5,"Diabetic",IF(Table1_1[[#This Row],[HBA1C]]&gt;=5.7,"Prediabetic","Normal"))</f>
        <v>Normal</v>
      </c>
    </row>
    <row r="1271" spans="1:10" x14ac:dyDescent="0.3">
      <c r="A1271" t="s">
        <v>1275</v>
      </c>
      <c r="B1271" s="3">
        <v>18.62</v>
      </c>
      <c r="C1271" s="3">
        <v>10.24</v>
      </c>
      <c r="D1271" s="54" t="s">
        <v>2</v>
      </c>
      <c r="E1271" s="54" t="s">
        <v>2</v>
      </c>
      <c r="F1271" s="54" t="s">
        <v>2</v>
      </c>
      <c r="G1271" s="54">
        <v>0</v>
      </c>
      <c r="H1271" t="s">
        <v>2</v>
      </c>
      <c r="I1271" t="str">
        <f t="shared" si="20"/>
        <v>Normal Weight</v>
      </c>
      <c r="J1271" t="str">
        <f>IF(Table1_1[[#This Row],[HBA1C]]&gt;=6.5,"Diabetic",IF(Table1_1[[#This Row],[HBA1C]]&gt;=5.7,"Prediabetic","Normal"))</f>
        <v>Diabetic</v>
      </c>
    </row>
    <row r="1272" spans="1:10" x14ac:dyDescent="0.3">
      <c r="A1272" t="s">
        <v>1276</v>
      </c>
      <c r="B1272" s="3">
        <v>19.190000000000001</v>
      </c>
      <c r="C1272" s="3">
        <v>7.71</v>
      </c>
      <c r="D1272" s="54" t="s">
        <v>3</v>
      </c>
      <c r="E1272" s="54" t="s">
        <v>2</v>
      </c>
      <c r="F1272" s="54" t="s">
        <v>2</v>
      </c>
      <c r="G1272" s="54">
        <v>1</v>
      </c>
      <c r="H1272" t="s">
        <v>2</v>
      </c>
      <c r="I1272" t="str">
        <f t="shared" si="20"/>
        <v>Normal Weight</v>
      </c>
      <c r="J1272" t="str">
        <f>IF(Table1_1[[#This Row],[HBA1C]]&gt;=6.5,"Diabetic",IF(Table1_1[[#This Row],[HBA1C]]&gt;=5.7,"Prediabetic","Normal"))</f>
        <v>Diabetic</v>
      </c>
    </row>
    <row r="1273" spans="1:10" x14ac:dyDescent="0.3">
      <c r="A1273" t="s">
        <v>1277</v>
      </c>
      <c r="B1273" s="3">
        <v>27.5</v>
      </c>
      <c r="C1273" s="3">
        <v>6.03</v>
      </c>
      <c r="D1273" s="54" t="s">
        <v>2</v>
      </c>
      <c r="E1273" s="54" t="s">
        <v>2</v>
      </c>
      <c r="F1273" s="54" t="s">
        <v>2</v>
      </c>
      <c r="G1273" s="54">
        <v>0</v>
      </c>
      <c r="H1273" t="s">
        <v>2</v>
      </c>
      <c r="I1273" t="str">
        <f t="shared" si="20"/>
        <v>Overweight</v>
      </c>
      <c r="J1273" t="str">
        <f>IF(Table1_1[[#This Row],[HBA1C]]&gt;=6.5,"Diabetic",IF(Table1_1[[#This Row],[HBA1C]]&gt;=5.7,"Prediabetic","Normal"))</f>
        <v>Prediabetic</v>
      </c>
    </row>
    <row r="1274" spans="1:10" x14ac:dyDescent="0.3">
      <c r="A1274" t="s">
        <v>1278</v>
      </c>
      <c r="B1274" s="3">
        <v>27.36</v>
      </c>
      <c r="C1274" s="3">
        <v>5.96</v>
      </c>
      <c r="D1274" s="54" t="s">
        <v>2</v>
      </c>
      <c r="E1274" s="54" t="s">
        <v>2</v>
      </c>
      <c r="F1274" s="54" t="s">
        <v>4</v>
      </c>
      <c r="G1274" s="54">
        <v>1</v>
      </c>
      <c r="H1274" t="s">
        <v>2</v>
      </c>
      <c r="I1274" t="str">
        <f t="shared" si="20"/>
        <v>Overweight</v>
      </c>
      <c r="J1274" t="str">
        <f>IF(Table1_1[[#This Row],[HBA1C]]&gt;=6.5,"Diabetic",IF(Table1_1[[#This Row],[HBA1C]]&gt;=5.7,"Prediabetic","Normal"))</f>
        <v>Prediabetic</v>
      </c>
    </row>
    <row r="1275" spans="1:10" x14ac:dyDescent="0.3">
      <c r="A1275" t="s">
        <v>1279</v>
      </c>
      <c r="B1275" s="3">
        <v>20.350000000000001</v>
      </c>
      <c r="C1275" s="3">
        <v>4.16</v>
      </c>
      <c r="D1275" s="54" t="s">
        <v>2</v>
      </c>
      <c r="E1275" s="54" t="s">
        <v>2</v>
      </c>
      <c r="F1275" s="54" t="s">
        <v>2</v>
      </c>
      <c r="G1275" s="54">
        <v>0</v>
      </c>
      <c r="H1275" t="s">
        <v>2</v>
      </c>
      <c r="I1275" t="str">
        <f t="shared" si="20"/>
        <v>Normal Weight</v>
      </c>
      <c r="J1275" t="str">
        <f>IF(Table1_1[[#This Row],[HBA1C]]&gt;=6.5,"Diabetic",IF(Table1_1[[#This Row],[HBA1C]]&gt;=5.7,"Prediabetic","Normal"))</f>
        <v>Normal</v>
      </c>
    </row>
    <row r="1276" spans="1:10" x14ac:dyDescent="0.3">
      <c r="A1276" t="s">
        <v>1280</v>
      </c>
      <c r="B1276" s="3">
        <v>24.035</v>
      </c>
      <c r="C1276" s="3">
        <v>6.11</v>
      </c>
      <c r="D1276" s="54" t="s">
        <v>2</v>
      </c>
      <c r="E1276" s="54" t="s">
        <v>2</v>
      </c>
      <c r="F1276" s="54" t="s">
        <v>2</v>
      </c>
      <c r="G1276" s="54">
        <v>0</v>
      </c>
      <c r="H1276" t="s">
        <v>2</v>
      </c>
      <c r="I1276" t="str">
        <f t="shared" si="20"/>
        <v>Normal Weight</v>
      </c>
      <c r="J1276" t="str">
        <f>IF(Table1_1[[#This Row],[HBA1C]]&gt;=6.5,"Diabetic",IF(Table1_1[[#This Row],[HBA1C]]&gt;=5.7,"Prediabetic","Normal"))</f>
        <v>Prediabetic</v>
      </c>
    </row>
    <row r="1277" spans="1:10" x14ac:dyDescent="0.3">
      <c r="A1277" t="s">
        <v>1281</v>
      </c>
      <c r="B1277" s="3">
        <v>23.56</v>
      </c>
      <c r="C1277" s="3">
        <v>5.97</v>
      </c>
      <c r="D1277" s="54" t="s">
        <v>2</v>
      </c>
      <c r="E1277" s="54" t="s">
        <v>2</v>
      </c>
      <c r="F1277" s="54" t="s">
        <v>2</v>
      </c>
      <c r="G1277" s="54">
        <v>0</v>
      </c>
      <c r="H1277" t="s">
        <v>2</v>
      </c>
      <c r="I1277" t="str">
        <f t="shared" si="20"/>
        <v>Normal Weight</v>
      </c>
      <c r="J1277" t="str">
        <f>IF(Table1_1[[#This Row],[HBA1C]]&gt;=6.5,"Diabetic",IF(Table1_1[[#This Row],[HBA1C]]&gt;=5.7,"Prediabetic","Normal"))</f>
        <v>Prediabetic</v>
      </c>
    </row>
    <row r="1278" spans="1:10" x14ac:dyDescent="0.3">
      <c r="A1278" t="s">
        <v>1282</v>
      </c>
      <c r="B1278" s="3">
        <v>27.17</v>
      </c>
      <c r="C1278" s="3">
        <v>10.81</v>
      </c>
      <c r="D1278" s="54" t="s">
        <v>2</v>
      </c>
      <c r="E1278" s="54" t="s">
        <v>2</v>
      </c>
      <c r="F1278" s="54" t="s">
        <v>2</v>
      </c>
      <c r="G1278" s="54">
        <v>2</v>
      </c>
      <c r="H1278" t="s">
        <v>2</v>
      </c>
      <c r="I1278" t="str">
        <f t="shared" si="20"/>
        <v>Overweight</v>
      </c>
      <c r="J1278" t="str">
        <f>IF(Table1_1[[#This Row],[HBA1C]]&gt;=6.5,"Diabetic",IF(Table1_1[[#This Row],[HBA1C]]&gt;=5.7,"Prediabetic","Normal"))</f>
        <v>Diabetic</v>
      </c>
    </row>
    <row r="1279" spans="1:10" x14ac:dyDescent="0.3">
      <c r="A1279" t="s">
        <v>1283</v>
      </c>
      <c r="B1279" s="3">
        <v>34.32</v>
      </c>
      <c r="C1279" s="3">
        <v>5.7</v>
      </c>
      <c r="D1279" s="54" t="s">
        <v>3</v>
      </c>
      <c r="E1279" s="54" t="s">
        <v>2</v>
      </c>
      <c r="F1279" s="54" t="s">
        <v>4</v>
      </c>
      <c r="G1279" s="54">
        <v>1</v>
      </c>
      <c r="H1279" t="s">
        <v>2</v>
      </c>
      <c r="I1279" t="str">
        <f t="shared" si="20"/>
        <v>Obesity</v>
      </c>
      <c r="J1279" t="str">
        <f>IF(Table1_1[[#This Row],[HBA1C]]&gt;=6.5,"Diabetic",IF(Table1_1[[#This Row],[HBA1C]]&gt;=5.7,"Prediabetic","Normal"))</f>
        <v>Prediabetic</v>
      </c>
    </row>
    <row r="1280" spans="1:10" x14ac:dyDescent="0.3">
      <c r="A1280" t="s">
        <v>1284</v>
      </c>
      <c r="B1280" s="3">
        <v>23.87</v>
      </c>
      <c r="C1280" s="3">
        <v>4.7699999999999996</v>
      </c>
      <c r="D1280" s="54" t="s">
        <v>3</v>
      </c>
      <c r="E1280" s="54" t="s">
        <v>2</v>
      </c>
      <c r="F1280" s="54" t="s">
        <v>4</v>
      </c>
      <c r="G1280" s="54">
        <v>1</v>
      </c>
      <c r="H1280" t="s">
        <v>2</v>
      </c>
      <c r="I1280" t="str">
        <f t="shared" si="20"/>
        <v>Normal Weight</v>
      </c>
      <c r="J1280" t="str">
        <f>IF(Table1_1[[#This Row],[HBA1C]]&gt;=6.5,"Diabetic",IF(Table1_1[[#This Row],[HBA1C]]&gt;=5.7,"Prediabetic","Normal"))</f>
        <v>Normal</v>
      </c>
    </row>
    <row r="1281" spans="1:10" x14ac:dyDescent="0.3">
      <c r="A1281" t="s">
        <v>1285</v>
      </c>
      <c r="B1281" s="3">
        <v>30.15</v>
      </c>
      <c r="C1281" s="3">
        <v>4.25</v>
      </c>
      <c r="D1281" s="54" t="s">
        <v>2</v>
      </c>
      <c r="E1281" s="54" t="s">
        <v>2</v>
      </c>
      <c r="F1281" s="54" t="s">
        <v>2</v>
      </c>
      <c r="G1281" s="54">
        <v>1</v>
      </c>
      <c r="H1281" t="s">
        <v>2</v>
      </c>
      <c r="I1281" t="str">
        <f t="shared" si="20"/>
        <v>Obesity</v>
      </c>
      <c r="J1281" t="str">
        <f>IF(Table1_1[[#This Row],[HBA1C]]&gt;=6.5,"Diabetic",IF(Table1_1[[#This Row],[HBA1C]]&gt;=5.7,"Prediabetic","Normal"))</f>
        <v>Normal</v>
      </c>
    </row>
    <row r="1282" spans="1:10" x14ac:dyDescent="0.3">
      <c r="A1282" t="s">
        <v>1286</v>
      </c>
      <c r="B1282" s="3">
        <v>26.36</v>
      </c>
      <c r="C1282" s="3">
        <v>5.52</v>
      </c>
      <c r="D1282" s="54" t="s">
        <v>2</v>
      </c>
      <c r="E1282" s="54" t="s">
        <v>2</v>
      </c>
      <c r="F1282" s="54" t="s">
        <v>2</v>
      </c>
      <c r="G1282" s="54">
        <v>0</v>
      </c>
      <c r="H1282" t="s">
        <v>2</v>
      </c>
      <c r="I1282" t="str">
        <f t="shared" si="20"/>
        <v>Overweight</v>
      </c>
      <c r="J1282" t="str">
        <f>IF(Table1_1[[#This Row],[HBA1C]]&gt;=6.5,"Diabetic",IF(Table1_1[[#This Row],[HBA1C]]&gt;=5.7,"Prediabetic","Normal"))</f>
        <v>Normal</v>
      </c>
    </row>
    <row r="1283" spans="1:10" x14ac:dyDescent="0.3">
      <c r="A1283" t="s">
        <v>1287</v>
      </c>
      <c r="B1283" s="3">
        <v>45.32</v>
      </c>
      <c r="C1283" s="3">
        <v>6.53</v>
      </c>
      <c r="D1283" s="54" t="s">
        <v>3</v>
      </c>
      <c r="E1283" s="54" t="s">
        <v>2</v>
      </c>
      <c r="F1283" s="54" t="s">
        <v>2</v>
      </c>
      <c r="G1283" s="54">
        <v>1</v>
      </c>
      <c r="H1283" t="s">
        <v>2</v>
      </c>
      <c r="I1283" t="str">
        <f t="shared" si="20"/>
        <v>Obesity</v>
      </c>
      <c r="J1283" t="str">
        <f>IF(Table1_1[[#This Row],[HBA1C]]&gt;=6.5,"Diabetic",IF(Table1_1[[#This Row],[HBA1C]]&gt;=5.7,"Prediabetic","Normal"))</f>
        <v>Diabetic</v>
      </c>
    </row>
    <row r="1284" spans="1:10" x14ac:dyDescent="0.3">
      <c r="A1284" t="s">
        <v>1288</v>
      </c>
      <c r="B1284" s="3">
        <v>31.93</v>
      </c>
      <c r="C1284" s="3">
        <v>4.82</v>
      </c>
      <c r="D1284" s="54" t="s">
        <v>3</v>
      </c>
      <c r="E1284" s="54" t="s">
        <v>2</v>
      </c>
      <c r="F1284" s="54" t="s">
        <v>2</v>
      </c>
      <c r="G1284" s="54">
        <v>1</v>
      </c>
      <c r="H1284" t="s">
        <v>2</v>
      </c>
      <c r="I1284" t="str">
        <f t="shared" si="20"/>
        <v>Obesity</v>
      </c>
      <c r="J1284" t="str">
        <f>IF(Table1_1[[#This Row],[HBA1C]]&gt;=6.5,"Diabetic",IF(Table1_1[[#This Row],[HBA1C]]&gt;=5.7,"Prediabetic","Normal"))</f>
        <v>Normal</v>
      </c>
    </row>
    <row r="1285" spans="1:10" x14ac:dyDescent="0.3">
      <c r="A1285" t="s">
        <v>1289</v>
      </c>
      <c r="B1285" s="3">
        <v>36</v>
      </c>
      <c r="C1285" s="3">
        <v>11.94</v>
      </c>
      <c r="D1285" s="54" t="s">
        <v>3</v>
      </c>
      <c r="E1285" s="54" t="s">
        <v>2</v>
      </c>
      <c r="F1285" s="54" t="s">
        <v>2</v>
      </c>
      <c r="G1285" s="54">
        <v>1</v>
      </c>
      <c r="H1285" t="s">
        <v>2</v>
      </c>
      <c r="I1285" t="str">
        <f t="shared" si="20"/>
        <v>Obesity</v>
      </c>
      <c r="J1285" t="str">
        <f>IF(Table1_1[[#This Row],[HBA1C]]&gt;=6.5,"Diabetic",IF(Table1_1[[#This Row],[HBA1C]]&gt;=5.7,"Prediabetic","Normal"))</f>
        <v>Diabetic</v>
      </c>
    </row>
    <row r="1286" spans="1:10" x14ac:dyDescent="0.3">
      <c r="A1286" t="s">
        <v>1290</v>
      </c>
      <c r="B1286" s="3">
        <v>32</v>
      </c>
      <c r="C1286" s="3">
        <v>7.85</v>
      </c>
      <c r="D1286" s="54" t="s">
        <v>3</v>
      </c>
      <c r="E1286" s="54" t="s">
        <v>2</v>
      </c>
      <c r="F1286" s="54" t="s">
        <v>2</v>
      </c>
      <c r="G1286" s="54">
        <v>1</v>
      </c>
      <c r="H1286" t="s">
        <v>2</v>
      </c>
      <c r="I1286" t="str">
        <f t="shared" si="20"/>
        <v>Obesity</v>
      </c>
      <c r="J1286" t="str">
        <f>IF(Table1_1[[#This Row],[HBA1C]]&gt;=6.5,"Diabetic",IF(Table1_1[[#This Row],[HBA1C]]&gt;=5.7,"Prediabetic","Normal"))</f>
        <v>Diabetic</v>
      </c>
    </row>
    <row r="1287" spans="1:10" x14ac:dyDescent="0.3">
      <c r="A1287" t="s">
        <v>1291</v>
      </c>
      <c r="B1287" s="3">
        <v>29.37</v>
      </c>
      <c r="C1287" s="3">
        <v>8.01</v>
      </c>
      <c r="D1287" s="54" t="s">
        <v>3</v>
      </c>
      <c r="E1287" s="54" t="s">
        <v>2</v>
      </c>
      <c r="F1287" s="54" t="s">
        <v>2</v>
      </c>
      <c r="G1287" s="54">
        <v>1</v>
      </c>
      <c r="H1287" t="s">
        <v>2</v>
      </c>
      <c r="I1287" t="str">
        <f t="shared" si="20"/>
        <v>Overweight</v>
      </c>
      <c r="J1287" t="str">
        <f>IF(Table1_1[[#This Row],[HBA1C]]&gt;=6.5,"Diabetic",IF(Table1_1[[#This Row],[HBA1C]]&gt;=5.7,"Prediabetic","Normal"))</f>
        <v>Diabetic</v>
      </c>
    </row>
    <row r="1288" spans="1:10" x14ac:dyDescent="0.3">
      <c r="A1288" t="s">
        <v>1292</v>
      </c>
      <c r="B1288" s="3">
        <v>23.6</v>
      </c>
      <c r="C1288" s="3">
        <v>7.4</v>
      </c>
      <c r="D1288" s="54" t="s">
        <v>3</v>
      </c>
      <c r="E1288" s="54" t="s">
        <v>2</v>
      </c>
      <c r="F1288" s="54" t="s">
        <v>2</v>
      </c>
      <c r="G1288" s="54">
        <v>1</v>
      </c>
      <c r="H1288" t="s">
        <v>2</v>
      </c>
      <c r="I1288" t="str">
        <f t="shared" ref="I1288:I1351" si="21">IF(B1288&gt;=30,"Obesity",IF(B1288&gt;=25,"Overweight",IF(B1288&gt;18.5,"Normal Weight","Under  Weight")))</f>
        <v>Normal Weight</v>
      </c>
      <c r="J1288" t="str">
        <f>IF(Table1_1[[#This Row],[HBA1C]]&gt;=6.5,"Diabetic",IF(Table1_1[[#This Row],[HBA1C]]&gt;=5.7,"Prediabetic","Normal"))</f>
        <v>Diabetic</v>
      </c>
    </row>
    <row r="1289" spans="1:10" x14ac:dyDescent="0.3">
      <c r="A1289" t="s">
        <v>1293</v>
      </c>
      <c r="B1289" s="3">
        <v>33.155000000000001</v>
      </c>
      <c r="C1289" s="3">
        <v>8.3800000000000008</v>
      </c>
      <c r="D1289" s="54" t="s">
        <v>3</v>
      </c>
      <c r="E1289" s="54" t="s">
        <v>2</v>
      </c>
      <c r="F1289" s="54" t="s">
        <v>2</v>
      </c>
      <c r="G1289" s="54">
        <v>0</v>
      </c>
      <c r="H1289" t="s">
        <v>2</v>
      </c>
      <c r="I1289" t="str">
        <f t="shared" si="21"/>
        <v>Obesity</v>
      </c>
      <c r="J1289" t="str">
        <f>IF(Table1_1[[#This Row],[HBA1C]]&gt;=6.5,"Diabetic",IF(Table1_1[[#This Row],[HBA1C]]&gt;=5.7,"Prediabetic","Normal"))</f>
        <v>Diabetic</v>
      </c>
    </row>
    <row r="1290" spans="1:10" x14ac:dyDescent="0.3">
      <c r="A1290" t="s">
        <v>1294</v>
      </c>
      <c r="B1290" s="3">
        <v>24.32</v>
      </c>
      <c r="C1290" s="3">
        <v>11.56</v>
      </c>
      <c r="D1290" s="54" t="s">
        <v>3</v>
      </c>
      <c r="E1290" s="54" t="s">
        <v>2</v>
      </c>
      <c r="F1290" s="54" t="s">
        <v>2</v>
      </c>
      <c r="G1290" s="54">
        <v>1</v>
      </c>
      <c r="H1290" t="s">
        <v>2</v>
      </c>
      <c r="I1290" t="str">
        <f t="shared" si="21"/>
        <v>Normal Weight</v>
      </c>
      <c r="J1290" t="str">
        <f>IF(Table1_1[[#This Row],[HBA1C]]&gt;=6.5,"Diabetic",IF(Table1_1[[#This Row],[HBA1C]]&gt;=5.7,"Prediabetic","Normal"))</f>
        <v>Diabetic</v>
      </c>
    </row>
    <row r="1291" spans="1:10" x14ac:dyDescent="0.3">
      <c r="A1291" t="s">
        <v>1295</v>
      </c>
      <c r="B1291" s="3">
        <v>36.299999999999997</v>
      </c>
      <c r="C1291" s="3">
        <v>4.6100000000000003</v>
      </c>
      <c r="D1291" s="54" t="s">
        <v>2</v>
      </c>
      <c r="E1291" s="54" t="s">
        <v>2</v>
      </c>
      <c r="F1291" s="54" t="s">
        <v>2</v>
      </c>
      <c r="G1291" s="54">
        <v>0</v>
      </c>
      <c r="H1291" t="s">
        <v>2</v>
      </c>
      <c r="I1291" t="str">
        <f t="shared" si="21"/>
        <v>Obesity</v>
      </c>
      <c r="J1291" t="str">
        <f>IF(Table1_1[[#This Row],[HBA1C]]&gt;=6.5,"Diabetic",IF(Table1_1[[#This Row],[HBA1C]]&gt;=5.7,"Prediabetic","Normal"))</f>
        <v>Normal</v>
      </c>
    </row>
    <row r="1292" spans="1:10" x14ac:dyDescent="0.3">
      <c r="A1292" t="s">
        <v>1296</v>
      </c>
      <c r="B1292" s="3">
        <v>34.4</v>
      </c>
      <c r="C1292" s="3">
        <v>4.95</v>
      </c>
      <c r="D1292" s="54" t="s">
        <v>2</v>
      </c>
      <c r="E1292" s="54" t="s">
        <v>2</v>
      </c>
      <c r="F1292" s="54" t="s">
        <v>4</v>
      </c>
      <c r="G1292" s="54">
        <v>1</v>
      </c>
      <c r="H1292" t="s">
        <v>2</v>
      </c>
      <c r="I1292" t="str">
        <f t="shared" si="21"/>
        <v>Obesity</v>
      </c>
      <c r="J1292" t="str">
        <f>IF(Table1_1[[#This Row],[HBA1C]]&gt;=6.5,"Diabetic",IF(Table1_1[[#This Row],[HBA1C]]&gt;=5.7,"Prediabetic","Normal"))</f>
        <v>Normal</v>
      </c>
    </row>
    <row r="1293" spans="1:10" x14ac:dyDescent="0.3">
      <c r="A1293" t="s">
        <v>1297</v>
      </c>
      <c r="B1293" s="3">
        <v>30.9</v>
      </c>
      <c r="C1293" s="3">
        <v>5.04</v>
      </c>
      <c r="D1293" s="54" t="s">
        <v>2</v>
      </c>
      <c r="E1293" s="54" t="s">
        <v>2</v>
      </c>
      <c r="F1293" s="54" t="s">
        <v>2</v>
      </c>
      <c r="G1293" s="54">
        <v>0</v>
      </c>
      <c r="H1293" t="s">
        <v>2</v>
      </c>
      <c r="I1293" t="str">
        <f t="shared" si="21"/>
        <v>Obesity</v>
      </c>
      <c r="J1293" t="str">
        <f>IF(Table1_1[[#This Row],[HBA1C]]&gt;=6.5,"Diabetic",IF(Table1_1[[#This Row],[HBA1C]]&gt;=5.7,"Prediabetic","Normal"))</f>
        <v>Normal</v>
      </c>
    </row>
    <row r="1294" spans="1:10" x14ac:dyDescent="0.3">
      <c r="A1294" t="s">
        <v>1298</v>
      </c>
      <c r="B1294" s="3">
        <v>28.6</v>
      </c>
      <c r="C1294" s="3">
        <v>5.42</v>
      </c>
      <c r="D1294" s="54" t="s">
        <v>2</v>
      </c>
      <c r="E1294" s="54" t="s">
        <v>2</v>
      </c>
      <c r="F1294" s="54" t="s">
        <v>2</v>
      </c>
      <c r="G1294" s="54">
        <v>0</v>
      </c>
      <c r="H1294" t="s">
        <v>2</v>
      </c>
      <c r="I1294" t="str">
        <f t="shared" si="21"/>
        <v>Overweight</v>
      </c>
      <c r="J1294" t="str">
        <f>IF(Table1_1[[#This Row],[HBA1C]]&gt;=6.5,"Diabetic",IF(Table1_1[[#This Row],[HBA1C]]&gt;=5.7,"Prediabetic","Normal"))</f>
        <v>Normal</v>
      </c>
    </row>
    <row r="1295" spans="1:10" x14ac:dyDescent="0.3">
      <c r="A1295" t="s">
        <v>1299</v>
      </c>
      <c r="B1295" s="3">
        <v>27.83</v>
      </c>
      <c r="C1295" s="3">
        <v>5.39</v>
      </c>
      <c r="D1295" s="54" t="s">
        <v>2</v>
      </c>
      <c r="E1295" s="54" t="s">
        <v>2</v>
      </c>
      <c r="F1295" s="54" t="s">
        <v>2</v>
      </c>
      <c r="G1295" s="54">
        <v>0</v>
      </c>
      <c r="H1295" t="s">
        <v>2</v>
      </c>
      <c r="I1295" t="str">
        <f t="shared" si="21"/>
        <v>Overweight</v>
      </c>
      <c r="J1295" t="str">
        <f>IF(Table1_1[[#This Row],[HBA1C]]&gt;=6.5,"Diabetic",IF(Table1_1[[#This Row],[HBA1C]]&gt;=5.7,"Prediabetic","Normal"))</f>
        <v>Normal</v>
      </c>
    </row>
    <row r="1296" spans="1:10" x14ac:dyDescent="0.3">
      <c r="A1296" t="s">
        <v>1300</v>
      </c>
      <c r="B1296" s="3">
        <v>39.64</v>
      </c>
      <c r="C1296" s="3">
        <v>6</v>
      </c>
      <c r="D1296" s="54" t="s">
        <v>2</v>
      </c>
      <c r="E1296" s="54" t="s">
        <v>2</v>
      </c>
      <c r="F1296" s="54" t="s">
        <v>4</v>
      </c>
      <c r="G1296" s="54">
        <v>1</v>
      </c>
      <c r="H1296" t="s">
        <v>2</v>
      </c>
      <c r="I1296" t="str">
        <f t="shared" si="21"/>
        <v>Obesity</v>
      </c>
      <c r="J1296" t="str">
        <f>IF(Table1_1[[#This Row],[HBA1C]]&gt;=6.5,"Diabetic",IF(Table1_1[[#This Row],[HBA1C]]&gt;=5.7,"Prediabetic","Normal"))</f>
        <v>Prediabetic</v>
      </c>
    </row>
    <row r="1297" spans="1:10" x14ac:dyDescent="0.3">
      <c r="A1297" t="s">
        <v>1301</v>
      </c>
      <c r="B1297" s="3">
        <v>38.479999999999997</v>
      </c>
      <c r="C1297" s="3">
        <v>6.02</v>
      </c>
      <c r="D1297" s="54" t="s">
        <v>2</v>
      </c>
      <c r="E1297" s="54" t="s">
        <v>2</v>
      </c>
      <c r="F1297" s="54" t="s">
        <v>2</v>
      </c>
      <c r="G1297" s="54">
        <v>1</v>
      </c>
      <c r="H1297" t="s">
        <v>2</v>
      </c>
      <c r="I1297" t="str">
        <f t="shared" si="21"/>
        <v>Obesity</v>
      </c>
      <c r="J1297" t="str">
        <f>IF(Table1_1[[#This Row],[HBA1C]]&gt;=6.5,"Diabetic",IF(Table1_1[[#This Row],[HBA1C]]&gt;=5.7,"Prediabetic","Normal"))</f>
        <v>Prediabetic</v>
      </c>
    </row>
    <row r="1298" spans="1:10" x14ac:dyDescent="0.3">
      <c r="A1298" t="s">
        <v>1302</v>
      </c>
      <c r="B1298" s="3">
        <v>36.200000000000003</v>
      </c>
      <c r="C1298" s="3">
        <v>4.62</v>
      </c>
      <c r="D1298" s="54" t="s">
        <v>2</v>
      </c>
      <c r="E1298" s="54" t="s">
        <v>2</v>
      </c>
      <c r="F1298" s="54" t="s">
        <v>2</v>
      </c>
      <c r="G1298" s="54">
        <v>2</v>
      </c>
      <c r="H1298" t="s">
        <v>2</v>
      </c>
      <c r="I1298" t="str">
        <f t="shared" si="21"/>
        <v>Obesity</v>
      </c>
      <c r="J1298" t="str">
        <f>IF(Table1_1[[#This Row],[HBA1C]]&gt;=6.5,"Diabetic",IF(Table1_1[[#This Row],[HBA1C]]&gt;=5.7,"Prediabetic","Normal"))</f>
        <v>Normal</v>
      </c>
    </row>
    <row r="1299" spans="1:10" x14ac:dyDescent="0.3">
      <c r="A1299" t="s">
        <v>1303</v>
      </c>
      <c r="B1299" s="3">
        <v>27.13</v>
      </c>
      <c r="C1299" s="3">
        <v>5.59</v>
      </c>
      <c r="D1299" s="54" t="s">
        <v>2</v>
      </c>
      <c r="E1299" s="54" t="s">
        <v>2</v>
      </c>
      <c r="F1299" s="54" t="s">
        <v>2</v>
      </c>
      <c r="G1299" s="54">
        <v>1</v>
      </c>
      <c r="H1299" t="s">
        <v>2</v>
      </c>
      <c r="I1299" t="str">
        <f t="shared" si="21"/>
        <v>Overweight</v>
      </c>
      <c r="J1299" t="str">
        <f>IF(Table1_1[[#This Row],[HBA1C]]&gt;=6.5,"Diabetic",IF(Table1_1[[#This Row],[HBA1C]]&gt;=5.7,"Prediabetic","Normal"))</f>
        <v>Normal</v>
      </c>
    </row>
    <row r="1300" spans="1:10" x14ac:dyDescent="0.3">
      <c r="A1300" t="s">
        <v>1304</v>
      </c>
      <c r="B1300" s="3">
        <v>20.75</v>
      </c>
      <c r="C1300" s="3">
        <v>5.18</v>
      </c>
      <c r="D1300" s="54" t="s">
        <v>3</v>
      </c>
      <c r="E1300" s="54" t="s">
        <v>2</v>
      </c>
      <c r="F1300" s="54" t="s">
        <v>2</v>
      </c>
      <c r="G1300" s="54">
        <v>2</v>
      </c>
      <c r="H1300" t="s">
        <v>2</v>
      </c>
      <c r="I1300" t="str">
        <f t="shared" si="21"/>
        <v>Normal Weight</v>
      </c>
      <c r="J1300" t="str">
        <f>IF(Table1_1[[#This Row],[HBA1C]]&gt;=6.5,"Diabetic",IF(Table1_1[[#This Row],[HBA1C]]&gt;=5.7,"Prediabetic","Normal"))</f>
        <v>Normal</v>
      </c>
    </row>
    <row r="1301" spans="1:10" x14ac:dyDescent="0.3">
      <c r="A1301" t="s">
        <v>1305</v>
      </c>
      <c r="B1301" s="3">
        <v>26.6</v>
      </c>
      <c r="C1301" s="3">
        <v>6.29</v>
      </c>
      <c r="D1301" s="54" t="s">
        <v>2</v>
      </c>
      <c r="E1301" s="54" t="s">
        <v>2</v>
      </c>
      <c r="F1301" s="54" t="s">
        <v>2</v>
      </c>
      <c r="G1301" s="54">
        <v>2</v>
      </c>
      <c r="H1301" t="s">
        <v>2</v>
      </c>
      <c r="I1301" t="str">
        <f t="shared" si="21"/>
        <v>Overweight</v>
      </c>
      <c r="J1301" t="str">
        <f>IF(Table1_1[[#This Row],[HBA1C]]&gt;=6.5,"Diabetic",IF(Table1_1[[#This Row],[HBA1C]]&gt;=5.7,"Prediabetic","Normal"))</f>
        <v>Prediabetic</v>
      </c>
    </row>
    <row r="1302" spans="1:10" x14ac:dyDescent="0.3">
      <c r="A1302" t="s">
        <v>1306</v>
      </c>
      <c r="B1302" s="3">
        <v>25.3</v>
      </c>
      <c r="C1302" s="3">
        <v>4.49</v>
      </c>
      <c r="D1302" s="54" t="s">
        <v>2</v>
      </c>
      <c r="E1302" s="54" t="s">
        <v>2</v>
      </c>
      <c r="F1302" s="54" t="s">
        <v>2</v>
      </c>
      <c r="G1302" s="54">
        <v>2</v>
      </c>
      <c r="H1302" t="s">
        <v>2</v>
      </c>
      <c r="I1302" t="str">
        <f t="shared" si="21"/>
        <v>Overweight</v>
      </c>
      <c r="J1302" t="str">
        <f>IF(Table1_1[[#This Row],[HBA1C]]&gt;=6.5,"Diabetic",IF(Table1_1[[#This Row],[HBA1C]]&gt;=5.7,"Prediabetic","Normal"))</f>
        <v>Normal</v>
      </c>
    </row>
    <row r="1303" spans="1:10" x14ac:dyDescent="0.3">
      <c r="A1303" t="s">
        <v>1307</v>
      </c>
      <c r="B1303" s="3">
        <v>18.84</v>
      </c>
      <c r="C1303" s="3">
        <v>11.82</v>
      </c>
      <c r="D1303" s="54" t="s">
        <v>3</v>
      </c>
      <c r="E1303" s="54" t="s">
        <v>2</v>
      </c>
      <c r="F1303" s="54" t="s">
        <v>4</v>
      </c>
      <c r="G1303" s="54">
        <v>1</v>
      </c>
      <c r="H1303" t="s">
        <v>2</v>
      </c>
      <c r="I1303" t="str">
        <f t="shared" si="21"/>
        <v>Normal Weight</v>
      </c>
      <c r="J1303" t="str">
        <f>IF(Table1_1[[#This Row],[HBA1C]]&gt;=6.5,"Diabetic",IF(Table1_1[[#This Row],[HBA1C]]&gt;=5.7,"Prediabetic","Normal"))</f>
        <v>Diabetic</v>
      </c>
    </row>
    <row r="1304" spans="1:10" x14ac:dyDescent="0.3">
      <c r="A1304" t="s">
        <v>1308</v>
      </c>
      <c r="B1304" s="3">
        <v>19.57</v>
      </c>
      <c r="C1304" s="3">
        <v>7.41</v>
      </c>
      <c r="D1304" s="54" t="s">
        <v>3</v>
      </c>
      <c r="E1304" s="54" t="s">
        <v>2</v>
      </c>
      <c r="F1304" s="54" t="s">
        <v>2</v>
      </c>
      <c r="G1304" s="54">
        <v>1</v>
      </c>
      <c r="H1304" t="s">
        <v>2</v>
      </c>
      <c r="I1304" t="str">
        <f t="shared" si="21"/>
        <v>Normal Weight</v>
      </c>
      <c r="J1304" t="str">
        <f>IF(Table1_1[[#This Row],[HBA1C]]&gt;=6.5,"Diabetic",IF(Table1_1[[#This Row],[HBA1C]]&gt;=5.7,"Prediabetic","Normal"))</f>
        <v>Diabetic</v>
      </c>
    </row>
    <row r="1305" spans="1:10" x14ac:dyDescent="0.3">
      <c r="A1305" t="s">
        <v>1309</v>
      </c>
      <c r="B1305" s="3">
        <v>30.495000000000001</v>
      </c>
      <c r="C1305" s="3">
        <v>5.97</v>
      </c>
      <c r="D1305" s="54" t="s">
        <v>2</v>
      </c>
      <c r="E1305" s="54" t="s">
        <v>2</v>
      </c>
      <c r="F1305" s="54" t="s">
        <v>2</v>
      </c>
      <c r="G1305" s="54">
        <v>0</v>
      </c>
      <c r="H1305" t="s">
        <v>2</v>
      </c>
      <c r="I1305" t="str">
        <f t="shared" si="21"/>
        <v>Obesity</v>
      </c>
      <c r="J1305" t="str">
        <f>IF(Table1_1[[#This Row],[HBA1C]]&gt;=6.5,"Diabetic",IF(Table1_1[[#This Row],[HBA1C]]&gt;=5.7,"Prediabetic","Normal"))</f>
        <v>Prediabetic</v>
      </c>
    </row>
    <row r="1306" spans="1:10" x14ac:dyDescent="0.3">
      <c r="A1306" t="s">
        <v>1310</v>
      </c>
      <c r="B1306" s="3">
        <v>30.114999999999998</v>
      </c>
      <c r="C1306" s="3">
        <v>5.74</v>
      </c>
      <c r="D1306" s="54" t="s">
        <v>2</v>
      </c>
      <c r="E1306" s="54" t="s">
        <v>2</v>
      </c>
      <c r="F1306" s="54" t="s">
        <v>4</v>
      </c>
      <c r="G1306" s="54">
        <v>1</v>
      </c>
      <c r="H1306" t="s">
        <v>2</v>
      </c>
      <c r="I1306" t="str">
        <f t="shared" si="21"/>
        <v>Obesity</v>
      </c>
      <c r="J1306" t="str">
        <f>IF(Table1_1[[#This Row],[HBA1C]]&gt;=6.5,"Diabetic",IF(Table1_1[[#This Row],[HBA1C]]&gt;=5.7,"Prediabetic","Normal"))</f>
        <v>Prediabetic</v>
      </c>
    </row>
    <row r="1307" spans="1:10" x14ac:dyDescent="0.3">
      <c r="A1307" t="s">
        <v>1311</v>
      </c>
      <c r="B1307" s="3">
        <v>24.78</v>
      </c>
      <c r="C1307" s="3">
        <v>9.85</v>
      </c>
      <c r="D1307" s="54" t="s">
        <v>2</v>
      </c>
      <c r="E1307" s="54" t="s">
        <v>2</v>
      </c>
      <c r="F1307" s="54" t="s">
        <v>2</v>
      </c>
      <c r="G1307" s="54">
        <v>0</v>
      </c>
      <c r="H1307" t="s">
        <v>2</v>
      </c>
      <c r="I1307" t="str">
        <f t="shared" si="21"/>
        <v>Normal Weight</v>
      </c>
      <c r="J1307" t="str">
        <f>IF(Table1_1[[#This Row],[HBA1C]]&gt;=6.5,"Diabetic",IF(Table1_1[[#This Row],[HBA1C]]&gt;=5.7,"Prediabetic","Normal"))</f>
        <v>Diabetic</v>
      </c>
    </row>
    <row r="1308" spans="1:10" x14ac:dyDescent="0.3">
      <c r="A1308" t="s">
        <v>1312</v>
      </c>
      <c r="B1308" s="3">
        <v>24.77</v>
      </c>
      <c r="C1308" s="3">
        <v>7.59</v>
      </c>
      <c r="D1308" s="54" t="s">
        <v>2</v>
      </c>
      <c r="E1308" s="54" t="s">
        <v>2</v>
      </c>
      <c r="F1308" s="54" t="s">
        <v>2</v>
      </c>
      <c r="G1308" s="54">
        <v>0</v>
      </c>
      <c r="H1308" t="s">
        <v>2</v>
      </c>
      <c r="I1308" t="str">
        <f t="shared" si="21"/>
        <v>Normal Weight</v>
      </c>
      <c r="J1308" t="str">
        <f>IF(Table1_1[[#This Row],[HBA1C]]&gt;=6.5,"Diabetic",IF(Table1_1[[#This Row],[HBA1C]]&gt;=5.7,"Prediabetic","Normal"))</f>
        <v>Diabetic</v>
      </c>
    </row>
    <row r="1309" spans="1:10" x14ac:dyDescent="0.3">
      <c r="A1309" t="s">
        <v>1313</v>
      </c>
      <c r="B1309" s="3">
        <v>16.579999999999998</v>
      </c>
      <c r="C1309" s="3">
        <v>6.98</v>
      </c>
      <c r="D1309" s="54" t="s">
        <v>3</v>
      </c>
      <c r="E1309" s="54" t="s">
        <v>2</v>
      </c>
      <c r="F1309" s="54" t="s">
        <v>4</v>
      </c>
      <c r="G1309" s="54">
        <v>1</v>
      </c>
      <c r="H1309" t="s">
        <v>2</v>
      </c>
      <c r="I1309" t="str">
        <f t="shared" si="21"/>
        <v>Under  Weight</v>
      </c>
      <c r="J1309" t="str">
        <f>IF(Table1_1[[#This Row],[HBA1C]]&gt;=6.5,"Diabetic",IF(Table1_1[[#This Row],[HBA1C]]&gt;=5.7,"Prediabetic","Normal"))</f>
        <v>Diabetic</v>
      </c>
    </row>
    <row r="1310" spans="1:10" x14ac:dyDescent="0.3">
      <c r="A1310" t="s">
        <v>1314</v>
      </c>
      <c r="B1310" s="3">
        <v>38.17</v>
      </c>
      <c r="C1310" s="3">
        <v>4.7300000000000004</v>
      </c>
      <c r="D1310" s="54" t="s">
        <v>3</v>
      </c>
      <c r="E1310" s="54" t="s">
        <v>2</v>
      </c>
      <c r="F1310" s="54" t="s">
        <v>2</v>
      </c>
      <c r="G1310" s="54">
        <v>0</v>
      </c>
      <c r="H1310" t="s">
        <v>2</v>
      </c>
      <c r="I1310" t="str">
        <f t="shared" si="21"/>
        <v>Obesity</v>
      </c>
      <c r="J1310" t="str">
        <f>IF(Table1_1[[#This Row],[HBA1C]]&gt;=6.5,"Diabetic",IF(Table1_1[[#This Row],[HBA1C]]&gt;=5.7,"Prediabetic","Normal"))</f>
        <v>Normal</v>
      </c>
    </row>
    <row r="1311" spans="1:10" x14ac:dyDescent="0.3">
      <c r="A1311" t="s">
        <v>1315</v>
      </c>
      <c r="B1311" s="3">
        <v>39.424999999999997</v>
      </c>
      <c r="C1311" s="3">
        <v>4.76</v>
      </c>
      <c r="D1311" s="54" t="s">
        <v>3</v>
      </c>
      <c r="E1311" s="54" t="s">
        <v>2</v>
      </c>
      <c r="F1311" s="54" t="s">
        <v>2</v>
      </c>
      <c r="G1311" s="54">
        <v>0</v>
      </c>
      <c r="H1311" t="s">
        <v>2</v>
      </c>
      <c r="I1311" t="str">
        <f t="shared" si="21"/>
        <v>Obesity</v>
      </c>
      <c r="J1311" t="str">
        <f>IF(Table1_1[[#This Row],[HBA1C]]&gt;=6.5,"Diabetic",IF(Table1_1[[#This Row],[HBA1C]]&gt;=5.7,"Prediabetic","Normal"))</f>
        <v>Normal</v>
      </c>
    </row>
    <row r="1312" spans="1:10" x14ac:dyDescent="0.3">
      <c r="A1312" t="s">
        <v>1316</v>
      </c>
      <c r="B1312" s="3">
        <v>33.44</v>
      </c>
      <c r="C1312" s="3">
        <v>6.24</v>
      </c>
      <c r="D1312" s="54" t="s">
        <v>3</v>
      </c>
      <c r="E1312" s="54" t="s">
        <v>2</v>
      </c>
      <c r="F1312" s="54" t="s">
        <v>2</v>
      </c>
      <c r="G1312" s="54">
        <v>0</v>
      </c>
      <c r="H1312" t="s">
        <v>2</v>
      </c>
      <c r="I1312" t="str">
        <f t="shared" si="21"/>
        <v>Obesity</v>
      </c>
      <c r="J1312" t="str">
        <f>IF(Table1_1[[#This Row],[HBA1C]]&gt;=6.5,"Diabetic",IF(Table1_1[[#This Row],[HBA1C]]&gt;=5.7,"Prediabetic","Normal"))</f>
        <v>Prediabetic</v>
      </c>
    </row>
    <row r="1313" spans="1:10" x14ac:dyDescent="0.3">
      <c r="A1313" t="s">
        <v>1317</v>
      </c>
      <c r="B1313" s="3">
        <v>33.344999999999999</v>
      </c>
      <c r="C1313" s="3">
        <v>5.44</v>
      </c>
      <c r="D1313" s="54" t="s">
        <v>3</v>
      </c>
      <c r="E1313" s="54" t="s">
        <v>2</v>
      </c>
      <c r="F1313" s="54" t="s">
        <v>2</v>
      </c>
      <c r="G1313" s="54">
        <v>0</v>
      </c>
      <c r="H1313" t="s">
        <v>2</v>
      </c>
      <c r="I1313" t="str">
        <f t="shared" si="21"/>
        <v>Obesity</v>
      </c>
      <c r="J1313" t="str">
        <f>IF(Table1_1[[#This Row],[HBA1C]]&gt;=6.5,"Diabetic",IF(Table1_1[[#This Row],[HBA1C]]&gt;=5.7,"Prediabetic","Normal"))</f>
        <v>Normal</v>
      </c>
    </row>
    <row r="1314" spans="1:10" x14ac:dyDescent="0.3">
      <c r="A1314" t="s">
        <v>1318</v>
      </c>
      <c r="B1314" s="3">
        <v>38.79</v>
      </c>
      <c r="C1314" s="3">
        <v>5.08</v>
      </c>
      <c r="D1314" s="54" t="s">
        <v>2</v>
      </c>
      <c r="E1314" s="54" t="s">
        <v>2</v>
      </c>
      <c r="F1314" s="54" t="s">
        <v>4</v>
      </c>
      <c r="G1314" s="54">
        <v>1</v>
      </c>
      <c r="H1314" t="s">
        <v>2</v>
      </c>
      <c r="I1314" t="str">
        <f t="shared" si="21"/>
        <v>Obesity</v>
      </c>
      <c r="J1314" t="str">
        <f>IF(Table1_1[[#This Row],[HBA1C]]&gt;=6.5,"Diabetic",IF(Table1_1[[#This Row],[HBA1C]]&gt;=5.7,"Prediabetic","Normal"))</f>
        <v>Normal</v>
      </c>
    </row>
    <row r="1315" spans="1:10" x14ac:dyDescent="0.3">
      <c r="A1315" t="s">
        <v>1319</v>
      </c>
      <c r="B1315" s="3">
        <v>30.684999999999999</v>
      </c>
      <c r="C1315" s="3">
        <v>4.87</v>
      </c>
      <c r="D1315" s="54" t="s">
        <v>2</v>
      </c>
      <c r="E1315" s="54" t="s">
        <v>2</v>
      </c>
      <c r="F1315" s="54" t="s">
        <v>4</v>
      </c>
      <c r="G1315" s="54">
        <v>1</v>
      </c>
      <c r="H1315" t="s">
        <v>2</v>
      </c>
      <c r="I1315" t="str">
        <f t="shared" si="21"/>
        <v>Obesity</v>
      </c>
      <c r="J1315" t="str">
        <f>IF(Table1_1[[#This Row],[HBA1C]]&gt;=6.5,"Diabetic",IF(Table1_1[[#This Row],[HBA1C]]&gt;=5.7,"Prediabetic","Normal"))</f>
        <v>Normal</v>
      </c>
    </row>
    <row r="1316" spans="1:10" x14ac:dyDescent="0.3">
      <c r="A1316" t="s">
        <v>1320</v>
      </c>
      <c r="B1316" s="3">
        <v>22.135000000000002</v>
      </c>
      <c r="C1316" s="3">
        <v>8.17</v>
      </c>
      <c r="D1316" s="54" t="s">
        <v>2</v>
      </c>
      <c r="E1316" s="54" t="s">
        <v>2</v>
      </c>
      <c r="F1316" s="54" t="s">
        <v>2</v>
      </c>
      <c r="G1316" s="54">
        <v>0</v>
      </c>
      <c r="H1316" t="s">
        <v>2</v>
      </c>
      <c r="I1316" t="str">
        <f t="shared" si="21"/>
        <v>Normal Weight</v>
      </c>
      <c r="J1316" t="str">
        <f>IF(Table1_1[[#This Row],[HBA1C]]&gt;=6.5,"Diabetic",IF(Table1_1[[#This Row],[HBA1C]]&gt;=5.7,"Prediabetic","Normal"))</f>
        <v>Diabetic</v>
      </c>
    </row>
    <row r="1317" spans="1:10" x14ac:dyDescent="0.3">
      <c r="A1317" t="s">
        <v>1321</v>
      </c>
      <c r="B1317" s="3">
        <v>33.33</v>
      </c>
      <c r="C1317" s="3">
        <v>7.61</v>
      </c>
      <c r="D1317" s="54" t="s">
        <v>2</v>
      </c>
      <c r="E1317" s="54" t="s">
        <v>2</v>
      </c>
      <c r="F1317" s="54" t="s">
        <v>2</v>
      </c>
      <c r="G1317" s="54">
        <v>0</v>
      </c>
      <c r="H1317" t="s">
        <v>2</v>
      </c>
      <c r="I1317" t="str">
        <f t="shared" si="21"/>
        <v>Obesity</v>
      </c>
      <c r="J1317" t="str">
        <f>IF(Table1_1[[#This Row],[HBA1C]]&gt;=6.5,"Diabetic",IF(Table1_1[[#This Row],[HBA1C]]&gt;=5.7,"Prediabetic","Normal"))</f>
        <v>Diabetic</v>
      </c>
    </row>
    <row r="1318" spans="1:10" x14ac:dyDescent="0.3">
      <c r="A1318" t="s">
        <v>1322</v>
      </c>
      <c r="B1318" s="3">
        <v>31.13</v>
      </c>
      <c r="C1318" s="3">
        <v>10.1</v>
      </c>
      <c r="D1318" s="54" t="s">
        <v>2</v>
      </c>
      <c r="E1318" s="54" t="s">
        <v>2</v>
      </c>
      <c r="F1318" s="54" t="s">
        <v>2</v>
      </c>
      <c r="G1318" s="54">
        <v>0</v>
      </c>
      <c r="H1318" t="s">
        <v>2</v>
      </c>
      <c r="I1318" t="str">
        <f t="shared" si="21"/>
        <v>Obesity</v>
      </c>
      <c r="J1318" t="str">
        <f>IF(Table1_1[[#This Row],[HBA1C]]&gt;=6.5,"Diabetic",IF(Table1_1[[#This Row],[HBA1C]]&gt;=5.7,"Prediabetic","Normal"))</f>
        <v>Diabetic</v>
      </c>
    </row>
    <row r="1319" spans="1:10" x14ac:dyDescent="0.3">
      <c r="A1319" t="s">
        <v>1323</v>
      </c>
      <c r="B1319" s="3">
        <v>28.9</v>
      </c>
      <c r="C1319" s="3">
        <v>11.24</v>
      </c>
      <c r="D1319" s="54" t="s">
        <v>2</v>
      </c>
      <c r="E1319" s="54" t="s">
        <v>2</v>
      </c>
      <c r="F1319" s="54" t="s">
        <v>2</v>
      </c>
      <c r="G1319" s="54">
        <v>0</v>
      </c>
      <c r="H1319" t="s">
        <v>2</v>
      </c>
      <c r="I1319" t="str">
        <f t="shared" si="21"/>
        <v>Overweight</v>
      </c>
      <c r="J1319" t="str">
        <f>IF(Table1_1[[#This Row],[HBA1C]]&gt;=6.5,"Diabetic",IF(Table1_1[[#This Row],[HBA1C]]&gt;=5.7,"Prediabetic","Normal"))</f>
        <v>Diabetic</v>
      </c>
    </row>
    <row r="1320" spans="1:10" x14ac:dyDescent="0.3">
      <c r="A1320" t="s">
        <v>1324</v>
      </c>
      <c r="B1320" s="3">
        <v>43.31</v>
      </c>
      <c r="C1320" s="3">
        <v>6.1</v>
      </c>
      <c r="D1320" s="54" t="s">
        <v>3</v>
      </c>
      <c r="E1320" s="54" t="s">
        <v>3</v>
      </c>
      <c r="F1320" s="54" t="s">
        <v>2</v>
      </c>
      <c r="G1320" s="54">
        <v>1</v>
      </c>
      <c r="H1320" t="s">
        <v>2</v>
      </c>
      <c r="I1320" t="str">
        <f t="shared" si="21"/>
        <v>Obesity</v>
      </c>
      <c r="J1320" t="str">
        <f>IF(Table1_1[[#This Row],[HBA1C]]&gt;=6.5,"Diabetic",IF(Table1_1[[#This Row],[HBA1C]]&gt;=5.7,"Prediabetic","Normal"))</f>
        <v>Prediabetic</v>
      </c>
    </row>
    <row r="1321" spans="1:10" x14ac:dyDescent="0.3">
      <c r="A1321" t="s">
        <v>1325</v>
      </c>
      <c r="B1321" s="3">
        <v>22.8</v>
      </c>
      <c r="C1321" s="3">
        <v>6.98</v>
      </c>
      <c r="D1321" s="54" t="s">
        <v>2</v>
      </c>
      <c r="E1321" s="54" t="s">
        <v>2</v>
      </c>
      <c r="F1321" s="54" t="s">
        <v>2</v>
      </c>
      <c r="G1321" s="54">
        <v>0</v>
      </c>
      <c r="H1321" t="s">
        <v>2</v>
      </c>
      <c r="I1321" t="str">
        <f t="shared" si="21"/>
        <v>Normal Weight</v>
      </c>
      <c r="J1321" t="str">
        <f>IF(Table1_1[[#This Row],[HBA1C]]&gt;=6.5,"Diabetic",IF(Table1_1[[#This Row],[HBA1C]]&gt;=5.7,"Prediabetic","Normal"))</f>
        <v>Diabetic</v>
      </c>
    </row>
    <row r="1322" spans="1:10" x14ac:dyDescent="0.3">
      <c r="A1322" t="s">
        <v>1326</v>
      </c>
      <c r="B1322" s="3">
        <v>19.09</v>
      </c>
      <c r="C1322" s="3">
        <v>4</v>
      </c>
      <c r="D1322" s="54" t="s">
        <v>3</v>
      </c>
      <c r="E1322" s="54" t="s">
        <v>2</v>
      </c>
      <c r="F1322" s="54" t="s">
        <v>2</v>
      </c>
      <c r="G1322" s="54">
        <v>1</v>
      </c>
      <c r="H1322" t="s">
        <v>2</v>
      </c>
      <c r="I1322" t="str">
        <f t="shared" si="21"/>
        <v>Normal Weight</v>
      </c>
      <c r="J1322" t="str">
        <f>IF(Table1_1[[#This Row],[HBA1C]]&gt;=6.5,"Diabetic",IF(Table1_1[[#This Row],[HBA1C]]&gt;=5.7,"Prediabetic","Normal"))</f>
        <v>Normal</v>
      </c>
    </row>
    <row r="1323" spans="1:10" x14ac:dyDescent="0.3">
      <c r="A1323" t="s">
        <v>1327</v>
      </c>
      <c r="B1323" s="3">
        <v>23.37</v>
      </c>
      <c r="C1323" s="3">
        <v>4.2300000000000004</v>
      </c>
      <c r="D1323" s="54" t="s">
        <v>2</v>
      </c>
      <c r="E1323" s="54" t="s">
        <v>2</v>
      </c>
      <c r="F1323" s="54" t="s">
        <v>2</v>
      </c>
      <c r="G1323" s="54">
        <v>0</v>
      </c>
      <c r="H1323" t="s">
        <v>2</v>
      </c>
      <c r="I1323" t="str">
        <f t="shared" si="21"/>
        <v>Normal Weight</v>
      </c>
      <c r="J1323" t="str">
        <f>IF(Table1_1[[#This Row],[HBA1C]]&gt;=6.5,"Diabetic",IF(Table1_1[[#This Row],[HBA1C]]&gt;=5.7,"Prediabetic","Normal"))</f>
        <v>Normal</v>
      </c>
    </row>
    <row r="1324" spans="1:10" x14ac:dyDescent="0.3">
      <c r="A1324" t="s">
        <v>1328</v>
      </c>
      <c r="B1324" s="3">
        <v>33.44</v>
      </c>
      <c r="C1324" s="3">
        <v>4.72</v>
      </c>
      <c r="D1324" s="54" t="s">
        <v>3</v>
      </c>
      <c r="E1324" s="54" t="s">
        <v>2</v>
      </c>
      <c r="F1324" s="54" t="s">
        <v>2</v>
      </c>
      <c r="G1324" s="54">
        <v>0</v>
      </c>
      <c r="H1324" t="s">
        <v>2</v>
      </c>
      <c r="I1324" t="str">
        <f t="shared" si="21"/>
        <v>Obesity</v>
      </c>
      <c r="J1324" t="str">
        <f>IF(Table1_1[[#This Row],[HBA1C]]&gt;=6.5,"Diabetic",IF(Table1_1[[#This Row],[HBA1C]]&gt;=5.7,"Prediabetic","Normal"))</f>
        <v>Normal</v>
      </c>
    </row>
    <row r="1325" spans="1:10" x14ac:dyDescent="0.3">
      <c r="A1325" t="s">
        <v>1329</v>
      </c>
      <c r="B1325" s="3">
        <v>28.05</v>
      </c>
      <c r="C1325" s="3">
        <v>5.63</v>
      </c>
      <c r="D1325" s="54" t="s">
        <v>3</v>
      </c>
      <c r="E1325" s="54" t="s">
        <v>2</v>
      </c>
      <c r="F1325" s="54" t="s">
        <v>2</v>
      </c>
      <c r="G1325" s="54">
        <v>0</v>
      </c>
      <c r="H1325" t="s">
        <v>2</v>
      </c>
      <c r="I1325" t="str">
        <f t="shared" si="21"/>
        <v>Overweight</v>
      </c>
      <c r="J1325" t="str">
        <f>IF(Table1_1[[#This Row],[HBA1C]]&gt;=6.5,"Diabetic",IF(Table1_1[[#This Row],[HBA1C]]&gt;=5.7,"Prediabetic","Normal"))</f>
        <v>Normal</v>
      </c>
    </row>
    <row r="1326" spans="1:10" x14ac:dyDescent="0.3">
      <c r="A1326" t="s">
        <v>1330</v>
      </c>
      <c r="B1326" s="3">
        <v>27.72</v>
      </c>
      <c r="C1326" s="3">
        <v>5.83</v>
      </c>
      <c r="D1326" s="54" t="s">
        <v>3</v>
      </c>
      <c r="E1326" s="54" t="s">
        <v>2</v>
      </c>
      <c r="F1326" s="54" t="s">
        <v>2</v>
      </c>
      <c r="G1326" s="54">
        <v>0</v>
      </c>
      <c r="H1326" t="s">
        <v>2</v>
      </c>
      <c r="I1326" t="str">
        <f t="shared" si="21"/>
        <v>Overweight</v>
      </c>
      <c r="J1326" t="str">
        <f>IF(Table1_1[[#This Row],[HBA1C]]&gt;=6.5,"Diabetic",IF(Table1_1[[#This Row],[HBA1C]]&gt;=5.7,"Prediabetic","Normal"))</f>
        <v>Prediabetic</v>
      </c>
    </row>
    <row r="1327" spans="1:10" x14ac:dyDescent="0.3">
      <c r="A1327" t="s">
        <v>1331</v>
      </c>
      <c r="B1327" s="3">
        <v>29.81</v>
      </c>
      <c r="C1327" s="3">
        <v>9.23</v>
      </c>
      <c r="D1327" s="54" t="s">
        <v>2</v>
      </c>
      <c r="E1327" s="54" t="s">
        <v>2</v>
      </c>
      <c r="F1327" s="54" t="s">
        <v>2</v>
      </c>
      <c r="G1327" s="54">
        <v>0</v>
      </c>
      <c r="H1327" t="s">
        <v>2</v>
      </c>
      <c r="I1327" t="str">
        <f t="shared" si="21"/>
        <v>Overweight</v>
      </c>
      <c r="J1327" t="str">
        <f>IF(Table1_1[[#This Row],[HBA1C]]&gt;=6.5,"Diabetic",IF(Table1_1[[#This Row],[HBA1C]]&gt;=5.7,"Prediabetic","Normal"))</f>
        <v>Diabetic</v>
      </c>
    </row>
    <row r="1328" spans="1:10" x14ac:dyDescent="0.3">
      <c r="A1328" t="s">
        <v>1332</v>
      </c>
      <c r="B1328" s="3">
        <v>23.98</v>
      </c>
      <c r="C1328" s="3">
        <v>9.89</v>
      </c>
      <c r="D1328" s="54" t="s">
        <v>2</v>
      </c>
      <c r="E1328" s="54" t="s">
        <v>2</v>
      </c>
      <c r="F1328" s="54" t="s">
        <v>2</v>
      </c>
      <c r="G1328" s="54">
        <v>0</v>
      </c>
      <c r="H1328" t="s">
        <v>2</v>
      </c>
      <c r="I1328" t="str">
        <f t="shared" si="21"/>
        <v>Normal Weight</v>
      </c>
      <c r="J1328" t="str">
        <f>IF(Table1_1[[#This Row],[HBA1C]]&gt;=6.5,"Diabetic",IF(Table1_1[[#This Row],[HBA1C]]&gt;=5.7,"Prediabetic","Normal"))</f>
        <v>Diabetic</v>
      </c>
    </row>
    <row r="1329" spans="1:10" x14ac:dyDescent="0.3">
      <c r="A1329" t="s">
        <v>1333</v>
      </c>
      <c r="B1329" s="3">
        <v>17.34</v>
      </c>
      <c r="C1329" s="3">
        <v>12</v>
      </c>
      <c r="D1329" s="54" t="s">
        <v>2</v>
      </c>
      <c r="E1329" s="54" t="s">
        <v>2</v>
      </c>
      <c r="F1329" s="54" t="s">
        <v>2</v>
      </c>
      <c r="G1329" s="54">
        <v>0</v>
      </c>
      <c r="H1329" t="s">
        <v>2</v>
      </c>
      <c r="I1329" t="str">
        <f t="shared" si="21"/>
        <v>Under  Weight</v>
      </c>
      <c r="J1329" t="str">
        <f>IF(Table1_1[[#This Row],[HBA1C]]&gt;=6.5,"Diabetic",IF(Table1_1[[#This Row],[HBA1C]]&gt;=5.7,"Prediabetic","Normal"))</f>
        <v>Diabetic</v>
      </c>
    </row>
    <row r="1330" spans="1:10" x14ac:dyDescent="0.3">
      <c r="A1330" t="s">
        <v>1334</v>
      </c>
      <c r="B1330" s="3">
        <v>40.39</v>
      </c>
      <c r="C1330" s="3">
        <v>4.24</v>
      </c>
      <c r="D1330" s="54" t="s">
        <v>3</v>
      </c>
      <c r="E1330" s="54" t="s">
        <v>2</v>
      </c>
      <c r="F1330" s="54" t="s">
        <v>4</v>
      </c>
      <c r="G1330" s="54">
        <v>1</v>
      </c>
      <c r="H1330" t="s">
        <v>2</v>
      </c>
      <c r="I1330" t="str">
        <f t="shared" si="21"/>
        <v>Obesity</v>
      </c>
      <c r="J1330" t="str">
        <f>IF(Table1_1[[#This Row],[HBA1C]]&gt;=6.5,"Diabetic",IF(Table1_1[[#This Row],[HBA1C]]&gt;=5.7,"Prediabetic","Normal"))</f>
        <v>Normal</v>
      </c>
    </row>
    <row r="1331" spans="1:10" x14ac:dyDescent="0.3">
      <c r="A1331" t="s">
        <v>1335</v>
      </c>
      <c r="B1331" s="3">
        <v>25.96</v>
      </c>
      <c r="C1331" s="3">
        <v>4.68</v>
      </c>
      <c r="D1331" s="54" t="s">
        <v>3</v>
      </c>
      <c r="E1331" s="54" t="s">
        <v>2</v>
      </c>
      <c r="F1331" s="54" t="s">
        <v>4</v>
      </c>
      <c r="G1331" s="54">
        <v>1</v>
      </c>
      <c r="H1331" t="s">
        <v>2</v>
      </c>
      <c r="I1331" t="str">
        <f t="shared" si="21"/>
        <v>Overweight</v>
      </c>
      <c r="J1331" t="str">
        <f>IF(Table1_1[[#This Row],[HBA1C]]&gt;=6.5,"Diabetic",IF(Table1_1[[#This Row],[HBA1C]]&gt;=5.7,"Prediabetic","Normal"))</f>
        <v>Normal</v>
      </c>
    </row>
    <row r="1332" spans="1:10" x14ac:dyDescent="0.3">
      <c r="A1332" t="s">
        <v>1336</v>
      </c>
      <c r="B1332" s="3">
        <v>17.68</v>
      </c>
      <c r="C1332" s="3">
        <v>8.57</v>
      </c>
      <c r="D1332" s="54" t="s">
        <v>3</v>
      </c>
      <c r="E1332" s="54" t="s">
        <v>2</v>
      </c>
      <c r="F1332" s="54" t="s">
        <v>4</v>
      </c>
      <c r="G1332" s="54">
        <v>1</v>
      </c>
      <c r="H1332" t="s">
        <v>2</v>
      </c>
      <c r="I1332" t="str">
        <f t="shared" si="21"/>
        <v>Under  Weight</v>
      </c>
      <c r="J1332" t="str">
        <f>IF(Table1_1[[#This Row],[HBA1C]]&gt;=6.5,"Diabetic",IF(Table1_1[[#This Row],[HBA1C]]&gt;=5.7,"Prediabetic","Normal"))</f>
        <v>Diabetic</v>
      </c>
    </row>
    <row r="1333" spans="1:10" x14ac:dyDescent="0.3">
      <c r="A1333" t="s">
        <v>1337</v>
      </c>
      <c r="B1333" s="3">
        <v>30.875</v>
      </c>
      <c r="C1333" s="3">
        <v>4.0999999999999996</v>
      </c>
      <c r="D1333" s="54" t="s">
        <v>2</v>
      </c>
      <c r="E1333" s="54" t="s">
        <v>2</v>
      </c>
      <c r="F1333" s="54" t="s">
        <v>2</v>
      </c>
      <c r="G1333" s="54">
        <v>0</v>
      </c>
      <c r="H1333" t="s">
        <v>2</v>
      </c>
      <c r="I1333" t="str">
        <f t="shared" si="21"/>
        <v>Obesity</v>
      </c>
      <c r="J1333" t="str">
        <f>IF(Table1_1[[#This Row],[HBA1C]]&gt;=6.5,"Diabetic",IF(Table1_1[[#This Row],[HBA1C]]&gt;=5.7,"Prediabetic","Normal"))</f>
        <v>Normal</v>
      </c>
    </row>
    <row r="1334" spans="1:10" x14ac:dyDescent="0.3">
      <c r="A1334" t="s">
        <v>1338</v>
      </c>
      <c r="B1334" s="3">
        <v>30.81</v>
      </c>
      <c r="C1334" s="3">
        <v>4.49</v>
      </c>
      <c r="D1334" s="54" t="s">
        <v>2</v>
      </c>
      <c r="E1334" s="54" t="s">
        <v>2</v>
      </c>
      <c r="F1334" s="54" t="s">
        <v>2</v>
      </c>
      <c r="G1334" s="54">
        <v>0</v>
      </c>
      <c r="H1334" t="s">
        <v>2</v>
      </c>
      <c r="I1334" t="str">
        <f t="shared" si="21"/>
        <v>Obesity</v>
      </c>
      <c r="J1334" t="str">
        <f>IF(Table1_1[[#This Row],[HBA1C]]&gt;=6.5,"Diabetic",IF(Table1_1[[#This Row],[HBA1C]]&gt;=5.7,"Prediabetic","Normal"))</f>
        <v>Normal</v>
      </c>
    </row>
    <row r="1335" spans="1:10" x14ac:dyDescent="0.3">
      <c r="A1335" t="s">
        <v>1339</v>
      </c>
      <c r="B1335" s="3">
        <v>36.85</v>
      </c>
      <c r="C1335" s="3">
        <v>8.8000000000000007</v>
      </c>
      <c r="D1335" s="54" t="s">
        <v>2</v>
      </c>
      <c r="E1335" s="54" t="s">
        <v>2</v>
      </c>
      <c r="F1335" s="54" t="s">
        <v>2</v>
      </c>
      <c r="G1335" s="54">
        <v>2</v>
      </c>
      <c r="H1335" t="s">
        <v>2</v>
      </c>
      <c r="I1335" t="str">
        <f t="shared" si="21"/>
        <v>Obesity</v>
      </c>
      <c r="J1335" t="str">
        <f>IF(Table1_1[[#This Row],[HBA1C]]&gt;=6.5,"Diabetic",IF(Table1_1[[#This Row],[HBA1C]]&gt;=5.7,"Prediabetic","Normal"))</f>
        <v>Diabetic</v>
      </c>
    </row>
    <row r="1336" spans="1:10" x14ac:dyDescent="0.3">
      <c r="A1336" t="s">
        <v>1340</v>
      </c>
      <c r="B1336" s="3">
        <v>35.86</v>
      </c>
      <c r="C1336" s="3">
        <v>7.93</v>
      </c>
      <c r="D1336" s="54" t="s">
        <v>2</v>
      </c>
      <c r="E1336" s="54" t="s">
        <v>2</v>
      </c>
      <c r="F1336" s="54" t="s">
        <v>2</v>
      </c>
      <c r="G1336" s="54">
        <v>2</v>
      </c>
      <c r="H1336" t="s">
        <v>2</v>
      </c>
      <c r="I1336" t="str">
        <f t="shared" si="21"/>
        <v>Obesity</v>
      </c>
      <c r="J1336" t="str">
        <f>IF(Table1_1[[#This Row],[HBA1C]]&gt;=6.5,"Diabetic",IF(Table1_1[[#This Row],[HBA1C]]&gt;=5.7,"Prediabetic","Normal"))</f>
        <v>Diabetic</v>
      </c>
    </row>
    <row r="1337" spans="1:10" x14ac:dyDescent="0.3">
      <c r="A1337" t="s">
        <v>1341</v>
      </c>
      <c r="B1337" s="3">
        <v>30.3</v>
      </c>
      <c r="C1337" s="3">
        <v>9.4499999999999993</v>
      </c>
      <c r="D1337" s="54" t="s">
        <v>2</v>
      </c>
      <c r="E1337" s="54" t="s">
        <v>2</v>
      </c>
      <c r="F1337" s="54" t="s">
        <v>2</v>
      </c>
      <c r="G1337" s="54">
        <v>2</v>
      </c>
      <c r="H1337" t="s">
        <v>2</v>
      </c>
      <c r="I1337" t="str">
        <f t="shared" si="21"/>
        <v>Obesity</v>
      </c>
      <c r="J1337" t="str">
        <f>IF(Table1_1[[#This Row],[HBA1C]]&gt;=6.5,"Diabetic",IF(Table1_1[[#This Row],[HBA1C]]&gt;=5.7,"Prediabetic","Normal"))</f>
        <v>Diabetic</v>
      </c>
    </row>
    <row r="1338" spans="1:10" x14ac:dyDescent="0.3">
      <c r="A1338" t="s">
        <v>1342</v>
      </c>
      <c r="B1338" s="3">
        <v>32.015000000000001</v>
      </c>
      <c r="C1338" s="3">
        <v>7.67</v>
      </c>
      <c r="D1338" s="54" t="s">
        <v>2</v>
      </c>
      <c r="E1338" s="54" t="s">
        <v>2</v>
      </c>
      <c r="F1338" s="54" t="s">
        <v>2</v>
      </c>
      <c r="G1338" s="54">
        <v>0</v>
      </c>
      <c r="H1338" t="s">
        <v>2</v>
      </c>
      <c r="I1338" t="str">
        <f t="shared" si="21"/>
        <v>Obesity</v>
      </c>
      <c r="J1338" t="str">
        <f>IF(Table1_1[[#This Row],[HBA1C]]&gt;=6.5,"Diabetic",IF(Table1_1[[#This Row],[HBA1C]]&gt;=5.7,"Prediabetic","Normal"))</f>
        <v>Diabetic</v>
      </c>
    </row>
    <row r="1339" spans="1:10" x14ac:dyDescent="0.3">
      <c r="A1339" t="s">
        <v>1343</v>
      </c>
      <c r="B1339" s="3">
        <v>25.06</v>
      </c>
      <c r="C1339" s="3">
        <v>10.53</v>
      </c>
      <c r="D1339" s="54" t="s">
        <v>2</v>
      </c>
      <c r="E1339" s="54" t="s">
        <v>2</v>
      </c>
      <c r="F1339" s="54" t="s">
        <v>2</v>
      </c>
      <c r="G1339" s="54">
        <v>2</v>
      </c>
      <c r="H1339" t="s">
        <v>2</v>
      </c>
      <c r="I1339" t="str">
        <f t="shared" si="21"/>
        <v>Overweight</v>
      </c>
      <c r="J1339" t="str">
        <f>IF(Table1_1[[#This Row],[HBA1C]]&gt;=6.5,"Diabetic",IF(Table1_1[[#This Row],[HBA1C]]&gt;=5.7,"Prediabetic","Normal"))</f>
        <v>Diabetic</v>
      </c>
    </row>
    <row r="1340" spans="1:10" x14ac:dyDescent="0.3">
      <c r="A1340" t="s">
        <v>1344</v>
      </c>
      <c r="B1340" s="3">
        <v>18.829999999999998</v>
      </c>
      <c r="C1340" s="3">
        <v>10.08</v>
      </c>
      <c r="D1340" s="54" t="s">
        <v>3</v>
      </c>
      <c r="E1340" s="54" t="s">
        <v>2</v>
      </c>
      <c r="F1340" s="54" t="s">
        <v>2</v>
      </c>
      <c r="G1340" s="54">
        <v>0</v>
      </c>
      <c r="H1340" t="s">
        <v>2</v>
      </c>
      <c r="I1340" t="str">
        <f t="shared" si="21"/>
        <v>Normal Weight</v>
      </c>
      <c r="J1340" t="str">
        <f>IF(Table1_1[[#This Row],[HBA1C]]&gt;=6.5,"Diabetic",IF(Table1_1[[#This Row],[HBA1C]]&gt;=5.7,"Prediabetic","Normal"))</f>
        <v>Diabetic</v>
      </c>
    </row>
    <row r="1341" spans="1:10" x14ac:dyDescent="0.3">
      <c r="A1341" t="s">
        <v>1345</v>
      </c>
      <c r="B1341" s="3">
        <v>47.52</v>
      </c>
      <c r="C1341" s="3">
        <v>11.39</v>
      </c>
      <c r="D1341" s="54" t="s">
        <v>3</v>
      </c>
      <c r="E1341" s="54" t="s">
        <v>2</v>
      </c>
      <c r="F1341" s="54" t="s">
        <v>2</v>
      </c>
      <c r="G1341" s="54">
        <v>1</v>
      </c>
      <c r="H1341" t="s">
        <v>2</v>
      </c>
      <c r="I1341" t="str">
        <f t="shared" si="21"/>
        <v>Obesity</v>
      </c>
      <c r="J1341" t="str">
        <f>IF(Table1_1[[#This Row],[HBA1C]]&gt;=6.5,"Diabetic",IF(Table1_1[[#This Row],[HBA1C]]&gt;=5.7,"Prediabetic","Normal"))</f>
        <v>Diabetic</v>
      </c>
    </row>
    <row r="1342" spans="1:10" x14ac:dyDescent="0.3">
      <c r="A1342" t="s">
        <v>1346</v>
      </c>
      <c r="B1342" s="3">
        <v>37.82</v>
      </c>
      <c r="C1342" s="3">
        <v>6.36</v>
      </c>
      <c r="D1342" s="54" t="s">
        <v>2</v>
      </c>
      <c r="E1342" s="54" t="s">
        <v>2</v>
      </c>
      <c r="F1342" s="54" t="s">
        <v>2</v>
      </c>
      <c r="G1342" s="54">
        <v>0</v>
      </c>
      <c r="H1342" t="s">
        <v>2</v>
      </c>
      <c r="I1342" t="str">
        <f t="shared" si="21"/>
        <v>Obesity</v>
      </c>
      <c r="J1342" t="str">
        <f>IF(Table1_1[[#This Row],[HBA1C]]&gt;=6.5,"Diabetic",IF(Table1_1[[#This Row],[HBA1C]]&gt;=5.7,"Prediabetic","Normal"))</f>
        <v>Prediabetic</v>
      </c>
    </row>
    <row r="1343" spans="1:10" x14ac:dyDescent="0.3">
      <c r="A1343" t="s">
        <v>1347</v>
      </c>
      <c r="B1343" s="3">
        <v>44.16</v>
      </c>
      <c r="C1343" s="3">
        <v>5.31</v>
      </c>
      <c r="D1343" s="54" t="s">
        <v>3</v>
      </c>
      <c r="E1343" s="54" t="s">
        <v>2</v>
      </c>
      <c r="F1343" s="54" t="s">
        <v>2</v>
      </c>
      <c r="G1343" s="54">
        <v>0</v>
      </c>
      <c r="H1343" t="s">
        <v>2</v>
      </c>
      <c r="I1343" t="str">
        <f t="shared" si="21"/>
        <v>Obesity</v>
      </c>
      <c r="J1343" t="str">
        <f>IF(Table1_1[[#This Row],[HBA1C]]&gt;=6.5,"Diabetic",IF(Table1_1[[#This Row],[HBA1C]]&gt;=5.7,"Prediabetic","Normal"))</f>
        <v>Normal</v>
      </c>
    </row>
    <row r="1344" spans="1:10" x14ac:dyDescent="0.3">
      <c r="A1344" t="s">
        <v>1348</v>
      </c>
      <c r="B1344" s="3">
        <v>37.049999999999997</v>
      </c>
      <c r="C1344" s="3">
        <v>4.74</v>
      </c>
      <c r="D1344" s="54" t="s">
        <v>2</v>
      </c>
      <c r="E1344" s="54" t="s">
        <v>2</v>
      </c>
      <c r="F1344" s="54" t="s">
        <v>4</v>
      </c>
      <c r="G1344" s="54">
        <v>1</v>
      </c>
      <c r="H1344" t="s">
        <v>2</v>
      </c>
      <c r="I1344" t="str">
        <f t="shared" si="21"/>
        <v>Obesity</v>
      </c>
      <c r="J1344" t="str">
        <f>IF(Table1_1[[#This Row],[HBA1C]]&gt;=6.5,"Diabetic",IF(Table1_1[[#This Row],[HBA1C]]&gt;=5.7,"Prediabetic","Normal"))</f>
        <v>Normal</v>
      </c>
    </row>
    <row r="1345" spans="1:10" x14ac:dyDescent="0.3">
      <c r="A1345" t="s">
        <v>1349</v>
      </c>
      <c r="B1345" s="3">
        <v>18.66</v>
      </c>
      <c r="C1345" s="3">
        <v>11.35</v>
      </c>
      <c r="D1345" s="54" t="s">
        <v>2</v>
      </c>
      <c r="E1345" s="54" t="s">
        <v>2</v>
      </c>
      <c r="F1345" s="54" t="s">
        <v>2</v>
      </c>
      <c r="G1345" s="54">
        <v>0</v>
      </c>
      <c r="H1345" t="s">
        <v>2</v>
      </c>
      <c r="I1345" t="str">
        <f t="shared" si="21"/>
        <v>Normal Weight</v>
      </c>
      <c r="J1345" t="str">
        <f>IF(Table1_1[[#This Row],[HBA1C]]&gt;=6.5,"Diabetic",IF(Table1_1[[#This Row],[HBA1C]]&gt;=5.7,"Prediabetic","Normal"))</f>
        <v>Diabetic</v>
      </c>
    </row>
    <row r="1346" spans="1:10" x14ac:dyDescent="0.3">
      <c r="A1346" t="s">
        <v>1350</v>
      </c>
      <c r="B1346" s="3">
        <v>36.200000000000003</v>
      </c>
      <c r="C1346" s="3">
        <v>6.81</v>
      </c>
      <c r="D1346" s="54" t="s">
        <v>3</v>
      </c>
      <c r="E1346" s="54" t="s">
        <v>2</v>
      </c>
      <c r="F1346" s="54" t="s">
        <v>2</v>
      </c>
      <c r="G1346" s="54">
        <v>1</v>
      </c>
      <c r="H1346" t="s">
        <v>2</v>
      </c>
      <c r="I1346" t="str">
        <f t="shared" si="21"/>
        <v>Obesity</v>
      </c>
      <c r="J1346" t="str">
        <f>IF(Table1_1[[#This Row],[HBA1C]]&gt;=6.5,"Diabetic",IF(Table1_1[[#This Row],[HBA1C]]&gt;=5.7,"Prediabetic","Normal"))</f>
        <v>Diabetic</v>
      </c>
    </row>
    <row r="1347" spans="1:10" x14ac:dyDescent="0.3">
      <c r="A1347" t="s">
        <v>1351</v>
      </c>
      <c r="B1347" s="3">
        <v>18.87</v>
      </c>
      <c r="C1347" s="3">
        <v>8.06</v>
      </c>
      <c r="D1347" s="54" t="s">
        <v>2</v>
      </c>
      <c r="E1347" s="54" t="s">
        <v>2</v>
      </c>
      <c r="F1347" s="54" t="s">
        <v>2</v>
      </c>
      <c r="G1347" s="54">
        <v>0</v>
      </c>
      <c r="H1347" t="s">
        <v>2</v>
      </c>
      <c r="I1347" t="str">
        <f t="shared" si="21"/>
        <v>Normal Weight</v>
      </c>
      <c r="J1347" t="str">
        <f>IF(Table1_1[[#This Row],[HBA1C]]&gt;=6.5,"Diabetic",IF(Table1_1[[#This Row],[HBA1C]]&gt;=5.7,"Prediabetic","Normal"))</f>
        <v>Diabetic</v>
      </c>
    </row>
    <row r="1348" spans="1:10" x14ac:dyDescent="0.3">
      <c r="A1348" t="s">
        <v>1352</v>
      </c>
      <c r="B1348" s="3">
        <v>32.299999999999997</v>
      </c>
      <c r="C1348" s="3">
        <v>6.74</v>
      </c>
      <c r="D1348" s="54" t="s">
        <v>3</v>
      </c>
      <c r="E1348" s="54" t="s">
        <v>2</v>
      </c>
      <c r="F1348" s="54" t="s">
        <v>2</v>
      </c>
      <c r="G1348" s="54">
        <v>1</v>
      </c>
      <c r="H1348" t="s">
        <v>2</v>
      </c>
      <c r="I1348" t="str">
        <f t="shared" si="21"/>
        <v>Obesity</v>
      </c>
      <c r="J1348" t="str">
        <f>IF(Table1_1[[#This Row],[HBA1C]]&gt;=6.5,"Diabetic",IF(Table1_1[[#This Row],[HBA1C]]&gt;=5.7,"Prediabetic","Normal"))</f>
        <v>Diabetic</v>
      </c>
    </row>
    <row r="1349" spans="1:10" x14ac:dyDescent="0.3">
      <c r="A1349" t="s">
        <v>1353</v>
      </c>
      <c r="B1349" s="3">
        <v>22.64</v>
      </c>
      <c r="C1349" s="3">
        <v>6.54</v>
      </c>
      <c r="D1349" s="54" t="s">
        <v>3</v>
      </c>
      <c r="E1349" s="54" t="s">
        <v>2</v>
      </c>
      <c r="F1349" s="54" t="s">
        <v>2</v>
      </c>
      <c r="G1349" s="54">
        <v>2</v>
      </c>
      <c r="H1349" t="s">
        <v>2</v>
      </c>
      <c r="I1349" t="str">
        <f t="shared" si="21"/>
        <v>Normal Weight</v>
      </c>
      <c r="J1349" t="str">
        <f>IF(Table1_1[[#This Row],[HBA1C]]&gt;=6.5,"Diabetic",IF(Table1_1[[#This Row],[HBA1C]]&gt;=5.7,"Prediabetic","Normal"))</f>
        <v>Diabetic</v>
      </c>
    </row>
    <row r="1350" spans="1:10" x14ac:dyDescent="0.3">
      <c r="A1350" t="s">
        <v>1354</v>
      </c>
      <c r="B1350" s="3">
        <v>28.69</v>
      </c>
      <c r="C1350" s="3">
        <v>5.4</v>
      </c>
      <c r="D1350" s="54" t="s">
        <v>2</v>
      </c>
      <c r="E1350" s="54" t="s">
        <v>2</v>
      </c>
      <c r="F1350" s="54" t="s">
        <v>2</v>
      </c>
      <c r="G1350" s="54">
        <v>0</v>
      </c>
      <c r="H1350" t="s">
        <v>2</v>
      </c>
      <c r="I1350" t="str">
        <f t="shared" si="21"/>
        <v>Overweight</v>
      </c>
      <c r="J1350" t="str">
        <f>IF(Table1_1[[#This Row],[HBA1C]]&gt;=6.5,"Diabetic",IF(Table1_1[[#This Row],[HBA1C]]&gt;=5.7,"Prediabetic","Normal"))</f>
        <v>Normal</v>
      </c>
    </row>
    <row r="1351" spans="1:10" x14ac:dyDescent="0.3">
      <c r="A1351" t="s">
        <v>1355</v>
      </c>
      <c r="B1351" s="3">
        <v>28.16</v>
      </c>
      <c r="C1351" s="3">
        <v>5.58</v>
      </c>
      <c r="D1351" s="54" t="s">
        <v>3</v>
      </c>
      <c r="E1351" s="54" t="s">
        <v>2</v>
      </c>
      <c r="F1351" s="54" t="s">
        <v>2</v>
      </c>
      <c r="G1351" s="54">
        <v>0</v>
      </c>
      <c r="H1351" t="s">
        <v>2</v>
      </c>
      <c r="I1351" t="str">
        <f t="shared" si="21"/>
        <v>Overweight</v>
      </c>
      <c r="J1351" t="str">
        <f>IF(Table1_1[[#This Row],[HBA1C]]&gt;=6.5,"Diabetic",IF(Table1_1[[#This Row],[HBA1C]]&gt;=5.7,"Prediabetic","Normal"))</f>
        <v>Normal</v>
      </c>
    </row>
    <row r="1352" spans="1:10" x14ac:dyDescent="0.3">
      <c r="A1352" t="s">
        <v>1356</v>
      </c>
      <c r="B1352" s="3">
        <v>45.54</v>
      </c>
      <c r="C1352" s="3">
        <v>5.84</v>
      </c>
      <c r="D1352" s="54" t="s">
        <v>2</v>
      </c>
      <c r="E1352" s="54" t="s">
        <v>2</v>
      </c>
      <c r="F1352" s="54" t="s">
        <v>4</v>
      </c>
      <c r="G1352" s="54">
        <v>1</v>
      </c>
      <c r="H1352" t="s">
        <v>2</v>
      </c>
      <c r="I1352" t="str">
        <f t="shared" ref="I1352:I1415" si="22">IF(B1352&gt;=30,"Obesity",IF(B1352&gt;=25,"Overweight",IF(B1352&gt;18.5,"Normal Weight","Under  Weight")))</f>
        <v>Obesity</v>
      </c>
      <c r="J1352" t="str">
        <f>IF(Table1_1[[#This Row],[HBA1C]]&gt;=6.5,"Diabetic",IF(Table1_1[[#This Row],[HBA1C]]&gt;=5.7,"Prediabetic","Normal"))</f>
        <v>Prediabetic</v>
      </c>
    </row>
    <row r="1353" spans="1:10" x14ac:dyDescent="0.3">
      <c r="A1353" t="s">
        <v>1357</v>
      </c>
      <c r="B1353" s="3">
        <v>28.7</v>
      </c>
      <c r="C1353" s="3">
        <v>4.2</v>
      </c>
      <c r="D1353" s="54" t="s">
        <v>2</v>
      </c>
      <c r="E1353" s="54" t="s">
        <v>2</v>
      </c>
      <c r="F1353" s="54" t="s">
        <v>2</v>
      </c>
      <c r="G1353" s="54">
        <v>0</v>
      </c>
      <c r="H1353" t="s">
        <v>2</v>
      </c>
      <c r="I1353" t="str">
        <f t="shared" si="22"/>
        <v>Overweight</v>
      </c>
      <c r="J1353" t="str">
        <f>IF(Table1_1[[#This Row],[HBA1C]]&gt;=6.5,"Diabetic",IF(Table1_1[[#This Row],[HBA1C]]&gt;=5.7,"Prediabetic","Normal"))</f>
        <v>Normal</v>
      </c>
    </row>
    <row r="1354" spans="1:10" x14ac:dyDescent="0.3">
      <c r="A1354" t="s">
        <v>1358</v>
      </c>
      <c r="B1354" s="3">
        <v>27.74</v>
      </c>
      <c r="C1354" s="3">
        <v>6.06</v>
      </c>
      <c r="D1354" s="54" t="s">
        <v>3</v>
      </c>
      <c r="E1354" s="54" t="s">
        <v>2</v>
      </c>
      <c r="F1354" s="54" t="s">
        <v>2</v>
      </c>
      <c r="G1354" s="54">
        <v>0</v>
      </c>
      <c r="H1354" t="s">
        <v>2</v>
      </c>
      <c r="I1354" t="str">
        <f t="shared" si="22"/>
        <v>Overweight</v>
      </c>
      <c r="J1354" t="str">
        <f>IF(Table1_1[[#This Row],[HBA1C]]&gt;=6.5,"Diabetic",IF(Table1_1[[#This Row],[HBA1C]]&gt;=5.7,"Prediabetic","Normal"))</f>
        <v>Prediabetic</v>
      </c>
    </row>
    <row r="1355" spans="1:10" x14ac:dyDescent="0.3">
      <c r="A1355" t="s">
        <v>1359</v>
      </c>
      <c r="B1355" s="3">
        <v>36.954999999999998</v>
      </c>
      <c r="C1355" s="3">
        <v>7.57</v>
      </c>
      <c r="D1355" s="54" t="s">
        <v>2</v>
      </c>
      <c r="E1355" s="54" t="s">
        <v>2</v>
      </c>
      <c r="F1355" s="54" t="s">
        <v>2</v>
      </c>
      <c r="G1355" s="54">
        <v>0</v>
      </c>
      <c r="H1355" t="s">
        <v>2</v>
      </c>
      <c r="I1355" t="str">
        <f t="shared" si="22"/>
        <v>Obesity</v>
      </c>
      <c r="J1355" t="str">
        <f>IF(Table1_1[[#This Row],[HBA1C]]&gt;=6.5,"Diabetic",IF(Table1_1[[#This Row],[HBA1C]]&gt;=5.7,"Prediabetic","Normal"))</f>
        <v>Diabetic</v>
      </c>
    </row>
    <row r="1356" spans="1:10" x14ac:dyDescent="0.3">
      <c r="A1356" t="s">
        <v>1360</v>
      </c>
      <c r="B1356" s="3">
        <v>30.69</v>
      </c>
      <c r="C1356" s="3">
        <v>6.15</v>
      </c>
      <c r="D1356" s="54" t="s">
        <v>2</v>
      </c>
      <c r="E1356" s="54" t="s">
        <v>2</v>
      </c>
      <c r="F1356" s="54" t="s">
        <v>2</v>
      </c>
      <c r="G1356" s="54">
        <v>0</v>
      </c>
      <c r="H1356" t="s">
        <v>2</v>
      </c>
      <c r="I1356" t="str">
        <f t="shared" si="22"/>
        <v>Obesity</v>
      </c>
      <c r="J1356" t="str">
        <f>IF(Table1_1[[#This Row],[HBA1C]]&gt;=6.5,"Diabetic",IF(Table1_1[[#This Row],[HBA1C]]&gt;=5.7,"Prediabetic","Normal"))</f>
        <v>Prediabetic</v>
      </c>
    </row>
    <row r="1357" spans="1:10" x14ac:dyDescent="0.3">
      <c r="A1357" t="s">
        <v>1361</v>
      </c>
      <c r="B1357" s="3">
        <v>24.984999999999999</v>
      </c>
      <c r="C1357" s="3">
        <v>4.5599999999999996</v>
      </c>
      <c r="D1357" s="54" t="s">
        <v>2</v>
      </c>
      <c r="E1357" s="54" t="s">
        <v>2</v>
      </c>
      <c r="F1357" s="54" t="s">
        <v>2</v>
      </c>
      <c r="G1357" s="54">
        <v>0</v>
      </c>
      <c r="H1357" t="s">
        <v>2</v>
      </c>
      <c r="I1357" t="str">
        <f t="shared" si="22"/>
        <v>Normal Weight</v>
      </c>
      <c r="J1357" t="str">
        <f>IF(Table1_1[[#This Row],[HBA1C]]&gt;=6.5,"Diabetic",IF(Table1_1[[#This Row],[HBA1C]]&gt;=5.7,"Prediabetic","Normal"))</f>
        <v>Normal</v>
      </c>
    </row>
    <row r="1358" spans="1:10" x14ac:dyDescent="0.3">
      <c r="A1358" t="s">
        <v>1362</v>
      </c>
      <c r="B1358" s="3">
        <v>39.42</v>
      </c>
      <c r="C1358" s="3">
        <v>4.72</v>
      </c>
      <c r="D1358" s="54" t="s">
        <v>3</v>
      </c>
      <c r="E1358" s="54" t="s">
        <v>2</v>
      </c>
      <c r="F1358" s="54" t="s">
        <v>2</v>
      </c>
      <c r="G1358" s="54">
        <v>1</v>
      </c>
      <c r="H1358" t="s">
        <v>2</v>
      </c>
      <c r="I1358" t="str">
        <f t="shared" si="22"/>
        <v>Obesity</v>
      </c>
      <c r="J1358" t="str">
        <f>IF(Table1_1[[#This Row],[HBA1C]]&gt;=6.5,"Diabetic",IF(Table1_1[[#This Row],[HBA1C]]&gt;=5.7,"Prediabetic","Normal"))</f>
        <v>Normal</v>
      </c>
    </row>
    <row r="1359" spans="1:10" x14ac:dyDescent="0.3">
      <c r="A1359" t="s">
        <v>1363</v>
      </c>
      <c r="B1359" s="3">
        <v>16.8</v>
      </c>
      <c r="C1359" s="3">
        <v>7.98</v>
      </c>
      <c r="D1359" s="54" t="s">
        <v>2</v>
      </c>
      <c r="E1359" s="54" t="s">
        <v>2</v>
      </c>
      <c r="F1359" s="54" t="s">
        <v>2</v>
      </c>
      <c r="G1359" s="54">
        <v>0</v>
      </c>
      <c r="H1359" t="s">
        <v>2</v>
      </c>
      <c r="I1359" t="str">
        <f t="shared" si="22"/>
        <v>Under  Weight</v>
      </c>
      <c r="J1359" t="str">
        <f>IF(Table1_1[[#This Row],[HBA1C]]&gt;=6.5,"Diabetic",IF(Table1_1[[#This Row],[HBA1C]]&gt;=5.7,"Prediabetic","Normal"))</f>
        <v>Diabetic</v>
      </c>
    </row>
    <row r="1360" spans="1:10" x14ac:dyDescent="0.3">
      <c r="A1360" t="s">
        <v>1364</v>
      </c>
      <c r="B1360" s="3">
        <v>23.274999999999999</v>
      </c>
      <c r="C1360" s="3">
        <v>6.26</v>
      </c>
      <c r="D1360" s="54" t="s">
        <v>3</v>
      </c>
      <c r="E1360" s="54" t="s">
        <v>2</v>
      </c>
      <c r="F1360" s="54" t="s">
        <v>4</v>
      </c>
      <c r="G1360" s="54">
        <v>1</v>
      </c>
      <c r="H1360" t="s">
        <v>2</v>
      </c>
      <c r="I1360" t="str">
        <f t="shared" si="22"/>
        <v>Normal Weight</v>
      </c>
      <c r="J1360" t="str">
        <f>IF(Table1_1[[#This Row],[HBA1C]]&gt;=6.5,"Diabetic",IF(Table1_1[[#This Row],[HBA1C]]&gt;=5.7,"Prediabetic","Normal"))</f>
        <v>Prediabetic</v>
      </c>
    </row>
    <row r="1361" spans="1:10" x14ac:dyDescent="0.3">
      <c r="A1361" t="s">
        <v>1365</v>
      </c>
      <c r="B1361" s="3">
        <v>22.8</v>
      </c>
      <c r="C1361" s="3">
        <v>4.29</v>
      </c>
      <c r="D1361" s="54" t="s">
        <v>3</v>
      </c>
      <c r="E1361" s="54" t="s">
        <v>2</v>
      </c>
      <c r="F1361" s="54" t="s">
        <v>4</v>
      </c>
      <c r="G1361" s="54">
        <v>1</v>
      </c>
      <c r="H1361" t="s">
        <v>2</v>
      </c>
      <c r="I1361" t="str">
        <f t="shared" si="22"/>
        <v>Normal Weight</v>
      </c>
      <c r="J1361" t="str">
        <f>IF(Table1_1[[#This Row],[HBA1C]]&gt;=6.5,"Diabetic",IF(Table1_1[[#This Row],[HBA1C]]&gt;=5.7,"Prediabetic","Normal"))</f>
        <v>Normal</v>
      </c>
    </row>
    <row r="1362" spans="1:10" x14ac:dyDescent="0.3">
      <c r="A1362" t="s">
        <v>1366</v>
      </c>
      <c r="B1362" s="3">
        <v>24.3</v>
      </c>
      <c r="C1362" s="3">
        <v>5.43</v>
      </c>
      <c r="D1362" s="54" t="s">
        <v>2</v>
      </c>
      <c r="E1362" s="54" t="s">
        <v>2</v>
      </c>
      <c r="F1362" s="54" t="s">
        <v>2</v>
      </c>
      <c r="G1362" s="54">
        <v>2</v>
      </c>
      <c r="H1362" t="s">
        <v>2</v>
      </c>
      <c r="I1362" t="str">
        <f t="shared" si="22"/>
        <v>Normal Weight</v>
      </c>
      <c r="J1362" t="str">
        <f>IF(Table1_1[[#This Row],[HBA1C]]&gt;=6.5,"Diabetic",IF(Table1_1[[#This Row],[HBA1C]]&gt;=5.7,"Prediabetic","Normal"))</f>
        <v>Normal</v>
      </c>
    </row>
    <row r="1363" spans="1:10" x14ac:dyDescent="0.3">
      <c r="A1363" t="s">
        <v>1367</v>
      </c>
      <c r="B1363" s="3">
        <v>25.13</v>
      </c>
      <c r="C1363" s="3">
        <v>8</v>
      </c>
      <c r="D1363" s="54" t="s">
        <v>3</v>
      </c>
      <c r="E1363" s="54" t="s">
        <v>2</v>
      </c>
      <c r="F1363" s="54" t="s">
        <v>2</v>
      </c>
      <c r="G1363" s="54">
        <v>1</v>
      </c>
      <c r="H1363" t="s">
        <v>2</v>
      </c>
      <c r="I1363" t="str">
        <f t="shared" si="22"/>
        <v>Overweight</v>
      </c>
      <c r="J1363" t="str">
        <f>IF(Table1_1[[#This Row],[HBA1C]]&gt;=6.5,"Diabetic",IF(Table1_1[[#This Row],[HBA1C]]&gt;=5.7,"Prediabetic","Normal"))</f>
        <v>Diabetic</v>
      </c>
    </row>
    <row r="1364" spans="1:10" x14ac:dyDescent="0.3">
      <c r="A1364" t="s">
        <v>1368</v>
      </c>
      <c r="B1364" s="3">
        <v>22.72</v>
      </c>
      <c r="C1364" s="3">
        <v>9.9600000000000009</v>
      </c>
      <c r="D1364" s="54" t="s">
        <v>3</v>
      </c>
      <c r="E1364" s="54" t="s">
        <v>2</v>
      </c>
      <c r="F1364" s="54" t="s">
        <v>2</v>
      </c>
      <c r="G1364" s="54">
        <v>2</v>
      </c>
      <c r="H1364" t="s">
        <v>2</v>
      </c>
      <c r="I1364" t="str">
        <f t="shared" si="22"/>
        <v>Normal Weight</v>
      </c>
      <c r="J1364" t="str">
        <f>IF(Table1_1[[#This Row],[HBA1C]]&gt;=6.5,"Diabetic",IF(Table1_1[[#This Row],[HBA1C]]&gt;=5.7,"Prediabetic","Normal"))</f>
        <v>Diabetic</v>
      </c>
    </row>
    <row r="1365" spans="1:10" x14ac:dyDescent="0.3">
      <c r="A1365" t="s">
        <v>1369</v>
      </c>
      <c r="B1365" s="3">
        <v>32.6</v>
      </c>
      <c r="C1365" s="3">
        <v>6.8</v>
      </c>
      <c r="D1365" s="54" t="s">
        <v>3</v>
      </c>
      <c r="E1365" s="54" t="s">
        <v>2</v>
      </c>
      <c r="F1365" s="54" t="s">
        <v>2</v>
      </c>
      <c r="G1365" s="54">
        <v>0</v>
      </c>
      <c r="H1365" t="s">
        <v>2</v>
      </c>
      <c r="I1365" t="str">
        <f t="shared" si="22"/>
        <v>Obesity</v>
      </c>
      <c r="J1365" t="str">
        <f>IF(Table1_1[[#This Row],[HBA1C]]&gt;=6.5,"Diabetic",IF(Table1_1[[#This Row],[HBA1C]]&gt;=5.7,"Prediabetic","Normal"))</f>
        <v>Diabetic</v>
      </c>
    </row>
    <row r="1366" spans="1:10" x14ac:dyDescent="0.3">
      <c r="A1366" t="s">
        <v>1370</v>
      </c>
      <c r="B1366" s="3">
        <v>17.28</v>
      </c>
      <c r="C1366" s="3">
        <v>6.22</v>
      </c>
      <c r="D1366" s="54" t="s">
        <v>3</v>
      </c>
      <c r="E1366" s="54" t="s">
        <v>2</v>
      </c>
      <c r="F1366" s="54" t="s">
        <v>2</v>
      </c>
      <c r="G1366" s="54">
        <v>2</v>
      </c>
      <c r="H1366" t="s">
        <v>2</v>
      </c>
      <c r="I1366" t="str">
        <f t="shared" si="22"/>
        <v>Under  Weight</v>
      </c>
      <c r="J1366" t="str">
        <f>IF(Table1_1[[#This Row],[HBA1C]]&gt;=6.5,"Diabetic",IF(Table1_1[[#This Row],[HBA1C]]&gt;=5.7,"Prediabetic","Normal"))</f>
        <v>Prediabetic</v>
      </c>
    </row>
    <row r="1367" spans="1:10" x14ac:dyDescent="0.3">
      <c r="A1367" t="s">
        <v>1371</v>
      </c>
      <c r="B1367" s="3">
        <v>27.92</v>
      </c>
      <c r="C1367" s="3">
        <v>5.79</v>
      </c>
      <c r="D1367" s="54" t="s">
        <v>2</v>
      </c>
      <c r="E1367" s="54" t="s">
        <v>2</v>
      </c>
      <c r="F1367" s="54" t="s">
        <v>2</v>
      </c>
      <c r="G1367" s="54">
        <v>1</v>
      </c>
      <c r="H1367" t="s">
        <v>2</v>
      </c>
      <c r="I1367" t="str">
        <f t="shared" si="22"/>
        <v>Overweight</v>
      </c>
      <c r="J1367" t="str">
        <f>IF(Table1_1[[#This Row],[HBA1C]]&gt;=6.5,"Diabetic",IF(Table1_1[[#This Row],[HBA1C]]&gt;=5.7,"Prediabetic","Normal"))</f>
        <v>Prediabetic</v>
      </c>
    </row>
    <row r="1368" spans="1:10" x14ac:dyDescent="0.3">
      <c r="A1368" t="s">
        <v>1372</v>
      </c>
      <c r="B1368" s="3">
        <v>38.284999999999997</v>
      </c>
      <c r="C1368" s="3">
        <v>5.41</v>
      </c>
      <c r="D1368" s="54" t="s">
        <v>2</v>
      </c>
      <c r="E1368" s="54" t="s">
        <v>2</v>
      </c>
      <c r="F1368" s="54" t="s">
        <v>2</v>
      </c>
      <c r="G1368" s="54">
        <v>0</v>
      </c>
      <c r="H1368" t="s">
        <v>2</v>
      </c>
      <c r="I1368" t="str">
        <f t="shared" si="22"/>
        <v>Obesity</v>
      </c>
      <c r="J1368" t="str">
        <f>IF(Table1_1[[#This Row],[HBA1C]]&gt;=6.5,"Diabetic",IF(Table1_1[[#This Row],[HBA1C]]&gt;=5.7,"Prediabetic","Normal"))</f>
        <v>Normal</v>
      </c>
    </row>
    <row r="1369" spans="1:10" x14ac:dyDescent="0.3">
      <c r="A1369" t="s">
        <v>1373</v>
      </c>
      <c r="B1369" s="3">
        <v>16.48</v>
      </c>
      <c r="C1369" s="3">
        <v>11.05</v>
      </c>
      <c r="D1369" s="54" t="s">
        <v>2</v>
      </c>
      <c r="E1369" s="54" t="s">
        <v>2</v>
      </c>
      <c r="F1369" s="54" t="s">
        <v>2</v>
      </c>
      <c r="G1369" s="54">
        <v>0</v>
      </c>
      <c r="H1369" t="s">
        <v>2</v>
      </c>
      <c r="I1369" t="str">
        <f t="shared" si="22"/>
        <v>Under  Weight</v>
      </c>
      <c r="J1369" t="str">
        <f>IF(Table1_1[[#This Row],[HBA1C]]&gt;=6.5,"Diabetic",IF(Table1_1[[#This Row],[HBA1C]]&gt;=5.7,"Prediabetic","Normal"))</f>
        <v>Diabetic</v>
      </c>
    </row>
    <row r="1370" spans="1:10" x14ac:dyDescent="0.3">
      <c r="A1370" t="s">
        <v>1374</v>
      </c>
      <c r="B1370" s="3">
        <v>38.57</v>
      </c>
      <c r="C1370" s="3">
        <v>6.27</v>
      </c>
      <c r="D1370" s="54" t="s">
        <v>2</v>
      </c>
      <c r="E1370" s="54" t="s">
        <v>2</v>
      </c>
      <c r="F1370" s="54" t="s">
        <v>2</v>
      </c>
      <c r="G1370" s="54">
        <v>0</v>
      </c>
      <c r="H1370" t="s">
        <v>2</v>
      </c>
      <c r="I1370" t="str">
        <f t="shared" si="22"/>
        <v>Obesity</v>
      </c>
      <c r="J1370" t="str">
        <f>IF(Table1_1[[#This Row],[HBA1C]]&gt;=6.5,"Diabetic",IF(Table1_1[[#This Row],[HBA1C]]&gt;=5.7,"Prediabetic","Normal"))</f>
        <v>Prediabetic</v>
      </c>
    </row>
    <row r="1371" spans="1:10" x14ac:dyDescent="0.3">
      <c r="A1371" t="s">
        <v>1375</v>
      </c>
      <c r="B1371" s="3">
        <v>43.85</v>
      </c>
      <c r="C1371" s="3">
        <v>4.7699999999999996</v>
      </c>
      <c r="D1371" s="54" t="s">
        <v>3</v>
      </c>
      <c r="E1371" s="54" t="s">
        <v>2</v>
      </c>
      <c r="F1371" s="54" t="s">
        <v>2</v>
      </c>
      <c r="G1371" s="54">
        <v>0</v>
      </c>
      <c r="H1371" t="s">
        <v>2</v>
      </c>
      <c r="I1371" t="str">
        <f t="shared" si="22"/>
        <v>Obesity</v>
      </c>
      <c r="J1371" t="str">
        <f>IF(Table1_1[[#This Row],[HBA1C]]&gt;=6.5,"Diabetic",IF(Table1_1[[#This Row],[HBA1C]]&gt;=5.7,"Prediabetic","Normal"))</f>
        <v>Normal</v>
      </c>
    </row>
    <row r="1372" spans="1:10" x14ac:dyDescent="0.3">
      <c r="A1372" t="s">
        <v>1376</v>
      </c>
      <c r="B1372" s="3">
        <v>30.11</v>
      </c>
      <c r="C1372" s="3">
        <v>4.08</v>
      </c>
      <c r="D1372" s="54" t="s">
        <v>2</v>
      </c>
      <c r="E1372" s="54" t="s">
        <v>2</v>
      </c>
      <c r="F1372" s="54" t="s">
        <v>2</v>
      </c>
      <c r="G1372" s="54">
        <v>0</v>
      </c>
      <c r="H1372" t="s">
        <v>2</v>
      </c>
      <c r="I1372" t="str">
        <f t="shared" si="22"/>
        <v>Obesity</v>
      </c>
      <c r="J1372" t="str">
        <f>IF(Table1_1[[#This Row],[HBA1C]]&gt;=6.5,"Diabetic",IF(Table1_1[[#This Row],[HBA1C]]&gt;=5.7,"Prediabetic","Normal"))</f>
        <v>Normal</v>
      </c>
    </row>
    <row r="1373" spans="1:10" x14ac:dyDescent="0.3">
      <c r="A1373" t="s">
        <v>1377</v>
      </c>
      <c r="B1373" s="3">
        <v>31.59</v>
      </c>
      <c r="C1373" s="3">
        <v>6.01</v>
      </c>
      <c r="D1373" s="54" t="s">
        <v>2</v>
      </c>
      <c r="E1373" s="54" t="s">
        <v>2</v>
      </c>
      <c r="F1373" s="54" t="s">
        <v>2</v>
      </c>
      <c r="G1373" s="54">
        <v>0</v>
      </c>
      <c r="H1373" t="s">
        <v>2</v>
      </c>
      <c r="I1373" t="str">
        <f t="shared" si="22"/>
        <v>Obesity</v>
      </c>
      <c r="J1373" t="str">
        <f>IF(Table1_1[[#This Row],[HBA1C]]&gt;=6.5,"Diabetic",IF(Table1_1[[#This Row],[HBA1C]]&gt;=5.7,"Prediabetic","Normal"))</f>
        <v>Prediabetic</v>
      </c>
    </row>
    <row r="1374" spans="1:10" x14ac:dyDescent="0.3">
      <c r="A1374" t="s">
        <v>1378</v>
      </c>
      <c r="B1374" s="3">
        <v>40.15</v>
      </c>
      <c r="C1374" s="3">
        <v>11.84</v>
      </c>
      <c r="D1374" s="54" t="s">
        <v>2</v>
      </c>
      <c r="E1374" s="54" t="s">
        <v>2</v>
      </c>
      <c r="F1374" s="54" t="s">
        <v>2</v>
      </c>
      <c r="G1374" s="54">
        <v>0</v>
      </c>
      <c r="H1374" t="s">
        <v>2</v>
      </c>
      <c r="I1374" t="str">
        <f t="shared" si="22"/>
        <v>Obesity</v>
      </c>
      <c r="J1374" t="str">
        <f>IF(Table1_1[[#This Row],[HBA1C]]&gt;=6.5,"Diabetic",IF(Table1_1[[#This Row],[HBA1C]]&gt;=5.7,"Prediabetic","Normal"))</f>
        <v>Diabetic</v>
      </c>
    </row>
    <row r="1375" spans="1:10" x14ac:dyDescent="0.3">
      <c r="A1375" t="s">
        <v>1379</v>
      </c>
      <c r="B1375" s="3">
        <v>40.700000000000003</v>
      </c>
      <c r="C1375" s="3">
        <v>6.27</v>
      </c>
      <c r="D1375" s="54" t="s">
        <v>3</v>
      </c>
      <c r="E1375" s="54" t="s">
        <v>2</v>
      </c>
      <c r="F1375" s="54" t="s">
        <v>4</v>
      </c>
      <c r="G1375" s="54">
        <v>1</v>
      </c>
      <c r="H1375" t="s">
        <v>2</v>
      </c>
      <c r="I1375" t="str">
        <f t="shared" si="22"/>
        <v>Obesity</v>
      </c>
      <c r="J1375" t="str">
        <f>IF(Table1_1[[#This Row],[HBA1C]]&gt;=6.5,"Diabetic",IF(Table1_1[[#This Row],[HBA1C]]&gt;=5.7,"Prediabetic","Normal"))</f>
        <v>Prediabetic</v>
      </c>
    </row>
    <row r="1376" spans="1:10" x14ac:dyDescent="0.3">
      <c r="A1376" t="s">
        <v>1380</v>
      </c>
      <c r="B1376" s="3">
        <v>40.76</v>
      </c>
      <c r="C1376" s="3">
        <v>5.28</v>
      </c>
      <c r="D1376" s="54" t="s">
        <v>2</v>
      </c>
      <c r="E1376" s="54" t="s">
        <v>2</v>
      </c>
      <c r="F1376" s="54" t="s">
        <v>2</v>
      </c>
      <c r="G1376" s="54">
        <v>0</v>
      </c>
      <c r="H1376" t="s">
        <v>2</v>
      </c>
      <c r="I1376" t="str">
        <f t="shared" si="22"/>
        <v>Obesity</v>
      </c>
      <c r="J1376" t="str">
        <f>IF(Table1_1[[#This Row],[HBA1C]]&gt;=6.5,"Diabetic",IF(Table1_1[[#This Row],[HBA1C]]&gt;=5.7,"Prediabetic","Normal"))</f>
        <v>Normal</v>
      </c>
    </row>
    <row r="1377" spans="1:10" x14ac:dyDescent="0.3">
      <c r="A1377" t="s">
        <v>1381</v>
      </c>
      <c r="B1377" s="3">
        <v>29.7</v>
      </c>
      <c r="C1377" s="3">
        <v>7.03</v>
      </c>
      <c r="D1377" s="54" t="s">
        <v>2</v>
      </c>
      <c r="E1377" s="54" t="s">
        <v>2</v>
      </c>
      <c r="F1377" s="54" t="s">
        <v>2</v>
      </c>
      <c r="G1377" s="54">
        <v>0</v>
      </c>
      <c r="H1377" t="s">
        <v>2</v>
      </c>
      <c r="I1377" t="str">
        <f t="shared" si="22"/>
        <v>Overweight</v>
      </c>
      <c r="J1377" t="str">
        <f>IF(Table1_1[[#This Row],[HBA1C]]&gt;=6.5,"Diabetic",IF(Table1_1[[#This Row],[HBA1C]]&gt;=5.7,"Prediabetic","Normal"))</f>
        <v>Diabetic</v>
      </c>
    </row>
    <row r="1378" spans="1:10" x14ac:dyDescent="0.3">
      <c r="A1378" t="s">
        <v>1382</v>
      </c>
      <c r="B1378" s="3">
        <v>40.58</v>
      </c>
      <c r="C1378" s="3">
        <v>5.32</v>
      </c>
      <c r="D1378" s="54" t="s">
        <v>3</v>
      </c>
      <c r="E1378" s="54" t="s">
        <v>2</v>
      </c>
      <c r="F1378" s="54" t="s">
        <v>4</v>
      </c>
      <c r="G1378" s="54">
        <v>1</v>
      </c>
      <c r="H1378" t="s">
        <v>2</v>
      </c>
      <c r="I1378" t="str">
        <f t="shared" si="22"/>
        <v>Obesity</v>
      </c>
      <c r="J1378" t="str">
        <f>IF(Table1_1[[#This Row],[HBA1C]]&gt;=6.5,"Diabetic",IF(Table1_1[[#This Row],[HBA1C]]&gt;=5.7,"Prediabetic","Normal"))</f>
        <v>Normal</v>
      </c>
    </row>
    <row r="1379" spans="1:10" x14ac:dyDescent="0.3">
      <c r="A1379" t="s">
        <v>1383</v>
      </c>
      <c r="B1379" s="3">
        <v>33.06</v>
      </c>
      <c r="C1379" s="3">
        <v>9.59</v>
      </c>
      <c r="D1379" s="54" t="s">
        <v>3</v>
      </c>
      <c r="E1379" s="54" t="s">
        <v>2</v>
      </c>
      <c r="F1379" s="54" t="s">
        <v>2</v>
      </c>
      <c r="G1379" s="54">
        <v>0</v>
      </c>
      <c r="H1379" t="s">
        <v>2</v>
      </c>
      <c r="I1379" t="str">
        <f t="shared" si="22"/>
        <v>Obesity</v>
      </c>
      <c r="J1379" t="str">
        <f>IF(Table1_1[[#This Row],[HBA1C]]&gt;=6.5,"Diabetic",IF(Table1_1[[#This Row],[HBA1C]]&gt;=5.7,"Prediabetic","Normal"))</f>
        <v>Diabetic</v>
      </c>
    </row>
    <row r="1380" spans="1:10" x14ac:dyDescent="0.3">
      <c r="A1380" t="s">
        <v>1384</v>
      </c>
      <c r="B1380" s="3">
        <v>26.62</v>
      </c>
      <c r="C1380" s="3">
        <v>6.15</v>
      </c>
      <c r="D1380" s="54" t="s">
        <v>3</v>
      </c>
      <c r="E1380" s="54" t="s">
        <v>2</v>
      </c>
      <c r="F1380" s="54" t="s">
        <v>2</v>
      </c>
      <c r="G1380" s="54">
        <v>0</v>
      </c>
      <c r="H1380" t="s">
        <v>2</v>
      </c>
      <c r="I1380" t="str">
        <f t="shared" si="22"/>
        <v>Overweight</v>
      </c>
      <c r="J1380" t="str">
        <f>IF(Table1_1[[#This Row],[HBA1C]]&gt;=6.5,"Diabetic",IF(Table1_1[[#This Row],[HBA1C]]&gt;=5.7,"Prediabetic","Normal"))</f>
        <v>Prediabetic</v>
      </c>
    </row>
    <row r="1381" spans="1:10" x14ac:dyDescent="0.3">
      <c r="A1381" t="s">
        <v>1385</v>
      </c>
      <c r="B1381" s="3">
        <v>37.1</v>
      </c>
      <c r="C1381" s="3">
        <v>11.08</v>
      </c>
      <c r="D1381" s="54" t="s">
        <v>2</v>
      </c>
      <c r="E1381" s="54" t="s">
        <v>2</v>
      </c>
      <c r="F1381" s="54" t="s">
        <v>2</v>
      </c>
      <c r="G1381" s="54">
        <v>0</v>
      </c>
      <c r="H1381" t="s">
        <v>2</v>
      </c>
      <c r="I1381" t="str">
        <f t="shared" si="22"/>
        <v>Obesity</v>
      </c>
      <c r="J1381" t="str">
        <f>IF(Table1_1[[#This Row],[HBA1C]]&gt;=6.5,"Diabetic",IF(Table1_1[[#This Row],[HBA1C]]&gt;=5.7,"Prediabetic","Normal"))</f>
        <v>Diabetic</v>
      </c>
    </row>
    <row r="1382" spans="1:10" x14ac:dyDescent="0.3">
      <c r="A1382" t="s">
        <v>1386</v>
      </c>
      <c r="B1382" s="3">
        <v>18.28</v>
      </c>
      <c r="C1382" s="3">
        <v>7.95</v>
      </c>
      <c r="D1382" s="54" t="s">
        <v>2</v>
      </c>
      <c r="E1382" s="54" t="s">
        <v>2</v>
      </c>
      <c r="F1382" s="54" t="s">
        <v>2</v>
      </c>
      <c r="G1382" s="54">
        <v>0</v>
      </c>
      <c r="H1382" t="s">
        <v>2</v>
      </c>
      <c r="I1382" t="str">
        <f t="shared" si="22"/>
        <v>Under  Weight</v>
      </c>
      <c r="J1382" t="str">
        <f>IF(Table1_1[[#This Row],[HBA1C]]&gt;=6.5,"Diabetic",IF(Table1_1[[#This Row],[HBA1C]]&gt;=5.7,"Prediabetic","Normal"))</f>
        <v>Diabetic</v>
      </c>
    </row>
    <row r="1383" spans="1:10" x14ac:dyDescent="0.3">
      <c r="A1383" t="s">
        <v>1387</v>
      </c>
      <c r="B1383" s="3">
        <v>35.814999999999998</v>
      </c>
      <c r="C1383" s="3">
        <v>6.23</v>
      </c>
      <c r="D1383" s="54" t="s">
        <v>2</v>
      </c>
      <c r="E1383" s="54" t="s">
        <v>2</v>
      </c>
      <c r="F1383" s="54" t="s">
        <v>2</v>
      </c>
      <c r="G1383" s="54">
        <v>0</v>
      </c>
      <c r="H1383" t="s">
        <v>2</v>
      </c>
      <c r="I1383" t="str">
        <f t="shared" si="22"/>
        <v>Obesity</v>
      </c>
      <c r="J1383" t="str">
        <f>IF(Table1_1[[#This Row],[HBA1C]]&gt;=6.5,"Diabetic",IF(Table1_1[[#This Row],[HBA1C]]&gt;=5.7,"Prediabetic","Normal"))</f>
        <v>Prediabetic</v>
      </c>
    </row>
    <row r="1384" spans="1:10" x14ac:dyDescent="0.3">
      <c r="A1384" t="s">
        <v>1388</v>
      </c>
      <c r="B1384" s="3">
        <v>30.69</v>
      </c>
      <c r="C1384" s="3">
        <v>6.5</v>
      </c>
      <c r="D1384" s="54" t="s">
        <v>2</v>
      </c>
      <c r="E1384" s="54" t="s">
        <v>2</v>
      </c>
      <c r="F1384" s="54" t="s">
        <v>2</v>
      </c>
      <c r="G1384" s="54">
        <v>0</v>
      </c>
      <c r="H1384" t="s">
        <v>2</v>
      </c>
      <c r="I1384" t="str">
        <f t="shared" si="22"/>
        <v>Obesity</v>
      </c>
      <c r="J1384" t="str">
        <f>IF(Table1_1[[#This Row],[HBA1C]]&gt;=6.5,"Diabetic",IF(Table1_1[[#This Row],[HBA1C]]&gt;=5.7,"Prediabetic","Normal"))</f>
        <v>Diabetic</v>
      </c>
    </row>
    <row r="1385" spans="1:10" x14ac:dyDescent="0.3">
      <c r="A1385" t="s">
        <v>1389</v>
      </c>
      <c r="B1385" s="3">
        <v>26.125</v>
      </c>
      <c r="C1385" s="3">
        <v>5.22</v>
      </c>
      <c r="D1385" s="54" t="s">
        <v>2</v>
      </c>
      <c r="E1385" s="54" t="s">
        <v>2</v>
      </c>
      <c r="F1385" s="54" t="s">
        <v>2</v>
      </c>
      <c r="G1385" s="54">
        <v>0</v>
      </c>
      <c r="H1385" t="s">
        <v>2</v>
      </c>
      <c r="I1385" t="str">
        <f t="shared" si="22"/>
        <v>Overweight</v>
      </c>
      <c r="J1385" t="str">
        <f>IF(Table1_1[[#This Row],[HBA1C]]&gt;=6.5,"Diabetic",IF(Table1_1[[#This Row],[HBA1C]]&gt;=5.7,"Prediabetic","Normal"))</f>
        <v>Normal</v>
      </c>
    </row>
    <row r="1386" spans="1:10" x14ac:dyDescent="0.3">
      <c r="A1386" t="s">
        <v>1390</v>
      </c>
      <c r="B1386" s="3">
        <v>34.58</v>
      </c>
      <c r="C1386" s="3">
        <v>6.3</v>
      </c>
      <c r="D1386" s="54" t="s">
        <v>2</v>
      </c>
      <c r="E1386" s="54" t="s">
        <v>2</v>
      </c>
      <c r="F1386" s="54" t="s">
        <v>4</v>
      </c>
      <c r="G1386" s="54">
        <v>1</v>
      </c>
      <c r="H1386" t="s">
        <v>2</v>
      </c>
      <c r="I1386" t="str">
        <f t="shared" si="22"/>
        <v>Obesity</v>
      </c>
      <c r="J1386" t="str">
        <f>IF(Table1_1[[#This Row],[HBA1C]]&gt;=6.5,"Diabetic",IF(Table1_1[[#This Row],[HBA1C]]&gt;=5.7,"Prediabetic","Normal"))</f>
        <v>Prediabetic</v>
      </c>
    </row>
    <row r="1387" spans="1:10" x14ac:dyDescent="0.3">
      <c r="A1387" t="s">
        <v>1391</v>
      </c>
      <c r="B1387" s="3">
        <v>27.4</v>
      </c>
      <c r="C1387" s="3">
        <v>8.84</v>
      </c>
      <c r="D1387" s="54" t="s">
        <v>2</v>
      </c>
      <c r="E1387" s="54" t="s">
        <v>2</v>
      </c>
      <c r="F1387" s="54" t="s">
        <v>2</v>
      </c>
      <c r="G1387" s="54">
        <v>0</v>
      </c>
      <c r="H1387" t="s">
        <v>2</v>
      </c>
      <c r="I1387" t="str">
        <f t="shared" si="22"/>
        <v>Overweight</v>
      </c>
      <c r="J1387" t="str">
        <f>IF(Table1_1[[#This Row],[HBA1C]]&gt;=6.5,"Diabetic",IF(Table1_1[[#This Row],[HBA1C]]&gt;=5.7,"Prediabetic","Normal"))</f>
        <v>Diabetic</v>
      </c>
    </row>
    <row r="1388" spans="1:10" x14ac:dyDescent="0.3">
      <c r="A1388" t="s">
        <v>1392</v>
      </c>
      <c r="B1388" s="3">
        <v>27.53</v>
      </c>
      <c r="C1388" s="3">
        <v>4.1100000000000003</v>
      </c>
      <c r="D1388" s="54" t="s">
        <v>2</v>
      </c>
      <c r="E1388" s="54" t="s">
        <v>2</v>
      </c>
      <c r="F1388" s="54" t="s">
        <v>2</v>
      </c>
      <c r="G1388" s="54">
        <v>1</v>
      </c>
      <c r="H1388" t="s">
        <v>2</v>
      </c>
      <c r="I1388" t="str">
        <f t="shared" si="22"/>
        <v>Overweight</v>
      </c>
      <c r="J1388" t="str">
        <f>IF(Table1_1[[#This Row],[HBA1C]]&gt;=6.5,"Diabetic",IF(Table1_1[[#This Row],[HBA1C]]&gt;=5.7,"Prediabetic","Normal"))</f>
        <v>Normal</v>
      </c>
    </row>
    <row r="1389" spans="1:10" x14ac:dyDescent="0.3">
      <c r="A1389" t="s">
        <v>1393</v>
      </c>
      <c r="B1389" s="3">
        <v>33</v>
      </c>
      <c r="C1389" s="3">
        <v>4.57</v>
      </c>
      <c r="D1389" s="54" t="s">
        <v>2</v>
      </c>
      <c r="E1389" s="54" t="s">
        <v>2</v>
      </c>
      <c r="F1389" s="54" t="s">
        <v>2</v>
      </c>
      <c r="G1389" s="54">
        <v>0</v>
      </c>
      <c r="H1389" t="s">
        <v>2</v>
      </c>
      <c r="I1389" t="str">
        <f t="shared" si="22"/>
        <v>Obesity</v>
      </c>
      <c r="J1389" t="str">
        <f>IF(Table1_1[[#This Row],[HBA1C]]&gt;=6.5,"Diabetic",IF(Table1_1[[#This Row],[HBA1C]]&gt;=5.7,"Prediabetic","Normal"))</f>
        <v>Normal</v>
      </c>
    </row>
    <row r="1390" spans="1:10" x14ac:dyDescent="0.3">
      <c r="A1390" t="s">
        <v>1394</v>
      </c>
      <c r="B1390" s="3">
        <v>25.78</v>
      </c>
      <c r="C1390" s="3">
        <v>11.06</v>
      </c>
      <c r="D1390" s="54" t="s">
        <v>3</v>
      </c>
      <c r="E1390" s="54" t="s">
        <v>2</v>
      </c>
      <c r="F1390" s="54" t="s">
        <v>2</v>
      </c>
      <c r="G1390" s="54">
        <v>0</v>
      </c>
      <c r="H1390" t="s">
        <v>2</v>
      </c>
      <c r="I1390" t="str">
        <f t="shared" si="22"/>
        <v>Overweight</v>
      </c>
      <c r="J1390" t="str">
        <f>IF(Table1_1[[#This Row],[HBA1C]]&gt;=6.5,"Diabetic",IF(Table1_1[[#This Row],[HBA1C]]&gt;=5.7,"Prediabetic","Normal"))</f>
        <v>Diabetic</v>
      </c>
    </row>
    <row r="1391" spans="1:10" x14ac:dyDescent="0.3">
      <c r="A1391" t="s">
        <v>1395</v>
      </c>
      <c r="B1391" s="3">
        <v>22.66</v>
      </c>
      <c r="C1391" s="3">
        <v>10.68</v>
      </c>
      <c r="D1391" s="54" t="s">
        <v>2</v>
      </c>
      <c r="E1391" s="54" t="s">
        <v>2</v>
      </c>
      <c r="F1391" s="54" t="s">
        <v>2</v>
      </c>
      <c r="G1391" s="54">
        <v>0</v>
      </c>
      <c r="H1391" t="s">
        <v>2</v>
      </c>
      <c r="I1391" t="str">
        <f t="shared" si="22"/>
        <v>Normal Weight</v>
      </c>
      <c r="J1391" t="str">
        <f>IF(Table1_1[[#This Row],[HBA1C]]&gt;=6.5,"Diabetic",IF(Table1_1[[#This Row],[HBA1C]]&gt;=5.7,"Prediabetic","Normal"))</f>
        <v>Diabetic</v>
      </c>
    </row>
    <row r="1392" spans="1:10" x14ac:dyDescent="0.3">
      <c r="A1392" t="s">
        <v>1396</v>
      </c>
      <c r="B1392" s="3">
        <v>38.81</v>
      </c>
      <c r="C1392" s="3">
        <v>6.14</v>
      </c>
      <c r="D1392" s="54" t="s">
        <v>3</v>
      </c>
      <c r="E1392" s="54" t="s">
        <v>2</v>
      </c>
      <c r="F1392" s="54" t="s">
        <v>2</v>
      </c>
      <c r="G1392" s="54">
        <v>1</v>
      </c>
      <c r="H1392" t="s">
        <v>2</v>
      </c>
      <c r="I1392" t="str">
        <f t="shared" si="22"/>
        <v>Obesity</v>
      </c>
      <c r="J1392" t="str">
        <f>IF(Table1_1[[#This Row],[HBA1C]]&gt;=6.5,"Diabetic",IF(Table1_1[[#This Row],[HBA1C]]&gt;=5.7,"Prediabetic","Normal"))</f>
        <v>Prediabetic</v>
      </c>
    </row>
    <row r="1393" spans="1:10" x14ac:dyDescent="0.3">
      <c r="A1393" t="s">
        <v>1397</v>
      </c>
      <c r="B1393" s="3">
        <v>38.51</v>
      </c>
      <c r="C1393" s="3">
        <v>5.45</v>
      </c>
      <c r="D1393" s="54" t="s">
        <v>3</v>
      </c>
      <c r="E1393" s="54" t="s">
        <v>2</v>
      </c>
      <c r="F1393" s="54" t="s">
        <v>2</v>
      </c>
      <c r="G1393" s="54">
        <v>0</v>
      </c>
      <c r="H1393" t="s">
        <v>2</v>
      </c>
      <c r="I1393" t="str">
        <f t="shared" si="22"/>
        <v>Obesity</v>
      </c>
      <c r="J1393" t="str">
        <f>IF(Table1_1[[#This Row],[HBA1C]]&gt;=6.5,"Diabetic",IF(Table1_1[[#This Row],[HBA1C]]&gt;=5.7,"Prediabetic","Normal"))</f>
        <v>Normal</v>
      </c>
    </row>
    <row r="1394" spans="1:10" x14ac:dyDescent="0.3">
      <c r="A1394" t="s">
        <v>1398</v>
      </c>
      <c r="B1394" s="3">
        <v>22.98</v>
      </c>
      <c r="C1394" s="3">
        <v>6.14</v>
      </c>
      <c r="D1394" s="54" t="s">
        <v>3</v>
      </c>
      <c r="E1394" s="54" t="s">
        <v>2</v>
      </c>
      <c r="F1394" s="54" t="s">
        <v>2</v>
      </c>
      <c r="G1394" s="54">
        <v>0</v>
      </c>
      <c r="H1394" t="s">
        <v>2</v>
      </c>
      <c r="I1394" t="str">
        <f t="shared" si="22"/>
        <v>Normal Weight</v>
      </c>
      <c r="J1394" t="str">
        <f>IF(Table1_1[[#This Row],[HBA1C]]&gt;=6.5,"Diabetic",IF(Table1_1[[#This Row],[HBA1C]]&gt;=5.7,"Prediabetic","Normal"))</f>
        <v>Prediabetic</v>
      </c>
    </row>
    <row r="1395" spans="1:10" x14ac:dyDescent="0.3">
      <c r="A1395" t="s">
        <v>1399</v>
      </c>
      <c r="B1395" s="3">
        <v>15.65</v>
      </c>
      <c r="C1395" s="3">
        <v>7.85</v>
      </c>
      <c r="D1395" s="54" t="s">
        <v>2</v>
      </c>
      <c r="E1395" s="54" t="s">
        <v>2</v>
      </c>
      <c r="F1395" s="54" t="s">
        <v>2</v>
      </c>
      <c r="G1395" s="54">
        <v>0</v>
      </c>
      <c r="H1395" t="s">
        <v>2</v>
      </c>
      <c r="I1395" t="str">
        <f t="shared" si="22"/>
        <v>Under  Weight</v>
      </c>
      <c r="J1395" t="str">
        <f>IF(Table1_1[[#This Row],[HBA1C]]&gt;=6.5,"Diabetic",IF(Table1_1[[#This Row],[HBA1C]]&gt;=5.7,"Prediabetic","Normal"))</f>
        <v>Diabetic</v>
      </c>
    </row>
    <row r="1396" spans="1:10" x14ac:dyDescent="0.3">
      <c r="A1396" t="s">
        <v>1400</v>
      </c>
      <c r="B1396" s="3">
        <v>39.97</v>
      </c>
      <c r="C1396" s="3">
        <v>4.09</v>
      </c>
      <c r="D1396" s="54" t="s">
        <v>2</v>
      </c>
      <c r="E1396" s="54" t="s">
        <v>2</v>
      </c>
      <c r="F1396" s="54" t="s">
        <v>2</v>
      </c>
      <c r="G1396" s="54">
        <v>1</v>
      </c>
      <c r="H1396" t="s">
        <v>2</v>
      </c>
      <c r="I1396" t="str">
        <f t="shared" si="22"/>
        <v>Obesity</v>
      </c>
      <c r="J1396" t="str">
        <f>IF(Table1_1[[#This Row],[HBA1C]]&gt;=6.5,"Diabetic",IF(Table1_1[[#This Row],[HBA1C]]&gt;=5.7,"Prediabetic","Normal"))</f>
        <v>Normal</v>
      </c>
    </row>
    <row r="1397" spans="1:10" x14ac:dyDescent="0.3">
      <c r="A1397" t="s">
        <v>1401</v>
      </c>
      <c r="B1397" s="3">
        <v>37.22</v>
      </c>
      <c r="C1397" s="3">
        <v>4.62</v>
      </c>
      <c r="D1397" s="54" t="s">
        <v>2</v>
      </c>
      <c r="E1397" s="54" t="s">
        <v>2</v>
      </c>
      <c r="F1397" s="54" t="s">
        <v>4</v>
      </c>
      <c r="G1397" s="54">
        <v>1</v>
      </c>
      <c r="H1397" t="s">
        <v>2</v>
      </c>
      <c r="I1397" t="str">
        <f t="shared" si="22"/>
        <v>Obesity</v>
      </c>
      <c r="J1397" t="str">
        <f>IF(Table1_1[[#This Row],[HBA1C]]&gt;=6.5,"Diabetic",IF(Table1_1[[#This Row],[HBA1C]]&gt;=5.7,"Prediabetic","Normal"))</f>
        <v>Normal</v>
      </c>
    </row>
    <row r="1398" spans="1:10" x14ac:dyDescent="0.3">
      <c r="A1398" t="s">
        <v>1402</v>
      </c>
      <c r="B1398" s="3">
        <v>41.325000000000003</v>
      </c>
      <c r="C1398" s="3">
        <v>5.77</v>
      </c>
      <c r="D1398" s="54" t="s">
        <v>2</v>
      </c>
      <c r="E1398" s="54" t="s">
        <v>2</v>
      </c>
      <c r="F1398" s="54" t="s">
        <v>2</v>
      </c>
      <c r="G1398" s="54">
        <v>0</v>
      </c>
      <c r="H1398" t="s">
        <v>2</v>
      </c>
      <c r="I1398" t="str">
        <f t="shared" si="22"/>
        <v>Obesity</v>
      </c>
      <c r="J1398" t="str">
        <f>IF(Table1_1[[#This Row],[HBA1C]]&gt;=6.5,"Diabetic",IF(Table1_1[[#This Row],[HBA1C]]&gt;=5.7,"Prediabetic","Normal"))</f>
        <v>Prediabetic</v>
      </c>
    </row>
    <row r="1399" spans="1:10" x14ac:dyDescent="0.3">
      <c r="A1399" t="s">
        <v>1403</v>
      </c>
      <c r="B1399" s="3">
        <v>40.31</v>
      </c>
      <c r="C1399" s="3">
        <v>5.84</v>
      </c>
      <c r="D1399" s="54" t="s">
        <v>2</v>
      </c>
      <c r="E1399" s="54" t="s">
        <v>2</v>
      </c>
      <c r="F1399" s="54" t="s">
        <v>2</v>
      </c>
      <c r="G1399" s="54">
        <v>0</v>
      </c>
      <c r="H1399" t="s">
        <v>2</v>
      </c>
      <c r="I1399" t="str">
        <f t="shared" si="22"/>
        <v>Obesity</v>
      </c>
      <c r="J1399" t="str">
        <f>IF(Table1_1[[#This Row],[HBA1C]]&gt;=6.5,"Diabetic",IF(Table1_1[[#This Row],[HBA1C]]&gt;=5.7,"Prediabetic","Normal"))</f>
        <v>Prediabetic</v>
      </c>
    </row>
    <row r="1400" spans="1:10" x14ac:dyDescent="0.3">
      <c r="A1400" t="s">
        <v>1404</v>
      </c>
      <c r="B1400" s="3">
        <v>29.48</v>
      </c>
      <c r="C1400" s="3">
        <v>4.91</v>
      </c>
      <c r="D1400" s="54" t="s">
        <v>2</v>
      </c>
      <c r="E1400" s="54" t="s">
        <v>2</v>
      </c>
      <c r="F1400" s="54" t="s">
        <v>2</v>
      </c>
      <c r="G1400" s="54">
        <v>0</v>
      </c>
      <c r="H1400" t="s">
        <v>2</v>
      </c>
      <c r="I1400" t="str">
        <f t="shared" si="22"/>
        <v>Overweight</v>
      </c>
      <c r="J1400" t="str">
        <f>IF(Table1_1[[#This Row],[HBA1C]]&gt;=6.5,"Diabetic",IF(Table1_1[[#This Row],[HBA1C]]&gt;=5.7,"Prediabetic","Normal"))</f>
        <v>Normal</v>
      </c>
    </row>
    <row r="1401" spans="1:10" x14ac:dyDescent="0.3">
      <c r="A1401" t="s">
        <v>1405</v>
      </c>
      <c r="B1401" s="3">
        <v>33.155000000000001</v>
      </c>
      <c r="C1401" s="3">
        <v>5.07</v>
      </c>
      <c r="D1401" s="54" t="s">
        <v>2</v>
      </c>
      <c r="E1401" s="54" t="s">
        <v>2</v>
      </c>
      <c r="F1401" s="54" t="s">
        <v>2</v>
      </c>
      <c r="G1401" s="54">
        <v>0</v>
      </c>
      <c r="H1401" t="s">
        <v>2</v>
      </c>
      <c r="I1401" t="str">
        <f t="shared" si="22"/>
        <v>Obesity</v>
      </c>
      <c r="J1401" t="str">
        <f>IF(Table1_1[[#This Row],[HBA1C]]&gt;=6.5,"Diabetic",IF(Table1_1[[#This Row],[HBA1C]]&gt;=5.7,"Prediabetic","Normal"))</f>
        <v>Normal</v>
      </c>
    </row>
    <row r="1402" spans="1:10" x14ac:dyDescent="0.3">
      <c r="A1402" t="s">
        <v>1406</v>
      </c>
      <c r="B1402" s="3">
        <v>42.85</v>
      </c>
      <c r="C1402" s="3">
        <v>5.81</v>
      </c>
      <c r="D1402" s="54" t="s">
        <v>3</v>
      </c>
      <c r="E1402" s="54" t="s">
        <v>2</v>
      </c>
      <c r="F1402" s="54" t="s">
        <v>2</v>
      </c>
      <c r="G1402" s="54">
        <v>0</v>
      </c>
      <c r="H1402" t="s">
        <v>2</v>
      </c>
      <c r="I1402" t="str">
        <f t="shared" si="22"/>
        <v>Obesity</v>
      </c>
      <c r="J1402" t="str">
        <f>IF(Table1_1[[#This Row],[HBA1C]]&gt;=6.5,"Diabetic",IF(Table1_1[[#This Row],[HBA1C]]&gt;=5.7,"Prediabetic","Normal"))</f>
        <v>Prediabetic</v>
      </c>
    </row>
    <row r="1403" spans="1:10" x14ac:dyDescent="0.3">
      <c r="A1403" t="s">
        <v>1407</v>
      </c>
      <c r="B1403" s="3">
        <v>32.340000000000003</v>
      </c>
      <c r="C1403" s="3">
        <v>11.2</v>
      </c>
      <c r="D1403" s="54" t="s">
        <v>2</v>
      </c>
      <c r="E1403" s="54" t="s">
        <v>2</v>
      </c>
      <c r="F1403" s="54" t="s">
        <v>2</v>
      </c>
      <c r="G1403" s="54">
        <v>0</v>
      </c>
      <c r="H1403" t="s">
        <v>2</v>
      </c>
      <c r="I1403" t="str">
        <f t="shared" si="22"/>
        <v>Obesity</v>
      </c>
      <c r="J1403" t="str">
        <f>IF(Table1_1[[#This Row],[HBA1C]]&gt;=6.5,"Diabetic",IF(Table1_1[[#This Row],[HBA1C]]&gt;=5.7,"Prediabetic","Normal"))</f>
        <v>Diabetic</v>
      </c>
    </row>
    <row r="1404" spans="1:10" x14ac:dyDescent="0.3">
      <c r="A1404" t="s">
        <v>1408</v>
      </c>
      <c r="B1404" s="3">
        <v>27.5</v>
      </c>
      <c r="C1404" s="3">
        <v>10.75</v>
      </c>
      <c r="D1404" s="54" t="s">
        <v>2</v>
      </c>
      <c r="E1404" s="54" t="s">
        <v>2</v>
      </c>
      <c r="F1404" s="54" t="s">
        <v>2</v>
      </c>
      <c r="G1404" s="54">
        <v>0</v>
      </c>
      <c r="H1404" t="s">
        <v>2</v>
      </c>
      <c r="I1404" t="str">
        <f t="shared" si="22"/>
        <v>Overweight</v>
      </c>
      <c r="J1404" t="str">
        <f>IF(Table1_1[[#This Row],[HBA1C]]&gt;=6.5,"Diabetic",IF(Table1_1[[#This Row],[HBA1C]]&gt;=5.7,"Prediabetic","Normal"))</f>
        <v>Diabetic</v>
      </c>
    </row>
    <row r="1405" spans="1:10" x14ac:dyDescent="0.3">
      <c r="A1405" t="s">
        <v>1409</v>
      </c>
      <c r="B1405" s="3">
        <v>25.8</v>
      </c>
      <c r="C1405" s="3">
        <v>7.8</v>
      </c>
      <c r="D1405" s="54" t="s">
        <v>2</v>
      </c>
      <c r="E1405" s="54" t="s">
        <v>2</v>
      </c>
      <c r="F1405" s="54" t="s">
        <v>2</v>
      </c>
      <c r="G1405" s="54">
        <v>0</v>
      </c>
      <c r="H1405" t="s">
        <v>2</v>
      </c>
      <c r="I1405" t="str">
        <f t="shared" si="22"/>
        <v>Overweight</v>
      </c>
      <c r="J1405" t="str">
        <f>IF(Table1_1[[#This Row],[HBA1C]]&gt;=6.5,"Diabetic",IF(Table1_1[[#This Row],[HBA1C]]&gt;=5.7,"Prediabetic","Normal"))</f>
        <v>Diabetic</v>
      </c>
    </row>
    <row r="1406" spans="1:10" x14ac:dyDescent="0.3">
      <c r="A1406" t="s">
        <v>1410</v>
      </c>
      <c r="B1406" s="3">
        <v>25</v>
      </c>
      <c r="C1406" s="3">
        <v>7.04</v>
      </c>
      <c r="D1406" s="54" t="s">
        <v>2</v>
      </c>
      <c r="E1406" s="54" t="s">
        <v>2</v>
      </c>
      <c r="F1406" s="54" t="s">
        <v>2</v>
      </c>
      <c r="G1406" s="54">
        <v>0</v>
      </c>
      <c r="H1406" t="s">
        <v>2</v>
      </c>
      <c r="I1406" t="str">
        <f t="shared" si="22"/>
        <v>Overweight</v>
      </c>
      <c r="J1406" t="str">
        <f>IF(Table1_1[[#This Row],[HBA1C]]&gt;=6.5,"Diabetic",IF(Table1_1[[#This Row],[HBA1C]]&gt;=5.7,"Prediabetic","Normal"))</f>
        <v>Diabetic</v>
      </c>
    </row>
    <row r="1407" spans="1:10" x14ac:dyDescent="0.3">
      <c r="A1407" t="s">
        <v>1411</v>
      </c>
      <c r="B1407" s="3">
        <v>41.2</v>
      </c>
      <c r="C1407" s="3">
        <v>4.18</v>
      </c>
      <c r="D1407" s="54" t="s">
        <v>3</v>
      </c>
      <c r="E1407" s="54" t="s">
        <v>2</v>
      </c>
      <c r="F1407" s="54" t="s">
        <v>2</v>
      </c>
      <c r="G1407" s="54">
        <v>0</v>
      </c>
      <c r="H1407" t="s">
        <v>2</v>
      </c>
      <c r="I1407" t="str">
        <f t="shared" si="22"/>
        <v>Obesity</v>
      </c>
      <c r="J1407" t="str">
        <f>IF(Table1_1[[#This Row],[HBA1C]]&gt;=6.5,"Diabetic",IF(Table1_1[[#This Row],[HBA1C]]&gt;=5.7,"Prediabetic","Normal"))</f>
        <v>Normal</v>
      </c>
    </row>
    <row r="1408" spans="1:10" x14ac:dyDescent="0.3">
      <c r="A1408" t="s">
        <v>1412</v>
      </c>
      <c r="B1408" s="3">
        <v>17.78</v>
      </c>
      <c r="C1408" s="3">
        <v>8.19</v>
      </c>
      <c r="D1408" s="54" t="s">
        <v>2</v>
      </c>
      <c r="E1408" s="54" t="s">
        <v>2</v>
      </c>
      <c r="F1408" s="54" t="s">
        <v>2</v>
      </c>
      <c r="G1408" s="54">
        <v>0</v>
      </c>
      <c r="H1408" t="s">
        <v>2</v>
      </c>
      <c r="I1408" t="str">
        <f t="shared" si="22"/>
        <v>Under  Weight</v>
      </c>
      <c r="J1408" t="str">
        <f>IF(Table1_1[[#This Row],[HBA1C]]&gt;=6.5,"Diabetic",IF(Table1_1[[#This Row],[HBA1C]]&gt;=5.7,"Prediabetic","Normal"))</f>
        <v>Diabetic</v>
      </c>
    </row>
    <row r="1409" spans="1:10" x14ac:dyDescent="0.3">
      <c r="A1409" t="s">
        <v>1413</v>
      </c>
      <c r="B1409" s="3">
        <v>40.119999999999997</v>
      </c>
      <c r="C1409" s="3">
        <v>6.22</v>
      </c>
      <c r="D1409" s="54" t="s">
        <v>3</v>
      </c>
      <c r="E1409" s="54" t="s">
        <v>2</v>
      </c>
      <c r="F1409" s="54" t="s">
        <v>4</v>
      </c>
      <c r="G1409" s="54">
        <v>1</v>
      </c>
      <c r="H1409" t="s">
        <v>2</v>
      </c>
      <c r="I1409" t="str">
        <f t="shared" si="22"/>
        <v>Obesity</v>
      </c>
      <c r="J1409" t="str">
        <f>IF(Table1_1[[#This Row],[HBA1C]]&gt;=6.5,"Diabetic",IF(Table1_1[[#This Row],[HBA1C]]&gt;=5.7,"Prediabetic","Normal"))</f>
        <v>Prediabetic</v>
      </c>
    </row>
    <row r="1410" spans="1:10" x14ac:dyDescent="0.3">
      <c r="A1410" t="s">
        <v>1414</v>
      </c>
      <c r="B1410" s="3">
        <v>19.350000000000001</v>
      </c>
      <c r="C1410" s="3">
        <v>8.2200000000000006</v>
      </c>
      <c r="D1410" s="54" t="s">
        <v>3</v>
      </c>
      <c r="E1410" s="54" t="s">
        <v>2</v>
      </c>
      <c r="F1410" s="54" t="s">
        <v>2</v>
      </c>
      <c r="G1410" s="54">
        <v>0</v>
      </c>
      <c r="H1410" t="s">
        <v>2</v>
      </c>
      <c r="I1410" t="str">
        <f t="shared" si="22"/>
        <v>Normal Weight</v>
      </c>
      <c r="J1410" t="str">
        <f>IF(Table1_1[[#This Row],[HBA1C]]&gt;=6.5,"Diabetic",IF(Table1_1[[#This Row],[HBA1C]]&gt;=5.7,"Prediabetic","Normal"))</f>
        <v>Diabetic</v>
      </c>
    </row>
    <row r="1411" spans="1:10" x14ac:dyDescent="0.3">
      <c r="A1411" t="s">
        <v>1415</v>
      </c>
      <c r="B1411" s="3">
        <v>36.69</v>
      </c>
      <c r="C1411" s="3">
        <v>6.15</v>
      </c>
      <c r="D1411" s="54" t="s">
        <v>2</v>
      </c>
      <c r="E1411" s="54" t="s">
        <v>2</v>
      </c>
      <c r="F1411" s="54" t="s">
        <v>2</v>
      </c>
      <c r="G1411" s="54">
        <v>0</v>
      </c>
      <c r="H1411" t="s">
        <v>2</v>
      </c>
      <c r="I1411" t="str">
        <f t="shared" si="22"/>
        <v>Obesity</v>
      </c>
      <c r="J1411" t="str">
        <f>IF(Table1_1[[#This Row],[HBA1C]]&gt;=6.5,"Diabetic",IF(Table1_1[[#This Row],[HBA1C]]&gt;=5.7,"Prediabetic","Normal"))</f>
        <v>Prediabetic</v>
      </c>
    </row>
    <row r="1412" spans="1:10" x14ac:dyDescent="0.3">
      <c r="A1412" t="s">
        <v>1416</v>
      </c>
      <c r="B1412" s="3">
        <v>28.51</v>
      </c>
      <c r="C1412" s="3">
        <v>5.65</v>
      </c>
      <c r="D1412" s="54" t="s">
        <v>3</v>
      </c>
      <c r="E1412" s="54" t="s">
        <v>2</v>
      </c>
      <c r="F1412" s="54" t="s">
        <v>2</v>
      </c>
      <c r="G1412" s="54">
        <v>1</v>
      </c>
      <c r="H1412" t="s">
        <v>2</v>
      </c>
      <c r="I1412" t="str">
        <f t="shared" si="22"/>
        <v>Overweight</v>
      </c>
      <c r="J1412" t="str">
        <f>IF(Table1_1[[#This Row],[HBA1C]]&gt;=6.5,"Diabetic",IF(Table1_1[[#This Row],[HBA1C]]&gt;=5.7,"Prediabetic","Normal"))</f>
        <v>Normal</v>
      </c>
    </row>
    <row r="1413" spans="1:10" x14ac:dyDescent="0.3">
      <c r="A1413" t="s">
        <v>1417</v>
      </c>
      <c r="B1413" s="3">
        <v>30.21</v>
      </c>
      <c r="C1413" s="3">
        <v>5.5</v>
      </c>
      <c r="D1413" s="54" t="s">
        <v>2</v>
      </c>
      <c r="E1413" s="54" t="s">
        <v>2</v>
      </c>
      <c r="F1413" s="54" t="s">
        <v>2</v>
      </c>
      <c r="G1413" s="54">
        <v>1</v>
      </c>
      <c r="H1413" t="s">
        <v>2</v>
      </c>
      <c r="I1413" t="str">
        <f t="shared" si="22"/>
        <v>Obesity</v>
      </c>
      <c r="J1413" t="str">
        <f>IF(Table1_1[[#This Row],[HBA1C]]&gt;=6.5,"Diabetic",IF(Table1_1[[#This Row],[HBA1C]]&gt;=5.7,"Prediabetic","Normal"))</f>
        <v>Normal</v>
      </c>
    </row>
    <row r="1414" spans="1:10" x14ac:dyDescent="0.3">
      <c r="A1414" t="s">
        <v>1418</v>
      </c>
      <c r="B1414" s="3">
        <v>24.33</v>
      </c>
      <c r="C1414" s="3">
        <v>8</v>
      </c>
      <c r="D1414" s="54" t="s">
        <v>2</v>
      </c>
      <c r="E1414" s="54" t="s">
        <v>2</v>
      </c>
      <c r="F1414" s="54" t="s">
        <v>2</v>
      </c>
      <c r="G1414" s="54">
        <v>0</v>
      </c>
      <c r="H1414" t="s">
        <v>2</v>
      </c>
      <c r="I1414" t="str">
        <f t="shared" si="22"/>
        <v>Normal Weight</v>
      </c>
      <c r="J1414" t="str">
        <f>IF(Table1_1[[#This Row],[HBA1C]]&gt;=6.5,"Diabetic",IF(Table1_1[[#This Row],[HBA1C]]&gt;=5.7,"Prediabetic","Normal"))</f>
        <v>Diabetic</v>
      </c>
    </row>
    <row r="1415" spans="1:10" x14ac:dyDescent="0.3">
      <c r="A1415" t="s">
        <v>1419</v>
      </c>
      <c r="B1415" s="3">
        <v>19.855</v>
      </c>
      <c r="C1415" s="3">
        <v>5.71</v>
      </c>
      <c r="D1415" s="54" t="s">
        <v>3</v>
      </c>
      <c r="E1415" s="54" t="s">
        <v>2</v>
      </c>
      <c r="F1415" s="54" t="s">
        <v>2</v>
      </c>
      <c r="G1415" s="54">
        <v>0</v>
      </c>
      <c r="H1415" t="s">
        <v>2</v>
      </c>
      <c r="I1415" t="str">
        <f t="shared" si="22"/>
        <v>Normal Weight</v>
      </c>
      <c r="J1415" t="str">
        <f>IF(Table1_1[[#This Row],[HBA1C]]&gt;=6.5,"Diabetic",IF(Table1_1[[#This Row],[HBA1C]]&gt;=5.7,"Prediabetic","Normal"))</f>
        <v>Prediabetic</v>
      </c>
    </row>
    <row r="1416" spans="1:10" x14ac:dyDescent="0.3">
      <c r="A1416" t="s">
        <v>1420</v>
      </c>
      <c r="B1416" s="3">
        <v>25.364999999999998</v>
      </c>
      <c r="C1416" s="3">
        <v>11.71</v>
      </c>
      <c r="D1416" s="54" t="s">
        <v>2</v>
      </c>
      <c r="E1416" s="54" t="s">
        <v>2</v>
      </c>
      <c r="F1416" s="54" t="s">
        <v>2</v>
      </c>
      <c r="G1416" s="54">
        <v>0</v>
      </c>
      <c r="H1416" t="s">
        <v>2</v>
      </c>
      <c r="I1416" t="str">
        <f t="shared" ref="I1416:I1479" si="23">IF(B1416&gt;=30,"Obesity",IF(B1416&gt;=25,"Overweight",IF(B1416&gt;18.5,"Normal Weight","Under  Weight")))</f>
        <v>Overweight</v>
      </c>
      <c r="J1416" t="str">
        <f>IF(Table1_1[[#This Row],[HBA1C]]&gt;=6.5,"Diabetic",IF(Table1_1[[#This Row],[HBA1C]]&gt;=5.7,"Prediabetic","Normal"))</f>
        <v>Diabetic</v>
      </c>
    </row>
    <row r="1417" spans="1:10" x14ac:dyDescent="0.3">
      <c r="A1417" t="s">
        <v>1421</v>
      </c>
      <c r="B1417" s="3">
        <v>29.6</v>
      </c>
      <c r="C1417" s="3">
        <v>6.17</v>
      </c>
      <c r="D1417" s="54" t="s">
        <v>3</v>
      </c>
      <c r="E1417" s="54" t="s">
        <v>2</v>
      </c>
      <c r="F1417" s="54" t="s">
        <v>4</v>
      </c>
      <c r="G1417" s="54">
        <v>1</v>
      </c>
      <c r="H1417" t="s">
        <v>2</v>
      </c>
      <c r="I1417" t="str">
        <f t="shared" si="23"/>
        <v>Overweight</v>
      </c>
      <c r="J1417" t="str">
        <f>IF(Table1_1[[#This Row],[HBA1C]]&gt;=6.5,"Diabetic",IF(Table1_1[[#This Row],[HBA1C]]&gt;=5.7,"Prediabetic","Normal"))</f>
        <v>Prediabetic</v>
      </c>
    </row>
    <row r="1418" spans="1:10" x14ac:dyDescent="0.3">
      <c r="A1418" t="s">
        <v>1422</v>
      </c>
      <c r="B1418" s="3">
        <v>39.43</v>
      </c>
      <c r="C1418" s="3">
        <v>6.1</v>
      </c>
      <c r="D1418" s="54" t="s">
        <v>3</v>
      </c>
      <c r="E1418" s="54" t="s">
        <v>2</v>
      </c>
      <c r="F1418" s="54" t="s">
        <v>4</v>
      </c>
      <c r="G1418" s="54">
        <v>1</v>
      </c>
      <c r="H1418" t="s">
        <v>2</v>
      </c>
      <c r="I1418" t="str">
        <f t="shared" si="23"/>
        <v>Obesity</v>
      </c>
      <c r="J1418" t="str">
        <f>IF(Table1_1[[#This Row],[HBA1C]]&gt;=6.5,"Diabetic",IF(Table1_1[[#This Row],[HBA1C]]&gt;=5.7,"Prediabetic","Normal"))</f>
        <v>Prediabetic</v>
      </c>
    </row>
    <row r="1419" spans="1:10" x14ac:dyDescent="0.3">
      <c r="A1419" t="s">
        <v>1423</v>
      </c>
      <c r="B1419" s="3">
        <v>27.34</v>
      </c>
      <c r="C1419" s="3">
        <v>5.19</v>
      </c>
      <c r="D1419" s="54" t="s">
        <v>3</v>
      </c>
      <c r="E1419" s="54" t="s">
        <v>2</v>
      </c>
      <c r="F1419" s="54" t="s">
        <v>2</v>
      </c>
      <c r="G1419" s="54">
        <v>1</v>
      </c>
      <c r="H1419" t="s">
        <v>2</v>
      </c>
      <c r="I1419" t="str">
        <f t="shared" si="23"/>
        <v>Overweight</v>
      </c>
      <c r="J1419" t="str">
        <f>IF(Table1_1[[#This Row],[HBA1C]]&gt;=6.5,"Diabetic",IF(Table1_1[[#This Row],[HBA1C]]&gt;=5.7,"Prediabetic","Normal"))</f>
        <v>Normal</v>
      </c>
    </row>
    <row r="1420" spans="1:10" x14ac:dyDescent="0.3">
      <c r="A1420" t="s">
        <v>1424</v>
      </c>
      <c r="B1420" s="3">
        <v>39.01</v>
      </c>
      <c r="C1420" s="3">
        <v>5.37</v>
      </c>
      <c r="D1420" s="54" t="s">
        <v>3</v>
      </c>
      <c r="E1420" s="54" t="s">
        <v>2</v>
      </c>
      <c r="F1420" s="54" t="s">
        <v>2</v>
      </c>
      <c r="G1420" s="54">
        <v>0</v>
      </c>
      <c r="H1420" t="s">
        <v>2</v>
      </c>
      <c r="I1420" t="str">
        <f t="shared" si="23"/>
        <v>Obesity</v>
      </c>
      <c r="J1420" t="str">
        <f>IF(Table1_1[[#This Row],[HBA1C]]&gt;=6.5,"Diabetic",IF(Table1_1[[#This Row],[HBA1C]]&gt;=5.7,"Prediabetic","Normal"))</f>
        <v>Normal</v>
      </c>
    </row>
    <row r="1421" spans="1:10" x14ac:dyDescent="0.3">
      <c r="A1421" t="s">
        <v>1425</v>
      </c>
      <c r="B1421" s="3">
        <v>18.989999999999998</v>
      </c>
      <c r="C1421" s="3">
        <v>10.82</v>
      </c>
      <c r="D1421" s="54" t="s">
        <v>3</v>
      </c>
      <c r="E1421" s="54" t="s">
        <v>2</v>
      </c>
      <c r="F1421" s="54" t="s">
        <v>2</v>
      </c>
      <c r="G1421" s="54">
        <v>0</v>
      </c>
      <c r="H1421" t="s">
        <v>2</v>
      </c>
      <c r="I1421" t="str">
        <f t="shared" si="23"/>
        <v>Normal Weight</v>
      </c>
      <c r="J1421" t="str">
        <f>IF(Table1_1[[#This Row],[HBA1C]]&gt;=6.5,"Diabetic",IF(Table1_1[[#This Row],[HBA1C]]&gt;=5.7,"Prediabetic","Normal"))</f>
        <v>Diabetic</v>
      </c>
    </row>
    <row r="1422" spans="1:10" x14ac:dyDescent="0.3">
      <c r="A1422" t="s">
        <v>1426</v>
      </c>
      <c r="B1422" s="3">
        <v>42.3</v>
      </c>
      <c r="C1422" s="3">
        <v>6.06</v>
      </c>
      <c r="D1422" s="54" t="s">
        <v>3</v>
      </c>
      <c r="E1422" s="54" t="s">
        <v>2</v>
      </c>
      <c r="F1422" s="54" t="s">
        <v>2</v>
      </c>
      <c r="G1422" s="54">
        <v>0</v>
      </c>
      <c r="H1422" t="s">
        <v>2</v>
      </c>
      <c r="I1422" t="str">
        <f t="shared" si="23"/>
        <v>Obesity</v>
      </c>
      <c r="J1422" t="str">
        <f>IF(Table1_1[[#This Row],[HBA1C]]&gt;=6.5,"Diabetic",IF(Table1_1[[#This Row],[HBA1C]]&gt;=5.7,"Prediabetic","Normal"))</f>
        <v>Prediabetic</v>
      </c>
    </row>
    <row r="1423" spans="1:10" x14ac:dyDescent="0.3">
      <c r="A1423" t="s">
        <v>1427</v>
      </c>
      <c r="B1423" s="3">
        <v>39.805</v>
      </c>
      <c r="C1423" s="3">
        <v>5.91</v>
      </c>
      <c r="D1423" s="54" t="s">
        <v>2</v>
      </c>
      <c r="E1423" s="54" t="s">
        <v>2</v>
      </c>
      <c r="F1423" s="54" t="s">
        <v>2</v>
      </c>
      <c r="G1423" s="54">
        <v>0</v>
      </c>
      <c r="H1423" t="s">
        <v>2</v>
      </c>
      <c r="I1423" t="str">
        <f t="shared" si="23"/>
        <v>Obesity</v>
      </c>
      <c r="J1423" t="str">
        <f>IF(Table1_1[[#This Row],[HBA1C]]&gt;=6.5,"Diabetic",IF(Table1_1[[#This Row],[HBA1C]]&gt;=5.7,"Prediabetic","Normal"))</f>
        <v>Prediabetic</v>
      </c>
    </row>
    <row r="1424" spans="1:10" x14ac:dyDescent="0.3">
      <c r="A1424" t="s">
        <v>1428</v>
      </c>
      <c r="B1424" s="3">
        <v>33.700000000000003</v>
      </c>
      <c r="C1424" s="3">
        <v>5.87</v>
      </c>
      <c r="D1424" s="54" t="s">
        <v>2</v>
      </c>
      <c r="E1424" s="54" t="s">
        <v>2</v>
      </c>
      <c r="F1424" s="54" t="s">
        <v>2</v>
      </c>
      <c r="G1424" s="54">
        <v>0</v>
      </c>
      <c r="H1424" t="s">
        <v>2</v>
      </c>
      <c r="I1424" t="str">
        <f t="shared" si="23"/>
        <v>Obesity</v>
      </c>
      <c r="J1424" t="str">
        <f>IF(Table1_1[[#This Row],[HBA1C]]&gt;=6.5,"Diabetic",IF(Table1_1[[#This Row],[HBA1C]]&gt;=5.7,"Prediabetic","Normal"))</f>
        <v>Prediabetic</v>
      </c>
    </row>
    <row r="1425" spans="1:10" x14ac:dyDescent="0.3">
      <c r="A1425" t="s">
        <v>1429</v>
      </c>
      <c r="B1425" s="3">
        <v>36.195</v>
      </c>
      <c r="C1425" s="3">
        <v>6.22</v>
      </c>
      <c r="D1425" s="54" t="s">
        <v>2</v>
      </c>
      <c r="E1425" s="54" t="s">
        <v>2</v>
      </c>
      <c r="F1425" s="54" t="s">
        <v>2</v>
      </c>
      <c r="G1425" s="54">
        <v>0</v>
      </c>
      <c r="H1425" t="s">
        <v>2</v>
      </c>
      <c r="I1425" t="str">
        <f t="shared" si="23"/>
        <v>Obesity</v>
      </c>
      <c r="J1425" t="str">
        <f>IF(Table1_1[[#This Row],[HBA1C]]&gt;=6.5,"Diabetic",IF(Table1_1[[#This Row],[HBA1C]]&gt;=5.7,"Prediabetic","Normal"))</f>
        <v>Prediabetic</v>
      </c>
    </row>
    <row r="1426" spans="1:10" x14ac:dyDescent="0.3">
      <c r="A1426" t="s">
        <v>1430</v>
      </c>
      <c r="B1426" s="3">
        <v>32.6</v>
      </c>
      <c r="C1426" s="3">
        <v>5.73</v>
      </c>
      <c r="D1426" s="54" t="s">
        <v>2</v>
      </c>
      <c r="E1426" s="54" t="s">
        <v>2</v>
      </c>
      <c r="F1426" s="54" t="s">
        <v>4</v>
      </c>
      <c r="G1426" s="54">
        <v>1</v>
      </c>
      <c r="H1426" t="s">
        <v>2</v>
      </c>
      <c r="I1426" t="str">
        <f t="shared" si="23"/>
        <v>Obesity</v>
      </c>
      <c r="J1426" t="str">
        <f>IF(Table1_1[[#This Row],[HBA1C]]&gt;=6.5,"Diabetic",IF(Table1_1[[#This Row],[HBA1C]]&gt;=5.7,"Prediabetic","Normal"))</f>
        <v>Prediabetic</v>
      </c>
    </row>
    <row r="1427" spans="1:10" x14ac:dyDescent="0.3">
      <c r="A1427" t="s">
        <v>1431</v>
      </c>
      <c r="B1427" s="3">
        <v>30.2</v>
      </c>
      <c r="C1427" s="3">
        <v>5.7</v>
      </c>
      <c r="D1427" s="54" t="s">
        <v>2</v>
      </c>
      <c r="E1427" s="54" t="s">
        <v>2</v>
      </c>
      <c r="F1427" s="54" t="s">
        <v>2</v>
      </c>
      <c r="G1427" s="54">
        <v>0</v>
      </c>
      <c r="H1427" t="s">
        <v>2</v>
      </c>
      <c r="I1427" t="str">
        <f t="shared" si="23"/>
        <v>Obesity</v>
      </c>
      <c r="J1427" t="str">
        <f>IF(Table1_1[[#This Row],[HBA1C]]&gt;=6.5,"Diabetic",IF(Table1_1[[#This Row],[HBA1C]]&gt;=5.7,"Prediabetic","Normal"))</f>
        <v>Prediabetic</v>
      </c>
    </row>
    <row r="1428" spans="1:10" x14ac:dyDescent="0.3">
      <c r="A1428" t="s">
        <v>1432</v>
      </c>
      <c r="B1428" s="3">
        <v>27.645</v>
      </c>
      <c r="C1428" s="3">
        <v>9.91</v>
      </c>
      <c r="D1428" s="54" t="s">
        <v>2</v>
      </c>
      <c r="E1428" s="54" t="s">
        <v>2</v>
      </c>
      <c r="F1428" s="54" t="s">
        <v>2</v>
      </c>
      <c r="G1428" s="54">
        <v>0</v>
      </c>
      <c r="H1428" t="s">
        <v>2</v>
      </c>
      <c r="I1428" t="str">
        <f t="shared" si="23"/>
        <v>Overweight</v>
      </c>
      <c r="J1428" t="str">
        <f>IF(Table1_1[[#This Row],[HBA1C]]&gt;=6.5,"Diabetic",IF(Table1_1[[#This Row],[HBA1C]]&gt;=5.7,"Prediabetic","Normal"))</f>
        <v>Diabetic</v>
      </c>
    </row>
    <row r="1429" spans="1:10" x14ac:dyDescent="0.3">
      <c r="A1429" t="s">
        <v>1433</v>
      </c>
      <c r="B1429" s="3">
        <v>26.41</v>
      </c>
      <c r="C1429" s="3">
        <v>11.4</v>
      </c>
      <c r="D1429" s="54" t="s">
        <v>2</v>
      </c>
      <c r="E1429" s="54" t="s">
        <v>2</v>
      </c>
      <c r="F1429" s="54" t="s">
        <v>2</v>
      </c>
      <c r="G1429" s="54">
        <v>0</v>
      </c>
      <c r="H1429" t="s">
        <v>2</v>
      </c>
      <c r="I1429" t="str">
        <f t="shared" si="23"/>
        <v>Overweight</v>
      </c>
      <c r="J1429" t="str">
        <f>IF(Table1_1[[#This Row],[HBA1C]]&gt;=6.5,"Diabetic",IF(Table1_1[[#This Row],[HBA1C]]&gt;=5.7,"Prediabetic","Normal"))</f>
        <v>Diabetic</v>
      </c>
    </row>
    <row r="1430" spans="1:10" x14ac:dyDescent="0.3">
      <c r="A1430" t="s">
        <v>1434</v>
      </c>
      <c r="B1430" s="3">
        <v>34.1</v>
      </c>
      <c r="C1430" s="3">
        <v>6.29</v>
      </c>
      <c r="D1430" s="54" t="s">
        <v>3</v>
      </c>
      <c r="E1430" s="54" t="s">
        <v>2</v>
      </c>
      <c r="F1430" s="54" t="s">
        <v>4</v>
      </c>
      <c r="G1430" s="54">
        <v>1</v>
      </c>
      <c r="H1430" t="s">
        <v>2</v>
      </c>
      <c r="I1430" t="str">
        <f t="shared" si="23"/>
        <v>Obesity</v>
      </c>
      <c r="J1430" t="str">
        <f>IF(Table1_1[[#This Row],[HBA1C]]&gt;=6.5,"Diabetic",IF(Table1_1[[#This Row],[HBA1C]]&gt;=5.7,"Prediabetic","Normal"))</f>
        <v>Prediabetic</v>
      </c>
    </row>
    <row r="1431" spans="1:10" x14ac:dyDescent="0.3">
      <c r="A1431" t="s">
        <v>1435</v>
      </c>
      <c r="B1431" s="3">
        <v>17.3</v>
      </c>
      <c r="C1431" s="3">
        <v>9.2799999999999994</v>
      </c>
      <c r="D1431" s="54" t="s">
        <v>2</v>
      </c>
      <c r="E1431" s="54" t="s">
        <v>2</v>
      </c>
      <c r="F1431" s="54" t="s">
        <v>2</v>
      </c>
      <c r="G1431" s="54">
        <v>0</v>
      </c>
      <c r="H1431" t="s">
        <v>2</v>
      </c>
      <c r="I1431" t="str">
        <f t="shared" si="23"/>
        <v>Under  Weight</v>
      </c>
      <c r="J1431" t="str">
        <f>IF(Table1_1[[#This Row],[HBA1C]]&gt;=6.5,"Diabetic",IF(Table1_1[[#This Row],[HBA1C]]&gt;=5.7,"Prediabetic","Normal"))</f>
        <v>Diabetic</v>
      </c>
    </row>
    <row r="1432" spans="1:10" x14ac:dyDescent="0.3">
      <c r="A1432" t="s">
        <v>1436</v>
      </c>
      <c r="B1432" s="3">
        <v>35.020000000000003</v>
      </c>
      <c r="C1432" s="3">
        <v>4.78</v>
      </c>
      <c r="D1432" s="54" t="s">
        <v>2</v>
      </c>
      <c r="E1432" s="54" t="s">
        <v>2</v>
      </c>
      <c r="F1432" s="54" t="s">
        <v>4</v>
      </c>
      <c r="G1432" s="54">
        <v>1</v>
      </c>
      <c r="H1432" t="s">
        <v>2</v>
      </c>
      <c r="I1432" t="str">
        <f t="shared" si="23"/>
        <v>Obesity</v>
      </c>
      <c r="J1432" t="str">
        <f>IF(Table1_1[[#This Row],[HBA1C]]&gt;=6.5,"Diabetic",IF(Table1_1[[#This Row],[HBA1C]]&gt;=5.7,"Prediabetic","Normal"))</f>
        <v>Normal</v>
      </c>
    </row>
    <row r="1433" spans="1:10" x14ac:dyDescent="0.3">
      <c r="A1433" t="s">
        <v>1437</v>
      </c>
      <c r="B1433" s="3">
        <v>37.1</v>
      </c>
      <c r="C1433" s="3">
        <v>8.8699999999999992</v>
      </c>
      <c r="D1433" s="54" t="s">
        <v>3</v>
      </c>
      <c r="E1433" s="54" t="s">
        <v>2</v>
      </c>
      <c r="F1433" s="54" t="s">
        <v>2</v>
      </c>
      <c r="G1433" s="54">
        <v>0</v>
      </c>
      <c r="H1433" t="s">
        <v>2</v>
      </c>
      <c r="I1433" t="str">
        <f t="shared" si="23"/>
        <v>Obesity</v>
      </c>
      <c r="J1433" t="str">
        <f>IF(Table1_1[[#This Row],[HBA1C]]&gt;=6.5,"Diabetic",IF(Table1_1[[#This Row],[HBA1C]]&gt;=5.7,"Prediabetic","Normal"))</f>
        <v>Diabetic</v>
      </c>
    </row>
    <row r="1434" spans="1:10" x14ac:dyDescent="0.3">
      <c r="A1434" t="s">
        <v>1438</v>
      </c>
      <c r="B1434" s="3">
        <v>16.79</v>
      </c>
      <c r="C1434" s="3">
        <v>11.4</v>
      </c>
      <c r="D1434" s="54" t="s">
        <v>2</v>
      </c>
      <c r="E1434" s="54" t="s">
        <v>2</v>
      </c>
      <c r="F1434" s="54" t="s">
        <v>2</v>
      </c>
      <c r="G1434" s="54">
        <v>0</v>
      </c>
      <c r="H1434" t="s">
        <v>2</v>
      </c>
      <c r="I1434" t="str">
        <f t="shared" si="23"/>
        <v>Under  Weight</v>
      </c>
      <c r="J1434" t="str">
        <f>IF(Table1_1[[#This Row],[HBA1C]]&gt;=6.5,"Diabetic",IF(Table1_1[[#This Row],[HBA1C]]&gt;=5.7,"Prediabetic","Normal"))</f>
        <v>Diabetic</v>
      </c>
    </row>
    <row r="1435" spans="1:10" x14ac:dyDescent="0.3">
      <c r="A1435" t="s">
        <v>1439</v>
      </c>
      <c r="B1435" s="3">
        <v>31.635000000000002</v>
      </c>
      <c r="C1435" s="3">
        <v>9.1300000000000008</v>
      </c>
      <c r="D1435" s="54" t="s">
        <v>3</v>
      </c>
      <c r="E1435" s="54" t="s">
        <v>2</v>
      </c>
      <c r="F1435" s="54" t="s">
        <v>2</v>
      </c>
      <c r="G1435" s="54">
        <v>0</v>
      </c>
      <c r="H1435" t="s">
        <v>2</v>
      </c>
      <c r="I1435" t="str">
        <f t="shared" si="23"/>
        <v>Obesity</v>
      </c>
      <c r="J1435" t="str">
        <f>IF(Table1_1[[#This Row],[HBA1C]]&gt;=6.5,"Diabetic",IF(Table1_1[[#This Row],[HBA1C]]&gt;=5.7,"Prediabetic","Normal"))</f>
        <v>Diabetic</v>
      </c>
    </row>
    <row r="1436" spans="1:10" x14ac:dyDescent="0.3">
      <c r="A1436" t="s">
        <v>1440</v>
      </c>
      <c r="B1436" s="3">
        <v>24.19</v>
      </c>
      <c r="C1436" s="3">
        <v>6.22</v>
      </c>
      <c r="D1436" s="54" t="s">
        <v>3</v>
      </c>
      <c r="E1436" s="54" t="s">
        <v>2</v>
      </c>
      <c r="F1436" s="54" t="s">
        <v>4</v>
      </c>
      <c r="G1436" s="54">
        <v>1</v>
      </c>
      <c r="H1436" t="s">
        <v>2</v>
      </c>
      <c r="I1436" t="str">
        <f t="shared" si="23"/>
        <v>Normal Weight</v>
      </c>
      <c r="J1436" t="str">
        <f>IF(Table1_1[[#This Row],[HBA1C]]&gt;=6.5,"Diabetic",IF(Table1_1[[#This Row],[HBA1C]]&gt;=5.7,"Prediabetic","Normal"))</f>
        <v>Prediabetic</v>
      </c>
    </row>
    <row r="1437" spans="1:10" x14ac:dyDescent="0.3">
      <c r="A1437" t="s">
        <v>1441</v>
      </c>
      <c r="B1437" s="3">
        <v>35.29</v>
      </c>
      <c r="C1437" s="3">
        <v>5.9</v>
      </c>
      <c r="D1437" s="54" t="s">
        <v>2</v>
      </c>
      <c r="E1437" s="54" t="s">
        <v>2</v>
      </c>
      <c r="F1437" s="54" t="s">
        <v>4</v>
      </c>
      <c r="G1437" s="54">
        <v>1</v>
      </c>
      <c r="H1437" t="s">
        <v>2</v>
      </c>
      <c r="I1437" t="str">
        <f t="shared" si="23"/>
        <v>Obesity</v>
      </c>
      <c r="J1437" t="str">
        <f>IF(Table1_1[[#This Row],[HBA1C]]&gt;=6.5,"Diabetic",IF(Table1_1[[#This Row],[HBA1C]]&gt;=5.7,"Prediabetic","Normal"))</f>
        <v>Prediabetic</v>
      </c>
    </row>
    <row r="1438" spans="1:10" x14ac:dyDescent="0.3">
      <c r="A1438" t="s">
        <v>1442</v>
      </c>
      <c r="B1438" s="3">
        <v>35.299999999999997</v>
      </c>
      <c r="C1438" s="3">
        <v>4.45</v>
      </c>
      <c r="D1438" s="54" t="s">
        <v>2</v>
      </c>
      <c r="E1438" s="54" t="s">
        <v>2</v>
      </c>
      <c r="F1438" s="54" t="s">
        <v>2</v>
      </c>
      <c r="G1438" s="54">
        <v>0</v>
      </c>
      <c r="H1438" t="s">
        <v>2</v>
      </c>
      <c r="I1438" t="str">
        <f t="shared" si="23"/>
        <v>Obesity</v>
      </c>
      <c r="J1438" t="str">
        <f>IF(Table1_1[[#This Row],[HBA1C]]&gt;=6.5,"Diabetic",IF(Table1_1[[#This Row],[HBA1C]]&gt;=5.7,"Prediabetic","Normal"))</f>
        <v>Normal</v>
      </c>
    </row>
    <row r="1439" spans="1:10" x14ac:dyDescent="0.3">
      <c r="A1439" t="s">
        <v>1443</v>
      </c>
      <c r="B1439" s="3">
        <v>35.64</v>
      </c>
      <c r="C1439" s="3">
        <v>6.17</v>
      </c>
      <c r="D1439" s="54" t="s">
        <v>2</v>
      </c>
      <c r="E1439" s="54" t="s">
        <v>2</v>
      </c>
      <c r="F1439" s="54" t="s">
        <v>4</v>
      </c>
      <c r="G1439" s="54">
        <v>1</v>
      </c>
      <c r="H1439" t="s">
        <v>2</v>
      </c>
      <c r="I1439" t="str">
        <f t="shared" si="23"/>
        <v>Obesity</v>
      </c>
      <c r="J1439" t="str">
        <f>IF(Table1_1[[#This Row],[HBA1C]]&gt;=6.5,"Diabetic",IF(Table1_1[[#This Row],[HBA1C]]&gt;=5.7,"Prediabetic","Normal"))</f>
        <v>Prediabetic</v>
      </c>
    </row>
    <row r="1440" spans="1:10" x14ac:dyDescent="0.3">
      <c r="A1440" t="s">
        <v>1444</v>
      </c>
      <c r="B1440" s="3">
        <v>33.1</v>
      </c>
      <c r="C1440" s="3">
        <v>4.93</v>
      </c>
      <c r="D1440" s="54" t="s">
        <v>2</v>
      </c>
      <c r="E1440" s="54" t="s">
        <v>2</v>
      </c>
      <c r="F1440" s="54" t="s">
        <v>2</v>
      </c>
      <c r="G1440" s="54">
        <v>0</v>
      </c>
      <c r="H1440" t="s">
        <v>2</v>
      </c>
      <c r="I1440" t="str">
        <f t="shared" si="23"/>
        <v>Obesity</v>
      </c>
      <c r="J1440" t="str">
        <f>IF(Table1_1[[#This Row],[HBA1C]]&gt;=6.5,"Diabetic",IF(Table1_1[[#This Row],[HBA1C]]&gt;=5.7,"Prediabetic","Normal"))</f>
        <v>Normal</v>
      </c>
    </row>
    <row r="1441" spans="1:10" x14ac:dyDescent="0.3">
      <c r="A1441" t="s">
        <v>1445</v>
      </c>
      <c r="B1441" s="3">
        <v>26.41</v>
      </c>
      <c r="C1441" s="3">
        <v>7.32</v>
      </c>
      <c r="D1441" s="54" t="s">
        <v>3</v>
      </c>
      <c r="E1441" s="54" t="s">
        <v>2</v>
      </c>
      <c r="F1441" s="54" t="s">
        <v>2</v>
      </c>
      <c r="G1441" s="54">
        <v>1</v>
      </c>
      <c r="H1441" t="s">
        <v>2</v>
      </c>
      <c r="I1441" t="str">
        <f t="shared" si="23"/>
        <v>Overweight</v>
      </c>
      <c r="J1441" t="str">
        <f>IF(Table1_1[[#This Row],[HBA1C]]&gt;=6.5,"Diabetic",IF(Table1_1[[#This Row],[HBA1C]]&gt;=5.7,"Prediabetic","Normal"))</f>
        <v>Diabetic</v>
      </c>
    </row>
    <row r="1442" spans="1:10" x14ac:dyDescent="0.3">
      <c r="A1442" t="s">
        <v>1446</v>
      </c>
      <c r="B1442" s="3">
        <v>29.9</v>
      </c>
      <c r="C1442" s="3">
        <v>5.27</v>
      </c>
      <c r="D1442" s="54" t="s">
        <v>2</v>
      </c>
      <c r="E1442" s="54" t="s">
        <v>2</v>
      </c>
      <c r="F1442" s="54" t="s">
        <v>4</v>
      </c>
      <c r="G1442" s="54">
        <v>1</v>
      </c>
      <c r="H1442" t="s">
        <v>2</v>
      </c>
      <c r="I1442" t="str">
        <f t="shared" si="23"/>
        <v>Overweight</v>
      </c>
      <c r="J1442" t="str">
        <f>IF(Table1_1[[#This Row],[HBA1C]]&gt;=6.5,"Diabetic",IF(Table1_1[[#This Row],[HBA1C]]&gt;=5.7,"Prediabetic","Normal"))</f>
        <v>Normal</v>
      </c>
    </row>
    <row r="1443" spans="1:10" x14ac:dyDescent="0.3">
      <c r="A1443" t="s">
        <v>1447</v>
      </c>
      <c r="B1443" s="3">
        <v>25.24</v>
      </c>
      <c r="C1443" s="3">
        <v>5.82</v>
      </c>
      <c r="D1443" s="54" t="s">
        <v>2</v>
      </c>
      <c r="E1443" s="54" t="s">
        <v>2</v>
      </c>
      <c r="F1443" s="54" t="s">
        <v>2</v>
      </c>
      <c r="G1443" s="54">
        <v>1</v>
      </c>
      <c r="H1443" t="s">
        <v>2</v>
      </c>
      <c r="I1443" t="str">
        <f t="shared" si="23"/>
        <v>Overweight</v>
      </c>
      <c r="J1443" t="str">
        <f>IF(Table1_1[[#This Row],[HBA1C]]&gt;=6.5,"Diabetic",IF(Table1_1[[#This Row],[HBA1C]]&gt;=5.7,"Prediabetic","Normal"))</f>
        <v>Prediabetic</v>
      </c>
    </row>
    <row r="1444" spans="1:10" x14ac:dyDescent="0.3">
      <c r="A1444" t="s">
        <v>1448</v>
      </c>
      <c r="B1444" s="3">
        <v>25.08</v>
      </c>
      <c r="C1444" s="3">
        <v>5.8</v>
      </c>
      <c r="D1444" s="54" t="s">
        <v>2</v>
      </c>
      <c r="E1444" s="54" t="s">
        <v>2</v>
      </c>
      <c r="F1444" s="54" t="s">
        <v>4</v>
      </c>
      <c r="G1444" s="54">
        <v>1</v>
      </c>
      <c r="H1444" t="s">
        <v>2</v>
      </c>
      <c r="I1444" t="str">
        <f t="shared" si="23"/>
        <v>Overweight</v>
      </c>
      <c r="J1444" t="str">
        <f>IF(Table1_1[[#This Row],[HBA1C]]&gt;=6.5,"Diabetic",IF(Table1_1[[#This Row],[HBA1C]]&gt;=5.7,"Prediabetic","Normal"))</f>
        <v>Prediabetic</v>
      </c>
    </row>
    <row r="1445" spans="1:10" x14ac:dyDescent="0.3">
      <c r="A1445" t="s">
        <v>1449</v>
      </c>
      <c r="B1445" s="3">
        <v>29.164999999999999</v>
      </c>
      <c r="C1445" s="3">
        <v>4.87</v>
      </c>
      <c r="D1445" s="54" t="s">
        <v>2</v>
      </c>
      <c r="E1445" s="54" t="s">
        <v>3</v>
      </c>
      <c r="F1445" s="54" t="s">
        <v>2</v>
      </c>
      <c r="G1445" s="54">
        <v>1</v>
      </c>
      <c r="H1445" t="s">
        <v>2</v>
      </c>
      <c r="I1445" t="str">
        <f t="shared" si="23"/>
        <v>Overweight</v>
      </c>
      <c r="J1445" t="str">
        <f>IF(Table1_1[[#This Row],[HBA1C]]&gt;=6.5,"Diabetic",IF(Table1_1[[#This Row],[HBA1C]]&gt;=5.7,"Prediabetic","Normal"))</f>
        <v>Normal</v>
      </c>
    </row>
    <row r="1446" spans="1:10" x14ac:dyDescent="0.3">
      <c r="A1446" t="s">
        <v>1450</v>
      </c>
      <c r="B1446" s="3">
        <v>15.05</v>
      </c>
      <c r="C1446" s="3">
        <v>8.1199999999999992</v>
      </c>
      <c r="D1446" s="54" t="s">
        <v>2</v>
      </c>
      <c r="E1446" s="54" t="s">
        <v>2</v>
      </c>
      <c r="F1446" s="54" t="s">
        <v>2</v>
      </c>
      <c r="G1446" s="54">
        <v>0</v>
      </c>
      <c r="H1446" t="s">
        <v>2</v>
      </c>
      <c r="I1446" t="str">
        <f t="shared" si="23"/>
        <v>Under  Weight</v>
      </c>
      <c r="J1446" t="str">
        <f>IF(Table1_1[[#This Row],[HBA1C]]&gt;=6.5,"Diabetic",IF(Table1_1[[#This Row],[HBA1C]]&gt;=5.7,"Prediabetic","Normal"))</f>
        <v>Diabetic</v>
      </c>
    </row>
    <row r="1447" spans="1:10" x14ac:dyDescent="0.3">
      <c r="A1447" t="s">
        <v>1451</v>
      </c>
      <c r="B1447" s="3">
        <v>19.95</v>
      </c>
      <c r="C1447" s="3">
        <v>4.3600000000000003</v>
      </c>
      <c r="D1447" s="54" t="s">
        <v>2</v>
      </c>
      <c r="E1447" s="54" t="s">
        <v>2</v>
      </c>
      <c r="F1447" s="54" t="s">
        <v>2</v>
      </c>
      <c r="G1447" s="54">
        <v>2</v>
      </c>
      <c r="H1447" t="s">
        <v>2</v>
      </c>
      <c r="I1447" t="str">
        <f t="shared" si="23"/>
        <v>Normal Weight</v>
      </c>
      <c r="J1447" t="str">
        <f>IF(Table1_1[[#This Row],[HBA1C]]&gt;=6.5,"Diabetic",IF(Table1_1[[#This Row],[HBA1C]]&gt;=5.7,"Prediabetic","Normal"))</f>
        <v>Normal</v>
      </c>
    </row>
    <row r="1448" spans="1:10" x14ac:dyDescent="0.3">
      <c r="A1448" t="s">
        <v>1452</v>
      </c>
      <c r="B1448" s="3">
        <v>16.66</v>
      </c>
      <c r="C1448" s="3">
        <v>9.16</v>
      </c>
      <c r="D1448" s="54" t="s">
        <v>2</v>
      </c>
      <c r="E1448" s="54" t="s">
        <v>2</v>
      </c>
      <c r="F1448" s="54" t="s">
        <v>2</v>
      </c>
      <c r="G1448" s="54">
        <v>0</v>
      </c>
      <c r="H1448" t="s">
        <v>2</v>
      </c>
      <c r="I1448" t="str">
        <f t="shared" si="23"/>
        <v>Under  Weight</v>
      </c>
      <c r="J1448" t="str">
        <f>IF(Table1_1[[#This Row],[HBA1C]]&gt;=6.5,"Diabetic",IF(Table1_1[[#This Row],[HBA1C]]&gt;=5.7,"Prediabetic","Normal"))</f>
        <v>Diabetic</v>
      </c>
    </row>
    <row r="1449" spans="1:10" x14ac:dyDescent="0.3">
      <c r="A1449" t="s">
        <v>1453</v>
      </c>
      <c r="B1449" s="3">
        <v>16.62</v>
      </c>
      <c r="C1449" s="3">
        <v>9.14</v>
      </c>
      <c r="D1449" s="54" t="s">
        <v>2</v>
      </c>
      <c r="E1449" s="54" t="s">
        <v>2</v>
      </c>
      <c r="F1449" s="54" t="s">
        <v>2</v>
      </c>
      <c r="G1449" s="54">
        <v>0</v>
      </c>
      <c r="H1449" t="s">
        <v>2</v>
      </c>
      <c r="I1449" t="str">
        <f t="shared" si="23"/>
        <v>Under  Weight</v>
      </c>
      <c r="J1449" t="str">
        <f>IF(Table1_1[[#This Row],[HBA1C]]&gt;=6.5,"Diabetic",IF(Table1_1[[#This Row],[HBA1C]]&gt;=5.7,"Prediabetic","Normal"))</f>
        <v>Diabetic</v>
      </c>
    </row>
    <row r="1450" spans="1:10" x14ac:dyDescent="0.3">
      <c r="A1450" t="s">
        <v>1454</v>
      </c>
      <c r="B1450" s="3">
        <v>15.36</v>
      </c>
      <c r="C1450" s="3">
        <v>5.49</v>
      </c>
      <c r="D1450" s="54" t="s">
        <v>3</v>
      </c>
      <c r="E1450" s="54" t="s">
        <v>2</v>
      </c>
      <c r="F1450" s="54" t="s">
        <v>2</v>
      </c>
      <c r="G1450" s="54">
        <v>2</v>
      </c>
      <c r="H1450" t="s">
        <v>2</v>
      </c>
      <c r="I1450" t="str">
        <f t="shared" si="23"/>
        <v>Under  Weight</v>
      </c>
      <c r="J1450" t="str">
        <f>IF(Table1_1[[#This Row],[HBA1C]]&gt;=6.5,"Diabetic",IF(Table1_1[[#This Row],[HBA1C]]&gt;=5.7,"Prediabetic","Normal"))</f>
        <v>Normal</v>
      </c>
    </row>
    <row r="1451" spans="1:10" x14ac:dyDescent="0.3">
      <c r="A1451" t="s">
        <v>1455</v>
      </c>
      <c r="B1451" s="3">
        <v>27.74</v>
      </c>
      <c r="C1451" s="3">
        <v>5.96</v>
      </c>
      <c r="D1451" s="54" t="s">
        <v>3</v>
      </c>
      <c r="E1451" s="54" t="s">
        <v>2</v>
      </c>
      <c r="F1451" s="54" t="s">
        <v>2</v>
      </c>
      <c r="G1451" s="54">
        <v>0</v>
      </c>
      <c r="H1451" t="s">
        <v>2</v>
      </c>
      <c r="I1451" t="str">
        <f t="shared" si="23"/>
        <v>Overweight</v>
      </c>
      <c r="J1451" t="str">
        <f>IF(Table1_1[[#This Row],[HBA1C]]&gt;=6.5,"Diabetic",IF(Table1_1[[#This Row],[HBA1C]]&gt;=5.7,"Prediabetic","Normal"))</f>
        <v>Prediabetic</v>
      </c>
    </row>
    <row r="1452" spans="1:10" x14ac:dyDescent="0.3">
      <c r="A1452" t="s">
        <v>1456</v>
      </c>
      <c r="B1452" s="3">
        <v>22.44</v>
      </c>
      <c r="C1452" s="3">
        <v>4.62</v>
      </c>
      <c r="D1452" s="54" t="s">
        <v>3</v>
      </c>
      <c r="E1452" s="54" t="s">
        <v>2</v>
      </c>
      <c r="F1452" s="54" t="s">
        <v>2</v>
      </c>
      <c r="G1452" s="54">
        <v>0</v>
      </c>
      <c r="H1452" t="s">
        <v>2</v>
      </c>
      <c r="I1452" t="str">
        <f t="shared" si="23"/>
        <v>Normal Weight</v>
      </c>
      <c r="J1452" t="str">
        <f>IF(Table1_1[[#This Row],[HBA1C]]&gt;=6.5,"Diabetic",IF(Table1_1[[#This Row],[HBA1C]]&gt;=5.7,"Prediabetic","Normal"))</f>
        <v>Normal</v>
      </c>
    </row>
    <row r="1453" spans="1:10" x14ac:dyDescent="0.3">
      <c r="A1453" t="s">
        <v>1457</v>
      </c>
      <c r="B1453" s="3">
        <v>37.049999999999997</v>
      </c>
      <c r="C1453" s="3">
        <v>9.9600000000000009</v>
      </c>
      <c r="D1453" s="54" t="s">
        <v>3</v>
      </c>
      <c r="E1453" s="54" t="s">
        <v>2</v>
      </c>
      <c r="F1453" s="54" t="s">
        <v>2</v>
      </c>
      <c r="G1453" s="54">
        <v>0</v>
      </c>
      <c r="H1453" t="s">
        <v>2</v>
      </c>
      <c r="I1453" t="str">
        <f t="shared" si="23"/>
        <v>Obesity</v>
      </c>
      <c r="J1453" t="str">
        <f>IF(Table1_1[[#This Row],[HBA1C]]&gt;=6.5,"Diabetic",IF(Table1_1[[#This Row],[HBA1C]]&gt;=5.7,"Prediabetic","Normal"))</f>
        <v>Diabetic</v>
      </c>
    </row>
    <row r="1454" spans="1:10" x14ac:dyDescent="0.3">
      <c r="A1454" t="s">
        <v>1458</v>
      </c>
      <c r="B1454" s="3">
        <v>22.95</v>
      </c>
      <c r="C1454" s="3">
        <v>10.53</v>
      </c>
      <c r="D1454" s="54" t="s">
        <v>2</v>
      </c>
      <c r="E1454" s="54" t="s">
        <v>2</v>
      </c>
      <c r="F1454" s="54" t="s">
        <v>2</v>
      </c>
      <c r="G1454" s="54">
        <v>2</v>
      </c>
      <c r="H1454" t="s">
        <v>2</v>
      </c>
      <c r="I1454" t="str">
        <f t="shared" si="23"/>
        <v>Normal Weight</v>
      </c>
      <c r="J1454" t="str">
        <f>IF(Table1_1[[#This Row],[HBA1C]]&gt;=6.5,"Diabetic",IF(Table1_1[[#This Row],[HBA1C]]&gt;=5.7,"Prediabetic","Normal"))</f>
        <v>Diabetic</v>
      </c>
    </row>
    <row r="1455" spans="1:10" x14ac:dyDescent="0.3">
      <c r="A1455" t="s">
        <v>1459</v>
      </c>
      <c r="B1455" s="3">
        <v>34.200000000000003</v>
      </c>
      <c r="C1455" s="3">
        <v>6.69</v>
      </c>
      <c r="D1455" s="54" t="s">
        <v>3</v>
      </c>
      <c r="E1455" s="54" t="s">
        <v>2</v>
      </c>
      <c r="F1455" s="54" t="s">
        <v>2</v>
      </c>
      <c r="G1455" s="54">
        <v>0</v>
      </c>
      <c r="H1455" t="s">
        <v>2</v>
      </c>
      <c r="I1455" t="str">
        <f t="shared" si="23"/>
        <v>Obesity</v>
      </c>
      <c r="J1455" t="str">
        <f>IF(Table1_1[[#This Row],[HBA1C]]&gt;=6.5,"Diabetic",IF(Table1_1[[#This Row],[HBA1C]]&gt;=5.7,"Prediabetic","Normal"))</f>
        <v>Diabetic</v>
      </c>
    </row>
    <row r="1456" spans="1:10" x14ac:dyDescent="0.3">
      <c r="A1456" t="s">
        <v>1460</v>
      </c>
      <c r="B1456" s="3">
        <v>30.59</v>
      </c>
      <c r="C1456" s="3">
        <v>9.5500000000000007</v>
      </c>
      <c r="D1456" s="54" t="s">
        <v>3</v>
      </c>
      <c r="E1456" s="54" t="s">
        <v>2</v>
      </c>
      <c r="F1456" s="54" t="s">
        <v>2</v>
      </c>
      <c r="G1456" s="54">
        <v>0</v>
      </c>
      <c r="H1456" t="s">
        <v>2</v>
      </c>
      <c r="I1456" t="str">
        <f t="shared" si="23"/>
        <v>Obesity</v>
      </c>
      <c r="J1456" t="str">
        <f>IF(Table1_1[[#This Row],[HBA1C]]&gt;=6.5,"Diabetic",IF(Table1_1[[#This Row],[HBA1C]]&gt;=5.7,"Prediabetic","Normal"))</f>
        <v>Diabetic</v>
      </c>
    </row>
    <row r="1457" spans="1:10" x14ac:dyDescent="0.3">
      <c r="A1457" t="s">
        <v>1461</v>
      </c>
      <c r="B1457" s="3">
        <v>25.51</v>
      </c>
      <c r="C1457" s="3">
        <v>6.05</v>
      </c>
      <c r="D1457" s="54" t="s">
        <v>2</v>
      </c>
      <c r="E1457" s="54" t="s">
        <v>2</v>
      </c>
      <c r="F1457" s="54" t="s">
        <v>2</v>
      </c>
      <c r="G1457" s="54">
        <v>0</v>
      </c>
      <c r="H1457" t="s">
        <v>2</v>
      </c>
      <c r="I1457" t="str">
        <f t="shared" si="23"/>
        <v>Overweight</v>
      </c>
      <c r="J1457" t="str">
        <f>IF(Table1_1[[#This Row],[HBA1C]]&gt;=6.5,"Diabetic",IF(Table1_1[[#This Row],[HBA1C]]&gt;=5.7,"Prediabetic","Normal"))</f>
        <v>Prediabetic</v>
      </c>
    </row>
    <row r="1458" spans="1:10" x14ac:dyDescent="0.3">
      <c r="A1458" t="s">
        <v>1462</v>
      </c>
      <c r="B1458" s="3">
        <v>29.04</v>
      </c>
      <c r="C1458" s="3">
        <v>10.56</v>
      </c>
      <c r="D1458" s="54" t="s">
        <v>3</v>
      </c>
      <c r="E1458" s="54" t="s">
        <v>2</v>
      </c>
      <c r="F1458" s="54" t="s">
        <v>2</v>
      </c>
      <c r="G1458" s="54">
        <v>1</v>
      </c>
      <c r="H1458" t="s">
        <v>2</v>
      </c>
      <c r="I1458" t="str">
        <f t="shared" si="23"/>
        <v>Overweight</v>
      </c>
      <c r="J1458" t="str">
        <f>IF(Table1_1[[#This Row],[HBA1C]]&gt;=6.5,"Diabetic",IF(Table1_1[[#This Row],[HBA1C]]&gt;=5.7,"Prediabetic","Normal"))</f>
        <v>Diabetic</v>
      </c>
    </row>
    <row r="1459" spans="1:10" x14ac:dyDescent="0.3">
      <c r="A1459" t="s">
        <v>1463</v>
      </c>
      <c r="B1459" s="3">
        <v>22.135000000000002</v>
      </c>
      <c r="C1459" s="3">
        <v>10.81</v>
      </c>
      <c r="D1459" s="54" t="s">
        <v>3</v>
      </c>
      <c r="E1459" s="54" t="s">
        <v>2</v>
      </c>
      <c r="F1459" s="54" t="s">
        <v>2</v>
      </c>
      <c r="G1459" s="54">
        <v>1</v>
      </c>
      <c r="H1459" t="s">
        <v>2</v>
      </c>
      <c r="I1459" t="str">
        <f t="shared" si="23"/>
        <v>Normal Weight</v>
      </c>
      <c r="J1459" t="str">
        <f>IF(Table1_1[[#This Row],[HBA1C]]&gt;=6.5,"Diabetic",IF(Table1_1[[#This Row],[HBA1C]]&gt;=5.7,"Prediabetic","Normal"))</f>
        <v>Diabetic</v>
      </c>
    </row>
    <row r="1460" spans="1:10" x14ac:dyDescent="0.3">
      <c r="A1460" t="s">
        <v>1464</v>
      </c>
      <c r="B1460" s="3">
        <v>21.375</v>
      </c>
      <c r="C1460" s="3">
        <v>4.32</v>
      </c>
      <c r="D1460" s="54" t="s">
        <v>2</v>
      </c>
      <c r="E1460" s="54" t="s">
        <v>2</v>
      </c>
      <c r="F1460" s="54" t="s">
        <v>2</v>
      </c>
      <c r="G1460" s="54">
        <v>0</v>
      </c>
      <c r="H1460" t="s">
        <v>2</v>
      </c>
      <c r="I1460" t="str">
        <f t="shared" si="23"/>
        <v>Normal Weight</v>
      </c>
      <c r="J1460" t="str">
        <f>IF(Table1_1[[#This Row],[HBA1C]]&gt;=6.5,"Diabetic",IF(Table1_1[[#This Row],[HBA1C]]&gt;=5.7,"Prediabetic","Normal"))</f>
        <v>Normal</v>
      </c>
    </row>
    <row r="1461" spans="1:10" x14ac:dyDescent="0.3">
      <c r="A1461" t="s">
        <v>1465</v>
      </c>
      <c r="B1461" s="3">
        <v>29.19</v>
      </c>
      <c r="C1461" s="3">
        <v>4.37</v>
      </c>
      <c r="D1461" s="54" t="s">
        <v>2</v>
      </c>
      <c r="E1461" s="54" t="s">
        <v>2</v>
      </c>
      <c r="F1461" s="54" t="s">
        <v>2</v>
      </c>
      <c r="G1461" s="54">
        <v>0</v>
      </c>
      <c r="H1461" t="s">
        <v>2</v>
      </c>
      <c r="I1461" t="str">
        <f t="shared" si="23"/>
        <v>Overweight</v>
      </c>
      <c r="J1461" t="str">
        <f>IF(Table1_1[[#This Row],[HBA1C]]&gt;=6.5,"Diabetic",IF(Table1_1[[#This Row],[HBA1C]]&gt;=5.7,"Prediabetic","Normal"))</f>
        <v>Normal</v>
      </c>
    </row>
    <row r="1462" spans="1:10" x14ac:dyDescent="0.3">
      <c r="A1462" t="s">
        <v>1466</v>
      </c>
      <c r="B1462" s="3">
        <v>31.92</v>
      </c>
      <c r="C1462" s="3">
        <v>4.8099999999999996</v>
      </c>
      <c r="D1462" s="54" t="s">
        <v>3</v>
      </c>
      <c r="E1462" s="54" t="s">
        <v>2</v>
      </c>
      <c r="F1462" s="54" t="s">
        <v>4</v>
      </c>
      <c r="G1462" s="54">
        <v>1</v>
      </c>
      <c r="H1462" t="s">
        <v>2</v>
      </c>
      <c r="I1462" t="str">
        <f t="shared" si="23"/>
        <v>Obesity</v>
      </c>
      <c r="J1462" t="str">
        <f>IF(Table1_1[[#This Row],[HBA1C]]&gt;=6.5,"Diabetic",IF(Table1_1[[#This Row],[HBA1C]]&gt;=5.7,"Prediabetic","Normal"))</f>
        <v>Normal</v>
      </c>
    </row>
    <row r="1463" spans="1:10" x14ac:dyDescent="0.3">
      <c r="A1463" t="s">
        <v>1467</v>
      </c>
      <c r="B1463" s="3">
        <v>26.315000000000001</v>
      </c>
      <c r="C1463" s="3">
        <v>4.5599999999999996</v>
      </c>
      <c r="D1463" s="54" t="s">
        <v>3</v>
      </c>
      <c r="E1463" s="54" t="s">
        <v>2</v>
      </c>
      <c r="F1463" s="54" t="s">
        <v>4</v>
      </c>
      <c r="G1463" s="54">
        <v>1</v>
      </c>
      <c r="H1463" t="s">
        <v>2</v>
      </c>
      <c r="I1463" t="str">
        <f t="shared" si="23"/>
        <v>Overweight</v>
      </c>
      <c r="J1463" t="str">
        <f>IF(Table1_1[[#This Row],[HBA1C]]&gt;=6.5,"Diabetic",IF(Table1_1[[#This Row],[HBA1C]]&gt;=5.7,"Prediabetic","Normal"))</f>
        <v>Normal</v>
      </c>
    </row>
    <row r="1464" spans="1:10" x14ac:dyDescent="0.3">
      <c r="A1464" t="s">
        <v>1468</v>
      </c>
      <c r="B1464" s="3">
        <v>35.299999999999997</v>
      </c>
      <c r="C1464" s="3">
        <v>4.3899999999999997</v>
      </c>
      <c r="D1464" s="54" t="s">
        <v>2</v>
      </c>
      <c r="E1464" s="54" t="s">
        <v>2</v>
      </c>
      <c r="F1464" s="54" t="s">
        <v>2</v>
      </c>
      <c r="G1464" s="54">
        <v>0</v>
      </c>
      <c r="H1464" t="s">
        <v>2</v>
      </c>
      <c r="I1464" t="str">
        <f t="shared" si="23"/>
        <v>Obesity</v>
      </c>
      <c r="J1464" t="str">
        <f>IF(Table1_1[[#This Row],[HBA1C]]&gt;=6.5,"Diabetic",IF(Table1_1[[#This Row],[HBA1C]]&gt;=5.7,"Prediabetic","Normal"))</f>
        <v>Normal</v>
      </c>
    </row>
    <row r="1465" spans="1:10" x14ac:dyDescent="0.3">
      <c r="A1465" t="s">
        <v>1469</v>
      </c>
      <c r="B1465" s="3">
        <v>18.91</v>
      </c>
      <c r="C1465" s="3">
        <v>11.44</v>
      </c>
      <c r="D1465" s="54" t="s">
        <v>2</v>
      </c>
      <c r="E1465" s="54" t="s">
        <v>2</v>
      </c>
      <c r="F1465" s="54" t="s">
        <v>2</v>
      </c>
      <c r="G1465" s="54">
        <v>0</v>
      </c>
      <c r="H1465" t="s">
        <v>2</v>
      </c>
      <c r="I1465" t="str">
        <f t="shared" si="23"/>
        <v>Normal Weight</v>
      </c>
      <c r="J1465" t="str">
        <f>IF(Table1_1[[#This Row],[HBA1C]]&gt;=6.5,"Diabetic",IF(Table1_1[[#This Row],[HBA1C]]&gt;=5.7,"Prediabetic","Normal"))</f>
        <v>Diabetic</v>
      </c>
    </row>
    <row r="1466" spans="1:10" x14ac:dyDescent="0.3">
      <c r="A1466" t="s">
        <v>1470</v>
      </c>
      <c r="B1466" s="3">
        <v>22.41</v>
      </c>
      <c r="C1466" s="3">
        <v>11.37</v>
      </c>
      <c r="D1466" s="54" t="s">
        <v>3</v>
      </c>
      <c r="E1466" s="54" t="s">
        <v>2</v>
      </c>
      <c r="F1466" s="54" t="s">
        <v>2</v>
      </c>
      <c r="G1466" s="54">
        <v>1</v>
      </c>
      <c r="H1466" t="s">
        <v>2</v>
      </c>
      <c r="I1466" t="str">
        <f t="shared" si="23"/>
        <v>Normal Weight</v>
      </c>
      <c r="J1466" t="str">
        <f>IF(Table1_1[[#This Row],[HBA1C]]&gt;=6.5,"Diabetic",IF(Table1_1[[#This Row],[HBA1C]]&gt;=5.7,"Prediabetic","Normal"))</f>
        <v>Diabetic</v>
      </c>
    </row>
    <row r="1467" spans="1:10" x14ac:dyDescent="0.3">
      <c r="A1467" t="s">
        <v>1471</v>
      </c>
      <c r="B1467" s="3">
        <v>22.704999999999998</v>
      </c>
      <c r="C1467" s="3">
        <v>6.14</v>
      </c>
      <c r="D1467" s="54" t="s">
        <v>2</v>
      </c>
      <c r="E1467" s="54" t="s">
        <v>2</v>
      </c>
      <c r="F1467" s="54" t="s">
        <v>2</v>
      </c>
      <c r="G1467" s="54">
        <v>0</v>
      </c>
      <c r="H1467" t="s">
        <v>2</v>
      </c>
      <c r="I1467" t="str">
        <f t="shared" si="23"/>
        <v>Normal Weight</v>
      </c>
      <c r="J1467" t="str">
        <f>IF(Table1_1[[#This Row],[HBA1C]]&gt;=6.5,"Diabetic",IF(Table1_1[[#This Row],[HBA1C]]&gt;=5.7,"Prediabetic","Normal"))</f>
        <v>Prediabetic</v>
      </c>
    </row>
    <row r="1468" spans="1:10" x14ac:dyDescent="0.3">
      <c r="A1468" t="s">
        <v>1472</v>
      </c>
      <c r="B1468" s="3">
        <v>37.18</v>
      </c>
      <c r="C1468" s="3">
        <v>4.8899999999999997</v>
      </c>
      <c r="D1468" s="54" t="s">
        <v>2</v>
      </c>
      <c r="E1468" s="54" t="s">
        <v>2</v>
      </c>
      <c r="F1468" s="54" t="s">
        <v>2</v>
      </c>
      <c r="G1468" s="54">
        <v>0</v>
      </c>
      <c r="H1468" t="s">
        <v>2</v>
      </c>
      <c r="I1468" t="str">
        <f t="shared" si="23"/>
        <v>Obesity</v>
      </c>
      <c r="J1468" t="str">
        <f>IF(Table1_1[[#This Row],[HBA1C]]&gt;=6.5,"Diabetic",IF(Table1_1[[#This Row],[HBA1C]]&gt;=5.7,"Prediabetic","Normal"))</f>
        <v>Normal</v>
      </c>
    </row>
    <row r="1469" spans="1:10" x14ac:dyDescent="0.3">
      <c r="A1469" t="s">
        <v>1473</v>
      </c>
      <c r="B1469" s="3">
        <v>35.97</v>
      </c>
      <c r="C1469" s="3">
        <v>4.5999999999999996</v>
      </c>
      <c r="D1469" s="54" t="s">
        <v>2</v>
      </c>
      <c r="E1469" s="54" t="s">
        <v>2</v>
      </c>
      <c r="F1469" s="54" t="s">
        <v>2</v>
      </c>
      <c r="G1469" s="54">
        <v>0</v>
      </c>
      <c r="H1469" t="s">
        <v>2</v>
      </c>
      <c r="I1469" t="str">
        <f t="shared" si="23"/>
        <v>Obesity</v>
      </c>
      <c r="J1469" t="str">
        <f>IF(Table1_1[[#This Row],[HBA1C]]&gt;=6.5,"Diabetic",IF(Table1_1[[#This Row],[HBA1C]]&gt;=5.7,"Prediabetic","Normal"))</f>
        <v>Normal</v>
      </c>
    </row>
    <row r="1470" spans="1:10" x14ac:dyDescent="0.3">
      <c r="A1470" t="s">
        <v>1474</v>
      </c>
      <c r="B1470" s="3">
        <v>35.799999999999997</v>
      </c>
      <c r="C1470" s="3">
        <v>4.42</v>
      </c>
      <c r="D1470" s="54" t="s">
        <v>2</v>
      </c>
      <c r="E1470" s="54" t="s">
        <v>2</v>
      </c>
      <c r="F1470" s="54" t="s">
        <v>2</v>
      </c>
      <c r="G1470" s="54">
        <v>0</v>
      </c>
      <c r="H1470" t="s">
        <v>2</v>
      </c>
      <c r="I1470" t="str">
        <f t="shared" si="23"/>
        <v>Obesity</v>
      </c>
      <c r="J1470" t="str">
        <f>IF(Table1_1[[#This Row],[HBA1C]]&gt;=6.5,"Diabetic",IF(Table1_1[[#This Row],[HBA1C]]&gt;=5.7,"Prediabetic","Normal"))</f>
        <v>Normal</v>
      </c>
    </row>
    <row r="1471" spans="1:10" x14ac:dyDescent="0.3">
      <c r="A1471" t="s">
        <v>1475</v>
      </c>
      <c r="B1471" s="3">
        <v>28.31</v>
      </c>
      <c r="C1471" s="3">
        <v>7.48</v>
      </c>
      <c r="D1471" s="54" t="s">
        <v>3</v>
      </c>
      <c r="E1471" s="54" t="s">
        <v>2</v>
      </c>
      <c r="F1471" s="54" t="s">
        <v>2</v>
      </c>
      <c r="G1471" s="54">
        <v>0</v>
      </c>
      <c r="H1471" t="s">
        <v>2</v>
      </c>
      <c r="I1471" t="str">
        <f t="shared" si="23"/>
        <v>Overweight</v>
      </c>
      <c r="J1471" t="str">
        <f>IF(Table1_1[[#This Row],[HBA1C]]&gt;=6.5,"Diabetic",IF(Table1_1[[#This Row],[HBA1C]]&gt;=5.7,"Prediabetic","Normal"))</f>
        <v>Diabetic</v>
      </c>
    </row>
    <row r="1472" spans="1:10" x14ac:dyDescent="0.3">
      <c r="A1472" t="s">
        <v>1476</v>
      </c>
      <c r="B1472" s="3">
        <v>38.06</v>
      </c>
      <c r="C1472" s="3">
        <v>10.74</v>
      </c>
      <c r="D1472" s="54" t="s">
        <v>2</v>
      </c>
      <c r="E1472" s="54" t="s">
        <v>2</v>
      </c>
      <c r="F1472" s="54" t="s">
        <v>2</v>
      </c>
      <c r="G1472" s="54">
        <v>0</v>
      </c>
      <c r="H1472" t="s">
        <v>2</v>
      </c>
      <c r="I1472" t="str">
        <f t="shared" si="23"/>
        <v>Obesity</v>
      </c>
      <c r="J1472" t="str">
        <f>IF(Table1_1[[#This Row],[HBA1C]]&gt;=6.5,"Diabetic",IF(Table1_1[[#This Row],[HBA1C]]&gt;=5.7,"Prediabetic","Normal"))</f>
        <v>Diabetic</v>
      </c>
    </row>
    <row r="1473" spans="1:10" x14ac:dyDescent="0.3">
      <c r="A1473" t="s">
        <v>1477</v>
      </c>
      <c r="B1473" s="3">
        <v>28</v>
      </c>
      <c r="C1473" s="3">
        <v>5.19</v>
      </c>
      <c r="D1473" s="54" t="s">
        <v>2</v>
      </c>
      <c r="E1473" s="54" t="s">
        <v>2</v>
      </c>
      <c r="F1473" s="54" t="s">
        <v>2</v>
      </c>
      <c r="G1473" s="54">
        <v>1</v>
      </c>
      <c r="H1473" t="s">
        <v>2</v>
      </c>
      <c r="I1473" t="str">
        <f t="shared" si="23"/>
        <v>Overweight</v>
      </c>
      <c r="J1473" t="str">
        <f>IF(Table1_1[[#This Row],[HBA1C]]&gt;=6.5,"Diabetic",IF(Table1_1[[#This Row],[HBA1C]]&gt;=5.7,"Prediabetic","Normal"))</f>
        <v>Normal</v>
      </c>
    </row>
    <row r="1474" spans="1:10" x14ac:dyDescent="0.3">
      <c r="A1474" t="s">
        <v>1478</v>
      </c>
      <c r="B1474" s="3">
        <v>34.32</v>
      </c>
      <c r="C1474" s="3">
        <v>9.17</v>
      </c>
      <c r="D1474" s="54" t="s">
        <v>2</v>
      </c>
      <c r="E1474" s="54" t="s">
        <v>2</v>
      </c>
      <c r="F1474" s="54" t="s">
        <v>2</v>
      </c>
      <c r="G1474" s="54">
        <v>0</v>
      </c>
      <c r="H1474" t="s">
        <v>2</v>
      </c>
      <c r="I1474" t="str">
        <f t="shared" si="23"/>
        <v>Obesity</v>
      </c>
      <c r="J1474" t="str">
        <f>IF(Table1_1[[#This Row],[HBA1C]]&gt;=6.5,"Diabetic",IF(Table1_1[[#This Row],[HBA1C]]&gt;=5.7,"Prediabetic","Normal"))</f>
        <v>Diabetic</v>
      </c>
    </row>
    <row r="1475" spans="1:10" x14ac:dyDescent="0.3">
      <c r="A1475" t="s">
        <v>1479</v>
      </c>
      <c r="B1475" s="3">
        <v>22.3</v>
      </c>
      <c r="C1475" s="3">
        <v>4.95</v>
      </c>
      <c r="D1475" s="54" t="s">
        <v>3</v>
      </c>
      <c r="E1475" s="54" t="s">
        <v>2</v>
      </c>
      <c r="F1475" s="54" t="s">
        <v>2</v>
      </c>
      <c r="G1475" s="54">
        <v>0</v>
      </c>
      <c r="H1475" t="s">
        <v>2</v>
      </c>
      <c r="I1475" t="str">
        <f t="shared" si="23"/>
        <v>Normal Weight</v>
      </c>
      <c r="J1475" t="str">
        <f>IF(Table1_1[[#This Row],[HBA1C]]&gt;=6.5,"Diabetic",IF(Table1_1[[#This Row],[HBA1C]]&gt;=5.7,"Prediabetic","Normal"))</f>
        <v>Normal</v>
      </c>
    </row>
    <row r="1476" spans="1:10" x14ac:dyDescent="0.3">
      <c r="A1476" t="s">
        <v>1480</v>
      </c>
      <c r="B1476" s="3">
        <v>27.835000000000001</v>
      </c>
      <c r="C1476" s="3">
        <v>6.03</v>
      </c>
      <c r="D1476" s="54" t="s">
        <v>2</v>
      </c>
      <c r="E1476" s="54" t="s">
        <v>2</v>
      </c>
      <c r="F1476" s="54" t="s">
        <v>2</v>
      </c>
      <c r="G1476" s="54">
        <v>1</v>
      </c>
      <c r="H1476" t="s">
        <v>2</v>
      </c>
      <c r="I1476" t="str">
        <f t="shared" si="23"/>
        <v>Overweight</v>
      </c>
      <c r="J1476" t="str">
        <f>IF(Table1_1[[#This Row],[HBA1C]]&gt;=6.5,"Diabetic",IF(Table1_1[[#This Row],[HBA1C]]&gt;=5.7,"Prediabetic","Normal"))</f>
        <v>Prediabetic</v>
      </c>
    </row>
    <row r="1477" spans="1:10" x14ac:dyDescent="0.3">
      <c r="A1477" t="s">
        <v>1481</v>
      </c>
      <c r="B1477" s="3">
        <v>39.229999999999997</v>
      </c>
      <c r="C1477" s="3">
        <v>5.36</v>
      </c>
      <c r="D1477" s="54" t="s">
        <v>2</v>
      </c>
      <c r="E1477" s="54" t="s">
        <v>2</v>
      </c>
      <c r="F1477" s="54" t="s">
        <v>2</v>
      </c>
      <c r="G1477" s="54">
        <v>0</v>
      </c>
      <c r="H1477" t="s">
        <v>2</v>
      </c>
      <c r="I1477" t="str">
        <f t="shared" si="23"/>
        <v>Obesity</v>
      </c>
      <c r="J1477" t="str">
        <f>IF(Table1_1[[#This Row],[HBA1C]]&gt;=6.5,"Diabetic",IF(Table1_1[[#This Row],[HBA1C]]&gt;=5.7,"Prediabetic","Normal"))</f>
        <v>Normal</v>
      </c>
    </row>
    <row r="1478" spans="1:10" x14ac:dyDescent="0.3">
      <c r="A1478" t="s">
        <v>1482</v>
      </c>
      <c r="B1478" s="3">
        <v>19.95</v>
      </c>
      <c r="C1478" s="3">
        <v>6.11</v>
      </c>
      <c r="D1478" s="54" t="s">
        <v>2</v>
      </c>
      <c r="E1478" s="54" t="s">
        <v>2</v>
      </c>
      <c r="F1478" s="54" t="s">
        <v>2</v>
      </c>
      <c r="G1478" s="54">
        <v>1</v>
      </c>
      <c r="H1478" t="s">
        <v>2</v>
      </c>
      <c r="I1478" t="str">
        <f t="shared" si="23"/>
        <v>Normal Weight</v>
      </c>
      <c r="J1478" t="str">
        <f>IF(Table1_1[[#This Row],[HBA1C]]&gt;=6.5,"Diabetic",IF(Table1_1[[#This Row],[HBA1C]]&gt;=5.7,"Prediabetic","Normal"))</f>
        <v>Prediabetic</v>
      </c>
    </row>
    <row r="1479" spans="1:10" x14ac:dyDescent="0.3">
      <c r="A1479" t="s">
        <v>1483</v>
      </c>
      <c r="B1479" s="3">
        <v>34.64</v>
      </c>
      <c r="C1479" s="3">
        <v>4.88</v>
      </c>
      <c r="D1479" s="54" t="s">
        <v>2</v>
      </c>
      <c r="E1479" s="54" t="s">
        <v>2</v>
      </c>
      <c r="F1479" s="54" t="s">
        <v>4</v>
      </c>
      <c r="G1479" s="54">
        <v>1</v>
      </c>
      <c r="H1479" t="s">
        <v>2</v>
      </c>
      <c r="I1479" t="str">
        <f t="shared" si="23"/>
        <v>Obesity</v>
      </c>
      <c r="J1479" t="str">
        <f>IF(Table1_1[[#This Row],[HBA1C]]&gt;=6.5,"Diabetic",IF(Table1_1[[#This Row],[HBA1C]]&gt;=5.7,"Prediabetic","Normal"))</f>
        <v>Normal</v>
      </c>
    </row>
    <row r="1480" spans="1:10" x14ac:dyDescent="0.3">
      <c r="A1480" t="s">
        <v>1484</v>
      </c>
      <c r="B1480" s="3">
        <v>18.75</v>
      </c>
      <c r="C1480" s="3">
        <v>6.72</v>
      </c>
      <c r="D1480" s="54" t="s">
        <v>2</v>
      </c>
      <c r="E1480" s="54" t="s">
        <v>2</v>
      </c>
      <c r="F1480" s="54" t="s">
        <v>2</v>
      </c>
      <c r="G1480" s="54">
        <v>0</v>
      </c>
      <c r="H1480" t="s">
        <v>2</v>
      </c>
      <c r="I1480" t="str">
        <f t="shared" ref="I1480:I1543" si="24">IF(B1480&gt;=30,"Obesity",IF(B1480&gt;=25,"Overweight",IF(B1480&gt;18.5,"Normal Weight","Under  Weight")))</f>
        <v>Normal Weight</v>
      </c>
      <c r="J1480" t="str">
        <f>IF(Table1_1[[#This Row],[HBA1C]]&gt;=6.5,"Diabetic",IF(Table1_1[[#This Row],[HBA1C]]&gt;=5.7,"Prediabetic","Normal"))</f>
        <v>Diabetic</v>
      </c>
    </row>
    <row r="1481" spans="1:10" x14ac:dyDescent="0.3">
      <c r="A1481" t="s">
        <v>1485</v>
      </c>
      <c r="B1481" s="3">
        <v>26.48</v>
      </c>
      <c r="C1481" s="3">
        <v>4.2</v>
      </c>
      <c r="D1481" s="54" t="s">
        <v>2</v>
      </c>
      <c r="E1481" s="54" t="s">
        <v>2</v>
      </c>
      <c r="F1481" s="54" t="s">
        <v>2</v>
      </c>
      <c r="G1481" s="54">
        <v>1</v>
      </c>
      <c r="H1481" t="s">
        <v>2</v>
      </c>
      <c r="I1481" t="str">
        <f t="shared" si="24"/>
        <v>Overweight</v>
      </c>
      <c r="J1481" t="str">
        <f>IF(Table1_1[[#This Row],[HBA1C]]&gt;=6.5,"Diabetic",IF(Table1_1[[#This Row],[HBA1C]]&gt;=5.7,"Prediabetic","Normal"))</f>
        <v>Normal</v>
      </c>
    </row>
    <row r="1482" spans="1:10" x14ac:dyDescent="0.3">
      <c r="A1482" t="s">
        <v>1486</v>
      </c>
      <c r="B1482" s="3">
        <v>34.83</v>
      </c>
      <c r="C1482" s="3">
        <v>5.79</v>
      </c>
      <c r="D1482" s="54" t="s">
        <v>2</v>
      </c>
      <c r="E1482" s="54" t="s">
        <v>2</v>
      </c>
      <c r="F1482" s="54" t="s">
        <v>2</v>
      </c>
      <c r="G1482" s="54">
        <v>1</v>
      </c>
      <c r="H1482" t="s">
        <v>2</v>
      </c>
      <c r="I1482" t="str">
        <f t="shared" si="24"/>
        <v>Obesity</v>
      </c>
      <c r="J1482" t="str">
        <f>IF(Table1_1[[#This Row],[HBA1C]]&gt;=6.5,"Diabetic",IF(Table1_1[[#This Row],[HBA1C]]&gt;=5.7,"Prediabetic","Normal"))</f>
        <v>Prediabetic</v>
      </c>
    </row>
    <row r="1483" spans="1:10" x14ac:dyDescent="0.3">
      <c r="A1483" t="s">
        <v>1487</v>
      </c>
      <c r="B1483" s="3">
        <v>25.46</v>
      </c>
      <c r="C1483" s="3">
        <v>4.29</v>
      </c>
      <c r="D1483" s="54" t="s">
        <v>2</v>
      </c>
      <c r="E1483" s="54" t="s">
        <v>2</v>
      </c>
      <c r="F1483" s="54" t="s">
        <v>2</v>
      </c>
      <c r="G1483" s="54">
        <v>0</v>
      </c>
      <c r="H1483" t="s">
        <v>2</v>
      </c>
      <c r="I1483" t="str">
        <f t="shared" si="24"/>
        <v>Overweight</v>
      </c>
      <c r="J1483" t="str">
        <f>IF(Table1_1[[#This Row],[HBA1C]]&gt;=6.5,"Diabetic",IF(Table1_1[[#This Row],[HBA1C]]&gt;=5.7,"Prediabetic","Normal"))</f>
        <v>Normal</v>
      </c>
    </row>
    <row r="1484" spans="1:10" x14ac:dyDescent="0.3">
      <c r="A1484" t="s">
        <v>1488</v>
      </c>
      <c r="B1484" s="3">
        <v>23.31</v>
      </c>
      <c r="C1484" s="3">
        <v>8.27</v>
      </c>
      <c r="D1484" s="54" t="s">
        <v>2</v>
      </c>
      <c r="E1484" s="54" t="s">
        <v>2</v>
      </c>
      <c r="F1484" s="54" t="s">
        <v>2</v>
      </c>
      <c r="G1484" s="54">
        <v>0</v>
      </c>
      <c r="H1484" t="s">
        <v>2</v>
      </c>
      <c r="I1484" t="str">
        <f t="shared" si="24"/>
        <v>Normal Weight</v>
      </c>
      <c r="J1484" t="str">
        <f>IF(Table1_1[[#This Row],[HBA1C]]&gt;=6.5,"Diabetic",IF(Table1_1[[#This Row],[HBA1C]]&gt;=5.7,"Prediabetic","Normal"))</f>
        <v>Diabetic</v>
      </c>
    </row>
    <row r="1485" spans="1:10" x14ac:dyDescent="0.3">
      <c r="A1485" t="s">
        <v>1489</v>
      </c>
      <c r="B1485" s="3">
        <v>29</v>
      </c>
      <c r="C1485" s="3">
        <v>4.5599999999999996</v>
      </c>
      <c r="D1485" s="54" t="s">
        <v>2</v>
      </c>
      <c r="E1485" s="54" t="s">
        <v>2</v>
      </c>
      <c r="F1485" s="54" t="s">
        <v>2</v>
      </c>
      <c r="G1485" s="54">
        <v>0</v>
      </c>
      <c r="H1485" t="s">
        <v>2</v>
      </c>
      <c r="I1485" t="str">
        <f t="shared" si="24"/>
        <v>Overweight</v>
      </c>
      <c r="J1485" t="str">
        <f>IF(Table1_1[[#This Row],[HBA1C]]&gt;=6.5,"Diabetic",IF(Table1_1[[#This Row],[HBA1C]]&gt;=5.7,"Prediabetic","Normal"))</f>
        <v>Normal</v>
      </c>
    </row>
    <row r="1486" spans="1:10" x14ac:dyDescent="0.3">
      <c r="A1486" t="s">
        <v>1490</v>
      </c>
      <c r="B1486" s="3">
        <v>32.869999999999997</v>
      </c>
      <c r="C1486" s="3">
        <v>5.33</v>
      </c>
      <c r="D1486" s="54" t="s">
        <v>2</v>
      </c>
      <c r="E1486" s="54" t="s">
        <v>2</v>
      </c>
      <c r="F1486" s="54" t="s">
        <v>2</v>
      </c>
      <c r="G1486" s="54">
        <v>0</v>
      </c>
      <c r="H1486" t="s">
        <v>2</v>
      </c>
      <c r="I1486" t="str">
        <f t="shared" si="24"/>
        <v>Obesity</v>
      </c>
      <c r="J1486" t="str">
        <f>IF(Table1_1[[#This Row],[HBA1C]]&gt;=6.5,"Diabetic",IF(Table1_1[[#This Row],[HBA1C]]&gt;=5.7,"Prediabetic","Normal"))</f>
        <v>Normal</v>
      </c>
    </row>
    <row r="1487" spans="1:10" x14ac:dyDescent="0.3">
      <c r="A1487" t="s">
        <v>1491</v>
      </c>
      <c r="B1487" s="3">
        <v>26.18</v>
      </c>
      <c r="C1487" s="3">
        <v>5.63</v>
      </c>
      <c r="D1487" s="54" t="s">
        <v>2</v>
      </c>
      <c r="E1487" s="54" t="s">
        <v>2</v>
      </c>
      <c r="F1487" s="54" t="s">
        <v>2</v>
      </c>
      <c r="G1487" s="54">
        <v>0</v>
      </c>
      <c r="H1487" t="s">
        <v>2</v>
      </c>
      <c r="I1487" t="str">
        <f t="shared" si="24"/>
        <v>Overweight</v>
      </c>
      <c r="J1487" t="str">
        <f>IF(Table1_1[[#This Row],[HBA1C]]&gt;=6.5,"Diabetic",IF(Table1_1[[#This Row],[HBA1C]]&gt;=5.7,"Prediabetic","Normal"))</f>
        <v>Normal</v>
      </c>
    </row>
    <row r="1488" spans="1:10" x14ac:dyDescent="0.3">
      <c r="A1488" t="s">
        <v>1492</v>
      </c>
      <c r="B1488" s="3">
        <v>25.3</v>
      </c>
      <c r="C1488" s="3">
        <v>5.12</v>
      </c>
      <c r="D1488" s="54" t="s">
        <v>2</v>
      </c>
      <c r="E1488" s="54" t="s">
        <v>2</v>
      </c>
      <c r="F1488" s="54" t="s">
        <v>2</v>
      </c>
      <c r="G1488" s="54">
        <v>0</v>
      </c>
      <c r="H1488" t="s">
        <v>2</v>
      </c>
      <c r="I1488" t="str">
        <f t="shared" si="24"/>
        <v>Overweight</v>
      </c>
      <c r="J1488" t="str">
        <f>IF(Table1_1[[#This Row],[HBA1C]]&gt;=6.5,"Diabetic",IF(Table1_1[[#This Row],[HBA1C]]&gt;=5.7,"Prediabetic","Normal"))</f>
        <v>Normal</v>
      </c>
    </row>
    <row r="1489" spans="1:10" x14ac:dyDescent="0.3">
      <c r="A1489" t="s">
        <v>1493</v>
      </c>
      <c r="B1489" s="3">
        <v>36.94</v>
      </c>
      <c r="C1489" s="3">
        <v>5.15</v>
      </c>
      <c r="D1489" s="54" t="s">
        <v>3</v>
      </c>
      <c r="E1489" s="54" t="s">
        <v>2</v>
      </c>
      <c r="F1489" s="54" t="s">
        <v>2</v>
      </c>
      <c r="G1489" s="54">
        <v>1</v>
      </c>
      <c r="H1489" t="s">
        <v>2</v>
      </c>
      <c r="I1489" t="str">
        <f t="shared" si="24"/>
        <v>Obesity</v>
      </c>
      <c r="J1489" t="str">
        <f>IF(Table1_1[[#This Row],[HBA1C]]&gt;=6.5,"Diabetic",IF(Table1_1[[#This Row],[HBA1C]]&gt;=5.7,"Prediabetic","Normal"))</f>
        <v>Normal</v>
      </c>
    </row>
    <row r="1490" spans="1:10" x14ac:dyDescent="0.3">
      <c r="A1490" t="s">
        <v>1494</v>
      </c>
      <c r="B1490" s="3">
        <v>22.86</v>
      </c>
      <c r="C1490" s="3">
        <v>7.5</v>
      </c>
      <c r="D1490" s="54" t="s">
        <v>2</v>
      </c>
      <c r="E1490" s="54" t="s">
        <v>2</v>
      </c>
      <c r="F1490" s="54" t="s">
        <v>2</v>
      </c>
      <c r="G1490" s="54">
        <v>0</v>
      </c>
      <c r="H1490" t="s">
        <v>2</v>
      </c>
      <c r="I1490" t="str">
        <f t="shared" si="24"/>
        <v>Normal Weight</v>
      </c>
      <c r="J1490" t="str">
        <f>IF(Table1_1[[#This Row],[HBA1C]]&gt;=6.5,"Diabetic",IF(Table1_1[[#This Row],[HBA1C]]&gt;=5.7,"Prediabetic","Normal"))</f>
        <v>Diabetic</v>
      </c>
    </row>
    <row r="1491" spans="1:10" x14ac:dyDescent="0.3">
      <c r="A1491" t="s">
        <v>1495</v>
      </c>
      <c r="B1491" s="3">
        <v>18.760000000000002</v>
      </c>
      <c r="C1491" s="3">
        <v>4.88</v>
      </c>
      <c r="D1491" s="54" t="s">
        <v>3</v>
      </c>
      <c r="E1491" s="54" t="s">
        <v>2</v>
      </c>
      <c r="F1491" s="54" t="s">
        <v>4</v>
      </c>
      <c r="G1491" s="54">
        <v>1</v>
      </c>
      <c r="H1491" t="s">
        <v>2</v>
      </c>
      <c r="I1491" t="str">
        <f t="shared" si="24"/>
        <v>Normal Weight</v>
      </c>
      <c r="J1491" t="str">
        <f>IF(Table1_1[[#This Row],[HBA1C]]&gt;=6.5,"Diabetic",IF(Table1_1[[#This Row],[HBA1C]]&gt;=5.7,"Prediabetic","Normal"))</f>
        <v>Normal</v>
      </c>
    </row>
    <row r="1492" spans="1:10" x14ac:dyDescent="0.3">
      <c r="A1492" t="s">
        <v>1496</v>
      </c>
      <c r="B1492" s="3">
        <v>24.36</v>
      </c>
      <c r="C1492" s="3">
        <v>5.57</v>
      </c>
      <c r="D1492" s="54" t="s">
        <v>2</v>
      </c>
      <c r="E1492" s="54" t="s">
        <v>2</v>
      </c>
      <c r="F1492" s="54" t="s">
        <v>2</v>
      </c>
      <c r="G1492" s="54">
        <v>0</v>
      </c>
      <c r="H1492" t="s">
        <v>2</v>
      </c>
      <c r="I1492" t="str">
        <f t="shared" si="24"/>
        <v>Normal Weight</v>
      </c>
      <c r="J1492" t="str">
        <f>IF(Table1_1[[#This Row],[HBA1C]]&gt;=6.5,"Diabetic",IF(Table1_1[[#This Row],[HBA1C]]&gt;=5.7,"Prediabetic","Normal"))</f>
        <v>Normal</v>
      </c>
    </row>
    <row r="1493" spans="1:10" x14ac:dyDescent="0.3">
      <c r="A1493" t="s">
        <v>1497</v>
      </c>
      <c r="B1493" s="3">
        <v>32.299999999999997</v>
      </c>
      <c r="C1493" s="3">
        <v>5.31</v>
      </c>
      <c r="D1493" s="54" t="s">
        <v>2</v>
      </c>
      <c r="E1493" s="54" t="s">
        <v>2</v>
      </c>
      <c r="F1493" s="54" t="s">
        <v>2</v>
      </c>
      <c r="G1493" s="54">
        <v>0</v>
      </c>
      <c r="H1493" t="s">
        <v>2</v>
      </c>
      <c r="I1493" t="str">
        <f t="shared" si="24"/>
        <v>Obesity</v>
      </c>
      <c r="J1493" t="str">
        <f>IF(Table1_1[[#This Row],[HBA1C]]&gt;=6.5,"Diabetic",IF(Table1_1[[#This Row],[HBA1C]]&gt;=5.7,"Prediabetic","Normal"))</f>
        <v>Normal</v>
      </c>
    </row>
    <row r="1494" spans="1:10" x14ac:dyDescent="0.3">
      <c r="A1494" t="s">
        <v>1498</v>
      </c>
      <c r="B1494" s="3">
        <v>22.704999999999998</v>
      </c>
      <c r="C1494" s="3">
        <v>4.57</v>
      </c>
      <c r="D1494" s="54" t="s">
        <v>3</v>
      </c>
      <c r="E1494" s="54" t="s">
        <v>2</v>
      </c>
      <c r="F1494" s="54" t="s">
        <v>2</v>
      </c>
      <c r="G1494" s="54">
        <v>0</v>
      </c>
      <c r="H1494" t="s">
        <v>2</v>
      </c>
      <c r="I1494" t="str">
        <f t="shared" si="24"/>
        <v>Normal Weight</v>
      </c>
      <c r="J1494" t="str">
        <f>IF(Table1_1[[#This Row],[HBA1C]]&gt;=6.5,"Diabetic",IF(Table1_1[[#This Row],[HBA1C]]&gt;=5.7,"Prediabetic","Normal"))</f>
        <v>Normal</v>
      </c>
    </row>
    <row r="1495" spans="1:10" x14ac:dyDescent="0.3">
      <c r="A1495" t="s">
        <v>1499</v>
      </c>
      <c r="B1495" s="3">
        <v>21.79</v>
      </c>
      <c r="C1495" s="3">
        <v>8.6999999999999993</v>
      </c>
      <c r="D1495" s="54" t="s">
        <v>3</v>
      </c>
      <c r="E1495" s="54" t="s">
        <v>2</v>
      </c>
      <c r="F1495" s="54" t="s">
        <v>2</v>
      </c>
      <c r="G1495" s="54">
        <v>1</v>
      </c>
      <c r="H1495" t="s">
        <v>2</v>
      </c>
      <c r="I1495" t="str">
        <f t="shared" si="24"/>
        <v>Normal Weight</v>
      </c>
      <c r="J1495" t="str">
        <f>IF(Table1_1[[#This Row],[HBA1C]]&gt;=6.5,"Diabetic",IF(Table1_1[[#This Row],[HBA1C]]&gt;=5.7,"Prediabetic","Normal"))</f>
        <v>Diabetic</v>
      </c>
    </row>
    <row r="1496" spans="1:10" x14ac:dyDescent="0.3">
      <c r="A1496" t="s">
        <v>1500</v>
      </c>
      <c r="B1496" s="3">
        <v>24.52</v>
      </c>
      <c r="C1496" s="3">
        <v>4.76</v>
      </c>
      <c r="D1496" s="54" t="s">
        <v>2</v>
      </c>
      <c r="E1496" s="54" t="s">
        <v>2</v>
      </c>
      <c r="F1496" s="54" t="s">
        <v>2</v>
      </c>
      <c r="G1496" s="54">
        <v>0</v>
      </c>
      <c r="H1496" t="s">
        <v>2</v>
      </c>
      <c r="I1496" t="str">
        <f t="shared" si="24"/>
        <v>Normal Weight</v>
      </c>
      <c r="J1496" t="str">
        <f>IF(Table1_1[[#This Row],[HBA1C]]&gt;=6.5,"Diabetic",IF(Table1_1[[#This Row],[HBA1C]]&gt;=5.7,"Prediabetic","Normal"))</f>
        <v>Normal</v>
      </c>
    </row>
    <row r="1497" spans="1:10" x14ac:dyDescent="0.3">
      <c r="A1497" t="s">
        <v>1501</v>
      </c>
      <c r="B1497" s="3">
        <v>39.520000000000003</v>
      </c>
      <c r="C1497" s="3">
        <v>11.81</v>
      </c>
      <c r="D1497" s="54" t="s">
        <v>2</v>
      </c>
      <c r="E1497" s="54" t="s">
        <v>2</v>
      </c>
      <c r="F1497" s="54" t="s">
        <v>2</v>
      </c>
      <c r="G1497" s="54">
        <v>0</v>
      </c>
      <c r="H1497" t="s">
        <v>2</v>
      </c>
      <c r="I1497" t="str">
        <f t="shared" si="24"/>
        <v>Obesity</v>
      </c>
      <c r="J1497" t="str">
        <f>IF(Table1_1[[#This Row],[HBA1C]]&gt;=6.5,"Diabetic",IF(Table1_1[[#This Row],[HBA1C]]&gt;=5.7,"Prediabetic","Normal"))</f>
        <v>Diabetic</v>
      </c>
    </row>
    <row r="1498" spans="1:10" x14ac:dyDescent="0.3">
      <c r="A1498" t="s">
        <v>1502</v>
      </c>
      <c r="B1498" s="3">
        <v>24.49</v>
      </c>
      <c r="C1498" s="3">
        <v>4.67</v>
      </c>
      <c r="D1498" s="54" t="s">
        <v>2</v>
      </c>
      <c r="E1498" s="54" t="s">
        <v>2</v>
      </c>
      <c r="F1498" s="54" t="s">
        <v>2</v>
      </c>
      <c r="G1498" s="54">
        <v>0</v>
      </c>
      <c r="H1498" t="s">
        <v>2</v>
      </c>
      <c r="I1498" t="str">
        <f t="shared" si="24"/>
        <v>Normal Weight</v>
      </c>
      <c r="J1498" t="str">
        <f>IF(Table1_1[[#This Row],[HBA1C]]&gt;=6.5,"Diabetic",IF(Table1_1[[#This Row],[HBA1C]]&gt;=5.7,"Prediabetic","Normal"))</f>
        <v>Normal</v>
      </c>
    </row>
    <row r="1499" spans="1:10" x14ac:dyDescent="0.3">
      <c r="A1499" t="s">
        <v>1503</v>
      </c>
      <c r="B1499" s="3">
        <v>26.315000000000001</v>
      </c>
      <c r="C1499" s="3">
        <v>6.02</v>
      </c>
      <c r="D1499" s="54" t="s">
        <v>2</v>
      </c>
      <c r="E1499" s="54" t="s">
        <v>2</v>
      </c>
      <c r="F1499" s="54" t="s">
        <v>2</v>
      </c>
      <c r="G1499" s="54">
        <v>0</v>
      </c>
      <c r="H1499" t="s">
        <v>2</v>
      </c>
      <c r="I1499" t="str">
        <f t="shared" si="24"/>
        <v>Overweight</v>
      </c>
      <c r="J1499" t="str">
        <f>IF(Table1_1[[#This Row],[HBA1C]]&gt;=6.5,"Diabetic",IF(Table1_1[[#This Row],[HBA1C]]&gt;=5.7,"Prediabetic","Normal"))</f>
        <v>Prediabetic</v>
      </c>
    </row>
    <row r="1500" spans="1:10" x14ac:dyDescent="0.3">
      <c r="A1500" t="s">
        <v>1504</v>
      </c>
      <c r="B1500" s="3">
        <v>22.58</v>
      </c>
      <c r="C1500" s="3">
        <v>7.46</v>
      </c>
      <c r="D1500" s="54" t="s">
        <v>2</v>
      </c>
      <c r="E1500" s="54" t="s">
        <v>2</v>
      </c>
      <c r="F1500" s="54" t="s">
        <v>2</v>
      </c>
      <c r="G1500" s="54">
        <v>0</v>
      </c>
      <c r="H1500" t="s">
        <v>2</v>
      </c>
      <c r="I1500" t="str">
        <f t="shared" si="24"/>
        <v>Normal Weight</v>
      </c>
      <c r="J1500" t="str">
        <f>IF(Table1_1[[#This Row],[HBA1C]]&gt;=6.5,"Diabetic",IF(Table1_1[[#This Row],[HBA1C]]&gt;=5.7,"Prediabetic","Normal"))</f>
        <v>Diabetic</v>
      </c>
    </row>
    <row r="1501" spans="1:10" x14ac:dyDescent="0.3">
      <c r="A1501" t="s">
        <v>1505</v>
      </c>
      <c r="B1501" s="3">
        <v>19.475000000000001</v>
      </c>
      <c r="C1501" s="3">
        <v>4.74</v>
      </c>
      <c r="D1501" s="54" t="s">
        <v>2</v>
      </c>
      <c r="E1501" s="54" t="s">
        <v>2</v>
      </c>
      <c r="F1501" s="54" t="s">
        <v>2</v>
      </c>
      <c r="G1501" s="54">
        <v>1</v>
      </c>
      <c r="H1501" t="s">
        <v>2</v>
      </c>
      <c r="I1501" t="str">
        <f t="shared" si="24"/>
        <v>Normal Weight</v>
      </c>
      <c r="J1501" t="str">
        <f>IF(Table1_1[[#This Row],[HBA1C]]&gt;=6.5,"Diabetic",IF(Table1_1[[#This Row],[HBA1C]]&gt;=5.7,"Prediabetic","Normal"))</f>
        <v>Normal</v>
      </c>
    </row>
    <row r="1502" spans="1:10" x14ac:dyDescent="0.3">
      <c r="A1502" t="s">
        <v>1506</v>
      </c>
      <c r="B1502" s="3">
        <v>26.33</v>
      </c>
      <c r="C1502" s="3">
        <v>4.79</v>
      </c>
      <c r="D1502" s="54" t="s">
        <v>2</v>
      </c>
      <c r="E1502" s="54" t="s">
        <v>2</v>
      </c>
      <c r="F1502" s="54" t="s">
        <v>2</v>
      </c>
      <c r="G1502" s="54">
        <v>0</v>
      </c>
      <c r="H1502" t="s">
        <v>2</v>
      </c>
      <c r="I1502" t="str">
        <f t="shared" si="24"/>
        <v>Overweight</v>
      </c>
      <c r="J1502" t="str">
        <f>IF(Table1_1[[#This Row],[HBA1C]]&gt;=6.5,"Diabetic",IF(Table1_1[[#This Row],[HBA1C]]&gt;=5.7,"Prediabetic","Normal"))</f>
        <v>Normal</v>
      </c>
    </row>
    <row r="1503" spans="1:10" x14ac:dyDescent="0.3">
      <c r="A1503" t="s">
        <v>1507</v>
      </c>
      <c r="B1503" s="3">
        <v>17.29</v>
      </c>
      <c r="C1503" s="3">
        <v>5.35</v>
      </c>
      <c r="D1503" s="54" t="s">
        <v>3</v>
      </c>
      <c r="E1503" s="54" t="s">
        <v>2</v>
      </c>
      <c r="F1503" s="54" t="s">
        <v>2</v>
      </c>
      <c r="G1503" s="54">
        <v>0</v>
      </c>
      <c r="H1503" t="s">
        <v>2</v>
      </c>
      <c r="I1503" t="str">
        <f t="shared" si="24"/>
        <v>Under  Weight</v>
      </c>
      <c r="J1503" t="str">
        <f>IF(Table1_1[[#This Row],[HBA1C]]&gt;=6.5,"Diabetic",IF(Table1_1[[#This Row],[HBA1C]]&gt;=5.7,"Prediabetic","Normal"))</f>
        <v>Normal</v>
      </c>
    </row>
    <row r="1504" spans="1:10" x14ac:dyDescent="0.3">
      <c r="A1504" t="s">
        <v>1508</v>
      </c>
      <c r="B1504" s="3">
        <v>42.88</v>
      </c>
      <c r="C1504" s="3">
        <v>4.87</v>
      </c>
      <c r="D1504" s="54" t="s">
        <v>2</v>
      </c>
      <c r="E1504" s="54" t="s">
        <v>3</v>
      </c>
      <c r="F1504" s="54" t="s">
        <v>2</v>
      </c>
      <c r="G1504" s="54">
        <v>1</v>
      </c>
      <c r="H1504" t="s">
        <v>2</v>
      </c>
      <c r="I1504" t="str">
        <f t="shared" si="24"/>
        <v>Obesity</v>
      </c>
      <c r="J1504" t="str">
        <f>IF(Table1_1[[#This Row],[HBA1C]]&gt;=6.5,"Diabetic",IF(Table1_1[[#This Row],[HBA1C]]&gt;=5.7,"Prediabetic","Normal"))</f>
        <v>Normal</v>
      </c>
    </row>
    <row r="1505" spans="1:10" x14ac:dyDescent="0.3">
      <c r="A1505" t="s">
        <v>1509</v>
      </c>
      <c r="B1505" s="3">
        <v>32.200000000000003</v>
      </c>
      <c r="C1505" s="3">
        <v>10.09</v>
      </c>
      <c r="D1505" s="54" t="s">
        <v>3</v>
      </c>
      <c r="E1505" s="54" t="s">
        <v>2</v>
      </c>
      <c r="F1505" s="54" t="s">
        <v>2</v>
      </c>
      <c r="G1505" s="54">
        <v>0</v>
      </c>
      <c r="H1505" t="s">
        <v>2</v>
      </c>
      <c r="I1505" t="str">
        <f t="shared" si="24"/>
        <v>Obesity</v>
      </c>
      <c r="J1505" t="str">
        <f>IF(Table1_1[[#This Row],[HBA1C]]&gt;=6.5,"Diabetic",IF(Table1_1[[#This Row],[HBA1C]]&gt;=5.7,"Prediabetic","Normal"))</f>
        <v>Diabetic</v>
      </c>
    </row>
    <row r="1506" spans="1:10" x14ac:dyDescent="0.3">
      <c r="A1506" t="s">
        <v>1510</v>
      </c>
      <c r="B1506" s="3">
        <v>18.75</v>
      </c>
      <c r="C1506" s="3">
        <v>5.47</v>
      </c>
      <c r="D1506" s="54" t="s">
        <v>3</v>
      </c>
      <c r="E1506" s="54" t="s">
        <v>2</v>
      </c>
      <c r="F1506" s="54" t="s">
        <v>4</v>
      </c>
      <c r="G1506" s="54">
        <v>1</v>
      </c>
      <c r="H1506" t="s">
        <v>2</v>
      </c>
      <c r="I1506" t="str">
        <f t="shared" si="24"/>
        <v>Normal Weight</v>
      </c>
      <c r="J1506" t="str">
        <f>IF(Table1_1[[#This Row],[HBA1C]]&gt;=6.5,"Diabetic",IF(Table1_1[[#This Row],[HBA1C]]&gt;=5.7,"Prediabetic","Normal"))</f>
        <v>Normal</v>
      </c>
    </row>
    <row r="1507" spans="1:10" x14ac:dyDescent="0.3">
      <c r="A1507" t="s">
        <v>1511</v>
      </c>
      <c r="B1507" s="3">
        <v>22.36</v>
      </c>
      <c r="C1507" s="3">
        <v>8.6</v>
      </c>
      <c r="D1507" s="54" t="s">
        <v>2</v>
      </c>
      <c r="E1507" s="54" t="s">
        <v>2</v>
      </c>
      <c r="F1507" s="54" t="s">
        <v>2</v>
      </c>
      <c r="G1507" s="54">
        <v>0</v>
      </c>
      <c r="H1507" t="s">
        <v>2</v>
      </c>
      <c r="I1507" t="str">
        <f t="shared" si="24"/>
        <v>Normal Weight</v>
      </c>
      <c r="J1507" t="str">
        <f>IF(Table1_1[[#This Row],[HBA1C]]&gt;=6.5,"Diabetic",IF(Table1_1[[#This Row],[HBA1C]]&gt;=5.7,"Prediabetic","Normal"))</f>
        <v>Diabetic</v>
      </c>
    </row>
    <row r="1508" spans="1:10" x14ac:dyDescent="0.3">
      <c r="A1508" t="s">
        <v>1512</v>
      </c>
      <c r="B1508" s="3">
        <v>23.94</v>
      </c>
      <c r="C1508" s="3">
        <v>10.74</v>
      </c>
      <c r="D1508" s="54" t="s">
        <v>3</v>
      </c>
      <c r="E1508" s="54" t="s">
        <v>2</v>
      </c>
      <c r="F1508" s="54" t="s">
        <v>2</v>
      </c>
      <c r="G1508" s="54">
        <v>0</v>
      </c>
      <c r="H1508" t="s">
        <v>2</v>
      </c>
      <c r="I1508" t="str">
        <f t="shared" si="24"/>
        <v>Normal Weight</v>
      </c>
      <c r="J1508" t="str">
        <f>IF(Table1_1[[#This Row],[HBA1C]]&gt;=6.5,"Diabetic",IF(Table1_1[[#This Row],[HBA1C]]&gt;=5.7,"Prediabetic","Normal"))</f>
        <v>Diabetic</v>
      </c>
    </row>
    <row r="1509" spans="1:10" x14ac:dyDescent="0.3">
      <c r="A1509" t="s">
        <v>1513</v>
      </c>
      <c r="B1509" s="3">
        <v>30.1</v>
      </c>
      <c r="C1509" s="3">
        <v>4.3899999999999997</v>
      </c>
      <c r="D1509" s="54" t="s">
        <v>2</v>
      </c>
      <c r="E1509" s="54" t="s">
        <v>2</v>
      </c>
      <c r="F1509" s="54" t="s">
        <v>4</v>
      </c>
      <c r="G1509" s="54">
        <v>1</v>
      </c>
      <c r="H1509" t="s">
        <v>2</v>
      </c>
      <c r="I1509" t="str">
        <f t="shared" si="24"/>
        <v>Obesity</v>
      </c>
      <c r="J1509" t="str">
        <f>IF(Table1_1[[#This Row],[HBA1C]]&gt;=6.5,"Diabetic",IF(Table1_1[[#This Row],[HBA1C]]&gt;=5.7,"Prediabetic","Normal"))</f>
        <v>Normal</v>
      </c>
    </row>
    <row r="1510" spans="1:10" x14ac:dyDescent="0.3">
      <c r="A1510" t="s">
        <v>1514</v>
      </c>
      <c r="B1510" s="3">
        <v>21.93</v>
      </c>
      <c r="C1510" s="3">
        <v>6.3</v>
      </c>
      <c r="D1510" s="54" t="s">
        <v>2</v>
      </c>
      <c r="E1510" s="54" t="s">
        <v>2</v>
      </c>
      <c r="F1510" s="54" t="s">
        <v>2</v>
      </c>
      <c r="G1510" s="54">
        <v>0</v>
      </c>
      <c r="H1510" t="s">
        <v>2</v>
      </c>
      <c r="I1510" t="str">
        <f t="shared" si="24"/>
        <v>Normal Weight</v>
      </c>
      <c r="J1510" t="str">
        <f>IF(Table1_1[[#This Row],[HBA1C]]&gt;=6.5,"Diabetic",IF(Table1_1[[#This Row],[HBA1C]]&gt;=5.7,"Prediabetic","Normal"))</f>
        <v>Prediabetic</v>
      </c>
    </row>
    <row r="1511" spans="1:10" x14ac:dyDescent="0.3">
      <c r="A1511" t="s">
        <v>1515</v>
      </c>
      <c r="B1511" s="3">
        <v>39.75</v>
      </c>
      <c r="C1511" s="3">
        <v>5.41</v>
      </c>
      <c r="D1511" s="54" t="s">
        <v>2</v>
      </c>
      <c r="E1511" s="54" t="s">
        <v>3</v>
      </c>
      <c r="F1511" s="54" t="s">
        <v>2</v>
      </c>
      <c r="G1511" s="54">
        <v>1</v>
      </c>
      <c r="H1511" t="s">
        <v>2</v>
      </c>
      <c r="I1511" t="str">
        <f t="shared" si="24"/>
        <v>Obesity</v>
      </c>
      <c r="J1511" t="str">
        <f>IF(Table1_1[[#This Row],[HBA1C]]&gt;=6.5,"Diabetic",IF(Table1_1[[#This Row],[HBA1C]]&gt;=5.7,"Prediabetic","Normal"))</f>
        <v>Normal</v>
      </c>
    </row>
    <row r="1512" spans="1:10" x14ac:dyDescent="0.3">
      <c r="A1512" t="s">
        <v>1516</v>
      </c>
      <c r="B1512" s="3">
        <v>26.03</v>
      </c>
      <c r="C1512" s="3">
        <v>4.47</v>
      </c>
      <c r="D1512" s="54" t="s">
        <v>2</v>
      </c>
      <c r="E1512" s="54" t="s">
        <v>2</v>
      </c>
      <c r="F1512" s="54" t="s">
        <v>4</v>
      </c>
      <c r="G1512" s="54">
        <v>1</v>
      </c>
      <c r="H1512" t="s">
        <v>2</v>
      </c>
      <c r="I1512" t="str">
        <f t="shared" si="24"/>
        <v>Overweight</v>
      </c>
      <c r="J1512" t="str">
        <f>IF(Table1_1[[#This Row],[HBA1C]]&gt;=6.5,"Diabetic",IF(Table1_1[[#This Row],[HBA1C]]&gt;=5.7,"Prediabetic","Normal"))</f>
        <v>Normal</v>
      </c>
    </row>
    <row r="1513" spans="1:10" x14ac:dyDescent="0.3">
      <c r="A1513" t="s">
        <v>1517</v>
      </c>
      <c r="B1513" s="3">
        <v>34.51</v>
      </c>
      <c r="C1513" s="3">
        <v>6.26</v>
      </c>
      <c r="D1513" s="54" t="s">
        <v>2</v>
      </c>
      <c r="E1513" s="54" t="s">
        <v>2</v>
      </c>
      <c r="F1513" s="54" t="s">
        <v>2</v>
      </c>
      <c r="G1513" s="54">
        <v>0</v>
      </c>
      <c r="H1513" t="s">
        <v>2</v>
      </c>
      <c r="I1513" t="str">
        <f t="shared" si="24"/>
        <v>Obesity</v>
      </c>
      <c r="J1513" t="str">
        <f>IF(Table1_1[[#This Row],[HBA1C]]&gt;=6.5,"Diabetic",IF(Table1_1[[#This Row],[HBA1C]]&gt;=5.7,"Prediabetic","Normal"))</f>
        <v>Prediabetic</v>
      </c>
    </row>
    <row r="1514" spans="1:10" x14ac:dyDescent="0.3">
      <c r="A1514" t="s">
        <v>1518</v>
      </c>
      <c r="B1514" s="3">
        <v>19.32</v>
      </c>
      <c r="C1514" s="3">
        <v>11.58</v>
      </c>
      <c r="D1514" s="54" t="s">
        <v>3</v>
      </c>
      <c r="E1514" s="54" t="s">
        <v>2</v>
      </c>
      <c r="F1514" s="54" t="s">
        <v>2</v>
      </c>
      <c r="G1514" s="54">
        <v>1</v>
      </c>
      <c r="H1514" t="s">
        <v>2</v>
      </c>
      <c r="I1514" t="str">
        <f t="shared" si="24"/>
        <v>Normal Weight</v>
      </c>
      <c r="J1514" t="str">
        <f>IF(Table1_1[[#This Row],[HBA1C]]&gt;=6.5,"Diabetic",IF(Table1_1[[#This Row],[HBA1C]]&gt;=5.7,"Prediabetic","Normal"))</f>
        <v>Diabetic</v>
      </c>
    </row>
    <row r="1515" spans="1:10" x14ac:dyDescent="0.3">
      <c r="A1515" t="s">
        <v>1519</v>
      </c>
      <c r="B1515" s="3">
        <v>28.5</v>
      </c>
      <c r="C1515" s="3">
        <v>4.3600000000000003</v>
      </c>
      <c r="D1515" s="54" t="s">
        <v>2</v>
      </c>
      <c r="E1515" s="54" t="s">
        <v>2</v>
      </c>
      <c r="F1515" s="54" t="s">
        <v>2</v>
      </c>
      <c r="G1515" s="54">
        <v>0</v>
      </c>
      <c r="H1515" t="s">
        <v>2</v>
      </c>
      <c r="I1515" t="str">
        <f t="shared" si="24"/>
        <v>Overweight</v>
      </c>
      <c r="J1515" t="str">
        <f>IF(Table1_1[[#This Row],[HBA1C]]&gt;=6.5,"Diabetic",IF(Table1_1[[#This Row],[HBA1C]]&gt;=5.7,"Prediabetic","Normal"))</f>
        <v>Normal</v>
      </c>
    </row>
    <row r="1516" spans="1:10" x14ac:dyDescent="0.3">
      <c r="A1516" t="s">
        <v>1520</v>
      </c>
      <c r="B1516" s="3">
        <v>30.875</v>
      </c>
      <c r="C1516" s="3">
        <v>4.1399999999999997</v>
      </c>
      <c r="D1516" s="54" t="s">
        <v>3</v>
      </c>
      <c r="E1516" s="54" t="s">
        <v>2</v>
      </c>
      <c r="F1516" s="54" t="s">
        <v>2</v>
      </c>
      <c r="G1516" s="54">
        <v>0</v>
      </c>
      <c r="H1516" t="s">
        <v>2</v>
      </c>
      <c r="I1516" t="str">
        <f t="shared" si="24"/>
        <v>Obesity</v>
      </c>
      <c r="J1516" t="str">
        <f>IF(Table1_1[[#This Row],[HBA1C]]&gt;=6.5,"Diabetic",IF(Table1_1[[#This Row],[HBA1C]]&gt;=5.7,"Prediabetic","Normal"))</f>
        <v>Normal</v>
      </c>
    </row>
    <row r="1517" spans="1:10" x14ac:dyDescent="0.3">
      <c r="A1517" t="s">
        <v>1521</v>
      </c>
      <c r="B1517" s="3">
        <v>24.02</v>
      </c>
      <c r="C1517" s="3">
        <v>4.38</v>
      </c>
      <c r="D1517" s="54" t="s">
        <v>2</v>
      </c>
      <c r="E1517" s="54" t="s">
        <v>2</v>
      </c>
      <c r="F1517" s="54" t="s">
        <v>2</v>
      </c>
      <c r="G1517" s="54">
        <v>0</v>
      </c>
      <c r="H1517" t="s">
        <v>2</v>
      </c>
      <c r="I1517" t="str">
        <f t="shared" si="24"/>
        <v>Normal Weight</v>
      </c>
      <c r="J1517" t="str">
        <f>IF(Table1_1[[#This Row],[HBA1C]]&gt;=6.5,"Diabetic",IF(Table1_1[[#This Row],[HBA1C]]&gt;=5.7,"Prediabetic","Normal"))</f>
        <v>Normal</v>
      </c>
    </row>
    <row r="1518" spans="1:10" x14ac:dyDescent="0.3">
      <c r="A1518" t="s">
        <v>1522</v>
      </c>
      <c r="B1518" s="3">
        <v>36.08</v>
      </c>
      <c r="C1518" s="3">
        <v>11.61</v>
      </c>
      <c r="D1518" s="54" t="s">
        <v>3</v>
      </c>
      <c r="E1518" s="54" t="s">
        <v>2</v>
      </c>
      <c r="F1518" s="54" t="s">
        <v>2</v>
      </c>
      <c r="G1518" s="54">
        <v>0</v>
      </c>
      <c r="H1518" t="s">
        <v>2</v>
      </c>
      <c r="I1518" t="str">
        <f t="shared" si="24"/>
        <v>Obesity</v>
      </c>
      <c r="J1518" t="str">
        <f>IF(Table1_1[[#This Row],[HBA1C]]&gt;=6.5,"Diabetic",IF(Table1_1[[#This Row],[HBA1C]]&gt;=5.7,"Prediabetic","Normal"))</f>
        <v>Diabetic</v>
      </c>
    </row>
    <row r="1519" spans="1:10" x14ac:dyDescent="0.3">
      <c r="A1519" t="s">
        <v>1523</v>
      </c>
      <c r="B1519" s="3">
        <v>32.200000000000003</v>
      </c>
      <c r="C1519" s="3">
        <v>10.59</v>
      </c>
      <c r="D1519" s="54" t="s">
        <v>3</v>
      </c>
      <c r="E1519" s="54" t="s">
        <v>2</v>
      </c>
      <c r="F1519" s="54" t="s">
        <v>2</v>
      </c>
      <c r="G1519" s="54">
        <v>0</v>
      </c>
      <c r="H1519" t="s">
        <v>2</v>
      </c>
      <c r="I1519" t="str">
        <f t="shared" si="24"/>
        <v>Obesity</v>
      </c>
      <c r="J1519" t="str">
        <f>IF(Table1_1[[#This Row],[HBA1C]]&gt;=6.5,"Diabetic",IF(Table1_1[[#This Row],[HBA1C]]&gt;=5.7,"Prediabetic","Normal"))</f>
        <v>Diabetic</v>
      </c>
    </row>
    <row r="1520" spans="1:10" x14ac:dyDescent="0.3">
      <c r="A1520" t="s">
        <v>1524</v>
      </c>
      <c r="B1520" s="3">
        <v>28.05</v>
      </c>
      <c r="C1520" s="3">
        <v>11.85</v>
      </c>
      <c r="D1520" s="54" t="s">
        <v>3</v>
      </c>
      <c r="E1520" s="54" t="s">
        <v>2</v>
      </c>
      <c r="F1520" s="54" t="s">
        <v>2</v>
      </c>
      <c r="G1520" s="54">
        <v>0</v>
      </c>
      <c r="H1520" t="s">
        <v>2</v>
      </c>
      <c r="I1520" t="str">
        <f t="shared" si="24"/>
        <v>Overweight</v>
      </c>
      <c r="J1520" t="str">
        <f>IF(Table1_1[[#This Row],[HBA1C]]&gt;=6.5,"Diabetic",IF(Table1_1[[#This Row],[HBA1C]]&gt;=5.7,"Prediabetic","Normal"))</f>
        <v>Diabetic</v>
      </c>
    </row>
    <row r="1521" spans="1:10" x14ac:dyDescent="0.3">
      <c r="A1521" t="s">
        <v>1525</v>
      </c>
      <c r="B1521" s="3">
        <v>19</v>
      </c>
      <c r="C1521" s="3">
        <v>5.46</v>
      </c>
      <c r="D1521" s="54" t="s">
        <v>3</v>
      </c>
      <c r="E1521" s="54" t="s">
        <v>2</v>
      </c>
      <c r="F1521" s="54" t="s">
        <v>2</v>
      </c>
      <c r="G1521" s="54">
        <v>1</v>
      </c>
      <c r="H1521" t="s">
        <v>2</v>
      </c>
      <c r="I1521" t="str">
        <f t="shared" si="24"/>
        <v>Normal Weight</v>
      </c>
      <c r="J1521" t="str">
        <f>IF(Table1_1[[#This Row],[HBA1C]]&gt;=6.5,"Diabetic",IF(Table1_1[[#This Row],[HBA1C]]&gt;=5.7,"Prediabetic","Normal"))</f>
        <v>Normal</v>
      </c>
    </row>
    <row r="1522" spans="1:10" x14ac:dyDescent="0.3">
      <c r="A1522" t="s">
        <v>1526</v>
      </c>
      <c r="B1522" s="3">
        <v>16.13</v>
      </c>
      <c r="C1522" s="3">
        <v>4.54</v>
      </c>
      <c r="D1522" s="54" t="s">
        <v>3</v>
      </c>
      <c r="E1522" s="54" t="s">
        <v>2</v>
      </c>
      <c r="F1522" s="54" t="s">
        <v>2</v>
      </c>
      <c r="G1522" s="54">
        <v>2</v>
      </c>
      <c r="H1522" t="s">
        <v>2</v>
      </c>
      <c r="I1522" t="str">
        <f t="shared" si="24"/>
        <v>Under  Weight</v>
      </c>
      <c r="J1522" t="str">
        <f>IF(Table1_1[[#This Row],[HBA1C]]&gt;=6.5,"Diabetic",IF(Table1_1[[#This Row],[HBA1C]]&gt;=5.7,"Prediabetic","Normal"))</f>
        <v>Normal</v>
      </c>
    </row>
    <row r="1523" spans="1:10" x14ac:dyDescent="0.3">
      <c r="A1523" t="s">
        <v>1527</v>
      </c>
      <c r="B1523" s="3">
        <v>18.77</v>
      </c>
      <c r="C1523" s="3">
        <v>11.98</v>
      </c>
      <c r="D1523" s="54" t="s">
        <v>3</v>
      </c>
      <c r="E1523" s="54" t="s">
        <v>2</v>
      </c>
      <c r="F1523" s="54" t="s">
        <v>2</v>
      </c>
      <c r="G1523" s="54">
        <v>2</v>
      </c>
      <c r="H1523" t="s">
        <v>2</v>
      </c>
      <c r="I1523" t="str">
        <f t="shared" si="24"/>
        <v>Normal Weight</v>
      </c>
      <c r="J1523" t="str">
        <f>IF(Table1_1[[#This Row],[HBA1C]]&gt;=6.5,"Diabetic",IF(Table1_1[[#This Row],[HBA1C]]&gt;=5.7,"Prediabetic","Normal"))</f>
        <v>Diabetic</v>
      </c>
    </row>
    <row r="1524" spans="1:10" x14ac:dyDescent="0.3">
      <c r="A1524" t="s">
        <v>1528</v>
      </c>
      <c r="B1524" s="3">
        <v>28.88</v>
      </c>
      <c r="C1524" s="3">
        <v>6.59</v>
      </c>
      <c r="D1524" s="54" t="s">
        <v>3</v>
      </c>
      <c r="E1524" s="54" t="s">
        <v>2</v>
      </c>
      <c r="F1524" s="54" t="s">
        <v>2</v>
      </c>
      <c r="G1524" s="54">
        <v>1</v>
      </c>
      <c r="H1524" t="s">
        <v>2</v>
      </c>
      <c r="I1524" t="str">
        <f t="shared" si="24"/>
        <v>Overweight</v>
      </c>
      <c r="J1524" t="str">
        <f>IF(Table1_1[[#This Row],[HBA1C]]&gt;=6.5,"Diabetic",IF(Table1_1[[#This Row],[HBA1C]]&gt;=5.7,"Prediabetic","Normal"))</f>
        <v>Diabetic</v>
      </c>
    </row>
    <row r="1525" spans="1:10" x14ac:dyDescent="0.3">
      <c r="A1525" t="s">
        <v>1529</v>
      </c>
      <c r="B1525" s="3">
        <v>27.55</v>
      </c>
      <c r="C1525" s="3">
        <v>10.83</v>
      </c>
      <c r="D1525" s="54" t="s">
        <v>3</v>
      </c>
      <c r="E1525" s="54" t="s">
        <v>2</v>
      </c>
      <c r="F1525" s="54" t="s">
        <v>2</v>
      </c>
      <c r="G1525" s="54">
        <v>1</v>
      </c>
      <c r="H1525" t="s">
        <v>2</v>
      </c>
      <c r="I1525" t="str">
        <f t="shared" si="24"/>
        <v>Overweight</v>
      </c>
      <c r="J1525" t="str">
        <f>IF(Table1_1[[#This Row],[HBA1C]]&gt;=6.5,"Diabetic",IF(Table1_1[[#This Row],[HBA1C]]&gt;=5.7,"Prediabetic","Normal"))</f>
        <v>Diabetic</v>
      </c>
    </row>
    <row r="1526" spans="1:10" x14ac:dyDescent="0.3">
      <c r="A1526" t="s">
        <v>1530</v>
      </c>
      <c r="B1526" s="3">
        <v>15.6</v>
      </c>
      <c r="C1526" s="3">
        <v>8.6</v>
      </c>
      <c r="D1526" s="54" t="s">
        <v>2</v>
      </c>
      <c r="E1526" s="54" t="s">
        <v>2</v>
      </c>
      <c r="F1526" s="54" t="s">
        <v>2</v>
      </c>
      <c r="G1526" s="54">
        <v>0</v>
      </c>
      <c r="H1526" t="s">
        <v>2</v>
      </c>
      <c r="I1526" t="str">
        <f t="shared" si="24"/>
        <v>Under  Weight</v>
      </c>
      <c r="J1526" t="str">
        <f>IF(Table1_1[[#This Row],[HBA1C]]&gt;=6.5,"Diabetic",IF(Table1_1[[#This Row],[HBA1C]]&gt;=5.7,"Prediabetic","Normal"))</f>
        <v>Diabetic</v>
      </c>
    </row>
    <row r="1527" spans="1:10" x14ac:dyDescent="0.3">
      <c r="A1527" t="s">
        <v>1531</v>
      </c>
      <c r="B1527" s="3">
        <v>21.99</v>
      </c>
      <c r="C1527" s="3">
        <v>11.17</v>
      </c>
      <c r="D1527" s="54" t="s">
        <v>2</v>
      </c>
      <c r="E1527" s="54" t="s">
        <v>2</v>
      </c>
      <c r="F1527" s="54" t="s">
        <v>2</v>
      </c>
      <c r="G1527" s="54">
        <v>0</v>
      </c>
      <c r="H1527" t="s">
        <v>2</v>
      </c>
      <c r="I1527" t="str">
        <f t="shared" si="24"/>
        <v>Normal Weight</v>
      </c>
      <c r="J1527" t="str">
        <f>IF(Table1_1[[#This Row],[HBA1C]]&gt;=6.5,"Diabetic",IF(Table1_1[[#This Row],[HBA1C]]&gt;=5.7,"Prediabetic","Normal"))</f>
        <v>Diabetic</v>
      </c>
    </row>
    <row r="1528" spans="1:10" x14ac:dyDescent="0.3">
      <c r="A1528" t="s">
        <v>1532</v>
      </c>
      <c r="B1528" s="3">
        <v>34.85</v>
      </c>
      <c r="C1528" s="3">
        <v>5.75</v>
      </c>
      <c r="D1528" s="54" t="s">
        <v>2</v>
      </c>
      <c r="E1528" s="54" t="s">
        <v>2</v>
      </c>
      <c r="F1528" s="54" t="s">
        <v>2</v>
      </c>
      <c r="G1528" s="54">
        <v>0</v>
      </c>
      <c r="H1528" t="s">
        <v>2</v>
      </c>
      <c r="I1528" t="str">
        <f t="shared" si="24"/>
        <v>Obesity</v>
      </c>
      <c r="J1528" t="str">
        <f>IF(Table1_1[[#This Row],[HBA1C]]&gt;=6.5,"Diabetic",IF(Table1_1[[#This Row],[HBA1C]]&gt;=5.7,"Prediabetic","Normal"))</f>
        <v>Prediabetic</v>
      </c>
    </row>
    <row r="1529" spans="1:10" x14ac:dyDescent="0.3">
      <c r="A1529" t="s">
        <v>1533</v>
      </c>
      <c r="B1529" s="3">
        <v>24.51</v>
      </c>
      <c r="C1529" s="3">
        <v>4.83</v>
      </c>
      <c r="D1529" s="54" t="s">
        <v>3</v>
      </c>
      <c r="E1529" s="54" t="s">
        <v>2</v>
      </c>
      <c r="F1529" s="54" t="s">
        <v>4</v>
      </c>
      <c r="G1529" s="54">
        <v>1</v>
      </c>
      <c r="H1529" t="s">
        <v>2</v>
      </c>
      <c r="I1529" t="str">
        <f t="shared" si="24"/>
        <v>Normal Weight</v>
      </c>
      <c r="J1529" t="str">
        <f>IF(Table1_1[[#This Row],[HBA1C]]&gt;=6.5,"Diabetic",IF(Table1_1[[#This Row],[HBA1C]]&gt;=5.7,"Prediabetic","Normal"))</f>
        <v>Normal</v>
      </c>
    </row>
    <row r="1530" spans="1:10" x14ac:dyDescent="0.3">
      <c r="A1530" t="s">
        <v>1534</v>
      </c>
      <c r="B1530" s="3">
        <v>19.399999999999999</v>
      </c>
      <c r="C1530" s="3">
        <v>11.93</v>
      </c>
      <c r="D1530" s="54" t="s">
        <v>2</v>
      </c>
      <c r="E1530" s="54" t="s">
        <v>2</v>
      </c>
      <c r="F1530" s="54" t="s">
        <v>2</v>
      </c>
      <c r="G1530" s="54">
        <v>0</v>
      </c>
      <c r="H1530" t="s">
        <v>2</v>
      </c>
      <c r="I1530" t="str">
        <f t="shared" si="24"/>
        <v>Normal Weight</v>
      </c>
      <c r="J1530" t="str">
        <f>IF(Table1_1[[#This Row],[HBA1C]]&gt;=6.5,"Diabetic",IF(Table1_1[[#This Row],[HBA1C]]&gt;=5.7,"Prediabetic","Normal"))</f>
        <v>Diabetic</v>
      </c>
    </row>
    <row r="1531" spans="1:10" x14ac:dyDescent="0.3">
      <c r="A1531" t="s">
        <v>1535</v>
      </c>
      <c r="B1531" s="3">
        <v>15.1</v>
      </c>
      <c r="C1531" s="3">
        <v>8.41</v>
      </c>
      <c r="D1531" s="54" t="s">
        <v>2</v>
      </c>
      <c r="E1531" s="54" t="s">
        <v>2</v>
      </c>
      <c r="F1531" s="54" t="s">
        <v>2</v>
      </c>
      <c r="G1531" s="54">
        <v>0</v>
      </c>
      <c r="H1531" t="s">
        <v>2</v>
      </c>
      <c r="I1531" t="str">
        <f t="shared" si="24"/>
        <v>Under  Weight</v>
      </c>
      <c r="J1531" t="str">
        <f>IF(Table1_1[[#This Row],[HBA1C]]&gt;=6.5,"Diabetic",IF(Table1_1[[#This Row],[HBA1C]]&gt;=5.7,"Prediabetic","Normal"))</f>
        <v>Diabetic</v>
      </c>
    </row>
    <row r="1532" spans="1:10" x14ac:dyDescent="0.3">
      <c r="A1532" t="s">
        <v>1536</v>
      </c>
      <c r="B1532" s="3">
        <v>23.37</v>
      </c>
      <c r="C1532" s="3">
        <v>5.59</v>
      </c>
      <c r="D1532" s="54" t="s">
        <v>3</v>
      </c>
      <c r="E1532" s="54" t="s">
        <v>2</v>
      </c>
      <c r="F1532" s="54" t="s">
        <v>2</v>
      </c>
      <c r="G1532" s="54">
        <v>0</v>
      </c>
      <c r="H1532" t="s">
        <v>2</v>
      </c>
      <c r="I1532" t="str">
        <f t="shared" si="24"/>
        <v>Normal Weight</v>
      </c>
      <c r="J1532" t="str">
        <f>IF(Table1_1[[#This Row],[HBA1C]]&gt;=6.5,"Diabetic",IF(Table1_1[[#This Row],[HBA1C]]&gt;=5.7,"Prediabetic","Normal"))</f>
        <v>Normal</v>
      </c>
    </row>
    <row r="1533" spans="1:10" x14ac:dyDescent="0.3">
      <c r="A1533" t="s">
        <v>1537</v>
      </c>
      <c r="B1533" s="3">
        <v>42.4</v>
      </c>
      <c r="C1533" s="3">
        <v>4.0599999999999996</v>
      </c>
      <c r="D1533" s="54" t="s">
        <v>2</v>
      </c>
      <c r="E1533" s="54" t="s">
        <v>2</v>
      </c>
      <c r="F1533" s="54" t="s">
        <v>2</v>
      </c>
      <c r="G1533" s="54">
        <v>0</v>
      </c>
      <c r="H1533" t="s">
        <v>2</v>
      </c>
      <c r="I1533" t="str">
        <f t="shared" si="24"/>
        <v>Obesity</v>
      </c>
      <c r="J1533" t="str">
        <f>IF(Table1_1[[#This Row],[HBA1C]]&gt;=6.5,"Diabetic",IF(Table1_1[[#This Row],[HBA1C]]&gt;=5.7,"Prediabetic","Normal"))</f>
        <v>Normal</v>
      </c>
    </row>
    <row r="1534" spans="1:10" x14ac:dyDescent="0.3">
      <c r="A1534" t="s">
        <v>1538</v>
      </c>
      <c r="B1534" s="3">
        <v>28.405000000000001</v>
      </c>
      <c r="C1534" s="3">
        <v>7.02</v>
      </c>
      <c r="D1534" s="54" t="s">
        <v>3</v>
      </c>
      <c r="E1534" s="54" t="s">
        <v>2</v>
      </c>
      <c r="F1534" s="54" t="s">
        <v>2</v>
      </c>
      <c r="G1534" s="54">
        <v>0</v>
      </c>
      <c r="H1534" t="s">
        <v>2</v>
      </c>
      <c r="I1534" t="str">
        <f t="shared" si="24"/>
        <v>Overweight</v>
      </c>
      <c r="J1534" t="str">
        <f>IF(Table1_1[[#This Row],[HBA1C]]&gt;=6.5,"Diabetic",IF(Table1_1[[#This Row],[HBA1C]]&gt;=5.7,"Prediabetic","Normal"))</f>
        <v>Diabetic</v>
      </c>
    </row>
    <row r="1535" spans="1:10" x14ac:dyDescent="0.3">
      <c r="A1535" t="s">
        <v>1539</v>
      </c>
      <c r="B1535" s="3">
        <v>23.4</v>
      </c>
      <c r="C1535" s="3">
        <v>4.47</v>
      </c>
      <c r="D1535" s="54" t="s">
        <v>2</v>
      </c>
      <c r="E1535" s="54" t="s">
        <v>2</v>
      </c>
      <c r="F1535" s="54" t="s">
        <v>2</v>
      </c>
      <c r="G1535" s="54">
        <v>0</v>
      </c>
      <c r="H1535" t="s">
        <v>2</v>
      </c>
      <c r="I1535" t="str">
        <f t="shared" si="24"/>
        <v>Normal Weight</v>
      </c>
      <c r="J1535" t="str">
        <f>IF(Table1_1[[#This Row],[HBA1C]]&gt;=6.5,"Diabetic",IF(Table1_1[[#This Row],[HBA1C]]&gt;=5.7,"Prediabetic","Normal"))</f>
        <v>Normal</v>
      </c>
    </row>
    <row r="1536" spans="1:10" x14ac:dyDescent="0.3">
      <c r="A1536" t="s">
        <v>1540</v>
      </c>
      <c r="B1536" s="3">
        <v>33.44</v>
      </c>
      <c r="C1536" s="3">
        <v>4.54</v>
      </c>
      <c r="D1536" s="54" t="s">
        <v>2</v>
      </c>
      <c r="E1536" s="54" t="s">
        <v>2</v>
      </c>
      <c r="F1536" s="54" t="s">
        <v>2</v>
      </c>
      <c r="G1536" s="54">
        <v>0</v>
      </c>
      <c r="H1536" t="s">
        <v>2</v>
      </c>
      <c r="I1536" t="str">
        <f t="shared" si="24"/>
        <v>Obesity</v>
      </c>
      <c r="J1536" t="str">
        <f>IF(Table1_1[[#This Row],[HBA1C]]&gt;=6.5,"Diabetic",IF(Table1_1[[#This Row],[HBA1C]]&gt;=5.7,"Prediabetic","Normal"))</f>
        <v>Normal</v>
      </c>
    </row>
    <row r="1537" spans="1:10" x14ac:dyDescent="0.3">
      <c r="A1537" t="s">
        <v>1541</v>
      </c>
      <c r="B1537" s="3">
        <v>21.12</v>
      </c>
      <c r="C1537" s="3">
        <v>4.99</v>
      </c>
      <c r="D1537" s="54" t="s">
        <v>2</v>
      </c>
      <c r="E1537" s="54" t="s">
        <v>2</v>
      </c>
      <c r="F1537" s="54" t="s">
        <v>2</v>
      </c>
      <c r="G1537" s="54">
        <v>1</v>
      </c>
      <c r="H1537" t="s">
        <v>2</v>
      </c>
      <c r="I1537" t="str">
        <f t="shared" si="24"/>
        <v>Normal Weight</v>
      </c>
      <c r="J1537" t="str">
        <f>IF(Table1_1[[#This Row],[HBA1C]]&gt;=6.5,"Diabetic",IF(Table1_1[[#This Row],[HBA1C]]&gt;=5.7,"Prediabetic","Normal"))</f>
        <v>Normal</v>
      </c>
    </row>
    <row r="1538" spans="1:10" x14ac:dyDescent="0.3">
      <c r="A1538" t="s">
        <v>1542</v>
      </c>
      <c r="B1538" s="3">
        <v>18.48</v>
      </c>
      <c r="C1538" s="3">
        <v>10.84</v>
      </c>
      <c r="D1538" s="54" t="s">
        <v>3</v>
      </c>
      <c r="E1538" s="54" t="s">
        <v>2</v>
      </c>
      <c r="F1538" s="54" t="s">
        <v>2</v>
      </c>
      <c r="G1538" s="54">
        <v>2</v>
      </c>
      <c r="H1538" t="s">
        <v>2</v>
      </c>
      <c r="I1538" t="str">
        <f t="shared" si="24"/>
        <v>Under  Weight</v>
      </c>
      <c r="J1538" t="str">
        <f>IF(Table1_1[[#This Row],[HBA1C]]&gt;=6.5,"Diabetic",IF(Table1_1[[#This Row],[HBA1C]]&gt;=5.7,"Prediabetic","Normal"))</f>
        <v>Diabetic</v>
      </c>
    </row>
    <row r="1539" spans="1:10" x14ac:dyDescent="0.3">
      <c r="A1539" t="s">
        <v>1543</v>
      </c>
      <c r="B1539" s="3">
        <v>16.815000000000001</v>
      </c>
      <c r="C1539" s="3">
        <v>5.63</v>
      </c>
      <c r="D1539" s="54" t="s">
        <v>2</v>
      </c>
      <c r="E1539" s="54" t="s">
        <v>2</v>
      </c>
      <c r="F1539" s="54" t="s">
        <v>2</v>
      </c>
      <c r="G1539" s="54">
        <v>1</v>
      </c>
      <c r="H1539" t="s">
        <v>2</v>
      </c>
      <c r="I1539" t="str">
        <f t="shared" si="24"/>
        <v>Under  Weight</v>
      </c>
      <c r="J1539" t="str">
        <f>IF(Table1_1[[#This Row],[HBA1C]]&gt;=6.5,"Diabetic",IF(Table1_1[[#This Row],[HBA1C]]&gt;=5.7,"Prediabetic","Normal"))</f>
        <v>Normal</v>
      </c>
    </row>
    <row r="1540" spans="1:10" x14ac:dyDescent="0.3">
      <c r="A1540" t="s">
        <v>1544</v>
      </c>
      <c r="B1540" s="3">
        <v>26.72</v>
      </c>
      <c r="C1540" s="3">
        <v>4.1399999999999997</v>
      </c>
      <c r="D1540" s="54" t="s">
        <v>2</v>
      </c>
      <c r="E1540" s="54" t="s">
        <v>2</v>
      </c>
      <c r="F1540" s="54" t="s">
        <v>2</v>
      </c>
      <c r="G1540" s="54">
        <v>0</v>
      </c>
      <c r="H1540" t="s">
        <v>2</v>
      </c>
      <c r="I1540" t="str">
        <f t="shared" si="24"/>
        <v>Overweight</v>
      </c>
      <c r="J1540" t="str">
        <f>IF(Table1_1[[#This Row],[HBA1C]]&gt;=6.5,"Diabetic",IF(Table1_1[[#This Row],[HBA1C]]&gt;=5.7,"Prediabetic","Normal"))</f>
        <v>Normal</v>
      </c>
    </row>
    <row r="1541" spans="1:10" x14ac:dyDescent="0.3">
      <c r="A1541" t="s">
        <v>1545</v>
      </c>
      <c r="B1541" s="3">
        <v>41.42</v>
      </c>
      <c r="C1541" s="3">
        <v>5.17</v>
      </c>
      <c r="D1541" s="54" t="s">
        <v>2</v>
      </c>
      <c r="E1541" s="54" t="s">
        <v>2</v>
      </c>
      <c r="F1541" s="54" t="s">
        <v>4</v>
      </c>
      <c r="G1541" s="54">
        <v>1</v>
      </c>
      <c r="H1541" t="s">
        <v>2</v>
      </c>
      <c r="I1541" t="str">
        <f t="shared" si="24"/>
        <v>Obesity</v>
      </c>
      <c r="J1541" t="str">
        <f>IF(Table1_1[[#This Row],[HBA1C]]&gt;=6.5,"Diabetic",IF(Table1_1[[#This Row],[HBA1C]]&gt;=5.7,"Prediabetic","Normal"))</f>
        <v>Normal</v>
      </c>
    </row>
    <row r="1542" spans="1:10" x14ac:dyDescent="0.3">
      <c r="A1542" t="s">
        <v>1546</v>
      </c>
      <c r="B1542" s="3">
        <v>20.69</v>
      </c>
      <c r="C1542" s="3">
        <v>6.93</v>
      </c>
      <c r="D1542" s="54" t="s">
        <v>2</v>
      </c>
      <c r="E1542" s="54" t="s">
        <v>2</v>
      </c>
      <c r="F1542" s="54" t="s">
        <v>2</v>
      </c>
      <c r="G1542" s="54">
        <v>2</v>
      </c>
      <c r="H1542" t="s">
        <v>2</v>
      </c>
      <c r="I1542" t="str">
        <f t="shared" si="24"/>
        <v>Normal Weight</v>
      </c>
      <c r="J1542" t="str">
        <f>IF(Table1_1[[#This Row],[HBA1C]]&gt;=6.5,"Diabetic",IF(Table1_1[[#This Row],[HBA1C]]&gt;=5.7,"Prediabetic","Normal"))</f>
        <v>Diabetic</v>
      </c>
    </row>
    <row r="1543" spans="1:10" x14ac:dyDescent="0.3">
      <c r="A1543" t="s">
        <v>1547</v>
      </c>
      <c r="B1543" s="3">
        <v>41.23</v>
      </c>
      <c r="C1543" s="3">
        <v>4.24</v>
      </c>
      <c r="D1543" s="54" t="s">
        <v>2</v>
      </c>
      <c r="E1543" s="54" t="s">
        <v>2</v>
      </c>
      <c r="F1543" s="54" t="s">
        <v>2</v>
      </c>
      <c r="G1543" s="54">
        <v>0</v>
      </c>
      <c r="H1543" t="s">
        <v>2</v>
      </c>
      <c r="I1543" t="str">
        <f t="shared" si="24"/>
        <v>Obesity</v>
      </c>
      <c r="J1543" t="str">
        <f>IF(Table1_1[[#This Row],[HBA1C]]&gt;=6.5,"Diabetic",IF(Table1_1[[#This Row],[HBA1C]]&gt;=5.7,"Prediabetic","Normal"))</f>
        <v>Normal</v>
      </c>
    </row>
    <row r="1544" spans="1:10" x14ac:dyDescent="0.3">
      <c r="A1544" t="s">
        <v>1548</v>
      </c>
      <c r="B1544" s="3">
        <v>29.9</v>
      </c>
      <c r="C1544" s="3">
        <v>5.91</v>
      </c>
      <c r="D1544" s="54" t="s">
        <v>2</v>
      </c>
      <c r="E1544" s="54" t="s">
        <v>2</v>
      </c>
      <c r="F1544" s="54" t="s">
        <v>2</v>
      </c>
      <c r="G1544" s="54">
        <v>0</v>
      </c>
      <c r="H1544" t="s">
        <v>2</v>
      </c>
      <c r="I1544" t="str">
        <f t="shared" ref="I1544:I1607" si="25">IF(B1544&gt;=30,"Obesity",IF(B1544&gt;=25,"Overweight",IF(B1544&gt;18.5,"Normal Weight","Under  Weight")))</f>
        <v>Overweight</v>
      </c>
      <c r="J1544" t="str">
        <f>IF(Table1_1[[#This Row],[HBA1C]]&gt;=6.5,"Diabetic",IF(Table1_1[[#This Row],[HBA1C]]&gt;=5.7,"Prediabetic","Normal"))</f>
        <v>Prediabetic</v>
      </c>
    </row>
    <row r="1545" spans="1:10" x14ac:dyDescent="0.3">
      <c r="A1545" t="s">
        <v>1549</v>
      </c>
      <c r="B1545" s="3">
        <v>34.104999999999997</v>
      </c>
      <c r="C1545" s="3">
        <v>5.93</v>
      </c>
      <c r="D1545" s="54" t="s">
        <v>2</v>
      </c>
      <c r="E1545" s="54" t="s">
        <v>2</v>
      </c>
      <c r="F1545" s="54" t="s">
        <v>2</v>
      </c>
      <c r="G1545" s="54">
        <v>0</v>
      </c>
      <c r="H1545" t="s">
        <v>2</v>
      </c>
      <c r="I1545" t="str">
        <f t="shared" si="25"/>
        <v>Obesity</v>
      </c>
      <c r="J1545" t="str">
        <f>IF(Table1_1[[#This Row],[HBA1C]]&gt;=6.5,"Diabetic",IF(Table1_1[[#This Row],[HBA1C]]&gt;=5.7,"Prediabetic","Normal"))</f>
        <v>Prediabetic</v>
      </c>
    </row>
    <row r="1546" spans="1:10" x14ac:dyDescent="0.3">
      <c r="A1546" t="s">
        <v>1550</v>
      </c>
      <c r="B1546" s="3">
        <v>24.97</v>
      </c>
      <c r="C1546" s="3">
        <v>5.66</v>
      </c>
      <c r="D1546" s="54" t="s">
        <v>2</v>
      </c>
      <c r="E1546" s="54" t="s">
        <v>2</v>
      </c>
      <c r="F1546" s="54" t="s">
        <v>2</v>
      </c>
      <c r="G1546" s="54">
        <v>0</v>
      </c>
      <c r="H1546" t="s">
        <v>2</v>
      </c>
      <c r="I1546" t="str">
        <f t="shared" si="25"/>
        <v>Normal Weight</v>
      </c>
      <c r="J1546" t="str">
        <f>IF(Table1_1[[#This Row],[HBA1C]]&gt;=6.5,"Diabetic",IF(Table1_1[[#This Row],[HBA1C]]&gt;=5.7,"Prediabetic","Normal"))</f>
        <v>Normal</v>
      </c>
    </row>
    <row r="1547" spans="1:10" x14ac:dyDescent="0.3">
      <c r="A1547" t="s">
        <v>1551</v>
      </c>
      <c r="B1547" s="3">
        <v>34.799999999999997</v>
      </c>
      <c r="C1547" s="3">
        <v>4.1900000000000004</v>
      </c>
      <c r="D1547" s="54" t="s">
        <v>2</v>
      </c>
      <c r="E1547" s="54" t="s">
        <v>2</v>
      </c>
      <c r="F1547" s="54" t="s">
        <v>2</v>
      </c>
      <c r="G1547" s="54">
        <v>1</v>
      </c>
      <c r="H1547" t="s">
        <v>2</v>
      </c>
      <c r="I1547" t="str">
        <f t="shared" si="25"/>
        <v>Obesity</v>
      </c>
      <c r="J1547" t="str">
        <f>IF(Table1_1[[#This Row],[HBA1C]]&gt;=6.5,"Diabetic",IF(Table1_1[[#This Row],[HBA1C]]&gt;=5.7,"Prediabetic","Normal"))</f>
        <v>Normal</v>
      </c>
    </row>
    <row r="1548" spans="1:10" x14ac:dyDescent="0.3">
      <c r="A1548" t="s">
        <v>1552</v>
      </c>
      <c r="B1548" s="3">
        <v>32.965000000000003</v>
      </c>
      <c r="C1548" s="3">
        <v>9.2100000000000009</v>
      </c>
      <c r="D1548" s="54" t="s">
        <v>3</v>
      </c>
      <c r="E1548" s="54" t="s">
        <v>2</v>
      </c>
      <c r="F1548" s="54" t="s">
        <v>2</v>
      </c>
      <c r="G1548" s="54">
        <v>0</v>
      </c>
      <c r="H1548" t="s">
        <v>2</v>
      </c>
      <c r="I1548" t="str">
        <f t="shared" si="25"/>
        <v>Obesity</v>
      </c>
      <c r="J1548" t="str">
        <f>IF(Table1_1[[#This Row],[HBA1C]]&gt;=6.5,"Diabetic",IF(Table1_1[[#This Row],[HBA1C]]&gt;=5.7,"Prediabetic","Normal"))</f>
        <v>Diabetic</v>
      </c>
    </row>
    <row r="1549" spans="1:10" x14ac:dyDescent="0.3">
      <c r="A1549" t="s">
        <v>1553</v>
      </c>
      <c r="B1549" s="3">
        <v>27.265000000000001</v>
      </c>
      <c r="C1549" s="3">
        <v>5.51</v>
      </c>
      <c r="D1549" s="54" t="s">
        <v>2</v>
      </c>
      <c r="E1549" s="54" t="s">
        <v>2</v>
      </c>
      <c r="F1549" s="54" t="s">
        <v>2</v>
      </c>
      <c r="G1549" s="54">
        <v>1</v>
      </c>
      <c r="H1549" t="s">
        <v>2</v>
      </c>
      <c r="I1549" t="str">
        <f t="shared" si="25"/>
        <v>Overweight</v>
      </c>
      <c r="J1549" t="str">
        <f>IF(Table1_1[[#This Row],[HBA1C]]&gt;=6.5,"Diabetic",IF(Table1_1[[#This Row],[HBA1C]]&gt;=5.7,"Prediabetic","Normal"))</f>
        <v>Normal</v>
      </c>
    </row>
    <row r="1550" spans="1:10" x14ac:dyDescent="0.3">
      <c r="A1550" t="s">
        <v>1554</v>
      </c>
      <c r="B1550" s="3">
        <v>17.059999999999999</v>
      </c>
      <c r="C1550" s="3">
        <v>8.5</v>
      </c>
      <c r="D1550" s="54" t="s">
        <v>2</v>
      </c>
      <c r="E1550" s="54" t="s">
        <v>2</v>
      </c>
      <c r="F1550" s="54" t="s">
        <v>2</v>
      </c>
      <c r="G1550" s="54">
        <v>0</v>
      </c>
      <c r="H1550" t="s">
        <v>2</v>
      </c>
      <c r="I1550" t="str">
        <f t="shared" si="25"/>
        <v>Under  Weight</v>
      </c>
      <c r="J1550" t="str">
        <f>IF(Table1_1[[#This Row],[HBA1C]]&gt;=6.5,"Diabetic",IF(Table1_1[[#This Row],[HBA1C]]&gt;=5.7,"Prediabetic","Normal"))</f>
        <v>Diabetic</v>
      </c>
    </row>
    <row r="1551" spans="1:10" x14ac:dyDescent="0.3">
      <c r="A1551" t="s">
        <v>1555</v>
      </c>
      <c r="B1551" s="3">
        <v>36.29</v>
      </c>
      <c r="C1551" s="3">
        <v>6.23</v>
      </c>
      <c r="D1551" s="54" t="s">
        <v>2</v>
      </c>
      <c r="E1551" s="54" t="s">
        <v>2</v>
      </c>
      <c r="F1551" s="54" t="s">
        <v>2</v>
      </c>
      <c r="G1551" s="54">
        <v>0</v>
      </c>
      <c r="H1551" t="s">
        <v>2</v>
      </c>
      <c r="I1551" t="str">
        <f t="shared" si="25"/>
        <v>Obesity</v>
      </c>
      <c r="J1551" t="str">
        <f>IF(Table1_1[[#This Row],[HBA1C]]&gt;=6.5,"Diabetic",IF(Table1_1[[#This Row],[HBA1C]]&gt;=5.7,"Prediabetic","Normal"))</f>
        <v>Prediabetic</v>
      </c>
    </row>
    <row r="1552" spans="1:10" x14ac:dyDescent="0.3">
      <c r="A1552" t="s">
        <v>1556</v>
      </c>
      <c r="B1552" s="3">
        <v>28.594999999999999</v>
      </c>
      <c r="C1552" s="3">
        <v>8.5299999999999994</v>
      </c>
      <c r="D1552" s="54" t="s">
        <v>3</v>
      </c>
      <c r="E1552" s="54" t="s">
        <v>2</v>
      </c>
      <c r="F1552" s="54" t="s">
        <v>2</v>
      </c>
      <c r="G1552" s="54">
        <v>1</v>
      </c>
      <c r="H1552" t="s">
        <v>2</v>
      </c>
      <c r="I1552" t="str">
        <f t="shared" si="25"/>
        <v>Overweight</v>
      </c>
      <c r="J1552" t="str">
        <f>IF(Table1_1[[#This Row],[HBA1C]]&gt;=6.5,"Diabetic",IF(Table1_1[[#This Row],[HBA1C]]&gt;=5.7,"Prediabetic","Normal"))</f>
        <v>Diabetic</v>
      </c>
    </row>
    <row r="1553" spans="1:10" x14ac:dyDescent="0.3">
      <c r="A1553" t="s">
        <v>1557</v>
      </c>
      <c r="B1553" s="3">
        <v>17.8</v>
      </c>
      <c r="C1553" s="3">
        <v>5.75</v>
      </c>
      <c r="D1553" s="54" t="s">
        <v>3</v>
      </c>
      <c r="E1553" s="54" t="s">
        <v>2</v>
      </c>
      <c r="F1553" s="54" t="s">
        <v>4</v>
      </c>
      <c r="G1553" s="54">
        <v>1</v>
      </c>
      <c r="H1553" t="s">
        <v>2</v>
      </c>
      <c r="I1553" t="str">
        <f t="shared" si="25"/>
        <v>Under  Weight</v>
      </c>
      <c r="J1553" t="str">
        <f>IF(Table1_1[[#This Row],[HBA1C]]&gt;=6.5,"Diabetic",IF(Table1_1[[#This Row],[HBA1C]]&gt;=5.7,"Prediabetic","Normal"))</f>
        <v>Prediabetic</v>
      </c>
    </row>
    <row r="1554" spans="1:10" x14ac:dyDescent="0.3">
      <c r="A1554" t="s">
        <v>1558</v>
      </c>
      <c r="B1554" s="3">
        <v>21.4</v>
      </c>
      <c r="C1554" s="3">
        <v>5.6</v>
      </c>
      <c r="D1554" s="54" t="s">
        <v>2</v>
      </c>
      <c r="E1554" s="54" t="s">
        <v>2</v>
      </c>
      <c r="F1554" s="54" t="s">
        <v>2</v>
      </c>
      <c r="G1554" s="54">
        <v>0</v>
      </c>
      <c r="H1554" t="s">
        <v>2</v>
      </c>
      <c r="I1554" t="str">
        <f t="shared" si="25"/>
        <v>Normal Weight</v>
      </c>
      <c r="J1554" t="str">
        <f>IF(Table1_1[[#This Row],[HBA1C]]&gt;=6.5,"Diabetic",IF(Table1_1[[#This Row],[HBA1C]]&gt;=5.7,"Prediabetic","Normal"))</f>
        <v>Normal</v>
      </c>
    </row>
    <row r="1555" spans="1:10" x14ac:dyDescent="0.3">
      <c r="A1555" t="s">
        <v>1559</v>
      </c>
      <c r="B1555" s="3">
        <v>23.01</v>
      </c>
      <c r="C1555" s="3">
        <v>4.68</v>
      </c>
      <c r="D1555" s="54" t="s">
        <v>2</v>
      </c>
      <c r="E1555" s="54" t="s">
        <v>2</v>
      </c>
      <c r="F1555" s="54" t="s">
        <v>2</v>
      </c>
      <c r="G1555" s="54">
        <v>0</v>
      </c>
      <c r="H1555" t="s">
        <v>2</v>
      </c>
      <c r="I1555" t="str">
        <f t="shared" si="25"/>
        <v>Normal Weight</v>
      </c>
      <c r="J1555" t="str">
        <f>IF(Table1_1[[#This Row],[HBA1C]]&gt;=6.5,"Diabetic",IF(Table1_1[[#This Row],[HBA1C]]&gt;=5.7,"Prediabetic","Normal"))</f>
        <v>Normal</v>
      </c>
    </row>
    <row r="1556" spans="1:10" x14ac:dyDescent="0.3">
      <c r="A1556" t="s">
        <v>1560</v>
      </c>
      <c r="B1556" s="3">
        <v>19.86</v>
      </c>
      <c r="C1556" s="3">
        <v>5.62</v>
      </c>
      <c r="D1556" s="54" t="s">
        <v>3</v>
      </c>
      <c r="E1556" s="54" t="s">
        <v>2</v>
      </c>
      <c r="F1556" s="54" t="s">
        <v>2</v>
      </c>
      <c r="G1556" s="54">
        <v>0</v>
      </c>
      <c r="H1556" t="s">
        <v>2</v>
      </c>
      <c r="I1556" t="str">
        <f t="shared" si="25"/>
        <v>Normal Weight</v>
      </c>
      <c r="J1556" t="str">
        <f>IF(Table1_1[[#This Row],[HBA1C]]&gt;=6.5,"Diabetic",IF(Table1_1[[#This Row],[HBA1C]]&gt;=5.7,"Prediabetic","Normal"))</f>
        <v>Normal</v>
      </c>
    </row>
    <row r="1557" spans="1:10" x14ac:dyDescent="0.3">
      <c r="A1557" t="s">
        <v>1561</v>
      </c>
      <c r="B1557" s="3">
        <v>33.58</v>
      </c>
      <c r="C1557" s="3">
        <v>5.08</v>
      </c>
      <c r="D1557" s="54" t="s">
        <v>2</v>
      </c>
      <c r="E1557" s="54" t="s">
        <v>2</v>
      </c>
      <c r="F1557" s="54" t="s">
        <v>2</v>
      </c>
      <c r="G1557" s="54">
        <v>0</v>
      </c>
      <c r="H1557" t="s">
        <v>2</v>
      </c>
      <c r="I1557" t="str">
        <f t="shared" si="25"/>
        <v>Obesity</v>
      </c>
      <c r="J1557" t="str">
        <f>IF(Table1_1[[#This Row],[HBA1C]]&gt;=6.5,"Diabetic",IF(Table1_1[[#This Row],[HBA1C]]&gt;=5.7,"Prediabetic","Normal"))</f>
        <v>Normal</v>
      </c>
    </row>
    <row r="1558" spans="1:10" x14ac:dyDescent="0.3">
      <c r="A1558" t="s">
        <v>1562</v>
      </c>
      <c r="B1558" s="3">
        <v>29.81</v>
      </c>
      <c r="C1558" s="3">
        <v>5.28</v>
      </c>
      <c r="D1558" s="54" t="s">
        <v>2</v>
      </c>
      <c r="E1558" s="54" t="s">
        <v>2</v>
      </c>
      <c r="F1558" s="54" t="s">
        <v>2</v>
      </c>
      <c r="G1558" s="54">
        <v>0</v>
      </c>
      <c r="H1558" t="s">
        <v>2</v>
      </c>
      <c r="I1558" t="str">
        <f t="shared" si="25"/>
        <v>Overweight</v>
      </c>
      <c r="J1558" t="str">
        <f>IF(Table1_1[[#This Row],[HBA1C]]&gt;=6.5,"Diabetic",IF(Table1_1[[#This Row],[HBA1C]]&gt;=5.7,"Prediabetic","Normal"))</f>
        <v>Normal</v>
      </c>
    </row>
    <row r="1559" spans="1:10" x14ac:dyDescent="0.3">
      <c r="A1559" t="s">
        <v>1563</v>
      </c>
      <c r="B1559" s="3">
        <v>27.4</v>
      </c>
      <c r="C1559" s="3">
        <v>4.6100000000000003</v>
      </c>
      <c r="D1559" s="54" t="s">
        <v>2</v>
      </c>
      <c r="E1559" s="54" t="s">
        <v>2</v>
      </c>
      <c r="F1559" s="54" t="s">
        <v>2</v>
      </c>
      <c r="G1559" s="54">
        <v>0</v>
      </c>
      <c r="H1559" t="s">
        <v>2</v>
      </c>
      <c r="I1559" t="str">
        <f t="shared" si="25"/>
        <v>Overweight</v>
      </c>
      <c r="J1559" t="str">
        <f>IF(Table1_1[[#This Row],[HBA1C]]&gt;=6.5,"Diabetic",IF(Table1_1[[#This Row],[HBA1C]]&gt;=5.7,"Prediabetic","Normal"))</f>
        <v>Normal</v>
      </c>
    </row>
    <row r="1560" spans="1:10" x14ac:dyDescent="0.3">
      <c r="A1560" t="s">
        <v>1564</v>
      </c>
      <c r="B1560" s="3">
        <v>17.98</v>
      </c>
      <c r="C1560" s="3">
        <v>6.57</v>
      </c>
      <c r="D1560" s="54" t="s">
        <v>3</v>
      </c>
      <c r="E1560" s="54" t="s">
        <v>2</v>
      </c>
      <c r="F1560" s="54" t="s">
        <v>2</v>
      </c>
      <c r="G1560" s="54">
        <v>2</v>
      </c>
      <c r="H1560" t="s">
        <v>2</v>
      </c>
      <c r="I1560" t="str">
        <f t="shared" si="25"/>
        <v>Under  Weight</v>
      </c>
      <c r="J1560" t="str">
        <f>IF(Table1_1[[#This Row],[HBA1C]]&gt;=6.5,"Diabetic",IF(Table1_1[[#This Row],[HBA1C]]&gt;=5.7,"Prediabetic","Normal"))</f>
        <v>Diabetic</v>
      </c>
    </row>
    <row r="1561" spans="1:10" x14ac:dyDescent="0.3">
      <c r="A1561" t="s">
        <v>1565</v>
      </c>
      <c r="B1561" s="3">
        <v>37.9</v>
      </c>
      <c r="C1561" s="3">
        <v>5.83</v>
      </c>
      <c r="D1561" s="54" t="s">
        <v>2</v>
      </c>
      <c r="E1561" s="54" t="s">
        <v>2</v>
      </c>
      <c r="F1561" s="54" t="s">
        <v>2</v>
      </c>
      <c r="G1561" s="54">
        <v>0</v>
      </c>
      <c r="H1561" t="s">
        <v>2</v>
      </c>
      <c r="I1561" t="str">
        <f t="shared" si="25"/>
        <v>Obesity</v>
      </c>
      <c r="J1561" t="str">
        <f>IF(Table1_1[[#This Row],[HBA1C]]&gt;=6.5,"Diabetic",IF(Table1_1[[#This Row],[HBA1C]]&gt;=5.7,"Prediabetic","Normal"))</f>
        <v>Prediabetic</v>
      </c>
    </row>
    <row r="1562" spans="1:10" x14ac:dyDescent="0.3">
      <c r="A1562" t="s">
        <v>1566</v>
      </c>
      <c r="B1562" s="3">
        <v>25.27</v>
      </c>
      <c r="C1562" s="3">
        <v>6.98</v>
      </c>
      <c r="D1562" s="54" t="s">
        <v>3</v>
      </c>
      <c r="E1562" s="54" t="s">
        <v>2</v>
      </c>
      <c r="F1562" s="54" t="s">
        <v>2</v>
      </c>
      <c r="G1562" s="54">
        <v>0</v>
      </c>
      <c r="H1562" t="s">
        <v>2</v>
      </c>
      <c r="I1562" t="str">
        <f t="shared" si="25"/>
        <v>Overweight</v>
      </c>
      <c r="J1562" t="str">
        <f>IF(Table1_1[[#This Row],[HBA1C]]&gt;=6.5,"Diabetic",IF(Table1_1[[#This Row],[HBA1C]]&gt;=5.7,"Prediabetic","Normal"))</f>
        <v>Diabetic</v>
      </c>
    </row>
    <row r="1563" spans="1:10" x14ac:dyDescent="0.3">
      <c r="A1563" t="s">
        <v>1567</v>
      </c>
      <c r="B1563" s="3">
        <v>29.26</v>
      </c>
      <c r="C1563" s="3">
        <v>4.03</v>
      </c>
      <c r="D1563" s="54" t="s">
        <v>2</v>
      </c>
      <c r="E1563" s="54" t="s">
        <v>2</v>
      </c>
      <c r="F1563" s="54" t="s">
        <v>2</v>
      </c>
      <c r="G1563" s="54">
        <v>1</v>
      </c>
      <c r="H1563" t="s">
        <v>2</v>
      </c>
      <c r="I1563" t="str">
        <f t="shared" si="25"/>
        <v>Overweight</v>
      </c>
      <c r="J1563" t="str">
        <f>IF(Table1_1[[#This Row],[HBA1C]]&gt;=6.5,"Diabetic",IF(Table1_1[[#This Row],[HBA1C]]&gt;=5.7,"Prediabetic","Normal"))</f>
        <v>Normal</v>
      </c>
    </row>
    <row r="1564" spans="1:10" x14ac:dyDescent="0.3">
      <c r="A1564" t="s">
        <v>1568</v>
      </c>
      <c r="B1564" s="3">
        <v>27.835000000000001</v>
      </c>
      <c r="C1564" s="3">
        <v>4.5599999999999996</v>
      </c>
      <c r="D1564" s="54" t="s">
        <v>2</v>
      </c>
      <c r="E1564" s="54" t="s">
        <v>2</v>
      </c>
      <c r="F1564" s="54" t="s">
        <v>2</v>
      </c>
      <c r="G1564" s="54">
        <v>1</v>
      </c>
      <c r="H1564" t="s">
        <v>2</v>
      </c>
      <c r="I1564" t="str">
        <f t="shared" si="25"/>
        <v>Overweight</v>
      </c>
      <c r="J1564" t="str">
        <f>IF(Table1_1[[#This Row],[HBA1C]]&gt;=6.5,"Diabetic",IF(Table1_1[[#This Row],[HBA1C]]&gt;=5.7,"Prediabetic","Normal"))</f>
        <v>Normal</v>
      </c>
    </row>
    <row r="1565" spans="1:10" x14ac:dyDescent="0.3">
      <c r="A1565" t="s">
        <v>1569</v>
      </c>
      <c r="B1565" s="3">
        <v>46.53</v>
      </c>
      <c r="C1565" s="3">
        <v>5.38</v>
      </c>
      <c r="D1565" s="54" t="s">
        <v>3</v>
      </c>
      <c r="E1565" s="54" t="s">
        <v>2</v>
      </c>
      <c r="F1565" s="54" t="s">
        <v>2</v>
      </c>
      <c r="G1565" s="54">
        <v>0</v>
      </c>
      <c r="H1565" t="s">
        <v>2</v>
      </c>
      <c r="I1565" t="str">
        <f t="shared" si="25"/>
        <v>Obesity</v>
      </c>
      <c r="J1565" t="str">
        <f>IF(Table1_1[[#This Row],[HBA1C]]&gt;=6.5,"Diabetic",IF(Table1_1[[#This Row],[HBA1C]]&gt;=5.7,"Prediabetic","Normal"))</f>
        <v>Normal</v>
      </c>
    </row>
    <row r="1566" spans="1:10" x14ac:dyDescent="0.3">
      <c r="A1566" t="s">
        <v>1570</v>
      </c>
      <c r="B1566" s="3">
        <v>20.58</v>
      </c>
      <c r="C1566" s="3">
        <v>11.04</v>
      </c>
      <c r="D1566" s="54" t="s">
        <v>3</v>
      </c>
      <c r="E1566" s="54" t="s">
        <v>2</v>
      </c>
      <c r="F1566" s="54" t="s">
        <v>2</v>
      </c>
      <c r="G1566" s="54">
        <v>1</v>
      </c>
      <c r="H1566" t="s">
        <v>2</v>
      </c>
      <c r="I1566" t="str">
        <f t="shared" si="25"/>
        <v>Normal Weight</v>
      </c>
      <c r="J1566" t="str">
        <f>IF(Table1_1[[#This Row],[HBA1C]]&gt;=6.5,"Diabetic",IF(Table1_1[[#This Row],[HBA1C]]&gt;=5.7,"Prediabetic","Normal"))</f>
        <v>Diabetic</v>
      </c>
    </row>
    <row r="1567" spans="1:10" x14ac:dyDescent="0.3">
      <c r="A1567" t="s">
        <v>1571</v>
      </c>
      <c r="B1567" s="3">
        <v>19.53</v>
      </c>
      <c r="C1567" s="3">
        <v>6.09</v>
      </c>
      <c r="D1567" s="54" t="s">
        <v>3</v>
      </c>
      <c r="E1567" s="54" t="s">
        <v>2</v>
      </c>
      <c r="F1567" s="54" t="s">
        <v>2</v>
      </c>
      <c r="G1567" s="54">
        <v>0</v>
      </c>
      <c r="H1567" t="s">
        <v>2</v>
      </c>
      <c r="I1567" t="str">
        <f t="shared" si="25"/>
        <v>Normal Weight</v>
      </c>
      <c r="J1567" t="str">
        <f>IF(Table1_1[[#This Row],[HBA1C]]&gt;=6.5,"Diabetic",IF(Table1_1[[#This Row],[HBA1C]]&gt;=5.7,"Prediabetic","Normal"))</f>
        <v>Prediabetic</v>
      </c>
    </row>
    <row r="1568" spans="1:10" x14ac:dyDescent="0.3">
      <c r="A1568" t="s">
        <v>1572</v>
      </c>
      <c r="B1568" s="3">
        <v>27.7</v>
      </c>
      <c r="C1568" s="3">
        <v>4.71</v>
      </c>
      <c r="D1568" s="54" t="s">
        <v>2</v>
      </c>
      <c r="E1568" s="54" t="s">
        <v>2</v>
      </c>
      <c r="F1568" s="54" t="s">
        <v>2</v>
      </c>
      <c r="G1568" s="54">
        <v>1</v>
      </c>
      <c r="H1568" t="s">
        <v>2</v>
      </c>
      <c r="I1568" t="str">
        <f t="shared" si="25"/>
        <v>Overweight</v>
      </c>
      <c r="J1568" t="str">
        <f>IF(Table1_1[[#This Row],[HBA1C]]&gt;=6.5,"Diabetic",IF(Table1_1[[#This Row],[HBA1C]]&gt;=5.7,"Prediabetic","Normal"))</f>
        <v>Normal</v>
      </c>
    </row>
    <row r="1569" spans="1:10" x14ac:dyDescent="0.3">
      <c r="A1569" t="s">
        <v>1573</v>
      </c>
      <c r="B1569" s="3">
        <v>18.920000000000002</v>
      </c>
      <c r="C1569" s="3">
        <v>8.18</v>
      </c>
      <c r="D1569" s="54" t="s">
        <v>2</v>
      </c>
      <c r="E1569" s="54" t="s">
        <v>2</v>
      </c>
      <c r="F1569" s="54" t="s">
        <v>2</v>
      </c>
      <c r="G1569" s="54">
        <v>0</v>
      </c>
      <c r="H1569" t="s">
        <v>2</v>
      </c>
      <c r="I1569" t="str">
        <f t="shared" si="25"/>
        <v>Normal Weight</v>
      </c>
      <c r="J1569" t="str">
        <f>IF(Table1_1[[#This Row],[HBA1C]]&gt;=6.5,"Diabetic",IF(Table1_1[[#This Row],[HBA1C]]&gt;=5.7,"Prediabetic","Normal"))</f>
        <v>Diabetic</v>
      </c>
    </row>
    <row r="1570" spans="1:10" x14ac:dyDescent="0.3">
      <c r="A1570" t="s">
        <v>1574</v>
      </c>
      <c r="B1570" s="3">
        <v>17.760000000000002</v>
      </c>
      <c r="C1570" s="3">
        <v>11.18</v>
      </c>
      <c r="D1570" s="54" t="s">
        <v>3</v>
      </c>
      <c r="E1570" s="54" t="s">
        <v>2</v>
      </c>
      <c r="F1570" s="54" t="s">
        <v>2</v>
      </c>
      <c r="G1570" s="54">
        <v>2</v>
      </c>
      <c r="H1570" t="s">
        <v>2</v>
      </c>
      <c r="I1570" t="str">
        <f t="shared" si="25"/>
        <v>Under  Weight</v>
      </c>
      <c r="J1570" t="str">
        <f>IF(Table1_1[[#This Row],[HBA1C]]&gt;=6.5,"Diabetic",IF(Table1_1[[#This Row],[HBA1C]]&gt;=5.7,"Prediabetic","Normal"))</f>
        <v>Diabetic</v>
      </c>
    </row>
    <row r="1571" spans="1:10" x14ac:dyDescent="0.3">
      <c r="A1571" t="s">
        <v>1575</v>
      </c>
      <c r="B1571" s="3">
        <v>29.83</v>
      </c>
      <c r="C1571" s="3">
        <v>5.03</v>
      </c>
      <c r="D1571" s="54" t="s">
        <v>3</v>
      </c>
      <c r="E1571" s="54" t="s">
        <v>2</v>
      </c>
      <c r="F1571" s="54" t="s">
        <v>2</v>
      </c>
      <c r="G1571" s="54">
        <v>0</v>
      </c>
      <c r="H1571" t="s">
        <v>2</v>
      </c>
      <c r="I1571" t="str">
        <f t="shared" si="25"/>
        <v>Overweight</v>
      </c>
      <c r="J1571" t="str">
        <f>IF(Table1_1[[#This Row],[HBA1C]]&gt;=6.5,"Diabetic",IF(Table1_1[[#This Row],[HBA1C]]&gt;=5.7,"Prediabetic","Normal"))</f>
        <v>Normal</v>
      </c>
    </row>
    <row r="1572" spans="1:10" x14ac:dyDescent="0.3">
      <c r="A1572" t="s">
        <v>1576</v>
      </c>
      <c r="B1572" s="3">
        <v>23.465</v>
      </c>
      <c r="C1572" s="3">
        <v>5.56</v>
      </c>
      <c r="D1572" s="54" t="s">
        <v>2</v>
      </c>
      <c r="E1572" s="54" t="s">
        <v>2</v>
      </c>
      <c r="F1572" s="54" t="s">
        <v>2</v>
      </c>
      <c r="G1572" s="54">
        <v>1</v>
      </c>
      <c r="H1572" t="s">
        <v>2</v>
      </c>
      <c r="I1572" t="str">
        <f t="shared" si="25"/>
        <v>Normal Weight</v>
      </c>
      <c r="J1572" t="str">
        <f>IF(Table1_1[[#This Row],[HBA1C]]&gt;=6.5,"Diabetic",IF(Table1_1[[#This Row],[HBA1C]]&gt;=5.7,"Prediabetic","Normal"))</f>
        <v>Normal</v>
      </c>
    </row>
    <row r="1573" spans="1:10" x14ac:dyDescent="0.3">
      <c r="A1573" t="s">
        <v>1577</v>
      </c>
      <c r="B1573" s="3">
        <v>29.355</v>
      </c>
      <c r="C1573" s="3">
        <v>4.33</v>
      </c>
      <c r="D1573" s="54" t="s">
        <v>2</v>
      </c>
      <c r="E1573" s="54" t="s">
        <v>2</v>
      </c>
      <c r="F1573" s="54" t="s">
        <v>2</v>
      </c>
      <c r="G1573" s="54">
        <v>0</v>
      </c>
      <c r="H1573" t="s">
        <v>2</v>
      </c>
      <c r="I1573" t="str">
        <f t="shared" si="25"/>
        <v>Overweight</v>
      </c>
      <c r="J1573" t="str">
        <f>IF(Table1_1[[#This Row],[HBA1C]]&gt;=6.5,"Diabetic",IF(Table1_1[[#This Row],[HBA1C]]&gt;=5.7,"Prediabetic","Normal"))</f>
        <v>Normal</v>
      </c>
    </row>
    <row r="1574" spans="1:10" x14ac:dyDescent="0.3">
      <c r="A1574" t="s">
        <v>1578</v>
      </c>
      <c r="B1574" s="3">
        <v>35.49</v>
      </c>
      <c r="C1574" s="3">
        <v>5.21</v>
      </c>
      <c r="D1574" s="54" t="s">
        <v>3</v>
      </c>
      <c r="E1574" s="54" t="s">
        <v>2</v>
      </c>
      <c r="F1574" s="54" t="s">
        <v>4</v>
      </c>
      <c r="G1574" s="54">
        <v>1</v>
      </c>
      <c r="H1574" t="s">
        <v>2</v>
      </c>
      <c r="I1574" t="str">
        <f t="shared" si="25"/>
        <v>Obesity</v>
      </c>
      <c r="J1574" t="str">
        <f>IF(Table1_1[[#This Row],[HBA1C]]&gt;=6.5,"Diabetic",IF(Table1_1[[#This Row],[HBA1C]]&gt;=5.7,"Prediabetic","Normal"))</f>
        <v>Normal</v>
      </c>
    </row>
    <row r="1575" spans="1:10" x14ac:dyDescent="0.3">
      <c r="A1575" t="s">
        <v>1579</v>
      </c>
      <c r="B1575" s="3">
        <v>26.315000000000001</v>
      </c>
      <c r="C1575" s="3">
        <v>5.89</v>
      </c>
      <c r="D1575" s="54" t="s">
        <v>2</v>
      </c>
      <c r="E1575" s="54" t="s">
        <v>2</v>
      </c>
      <c r="F1575" s="54" t="s">
        <v>2</v>
      </c>
      <c r="G1575" s="54">
        <v>0</v>
      </c>
      <c r="H1575" t="s">
        <v>2</v>
      </c>
      <c r="I1575" t="str">
        <f t="shared" si="25"/>
        <v>Overweight</v>
      </c>
      <c r="J1575" t="str">
        <f>IF(Table1_1[[#This Row],[HBA1C]]&gt;=6.5,"Diabetic",IF(Table1_1[[#This Row],[HBA1C]]&gt;=5.7,"Prediabetic","Normal"))</f>
        <v>Prediabetic</v>
      </c>
    </row>
    <row r="1576" spans="1:10" x14ac:dyDescent="0.3">
      <c r="A1576" t="s">
        <v>1580</v>
      </c>
      <c r="B1576" s="3">
        <v>19.79</v>
      </c>
      <c r="C1576" s="3">
        <v>4.8099999999999996</v>
      </c>
      <c r="D1576" s="54" t="s">
        <v>3</v>
      </c>
      <c r="E1576" s="54" t="s">
        <v>2</v>
      </c>
      <c r="F1576" s="54" t="s">
        <v>2</v>
      </c>
      <c r="G1576" s="54">
        <v>0</v>
      </c>
      <c r="H1576" t="s">
        <v>2</v>
      </c>
      <c r="I1576" t="str">
        <f t="shared" si="25"/>
        <v>Normal Weight</v>
      </c>
      <c r="J1576" t="str">
        <f>IF(Table1_1[[#This Row],[HBA1C]]&gt;=6.5,"Diabetic",IF(Table1_1[[#This Row],[HBA1C]]&gt;=5.7,"Prediabetic","Normal"))</f>
        <v>Normal</v>
      </c>
    </row>
    <row r="1577" spans="1:10" x14ac:dyDescent="0.3">
      <c r="A1577" t="s">
        <v>1581</v>
      </c>
      <c r="B1577" s="3">
        <v>40.564999999999998</v>
      </c>
      <c r="C1577" s="3">
        <v>5.66</v>
      </c>
      <c r="D1577" s="54" t="s">
        <v>2</v>
      </c>
      <c r="E1577" s="54" t="s">
        <v>2</v>
      </c>
      <c r="F1577" s="54" t="s">
        <v>2</v>
      </c>
      <c r="G1577" s="54">
        <v>1</v>
      </c>
      <c r="H1577" t="s">
        <v>2</v>
      </c>
      <c r="I1577" t="str">
        <f t="shared" si="25"/>
        <v>Obesity</v>
      </c>
      <c r="J1577" t="str">
        <f>IF(Table1_1[[#This Row],[HBA1C]]&gt;=6.5,"Diabetic",IF(Table1_1[[#This Row],[HBA1C]]&gt;=5.7,"Prediabetic","Normal"))</f>
        <v>Normal</v>
      </c>
    </row>
    <row r="1578" spans="1:10" x14ac:dyDescent="0.3">
      <c r="A1578" t="s">
        <v>1582</v>
      </c>
      <c r="B1578" s="3">
        <v>18.03</v>
      </c>
      <c r="C1578" s="3">
        <v>10.66</v>
      </c>
      <c r="D1578" s="54" t="s">
        <v>3</v>
      </c>
      <c r="E1578" s="54" t="s">
        <v>2</v>
      </c>
      <c r="F1578" s="54" t="s">
        <v>2</v>
      </c>
      <c r="G1578" s="54">
        <v>2</v>
      </c>
      <c r="H1578" t="s">
        <v>2</v>
      </c>
      <c r="I1578" t="str">
        <f t="shared" si="25"/>
        <v>Under  Weight</v>
      </c>
      <c r="J1578" t="str">
        <f>IF(Table1_1[[#This Row],[HBA1C]]&gt;=6.5,"Diabetic",IF(Table1_1[[#This Row],[HBA1C]]&gt;=5.7,"Prediabetic","Normal"))</f>
        <v>Diabetic</v>
      </c>
    </row>
    <row r="1579" spans="1:10" x14ac:dyDescent="0.3">
      <c r="A1579" t="s">
        <v>1583</v>
      </c>
      <c r="B1579" s="3">
        <v>34.65</v>
      </c>
      <c r="C1579" s="3">
        <v>5.98</v>
      </c>
      <c r="D1579" s="54" t="s">
        <v>3</v>
      </c>
      <c r="E1579" s="54" t="s">
        <v>2</v>
      </c>
      <c r="F1579" s="54" t="s">
        <v>2</v>
      </c>
      <c r="G1579" s="54">
        <v>0</v>
      </c>
      <c r="H1579" t="s">
        <v>2</v>
      </c>
      <c r="I1579" t="str">
        <f t="shared" si="25"/>
        <v>Obesity</v>
      </c>
      <c r="J1579" t="str">
        <f>IF(Table1_1[[#This Row],[HBA1C]]&gt;=6.5,"Diabetic",IF(Table1_1[[#This Row],[HBA1C]]&gt;=5.7,"Prediabetic","Normal"))</f>
        <v>Prediabetic</v>
      </c>
    </row>
    <row r="1580" spans="1:10" x14ac:dyDescent="0.3">
      <c r="A1580" t="s">
        <v>1584</v>
      </c>
      <c r="B1580" s="3">
        <v>42.94</v>
      </c>
      <c r="C1580" s="3">
        <v>4.34</v>
      </c>
      <c r="D1580" s="54" t="s">
        <v>2</v>
      </c>
      <c r="E1580" s="54" t="s">
        <v>2</v>
      </c>
      <c r="F1580" s="54" t="s">
        <v>2</v>
      </c>
      <c r="G1580" s="54">
        <v>0</v>
      </c>
      <c r="H1580" t="s">
        <v>2</v>
      </c>
      <c r="I1580" t="str">
        <f t="shared" si="25"/>
        <v>Obesity</v>
      </c>
      <c r="J1580" t="str">
        <f>IF(Table1_1[[#This Row],[HBA1C]]&gt;=6.5,"Diabetic",IF(Table1_1[[#This Row],[HBA1C]]&gt;=5.7,"Prediabetic","Normal"))</f>
        <v>Normal</v>
      </c>
    </row>
    <row r="1581" spans="1:10" x14ac:dyDescent="0.3">
      <c r="A1581" t="s">
        <v>1585</v>
      </c>
      <c r="B1581" s="3">
        <v>31.254999999999999</v>
      </c>
      <c r="C1581" s="3">
        <v>5.17</v>
      </c>
      <c r="D1581" s="54" t="s">
        <v>2</v>
      </c>
      <c r="E1581" s="54" t="s">
        <v>2</v>
      </c>
      <c r="F1581" s="54" t="s">
        <v>2</v>
      </c>
      <c r="G1581" s="54">
        <v>0</v>
      </c>
      <c r="H1581" t="s">
        <v>2</v>
      </c>
      <c r="I1581" t="str">
        <f t="shared" si="25"/>
        <v>Obesity</v>
      </c>
      <c r="J1581" t="str">
        <f>IF(Table1_1[[#This Row],[HBA1C]]&gt;=6.5,"Diabetic",IF(Table1_1[[#This Row],[HBA1C]]&gt;=5.7,"Prediabetic","Normal"))</f>
        <v>Normal</v>
      </c>
    </row>
    <row r="1582" spans="1:10" x14ac:dyDescent="0.3">
      <c r="A1582" t="s">
        <v>1586</v>
      </c>
      <c r="B1582" s="3">
        <v>45.43</v>
      </c>
      <c r="C1582" s="3">
        <v>4.2300000000000004</v>
      </c>
      <c r="D1582" s="54" t="s">
        <v>3</v>
      </c>
      <c r="E1582" s="54" t="s">
        <v>2</v>
      </c>
      <c r="F1582" s="54" t="s">
        <v>4</v>
      </c>
      <c r="G1582" s="54">
        <v>1</v>
      </c>
      <c r="H1582" t="s">
        <v>2</v>
      </c>
      <c r="I1582" t="str">
        <f t="shared" si="25"/>
        <v>Obesity</v>
      </c>
      <c r="J1582" t="str">
        <f>IF(Table1_1[[#This Row],[HBA1C]]&gt;=6.5,"Diabetic",IF(Table1_1[[#This Row],[HBA1C]]&gt;=5.7,"Prediabetic","Normal"))</f>
        <v>Normal</v>
      </c>
    </row>
    <row r="1583" spans="1:10" x14ac:dyDescent="0.3">
      <c r="A1583" t="s">
        <v>1587</v>
      </c>
      <c r="B1583" s="3">
        <v>32.340000000000003</v>
      </c>
      <c r="C1583" s="3">
        <v>4.88</v>
      </c>
      <c r="D1583" s="54" t="s">
        <v>3</v>
      </c>
      <c r="E1583" s="54" t="s">
        <v>2</v>
      </c>
      <c r="F1583" s="54" t="s">
        <v>4</v>
      </c>
      <c r="G1583" s="54">
        <v>1</v>
      </c>
      <c r="H1583" t="s">
        <v>2</v>
      </c>
      <c r="I1583" t="str">
        <f t="shared" si="25"/>
        <v>Obesity</v>
      </c>
      <c r="J1583" t="str">
        <f>IF(Table1_1[[#This Row],[HBA1C]]&gt;=6.5,"Diabetic",IF(Table1_1[[#This Row],[HBA1C]]&gt;=5.7,"Prediabetic","Normal"))</f>
        <v>Normal</v>
      </c>
    </row>
    <row r="1584" spans="1:10" x14ac:dyDescent="0.3">
      <c r="A1584" t="s">
        <v>1588</v>
      </c>
      <c r="B1584" s="3">
        <v>25.46</v>
      </c>
      <c r="C1584" s="3">
        <v>9.7100000000000009</v>
      </c>
      <c r="D1584" s="54" t="s">
        <v>3</v>
      </c>
      <c r="E1584" s="54" t="s">
        <v>2</v>
      </c>
      <c r="F1584" s="54" t="s">
        <v>2</v>
      </c>
      <c r="G1584" s="54">
        <v>1</v>
      </c>
      <c r="H1584" t="s">
        <v>2</v>
      </c>
      <c r="I1584" t="str">
        <f t="shared" si="25"/>
        <v>Overweight</v>
      </c>
      <c r="J1584" t="str">
        <f>IF(Table1_1[[#This Row],[HBA1C]]&gt;=6.5,"Diabetic",IF(Table1_1[[#This Row],[HBA1C]]&gt;=5.7,"Prediabetic","Normal"))</f>
        <v>Diabetic</v>
      </c>
    </row>
    <row r="1585" spans="1:10" x14ac:dyDescent="0.3">
      <c r="A1585" t="s">
        <v>1589</v>
      </c>
      <c r="B1585" s="3">
        <v>37.145000000000003</v>
      </c>
      <c r="C1585" s="3">
        <v>5.32</v>
      </c>
      <c r="D1585" s="54" t="s">
        <v>2</v>
      </c>
      <c r="E1585" s="54" t="s">
        <v>2</v>
      </c>
      <c r="F1585" s="54" t="s">
        <v>2</v>
      </c>
      <c r="G1585" s="54">
        <v>0</v>
      </c>
      <c r="H1585" t="s">
        <v>2</v>
      </c>
      <c r="I1585" t="str">
        <f t="shared" si="25"/>
        <v>Obesity</v>
      </c>
      <c r="J1585" t="str">
        <f>IF(Table1_1[[#This Row],[HBA1C]]&gt;=6.5,"Diabetic",IF(Table1_1[[#This Row],[HBA1C]]&gt;=5.7,"Prediabetic","Normal"))</f>
        <v>Normal</v>
      </c>
    </row>
    <row r="1586" spans="1:10" x14ac:dyDescent="0.3">
      <c r="A1586" t="s">
        <v>1590</v>
      </c>
      <c r="B1586" s="3">
        <v>30.8</v>
      </c>
      <c r="C1586" s="3">
        <v>5.83</v>
      </c>
      <c r="D1586" s="54" t="s">
        <v>3</v>
      </c>
      <c r="E1586" s="54" t="s">
        <v>2</v>
      </c>
      <c r="F1586" s="54" t="s">
        <v>2</v>
      </c>
      <c r="G1586" s="54">
        <v>0</v>
      </c>
      <c r="H1586" t="s">
        <v>2</v>
      </c>
      <c r="I1586" t="str">
        <f t="shared" si="25"/>
        <v>Obesity</v>
      </c>
      <c r="J1586" t="str">
        <f>IF(Table1_1[[#This Row],[HBA1C]]&gt;=6.5,"Diabetic",IF(Table1_1[[#This Row],[HBA1C]]&gt;=5.7,"Prediabetic","Normal"))</f>
        <v>Prediabetic</v>
      </c>
    </row>
    <row r="1587" spans="1:10" x14ac:dyDescent="0.3">
      <c r="A1587" t="s">
        <v>1591</v>
      </c>
      <c r="B1587" s="3">
        <v>29.5</v>
      </c>
      <c r="C1587" s="3">
        <v>5.54</v>
      </c>
      <c r="D1587" s="54" t="s">
        <v>3</v>
      </c>
      <c r="E1587" s="54" t="s">
        <v>2</v>
      </c>
      <c r="F1587" s="54" t="s">
        <v>2</v>
      </c>
      <c r="G1587" s="54">
        <v>0</v>
      </c>
      <c r="H1587" t="s">
        <v>2</v>
      </c>
      <c r="I1587" t="str">
        <f t="shared" si="25"/>
        <v>Overweight</v>
      </c>
      <c r="J1587" t="str">
        <f>IF(Table1_1[[#This Row],[HBA1C]]&gt;=6.5,"Diabetic",IF(Table1_1[[#This Row],[HBA1C]]&gt;=5.7,"Prediabetic","Normal"))</f>
        <v>Normal</v>
      </c>
    </row>
    <row r="1588" spans="1:10" x14ac:dyDescent="0.3">
      <c r="A1588" t="s">
        <v>1592</v>
      </c>
      <c r="B1588" s="3">
        <v>43.39</v>
      </c>
      <c r="C1588" s="3">
        <v>5.85</v>
      </c>
      <c r="D1588" s="54" t="s">
        <v>2</v>
      </c>
      <c r="E1588" s="54" t="s">
        <v>3</v>
      </c>
      <c r="F1588" s="54" t="s">
        <v>2</v>
      </c>
      <c r="G1588" s="54">
        <v>1</v>
      </c>
      <c r="H1588" t="s">
        <v>2</v>
      </c>
      <c r="I1588" t="str">
        <f t="shared" si="25"/>
        <v>Obesity</v>
      </c>
      <c r="J1588" t="str">
        <f>IF(Table1_1[[#This Row],[HBA1C]]&gt;=6.5,"Diabetic",IF(Table1_1[[#This Row],[HBA1C]]&gt;=5.7,"Prediabetic","Normal"))</f>
        <v>Prediabetic</v>
      </c>
    </row>
    <row r="1589" spans="1:10" x14ac:dyDescent="0.3">
      <c r="A1589" t="s">
        <v>1593</v>
      </c>
      <c r="B1589" s="3">
        <v>15.08</v>
      </c>
      <c r="C1589" s="3">
        <v>4.8499999999999996</v>
      </c>
      <c r="D1589" s="54" t="s">
        <v>3</v>
      </c>
      <c r="E1589" s="54" t="s">
        <v>2</v>
      </c>
      <c r="F1589" s="54" t="s">
        <v>4</v>
      </c>
      <c r="G1589" s="54">
        <v>1</v>
      </c>
      <c r="H1589" t="s">
        <v>2</v>
      </c>
      <c r="I1589" t="str">
        <f t="shared" si="25"/>
        <v>Under  Weight</v>
      </c>
      <c r="J1589" t="str">
        <f>IF(Table1_1[[#This Row],[HBA1C]]&gt;=6.5,"Diabetic",IF(Table1_1[[#This Row],[HBA1C]]&gt;=5.7,"Prediabetic","Normal"))</f>
        <v>Normal</v>
      </c>
    </row>
    <row r="1590" spans="1:10" x14ac:dyDescent="0.3">
      <c r="A1590" t="s">
        <v>1594</v>
      </c>
      <c r="B1590" s="3">
        <v>20.48</v>
      </c>
      <c r="C1590" s="3">
        <v>11.09</v>
      </c>
      <c r="D1590" s="54" t="s">
        <v>2</v>
      </c>
      <c r="E1590" s="54" t="s">
        <v>2</v>
      </c>
      <c r="F1590" s="54" t="s">
        <v>2</v>
      </c>
      <c r="G1590" s="54">
        <v>0</v>
      </c>
      <c r="H1590" t="s">
        <v>2</v>
      </c>
      <c r="I1590" t="str">
        <f t="shared" si="25"/>
        <v>Normal Weight</v>
      </c>
      <c r="J1590" t="str">
        <f>IF(Table1_1[[#This Row],[HBA1C]]&gt;=6.5,"Diabetic",IF(Table1_1[[#This Row],[HBA1C]]&gt;=5.7,"Prediabetic","Normal"))</f>
        <v>Diabetic</v>
      </c>
    </row>
    <row r="1591" spans="1:10" x14ac:dyDescent="0.3">
      <c r="A1591" t="s">
        <v>1595</v>
      </c>
      <c r="B1591" s="3">
        <v>34.450000000000003</v>
      </c>
      <c r="C1591" s="3">
        <v>5.58</v>
      </c>
      <c r="D1591" s="54" t="s">
        <v>3</v>
      </c>
      <c r="E1591" s="54" t="s">
        <v>2</v>
      </c>
      <c r="F1591" s="54" t="s">
        <v>2</v>
      </c>
      <c r="G1591" s="54">
        <v>0</v>
      </c>
      <c r="H1591" t="s">
        <v>2</v>
      </c>
      <c r="I1591" t="str">
        <f t="shared" si="25"/>
        <v>Obesity</v>
      </c>
      <c r="J1591" t="str">
        <f>IF(Table1_1[[#This Row],[HBA1C]]&gt;=6.5,"Diabetic",IF(Table1_1[[#This Row],[HBA1C]]&gt;=5.7,"Prediabetic","Normal"))</f>
        <v>Normal</v>
      </c>
    </row>
    <row r="1592" spans="1:10" x14ac:dyDescent="0.3">
      <c r="A1592" t="s">
        <v>1596</v>
      </c>
      <c r="B1592" s="3">
        <v>34.21</v>
      </c>
      <c r="C1592" s="3">
        <v>9.7200000000000006</v>
      </c>
      <c r="D1592" s="54" t="s">
        <v>3</v>
      </c>
      <c r="E1592" s="54" t="s">
        <v>2</v>
      </c>
      <c r="F1592" s="54" t="s">
        <v>2</v>
      </c>
      <c r="G1592" s="54">
        <v>0</v>
      </c>
      <c r="H1592" t="s">
        <v>2</v>
      </c>
      <c r="I1592" t="str">
        <f t="shared" si="25"/>
        <v>Obesity</v>
      </c>
      <c r="J1592" t="str">
        <f>IF(Table1_1[[#This Row],[HBA1C]]&gt;=6.5,"Diabetic",IF(Table1_1[[#This Row],[HBA1C]]&gt;=5.7,"Prediabetic","Normal"))</f>
        <v>Diabetic</v>
      </c>
    </row>
    <row r="1593" spans="1:10" x14ac:dyDescent="0.3">
      <c r="A1593" t="s">
        <v>1597</v>
      </c>
      <c r="B1593" s="3">
        <v>28.8</v>
      </c>
      <c r="C1593" s="3">
        <v>11.41</v>
      </c>
      <c r="D1593" s="54" t="s">
        <v>3</v>
      </c>
      <c r="E1593" s="54" t="s">
        <v>2</v>
      </c>
      <c r="F1593" s="54" t="s">
        <v>2</v>
      </c>
      <c r="G1593" s="54">
        <v>0</v>
      </c>
      <c r="H1593" t="s">
        <v>2</v>
      </c>
      <c r="I1593" t="str">
        <f t="shared" si="25"/>
        <v>Overweight</v>
      </c>
      <c r="J1593" t="str">
        <f>IF(Table1_1[[#This Row],[HBA1C]]&gt;=6.5,"Diabetic",IF(Table1_1[[#This Row],[HBA1C]]&gt;=5.7,"Prediabetic","Normal"))</f>
        <v>Diabetic</v>
      </c>
    </row>
    <row r="1594" spans="1:10" x14ac:dyDescent="0.3">
      <c r="A1594" t="s">
        <v>1598</v>
      </c>
      <c r="B1594" s="3">
        <v>31.74</v>
      </c>
      <c r="C1594" s="3">
        <v>4.46</v>
      </c>
      <c r="D1594" s="54" t="s">
        <v>2</v>
      </c>
      <c r="E1594" s="54" t="s">
        <v>2</v>
      </c>
      <c r="F1594" s="54" t="s">
        <v>4</v>
      </c>
      <c r="G1594" s="54">
        <v>1</v>
      </c>
      <c r="H1594" t="s">
        <v>2</v>
      </c>
      <c r="I1594" t="str">
        <f t="shared" si="25"/>
        <v>Obesity</v>
      </c>
      <c r="J1594" t="str">
        <f>IF(Table1_1[[#This Row],[HBA1C]]&gt;=6.5,"Diabetic",IF(Table1_1[[#This Row],[HBA1C]]&gt;=5.7,"Prediabetic","Normal"))</f>
        <v>Normal</v>
      </c>
    </row>
    <row r="1595" spans="1:10" x14ac:dyDescent="0.3">
      <c r="A1595" t="s">
        <v>1599</v>
      </c>
      <c r="B1595" s="3">
        <v>21.78</v>
      </c>
      <c r="C1595" s="3">
        <v>9.31</v>
      </c>
      <c r="D1595" s="54" t="s">
        <v>3</v>
      </c>
      <c r="E1595" s="54" t="s">
        <v>2</v>
      </c>
      <c r="F1595" s="54" t="s">
        <v>2</v>
      </c>
      <c r="G1595" s="54">
        <v>0</v>
      </c>
      <c r="H1595" t="s">
        <v>2</v>
      </c>
      <c r="I1595" t="str">
        <f t="shared" si="25"/>
        <v>Normal Weight</v>
      </c>
      <c r="J1595" t="str">
        <f>IF(Table1_1[[#This Row],[HBA1C]]&gt;=6.5,"Diabetic",IF(Table1_1[[#This Row],[HBA1C]]&gt;=5.7,"Prediabetic","Normal"))</f>
        <v>Diabetic</v>
      </c>
    </row>
    <row r="1596" spans="1:10" x14ac:dyDescent="0.3">
      <c r="A1596" t="s">
        <v>1600</v>
      </c>
      <c r="B1596" s="3">
        <v>23.75</v>
      </c>
      <c r="C1596" s="3">
        <v>5.03</v>
      </c>
      <c r="D1596" s="54" t="s">
        <v>2</v>
      </c>
      <c r="E1596" s="54" t="s">
        <v>2</v>
      </c>
      <c r="F1596" s="54" t="s">
        <v>2</v>
      </c>
      <c r="G1596" s="54">
        <v>1</v>
      </c>
      <c r="H1596" t="s">
        <v>2</v>
      </c>
      <c r="I1596" t="str">
        <f t="shared" si="25"/>
        <v>Normal Weight</v>
      </c>
      <c r="J1596" t="str">
        <f>IF(Table1_1[[#This Row],[HBA1C]]&gt;=6.5,"Diabetic",IF(Table1_1[[#This Row],[HBA1C]]&gt;=5.7,"Prediabetic","Normal"))</f>
        <v>Normal</v>
      </c>
    </row>
    <row r="1597" spans="1:10" x14ac:dyDescent="0.3">
      <c r="A1597" t="s">
        <v>1601</v>
      </c>
      <c r="B1597" s="3">
        <v>33.21</v>
      </c>
      <c r="C1597" s="3">
        <v>5.07</v>
      </c>
      <c r="D1597" s="54" t="s">
        <v>3</v>
      </c>
      <c r="E1597" s="54" t="s">
        <v>2</v>
      </c>
      <c r="F1597" s="54" t="s">
        <v>2</v>
      </c>
      <c r="G1597" s="54">
        <v>1</v>
      </c>
      <c r="H1597" t="s">
        <v>2</v>
      </c>
      <c r="I1597" t="str">
        <f t="shared" si="25"/>
        <v>Obesity</v>
      </c>
      <c r="J1597" t="str">
        <f>IF(Table1_1[[#This Row],[HBA1C]]&gt;=6.5,"Diabetic",IF(Table1_1[[#This Row],[HBA1C]]&gt;=5.7,"Prediabetic","Normal"))</f>
        <v>Normal</v>
      </c>
    </row>
    <row r="1598" spans="1:10" x14ac:dyDescent="0.3">
      <c r="A1598" t="s">
        <v>1602</v>
      </c>
      <c r="B1598" s="3">
        <v>17.7</v>
      </c>
      <c r="C1598" s="3">
        <v>10.42</v>
      </c>
      <c r="D1598" s="54" t="s">
        <v>3</v>
      </c>
      <c r="E1598" s="54" t="s">
        <v>2</v>
      </c>
      <c r="F1598" s="54" t="s">
        <v>2</v>
      </c>
      <c r="G1598" s="54">
        <v>2</v>
      </c>
      <c r="H1598" t="s">
        <v>2</v>
      </c>
      <c r="I1598" t="str">
        <f t="shared" si="25"/>
        <v>Under  Weight</v>
      </c>
      <c r="J1598" t="str">
        <f>IF(Table1_1[[#This Row],[HBA1C]]&gt;=6.5,"Diabetic",IF(Table1_1[[#This Row],[HBA1C]]&gt;=5.7,"Prediabetic","Normal"))</f>
        <v>Diabetic</v>
      </c>
    </row>
    <row r="1599" spans="1:10" x14ac:dyDescent="0.3">
      <c r="A1599" t="s">
        <v>1603</v>
      </c>
      <c r="B1599" s="3">
        <v>17.2</v>
      </c>
      <c r="C1599" s="3">
        <v>6.45</v>
      </c>
      <c r="D1599" s="54" t="s">
        <v>2</v>
      </c>
      <c r="E1599" s="54" t="s">
        <v>2</v>
      </c>
      <c r="F1599" s="54" t="s">
        <v>2</v>
      </c>
      <c r="G1599" s="54">
        <v>2</v>
      </c>
      <c r="H1599" t="s">
        <v>2</v>
      </c>
      <c r="I1599" t="str">
        <f t="shared" si="25"/>
        <v>Under  Weight</v>
      </c>
      <c r="J1599" t="str">
        <f>IF(Table1_1[[#This Row],[HBA1C]]&gt;=6.5,"Diabetic",IF(Table1_1[[#This Row],[HBA1C]]&gt;=5.7,"Prediabetic","Normal"))</f>
        <v>Prediabetic</v>
      </c>
    </row>
    <row r="1600" spans="1:10" x14ac:dyDescent="0.3">
      <c r="A1600" t="s">
        <v>1604</v>
      </c>
      <c r="B1600" s="3">
        <v>19.21</v>
      </c>
      <c r="C1600" s="3">
        <v>5.52</v>
      </c>
      <c r="D1600" s="54" t="s">
        <v>2</v>
      </c>
      <c r="E1600" s="54" t="s">
        <v>2</v>
      </c>
      <c r="F1600" s="54" t="s">
        <v>2</v>
      </c>
      <c r="G1600" s="54">
        <v>2</v>
      </c>
      <c r="H1600" t="s">
        <v>2</v>
      </c>
      <c r="I1600" t="str">
        <f t="shared" si="25"/>
        <v>Normal Weight</v>
      </c>
      <c r="J1600" t="str">
        <f>IF(Table1_1[[#This Row],[HBA1C]]&gt;=6.5,"Diabetic",IF(Table1_1[[#This Row],[HBA1C]]&gt;=5.7,"Prediabetic","Normal"))</f>
        <v>Normal</v>
      </c>
    </row>
    <row r="1601" spans="1:10" x14ac:dyDescent="0.3">
      <c r="A1601" t="s">
        <v>1605</v>
      </c>
      <c r="B1601" s="3">
        <v>23.2</v>
      </c>
      <c r="C1601" s="3">
        <v>4.41</v>
      </c>
      <c r="D1601" s="54" t="s">
        <v>2</v>
      </c>
      <c r="E1601" s="54" t="s">
        <v>2</v>
      </c>
      <c r="F1601" s="54" t="s">
        <v>4</v>
      </c>
      <c r="G1601" s="54">
        <v>1</v>
      </c>
      <c r="H1601" t="s">
        <v>2</v>
      </c>
      <c r="I1601" t="str">
        <f t="shared" si="25"/>
        <v>Normal Weight</v>
      </c>
      <c r="J1601" t="str">
        <f>IF(Table1_1[[#This Row],[HBA1C]]&gt;=6.5,"Diabetic",IF(Table1_1[[#This Row],[HBA1C]]&gt;=5.7,"Prediabetic","Normal"))</f>
        <v>Normal</v>
      </c>
    </row>
    <row r="1602" spans="1:10" x14ac:dyDescent="0.3">
      <c r="A1602" t="s">
        <v>1606</v>
      </c>
      <c r="B1602" s="3">
        <v>32.5</v>
      </c>
      <c r="C1602" s="3">
        <v>4.6900000000000004</v>
      </c>
      <c r="D1602" s="54" t="s">
        <v>3</v>
      </c>
      <c r="E1602" s="54" t="s">
        <v>2</v>
      </c>
      <c r="F1602" s="54" t="s">
        <v>4</v>
      </c>
      <c r="G1602" s="54">
        <v>1</v>
      </c>
      <c r="H1602" t="s">
        <v>2</v>
      </c>
      <c r="I1602" t="str">
        <f t="shared" si="25"/>
        <v>Obesity</v>
      </c>
      <c r="J1602" t="str">
        <f>IF(Table1_1[[#This Row],[HBA1C]]&gt;=6.5,"Diabetic",IF(Table1_1[[#This Row],[HBA1C]]&gt;=5.7,"Prediabetic","Normal"))</f>
        <v>Normal</v>
      </c>
    </row>
    <row r="1603" spans="1:10" x14ac:dyDescent="0.3">
      <c r="A1603" t="s">
        <v>1607</v>
      </c>
      <c r="B1603" s="3">
        <v>20.9</v>
      </c>
      <c r="C1603" s="3">
        <v>6.94</v>
      </c>
      <c r="D1603" s="54" t="s">
        <v>2</v>
      </c>
      <c r="E1603" s="54" t="s">
        <v>2</v>
      </c>
      <c r="F1603" s="54" t="s">
        <v>2</v>
      </c>
      <c r="G1603" s="54">
        <v>0</v>
      </c>
      <c r="H1603" t="s">
        <v>2</v>
      </c>
      <c r="I1603" t="str">
        <f t="shared" si="25"/>
        <v>Normal Weight</v>
      </c>
      <c r="J1603" t="str">
        <f>IF(Table1_1[[#This Row],[HBA1C]]&gt;=6.5,"Diabetic",IF(Table1_1[[#This Row],[HBA1C]]&gt;=5.7,"Prediabetic","Normal"))</f>
        <v>Diabetic</v>
      </c>
    </row>
    <row r="1604" spans="1:10" x14ac:dyDescent="0.3">
      <c r="A1604" t="s">
        <v>1608</v>
      </c>
      <c r="B1604" s="3">
        <v>19.11</v>
      </c>
      <c r="C1604" s="3">
        <v>4.3499999999999996</v>
      </c>
      <c r="D1604" s="54" t="s">
        <v>2</v>
      </c>
      <c r="E1604" s="54" t="s">
        <v>2</v>
      </c>
      <c r="F1604" s="54" t="s">
        <v>2</v>
      </c>
      <c r="G1604" s="54">
        <v>2</v>
      </c>
      <c r="H1604" t="s">
        <v>2</v>
      </c>
      <c r="I1604" t="str">
        <f t="shared" si="25"/>
        <v>Normal Weight</v>
      </c>
      <c r="J1604" t="str">
        <f>IF(Table1_1[[#This Row],[HBA1C]]&gt;=6.5,"Diabetic",IF(Table1_1[[#This Row],[HBA1C]]&gt;=5.7,"Prediabetic","Normal"))</f>
        <v>Normal</v>
      </c>
    </row>
    <row r="1605" spans="1:10" x14ac:dyDescent="0.3">
      <c r="A1605" t="s">
        <v>1609</v>
      </c>
      <c r="B1605" s="3">
        <v>31.17</v>
      </c>
      <c r="C1605" s="3">
        <v>5.28</v>
      </c>
      <c r="D1605" s="54" t="s">
        <v>2</v>
      </c>
      <c r="E1605" s="54" t="s">
        <v>2</v>
      </c>
      <c r="F1605" s="54" t="s">
        <v>2</v>
      </c>
      <c r="G1605" s="54">
        <v>1</v>
      </c>
      <c r="H1605" t="s">
        <v>2</v>
      </c>
      <c r="I1605" t="str">
        <f t="shared" si="25"/>
        <v>Obesity</v>
      </c>
      <c r="J1605" t="str">
        <f>IF(Table1_1[[#This Row],[HBA1C]]&gt;=6.5,"Diabetic",IF(Table1_1[[#This Row],[HBA1C]]&gt;=5.7,"Prediabetic","Normal"))</f>
        <v>Normal</v>
      </c>
    </row>
    <row r="1606" spans="1:10" x14ac:dyDescent="0.3">
      <c r="A1606" t="s">
        <v>1610</v>
      </c>
      <c r="B1606" s="3">
        <v>36.08</v>
      </c>
      <c r="C1606" s="3">
        <v>4.29</v>
      </c>
      <c r="D1606" s="54" t="s">
        <v>2</v>
      </c>
      <c r="E1606" s="54" t="s">
        <v>2</v>
      </c>
      <c r="F1606" s="54" t="s">
        <v>2</v>
      </c>
      <c r="G1606" s="54">
        <v>0</v>
      </c>
      <c r="H1606" t="s">
        <v>2</v>
      </c>
      <c r="I1606" t="str">
        <f t="shared" si="25"/>
        <v>Obesity</v>
      </c>
      <c r="J1606" t="str">
        <f>IF(Table1_1[[#This Row],[HBA1C]]&gt;=6.5,"Diabetic",IF(Table1_1[[#This Row],[HBA1C]]&gt;=5.7,"Prediabetic","Normal"))</f>
        <v>Normal</v>
      </c>
    </row>
    <row r="1607" spans="1:10" x14ac:dyDescent="0.3">
      <c r="A1607" t="s">
        <v>1611</v>
      </c>
      <c r="B1607" s="3">
        <v>28.024999999999999</v>
      </c>
      <c r="C1607" s="3">
        <v>5.69</v>
      </c>
      <c r="D1607" s="54" t="s">
        <v>3</v>
      </c>
      <c r="E1607" s="54" t="s">
        <v>2</v>
      </c>
      <c r="F1607" s="54" t="s">
        <v>2</v>
      </c>
      <c r="G1607" s="54">
        <v>0</v>
      </c>
      <c r="H1607" t="s">
        <v>2</v>
      </c>
      <c r="I1607" t="str">
        <f t="shared" si="25"/>
        <v>Overweight</v>
      </c>
      <c r="J1607" t="str">
        <f>IF(Table1_1[[#This Row],[HBA1C]]&gt;=6.5,"Diabetic",IF(Table1_1[[#This Row],[HBA1C]]&gt;=5.7,"Prediabetic","Normal"))</f>
        <v>Normal</v>
      </c>
    </row>
    <row r="1608" spans="1:10" x14ac:dyDescent="0.3">
      <c r="A1608" t="s">
        <v>1612</v>
      </c>
      <c r="B1608" s="3">
        <v>24.32</v>
      </c>
      <c r="C1608" s="3">
        <v>5.56</v>
      </c>
      <c r="D1608" s="54" t="s">
        <v>3</v>
      </c>
      <c r="E1608" s="54" t="s">
        <v>2</v>
      </c>
      <c r="F1608" s="54" t="s">
        <v>2</v>
      </c>
      <c r="G1608" s="54">
        <v>0</v>
      </c>
      <c r="H1608" t="s">
        <v>2</v>
      </c>
      <c r="I1608" t="str">
        <f t="shared" ref="I1608:I1671" si="26">IF(B1608&gt;=30,"Obesity",IF(B1608&gt;=25,"Overweight",IF(B1608&gt;18.5,"Normal Weight","Under  Weight")))</f>
        <v>Normal Weight</v>
      </c>
      <c r="J1608" t="str">
        <f>IF(Table1_1[[#This Row],[HBA1C]]&gt;=6.5,"Diabetic",IF(Table1_1[[#This Row],[HBA1C]]&gt;=5.7,"Prediabetic","Normal"))</f>
        <v>Normal</v>
      </c>
    </row>
    <row r="1609" spans="1:10" x14ac:dyDescent="0.3">
      <c r="A1609" t="s">
        <v>1613</v>
      </c>
      <c r="B1609" s="3">
        <v>38</v>
      </c>
      <c r="C1609" s="3">
        <v>5.41</v>
      </c>
      <c r="D1609" s="54" t="s">
        <v>3</v>
      </c>
      <c r="E1609" s="54" t="s">
        <v>2</v>
      </c>
      <c r="F1609" s="54" t="s">
        <v>2</v>
      </c>
      <c r="G1609" s="54">
        <v>1</v>
      </c>
      <c r="H1609" t="s">
        <v>2</v>
      </c>
      <c r="I1609" t="str">
        <f t="shared" si="26"/>
        <v>Obesity</v>
      </c>
      <c r="J1609" t="str">
        <f>IF(Table1_1[[#This Row],[HBA1C]]&gt;=6.5,"Diabetic",IF(Table1_1[[#This Row],[HBA1C]]&gt;=5.7,"Prediabetic","Normal"))</f>
        <v>Normal</v>
      </c>
    </row>
    <row r="1610" spans="1:10" x14ac:dyDescent="0.3">
      <c r="A1610" t="s">
        <v>1614</v>
      </c>
      <c r="B1610" s="3">
        <v>31.6</v>
      </c>
      <c r="C1610" s="3">
        <v>10.85</v>
      </c>
      <c r="D1610" s="54" t="s">
        <v>3</v>
      </c>
      <c r="E1610" s="54" t="s">
        <v>2</v>
      </c>
      <c r="F1610" s="54" t="s">
        <v>2</v>
      </c>
      <c r="G1610" s="54">
        <v>0</v>
      </c>
      <c r="H1610" t="s">
        <v>2</v>
      </c>
      <c r="I1610" t="str">
        <f t="shared" si="26"/>
        <v>Obesity</v>
      </c>
      <c r="J1610" t="str">
        <f>IF(Table1_1[[#This Row],[HBA1C]]&gt;=6.5,"Diabetic",IF(Table1_1[[#This Row],[HBA1C]]&gt;=5.7,"Prediabetic","Normal"))</f>
        <v>Diabetic</v>
      </c>
    </row>
    <row r="1611" spans="1:10" x14ac:dyDescent="0.3">
      <c r="A1611" t="s">
        <v>1615</v>
      </c>
      <c r="B1611" s="3">
        <v>31.02</v>
      </c>
      <c r="C1611" s="3">
        <v>11.63</v>
      </c>
      <c r="D1611" s="54" t="s">
        <v>3</v>
      </c>
      <c r="E1611" s="54" t="s">
        <v>2</v>
      </c>
      <c r="F1611" s="54" t="s">
        <v>2</v>
      </c>
      <c r="G1611" s="54">
        <v>0</v>
      </c>
      <c r="H1611" t="s">
        <v>2</v>
      </c>
      <c r="I1611" t="str">
        <f t="shared" si="26"/>
        <v>Obesity</v>
      </c>
      <c r="J1611" t="str">
        <f>IF(Table1_1[[#This Row],[HBA1C]]&gt;=6.5,"Diabetic",IF(Table1_1[[#This Row],[HBA1C]]&gt;=5.7,"Prediabetic","Normal"))</f>
        <v>Diabetic</v>
      </c>
    </row>
    <row r="1612" spans="1:10" x14ac:dyDescent="0.3">
      <c r="A1612" t="s">
        <v>1616</v>
      </c>
      <c r="B1612" s="3">
        <v>29.26</v>
      </c>
      <c r="C1612" s="3">
        <v>5.68</v>
      </c>
      <c r="D1612" s="54" t="s">
        <v>3</v>
      </c>
      <c r="E1612" s="54" t="s">
        <v>2</v>
      </c>
      <c r="F1612" s="54" t="s">
        <v>2</v>
      </c>
      <c r="G1612" s="54">
        <v>1</v>
      </c>
      <c r="H1612" t="s">
        <v>2</v>
      </c>
      <c r="I1612" t="str">
        <f t="shared" si="26"/>
        <v>Overweight</v>
      </c>
      <c r="J1612" t="str">
        <f>IF(Table1_1[[#This Row],[HBA1C]]&gt;=6.5,"Diabetic",IF(Table1_1[[#This Row],[HBA1C]]&gt;=5.7,"Prediabetic","Normal"))</f>
        <v>Normal</v>
      </c>
    </row>
    <row r="1613" spans="1:10" x14ac:dyDescent="0.3">
      <c r="A1613" t="s">
        <v>1617</v>
      </c>
      <c r="B1613" s="3">
        <v>15.09</v>
      </c>
      <c r="C1613" s="3">
        <v>7.59</v>
      </c>
      <c r="D1613" s="54" t="s">
        <v>3</v>
      </c>
      <c r="E1613" s="54" t="s">
        <v>2</v>
      </c>
      <c r="F1613" s="54" t="s">
        <v>2</v>
      </c>
      <c r="G1613" s="54">
        <v>2</v>
      </c>
      <c r="H1613" t="s">
        <v>2</v>
      </c>
      <c r="I1613" t="str">
        <f t="shared" si="26"/>
        <v>Under  Weight</v>
      </c>
      <c r="J1613" t="str">
        <f>IF(Table1_1[[#This Row],[HBA1C]]&gt;=6.5,"Diabetic",IF(Table1_1[[#This Row],[HBA1C]]&gt;=5.7,"Prediabetic","Normal"))</f>
        <v>Diabetic</v>
      </c>
    </row>
    <row r="1614" spans="1:10" x14ac:dyDescent="0.3">
      <c r="A1614" t="s">
        <v>1618</v>
      </c>
      <c r="B1614" s="3">
        <v>22.63</v>
      </c>
      <c r="C1614" s="3">
        <v>5.09</v>
      </c>
      <c r="D1614" s="54" t="s">
        <v>3</v>
      </c>
      <c r="E1614" s="54" t="s">
        <v>2</v>
      </c>
      <c r="F1614" s="54" t="s">
        <v>2</v>
      </c>
      <c r="G1614" s="54">
        <v>0</v>
      </c>
      <c r="H1614" t="s">
        <v>2</v>
      </c>
      <c r="I1614" t="str">
        <f t="shared" si="26"/>
        <v>Normal Weight</v>
      </c>
      <c r="J1614" t="str">
        <f>IF(Table1_1[[#This Row],[HBA1C]]&gt;=6.5,"Diabetic",IF(Table1_1[[#This Row],[HBA1C]]&gt;=5.7,"Prediabetic","Normal"))</f>
        <v>Normal</v>
      </c>
    </row>
    <row r="1615" spans="1:10" x14ac:dyDescent="0.3">
      <c r="A1615" t="s">
        <v>1619</v>
      </c>
      <c r="B1615" s="3">
        <v>23.46</v>
      </c>
      <c r="C1615" s="3">
        <v>4.21</v>
      </c>
      <c r="D1615" s="54" t="s">
        <v>2</v>
      </c>
      <c r="E1615" s="54" t="s">
        <v>2</v>
      </c>
      <c r="F1615" s="54" t="s">
        <v>2</v>
      </c>
      <c r="G1615" s="54">
        <v>1</v>
      </c>
      <c r="H1615" t="s">
        <v>2</v>
      </c>
      <c r="I1615" t="str">
        <f t="shared" si="26"/>
        <v>Normal Weight</v>
      </c>
      <c r="J1615" t="str">
        <f>IF(Table1_1[[#This Row],[HBA1C]]&gt;=6.5,"Diabetic",IF(Table1_1[[#This Row],[HBA1C]]&gt;=5.7,"Prediabetic","Normal"))</f>
        <v>Normal</v>
      </c>
    </row>
    <row r="1616" spans="1:10" x14ac:dyDescent="0.3">
      <c r="A1616" t="s">
        <v>1620</v>
      </c>
      <c r="B1616" s="3">
        <v>22.56</v>
      </c>
      <c r="C1616" s="3">
        <v>4.34</v>
      </c>
      <c r="D1616" s="54" t="s">
        <v>3</v>
      </c>
      <c r="E1616" s="54" t="s">
        <v>2</v>
      </c>
      <c r="F1616" s="54" t="s">
        <v>2</v>
      </c>
      <c r="G1616" s="54">
        <v>0</v>
      </c>
      <c r="H1616" t="s">
        <v>2</v>
      </c>
      <c r="I1616" t="str">
        <f t="shared" si="26"/>
        <v>Normal Weight</v>
      </c>
      <c r="J1616" t="str">
        <f>IF(Table1_1[[#This Row],[HBA1C]]&gt;=6.5,"Diabetic",IF(Table1_1[[#This Row],[HBA1C]]&gt;=5.7,"Prediabetic","Normal"))</f>
        <v>Normal</v>
      </c>
    </row>
    <row r="1617" spans="1:10" x14ac:dyDescent="0.3">
      <c r="A1617" t="s">
        <v>1621</v>
      </c>
      <c r="B1617" s="3">
        <v>19.28</v>
      </c>
      <c r="C1617" s="3">
        <v>11.85</v>
      </c>
      <c r="D1617" s="54" t="s">
        <v>2</v>
      </c>
      <c r="E1617" s="54" t="s">
        <v>2</v>
      </c>
      <c r="F1617" s="54" t="s">
        <v>2</v>
      </c>
      <c r="G1617" s="54">
        <v>2</v>
      </c>
      <c r="H1617" t="s">
        <v>2</v>
      </c>
      <c r="I1617" t="str">
        <f t="shared" si="26"/>
        <v>Normal Weight</v>
      </c>
      <c r="J1617" t="str">
        <f>IF(Table1_1[[#This Row],[HBA1C]]&gt;=6.5,"Diabetic",IF(Table1_1[[#This Row],[HBA1C]]&gt;=5.7,"Prediabetic","Normal"))</f>
        <v>Diabetic</v>
      </c>
    </row>
    <row r="1618" spans="1:10" x14ac:dyDescent="0.3">
      <c r="A1618" t="s">
        <v>1622</v>
      </c>
      <c r="B1618" s="3">
        <v>15.37</v>
      </c>
      <c r="C1618" s="3">
        <v>9.61</v>
      </c>
      <c r="D1618" s="54" t="s">
        <v>3</v>
      </c>
      <c r="E1618" s="54" t="s">
        <v>2</v>
      </c>
      <c r="F1618" s="54" t="s">
        <v>2</v>
      </c>
      <c r="G1618" s="54">
        <v>2</v>
      </c>
      <c r="H1618" t="s">
        <v>2</v>
      </c>
      <c r="I1618" t="str">
        <f t="shared" si="26"/>
        <v>Under  Weight</v>
      </c>
      <c r="J1618" t="str">
        <f>IF(Table1_1[[#This Row],[HBA1C]]&gt;=6.5,"Diabetic",IF(Table1_1[[#This Row],[HBA1C]]&gt;=5.7,"Prediabetic","Normal"))</f>
        <v>Diabetic</v>
      </c>
    </row>
    <row r="1619" spans="1:10" x14ac:dyDescent="0.3">
      <c r="A1619" t="s">
        <v>1623</v>
      </c>
      <c r="B1619" s="3">
        <v>18.71</v>
      </c>
      <c r="C1619" s="3">
        <v>5.29</v>
      </c>
      <c r="D1619" s="54" t="s">
        <v>3</v>
      </c>
      <c r="E1619" s="54" t="s">
        <v>2</v>
      </c>
      <c r="F1619" s="54" t="s">
        <v>2</v>
      </c>
      <c r="G1619" s="54">
        <v>0</v>
      </c>
      <c r="H1619" t="s">
        <v>2</v>
      </c>
      <c r="I1619" t="str">
        <f t="shared" si="26"/>
        <v>Normal Weight</v>
      </c>
      <c r="J1619" t="str">
        <f>IF(Table1_1[[#This Row],[HBA1C]]&gt;=6.5,"Diabetic",IF(Table1_1[[#This Row],[HBA1C]]&gt;=5.7,"Prediabetic","Normal"))</f>
        <v>Normal</v>
      </c>
    </row>
    <row r="1620" spans="1:10" x14ac:dyDescent="0.3">
      <c r="A1620" t="s">
        <v>1624</v>
      </c>
      <c r="B1620" s="3">
        <v>20.61</v>
      </c>
      <c r="C1620" s="3">
        <v>6.89</v>
      </c>
      <c r="D1620" s="54" t="s">
        <v>2</v>
      </c>
      <c r="E1620" s="54" t="s">
        <v>2</v>
      </c>
      <c r="F1620" s="54" t="s">
        <v>2</v>
      </c>
      <c r="G1620" s="54">
        <v>0</v>
      </c>
      <c r="H1620" t="s">
        <v>2</v>
      </c>
      <c r="I1620" t="str">
        <f t="shared" si="26"/>
        <v>Normal Weight</v>
      </c>
      <c r="J1620" t="str">
        <f>IF(Table1_1[[#This Row],[HBA1C]]&gt;=6.5,"Diabetic",IF(Table1_1[[#This Row],[HBA1C]]&gt;=5.7,"Prediabetic","Normal"))</f>
        <v>Diabetic</v>
      </c>
    </row>
    <row r="1621" spans="1:10" x14ac:dyDescent="0.3">
      <c r="A1621" t="s">
        <v>1625</v>
      </c>
      <c r="B1621" s="3">
        <v>15.99</v>
      </c>
      <c r="C1621" s="3">
        <v>4.57</v>
      </c>
      <c r="D1621" s="54" t="s">
        <v>3</v>
      </c>
      <c r="E1621" s="54" t="s">
        <v>2</v>
      </c>
      <c r="F1621" s="54" t="s">
        <v>4</v>
      </c>
      <c r="G1621" s="54">
        <v>1</v>
      </c>
      <c r="H1621" t="s">
        <v>2</v>
      </c>
      <c r="I1621" t="str">
        <f t="shared" si="26"/>
        <v>Under  Weight</v>
      </c>
      <c r="J1621" t="str">
        <f>IF(Table1_1[[#This Row],[HBA1C]]&gt;=6.5,"Diabetic",IF(Table1_1[[#This Row],[HBA1C]]&gt;=5.7,"Prediabetic","Normal"))</f>
        <v>Normal</v>
      </c>
    </row>
    <row r="1622" spans="1:10" x14ac:dyDescent="0.3">
      <c r="A1622" t="s">
        <v>1626</v>
      </c>
      <c r="B1622" s="3">
        <v>33.155000000000001</v>
      </c>
      <c r="C1622" s="3">
        <v>4.32</v>
      </c>
      <c r="D1622" s="54" t="s">
        <v>2</v>
      </c>
      <c r="E1622" s="54" t="s">
        <v>2</v>
      </c>
      <c r="F1622" s="54" t="s">
        <v>2</v>
      </c>
      <c r="G1622" s="54">
        <v>0</v>
      </c>
      <c r="H1622" t="s">
        <v>2</v>
      </c>
      <c r="I1622" t="str">
        <f t="shared" si="26"/>
        <v>Obesity</v>
      </c>
      <c r="J1622" t="str">
        <f>IF(Table1_1[[#This Row],[HBA1C]]&gt;=6.5,"Diabetic",IF(Table1_1[[#This Row],[HBA1C]]&gt;=5.7,"Prediabetic","Normal"))</f>
        <v>Normal</v>
      </c>
    </row>
    <row r="1623" spans="1:10" x14ac:dyDescent="0.3">
      <c r="A1623" t="s">
        <v>1627</v>
      </c>
      <c r="B1623" s="3">
        <v>26.22</v>
      </c>
      <c r="C1623" s="3">
        <v>5.57</v>
      </c>
      <c r="D1623" s="54" t="s">
        <v>3</v>
      </c>
      <c r="E1623" s="54" t="s">
        <v>2</v>
      </c>
      <c r="F1623" s="54" t="s">
        <v>4</v>
      </c>
      <c r="G1623" s="54">
        <v>1</v>
      </c>
      <c r="H1623" t="s">
        <v>2</v>
      </c>
      <c r="I1623" t="str">
        <f t="shared" si="26"/>
        <v>Overweight</v>
      </c>
      <c r="J1623" t="str">
        <f>IF(Table1_1[[#This Row],[HBA1C]]&gt;=6.5,"Diabetic",IF(Table1_1[[#This Row],[HBA1C]]&gt;=5.7,"Prediabetic","Normal"))</f>
        <v>Normal</v>
      </c>
    </row>
    <row r="1624" spans="1:10" x14ac:dyDescent="0.3">
      <c r="A1624" t="s">
        <v>1628</v>
      </c>
      <c r="B1624" s="3">
        <v>21.85</v>
      </c>
      <c r="C1624" s="3">
        <v>5.26</v>
      </c>
      <c r="D1624" s="54" t="s">
        <v>3</v>
      </c>
      <c r="E1624" s="54" t="s">
        <v>2</v>
      </c>
      <c r="F1624" s="54" t="s">
        <v>4</v>
      </c>
      <c r="G1624" s="54">
        <v>1</v>
      </c>
      <c r="H1624" t="s">
        <v>2</v>
      </c>
      <c r="I1624" t="str">
        <f t="shared" si="26"/>
        <v>Normal Weight</v>
      </c>
      <c r="J1624" t="str">
        <f>IF(Table1_1[[#This Row],[HBA1C]]&gt;=6.5,"Diabetic",IF(Table1_1[[#This Row],[HBA1C]]&gt;=5.7,"Prediabetic","Normal"))</f>
        <v>Normal</v>
      </c>
    </row>
    <row r="1625" spans="1:10" x14ac:dyDescent="0.3">
      <c r="A1625" t="s">
        <v>1629</v>
      </c>
      <c r="B1625" s="3">
        <v>30.495000000000001</v>
      </c>
      <c r="C1625" s="3">
        <v>6.25</v>
      </c>
      <c r="D1625" s="54" t="s">
        <v>2</v>
      </c>
      <c r="E1625" s="54" t="s">
        <v>2</v>
      </c>
      <c r="F1625" s="54" t="s">
        <v>2</v>
      </c>
      <c r="G1625" s="54">
        <v>0</v>
      </c>
      <c r="H1625" t="s">
        <v>2</v>
      </c>
      <c r="I1625" t="str">
        <f t="shared" si="26"/>
        <v>Obesity</v>
      </c>
      <c r="J1625" t="str">
        <f>IF(Table1_1[[#This Row],[HBA1C]]&gt;=6.5,"Diabetic",IF(Table1_1[[#This Row],[HBA1C]]&gt;=5.7,"Prediabetic","Normal"))</f>
        <v>Prediabetic</v>
      </c>
    </row>
    <row r="1626" spans="1:10" x14ac:dyDescent="0.3">
      <c r="A1626" t="s">
        <v>1630</v>
      </c>
      <c r="B1626" s="3">
        <v>34.104999999999997</v>
      </c>
      <c r="C1626" s="3">
        <v>5.67</v>
      </c>
      <c r="D1626" s="54" t="s">
        <v>3</v>
      </c>
      <c r="E1626" s="54" t="s">
        <v>2</v>
      </c>
      <c r="F1626" s="54" t="s">
        <v>2</v>
      </c>
      <c r="G1626" s="54">
        <v>0</v>
      </c>
      <c r="H1626" t="s">
        <v>2</v>
      </c>
      <c r="I1626" t="str">
        <f t="shared" si="26"/>
        <v>Obesity</v>
      </c>
      <c r="J1626" t="str">
        <f>IF(Table1_1[[#This Row],[HBA1C]]&gt;=6.5,"Diabetic",IF(Table1_1[[#This Row],[HBA1C]]&gt;=5.7,"Prediabetic","Normal"))</f>
        <v>Normal</v>
      </c>
    </row>
    <row r="1627" spans="1:10" x14ac:dyDescent="0.3">
      <c r="A1627" t="s">
        <v>1631</v>
      </c>
      <c r="B1627" s="3">
        <v>32.770000000000003</v>
      </c>
      <c r="C1627" s="3">
        <v>4.42</v>
      </c>
      <c r="D1627" s="54" t="s">
        <v>3</v>
      </c>
      <c r="E1627" s="54" t="s">
        <v>2</v>
      </c>
      <c r="F1627" s="54" t="s">
        <v>2</v>
      </c>
      <c r="G1627" s="54">
        <v>1</v>
      </c>
      <c r="H1627" t="s">
        <v>2</v>
      </c>
      <c r="I1627" t="str">
        <f t="shared" si="26"/>
        <v>Obesity</v>
      </c>
      <c r="J1627" t="str">
        <f>IF(Table1_1[[#This Row],[HBA1C]]&gt;=6.5,"Diabetic",IF(Table1_1[[#This Row],[HBA1C]]&gt;=5.7,"Prediabetic","Normal"))</f>
        <v>Normal</v>
      </c>
    </row>
    <row r="1628" spans="1:10" x14ac:dyDescent="0.3">
      <c r="A1628" t="s">
        <v>1632</v>
      </c>
      <c r="B1628" s="3">
        <v>16.850000000000001</v>
      </c>
      <c r="C1628" s="3">
        <v>11.75</v>
      </c>
      <c r="D1628" s="54" t="s">
        <v>3</v>
      </c>
      <c r="E1628" s="54" t="s">
        <v>2</v>
      </c>
      <c r="F1628" s="54" t="s">
        <v>2</v>
      </c>
      <c r="G1628" s="54">
        <v>2</v>
      </c>
      <c r="H1628" t="s">
        <v>2</v>
      </c>
      <c r="I1628" t="str">
        <f t="shared" si="26"/>
        <v>Under  Weight</v>
      </c>
      <c r="J1628" t="str">
        <f>IF(Table1_1[[#This Row],[HBA1C]]&gt;=6.5,"Diabetic",IF(Table1_1[[#This Row],[HBA1C]]&gt;=5.7,"Prediabetic","Normal"))</f>
        <v>Diabetic</v>
      </c>
    </row>
    <row r="1629" spans="1:10" x14ac:dyDescent="0.3">
      <c r="A1629" t="s">
        <v>1633</v>
      </c>
      <c r="B1629" s="3">
        <v>34.700000000000003</v>
      </c>
      <c r="C1629" s="3">
        <v>6.06</v>
      </c>
      <c r="D1629" s="54" t="s">
        <v>2</v>
      </c>
      <c r="E1629" s="54" t="s">
        <v>2</v>
      </c>
      <c r="F1629" s="54" t="s">
        <v>2</v>
      </c>
      <c r="G1629" s="54">
        <v>1</v>
      </c>
      <c r="H1629" t="s">
        <v>2</v>
      </c>
      <c r="I1629" t="str">
        <f t="shared" si="26"/>
        <v>Obesity</v>
      </c>
      <c r="J1629" t="str">
        <f>IF(Table1_1[[#This Row],[HBA1C]]&gt;=6.5,"Diabetic",IF(Table1_1[[#This Row],[HBA1C]]&gt;=5.7,"Prediabetic","Normal"))</f>
        <v>Prediabetic</v>
      </c>
    </row>
    <row r="1630" spans="1:10" x14ac:dyDescent="0.3">
      <c r="A1630" t="s">
        <v>1634</v>
      </c>
      <c r="B1630" s="3">
        <v>37.049999999999997</v>
      </c>
      <c r="C1630" s="3">
        <v>5.48</v>
      </c>
      <c r="D1630" s="54" t="s">
        <v>2</v>
      </c>
      <c r="E1630" s="54" t="s">
        <v>2</v>
      </c>
      <c r="F1630" s="54" t="s">
        <v>2</v>
      </c>
      <c r="G1630" s="54">
        <v>1</v>
      </c>
      <c r="H1630" t="s">
        <v>2</v>
      </c>
      <c r="I1630" t="str">
        <f t="shared" si="26"/>
        <v>Obesity</v>
      </c>
      <c r="J1630" t="str">
        <f>IF(Table1_1[[#This Row],[HBA1C]]&gt;=6.5,"Diabetic",IF(Table1_1[[#This Row],[HBA1C]]&gt;=5.7,"Prediabetic","Normal"))</f>
        <v>Normal</v>
      </c>
    </row>
    <row r="1631" spans="1:10" x14ac:dyDescent="0.3">
      <c r="A1631" t="s">
        <v>1635</v>
      </c>
      <c r="B1631" s="3">
        <v>18.78</v>
      </c>
      <c r="C1631" s="3">
        <v>4.45</v>
      </c>
      <c r="D1631" s="54" t="s">
        <v>2</v>
      </c>
      <c r="E1631" s="54" t="s">
        <v>2</v>
      </c>
      <c r="F1631" s="54" t="s">
        <v>4</v>
      </c>
      <c r="G1631" s="54">
        <v>1</v>
      </c>
      <c r="H1631" t="s">
        <v>2</v>
      </c>
      <c r="I1631" t="str">
        <f t="shared" si="26"/>
        <v>Normal Weight</v>
      </c>
      <c r="J1631" t="str">
        <f>IF(Table1_1[[#This Row],[HBA1C]]&gt;=6.5,"Diabetic",IF(Table1_1[[#This Row],[HBA1C]]&gt;=5.7,"Prediabetic","Normal"))</f>
        <v>Normal</v>
      </c>
    </row>
    <row r="1632" spans="1:10" x14ac:dyDescent="0.3">
      <c r="A1632" t="s">
        <v>1636</v>
      </c>
      <c r="B1632" s="3">
        <v>28.024999999999999</v>
      </c>
      <c r="C1632" s="3">
        <v>5</v>
      </c>
      <c r="D1632" s="54" t="s">
        <v>2</v>
      </c>
      <c r="E1632" s="54" t="s">
        <v>2</v>
      </c>
      <c r="F1632" s="54" t="s">
        <v>2</v>
      </c>
      <c r="G1632" s="54">
        <v>1</v>
      </c>
      <c r="H1632" t="s">
        <v>2</v>
      </c>
      <c r="I1632" t="str">
        <f t="shared" si="26"/>
        <v>Overweight</v>
      </c>
      <c r="J1632" t="str">
        <f>IF(Table1_1[[#This Row],[HBA1C]]&gt;=6.5,"Diabetic",IF(Table1_1[[#This Row],[HBA1C]]&gt;=5.7,"Prediabetic","Normal"))</f>
        <v>Normal</v>
      </c>
    </row>
    <row r="1633" spans="1:10" x14ac:dyDescent="0.3">
      <c r="A1633" t="s">
        <v>1637</v>
      </c>
      <c r="B1633" s="3">
        <v>35.090000000000003</v>
      </c>
      <c r="C1633" s="3">
        <v>5.84</v>
      </c>
      <c r="D1633" s="54" t="s">
        <v>2</v>
      </c>
      <c r="E1633" s="54" t="s">
        <v>2</v>
      </c>
      <c r="F1633" s="54" t="s">
        <v>2</v>
      </c>
      <c r="G1633" s="54">
        <v>0</v>
      </c>
      <c r="H1633" t="s">
        <v>2</v>
      </c>
      <c r="I1633" t="str">
        <f t="shared" si="26"/>
        <v>Obesity</v>
      </c>
      <c r="J1633" t="str">
        <f>IF(Table1_1[[#This Row],[HBA1C]]&gt;=6.5,"Diabetic",IF(Table1_1[[#This Row],[HBA1C]]&gt;=5.7,"Prediabetic","Normal"))</f>
        <v>Prediabetic</v>
      </c>
    </row>
    <row r="1634" spans="1:10" x14ac:dyDescent="0.3">
      <c r="A1634" t="s">
        <v>1638</v>
      </c>
      <c r="B1634" s="3">
        <v>34.42</v>
      </c>
      <c r="C1634" s="3">
        <v>5.21</v>
      </c>
      <c r="D1634" s="54" t="s">
        <v>3</v>
      </c>
      <c r="E1634" s="54" t="s">
        <v>2</v>
      </c>
      <c r="F1634" s="54" t="s">
        <v>2</v>
      </c>
      <c r="G1634" s="54">
        <v>0</v>
      </c>
      <c r="H1634" t="s">
        <v>2</v>
      </c>
      <c r="I1634" t="str">
        <f t="shared" si="26"/>
        <v>Obesity</v>
      </c>
      <c r="J1634" t="str">
        <f>IF(Table1_1[[#This Row],[HBA1C]]&gt;=6.5,"Diabetic",IF(Table1_1[[#This Row],[HBA1C]]&gt;=5.7,"Prediabetic","Normal"))</f>
        <v>Normal</v>
      </c>
    </row>
    <row r="1635" spans="1:10" x14ac:dyDescent="0.3">
      <c r="A1635" t="s">
        <v>1639</v>
      </c>
      <c r="B1635" s="3">
        <v>29.4</v>
      </c>
      <c r="C1635" s="3">
        <v>4.26</v>
      </c>
      <c r="D1635" s="54" t="s">
        <v>2</v>
      </c>
      <c r="E1635" s="54" t="s">
        <v>2</v>
      </c>
      <c r="F1635" s="54" t="s">
        <v>2</v>
      </c>
      <c r="G1635" s="54">
        <v>0</v>
      </c>
      <c r="H1635" t="s">
        <v>2</v>
      </c>
      <c r="I1635" t="str">
        <f t="shared" si="26"/>
        <v>Overweight</v>
      </c>
      <c r="J1635" t="str">
        <f>IF(Table1_1[[#This Row],[HBA1C]]&gt;=6.5,"Diabetic",IF(Table1_1[[#This Row],[HBA1C]]&gt;=5.7,"Prediabetic","Normal"))</f>
        <v>Normal</v>
      </c>
    </row>
    <row r="1636" spans="1:10" x14ac:dyDescent="0.3">
      <c r="A1636" t="s">
        <v>1640</v>
      </c>
      <c r="B1636" s="3">
        <v>21.31</v>
      </c>
      <c r="C1636" s="3">
        <v>4.17</v>
      </c>
      <c r="D1636" s="54" t="s">
        <v>2</v>
      </c>
      <c r="E1636" s="54" t="s">
        <v>2</v>
      </c>
      <c r="F1636" s="54" t="s">
        <v>2</v>
      </c>
      <c r="G1636" s="54">
        <v>0</v>
      </c>
      <c r="H1636" t="s">
        <v>2</v>
      </c>
      <c r="I1636" t="str">
        <f t="shared" si="26"/>
        <v>Normal Weight</v>
      </c>
      <c r="J1636" t="str">
        <f>IF(Table1_1[[#This Row],[HBA1C]]&gt;=6.5,"Diabetic",IF(Table1_1[[#This Row],[HBA1C]]&gt;=5.7,"Prediabetic","Normal"))</f>
        <v>Normal</v>
      </c>
    </row>
    <row r="1637" spans="1:10" x14ac:dyDescent="0.3">
      <c r="A1637" t="s">
        <v>1641</v>
      </c>
      <c r="B1637" s="3">
        <v>19.559999999999999</v>
      </c>
      <c r="C1637" s="3">
        <v>11.96</v>
      </c>
      <c r="D1637" s="54" t="s">
        <v>2</v>
      </c>
      <c r="E1637" s="54" t="s">
        <v>2</v>
      </c>
      <c r="F1637" s="54" t="s">
        <v>2</v>
      </c>
      <c r="G1637" s="54">
        <v>0</v>
      </c>
      <c r="H1637" t="s">
        <v>2</v>
      </c>
      <c r="I1637" t="str">
        <f t="shared" si="26"/>
        <v>Normal Weight</v>
      </c>
      <c r="J1637" t="str">
        <f>IF(Table1_1[[#This Row],[HBA1C]]&gt;=6.5,"Diabetic",IF(Table1_1[[#This Row],[HBA1C]]&gt;=5.7,"Prediabetic","Normal"))</f>
        <v>Diabetic</v>
      </c>
    </row>
    <row r="1638" spans="1:10" x14ac:dyDescent="0.3">
      <c r="A1638" t="s">
        <v>1642</v>
      </c>
      <c r="B1638" s="3">
        <v>37.335000000000001</v>
      </c>
      <c r="C1638" s="3">
        <v>6.26</v>
      </c>
      <c r="D1638" s="54" t="s">
        <v>3</v>
      </c>
      <c r="E1638" s="54" t="s">
        <v>2</v>
      </c>
      <c r="F1638" s="54" t="s">
        <v>2</v>
      </c>
      <c r="G1638" s="54">
        <v>1</v>
      </c>
      <c r="H1638" t="s">
        <v>2</v>
      </c>
      <c r="I1638" t="str">
        <f t="shared" si="26"/>
        <v>Obesity</v>
      </c>
      <c r="J1638" t="str">
        <f>IF(Table1_1[[#This Row],[HBA1C]]&gt;=6.5,"Diabetic",IF(Table1_1[[#This Row],[HBA1C]]&gt;=5.7,"Prediabetic","Normal"))</f>
        <v>Prediabetic</v>
      </c>
    </row>
    <row r="1639" spans="1:10" x14ac:dyDescent="0.3">
      <c r="A1639" t="s">
        <v>1643</v>
      </c>
      <c r="B1639" s="3">
        <v>19.53</v>
      </c>
      <c r="C1639" s="3">
        <v>11.68</v>
      </c>
      <c r="D1639" s="54" t="s">
        <v>2</v>
      </c>
      <c r="E1639" s="54" t="s">
        <v>2</v>
      </c>
      <c r="F1639" s="54" t="s">
        <v>2</v>
      </c>
      <c r="G1639" s="54">
        <v>0</v>
      </c>
      <c r="H1639" t="s">
        <v>2</v>
      </c>
      <c r="I1639" t="str">
        <f t="shared" si="26"/>
        <v>Normal Weight</v>
      </c>
      <c r="J1639" t="str">
        <f>IF(Table1_1[[#This Row],[HBA1C]]&gt;=6.5,"Diabetic",IF(Table1_1[[#This Row],[HBA1C]]&gt;=5.7,"Prediabetic","Normal"))</f>
        <v>Diabetic</v>
      </c>
    </row>
    <row r="1640" spans="1:10" x14ac:dyDescent="0.3">
      <c r="A1640" t="s">
        <v>1644</v>
      </c>
      <c r="B1640" s="3">
        <v>34.1</v>
      </c>
      <c r="C1640" s="3">
        <v>5.16</v>
      </c>
      <c r="D1640" s="54" t="s">
        <v>2</v>
      </c>
      <c r="E1640" s="54" t="s">
        <v>2</v>
      </c>
      <c r="F1640" s="54" t="s">
        <v>2</v>
      </c>
      <c r="G1640" s="54">
        <v>0</v>
      </c>
      <c r="H1640" t="s">
        <v>2</v>
      </c>
      <c r="I1640" t="str">
        <f t="shared" si="26"/>
        <v>Obesity</v>
      </c>
      <c r="J1640" t="str">
        <f>IF(Table1_1[[#This Row],[HBA1C]]&gt;=6.5,"Diabetic",IF(Table1_1[[#This Row],[HBA1C]]&gt;=5.7,"Prediabetic","Normal"))</f>
        <v>Normal</v>
      </c>
    </row>
    <row r="1641" spans="1:10" x14ac:dyDescent="0.3">
      <c r="A1641" t="s">
        <v>1645</v>
      </c>
      <c r="B1641" s="3">
        <v>16.5</v>
      </c>
      <c r="C1641" s="3">
        <v>6.9</v>
      </c>
      <c r="D1641" s="54" t="s">
        <v>3</v>
      </c>
      <c r="E1641" s="54" t="s">
        <v>2</v>
      </c>
      <c r="F1641" s="54" t="s">
        <v>2</v>
      </c>
      <c r="G1641" s="54">
        <v>2</v>
      </c>
      <c r="H1641" t="s">
        <v>2</v>
      </c>
      <c r="I1641" t="str">
        <f t="shared" si="26"/>
        <v>Under  Weight</v>
      </c>
      <c r="J1641" t="str">
        <f>IF(Table1_1[[#This Row],[HBA1C]]&gt;=6.5,"Diabetic",IF(Table1_1[[#This Row],[HBA1C]]&gt;=5.7,"Prediabetic","Normal"))</f>
        <v>Diabetic</v>
      </c>
    </row>
    <row r="1642" spans="1:10" x14ac:dyDescent="0.3">
      <c r="A1642" t="s">
        <v>1646</v>
      </c>
      <c r="B1642" s="3">
        <v>30.69</v>
      </c>
      <c r="C1642" s="3">
        <v>4.83</v>
      </c>
      <c r="D1642" s="54" t="s">
        <v>2</v>
      </c>
      <c r="E1642" s="54" t="s">
        <v>2</v>
      </c>
      <c r="F1642" s="54" t="s">
        <v>2</v>
      </c>
      <c r="G1642" s="54">
        <v>1</v>
      </c>
      <c r="H1642" t="s">
        <v>2</v>
      </c>
      <c r="I1642" t="str">
        <f t="shared" si="26"/>
        <v>Obesity</v>
      </c>
      <c r="J1642" t="str">
        <f>IF(Table1_1[[#This Row],[HBA1C]]&gt;=6.5,"Diabetic",IF(Table1_1[[#This Row],[HBA1C]]&gt;=5.7,"Prediabetic","Normal"))</f>
        <v>Normal</v>
      </c>
    </row>
    <row r="1643" spans="1:10" x14ac:dyDescent="0.3">
      <c r="A1643" t="s">
        <v>1647</v>
      </c>
      <c r="B1643" s="3">
        <v>28.93</v>
      </c>
      <c r="C1643" s="3">
        <v>4.87</v>
      </c>
      <c r="D1643" s="54" t="s">
        <v>2</v>
      </c>
      <c r="E1643" s="54" t="s">
        <v>2</v>
      </c>
      <c r="F1643" s="54" t="s">
        <v>2</v>
      </c>
      <c r="G1643" s="54">
        <v>1</v>
      </c>
      <c r="H1643" t="s">
        <v>2</v>
      </c>
      <c r="I1643" t="str">
        <f t="shared" si="26"/>
        <v>Overweight</v>
      </c>
      <c r="J1643" t="str">
        <f>IF(Table1_1[[#This Row],[HBA1C]]&gt;=6.5,"Diabetic",IF(Table1_1[[#This Row],[HBA1C]]&gt;=5.7,"Prediabetic","Normal"))</f>
        <v>Normal</v>
      </c>
    </row>
    <row r="1644" spans="1:10" x14ac:dyDescent="0.3">
      <c r="A1644" t="s">
        <v>1648</v>
      </c>
      <c r="B1644" s="3">
        <v>38.9</v>
      </c>
      <c r="C1644" s="3">
        <v>4.28</v>
      </c>
      <c r="D1644" s="54" t="s">
        <v>2</v>
      </c>
      <c r="E1644" s="54" t="s">
        <v>2</v>
      </c>
      <c r="F1644" s="54" t="s">
        <v>2</v>
      </c>
      <c r="G1644" s="54">
        <v>0</v>
      </c>
      <c r="H1644" t="s">
        <v>2</v>
      </c>
      <c r="I1644" t="str">
        <f t="shared" si="26"/>
        <v>Obesity</v>
      </c>
      <c r="J1644" t="str">
        <f>IF(Table1_1[[#This Row],[HBA1C]]&gt;=6.5,"Diabetic",IF(Table1_1[[#This Row],[HBA1C]]&gt;=5.7,"Prediabetic","Normal"))</f>
        <v>Normal</v>
      </c>
    </row>
    <row r="1645" spans="1:10" x14ac:dyDescent="0.3">
      <c r="A1645" t="s">
        <v>1649</v>
      </c>
      <c r="B1645" s="3">
        <v>26.9</v>
      </c>
      <c r="C1645" s="3">
        <v>4.07</v>
      </c>
      <c r="D1645" s="54" t="s">
        <v>2</v>
      </c>
      <c r="E1645" s="54" t="s">
        <v>2</v>
      </c>
      <c r="F1645" s="54" t="s">
        <v>2</v>
      </c>
      <c r="G1645" s="54">
        <v>0</v>
      </c>
      <c r="H1645" t="s">
        <v>2</v>
      </c>
      <c r="I1645" t="str">
        <f t="shared" si="26"/>
        <v>Overweight</v>
      </c>
      <c r="J1645" t="str">
        <f>IF(Table1_1[[#This Row],[HBA1C]]&gt;=6.5,"Diabetic",IF(Table1_1[[#This Row],[HBA1C]]&gt;=5.7,"Prediabetic","Normal"))</f>
        <v>Normal</v>
      </c>
    </row>
    <row r="1646" spans="1:10" x14ac:dyDescent="0.3">
      <c r="A1646" t="s">
        <v>1650</v>
      </c>
      <c r="B1646" s="3">
        <v>24.86</v>
      </c>
      <c r="C1646" s="3">
        <v>6.23</v>
      </c>
      <c r="D1646" s="54" t="s">
        <v>2</v>
      </c>
      <c r="E1646" s="54" t="s">
        <v>2</v>
      </c>
      <c r="F1646" s="54" t="s">
        <v>2</v>
      </c>
      <c r="G1646" s="54">
        <v>0</v>
      </c>
      <c r="H1646" t="s">
        <v>2</v>
      </c>
      <c r="I1646" t="str">
        <f t="shared" si="26"/>
        <v>Normal Weight</v>
      </c>
      <c r="J1646" t="str">
        <f>IF(Table1_1[[#This Row],[HBA1C]]&gt;=6.5,"Diabetic",IF(Table1_1[[#This Row],[HBA1C]]&gt;=5.7,"Prediabetic","Normal"))</f>
        <v>Prediabetic</v>
      </c>
    </row>
    <row r="1647" spans="1:10" x14ac:dyDescent="0.3">
      <c r="A1647" t="s">
        <v>1651</v>
      </c>
      <c r="B1647" s="3">
        <v>39.14</v>
      </c>
      <c r="C1647" s="3">
        <v>6.24</v>
      </c>
      <c r="D1647" s="54" t="s">
        <v>2</v>
      </c>
      <c r="E1647" s="54" t="s">
        <v>3</v>
      </c>
      <c r="F1647" s="54" t="s">
        <v>2</v>
      </c>
      <c r="G1647" s="54">
        <v>1</v>
      </c>
      <c r="H1647" t="s">
        <v>2</v>
      </c>
      <c r="I1647" t="str">
        <f t="shared" si="26"/>
        <v>Obesity</v>
      </c>
      <c r="J1647" t="str">
        <f>IF(Table1_1[[#This Row],[HBA1C]]&gt;=6.5,"Diabetic",IF(Table1_1[[#This Row],[HBA1C]]&gt;=5.7,"Prediabetic","Normal"))</f>
        <v>Prediabetic</v>
      </c>
    </row>
    <row r="1648" spans="1:10" x14ac:dyDescent="0.3">
      <c r="A1648" t="s">
        <v>1652</v>
      </c>
      <c r="B1648" s="3">
        <v>39.799999999999997</v>
      </c>
      <c r="C1648" s="3">
        <v>6.17</v>
      </c>
      <c r="D1648" s="54" t="s">
        <v>2</v>
      </c>
      <c r="E1648" s="54" t="s">
        <v>2</v>
      </c>
      <c r="F1648" s="54" t="s">
        <v>4</v>
      </c>
      <c r="G1648" s="54">
        <v>1</v>
      </c>
      <c r="H1648" t="s">
        <v>2</v>
      </c>
      <c r="I1648" t="str">
        <f t="shared" si="26"/>
        <v>Obesity</v>
      </c>
      <c r="J1648" t="str">
        <f>IF(Table1_1[[#This Row],[HBA1C]]&gt;=6.5,"Diabetic",IF(Table1_1[[#This Row],[HBA1C]]&gt;=5.7,"Prediabetic","Normal"))</f>
        <v>Prediabetic</v>
      </c>
    </row>
    <row r="1649" spans="1:10" x14ac:dyDescent="0.3">
      <c r="A1649" t="s">
        <v>1653</v>
      </c>
      <c r="B1649" s="3">
        <v>34.32</v>
      </c>
      <c r="C1649" s="3">
        <v>5.16</v>
      </c>
      <c r="D1649" s="54" t="s">
        <v>2</v>
      </c>
      <c r="E1649" s="54" t="s">
        <v>2</v>
      </c>
      <c r="F1649" s="54" t="s">
        <v>2</v>
      </c>
      <c r="G1649" s="54">
        <v>1</v>
      </c>
      <c r="H1649" t="s">
        <v>2</v>
      </c>
      <c r="I1649" t="str">
        <f t="shared" si="26"/>
        <v>Obesity</v>
      </c>
      <c r="J1649" t="str">
        <f>IF(Table1_1[[#This Row],[HBA1C]]&gt;=6.5,"Diabetic",IF(Table1_1[[#This Row],[HBA1C]]&gt;=5.7,"Prediabetic","Normal"))</f>
        <v>Normal</v>
      </c>
    </row>
    <row r="1650" spans="1:10" x14ac:dyDescent="0.3">
      <c r="A1650" t="s">
        <v>1654</v>
      </c>
      <c r="B1650" s="3">
        <v>32.51</v>
      </c>
      <c r="C1650" s="3">
        <v>4.3</v>
      </c>
      <c r="D1650" s="54" t="s">
        <v>2</v>
      </c>
      <c r="E1650" s="54" t="s">
        <v>2</v>
      </c>
      <c r="F1650" s="54" t="s">
        <v>2</v>
      </c>
      <c r="G1650" s="54">
        <v>0</v>
      </c>
      <c r="H1650" t="s">
        <v>2</v>
      </c>
      <c r="I1650" t="str">
        <f t="shared" si="26"/>
        <v>Obesity</v>
      </c>
      <c r="J1650" t="str">
        <f>IF(Table1_1[[#This Row],[HBA1C]]&gt;=6.5,"Diabetic",IF(Table1_1[[#This Row],[HBA1C]]&gt;=5.7,"Prediabetic","Normal"))</f>
        <v>Normal</v>
      </c>
    </row>
    <row r="1651" spans="1:10" x14ac:dyDescent="0.3">
      <c r="A1651" t="s">
        <v>1655</v>
      </c>
      <c r="B1651" s="3">
        <v>30.71</v>
      </c>
      <c r="C1651" s="3">
        <v>6.14</v>
      </c>
      <c r="D1651" s="54" t="s">
        <v>2</v>
      </c>
      <c r="E1651" s="54" t="s">
        <v>2</v>
      </c>
      <c r="F1651" s="54" t="s">
        <v>4</v>
      </c>
      <c r="G1651" s="54">
        <v>1</v>
      </c>
      <c r="H1651" t="s">
        <v>2</v>
      </c>
      <c r="I1651" t="str">
        <f t="shared" si="26"/>
        <v>Obesity</v>
      </c>
      <c r="J1651" t="str">
        <f>IF(Table1_1[[#This Row],[HBA1C]]&gt;=6.5,"Diabetic",IF(Table1_1[[#This Row],[HBA1C]]&gt;=5.7,"Prediabetic","Normal"))</f>
        <v>Prediabetic</v>
      </c>
    </row>
    <row r="1652" spans="1:10" x14ac:dyDescent="0.3">
      <c r="A1652" t="s">
        <v>1656</v>
      </c>
      <c r="B1652" s="3">
        <v>28.9</v>
      </c>
      <c r="C1652" s="3">
        <v>5.36</v>
      </c>
      <c r="D1652" s="54" t="s">
        <v>2</v>
      </c>
      <c r="E1652" s="54" t="s">
        <v>2</v>
      </c>
      <c r="F1652" s="54" t="s">
        <v>2</v>
      </c>
      <c r="G1652" s="54">
        <v>1</v>
      </c>
      <c r="H1652" t="s">
        <v>2</v>
      </c>
      <c r="I1652" t="str">
        <f t="shared" si="26"/>
        <v>Overweight</v>
      </c>
      <c r="J1652" t="str">
        <f>IF(Table1_1[[#This Row],[HBA1C]]&gt;=6.5,"Diabetic",IF(Table1_1[[#This Row],[HBA1C]]&gt;=5.7,"Prediabetic","Normal"))</f>
        <v>Normal</v>
      </c>
    </row>
    <row r="1653" spans="1:10" x14ac:dyDescent="0.3">
      <c r="A1653" t="s">
        <v>1657</v>
      </c>
      <c r="B1653" s="3">
        <v>36.19</v>
      </c>
      <c r="C1653" s="3">
        <v>4.3</v>
      </c>
      <c r="D1653" s="54" t="s">
        <v>2</v>
      </c>
      <c r="E1653" s="54" t="s">
        <v>2</v>
      </c>
      <c r="F1653" s="54" t="s">
        <v>2</v>
      </c>
      <c r="G1653" s="54">
        <v>0</v>
      </c>
      <c r="H1653" t="s">
        <v>2</v>
      </c>
      <c r="I1653" t="str">
        <f t="shared" si="26"/>
        <v>Obesity</v>
      </c>
      <c r="J1653" t="str">
        <f>IF(Table1_1[[#This Row],[HBA1C]]&gt;=6.5,"Diabetic",IF(Table1_1[[#This Row],[HBA1C]]&gt;=5.7,"Prediabetic","Normal"))</f>
        <v>Normal</v>
      </c>
    </row>
    <row r="1654" spans="1:10" x14ac:dyDescent="0.3">
      <c r="A1654" t="s">
        <v>1658</v>
      </c>
      <c r="B1654" s="3">
        <v>29.6</v>
      </c>
      <c r="C1654" s="3">
        <v>4.09</v>
      </c>
      <c r="D1654" s="54" t="s">
        <v>2</v>
      </c>
      <c r="E1654" s="54" t="s">
        <v>2</v>
      </c>
      <c r="F1654" s="54" t="s">
        <v>2</v>
      </c>
      <c r="G1654" s="54">
        <v>0</v>
      </c>
      <c r="H1654" t="s">
        <v>2</v>
      </c>
      <c r="I1654" t="str">
        <f t="shared" si="26"/>
        <v>Overweight</v>
      </c>
      <c r="J1654" t="str">
        <f>IF(Table1_1[[#This Row],[HBA1C]]&gt;=6.5,"Diabetic",IF(Table1_1[[#This Row],[HBA1C]]&gt;=5.7,"Prediabetic","Normal"))</f>
        <v>Normal</v>
      </c>
    </row>
    <row r="1655" spans="1:10" x14ac:dyDescent="0.3">
      <c r="A1655" t="s">
        <v>1659</v>
      </c>
      <c r="B1655" s="3">
        <v>30.95</v>
      </c>
      <c r="C1655" s="3">
        <v>6.27</v>
      </c>
      <c r="D1655" s="54" t="s">
        <v>2</v>
      </c>
      <c r="E1655" s="54" t="s">
        <v>2</v>
      </c>
      <c r="F1655" s="54" t="s">
        <v>4</v>
      </c>
      <c r="G1655" s="54">
        <v>1</v>
      </c>
      <c r="H1655" t="s">
        <v>2</v>
      </c>
      <c r="I1655" t="str">
        <f t="shared" si="26"/>
        <v>Obesity</v>
      </c>
      <c r="J1655" t="str">
        <f>IF(Table1_1[[#This Row],[HBA1C]]&gt;=6.5,"Diabetic",IF(Table1_1[[#This Row],[HBA1C]]&gt;=5.7,"Prediabetic","Normal"))</f>
        <v>Prediabetic</v>
      </c>
    </row>
    <row r="1656" spans="1:10" x14ac:dyDescent="0.3">
      <c r="A1656" t="s">
        <v>1660</v>
      </c>
      <c r="B1656" s="3">
        <v>19.95</v>
      </c>
      <c r="C1656" s="3">
        <v>5.39</v>
      </c>
      <c r="D1656" s="54" t="s">
        <v>2</v>
      </c>
      <c r="E1656" s="54" t="s">
        <v>2</v>
      </c>
      <c r="F1656" s="54" t="s">
        <v>2</v>
      </c>
      <c r="G1656" s="54">
        <v>1</v>
      </c>
      <c r="H1656" t="s">
        <v>2</v>
      </c>
      <c r="I1656" t="str">
        <f t="shared" si="26"/>
        <v>Normal Weight</v>
      </c>
      <c r="J1656" t="str">
        <f>IF(Table1_1[[#This Row],[HBA1C]]&gt;=6.5,"Diabetic",IF(Table1_1[[#This Row],[HBA1C]]&gt;=5.7,"Prediabetic","Normal"))</f>
        <v>Normal</v>
      </c>
    </row>
    <row r="1657" spans="1:10" x14ac:dyDescent="0.3">
      <c r="A1657" t="s">
        <v>1661</v>
      </c>
      <c r="B1657" s="3">
        <v>23.65</v>
      </c>
      <c r="C1657" s="3">
        <v>5.75</v>
      </c>
      <c r="D1657" s="54" t="s">
        <v>3</v>
      </c>
      <c r="E1657" s="54" t="s">
        <v>2</v>
      </c>
      <c r="F1657" s="54" t="s">
        <v>2</v>
      </c>
      <c r="G1657" s="54">
        <v>0</v>
      </c>
      <c r="H1657" t="s">
        <v>2</v>
      </c>
      <c r="I1657" t="str">
        <f t="shared" si="26"/>
        <v>Normal Weight</v>
      </c>
      <c r="J1657" t="str">
        <f>IF(Table1_1[[#This Row],[HBA1C]]&gt;=6.5,"Diabetic",IF(Table1_1[[#This Row],[HBA1C]]&gt;=5.7,"Prediabetic","Normal"))</f>
        <v>Prediabetic</v>
      </c>
    </row>
    <row r="1658" spans="1:10" x14ac:dyDescent="0.3">
      <c r="A1658" t="s">
        <v>1662</v>
      </c>
      <c r="B1658" s="3">
        <v>43.34</v>
      </c>
      <c r="C1658" s="3">
        <v>4.91</v>
      </c>
      <c r="D1658" s="54" t="s">
        <v>2</v>
      </c>
      <c r="E1658" s="54" t="s">
        <v>2</v>
      </c>
      <c r="F1658" s="54" t="s">
        <v>2</v>
      </c>
      <c r="G1658" s="54">
        <v>1</v>
      </c>
      <c r="H1658" t="s">
        <v>2</v>
      </c>
      <c r="I1658" t="str">
        <f t="shared" si="26"/>
        <v>Obesity</v>
      </c>
      <c r="J1658" t="str">
        <f>IF(Table1_1[[#This Row],[HBA1C]]&gt;=6.5,"Diabetic",IF(Table1_1[[#This Row],[HBA1C]]&gt;=5.7,"Prediabetic","Normal"))</f>
        <v>Normal</v>
      </c>
    </row>
    <row r="1659" spans="1:10" x14ac:dyDescent="0.3">
      <c r="A1659" t="s">
        <v>1663</v>
      </c>
      <c r="B1659" s="3">
        <v>31.98</v>
      </c>
      <c r="C1659" s="3">
        <v>4.46</v>
      </c>
      <c r="D1659" s="54" t="s">
        <v>3</v>
      </c>
      <c r="E1659" s="54" t="s">
        <v>2</v>
      </c>
      <c r="F1659" s="54" t="s">
        <v>2</v>
      </c>
      <c r="G1659" s="54">
        <v>1</v>
      </c>
      <c r="H1659" t="s">
        <v>2</v>
      </c>
      <c r="I1659" t="str">
        <f t="shared" si="26"/>
        <v>Obesity</v>
      </c>
      <c r="J1659" t="str">
        <f>IF(Table1_1[[#This Row],[HBA1C]]&gt;=6.5,"Diabetic",IF(Table1_1[[#This Row],[HBA1C]]&gt;=5.7,"Prediabetic","Normal"))</f>
        <v>Normal</v>
      </c>
    </row>
    <row r="1660" spans="1:10" x14ac:dyDescent="0.3">
      <c r="A1660" t="s">
        <v>1664</v>
      </c>
      <c r="B1660" s="3">
        <v>35.86</v>
      </c>
      <c r="C1660" s="3">
        <v>6.22</v>
      </c>
      <c r="D1660" s="54" t="s">
        <v>2</v>
      </c>
      <c r="E1660" s="54" t="s">
        <v>2</v>
      </c>
      <c r="F1660" s="54" t="s">
        <v>2</v>
      </c>
      <c r="G1660" s="54">
        <v>1</v>
      </c>
      <c r="H1660" t="s">
        <v>2</v>
      </c>
      <c r="I1660" t="str">
        <f t="shared" si="26"/>
        <v>Obesity</v>
      </c>
      <c r="J1660" t="str">
        <f>IF(Table1_1[[#This Row],[HBA1C]]&gt;=6.5,"Diabetic",IF(Table1_1[[#This Row],[HBA1C]]&gt;=5.7,"Prediabetic","Normal"))</f>
        <v>Prediabetic</v>
      </c>
    </row>
    <row r="1661" spans="1:10" x14ac:dyDescent="0.3">
      <c r="A1661" t="s">
        <v>1665</v>
      </c>
      <c r="B1661" s="3">
        <v>15.2</v>
      </c>
      <c r="C1661" s="3">
        <v>8.82</v>
      </c>
      <c r="D1661" s="54" t="s">
        <v>2</v>
      </c>
      <c r="E1661" s="54" t="s">
        <v>2</v>
      </c>
      <c r="F1661" s="54" t="s">
        <v>2</v>
      </c>
      <c r="G1661" s="54">
        <v>0</v>
      </c>
      <c r="H1661" t="s">
        <v>2</v>
      </c>
      <c r="I1661" t="str">
        <f t="shared" si="26"/>
        <v>Under  Weight</v>
      </c>
      <c r="J1661" t="str">
        <f>IF(Table1_1[[#This Row],[HBA1C]]&gt;=6.5,"Diabetic",IF(Table1_1[[#This Row],[HBA1C]]&gt;=5.7,"Prediabetic","Normal"))</f>
        <v>Diabetic</v>
      </c>
    </row>
    <row r="1662" spans="1:10" x14ac:dyDescent="0.3">
      <c r="A1662" t="s">
        <v>1666</v>
      </c>
      <c r="B1662" s="3">
        <v>37.200000000000003</v>
      </c>
      <c r="C1662" s="3">
        <v>10.14</v>
      </c>
      <c r="D1662" s="54" t="s">
        <v>2</v>
      </c>
      <c r="E1662" s="54" t="s">
        <v>2</v>
      </c>
      <c r="F1662" s="54" t="s">
        <v>2</v>
      </c>
      <c r="G1662" s="54">
        <v>0</v>
      </c>
      <c r="H1662" t="s">
        <v>2</v>
      </c>
      <c r="I1662" t="str">
        <f t="shared" si="26"/>
        <v>Obesity</v>
      </c>
      <c r="J1662" t="str">
        <f>IF(Table1_1[[#This Row],[HBA1C]]&gt;=6.5,"Diabetic",IF(Table1_1[[#This Row],[HBA1C]]&gt;=5.7,"Prediabetic","Normal"))</f>
        <v>Diabetic</v>
      </c>
    </row>
    <row r="1663" spans="1:10" x14ac:dyDescent="0.3">
      <c r="A1663" t="s">
        <v>1667</v>
      </c>
      <c r="B1663" s="3">
        <v>17.91</v>
      </c>
      <c r="C1663" s="3">
        <v>4.66</v>
      </c>
      <c r="D1663" s="54" t="s">
        <v>2</v>
      </c>
      <c r="E1663" s="54" t="s">
        <v>2</v>
      </c>
      <c r="F1663" s="54" t="s">
        <v>2</v>
      </c>
      <c r="G1663" s="54">
        <v>2</v>
      </c>
      <c r="H1663" t="s">
        <v>2</v>
      </c>
      <c r="I1663" t="str">
        <f t="shared" si="26"/>
        <v>Under  Weight</v>
      </c>
      <c r="J1663" t="str">
        <f>IF(Table1_1[[#This Row],[HBA1C]]&gt;=6.5,"Diabetic",IF(Table1_1[[#This Row],[HBA1C]]&gt;=5.7,"Prediabetic","Normal"))</f>
        <v>Normal</v>
      </c>
    </row>
    <row r="1664" spans="1:10" x14ac:dyDescent="0.3">
      <c r="A1664" t="s">
        <v>1668</v>
      </c>
      <c r="B1664" s="3">
        <v>20.76</v>
      </c>
      <c r="C1664" s="3">
        <v>6.26</v>
      </c>
      <c r="D1664" s="54" t="s">
        <v>2</v>
      </c>
      <c r="E1664" s="54" t="s">
        <v>2</v>
      </c>
      <c r="F1664" s="54" t="s">
        <v>2</v>
      </c>
      <c r="G1664" s="54">
        <v>0</v>
      </c>
      <c r="H1664" t="s">
        <v>2</v>
      </c>
      <c r="I1664" t="str">
        <f t="shared" si="26"/>
        <v>Normal Weight</v>
      </c>
      <c r="J1664" t="str">
        <f>IF(Table1_1[[#This Row],[HBA1C]]&gt;=6.5,"Diabetic",IF(Table1_1[[#This Row],[HBA1C]]&gt;=5.7,"Prediabetic","Normal"))</f>
        <v>Prediabetic</v>
      </c>
    </row>
    <row r="1665" spans="1:10" x14ac:dyDescent="0.3">
      <c r="A1665" t="s">
        <v>1669</v>
      </c>
      <c r="B1665" s="3">
        <v>38.99</v>
      </c>
      <c r="C1665" s="3">
        <v>5.21</v>
      </c>
      <c r="D1665" s="54" t="s">
        <v>2</v>
      </c>
      <c r="E1665" s="54" t="s">
        <v>3</v>
      </c>
      <c r="F1665" s="54" t="s">
        <v>2</v>
      </c>
      <c r="G1665" s="54">
        <v>1</v>
      </c>
      <c r="H1665" t="s">
        <v>2</v>
      </c>
      <c r="I1665" t="str">
        <f t="shared" si="26"/>
        <v>Obesity</v>
      </c>
      <c r="J1665" t="str">
        <f>IF(Table1_1[[#This Row],[HBA1C]]&gt;=6.5,"Diabetic",IF(Table1_1[[#This Row],[HBA1C]]&gt;=5.7,"Prediabetic","Normal"))</f>
        <v>Normal</v>
      </c>
    </row>
    <row r="1666" spans="1:10" x14ac:dyDescent="0.3">
      <c r="A1666" t="s">
        <v>1670</v>
      </c>
      <c r="B1666" s="3">
        <v>42.655000000000001</v>
      </c>
      <c r="C1666" s="3">
        <v>5.94</v>
      </c>
      <c r="D1666" s="54" t="s">
        <v>3</v>
      </c>
      <c r="E1666" s="54" t="s">
        <v>2</v>
      </c>
      <c r="F1666" s="54" t="s">
        <v>4</v>
      </c>
      <c r="G1666" s="54">
        <v>1</v>
      </c>
      <c r="H1666" t="s">
        <v>2</v>
      </c>
      <c r="I1666" t="str">
        <f t="shared" si="26"/>
        <v>Obesity</v>
      </c>
      <c r="J1666" t="str">
        <f>IF(Table1_1[[#This Row],[HBA1C]]&gt;=6.5,"Diabetic",IF(Table1_1[[#This Row],[HBA1C]]&gt;=5.7,"Prediabetic","Normal"))</f>
        <v>Prediabetic</v>
      </c>
    </row>
    <row r="1667" spans="1:10" x14ac:dyDescent="0.3">
      <c r="A1667" t="s">
        <v>1671</v>
      </c>
      <c r="B1667" s="3">
        <v>30.57</v>
      </c>
      <c r="C1667" s="3">
        <v>5.34</v>
      </c>
      <c r="D1667" s="54" t="s">
        <v>2</v>
      </c>
      <c r="E1667" s="54" t="s">
        <v>2</v>
      </c>
      <c r="F1667" s="54" t="s">
        <v>4</v>
      </c>
      <c r="G1667" s="54">
        <v>1</v>
      </c>
      <c r="H1667" t="s">
        <v>2</v>
      </c>
      <c r="I1667" t="str">
        <f t="shared" si="26"/>
        <v>Obesity</v>
      </c>
      <c r="J1667" t="str">
        <f>IF(Table1_1[[#This Row],[HBA1C]]&gt;=6.5,"Diabetic",IF(Table1_1[[#This Row],[HBA1C]]&gt;=5.7,"Prediabetic","Normal"))</f>
        <v>Normal</v>
      </c>
    </row>
    <row r="1668" spans="1:10" x14ac:dyDescent="0.3">
      <c r="A1668" t="s">
        <v>1672</v>
      </c>
      <c r="B1668" s="3">
        <v>17.7</v>
      </c>
      <c r="C1668" s="3">
        <v>6.38</v>
      </c>
      <c r="D1668" s="54" t="s">
        <v>2</v>
      </c>
      <c r="E1668" s="54" t="s">
        <v>2</v>
      </c>
      <c r="F1668" s="54" t="s">
        <v>2</v>
      </c>
      <c r="G1668" s="54">
        <v>2</v>
      </c>
      <c r="H1668" t="s">
        <v>2</v>
      </c>
      <c r="I1668" t="str">
        <f t="shared" si="26"/>
        <v>Under  Weight</v>
      </c>
      <c r="J1668" t="str">
        <f>IF(Table1_1[[#This Row],[HBA1C]]&gt;=6.5,"Diabetic",IF(Table1_1[[#This Row],[HBA1C]]&gt;=5.7,"Prediabetic","Normal"))</f>
        <v>Prediabetic</v>
      </c>
    </row>
    <row r="1669" spans="1:10" x14ac:dyDescent="0.3">
      <c r="A1669" t="s">
        <v>1673</v>
      </c>
      <c r="B1669" s="3">
        <v>34.770000000000003</v>
      </c>
      <c r="C1669" s="3">
        <v>4.47</v>
      </c>
      <c r="D1669" s="54" t="s">
        <v>2</v>
      </c>
      <c r="E1669" s="54" t="s">
        <v>2</v>
      </c>
      <c r="F1669" s="54" t="s">
        <v>2</v>
      </c>
      <c r="G1669" s="54">
        <v>1</v>
      </c>
      <c r="H1669" t="s">
        <v>2</v>
      </c>
      <c r="I1669" t="str">
        <f t="shared" si="26"/>
        <v>Obesity</v>
      </c>
      <c r="J1669" t="str">
        <f>IF(Table1_1[[#This Row],[HBA1C]]&gt;=6.5,"Diabetic",IF(Table1_1[[#This Row],[HBA1C]]&gt;=5.7,"Prediabetic","Normal"))</f>
        <v>Normal</v>
      </c>
    </row>
    <row r="1670" spans="1:10" x14ac:dyDescent="0.3">
      <c r="A1670" t="s">
        <v>1674</v>
      </c>
      <c r="B1670" s="3">
        <v>16.88</v>
      </c>
      <c r="C1670" s="3">
        <v>9.9600000000000009</v>
      </c>
      <c r="D1670" s="54" t="s">
        <v>2</v>
      </c>
      <c r="E1670" s="54" t="s">
        <v>2</v>
      </c>
      <c r="F1670" s="54" t="s">
        <v>2</v>
      </c>
      <c r="G1670" s="54">
        <v>0</v>
      </c>
      <c r="H1670" t="s">
        <v>2</v>
      </c>
      <c r="I1670" t="str">
        <f t="shared" si="26"/>
        <v>Under  Weight</v>
      </c>
      <c r="J1670" t="str">
        <f>IF(Table1_1[[#This Row],[HBA1C]]&gt;=6.5,"Diabetic",IF(Table1_1[[#This Row],[HBA1C]]&gt;=5.7,"Prediabetic","Normal"))</f>
        <v>Diabetic</v>
      </c>
    </row>
    <row r="1671" spans="1:10" x14ac:dyDescent="0.3">
      <c r="A1671" t="s">
        <v>1675</v>
      </c>
      <c r="B1671" s="3">
        <v>40.26</v>
      </c>
      <c r="C1671" s="3">
        <v>9.92</v>
      </c>
      <c r="D1671" s="54" t="s">
        <v>3</v>
      </c>
      <c r="E1671" s="54" t="s">
        <v>2</v>
      </c>
      <c r="F1671" s="54" t="s">
        <v>2</v>
      </c>
      <c r="G1671" s="54">
        <v>0</v>
      </c>
      <c r="H1671" t="s">
        <v>2</v>
      </c>
      <c r="I1671" t="str">
        <f t="shared" si="26"/>
        <v>Obesity</v>
      </c>
      <c r="J1671" t="str">
        <f>IF(Table1_1[[#This Row],[HBA1C]]&gt;=6.5,"Diabetic",IF(Table1_1[[#This Row],[HBA1C]]&gt;=5.7,"Prediabetic","Normal"))</f>
        <v>Diabetic</v>
      </c>
    </row>
    <row r="1672" spans="1:10" x14ac:dyDescent="0.3">
      <c r="A1672" t="s">
        <v>1676</v>
      </c>
      <c r="B1672" s="3">
        <v>25.6</v>
      </c>
      <c r="C1672" s="3">
        <v>6.03</v>
      </c>
      <c r="D1672" s="54" t="s">
        <v>2</v>
      </c>
      <c r="E1672" s="54" t="s">
        <v>2</v>
      </c>
      <c r="F1672" s="54" t="s">
        <v>4</v>
      </c>
      <c r="G1672" s="54">
        <v>1</v>
      </c>
      <c r="H1672" t="s">
        <v>2</v>
      </c>
      <c r="I1672" t="str">
        <f t="shared" ref="I1672:I1735" si="27">IF(B1672&gt;=30,"Obesity",IF(B1672&gt;=25,"Overweight",IF(B1672&gt;18.5,"Normal Weight","Under  Weight")))</f>
        <v>Overweight</v>
      </c>
      <c r="J1672" t="str">
        <f>IF(Table1_1[[#This Row],[HBA1C]]&gt;=6.5,"Diabetic",IF(Table1_1[[#This Row],[HBA1C]]&gt;=5.7,"Prediabetic","Normal"))</f>
        <v>Prediabetic</v>
      </c>
    </row>
    <row r="1673" spans="1:10" x14ac:dyDescent="0.3">
      <c r="A1673" t="s">
        <v>1677</v>
      </c>
      <c r="B1673" s="3">
        <v>33.549999999999997</v>
      </c>
      <c r="C1673" s="3">
        <v>10.9</v>
      </c>
      <c r="D1673" s="54" t="s">
        <v>3</v>
      </c>
      <c r="E1673" s="54" t="s">
        <v>2</v>
      </c>
      <c r="F1673" s="54" t="s">
        <v>2</v>
      </c>
      <c r="G1673" s="54">
        <v>0</v>
      </c>
      <c r="H1673" t="s">
        <v>2</v>
      </c>
      <c r="I1673" t="str">
        <f t="shared" si="27"/>
        <v>Obesity</v>
      </c>
      <c r="J1673" t="str">
        <f>IF(Table1_1[[#This Row],[HBA1C]]&gt;=6.5,"Diabetic",IF(Table1_1[[#This Row],[HBA1C]]&gt;=5.7,"Prediabetic","Normal"))</f>
        <v>Diabetic</v>
      </c>
    </row>
    <row r="1674" spans="1:10" x14ac:dyDescent="0.3">
      <c r="A1674" t="s">
        <v>1678</v>
      </c>
      <c r="B1674" s="3">
        <v>16.690000000000001</v>
      </c>
      <c r="C1674" s="3">
        <v>10.66</v>
      </c>
      <c r="D1674" s="54" t="s">
        <v>2</v>
      </c>
      <c r="E1674" s="54" t="s">
        <v>2</v>
      </c>
      <c r="F1674" s="54" t="s">
        <v>2</v>
      </c>
      <c r="G1674" s="54">
        <v>0</v>
      </c>
      <c r="H1674" t="s">
        <v>2</v>
      </c>
      <c r="I1674" t="str">
        <f t="shared" si="27"/>
        <v>Under  Weight</v>
      </c>
      <c r="J1674" t="str">
        <f>IF(Table1_1[[#This Row],[HBA1C]]&gt;=6.5,"Diabetic",IF(Table1_1[[#This Row],[HBA1C]]&gt;=5.7,"Prediabetic","Normal"))</f>
        <v>Diabetic</v>
      </c>
    </row>
    <row r="1675" spans="1:10" x14ac:dyDescent="0.3">
      <c r="A1675" t="s">
        <v>1679</v>
      </c>
      <c r="B1675" s="3">
        <v>19.95</v>
      </c>
      <c r="C1675" s="3">
        <v>4.05</v>
      </c>
      <c r="D1675" s="54" t="s">
        <v>2</v>
      </c>
      <c r="E1675" s="54" t="s">
        <v>2</v>
      </c>
      <c r="F1675" s="54" t="s">
        <v>2</v>
      </c>
      <c r="G1675" s="54">
        <v>1</v>
      </c>
      <c r="H1675" t="s">
        <v>2</v>
      </c>
      <c r="I1675" t="str">
        <f t="shared" si="27"/>
        <v>Normal Weight</v>
      </c>
      <c r="J1675" t="str">
        <f>IF(Table1_1[[#This Row],[HBA1C]]&gt;=6.5,"Diabetic",IF(Table1_1[[#This Row],[HBA1C]]&gt;=5.7,"Prediabetic","Normal"))</f>
        <v>Normal</v>
      </c>
    </row>
    <row r="1676" spans="1:10" x14ac:dyDescent="0.3">
      <c r="A1676" t="s">
        <v>1680</v>
      </c>
      <c r="B1676" s="3">
        <v>17.55</v>
      </c>
      <c r="C1676" s="3">
        <v>4.2300000000000004</v>
      </c>
      <c r="D1676" s="54" t="s">
        <v>2</v>
      </c>
      <c r="E1676" s="54" t="s">
        <v>2</v>
      </c>
      <c r="F1676" s="54" t="s">
        <v>2</v>
      </c>
      <c r="G1676" s="54">
        <v>2</v>
      </c>
      <c r="H1676" t="s">
        <v>2</v>
      </c>
      <c r="I1676" t="str">
        <f t="shared" si="27"/>
        <v>Under  Weight</v>
      </c>
      <c r="J1676" t="str">
        <f>IF(Table1_1[[#This Row],[HBA1C]]&gt;=6.5,"Diabetic",IF(Table1_1[[#This Row],[HBA1C]]&gt;=5.7,"Prediabetic","Normal"))</f>
        <v>Normal</v>
      </c>
    </row>
    <row r="1677" spans="1:10" x14ac:dyDescent="0.3">
      <c r="A1677" t="s">
        <v>1681</v>
      </c>
      <c r="B1677" s="3">
        <v>22.01</v>
      </c>
      <c r="C1677" s="3">
        <v>5.01</v>
      </c>
      <c r="D1677" s="54" t="s">
        <v>2</v>
      </c>
      <c r="E1677" s="54" t="s">
        <v>2</v>
      </c>
      <c r="F1677" s="54" t="s">
        <v>2</v>
      </c>
      <c r="G1677" s="54">
        <v>1</v>
      </c>
      <c r="H1677" t="s">
        <v>2</v>
      </c>
      <c r="I1677" t="str">
        <f t="shared" si="27"/>
        <v>Normal Weight</v>
      </c>
      <c r="J1677" t="str">
        <f>IF(Table1_1[[#This Row],[HBA1C]]&gt;=6.5,"Diabetic",IF(Table1_1[[#This Row],[HBA1C]]&gt;=5.7,"Prediabetic","Normal"))</f>
        <v>Normal</v>
      </c>
    </row>
    <row r="1678" spans="1:10" x14ac:dyDescent="0.3">
      <c r="A1678" t="s">
        <v>1682</v>
      </c>
      <c r="B1678" s="3">
        <v>41.8</v>
      </c>
      <c r="C1678" s="3">
        <v>5.82</v>
      </c>
      <c r="D1678" s="54" t="s">
        <v>3</v>
      </c>
      <c r="E1678" s="54" t="s">
        <v>2</v>
      </c>
      <c r="F1678" s="54" t="s">
        <v>4</v>
      </c>
      <c r="G1678" s="54">
        <v>1</v>
      </c>
      <c r="H1678" t="s">
        <v>2</v>
      </c>
      <c r="I1678" t="str">
        <f t="shared" si="27"/>
        <v>Obesity</v>
      </c>
      <c r="J1678" t="str">
        <f>IF(Table1_1[[#This Row],[HBA1C]]&gt;=6.5,"Diabetic",IF(Table1_1[[#This Row],[HBA1C]]&gt;=5.7,"Prediabetic","Normal"))</f>
        <v>Prediabetic</v>
      </c>
    </row>
    <row r="1679" spans="1:10" x14ac:dyDescent="0.3">
      <c r="A1679" t="s">
        <v>1683</v>
      </c>
      <c r="B1679" s="3">
        <v>19.170000000000002</v>
      </c>
      <c r="C1679" s="3">
        <v>7.94</v>
      </c>
      <c r="D1679" s="54" t="s">
        <v>2</v>
      </c>
      <c r="E1679" s="54" t="s">
        <v>2</v>
      </c>
      <c r="F1679" s="54" t="s">
        <v>2</v>
      </c>
      <c r="G1679" s="54">
        <v>0</v>
      </c>
      <c r="H1679" t="s">
        <v>2</v>
      </c>
      <c r="I1679" t="str">
        <f t="shared" si="27"/>
        <v>Normal Weight</v>
      </c>
      <c r="J1679" t="str">
        <f>IF(Table1_1[[#This Row],[HBA1C]]&gt;=6.5,"Diabetic",IF(Table1_1[[#This Row],[HBA1C]]&gt;=5.7,"Prediabetic","Normal"))</f>
        <v>Diabetic</v>
      </c>
    </row>
    <row r="1680" spans="1:10" x14ac:dyDescent="0.3">
      <c r="A1680" t="s">
        <v>1684</v>
      </c>
      <c r="B1680" s="3">
        <v>32.799999999999997</v>
      </c>
      <c r="C1680" s="3">
        <v>6.16</v>
      </c>
      <c r="D1680" s="54" t="s">
        <v>3</v>
      </c>
      <c r="E1680" s="54" t="s">
        <v>2</v>
      </c>
      <c r="F1680" s="54" t="s">
        <v>4</v>
      </c>
      <c r="G1680" s="54">
        <v>1</v>
      </c>
      <c r="H1680" t="s">
        <v>2</v>
      </c>
      <c r="I1680" t="str">
        <f t="shared" si="27"/>
        <v>Obesity</v>
      </c>
      <c r="J1680" t="str">
        <f>IF(Table1_1[[#This Row],[HBA1C]]&gt;=6.5,"Diabetic",IF(Table1_1[[#This Row],[HBA1C]]&gt;=5.7,"Prediabetic","Normal"))</f>
        <v>Prediabetic</v>
      </c>
    </row>
    <row r="1681" spans="1:10" x14ac:dyDescent="0.3">
      <c r="A1681" t="s">
        <v>1685</v>
      </c>
      <c r="B1681" s="3">
        <v>35.814999999999998</v>
      </c>
      <c r="C1681" s="3">
        <v>4.1500000000000004</v>
      </c>
      <c r="D1681" s="54" t="s">
        <v>2</v>
      </c>
      <c r="E1681" s="54" t="s">
        <v>2</v>
      </c>
      <c r="F1681" s="54" t="s">
        <v>2</v>
      </c>
      <c r="G1681" s="54">
        <v>1</v>
      </c>
      <c r="H1681" t="s">
        <v>2</v>
      </c>
      <c r="I1681" t="str">
        <f t="shared" si="27"/>
        <v>Obesity</v>
      </c>
      <c r="J1681" t="str">
        <f>IF(Table1_1[[#This Row],[HBA1C]]&gt;=6.5,"Diabetic",IF(Table1_1[[#This Row],[HBA1C]]&gt;=5.7,"Prediabetic","Normal"))</f>
        <v>Normal</v>
      </c>
    </row>
    <row r="1682" spans="1:10" x14ac:dyDescent="0.3">
      <c r="A1682" t="s">
        <v>1686</v>
      </c>
      <c r="B1682" s="3">
        <v>24.3</v>
      </c>
      <c r="C1682" s="3">
        <v>6.23</v>
      </c>
      <c r="D1682" s="54" t="s">
        <v>2</v>
      </c>
      <c r="E1682" s="54" t="s">
        <v>2</v>
      </c>
      <c r="F1682" s="54" t="s">
        <v>2</v>
      </c>
      <c r="G1682" s="54">
        <v>0</v>
      </c>
      <c r="H1682" t="s">
        <v>2</v>
      </c>
      <c r="I1682" t="str">
        <f t="shared" si="27"/>
        <v>Normal Weight</v>
      </c>
      <c r="J1682" t="str">
        <f>IF(Table1_1[[#This Row],[HBA1C]]&gt;=6.5,"Diabetic",IF(Table1_1[[#This Row],[HBA1C]]&gt;=5.7,"Prediabetic","Normal"))</f>
        <v>Prediabetic</v>
      </c>
    </row>
    <row r="1683" spans="1:10" x14ac:dyDescent="0.3">
      <c r="A1683" t="s">
        <v>1687</v>
      </c>
      <c r="B1683" s="3">
        <v>19.059999999999999</v>
      </c>
      <c r="C1683" s="3">
        <v>7.41</v>
      </c>
      <c r="D1683" s="54" t="s">
        <v>2</v>
      </c>
      <c r="E1683" s="54" t="s">
        <v>2</v>
      </c>
      <c r="F1683" s="54" t="s">
        <v>2</v>
      </c>
      <c r="G1683" s="54">
        <v>0</v>
      </c>
      <c r="H1683" t="s">
        <v>2</v>
      </c>
      <c r="I1683" t="str">
        <f t="shared" si="27"/>
        <v>Normal Weight</v>
      </c>
      <c r="J1683" t="str">
        <f>IF(Table1_1[[#This Row],[HBA1C]]&gt;=6.5,"Diabetic",IF(Table1_1[[#This Row],[HBA1C]]&gt;=5.7,"Prediabetic","Normal"))</f>
        <v>Diabetic</v>
      </c>
    </row>
    <row r="1684" spans="1:10" x14ac:dyDescent="0.3">
      <c r="A1684" t="s">
        <v>1688</v>
      </c>
      <c r="B1684" s="3">
        <v>33.25</v>
      </c>
      <c r="C1684" s="3">
        <v>5.62</v>
      </c>
      <c r="D1684" s="54" t="s">
        <v>3</v>
      </c>
      <c r="E1684" s="54" t="s">
        <v>2</v>
      </c>
      <c r="F1684" s="54" t="s">
        <v>2</v>
      </c>
      <c r="G1684" s="54">
        <v>1</v>
      </c>
      <c r="H1684" t="s">
        <v>2</v>
      </c>
      <c r="I1684" t="str">
        <f t="shared" si="27"/>
        <v>Obesity</v>
      </c>
      <c r="J1684" t="str">
        <f>IF(Table1_1[[#This Row],[HBA1C]]&gt;=6.5,"Diabetic",IF(Table1_1[[#This Row],[HBA1C]]&gt;=5.7,"Prediabetic","Normal"))</f>
        <v>Normal</v>
      </c>
    </row>
    <row r="1685" spans="1:10" x14ac:dyDescent="0.3">
      <c r="A1685" t="s">
        <v>1689</v>
      </c>
      <c r="B1685" s="3">
        <v>21.37</v>
      </c>
      <c r="C1685" s="3">
        <v>4.54</v>
      </c>
      <c r="D1685" s="54" t="s">
        <v>3</v>
      </c>
      <c r="E1685" s="54" t="s">
        <v>2</v>
      </c>
      <c r="F1685" s="54" t="s">
        <v>4</v>
      </c>
      <c r="G1685" s="54">
        <v>1</v>
      </c>
      <c r="H1685" t="s">
        <v>2</v>
      </c>
      <c r="I1685" t="str">
        <f t="shared" si="27"/>
        <v>Normal Weight</v>
      </c>
      <c r="J1685" t="str">
        <f>IF(Table1_1[[#This Row],[HBA1C]]&gt;=6.5,"Diabetic",IF(Table1_1[[#This Row],[HBA1C]]&gt;=5.7,"Prediabetic","Normal"))</f>
        <v>Normal</v>
      </c>
    </row>
    <row r="1686" spans="1:10" x14ac:dyDescent="0.3">
      <c r="A1686" t="s">
        <v>1690</v>
      </c>
      <c r="B1686" s="3">
        <v>34.43</v>
      </c>
      <c r="C1686" s="3">
        <v>8.6199999999999992</v>
      </c>
      <c r="D1686" s="54" t="s">
        <v>3</v>
      </c>
      <c r="E1686" s="54" t="s">
        <v>2</v>
      </c>
      <c r="F1686" s="54" t="s">
        <v>2</v>
      </c>
      <c r="G1686" s="54">
        <v>1</v>
      </c>
      <c r="H1686" t="s">
        <v>2</v>
      </c>
      <c r="I1686" t="str">
        <f t="shared" si="27"/>
        <v>Obesity</v>
      </c>
      <c r="J1686" t="str">
        <f>IF(Table1_1[[#This Row],[HBA1C]]&gt;=6.5,"Diabetic",IF(Table1_1[[#This Row],[HBA1C]]&gt;=5.7,"Prediabetic","Normal"))</f>
        <v>Diabetic</v>
      </c>
    </row>
    <row r="1687" spans="1:10" x14ac:dyDescent="0.3">
      <c r="A1687" t="s">
        <v>1691</v>
      </c>
      <c r="B1687" s="3">
        <v>20.86</v>
      </c>
      <c r="C1687" s="3">
        <v>4.3600000000000003</v>
      </c>
      <c r="D1687" s="54" t="s">
        <v>3</v>
      </c>
      <c r="E1687" s="54" t="s">
        <v>2</v>
      </c>
      <c r="F1687" s="54" t="s">
        <v>2</v>
      </c>
      <c r="G1687" s="54">
        <v>0</v>
      </c>
      <c r="H1687" t="s">
        <v>2</v>
      </c>
      <c r="I1687" t="str">
        <f t="shared" si="27"/>
        <v>Normal Weight</v>
      </c>
      <c r="J1687" t="str">
        <f>IF(Table1_1[[#This Row],[HBA1C]]&gt;=6.5,"Diabetic",IF(Table1_1[[#This Row],[HBA1C]]&gt;=5.7,"Prediabetic","Normal"))</f>
        <v>Normal</v>
      </c>
    </row>
    <row r="1688" spans="1:10" x14ac:dyDescent="0.3">
      <c r="A1688" t="s">
        <v>1692</v>
      </c>
      <c r="B1688" s="3">
        <v>18.34</v>
      </c>
      <c r="C1688" s="3">
        <v>10.01</v>
      </c>
      <c r="D1688" s="54" t="s">
        <v>2</v>
      </c>
      <c r="E1688" s="54" t="s">
        <v>2</v>
      </c>
      <c r="F1688" s="54" t="s">
        <v>2</v>
      </c>
      <c r="G1688" s="54">
        <v>0</v>
      </c>
      <c r="H1688" t="s">
        <v>2</v>
      </c>
      <c r="I1688" t="str">
        <f t="shared" si="27"/>
        <v>Under  Weight</v>
      </c>
      <c r="J1688" t="str">
        <f>IF(Table1_1[[#This Row],[HBA1C]]&gt;=6.5,"Diabetic",IF(Table1_1[[#This Row],[HBA1C]]&gt;=5.7,"Prediabetic","Normal"))</f>
        <v>Diabetic</v>
      </c>
    </row>
    <row r="1689" spans="1:10" x14ac:dyDescent="0.3">
      <c r="A1689" t="s">
        <v>1693</v>
      </c>
      <c r="B1689" s="3">
        <v>34.15</v>
      </c>
      <c r="C1689" s="3">
        <v>5.42</v>
      </c>
      <c r="D1689" s="54" t="s">
        <v>2</v>
      </c>
      <c r="E1689" s="54" t="s">
        <v>2</v>
      </c>
      <c r="F1689" s="54" t="s">
        <v>2</v>
      </c>
      <c r="G1689" s="54">
        <v>0</v>
      </c>
      <c r="H1689" t="s">
        <v>2</v>
      </c>
      <c r="I1689" t="str">
        <f t="shared" si="27"/>
        <v>Obesity</v>
      </c>
      <c r="J1689" t="str">
        <f>IF(Table1_1[[#This Row],[HBA1C]]&gt;=6.5,"Diabetic",IF(Table1_1[[#This Row],[HBA1C]]&gt;=5.7,"Prediabetic","Normal"))</f>
        <v>Normal</v>
      </c>
    </row>
    <row r="1690" spans="1:10" x14ac:dyDescent="0.3">
      <c r="A1690" t="s">
        <v>1694</v>
      </c>
      <c r="B1690" s="3">
        <v>18.350000000000001</v>
      </c>
      <c r="C1690" s="3">
        <v>5.12</v>
      </c>
      <c r="D1690" s="54" t="s">
        <v>2</v>
      </c>
      <c r="E1690" s="54" t="s">
        <v>2</v>
      </c>
      <c r="F1690" s="54" t="s">
        <v>2</v>
      </c>
      <c r="G1690" s="54">
        <v>0</v>
      </c>
      <c r="H1690" t="s">
        <v>2</v>
      </c>
      <c r="I1690" t="str">
        <f t="shared" si="27"/>
        <v>Under  Weight</v>
      </c>
      <c r="J1690" t="str">
        <f>IF(Table1_1[[#This Row],[HBA1C]]&gt;=6.5,"Diabetic",IF(Table1_1[[#This Row],[HBA1C]]&gt;=5.7,"Prediabetic","Normal"))</f>
        <v>Normal</v>
      </c>
    </row>
    <row r="1691" spans="1:10" x14ac:dyDescent="0.3">
      <c r="A1691" t="s">
        <v>1695</v>
      </c>
      <c r="B1691" s="3">
        <v>22.13</v>
      </c>
      <c r="C1691" s="3">
        <v>9.1999999999999993</v>
      </c>
      <c r="D1691" s="54" t="s">
        <v>3</v>
      </c>
      <c r="E1691" s="54" t="s">
        <v>2</v>
      </c>
      <c r="F1691" s="54" t="s">
        <v>2</v>
      </c>
      <c r="G1691" s="54">
        <v>0</v>
      </c>
      <c r="H1691" t="s">
        <v>2</v>
      </c>
      <c r="I1691" t="str">
        <f t="shared" si="27"/>
        <v>Normal Weight</v>
      </c>
      <c r="J1691" t="str">
        <f>IF(Table1_1[[#This Row],[HBA1C]]&gt;=6.5,"Diabetic",IF(Table1_1[[#This Row],[HBA1C]]&gt;=5.7,"Prediabetic","Normal"))</f>
        <v>Diabetic</v>
      </c>
    </row>
    <row r="1692" spans="1:10" x14ac:dyDescent="0.3">
      <c r="A1692" t="s">
        <v>1696</v>
      </c>
      <c r="B1692" s="3">
        <v>22.51</v>
      </c>
      <c r="C1692" s="3">
        <v>6.08</v>
      </c>
      <c r="D1692" s="54" t="s">
        <v>3</v>
      </c>
      <c r="E1692" s="54" t="s">
        <v>2</v>
      </c>
      <c r="F1692" s="54" t="s">
        <v>2</v>
      </c>
      <c r="G1692" s="54">
        <v>1</v>
      </c>
      <c r="H1692" t="s">
        <v>2</v>
      </c>
      <c r="I1692" t="str">
        <f t="shared" si="27"/>
        <v>Normal Weight</v>
      </c>
      <c r="J1692" t="str">
        <f>IF(Table1_1[[#This Row],[HBA1C]]&gt;=6.5,"Diabetic",IF(Table1_1[[#This Row],[HBA1C]]&gt;=5.7,"Prediabetic","Normal"))</f>
        <v>Prediabetic</v>
      </c>
    </row>
    <row r="1693" spans="1:10" x14ac:dyDescent="0.3">
      <c r="A1693" t="s">
        <v>1697</v>
      </c>
      <c r="B1693" s="3">
        <v>31</v>
      </c>
      <c r="C1693" s="3">
        <v>4.7699999999999996</v>
      </c>
      <c r="D1693" s="54" t="s">
        <v>2</v>
      </c>
      <c r="E1693" s="54" t="s">
        <v>2</v>
      </c>
      <c r="F1693" s="54" t="s">
        <v>2</v>
      </c>
      <c r="G1693" s="54">
        <v>1</v>
      </c>
      <c r="H1693" t="s">
        <v>2</v>
      </c>
      <c r="I1693" t="str">
        <f t="shared" si="27"/>
        <v>Obesity</v>
      </c>
      <c r="J1693" t="str">
        <f>IF(Table1_1[[#This Row],[HBA1C]]&gt;=6.5,"Diabetic",IF(Table1_1[[#This Row],[HBA1C]]&gt;=5.7,"Prediabetic","Normal"))</f>
        <v>Normal</v>
      </c>
    </row>
    <row r="1694" spans="1:10" x14ac:dyDescent="0.3">
      <c r="A1694" t="s">
        <v>1698</v>
      </c>
      <c r="B1694" s="3">
        <v>28.27</v>
      </c>
      <c r="C1694" s="3">
        <v>4.62</v>
      </c>
      <c r="D1694" s="54" t="s">
        <v>2</v>
      </c>
      <c r="E1694" s="54" t="s">
        <v>2</v>
      </c>
      <c r="F1694" s="54" t="s">
        <v>2</v>
      </c>
      <c r="G1694" s="54">
        <v>1</v>
      </c>
      <c r="H1694" t="s">
        <v>2</v>
      </c>
      <c r="I1694" t="str">
        <f t="shared" si="27"/>
        <v>Overweight</v>
      </c>
      <c r="J1694" t="str">
        <f>IF(Table1_1[[#This Row],[HBA1C]]&gt;=6.5,"Diabetic",IF(Table1_1[[#This Row],[HBA1C]]&gt;=5.7,"Prediabetic","Normal"))</f>
        <v>Normal</v>
      </c>
    </row>
    <row r="1695" spans="1:10" x14ac:dyDescent="0.3">
      <c r="A1695" t="s">
        <v>1699</v>
      </c>
      <c r="B1695" s="3">
        <v>29.92</v>
      </c>
      <c r="C1695" s="3">
        <v>9.07</v>
      </c>
      <c r="D1695" s="54" t="s">
        <v>3</v>
      </c>
      <c r="E1695" s="54" t="s">
        <v>2</v>
      </c>
      <c r="F1695" s="54" t="s">
        <v>2</v>
      </c>
      <c r="G1695" s="54">
        <v>1</v>
      </c>
      <c r="H1695" t="s">
        <v>2</v>
      </c>
      <c r="I1695" t="str">
        <f t="shared" si="27"/>
        <v>Overweight</v>
      </c>
      <c r="J1695" t="str">
        <f>IF(Table1_1[[#This Row],[HBA1C]]&gt;=6.5,"Diabetic",IF(Table1_1[[#This Row],[HBA1C]]&gt;=5.7,"Prediabetic","Normal"))</f>
        <v>Diabetic</v>
      </c>
    </row>
    <row r="1696" spans="1:10" x14ac:dyDescent="0.3">
      <c r="A1696" t="s">
        <v>1700</v>
      </c>
      <c r="B1696" s="3">
        <v>25.9</v>
      </c>
      <c r="C1696" s="3">
        <v>9.1199999999999992</v>
      </c>
      <c r="D1696" s="54" t="s">
        <v>3</v>
      </c>
      <c r="E1696" s="54" t="s">
        <v>2</v>
      </c>
      <c r="F1696" s="54" t="s">
        <v>2</v>
      </c>
      <c r="G1696" s="54">
        <v>1</v>
      </c>
      <c r="H1696" t="s">
        <v>2</v>
      </c>
      <c r="I1696" t="str">
        <f t="shared" si="27"/>
        <v>Overweight</v>
      </c>
      <c r="J1696" t="str">
        <f>IF(Table1_1[[#This Row],[HBA1C]]&gt;=6.5,"Diabetic",IF(Table1_1[[#This Row],[HBA1C]]&gt;=5.7,"Prediabetic","Normal"))</f>
        <v>Diabetic</v>
      </c>
    </row>
    <row r="1697" spans="1:10" x14ac:dyDescent="0.3">
      <c r="A1697" t="s">
        <v>1701</v>
      </c>
      <c r="B1697" s="3">
        <v>27.74</v>
      </c>
      <c r="C1697" s="3">
        <v>7.32</v>
      </c>
      <c r="D1697" s="54" t="s">
        <v>3</v>
      </c>
      <c r="E1697" s="54" t="s">
        <v>2</v>
      </c>
      <c r="F1697" s="54" t="s">
        <v>2</v>
      </c>
      <c r="G1697" s="54">
        <v>1</v>
      </c>
      <c r="H1697" t="s">
        <v>2</v>
      </c>
      <c r="I1697" t="str">
        <f t="shared" si="27"/>
        <v>Overweight</v>
      </c>
      <c r="J1697" t="str">
        <f>IF(Table1_1[[#This Row],[HBA1C]]&gt;=6.5,"Diabetic",IF(Table1_1[[#This Row],[HBA1C]]&gt;=5.7,"Prediabetic","Normal"))</f>
        <v>Diabetic</v>
      </c>
    </row>
    <row r="1698" spans="1:10" x14ac:dyDescent="0.3">
      <c r="A1698" t="s">
        <v>1702</v>
      </c>
      <c r="B1698" s="3">
        <v>17.260000000000002</v>
      </c>
      <c r="C1698" s="3">
        <v>11.73</v>
      </c>
      <c r="D1698" s="54" t="s">
        <v>2</v>
      </c>
      <c r="E1698" s="54" t="s">
        <v>2</v>
      </c>
      <c r="F1698" s="54" t="s">
        <v>2</v>
      </c>
      <c r="G1698" s="54">
        <v>2</v>
      </c>
      <c r="H1698" t="s">
        <v>2</v>
      </c>
      <c r="I1698" t="str">
        <f t="shared" si="27"/>
        <v>Under  Weight</v>
      </c>
      <c r="J1698" t="str">
        <f>IF(Table1_1[[#This Row],[HBA1C]]&gt;=6.5,"Diabetic",IF(Table1_1[[#This Row],[HBA1C]]&gt;=5.7,"Prediabetic","Normal"))</f>
        <v>Diabetic</v>
      </c>
    </row>
    <row r="1699" spans="1:10" x14ac:dyDescent="0.3">
      <c r="A1699" t="s">
        <v>1703</v>
      </c>
      <c r="B1699" s="3">
        <v>19.855</v>
      </c>
      <c r="C1699" s="3">
        <v>6.64</v>
      </c>
      <c r="D1699" s="54" t="s">
        <v>3</v>
      </c>
      <c r="E1699" s="54" t="s">
        <v>2</v>
      </c>
      <c r="F1699" s="54" t="s">
        <v>2</v>
      </c>
      <c r="G1699" s="54">
        <v>1</v>
      </c>
      <c r="H1699" t="s">
        <v>2</v>
      </c>
      <c r="I1699" t="str">
        <f t="shared" si="27"/>
        <v>Normal Weight</v>
      </c>
      <c r="J1699" t="str">
        <f>IF(Table1_1[[#This Row],[HBA1C]]&gt;=6.5,"Diabetic",IF(Table1_1[[#This Row],[HBA1C]]&gt;=5.7,"Prediabetic","Normal"))</f>
        <v>Diabetic</v>
      </c>
    </row>
    <row r="1700" spans="1:10" x14ac:dyDescent="0.3">
      <c r="A1700" t="s">
        <v>1704</v>
      </c>
      <c r="B1700" s="3">
        <v>41.69</v>
      </c>
      <c r="C1700" s="3">
        <v>5.78</v>
      </c>
      <c r="D1700" s="54" t="s">
        <v>2</v>
      </c>
      <c r="E1700" s="54" t="s">
        <v>2</v>
      </c>
      <c r="F1700" s="54" t="s">
        <v>2</v>
      </c>
      <c r="G1700" s="54">
        <v>0</v>
      </c>
      <c r="H1700" t="s">
        <v>2</v>
      </c>
      <c r="I1700" t="str">
        <f t="shared" si="27"/>
        <v>Obesity</v>
      </c>
      <c r="J1700" t="str">
        <f>IF(Table1_1[[#This Row],[HBA1C]]&gt;=6.5,"Diabetic",IF(Table1_1[[#This Row],[HBA1C]]&gt;=5.7,"Prediabetic","Normal"))</f>
        <v>Prediabetic</v>
      </c>
    </row>
    <row r="1701" spans="1:10" x14ac:dyDescent="0.3">
      <c r="A1701" t="s">
        <v>1705</v>
      </c>
      <c r="B1701" s="3">
        <v>16.12</v>
      </c>
      <c r="C1701" s="3">
        <v>10.45</v>
      </c>
      <c r="D1701" s="54" t="s">
        <v>2</v>
      </c>
      <c r="E1701" s="54" t="s">
        <v>2</v>
      </c>
      <c r="F1701" s="54" t="s">
        <v>2</v>
      </c>
      <c r="G1701" s="54">
        <v>0</v>
      </c>
      <c r="H1701" t="s">
        <v>2</v>
      </c>
      <c r="I1701" t="str">
        <f t="shared" si="27"/>
        <v>Under  Weight</v>
      </c>
      <c r="J1701" t="str">
        <f>IF(Table1_1[[#This Row],[HBA1C]]&gt;=6.5,"Diabetic",IF(Table1_1[[#This Row],[HBA1C]]&gt;=5.7,"Prediabetic","Normal"))</f>
        <v>Diabetic</v>
      </c>
    </row>
    <row r="1702" spans="1:10" x14ac:dyDescent="0.3">
      <c r="A1702" t="s">
        <v>1706</v>
      </c>
      <c r="B1702" s="3">
        <v>37.43</v>
      </c>
      <c r="C1702" s="3">
        <v>4.5199999999999996</v>
      </c>
      <c r="D1702" s="54" t="s">
        <v>2</v>
      </c>
      <c r="E1702" s="54" t="s">
        <v>2</v>
      </c>
      <c r="F1702" s="54" t="s">
        <v>2</v>
      </c>
      <c r="G1702" s="54">
        <v>1</v>
      </c>
      <c r="H1702" t="s">
        <v>2</v>
      </c>
      <c r="I1702" t="str">
        <f t="shared" si="27"/>
        <v>Obesity</v>
      </c>
      <c r="J1702" t="str">
        <f>IF(Table1_1[[#This Row],[HBA1C]]&gt;=6.5,"Diabetic",IF(Table1_1[[#This Row],[HBA1C]]&gt;=5.7,"Prediabetic","Normal"))</f>
        <v>Normal</v>
      </c>
    </row>
    <row r="1703" spans="1:10" x14ac:dyDescent="0.3">
      <c r="A1703" t="s">
        <v>1707</v>
      </c>
      <c r="B1703" s="3">
        <v>31.065000000000001</v>
      </c>
      <c r="C1703" s="3">
        <v>5.71</v>
      </c>
      <c r="D1703" s="54" t="s">
        <v>2</v>
      </c>
      <c r="E1703" s="54" t="s">
        <v>2</v>
      </c>
      <c r="F1703" s="54" t="s">
        <v>2</v>
      </c>
      <c r="G1703" s="54">
        <v>0</v>
      </c>
      <c r="H1703" t="s">
        <v>2</v>
      </c>
      <c r="I1703" t="str">
        <f t="shared" si="27"/>
        <v>Obesity</v>
      </c>
      <c r="J1703" t="str">
        <f>IF(Table1_1[[#This Row],[HBA1C]]&gt;=6.5,"Diabetic",IF(Table1_1[[#This Row],[HBA1C]]&gt;=5.7,"Prediabetic","Normal"))</f>
        <v>Prediabetic</v>
      </c>
    </row>
    <row r="1704" spans="1:10" x14ac:dyDescent="0.3">
      <c r="A1704" t="s">
        <v>1708</v>
      </c>
      <c r="B1704" s="3">
        <v>25.08</v>
      </c>
      <c r="C1704" s="3">
        <v>4.7699999999999996</v>
      </c>
      <c r="D1704" s="54" t="s">
        <v>2</v>
      </c>
      <c r="E1704" s="54" t="s">
        <v>2</v>
      </c>
      <c r="F1704" s="54" t="s">
        <v>2</v>
      </c>
      <c r="G1704" s="54">
        <v>0</v>
      </c>
      <c r="H1704" t="s">
        <v>2</v>
      </c>
      <c r="I1704" t="str">
        <f t="shared" si="27"/>
        <v>Overweight</v>
      </c>
      <c r="J1704" t="str">
        <f>IF(Table1_1[[#This Row],[HBA1C]]&gt;=6.5,"Diabetic",IF(Table1_1[[#This Row],[HBA1C]]&gt;=5.7,"Prediabetic","Normal"))</f>
        <v>Normal</v>
      </c>
    </row>
    <row r="1705" spans="1:10" x14ac:dyDescent="0.3">
      <c r="A1705" t="s">
        <v>1709</v>
      </c>
      <c r="B1705" s="3">
        <v>15.2</v>
      </c>
      <c r="C1705" s="3">
        <v>7.81</v>
      </c>
      <c r="D1705" s="54" t="s">
        <v>3</v>
      </c>
      <c r="E1705" s="54" t="s">
        <v>2</v>
      </c>
      <c r="F1705" s="54" t="s">
        <v>2</v>
      </c>
      <c r="G1705" s="54">
        <v>1</v>
      </c>
      <c r="H1705" t="s">
        <v>2</v>
      </c>
      <c r="I1705" t="str">
        <f t="shared" si="27"/>
        <v>Under  Weight</v>
      </c>
      <c r="J1705" t="str">
        <f>IF(Table1_1[[#This Row],[HBA1C]]&gt;=6.5,"Diabetic",IF(Table1_1[[#This Row],[HBA1C]]&gt;=5.7,"Prediabetic","Normal"))</f>
        <v>Diabetic</v>
      </c>
    </row>
    <row r="1706" spans="1:10" x14ac:dyDescent="0.3">
      <c r="A1706" t="s">
        <v>1710</v>
      </c>
      <c r="B1706" s="3">
        <v>22.34</v>
      </c>
      <c r="C1706" s="3">
        <v>5.19</v>
      </c>
      <c r="D1706" s="54" t="s">
        <v>3</v>
      </c>
      <c r="E1706" s="54" t="s">
        <v>2</v>
      </c>
      <c r="F1706" s="54" t="s">
        <v>2</v>
      </c>
      <c r="G1706" s="54">
        <v>0</v>
      </c>
      <c r="H1706" t="s">
        <v>2</v>
      </c>
      <c r="I1706" t="str">
        <f t="shared" si="27"/>
        <v>Normal Weight</v>
      </c>
      <c r="J1706" t="str">
        <f>IF(Table1_1[[#This Row],[HBA1C]]&gt;=6.5,"Diabetic",IF(Table1_1[[#This Row],[HBA1C]]&gt;=5.7,"Prediabetic","Normal"))</f>
        <v>Normal</v>
      </c>
    </row>
    <row r="1707" spans="1:10" x14ac:dyDescent="0.3">
      <c r="A1707" t="s">
        <v>1711</v>
      </c>
      <c r="B1707" s="3">
        <v>40.15</v>
      </c>
      <c r="C1707" s="3">
        <v>5.93</v>
      </c>
      <c r="D1707" s="54" t="s">
        <v>2</v>
      </c>
      <c r="E1707" s="54" t="s">
        <v>2</v>
      </c>
      <c r="F1707" s="54" t="s">
        <v>2</v>
      </c>
      <c r="G1707" s="54">
        <v>1</v>
      </c>
      <c r="H1707" t="s">
        <v>2</v>
      </c>
      <c r="I1707" t="str">
        <f t="shared" si="27"/>
        <v>Obesity</v>
      </c>
      <c r="J1707" t="str">
        <f>IF(Table1_1[[#This Row],[HBA1C]]&gt;=6.5,"Diabetic",IF(Table1_1[[#This Row],[HBA1C]]&gt;=5.7,"Prediabetic","Normal"))</f>
        <v>Prediabetic</v>
      </c>
    </row>
    <row r="1708" spans="1:10" x14ac:dyDescent="0.3">
      <c r="A1708" t="s">
        <v>1712</v>
      </c>
      <c r="B1708" s="3">
        <v>37.729999999999997</v>
      </c>
      <c r="C1708" s="3">
        <v>6.29</v>
      </c>
      <c r="D1708" s="54" t="s">
        <v>2</v>
      </c>
      <c r="E1708" s="54" t="s">
        <v>2</v>
      </c>
      <c r="F1708" s="54" t="s">
        <v>2</v>
      </c>
      <c r="G1708" s="54">
        <v>1</v>
      </c>
      <c r="H1708" t="s">
        <v>2</v>
      </c>
      <c r="I1708" t="str">
        <f t="shared" si="27"/>
        <v>Obesity</v>
      </c>
      <c r="J1708" t="str">
        <f>IF(Table1_1[[#This Row],[HBA1C]]&gt;=6.5,"Diabetic",IF(Table1_1[[#This Row],[HBA1C]]&gt;=5.7,"Prediabetic","Normal"))</f>
        <v>Prediabetic</v>
      </c>
    </row>
    <row r="1709" spans="1:10" x14ac:dyDescent="0.3">
      <c r="A1709" t="s">
        <v>1713</v>
      </c>
      <c r="B1709" s="3">
        <v>25.35</v>
      </c>
      <c r="C1709" s="3">
        <v>4.9000000000000004</v>
      </c>
      <c r="D1709" s="54" t="s">
        <v>2</v>
      </c>
      <c r="E1709" s="54" t="s">
        <v>2</v>
      </c>
      <c r="F1709" s="54" t="s">
        <v>2</v>
      </c>
      <c r="G1709" s="54">
        <v>0</v>
      </c>
      <c r="H1709" t="s">
        <v>2</v>
      </c>
      <c r="I1709" t="str">
        <f t="shared" si="27"/>
        <v>Overweight</v>
      </c>
      <c r="J1709" t="str">
        <f>IF(Table1_1[[#This Row],[HBA1C]]&gt;=6.5,"Diabetic",IF(Table1_1[[#This Row],[HBA1C]]&gt;=5.7,"Prediabetic","Normal"))</f>
        <v>Normal</v>
      </c>
    </row>
    <row r="1710" spans="1:10" x14ac:dyDescent="0.3">
      <c r="A1710" t="s">
        <v>1714</v>
      </c>
      <c r="B1710" s="3">
        <v>26.41</v>
      </c>
      <c r="C1710" s="3">
        <v>5.07</v>
      </c>
      <c r="D1710" s="54" t="s">
        <v>3</v>
      </c>
      <c r="E1710" s="54" t="s">
        <v>2</v>
      </c>
      <c r="F1710" s="54" t="s">
        <v>2</v>
      </c>
      <c r="G1710" s="54">
        <v>1</v>
      </c>
      <c r="H1710" t="s">
        <v>2</v>
      </c>
      <c r="I1710" t="str">
        <f t="shared" si="27"/>
        <v>Overweight</v>
      </c>
      <c r="J1710" t="str">
        <f>IF(Table1_1[[#This Row],[HBA1C]]&gt;=6.5,"Diabetic",IF(Table1_1[[#This Row],[HBA1C]]&gt;=5.7,"Prediabetic","Normal"))</f>
        <v>Normal</v>
      </c>
    </row>
    <row r="1711" spans="1:10" x14ac:dyDescent="0.3">
      <c r="A1711" t="s">
        <v>1715</v>
      </c>
      <c r="B1711" s="3">
        <v>27.6</v>
      </c>
      <c r="C1711" s="3">
        <v>5.33</v>
      </c>
      <c r="D1711" s="54" t="s">
        <v>2</v>
      </c>
      <c r="E1711" s="54" t="s">
        <v>2</v>
      </c>
      <c r="F1711" s="54" t="s">
        <v>2</v>
      </c>
      <c r="G1711" s="54">
        <v>1</v>
      </c>
      <c r="H1711" t="s">
        <v>2</v>
      </c>
      <c r="I1711" t="str">
        <f t="shared" si="27"/>
        <v>Overweight</v>
      </c>
      <c r="J1711" t="str">
        <f>IF(Table1_1[[#This Row],[HBA1C]]&gt;=6.5,"Diabetic",IF(Table1_1[[#This Row],[HBA1C]]&gt;=5.7,"Prediabetic","Normal"))</f>
        <v>Normal</v>
      </c>
    </row>
    <row r="1712" spans="1:10" x14ac:dyDescent="0.3">
      <c r="A1712" t="s">
        <v>1716</v>
      </c>
      <c r="B1712" s="3">
        <v>33.82</v>
      </c>
      <c r="C1712" s="3">
        <v>8.93</v>
      </c>
      <c r="D1712" s="54" t="s">
        <v>3</v>
      </c>
      <c r="E1712" s="54" t="s">
        <v>2</v>
      </c>
      <c r="F1712" s="54" t="s">
        <v>2</v>
      </c>
      <c r="G1712" s="54">
        <v>1</v>
      </c>
      <c r="H1712" t="s">
        <v>2</v>
      </c>
      <c r="I1712" t="str">
        <f t="shared" si="27"/>
        <v>Obesity</v>
      </c>
      <c r="J1712" t="str">
        <f>IF(Table1_1[[#This Row],[HBA1C]]&gt;=6.5,"Diabetic",IF(Table1_1[[#This Row],[HBA1C]]&gt;=5.7,"Prediabetic","Normal"))</f>
        <v>Diabetic</v>
      </c>
    </row>
    <row r="1713" spans="1:10" x14ac:dyDescent="0.3">
      <c r="A1713" t="s">
        <v>1717</v>
      </c>
      <c r="B1713" s="3">
        <v>32.9</v>
      </c>
      <c r="C1713" s="3">
        <v>4.3499999999999996</v>
      </c>
      <c r="D1713" s="54" t="s">
        <v>2</v>
      </c>
      <c r="E1713" s="54" t="s">
        <v>2</v>
      </c>
      <c r="F1713" s="54" t="s">
        <v>2</v>
      </c>
      <c r="G1713" s="54">
        <v>0</v>
      </c>
      <c r="H1713" t="s">
        <v>2</v>
      </c>
      <c r="I1713" t="str">
        <f t="shared" si="27"/>
        <v>Obesity</v>
      </c>
      <c r="J1713" t="str">
        <f>IF(Table1_1[[#This Row],[HBA1C]]&gt;=6.5,"Diabetic",IF(Table1_1[[#This Row],[HBA1C]]&gt;=5.7,"Prediabetic","Normal"))</f>
        <v>Normal</v>
      </c>
    </row>
    <row r="1714" spans="1:10" x14ac:dyDescent="0.3">
      <c r="A1714" t="s">
        <v>1718</v>
      </c>
      <c r="B1714" s="3">
        <v>30.875</v>
      </c>
      <c r="C1714" s="3">
        <v>9.5399999999999991</v>
      </c>
      <c r="D1714" s="54" t="s">
        <v>3</v>
      </c>
      <c r="E1714" s="54" t="s">
        <v>2</v>
      </c>
      <c r="F1714" s="54" t="s">
        <v>2</v>
      </c>
      <c r="G1714" s="54">
        <v>1</v>
      </c>
      <c r="H1714" t="s">
        <v>2</v>
      </c>
      <c r="I1714" t="str">
        <f t="shared" si="27"/>
        <v>Obesity</v>
      </c>
      <c r="J1714" t="str">
        <f>IF(Table1_1[[#This Row],[HBA1C]]&gt;=6.5,"Diabetic",IF(Table1_1[[#This Row],[HBA1C]]&gt;=5.7,"Prediabetic","Normal"))</f>
        <v>Diabetic</v>
      </c>
    </row>
    <row r="1715" spans="1:10" x14ac:dyDescent="0.3">
      <c r="A1715" t="s">
        <v>1719</v>
      </c>
      <c r="B1715" s="3">
        <v>32.64</v>
      </c>
      <c r="C1715" s="3">
        <v>5.91</v>
      </c>
      <c r="D1715" s="54" t="s">
        <v>2</v>
      </c>
      <c r="E1715" s="54" t="s">
        <v>2</v>
      </c>
      <c r="F1715" s="54" t="s">
        <v>2</v>
      </c>
      <c r="G1715" s="54">
        <v>0</v>
      </c>
      <c r="H1715" t="s">
        <v>2</v>
      </c>
      <c r="I1715" t="str">
        <f t="shared" si="27"/>
        <v>Obesity</v>
      </c>
      <c r="J1715" t="str">
        <f>IF(Table1_1[[#This Row],[HBA1C]]&gt;=6.5,"Diabetic",IF(Table1_1[[#This Row],[HBA1C]]&gt;=5.7,"Prediabetic","Normal"))</f>
        <v>Prediabetic</v>
      </c>
    </row>
    <row r="1716" spans="1:10" x14ac:dyDescent="0.3">
      <c r="A1716" t="s">
        <v>1720</v>
      </c>
      <c r="B1716" s="3">
        <v>22.135000000000002</v>
      </c>
      <c r="C1716" s="3">
        <v>5.0999999999999996</v>
      </c>
      <c r="D1716" s="54" t="s">
        <v>2</v>
      </c>
      <c r="E1716" s="54" t="s">
        <v>2</v>
      </c>
      <c r="F1716" s="54" t="s">
        <v>2</v>
      </c>
      <c r="G1716" s="54">
        <v>0</v>
      </c>
      <c r="H1716" t="s">
        <v>2</v>
      </c>
      <c r="I1716" t="str">
        <f t="shared" si="27"/>
        <v>Normal Weight</v>
      </c>
      <c r="J1716" t="str">
        <f>IF(Table1_1[[#This Row],[HBA1C]]&gt;=6.5,"Diabetic",IF(Table1_1[[#This Row],[HBA1C]]&gt;=5.7,"Prediabetic","Normal"))</f>
        <v>Normal</v>
      </c>
    </row>
    <row r="1717" spans="1:10" x14ac:dyDescent="0.3">
      <c r="A1717" t="s">
        <v>1721</v>
      </c>
      <c r="B1717" s="3">
        <v>16.53</v>
      </c>
      <c r="C1717" s="3">
        <v>5.08</v>
      </c>
      <c r="D1717" s="54" t="s">
        <v>2</v>
      </c>
      <c r="E1717" s="54" t="s">
        <v>2</v>
      </c>
      <c r="F1717" s="54" t="s">
        <v>2</v>
      </c>
      <c r="G1717" s="54">
        <v>2</v>
      </c>
      <c r="H1717" t="s">
        <v>2</v>
      </c>
      <c r="I1717" t="str">
        <f t="shared" si="27"/>
        <v>Under  Weight</v>
      </c>
      <c r="J1717" t="str">
        <f>IF(Table1_1[[#This Row],[HBA1C]]&gt;=6.5,"Diabetic",IF(Table1_1[[#This Row],[HBA1C]]&gt;=5.7,"Prediabetic","Normal"))</f>
        <v>Normal</v>
      </c>
    </row>
    <row r="1718" spans="1:10" x14ac:dyDescent="0.3">
      <c r="A1718" t="s">
        <v>1722</v>
      </c>
      <c r="B1718" s="3">
        <v>32.774999999999999</v>
      </c>
      <c r="C1718" s="3">
        <v>4.75</v>
      </c>
      <c r="D1718" s="54" t="s">
        <v>2</v>
      </c>
      <c r="E1718" s="54" t="s">
        <v>2</v>
      </c>
      <c r="F1718" s="54" t="s">
        <v>2</v>
      </c>
      <c r="G1718" s="54">
        <v>0</v>
      </c>
      <c r="H1718" t="s">
        <v>2</v>
      </c>
      <c r="I1718" t="str">
        <f t="shared" si="27"/>
        <v>Obesity</v>
      </c>
      <c r="J1718" t="str">
        <f>IF(Table1_1[[#This Row],[HBA1C]]&gt;=6.5,"Diabetic",IF(Table1_1[[#This Row],[HBA1C]]&gt;=5.7,"Prediabetic","Normal"))</f>
        <v>Normal</v>
      </c>
    </row>
    <row r="1719" spans="1:10" x14ac:dyDescent="0.3">
      <c r="A1719" t="s">
        <v>1723</v>
      </c>
      <c r="B1719" s="3">
        <v>30.9</v>
      </c>
      <c r="C1719" s="3">
        <v>6.05</v>
      </c>
      <c r="D1719" s="54" t="s">
        <v>2</v>
      </c>
      <c r="E1719" s="54" t="s">
        <v>2</v>
      </c>
      <c r="F1719" s="54" t="s">
        <v>2</v>
      </c>
      <c r="G1719" s="54">
        <v>1</v>
      </c>
      <c r="H1719" t="s">
        <v>2</v>
      </c>
      <c r="I1719" t="str">
        <f t="shared" si="27"/>
        <v>Obesity</v>
      </c>
      <c r="J1719" t="str">
        <f>IF(Table1_1[[#This Row],[HBA1C]]&gt;=6.5,"Diabetic",IF(Table1_1[[#This Row],[HBA1C]]&gt;=5.7,"Prediabetic","Normal"))</f>
        <v>Prediabetic</v>
      </c>
    </row>
    <row r="1720" spans="1:10" x14ac:dyDescent="0.3">
      <c r="A1720" t="s">
        <v>1724</v>
      </c>
      <c r="B1720" s="3">
        <v>15.58</v>
      </c>
      <c r="C1720" s="3">
        <v>11.56</v>
      </c>
      <c r="D1720" s="54" t="s">
        <v>2</v>
      </c>
      <c r="E1720" s="54" t="s">
        <v>2</v>
      </c>
      <c r="F1720" s="54" t="s">
        <v>2</v>
      </c>
      <c r="G1720" s="54">
        <v>0</v>
      </c>
      <c r="H1720" t="s">
        <v>2</v>
      </c>
      <c r="I1720" t="str">
        <f t="shared" si="27"/>
        <v>Under  Weight</v>
      </c>
      <c r="J1720" t="str">
        <f>IF(Table1_1[[#This Row],[HBA1C]]&gt;=6.5,"Diabetic",IF(Table1_1[[#This Row],[HBA1C]]&gt;=5.7,"Prediabetic","Normal"))</f>
        <v>Diabetic</v>
      </c>
    </row>
    <row r="1721" spans="1:10" x14ac:dyDescent="0.3">
      <c r="A1721" t="s">
        <v>1725</v>
      </c>
      <c r="B1721" s="3">
        <v>26.315000000000001</v>
      </c>
      <c r="C1721" s="3">
        <v>5.76</v>
      </c>
      <c r="D1721" s="54" t="s">
        <v>2</v>
      </c>
      <c r="E1721" s="54" t="s">
        <v>2</v>
      </c>
      <c r="F1721" s="54" t="s">
        <v>2</v>
      </c>
      <c r="G1721" s="54">
        <v>0</v>
      </c>
      <c r="H1721" t="s">
        <v>2</v>
      </c>
      <c r="I1721" t="str">
        <f t="shared" si="27"/>
        <v>Overweight</v>
      </c>
      <c r="J1721" t="str">
        <f>IF(Table1_1[[#This Row],[HBA1C]]&gt;=6.5,"Diabetic",IF(Table1_1[[#This Row],[HBA1C]]&gt;=5.7,"Prediabetic","Normal"))</f>
        <v>Prediabetic</v>
      </c>
    </row>
    <row r="1722" spans="1:10" x14ac:dyDescent="0.3">
      <c r="A1722" t="s">
        <v>1726</v>
      </c>
      <c r="B1722" s="3">
        <v>35.61</v>
      </c>
      <c r="C1722" s="3">
        <v>5.65</v>
      </c>
      <c r="D1722" s="54" t="s">
        <v>2</v>
      </c>
      <c r="E1722" s="54" t="s">
        <v>3</v>
      </c>
      <c r="F1722" s="54" t="s">
        <v>2</v>
      </c>
      <c r="G1722" s="54">
        <v>1</v>
      </c>
      <c r="H1722" t="s">
        <v>2</v>
      </c>
      <c r="I1722" t="str">
        <f t="shared" si="27"/>
        <v>Obesity</v>
      </c>
      <c r="J1722" t="str">
        <f>IF(Table1_1[[#This Row],[HBA1C]]&gt;=6.5,"Diabetic",IF(Table1_1[[#This Row],[HBA1C]]&gt;=5.7,"Prediabetic","Normal"))</f>
        <v>Normal</v>
      </c>
    </row>
    <row r="1723" spans="1:10" x14ac:dyDescent="0.3">
      <c r="A1723" t="s">
        <v>1727</v>
      </c>
      <c r="B1723" s="3">
        <v>37.56</v>
      </c>
      <c r="C1723" s="3">
        <v>5.88</v>
      </c>
      <c r="D1723" s="54" t="s">
        <v>2</v>
      </c>
      <c r="E1723" s="54" t="s">
        <v>3</v>
      </c>
      <c r="F1723" s="54" t="s">
        <v>2</v>
      </c>
      <c r="G1723" s="54">
        <v>1</v>
      </c>
      <c r="H1723" t="s">
        <v>2</v>
      </c>
      <c r="I1723" t="str">
        <f t="shared" si="27"/>
        <v>Obesity</v>
      </c>
      <c r="J1723" t="str">
        <f>IF(Table1_1[[#This Row],[HBA1C]]&gt;=6.5,"Diabetic",IF(Table1_1[[#This Row],[HBA1C]]&gt;=5.7,"Prediabetic","Normal"))</f>
        <v>Prediabetic</v>
      </c>
    </row>
    <row r="1724" spans="1:10" x14ac:dyDescent="0.3">
      <c r="A1724" t="s">
        <v>1728</v>
      </c>
      <c r="B1724" s="3">
        <v>15.49</v>
      </c>
      <c r="C1724" s="3">
        <v>9.6</v>
      </c>
      <c r="D1724" s="54" t="s">
        <v>2</v>
      </c>
      <c r="E1724" s="54" t="s">
        <v>2</v>
      </c>
      <c r="F1724" s="54" t="s">
        <v>2</v>
      </c>
      <c r="G1724" s="54">
        <v>0</v>
      </c>
      <c r="H1724" t="s">
        <v>2</v>
      </c>
      <c r="I1724" t="str">
        <f t="shared" si="27"/>
        <v>Under  Weight</v>
      </c>
      <c r="J1724" t="str">
        <f>IF(Table1_1[[#This Row],[HBA1C]]&gt;=6.5,"Diabetic",IF(Table1_1[[#This Row],[HBA1C]]&gt;=5.7,"Prediabetic","Normal"))</f>
        <v>Diabetic</v>
      </c>
    </row>
    <row r="1725" spans="1:10" x14ac:dyDescent="0.3">
      <c r="A1725" t="s">
        <v>1729</v>
      </c>
      <c r="B1725" s="3">
        <v>23.48</v>
      </c>
      <c r="C1725" s="3">
        <v>6.24</v>
      </c>
      <c r="D1725" s="54" t="s">
        <v>2</v>
      </c>
      <c r="E1725" s="54" t="s">
        <v>2</v>
      </c>
      <c r="F1725" s="54" t="s">
        <v>2</v>
      </c>
      <c r="G1725" s="54">
        <v>1</v>
      </c>
      <c r="H1725" t="s">
        <v>2</v>
      </c>
      <c r="I1725" t="str">
        <f t="shared" si="27"/>
        <v>Normal Weight</v>
      </c>
      <c r="J1725" t="str">
        <f>IF(Table1_1[[#This Row],[HBA1C]]&gt;=6.5,"Diabetic",IF(Table1_1[[#This Row],[HBA1C]]&gt;=5.7,"Prediabetic","Normal"))</f>
        <v>Prediabetic</v>
      </c>
    </row>
    <row r="1726" spans="1:10" x14ac:dyDescent="0.3">
      <c r="A1726" t="s">
        <v>1730</v>
      </c>
      <c r="B1726" s="3">
        <v>30.02</v>
      </c>
      <c r="C1726" s="3">
        <v>7.63</v>
      </c>
      <c r="D1726" s="54" t="s">
        <v>3</v>
      </c>
      <c r="E1726" s="54" t="s">
        <v>2</v>
      </c>
      <c r="F1726" s="54" t="s">
        <v>2</v>
      </c>
      <c r="G1726" s="54">
        <v>1</v>
      </c>
      <c r="H1726" t="s">
        <v>2</v>
      </c>
      <c r="I1726" t="str">
        <f t="shared" si="27"/>
        <v>Obesity</v>
      </c>
      <c r="J1726" t="str">
        <f>IF(Table1_1[[#This Row],[HBA1C]]&gt;=6.5,"Diabetic",IF(Table1_1[[#This Row],[HBA1C]]&gt;=5.7,"Prediabetic","Normal"))</f>
        <v>Diabetic</v>
      </c>
    </row>
    <row r="1727" spans="1:10" x14ac:dyDescent="0.3">
      <c r="A1727" t="s">
        <v>1731</v>
      </c>
      <c r="B1727" s="3">
        <v>26.885000000000002</v>
      </c>
      <c r="C1727" s="3">
        <v>8.66</v>
      </c>
      <c r="D1727" s="54" t="s">
        <v>3</v>
      </c>
      <c r="E1727" s="54" t="s">
        <v>2</v>
      </c>
      <c r="F1727" s="54" t="s">
        <v>2</v>
      </c>
      <c r="G1727" s="54">
        <v>1</v>
      </c>
      <c r="H1727" t="s">
        <v>2</v>
      </c>
      <c r="I1727" t="str">
        <f t="shared" si="27"/>
        <v>Overweight</v>
      </c>
      <c r="J1727" t="str">
        <f>IF(Table1_1[[#This Row],[HBA1C]]&gt;=6.5,"Diabetic",IF(Table1_1[[#This Row],[HBA1C]]&gt;=5.7,"Prediabetic","Normal"))</f>
        <v>Diabetic</v>
      </c>
    </row>
    <row r="1728" spans="1:10" x14ac:dyDescent="0.3">
      <c r="A1728" t="s">
        <v>1732</v>
      </c>
      <c r="B1728" s="3">
        <v>25.84</v>
      </c>
      <c r="C1728" s="3">
        <v>8.5500000000000007</v>
      </c>
      <c r="D1728" s="54" t="s">
        <v>3</v>
      </c>
      <c r="E1728" s="54" t="s">
        <v>2</v>
      </c>
      <c r="F1728" s="54" t="s">
        <v>2</v>
      </c>
      <c r="G1728" s="54">
        <v>1</v>
      </c>
      <c r="H1728" t="s">
        <v>2</v>
      </c>
      <c r="I1728" t="str">
        <f t="shared" si="27"/>
        <v>Overweight</v>
      </c>
      <c r="J1728" t="str">
        <f>IF(Table1_1[[#This Row],[HBA1C]]&gt;=6.5,"Diabetic",IF(Table1_1[[#This Row],[HBA1C]]&gt;=5.7,"Prediabetic","Normal"))</f>
        <v>Diabetic</v>
      </c>
    </row>
    <row r="1729" spans="1:10" x14ac:dyDescent="0.3">
      <c r="A1729" t="s">
        <v>1733</v>
      </c>
      <c r="B1729" s="3">
        <v>27.454999999999998</v>
      </c>
      <c r="C1729" s="3">
        <v>4.54</v>
      </c>
      <c r="D1729" s="54" t="s">
        <v>2</v>
      </c>
      <c r="E1729" s="54" t="s">
        <v>2</v>
      </c>
      <c r="F1729" s="54" t="s">
        <v>2</v>
      </c>
      <c r="G1729" s="54">
        <v>0</v>
      </c>
      <c r="H1729" t="s">
        <v>2</v>
      </c>
      <c r="I1729" t="str">
        <f t="shared" si="27"/>
        <v>Overweight</v>
      </c>
      <c r="J1729" t="str">
        <f>IF(Table1_1[[#This Row],[HBA1C]]&gt;=6.5,"Diabetic",IF(Table1_1[[#This Row],[HBA1C]]&gt;=5.7,"Prediabetic","Normal"))</f>
        <v>Normal</v>
      </c>
    </row>
    <row r="1730" spans="1:10" x14ac:dyDescent="0.3">
      <c r="A1730" t="s">
        <v>1734</v>
      </c>
      <c r="B1730" s="3">
        <v>24.605</v>
      </c>
      <c r="C1730" s="3">
        <v>5.7</v>
      </c>
      <c r="D1730" s="54" t="s">
        <v>2</v>
      </c>
      <c r="E1730" s="54" t="s">
        <v>2</v>
      </c>
      <c r="F1730" s="54" t="s">
        <v>2</v>
      </c>
      <c r="G1730" s="54">
        <v>0</v>
      </c>
      <c r="H1730" t="s">
        <v>2</v>
      </c>
      <c r="I1730" t="str">
        <f t="shared" si="27"/>
        <v>Normal Weight</v>
      </c>
      <c r="J1730" t="str">
        <f>IF(Table1_1[[#This Row],[HBA1C]]&gt;=6.5,"Diabetic",IF(Table1_1[[#This Row],[HBA1C]]&gt;=5.7,"Prediabetic","Normal"))</f>
        <v>Prediabetic</v>
      </c>
    </row>
    <row r="1731" spans="1:10" x14ac:dyDescent="0.3">
      <c r="A1731" t="s">
        <v>1735</v>
      </c>
      <c r="B1731" s="3">
        <v>30.8</v>
      </c>
      <c r="C1731" s="3">
        <v>5.07</v>
      </c>
      <c r="D1731" s="54" t="s">
        <v>2</v>
      </c>
      <c r="E1731" s="54" t="s">
        <v>2</v>
      </c>
      <c r="F1731" s="54" t="s">
        <v>2</v>
      </c>
      <c r="G1731" s="54">
        <v>0</v>
      </c>
      <c r="H1731" t="s">
        <v>2</v>
      </c>
      <c r="I1731" t="str">
        <f t="shared" si="27"/>
        <v>Obesity</v>
      </c>
      <c r="J1731" t="str">
        <f>IF(Table1_1[[#This Row],[HBA1C]]&gt;=6.5,"Diabetic",IF(Table1_1[[#This Row],[HBA1C]]&gt;=5.7,"Prediabetic","Normal"))</f>
        <v>Normal</v>
      </c>
    </row>
    <row r="1732" spans="1:10" x14ac:dyDescent="0.3">
      <c r="A1732" t="s">
        <v>1736</v>
      </c>
      <c r="B1732" s="3">
        <v>34.799999999999997</v>
      </c>
      <c r="C1732" s="3">
        <v>4.38</v>
      </c>
      <c r="D1732" s="54" t="s">
        <v>2</v>
      </c>
      <c r="E1732" s="54" t="s">
        <v>2</v>
      </c>
      <c r="F1732" s="54" t="s">
        <v>2</v>
      </c>
      <c r="G1732" s="54">
        <v>1</v>
      </c>
      <c r="H1732" t="s">
        <v>2</v>
      </c>
      <c r="I1732" t="str">
        <f t="shared" si="27"/>
        <v>Obesity</v>
      </c>
      <c r="J1732" t="str">
        <f>IF(Table1_1[[#This Row],[HBA1C]]&gt;=6.5,"Diabetic",IF(Table1_1[[#This Row],[HBA1C]]&gt;=5.7,"Prediabetic","Normal"))</f>
        <v>Normal</v>
      </c>
    </row>
    <row r="1733" spans="1:10" x14ac:dyDescent="0.3">
      <c r="A1733" t="s">
        <v>1737</v>
      </c>
      <c r="B1733" s="3">
        <v>34.21</v>
      </c>
      <c r="C1733" s="3">
        <v>4.54</v>
      </c>
      <c r="D1733" s="54" t="s">
        <v>2</v>
      </c>
      <c r="E1733" s="54" t="s">
        <v>2</v>
      </c>
      <c r="F1733" s="54" t="s">
        <v>2</v>
      </c>
      <c r="G1733" s="54">
        <v>1</v>
      </c>
      <c r="H1733" t="s">
        <v>2</v>
      </c>
      <c r="I1733" t="str">
        <f t="shared" si="27"/>
        <v>Obesity</v>
      </c>
      <c r="J1733" t="str">
        <f>IF(Table1_1[[#This Row],[HBA1C]]&gt;=6.5,"Diabetic",IF(Table1_1[[#This Row],[HBA1C]]&gt;=5.7,"Prediabetic","Normal"))</f>
        <v>Normal</v>
      </c>
    </row>
    <row r="1734" spans="1:10" x14ac:dyDescent="0.3">
      <c r="A1734" t="s">
        <v>1738</v>
      </c>
      <c r="B1734" s="3">
        <v>31</v>
      </c>
      <c r="C1734" s="3">
        <v>5.38</v>
      </c>
      <c r="D1734" s="54" t="s">
        <v>2</v>
      </c>
      <c r="E1734" s="54" t="s">
        <v>2</v>
      </c>
      <c r="F1734" s="54" t="s">
        <v>2</v>
      </c>
      <c r="G1734" s="54">
        <v>1</v>
      </c>
      <c r="H1734" t="s">
        <v>2</v>
      </c>
      <c r="I1734" t="str">
        <f t="shared" si="27"/>
        <v>Obesity</v>
      </c>
      <c r="J1734" t="str">
        <f>IF(Table1_1[[#This Row],[HBA1C]]&gt;=6.5,"Diabetic",IF(Table1_1[[#This Row],[HBA1C]]&gt;=5.7,"Prediabetic","Normal"))</f>
        <v>Normal</v>
      </c>
    </row>
    <row r="1735" spans="1:10" x14ac:dyDescent="0.3">
      <c r="A1735" t="s">
        <v>1739</v>
      </c>
      <c r="B1735" s="3">
        <v>26.125</v>
      </c>
      <c r="C1735" s="3">
        <v>5.55</v>
      </c>
      <c r="D1735" s="54" t="s">
        <v>2</v>
      </c>
      <c r="E1735" s="54" t="s">
        <v>2</v>
      </c>
      <c r="F1735" s="54" t="s">
        <v>2</v>
      </c>
      <c r="G1735" s="54">
        <v>1</v>
      </c>
      <c r="H1735" t="s">
        <v>2</v>
      </c>
      <c r="I1735" t="str">
        <f t="shared" si="27"/>
        <v>Overweight</v>
      </c>
      <c r="J1735" t="str">
        <f>IF(Table1_1[[#This Row],[HBA1C]]&gt;=6.5,"Diabetic",IF(Table1_1[[#This Row],[HBA1C]]&gt;=5.7,"Prediabetic","Normal"))</f>
        <v>Normal</v>
      </c>
    </row>
    <row r="1736" spans="1:10" x14ac:dyDescent="0.3">
      <c r="A1736" t="s">
        <v>1740</v>
      </c>
      <c r="B1736" s="3">
        <v>30.13</v>
      </c>
      <c r="C1736" s="3">
        <v>4.03</v>
      </c>
      <c r="D1736" s="54" t="s">
        <v>3</v>
      </c>
      <c r="E1736" s="54" t="s">
        <v>2</v>
      </c>
      <c r="F1736" s="54" t="s">
        <v>2</v>
      </c>
      <c r="G1736" s="54">
        <v>1</v>
      </c>
      <c r="H1736" t="s">
        <v>2</v>
      </c>
      <c r="I1736" t="str">
        <f t="shared" ref="I1736:I1799" si="28">IF(B1736&gt;=30,"Obesity",IF(B1736&gt;=25,"Overweight",IF(B1736&gt;18.5,"Normal Weight","Under  Weight")))</f>
        <v>Obesity</v>
      </c>
      <c r="J1736" t="str">
        <f>IF(Table1_1[[#This Row],[HBA1C]]&gt;=6.5,"Diabetic",IF(Table1_1[[#This Row],[HBA1C]]&gt;=5.7,"Prediabetic","Normal"))</f>
        <v>Normal</v>
      </c>
    </row>
    <row r="1737" spans="1:10" x14ac:dyDescent="0.3">
      <c r="A1737" t="s">
        <v>1741</v>
      </c>
      <c r="B1737" s="3">
        <v>34.19</v>
      </c>
      <c r="C1737" s="3">
        <v>4.1900000000000004</v>
      </c>
      <c r="D1737" s="54" t="s">
        <v>2</v>
      </c>
      <c r="E1737" s="54" t="s">
        <v>2</v>
      </c>
      <c r="F1737" s="54" t="s">
        <v>2</v>
      </c>
      <c r="G1737" s="54">
        <v>0</v>
      </c>
      <c r="H1737" t="s">
        <v>2</v>
      </c>
      <c r="I1737" t="str">
        <f t="shared" si="28"/>
        <v>Obesity</v>
      </c>
      <c r="J1737" t="str">
        <f>IF(Table1_1[[#This Row],[HBA1C]]&gt;=6.5,"Diabetic",IF(Table1_1[[#This Row],[HBA1C]]&gt;=5.7,"Prediabetic","Normal"))</f>
        <v>Normal</v>
      </c>
    </row>
    <row r="1738" spans="1:10" x14ac:dyDescent="0.3">
      <c r="A1738" t="s">
        <v>1742</v>
      </c>
      <c r="B1738" s="3">
        <v>22.515000000000001</v>
      </c>
      <c r="C1738" s="3">
        <v>4.37</v>
      </c>
      <c r="D1738" s="54" t="s">
        <v>2</v>
      </c>
      <c r="E1738" s="54" t="s">
        <v>2</v>
      </c>
      <c r="F1738" s="54" t="s">
        <v>4</v>
      </c>
      <c r="G1738" s="54">
        <v>1</v>
      </c>
      <c r="H1738" t="s">
        <v>2</v>
      </c>
      <c r="I1738" t="str">
        <f t="shared" si="28"/>
        <v>Normal Weight</v>
      </c>
      <c r="J1738" t="str">
        <f>IF(Table1_1[[#This Row],[HBA1C]]&gt;=6.5,"Diabetic",IF(Table1_1[[#This Row],[HBA1C]]&gt;=5.7,"Prediabetic","Normal"))</f>
        <v>Normal</v>
      </c>
    </row>
    <row r="1739" spans="1:10" x14ac:dyDescent="0.3">
      <c r="A1739" t="s">
        <v>1743</v>
      </c>
      <c r="B1739" s="3">
        <v>18.239999999999998</v>
      </c>
      <c r="C1739" s="3">
        <v>5.31</v>
      </c>
      <c r="D1739" s="54" t="s">
        <v>3</v>
      </c>
      <c r="E1739" s="54" t="s">
        <v>2</v>
      </c>
      <c r="F1739" s="54" t="s">
        <v>4</v>
      </c>
      <c r="G1739" s="54">
        <v>1</v>
      </c>
      <c r="H1739" t="s">
        <v>2</v>
      </c>
      <c r="I1739" t="str">
        <f t="shared" si="28"/>
        <v>Under  Weight</v>
      </c>
      <c r="J1739" t="str">
        <f>IF(Table1_1[[#This Row],[HBA1C]]&gt;=6.5,"Diabetic",IF(Table1_1[[#This Row],[HBA1C]]&gt;=5.7,"Prediabetic","Normal"))</f>
        <v>Normal</v>
      </c>
    </row>
    <row r="1740" spans="1:10" x14ac:dyDescent="0.3">
      <c r="A1740" t="s">
        <v>1744</v>
      </c>
      <c r="B1740" s="3">
        <v>37.28</v>
      </c>
      <c r="C1740" s="3">
        <v>4.66</v>
      </c>
      <c r="D1740" s="54" t="s">
        <v>2</v>
      </c>
      <c r="E1740" s="54" t="s">
        <v>3</v>
      </c>
      <c r="F1740" s="54" t="s">
        <v>2</v>
      </c>
      <c r="G1740" s="54">
        <v>1</v>
      </c>
      <c r="H1740" t="s">
        <v>2</v>
      </c>
      <c r="I1740" t="str">
        <f t="shared" si="28"/>
        <v>Obesity</v>
      </c>
      <c r="J1740" t="str">
        <f>IF(Table1_1[[#This Row],[HBA1C]]&gt;=6.5,"Diabetic",IF(Table1_1[[#This Row],[HBA1C]]&gt;=5.7,"Prediabetic","Normal"))</f>
        <v>Normal</v>
      </c>
    </row>
    <row r="1741" spans="1:10" x14ac:dyDescent="0.3">
      <c r="A1741" t="s">
        <v>1745</v>
      </c>
      <c r="B1741" s="3">
        <v>18.2</v>
      </c>
      <c r="C1741" s="3">
        <v>6.19</v>
      </c>
      <c r="D1741" s="54" t="s">
        <v>2</v>
      </c>
      <c r="E1741" s="54" t="s">
        <v>2</v>
      </c>
      <c r="F1741" s="54" t="s">
        <v>4</v>
      </c>
      <c r="G1741" s="54">
        <v>1</v>
      </c>
      <c r="H1741" t="s">
        <v>2</v>
      </c>
      <c r="I1741" t="str">
        <f t="shared" si="28"/>
        <v>Under  Weight</v>
      </c>
      <c r="J1741" t="str">
        <f>IF(Table1_1[[#This Row],[HBA1C]]&gt;=6.5,"Diabetic",IF(Table1_1[[#This Row],[HBA1C]]&gt;=5.7,"Prediabetic","Normal"))</f>
        <v>Prediabetic</v>
      </c>
    </row>
    <row r="1742" spans="1:10" x14ac:dyDescent="0.3">
      <c r="A1742" t="s">
        <v>1746</v>
      </c>
      <c r="B1742" s="3">
        <v>20.53</v>
      </c>
      <c r="C1742" s="3">
        <v>4.8600000000000003</v>
      </c>
      <c r="D1742" s="54" t="s">
        <v>2</v>
      </c>
      <c r="E1742" s="54" t="s">
        <v>2</v>
      </c>
      <c r="F1742" s="54" t="s">
        <v>2</v>
      </c>
      <c r="G1742" s="54">
        <v>1</v>
      </c>
      <c r="H1742" t="s">
        <v>2</v>
      </c>
      <c r="I1742" t="str">
        <f t="shared" si="28"/>
        <v>Normal Weight</v>
      </c>
      <c r="J1742" t="str">
        <f>IF(Table1_1[[#This Row],[HBA1C]]&gt;=6.5,"Diabetic",IF(Table1_1[[#This Row],[HBA1C]]&gt;=5.7,"Prediabetic","Normal"))</f>
        <v>Normal</v>
      </c>
    </row>
    <row r="1743" spans="1:10" x14ac:dyDescent="0.3">
      <c r="A1743" t="s">
        <v>1747</v>
      </c>
      <c r="B1743" s="3">
        <v>23.79</v>
      </c>
      <c r="C1743" s="3">
        <v>4.74</v>
      </c>
      <c r="D1743" s="54" t="s">
        <v>2</v>
      </c>
      <c r="E1743" s="54" t="s">
        <v>2</v>
      </c>
      <c r="F1743" s="54" t="s">
        <v>2</v>
      </c>
      <c r="G1743" s="54">
        <v>0</v>
      </c>
      <c r="H1743" t="s">
        <v>2</v>
      </c>
      <c r="I1743" t="str">
        <f t="shared" si="28"/>
        <v>Normal Weight</v>
      </c>
      <c r="J1743" t="str">
        <f>IF(Table1_1[[#This Row],[HBA1C]]&gt;=6.5,"Diabetic",IF(Table1_1[[#This Row],[HBA1C]]&gt;=5.7,"Prediabetic","Normal"))</f>
        <v>Normal</v>
      </c>
    </row>
    <row r="1744" spans="1:10" x14ac:dyDescent="0.3">
      <c r="A1744" t="s">
        <v>1748</v>
      </c>
      <c r="B1744" s="3">
        <v>29.8</v>
      </c>
      <c r="C1744" s="3">
        <v>6.03</v>
      </c>
      <c r="D1744" s="54" t="s">
        <v>2</v>
      </c>
      <c r="E1744" s="54" t="s">
        <v>2</v>
      </c>
      <c r="F1744" s="54" t="s">
        <v>2</v>
      </c>
      <c r="G1744" s="54">
        <v>0</v>
      </c>
      <c r="H1744" t="s">
        <v>2</v>
      </c>
      <c r="I1744" t="str">
        <f t="shared" si="28"/>
        <v>Overweight</v>
      </c>
      <c r="J1744" t="str">
        <f>IF(Table1_1[[#This Row],[HBA1C]]&gt;=6.5,"Diabetic",IF(Table1_1[[#This Row],[HBA1C]]&gt;=5.7,"Prediabetic","Normal"))</f>
        <v>Prediabetic</v>
      </c>
    </row>
    <row r="1745" spans="1:10" x14ac:dyDescent="0.3">
      <c r="A1745" t="s">
        <v>1749</v>
      </c>
      <c r="B1745" s="3">
        <v>31.54</v>
      </c>
      <c r="C1745" s="3">
        <v>4.71</v>
      </c>
      <c r="D1745" s="54" t="s">
        <v>2</v>
      </c>
      <c r="E1745" s="54" t="s">
        <v>2</v>
      </c>
      <c r="F1745" s="54" t="s">
        <v>2</v>
      </c>
      <c r="G1745" s="54">
        <v>0</v>
      </c>
      <c r="H1745" t="s">
        <v>2</v>
      </c>
      <c r="I1745" t="str">
        <f t="shared" si="28"/>
        <v>Obesity</v>
      </c>
      <c r="J1745" t="str">
        <f>IF(Table1_1[[#This Row],[HBA1C]]&gt;=6.5,"Diabetic",IF(Table1_1[[#This Row],[HBA1C]]&gt;=5.7,"Prediabetic","Normal"))</f>
        <v>Normal</v>
      </c>
    </row>
    <row r="1746" spans="1:10" x14ac:dyDescent="0.3">
      <c r="A1746" t="s">
        <v>1750</v>
      </c>
      <c r="B1746" s="3">
        <v>20.82</v>
      </c>
      <c r="C1746" s="3">
        <v>5.55</v>
      </c>
      <c r="D1746" s="54" t="s">
        <v>2</v>
      </c>
      <c r="E1746" s="54" t="s">
        <v>2</v>
      </c>
      <c r="F1746" s="54" t="s">
        <v>2</v>
      </c>
      <c r="G1746" s="54">
        <v>1</v>
      </c>
      <c r="H1746" t="s">
        <v>2</v>
      </c>
      <c r="I1746" t="str">
        <f t="shared" si="28"/>
        <v>Normal Weight</v>
      </c>
      <c r="J1746" t="str">
        <f>IF(Table1_1[[#This Row],[HBA1C]]&gt;=6.5,"Diabetic",IF(Table1_1[[#This Row],[HBA1C]]&gt;=5.7,"Prediabetic","Normal"))</f>
        <v>Normal</v>
      </c>
    </row>
    <row r="1747" spans="1:10" x14ac:dyDescent="0.3">
      <c r="A1747" t="s">
        <v>1751</v>
      </c>
      <c r="B1747" s="3">
        <v>38.83</v>
      </c>
      <c r="C1747" s="3">
        <v>4.78</v>
      </c>
      <c r="D1747" s="54" t="s">
        <v>2</v>
      </c>
      <c r="E1747" s="54" t="s">
        <v>2</v>
      </c>
      <c r="F1747" s="54" t="s">
        <v>4</v>
      </c>
      <c r="G1747" s="54">
        <v>1</v>
      </c>
      <c r="H1747" t="s">
        <v>2</v>
      </c>
      <c r="I1747" t="str">
        <f t="shared" si="28"/>
        <v>Obesity</v>
      </c>
      <c r="J1747" t="str">
        <f>IF(Table1_1[[#This Row],[HBA1C]]&gt;=6.5,"Diabetic",IF(Table1_1[[#This Row],[HBA1C]]&gt;=5.7,"Prediabetic","Normal"))</f>
        <v>Normal</v>
      </c>
    </row>
    <row r="1748" spans="1:10" x14ac:dyDescent="0.3">
      <c r="A1748" t="s">
        <v>1752</v>
      </c>
      <c r="B1748" s="3">
        <v>23.44</v>
      </c>
      <c r="C1748" s="3">
        <v>4.6500000000000004</v>
      </c>
      <c r="D1748" s="54" t="s">
        <v>3</v>
      </c>
      <c r="E1748" s="54" t="s">
        <v>2</v>
      </c>
      <c r="F1748" s="54" t="s">
        <v>2</v>
      </c>
      <c r="G1748" s="54">
        <v>1</v>
      </c>
      <c r="H1748" t="s">
        <v>2</v>
      </c>
      <c r="I1748" t="str">
        <f t="shared" si="28"/>
        <v>Normal Weight</v>
      </c>
      <c r="J1748" t="str">
        <f>IF(Table1_1[[#This Row],[HBA1C]]&gt;=6.5,"Diabetic",IF(Table1_1[[#This Row],[HBA1C]]&gt;=5.7,"Prediabetic","Normal"))</f>
        <v>Normal</v>
      </c>
    </row>
    <row r="1749" spans="1:10" x14ac:dyDescent="0.3">
      <c r="A1749" t="s">
        <v>1753</v>
      </c>
      <c r="B1749" s="3">
        <v>24.13</v>
      </c>
      <c r="C1749" s="3">
        <v>5.2</v>
      </c>
      <c r="D1749" s="54" t="s">
        <v>2</v>
      </c>
      <c r="E1749" s="54" t="s">
        <v>2</v>
      </c>
      <c r="F1749" s="54" t="s">
        <v>2</v>
      </c>
      <c r="G1749" s="54">
        <v>1</v>
      </c>
      <c r="H1749" t="s">
        <v>2</v>
      </c>
      <c r="I1749" t="str">
        <f t="shared" si="28"/>
        <v>Normal Weight</v>
      </c>
      <c r="J1749" t="str">
        <f>IF(Table1_1[[#This Row],[HBA1C]]&gt;=6.5,"Diabetic",IF(Table1_1[[#This Row],[HBA1C]]&gt;=5.7,"Prediabetic","Normal"))</f>
        <v>Normal</v>
      </c>
    </row>
    <row r="1750" spans="1:10" x14ac:dyDescent="0.3">
      <c r="A1750" t="s">
        <v>1754</v>
      </c>
      <c r="B1750" s="3">
        <v>42.13</v>
      </c>
      <c r="C1750" s="3">
        <v>4.54</v>
      </c>
      <c r="D1750" s="54" t="s">
        <v>3</v>
      </c>
      <c r="E1750" s="54" t="s">
        <v>2</v>
      </c>
      <c r="F1750" s="54" t="s">
        <v>2</v>
      </c>
      <c r="G1750" s="54">
        <v>1</v>
      </c>
      <c r="H1750" t="s">
        <v>2</v>
      </c>
      <c r="I1750" t="str">
        <f t="shared" si="28"/>
        <v>Obesity</v>
      </c>
      <c r="J1750" t="str">
        <f>IF(Table1_1[[#This Row],[HBA1C]]&gt;=6.5,"Diabetic",IF(Table1_1[[#This Row],[HBA1C]]&gt;=5.7,"Prediabetic","Normal"))</f>
        <v>Normal</v>
      </c>
    </row>
    <row r="1751" spans="1:10" x14ac:dyDescent="0.3">
      <c r="A1751" t="s">
        <v>1755</v>
      </c>
      <c r="B1751" s="3">
        <v>17.86</v>
      </c>
      <c r="C1751" s="3">
        <v>4.1100000000000003</v>
      </c>
      <c r="D1751" s="54" t="s">
        <v>2</v>
      </c>
      <c r="E1751" s="54" t="s">
        <v>2</v>
      </c>
      <c r="F1751" s="54" t="s">
        <v>2</v>
      </c>
      <c r="G1751" s="54">
        <v>1</v>
      </c>
      <c r="H1751" t="s">
        <v>2</v>
      </c>
      <c r="I1751" t="str">
        <f t="shared" si="28"/>
        <v>Under  Weight</v>
      </c>
      <c r="J1751" t="str">
        <f>IF(Table1_1[[#This Row],[HBA1C]]&gt;=6.5,"Diabetic",IF(Table1_1[[#This Row],[HBA1C]]&gt;=5.7,"Prediabetic","Normal"))</f>
        <v>Normal</v>
      </c>
    </row>
    <row r="1752" spans="1:10" x14ac:dyDescent="0.3">
      <c r="A1752" t="s">
        <v>1756</v>
      </c>
      <c r="B1752" s="3">
        <v>32.78</v>
      </c>
      <c r="C1752" s="3">
        <v>4.63</v>
      </c>
      <c r="D1752" s="54" t="s">
        <v>2</v>
      </c>
      <c r="E1752" s="54" t="s">
        <v>2</v>
      </c>
      <c r="F1752" s="54" t="s">
        <v>2</v>
      </c>
      <c r="G1752" s="54">
        <v>0</v>
      </c>
      <c r="H1752" t="s">
        <v>2</v>
      </c>
      <c r="I1752" t="str">
        <f t="shared" si="28"/>
        <v>Obesity</v>
      </c>
      <c r="J1752" t="str">
        <f>IF(Table1_1[[#This Row],[HBA1C]]&gt;=6.5,"Diabetic",IF(Table1_1[[#This Row],[HBA1C]]&gt;=5.7,"Prediabetic","Normal"))</f>
        <v>Normal</v>
      </c>
    </row>
    <row r="1753" spans="1:10" x14ac:dyDescent="0.3">
      <c r="A1753" t="s">
        <v>1757</v>
      </c>
      <c r="B1753" s="3">
        <v>23.9</v>
      </c>
      <c r="C1753" s="3">
        <v>6.06</v>
      </c>
      <c r="D1753" s="54" t="s">
        <v>3</v>
      </c>
      <c r="E1753" s="54" t="s">
        <v>2</v>
      </c>
      <c r="F1753" s="54" t="s">
        <v>4</v>
      </c>
      <c r="G1753" s="54">
        <v>1</v>
      </c>
      <c r="H1753" t="s">
        <v>2</v>
      </c>
      <c r="I1753" t="str">
        <f t="shared" si="28"/>
        <v>Normal Weight</v>
      </c>
      <c r="J1753" t="str">
        <f>IF(Table1_1[[#This Row],[HBA1C]]&gt;=6.5,"Diabetic",IF(Table1_1[[#This Row],[HBA1C]]&gt;=5.7,"Prediabetic","Normal"))</f>
        <v>Prediabetic</v>
      </c>
    </row>
    <row r="1754" spans="1:10" x14ac:dyDescent="0.3">
      <c r="A1754" t="s">
        <v>1758</v>
      </c>
      <c r="B1754" s="3">
        <v>15.47</v>
      </c>
      <c r="C1754" s="3">
        <v>8.43</v>
      </c>
      <c r="D1754" s="54" t="s">
        <v>2</v>
      </c>
      <c r="E1754" s="54" t="s">
        <v>2</v>
      </c>
      <c r="F1754" s="54" t="s">
        <v>2</v>
      </c>
      <c r="G1754" s="54">
        <v>0</v>
      </c>
      <c r="H1754" t="s">
        <v>2</v>
      </c>
      <c r="I1754" t="str">
        <f t="shared" si="28"/>
        <v>Under  Weight</v>
      </c>
      <c r="J1754" t="str">
        <f>IF(Table1_1[[#This Row],[HBA1C]]&gt;=6.5,"Diabetic",IF(Table1_1[[#This Row],[HBA1C]]&gt;=5.7,"Prediabetic","Normal"))</f>
        <v>Diabetic</v>
      </c>
    </row>
    <row r="1755" spans="1:10" x14ac:dyDescent="0.3">
      <c r="A1755" t="s">
        <v>1759</v>
      </c>
      <c r="B1755" s="3">
        <v>28.54</v>
      </c>
      <c r="C1755" s="3">
        <v>5.51</v>
      </c>
      <c r="D1755" s="54" t="s">
        <v>2</v>
      </c>
      <c r="E1755" s="54" t="s">
        <v>2</v>
      </c>
      <c r="F1755" s="54" t="s">
        <v>4</v>
      </c>
      <c r="G1755" s="54">
        <v>1</v>
      </c>
      <c r="H1755" t="s">
        <v>2</v>
      </c>
      <c r="I1755" t="str">
        <f t="shared" si="28"/>
        <v>Overweight</v>
      </c>
      <c r="J1755" t="str">
        <f>IF(Table1_1[[#This Row],[HBA1C]]&gt;=6.5,"Diabetic",IF(Table1_1[[#This Row],[HBA1C]]&gt;=5.7,"Prediabetic","Normal"))</f>
        <v>Normal</v>
      </c>
    </row>
    <row r="1756" spans="1:10" x14ac:dyDescent="0.3">
      <c r="A1756" t="s">
        <v>1760</v>
      </c>
      <c r="B1756" s="3">
        <v>18.54</v>
      </c>
      <c r="C1756" s="3">
        <v>4.95</v>
      </c>
      <c r="D1756" s="54" t="s">
        <v>2</v>
      </c>
      <c r="E1756" s="54" t="s">
        <v>2</v>
      </c>
      <c r="F1756" s="54" t="s">
        <v>2</v>
      </c>
      <c r="G1756" s="54">
        <v>0</v>
      </c>
      <c r="H1756" t="s">
        <v>2</v>
      </c>
      <c r="I1756" t="str">
        <f t="shared" si="28"/>
        <v>Normal Weight</v>
      </c>
      <c r="J1756" t="str">
        <f>IF(Table1_1[[#This Row],[HBA1C]]&gt;=6.5,"Diabetic",IF(Table1_1[[#This Row],[HBA1C]]&gt;=5.7,"Prediabetic","Normal"))</f>
        <v>Normal</v>
      </c>
    </row>
    <row r="1757" spans="1:10" x14ac:dyDescent="0.3">
      <c r="A1757" t="s">
        <v>1761</v>
      </c>
      <c r="B1757" s="3">
        <v>32.18</v>
      </c>
      <c r="C1757" s="3">
        <v>6.44</v>
      </c>
      <c r="D1757" s="54" t="s">
        <v>3</v>
      </c>
      <c r="E1757" s="54" t="s">
        <v>2</v>
      </c>
      <c r="F1757" s="54" t="s">
        <v>4</v>
      </c>
      <c r="G1757" s="54">
        <v>1</v>
      </c>
      <c r="H1757" t="s">
        <v>2</v>
      </c>
      <c r="I1757" t="str">
        <f t="shared" si="28"/>
        <v>Obesity</v>
      </c>
      <c r="J1757" t="str">
        <f>IF(Table1_1[[#This Row],[HBA1C]]&gt;=6.5,"Diabetic",IF(Table1_1[[#This Row],[HBA1C]]&gt;=5.7,"Prediabetic","Normal"))</f>
        <v>Prediabetic</v>
      </c>
    </row>
    <row r="1758" spans="1:10" x14ac:dyDescent="0.3">
      <c r="A1758" t="s">
        <v>1762</v>
      </c>
      <c r="B1758" s="3">
        <v>37.380000000000003</v>
      </c>
      <c r="C1758" s="3">
        <v>6.05</v>
      </c>
      <c r="D1758" s="54" t="s">
        <v>3</v>
      </c>
      <c r="E1758" s="54" t="s">
        <v>2</v>
      </c>
      <c r="F1758" s="54" t="s">
        <v>2</v>
      </c>
      <c r="G1758" s="54">
        <v>0</v>
      </c>
      <c r="H1758" t="s">
        <v>2</v>
      </c>
      <c r="I1758" t="str">
        <f t="shared" si="28"/>
        <v>Obesity</v>
      </c>
      <c r="J1758" t="str">
        <f>IF(Table1_1[[#This Row],[HBA1C]]&gt;=6.5,"Diabetic",IF(Table1_1[[#This Row],[HBA1C]]&gt;=5.7,"Prediabetic","Normal"))</f>
        <v>Prediabetic</v>
      </c>
    </row>
    <row r="1759" spans="1:10" x14ac:dyDescent="0.3">
      <c r="A1759" t="s">
        <v>1763</v>
      </c>
      <c r="B1759" s="3">
        <v>31.12</v>
      </c>
      <c r="C1759" s="3">
        <v>4.76</v>
      </c>
      <c r="D1759" s="54" t="s">
        <v>3</v>
      </c>
      <c r="E1759" s="54" t="s">
        <v>2</v>
      </c>
      <c r="F1759" s="54" t="s">
        <v>4</v>
      </c>
      <c r="G1759" s="54">
        <v>1</v>
      </c>
      <c r="H1759" t="s">
        <v>2</v>
      </c>
      <c r="I1759" t="str">
        <f t="shared" si="28"/>
        <v>Obesity</v>
      </c>
      <c r="J1759" t="str">
        <f>IF(Table1_1[[#This Row],[HBA1C]]&gt;=6.5,"Diabetic",IF(Table1_1[[#This Row],[HBA1C]]&gt;=5.7,"Prediabetic","Normal"))</f>
        <v>Normal</v>
      </c>
    </row>
    <row r="1760" spans="1:10" x14ac:dyDescent="0.3">
      <c r="A1760" t="s">
        <v>1764</v>
      </c>
      <c r="B1760" s="3">
        <v>22.01</v>
      </c>
      <c r="C1760" s="3">
        <v>6.72</v>
      </c>
      <c r="D1760" s="54" t="s">
        <v>3</v>
      </c>
      <c r="E1760" s="54" t="s">
        <v>2</v>
      </c>
      <c r="F1760" s="54" t="s">
        <v>2</v>
      </c>
      <c r="G1760" s="54">
        <v>1</v>
      </c>
      <c r="H1760" t="s">
        <v>2</v>
      </c>
      <c r="I1760" t="str">
        <f t="shared" si="28"/>
        <v>Normal Weight</v>
      </c>
      <c r="J1760" t="str">
        <f>IF(Table1_1[[#This Row],[HBA1C]]&gt;=6.5,"Diabetic",IF(Table1_1[[#This Row],[HBA1C]]&gt;=5.7,"Prediabetic","Normal"))</f>
        <v>Diabetic</v>
      </c>
    </row>
    <row r="1761" spans="1:10" x14ac:dyDescent="0.3">
      <c r="A1761" t="s">
        <v>1765</v>
      </c>
      <c r="B1761" s="3">
        <v>27.645</v>
      </c>
      <c r="C1761" s="3">
        <v>5.7</v>
      </c>
      <c r="D1761" s="54" t="s">
        <v>2</v>
      </c>
      <c r="E1761" s="54" t="s">
        <v>2</v>
      </c>
      <c r="F1761" s="54" t="s">
        <v>2</v>
      </c>
      <c r="G1761" s="54">
        <v>0</v>
      </c>
      <c r="H1761" t="s">
        <v>2</v>
      </c>
      <c r="I1761" t="str">
        <f t="shared" si="28"/>
        <v>Overweight</v>
      </c>
      <c r="J1761" t="str">
        <f>IF(Table1_1[[#This Row],[HBA1C]]&gt;=6.5,"Diabetic",IF(Table1_1[[#This Row],[HBA1C]]&gt;=5.7,"Prediabetic","Normal"))</f>
        <v>Prediabetic</v>
      </c>
    </row>
    <row r="1762" spans="1:10" x14ac:dyDescent="0.3">
      <c r="A1762" t="s">
        <v>1766</v>
      </c>
      <c r="B1762" s="3">
        <v>29.64</v>
      </c>
      <c r="C1762" s="3">
        <v>5.31</v>
      </c>
      <c r="D1762" s="54" t="s">
        <v>3</v>
      </c>
      <c r="E1762" s="54" t="s">
        <v>2</v>
      </c>
      <c r="F1762" s="54" t="s">
        <v>2</v>
      </c>
      <c r="G1762" s="54">
        <v>0</v>
      </c>
      <c r="H1762" t="s">
        <v>2</v>
      </c>
      <c r="I1762" t="str">
        <f t="shared" si="28"/>
        <v>Overweight</v>
      </c>
      <c r="J1762" t="str">
        <f>IF(Table1_1[[#This Row],[HBA1C]]&gt;=6.5,"Diabetic",IF(Table1_1[[#This Row],[HBA1C]]&gt;=5.7,"Prediabetic","Normal"))</f>
        <v>Normal</v>
      </c>
    </row>
    <row r="1763" spans="1:10" x14ac:dyDescent="0.3">
      <c r="A1763" t="s">
        <v>1767</v>
      </c>
      <c r="B1763" s="3">
        <v>33.700000000000003</v>
      </c>
      <c r="C1763" s="3">
        <v>4.32</v>
      </c>
      <c r="D1763" s="54" t="s">
        <v>3</v>
      </c>
      <c r="E1763" s="54" t="s">
        <v>2</v>
      </c>
      <c r="F1763" s="54" t="s">
        <v>2</v>
      </c>
      <c r="G1763" s="54">
        <v>1</v>
      </c>
      <c r="H1763" t="s">
        <v>2</v>
      </c>
      <c r="I1763" t="str">
        <f t="shared" si="28"/>
        <v>Obesity</v>
      </c>
      <c r="J1763" t="str">
        <f>IF(Table1_1[[#This Row],[HBA1C]]&gt;=6.5,"Diabetic",IF(Table1_1[[#This Row],[HBA1C]]&gt;=5.7,"Prediabetic","Normal"))</f>
        <v>Normal</v>
      </c>
    </row>
    <row r="1764" spans="1:10" x14ac:dyDescent="0.3">
      <c r="A1764" t="s">
        <v>1768</v>
      </c>
      <c r="B1764" s="3">
        <v>27.5</v>
      </c>
      <c r="C1764" s="3">
        <v>4.2300000000000004</v>
      </c>
      <c r="D1764" s="54" t="s">
        <v>3</v>
      </c>
      <c r="E1764" s="54" t="s">
        <v>2</v>
      </c>
      <c r="F1764" s="54" t="s">
        <v>2</v>
      </c>
      <c r="G1764" s="54">
        <v>1</v>
      </c>
      <c r="H1764" t="s">
        <v>2</v>
      </c>
      <c r="I1764" t="str">
        <f t="shared" si="28"/>
        <v>Overweight</v>
      </c>
      <c r="J1764" t="str">
        <f>IF(Table1_1[[#This Row],[HBA1C]]&gt;=6.5,"Diabetic",IF(Table1_1[[#This Row],[HBA1C]]&gt;=5.7,"Prediabetic","Normal"))</f>
        <v>Normal</v>
      </c>
    </row>
    <row r="1765" spans="1:10" x14ac:dyDescent="0.3">
      <c r="A1765" t="s">
        <v>1769</v>
      </c>
      <c r="B1765" s="3">
        <v>16.12</v>
      </c>
      <c r="C1765" s="3">
        <v>6.09</v>
      </c>
      <c r="D1765" s="54" t="s">
        <v>2</v>
      </c>
      <c r="E1765" s="54" t="s">
        <v>2</v>
      </c>
      <c r="F1765" s="54" t="s">
        <v>2</v>
      </c>
      <c r="G1765" s="54">
        <v>0</v>
      </c>
      <c r="H1765" t="s">
        <v>2</v>
      </c>
      <c r="I1765" t="str">
        <f t="shared" si="28"/>
        <v>Under  Weight</v>
      </c>
      <c r="J1765" t="str">
        <f>IF(Table1_1[[#This Row],[HBA1C]]&gt;=6.5,"Diabetic",IF(Table1_1[[#This Row],[HBA1C]]&gt;=5.7,"Prediabetic","Normal"))</f>
        <v>Prediabetic</v>
      </c>
    </row>
    <row r="1766" spans="1:10" x14ac:dyDescent="0.3">
      <c r="A1766" t="s">
        <v>1770</v>
      </c>
      <c r="B1766" s="3">
        <v>26.73</v>
      </c>
      <c r="C1766" s="3">
        <v>4.74</v>
      </c>
      <c r="D1766" s="54" t="s">
        <v>3</v>
      </c>
      <c r="E1766" s="54" t="s">
        <v>2</v>
      </c>
      <c r="F1766" s="54" t="s">
        <v>2</v>
      </c>
      <c r="G1766" s="54">
        <v>1</v>
      </c>
      <c r="H1766" t="s">
        <v>2</v>
      </c>
      <c r="I1766" t="str">
        <f t="shared" si="28"/>
        <v>Overweight</v>
      </c>
      <c r="J1766" t="str">
        <f>IF(Table1_1[[#This Row],[HBA1C]]&gt;=6.5,"Diabetic",IF(Table1_1[[#This Row],[HBA1C]]&gt;=5.7,"Prediabetic","Normal"))</f>
        <v>Normal</v>
      </c>
    </row>
    <row r="1767" spans="1:10" x14ac:dyDescent="0.3">
      <c r="A1767" t="s">
        <v>1771</v>
      </c>
      <c r="B1767" s="3">
        <v>37.25</v>
      </c>
      <c r="C1767" s="3">
        <v>6.23</v>
      </c>
      <c r="D1767" s="54" t="s">
        <v>3</v>
      </c>
      <c r="E1767" s="54" t="s">
        <v>2</v>
      </c>
      <c r="F1767" s="54" t="s">
        <v>2</v>
      </c>
      <c r="G1767" s="54">
        <v>0</v>
      </c>
      <c r="H1767" t="s">
        <v>2</v>
      </c>
      <c r="I1767" t="str">
        <f t="shared" si="28"/>
        <v>Obesity</v>
      </c>
      <c r="J1767" t="str">
        <f>IF(Table1_1[[#This Row],[HBA1C]]&gt;=6.5,"Diabetic",IF(Table1_1[[#This Row],[HBA1C]]&gt;=5.7,"Prediabetic","Normal"))</f>
        <v>Prediabetic</v>
      </c>
    </row>
    <row r="1768" spans="1:10" x14ac:dyDescent="0.3">
      <c r="A1768" t="s">
        <v>1772</v>
      </c>
      <c r="B1768" s="3">
        <v>23.56</v>
      </c>
      <c r="C1768" s="3">
        <v>5.45</v>
      </c>
      <c r="D1768" s="54" t="s">
        <v>3</v>
      </c>
      <c r="E1768" s="54" t="s">
        <v>2</v>
      </c>
      <c r="F1768" s="54" t="s">
        <v>2</v>
      </c>
      <c r="G1768" s="54">
        <v>1</v>
      </c>
      <c r="H1768" t="s">
        <v>2</v>
      </c>
      <c r="I1768" t="str">
        <f t="shared" si="28"/>
        <v>Normal Weight</v>
      </c>
      <c r="J1768" t="str">
        <f>IF(Table1_1[[#This Row],[HBA1C]]&gt;=6.5,"Diabetic",IF(Table1_1[[#This Row],[HBA1C]]&gt;=5.7,"Prediabetic","Normal"))</f>
        <v>Normal</v>
      </c>
    </row>
    <row r="1769" spans="1:10" x14ac:dyDescent="0.3">
      <c r="A1769" t="s">
        <v>1773</v>
      </c>
      <c r="B1769" s="3">
        <v>15.84</v>
      </c>
      <c r="C1769" s="3">
        <v>10.34</v>
      </c>
      <c r="D1769" s="54" t="s">
        <v>2</v>
      </c>
      <c r="E1769" s="54" t="s">
        <v>2</v>
      </c>
      <c r="F1769" s="54" t="s">
        <v>2</v>
      </c>
      <c r="G1769" s="54">
        <v>2</v>
      </c>
      <c r="H1769" t="s">
        <v>2</v>
      </c>
      <c r="I1769" t="str">
        <f t="shared" si="28"/>
        <v>Under  Weight</v>
      </c>
      <c r="J1769" t="str">
        <f>IF(Table1_1[[#This Row],[HBA1C]]&gt;=6.5,"Diabetic",IF(Table1_1[[#This Row],[HBA1C]]&gt;=5.7,"Prediabetic","Normal"))</f>
        <v>Diabetic</v>
      </c>
    </row>
    <row r="1770" spans="1:10" x14ac:dyDescent="0.3">
      <c r="A1770" t="s">
        <v>1774</v>
      </c>
      <c r="B1770" s="3">
        <v>36.630000000000003</v>
      </c>
      <c r="C1770" s="3">
        <v>5.15</v>
      </c>
      <c r="D1770" s="54" t="s">
        <v>2</v>
      </c>
      <c r="E1770" s="54" t="s">
        <v>2</v>
      </c>
      <c r="F1770" s="54" t="s">
        <v>2</v>
      </c>
      <c r="G1770" s="54">
        <v>0</v>
      </c>
      <c r="H1770" t="s">
        <v>2</v>
      </c>
      <c r="I1770" t="str">
        <f t="shared" si="28"/>
        <v>Obesity</v>
      </c>
      <c r="J1770" t="str">
        <f>IF(Table1_1[[#This Row],[HBA1C]]&gt;=6.5,"Diabetic",IF(Table1_1[[#This Row],[HBA1C]]&gt;=5.7,"Prediabetic","Normal"))</f>
        <v>Normal</v>
      </c>
    </row>
    <row r="1771" spans="1:10" x14ac:dyDescent="0.3">
      <c r="A1771" t="s">
        <v>1775</v>
      </c>
      <c r="B1771" s="3">
        <v>16.47</v>
      </c>
      <c r="C1771" s="3">
        <v>11.72</v>
      </c>
      <c r="D1771" s="54" t="s">
        <v>2</v>
      </c>
      <c r="E1771" s="54" t="s">
        <v>2</v>
      </c>
      <c r="F1771" s="54" t="s">
        <v>2</v>
      </c>
      <c r="G1771" s="54">
        <v>0</v>
      </c>
      <c r="H1771" t="s">
        <v>2</v>
      </c>
      <c r="I1771" t="str">
        <f t="shared" si="28"/>
        <v>Under  Weight</v>
      </c>
      <c r="J1771" t="str">
        <f>IF(Table1_1[[#This Row],[HBA1C]]&gt;=6.5,"Diabetic",IF(Table1_1[[#This Row],[HBA1C]]&gt;=5.7,"Prediabetic","Normal"))</f>
        <v>Diabetic</v>
      </c>
    </row>
    <row r="1772" spans="1:10" x14ac:dyDescent="0.3">
      <c r="A1772" t="s">
        <v>1776</v>
      </c>
      <c r="B1772" s="3">
        <v>25.8</v>
      </c>
      <c r="C1772" s="3">
        <v>5.29</v>
      </c>
      <c r="D1772" s="54" t="s">
        <v>2</v>
      </c>
      <c r="E1772" s="54" t="s">
        <v>2</v>
      </c>
      <c r="F1772" s="54" t="s">
        <v>2</v>
      </c>
      <c r="G1772" s="54">
        <v>0</v>
      </c>
      <c r="H1772" t="s">
        <v>2</v>
      </c>
      <c r="I1772" t="str">
        <f t="shared" si="28"/>
        <v>Overweight</v>
      </c>
      <c r="J1772" t="str">
        <f>IF(Table1_1[[#This Row],[HBA1C]]&gt;=6.5,"Diabetic",IF(Table1_1[[#This Row],[HBA1C]]&gt;=5.7,"Prediabetic","Normal"))</f>
        <v>Normal</v>
      </c>
    </row>
    <row r="1773" spans="1:10" x14ac:dyDescent="0.3">
      <c r="A1773" t="s">
        <v>1777</v>
      </c>
      <c r="B1773" s="3">
        <v>23.6</v>
      </c>
      <c r="C1773" s="3">
        <v>4.33</v>
      </c>
      <c r="D1773" s="54" t="s">
        <v>2</v>
      </c>
      <c r="E1773" s="54" t="s">
        <v>2</v>
      </c>
      <c r="F1773" s="54" t="s">
        <v>2</v>
      </c>
      <c r="G1773" s="54">
        <v>0</v>
      </c>
      <c r="H1773" t="s">
        <v>2</v>
      </c>
      <c r="I1773" t="str">
        <f t="shared" si="28"/>
        <v>Normal Weight</v>
      </c>
      <c r="J1773" t="str">
        <f>IF(Table1_1[[#This Row],[HBA1C]]&gt;=6.5,"Diabetic",IF(Table1_1[[#This Row],[HBA1C]]&gt;=5.7,"Prediabetic","Normal"))</f>
        <v>Normal</v>
      </c>
    </row>
    <row r="1774" spans="1:10" x14ac:dyDescent="0.3">
      <c r="A1774" t="s">
        <v>1778</v>
      </c>
      <c r="B1774" s="3">
        <v>32.11</v>
      </c>
      <c r="C1774" s="3">
        <v>6.24</v>
      </c>
      <c r="D1774" s="54" t="s">
        <v>2</v>
      </c>
      <c r="E1774" s="54" t="s">
        <v>2</v>
      </c>
      <c r="F1774" s="54" t="s">
        <v>4</v>
      </c>
      <c r="G1774" s="54">
        <v>1</v>
      </c>
      <c r="H1774" t="s">
        <v>2</v>
      </c>
      <c r="I1774" t="str">
        <f t="shared" si="28"/>
        <v>Obesity</v>
      </c>
      <c r="J1774" t="str">
        <f>IF(Table1_1[[#This Row],[HBA1C]]&gt;=6.5,"Diabetic",IF(Table1_1[[#This Row],[HBA1C]]&gt;=5.7,"Prediabetic","Normal"))</f>
        <v>Prediabetic</v>
      </c>
    </row>
    <row r="1775" spans="1:10" x14ac:dyDescent="0.3">
      <c r="A1775" t="s">
        <v>1779</v>
      </c>
      <c r="B1775" s="3">
        <v>30.114999999999998</v>
      </c>
      <c r="C1775" s="3">
        <v>11.61</v>
      </c>
      <c r="D1775" s="54" t="s">
        <v>2</v>
      </c>
      <c r="E1775" s="54" t="s">
        <v>2</v>
      </c>
      <c r="F1775" s="54" t="s">
        <v>2</v>
      </c>
      <c r="G1775" s="54">
        <v>0</v>
      </c>
      <c r="H1775" t="s">
        <v>2</v>
      </c>
      <c r="I1775" t="str">
        <f t="shared" si="28"/>
        <v>Obesity</v>
      </c>
      <c r="J1775" t="str">
        <f>IF(Table1_1[[#This Row],[HBA1C]]&gt;=6.5,"Diabetic",IF(Table1_1[[#This Row],[HBA1C]]&gt;=5.7,"Prediabetic","Normal"))</f>
        <v>Diabetic</v>
      </c>
    </row>
    <row r="1776" spans="1:10" x14ac:dyDescent="0.3">
      <c r="A1776" t="s">
        <v>1780</v>
      </c>
      <c r="B1776" s="3">
        <v>20.28</v>
      </c>
      <c r="C1776" s="3">
        <v>11.07</v>
      </c>
      <c r="D1776" s="54" t="s">
        <v>3</v>
      </c>
      <c r="E1776" s="54" t="s">
        <v>2</v>
      </c>
      <c r="F1776" s="54" t="s">
        <v>2</v>
      </c>
      <c r="G1776" s="54">
        <v>0</v>
      </c>
      <c r="H1776" t="s">
        <v>2</v>
      </c>
      <c r="I1776" t="str">
        <f t="shared" si="28"/>
        <v>Normal Weight</v>
      </c>
      <c r="J1776" t="str">
        <f>IF(Table1_1[[#This Row],[HBA1C]]&gt;=6.5,"Diabetic",IF(Table1_1[[#This Row],[HBA1C]]&gt;=5.7,"Prediabetic","Normal"))</f>
        <v>Diabetic</v>
      </c>
    </row>
    <row r="1777" spans="1:10" x14ac:dyDescent="0.3">
      <c r="A1777" t="s">
        <v>1781</v>
      </c>
      <c r="B1777" s="3">
        <v>20.234999999999999</v>
      </c>
      <c r="C1777" s="3">
        <v>5.19</v>
      </c>
      <c r="D1777" s="54" t="s">
        <v>2</v>
      </c>
      <c r="E1777" s="54" t="s">
        <v>2</v>
      </c>
      <c r="F1777" s="54" t="s">
        <v>4</v>
      </c>
      <c r="G1777" s="54">
        <v>1</v>
      </c>
      <c r="H1777" t="s">
        <v>2</v>
      </c>
      <c r="I1777" t="str">
        <f t="shared" si="28"/>
        <v>Normal Weight</v>
      </c>
      <c r="J1777" t="str">
        <f>IF(Table1_1[[#This Row],[HBA1C]]&gt;=6.5,"Diabetic",IF(Table1_1[[#This Row],[HBA1C]]&gt;=5.7,"Prediabetic","Normal"))</f>
        <v>Normal</v>
      </c>
    </row>
    <row r="1778" spans="1:10" x14ac:dyDescent="0.3">
      <c r="A1778" t="s">
        <v>1782</v>
      </c>
      <c r="B1778" s="3">
        <v>25.27</v>
      </c>
      <c r="C1778" s="3">
        <v>5.7</v>
      </c>
      <c r="D1778" s="54" t="s">
        <v>3</v>
      </c>
      <c r="E1778" s="54" t="s">
        <v>2</v>
      </c>
      <c r="F1778" s="54" t="s">
        <v>2</v>
      </c>
      <c r="G1778" s="54">
        <v>1</v>
      </c>
      <c r="H1778" t="s">
        <v>2</v>
      </c>
      <c r="I1778" t="str">
        <f t="shared" si="28"/>
        <v>Overweight</v>
      </c>
      <c r="J1778" t="str">
        <f>IF(Table1_1[[#This Row],[HBA1C]]&gt;=6.5,"Diabetic",IF(Table1_1[[#This Row],[HBA1C]]&gt;=5.7,"Prediabetic","Normal"))</f>
        <v>Prediabetic</v>
      </c>
    </row>
    <row r="1779" spans="1:10" x14ac:dyDescent="0.3">
      <c r="A1779" t="s">
        <v>1783</v>
      </c>
      <c r="B1779" s="3">
        <v>24.24</v>
      </c>
      <c r="C1779" s="3">
        <v>6.15</v>
      </c>
      <c r="D1779" s="54" t="s">
        <v>2</v>
      </c>
      <c r="E1779" s="54" t="s">
        <v>2</v>
      </c>
      <c r="F1779" s="54" t="s">
        <v>2</v>
      </c>
      <c r="G1779" s="54">
        <v>0</v>
      </c>
      <c r="H1779" t="s">
        <v>2</v>
      </c>
      <c r="I1779" t="str">
        <f t="shared" si="28"/>
        <v>Normal Weight</v>
      </c>
      <c r="J1779" t="str">
        <f>IF(Table1_1[[#This Row],[HBA1C]]&gt;=6.5,"Diabetic",IF(Table1_1[[#This Row],[HBA1C]]&gt;=5.7,"Prediabetic","Normal"))</f>
        <v>Prediabetic</v>
      </c>
    </row>
    <row r="1780" spans="1:10" x14ac:dyDescent="0.3">
      <c r="A1780" t="s">
        <v>1784</v>
      </c>
      <c r="B1780" s="3">
        <v>35.75</v>
      </c>
      <c r="C1780" s="3">
        <v>5.07</v>
      </c>
      <c r="D1780" s="54" t="s">
        <v>2</v>
      </c>
      <c r="E1780" s="54" t="s">
        <v>2</v>
      </c>
      <c r="F1780" s="54" t="s">
        <v>2</v>
      </c>
      <c r="G1780" s="54">
        <v>0</v>
      </c>
      <c r="H1780" t="s">
        <v>2</v>
      </c>
      <c r="I1780" t="str">
        <f t="shared" si="28"/>
        <v>Obesity</v>
      </c>
      <c r="J1780" t="str">
        <f>IF(Table1_1[[#This Row],[HBA1C]]&gt;=6.5,"Diabetic",IF(Table1_1[[#This Row],[HBA1C]]&gt;=5.7,"Prediabetic","Normal"))</f>
        <v>Normal</v>
      </c>
    </row>
    <row r="1781" spans="1:10" x14ac:dyDescent="0.3">
      <c r="A1781" t="s">
        <v>1785</v>
      </c>
      <c r="B1781" s="3">
        <v>29.92</v>
      </c>
      <c r="C1781" s="3">
        <v>10.97</v>
      </c>
      <c r="D1781" s="54" t="s">
        <v>3</v>
      </c>
      <c r="E1781" s="54" t="s">
        <v>2</v>
      </c>
      <c r="F1781" s="54" t="s">
        <v>2</v>
      </c>
      <c r="G1781" s="54">
        <v>1</v>
      </c>
      <c r="H1781" t="s">
        <v>2</v>
      </c>
      <c r="I1781" t="str">
        <f t="shared" si="28"/>
        <v>Overweight</v>
      </c>
      <c r="J1781" t="str">
        <f>IF(Table1_1[[#This Row],[HBA1C]]&gt;=6.5,"Diabetic",IF(Table1_1[[#This Row],[HBA1C]]&gt;=5.7,"Prediabetic","Normal"))</f>
        <v>Diabetic</v>
      </c>
    </row>
    <row r="1782" spans="1:10" x14ac:dyDescent="0.3">
      <c r="A1782" t="s">
        <v>1786</v>
      </c>
      <c r="B1782" s="3">
        <v>26.2</v>
      </c>
      <c r="C1782" s="3">
        <v>10.93</v>
      </c>
      <c r="D1782" s="54" t="s">
        <v>3</v>
      </c>
      <c r="E1782" s="54" t="s">
        <v>2</v>
      </c>
      <c r="F1782" s="54" t="s">
        <v>2</v>
      </c>
      <c r="G1782" s="54">
        <v>1</v>
      </c>
      <c r="H1782" t="s">
        <v>2</v>
      </c>
      <c r="I1782" t="str">
        <f t="shared" si="28"/>
        <v>Overweight</v>
      </c>
      <c r="J1782" t="str">
        <f>IF(Table1_1[[#This Row],[HBA1C]]&gt;=6.5,"Diabetic",IF(Table1_1[[#This Row],[HBA1C]]&gt;=5.7,"Prediabetic","Normal"))</f>
        <v>Diabetic</v>
      </c>
    </row>
    <row r="1783" spans="1:10" x14ac:dyDescent="0.3">
      <c r="A1783" t="s">
        <v>1787</v>
      </c>
      <c r="B1783" s="3">
        <v>26.695</v>
      </c>
      <c r="C1783" s="3">
        <v>4.21</v>
      </c>
      <c r="D1783" s="54" t="s">
        <v>3</v>
      </c>
      <c r="E1783" s="54" t="s">
        <v>2</v>
      </c>
      <c r="F1783" s="54" t="s">
        <v>4</v>
      </c>
      <c r="G1783" s="54">
        <v>1</v>
      </c>
      <c r="H1783" t="s">
        <v>2</v>
      </c>
      <c r="I1783" t="str">
        <f t="shared" si="28"/>
        <v>Overweight</v>
      </c>
      <c r="J1783" t="str">
        <f>IF(Table1_1[[#This Row],[HBA1C]]&gt;=6.5,"Diabetic",IF(Table1_1[[#This Row],[HBA1C]]&gt;=5.7,"Prediabetic","Normal"))</f>
        <v>Normal</v>
      </c>
    </row>
    <row r="1784" spans="1:10" x14ac:dyDescent="0.3">
      <c r="A1784" t="s">
        <v>1788</v>
      </c>
      <c r="B1784" s="3">
        <v>23.16</v>
      </c>
      <c r="C1784" s="3">
        <v>5.5</v>
      </c>
      <c r="D1784" s="54" t="s">
        <v>2</v>
      </c>
      <c r="E1784" s="54" t="s">
        <v>2</v>
      </c>
      <c r="F1784" s="54" t="s">
        <v>2</v>
      </c>
      <c r="G1784" s="54">
        <v>0</v>
      </c>
      <c r="H1784" t="s">
        <v>2</v>
      </c>
      <c r="I1784" t="str">
        <f t="shared" si="28"/>
        <v>Normal Weight</v>
      </c>
      <c r="J1784" t="str">
        <f>IF(Table1_1[[#This Row],[HBA1C]]&gt;=6.5,"Diabetic",IF(Table1_1[[#This Row],[HBA1C]]&gt;=5.7,"Prediabetic","Normal"))</f>
        <v>Normal</v>
      </c>
    </row>
    <row r="1785" spans="1:10" x14ac:dyDescent="0.3">
      <c r="A1785" t="s">
        <v>1789</v>
      </c>
      <c r="B1785" s="3">
        <v>32.585000000000001</v>
      </c>
      <c r="C1785" s="3">
        <v>4.93</v>
      </c>
      <c r="D1785" s="54" t="s">
        <v>3</v>
      </c>
      <c r="E1785" s="54" t="s">
        <v>2</v>
      </c>
      <c r="F1785" s="54" t="s">
        <v>2</v>
      </c>
      <c r="G1785" s="54">
        <v>1</v>
      </c>
      <c r="H1785" t="s">
        <v>2</v>
      </c>
      <c r="I1785" t="str">
        <f t="shared" si="28"/>
        <v>Obesity</v>
      </c>
      <c r="J1785" t="str">
        <f>IF(Table1_1[[#This Row],[HBA1C]]&gt;=6.5,"Diabetic",IF(Table1_1[[#This Row],[HBA1C]]&gt;=5.7,"Prediabetic","Normal"))</f>
        <v>Normal</v>
      </c>
    </row>
    <row r="1786" spans="1:10" x14ac:dyDescent="0.3">
      <c r="A1786" t="s">
        <v>1790</v>
      </c>
      <c r="B1786" s="3">
        <v>33.97</v>
      </c>
      <c r="C1786" s="3">
        <v>5.6</v>
      </c>
      <c r="D1786" s="54" t="s">
        <v>3</v>
      </c>
      <c r="E1786" s="54" t="s">
        <v>2</v>
      </c>
      <c r="F1786" s="54" t="s">
        <v>2</v>
      </c>
      <c r="G1786" s="54">
        <v>0</v>
      </c>
      <c r="H1786" t="s">
        <v>2</v>
      </c>
      <c r="I1786" t="str">
        <f t="shared" si="28"/>
        <v>Obesity</v>
      </c>
      <c r="J1786" t="str">
        <f>IF(Table1_1[[#This Row],[HBA1C]]&gt;=6.5,"Diabetic",IF(Table1_1[[#This Row],[HBA1C]]&gt;=5.7,"Prediabetic","Normal"))</f>
        <v>Normal</v>
      </c>
    </row>
    <row r="1787" spans="1:10" x14ac:dyDescent="0.3">
      <c r="A1787" t="s">
        <v>1791</v>
      </c>
      <c r="B1787" s="3">
        <v>16.57</v>
      </c>
      <c r="C1787" s="3">
        <v>9.99</v>
      </c>
      <c r="D1787" s="54" t="s">
        <v>2</v>
      </c>
      <c r="E1787" s="54" t="s">
        <v>2</v>
      </c>
      <c r="F1787" s="54" t="s">
        <v>2</v>
      </c>
      <c r="G1787" s="54">
        <v>0</v>
      </c>
      <c r="H1787" t="s">
        <v>2</v>
      </c>
      <c r="I1787" t="str">
        <f t="shared" si="28"/>
        <v>Under  Weight</v>
      </c>
      <c r="J1787" t="str">
        <f>IF(Table1_1[[#This Row],[HBA1C]]&gt;=6.5,"Diabetic",IF(Table1_1[[#This Row],[HBA1C]]&gt;=5.7,"Prediabetic","Normal"))</f>
        <v>Diabetic</v>
      </c>
    </row>
    <row r="1788" spans="1:10" x14ac:dyDescent="0.3">
      <c r="A1788" t="s">
        <v>1792</v>
      </c>
      <c r="B1788" s="3">
        <v>17.55</v>
      </c>
      <c r="C1788" s="3">
        <v>5.93</v>
      </c>
      <c r="D1788" s="54" t="s">
        <v>2</v>
      </c>
      <c r="E1788" s="54" t="s">
        <v>2</v>
      </c>
      <c r="F1788" s="54" t="s">
        <v>4</v>
      </c>
      <c r="G1788" s="54">
        <v>1</v>
      </c>
      <c r="H1788" t="s">
        <v>2</v>
      </c>
      <c r="I1788" t="str">
        <f t="shared" si="28"/>
        <v>Under  Weight</v>
      </c>
      <c r="J1788" t="str">
        <f>IF(Table1_1[[#This Row],[HBA1C]]&gt;=6.5,"Diabetic",IF(Table1_1[[#This Row],[HBA1C]]&gt;=5.7,"Prediabetic","Normal"))</f>
        <v>Prediabetic</v>
      </c>
    </row>
    <row r="1789" spans="1:10" x14ac:dyDescent="0.3">
      <c r="A1789" t="s">
        <v>1793</v>
      </c>
      <c r="B1789" s="3">
        <v>29.41</v>
      </c>
      <c r="C1789" s="3">
        <v>6.29</v>
      </c>
      <c r="D1789" s="54" t="s">
        <v>3</v>
      </c>
      <c r="E1789" s="54" t="s">
        <v>2</v>
      </c>
      <c r="F1789" s="54" t="s">
        <v>2</v>
      </c>
      <c r="G1789" s="54">
        <v>1</v>
      </c>
      <c r="H1789" t="s">
        <v>2</v>
      </c>
      <c r="I1789" t="str">
        <f t="shared" si="28"/>
        <v>Overweight</v>
      </c>
      <c r="J1789" t="str">
        <f>IF(Table1_1[[#This Row],[HBA1C]]&gt;=6.5,"Diabetic",IF(Table1_1[[#This Row],[HBA1C]]&gt;=5.7,"Prediabetic","Normal"))</f>
        <v>Prediabetic</v>
      </c>
    </row>
    <row r="1790" spans="1:10" x14ac:dyDescent="0.3">
      <c r="A1790" t="s">
        <v>1794</v>
      </c>
      <c r="B1790" s="3">
        <v>17.91</v>
      </c>
      <c r="C1790" s="3">
        <v>5.65</v>
      </c>
      <c r="D1790" s="54" t="s">
        <v>2</v>
      </c>
      <c r="E1790" s="54" t="s">
        <v>2</v>
      </c>
      <c r="F1790" s="54" t="s">
        <v>2</v>
      </c>
      <c r="G1790" s="54">
        <v>1</v>
      </c>
      <c r="H1790" t="s">
        <v>2</v>
      </c>
      <c r="I1790" t="str">
        <f t="shared" si="28"/>
        <v>Under  Weight</v>
      </c>
      <c r="J1790" t="str">
        <f>IF(Table1_1[[#This Row],[HBA1C]]&gt;=6.5,"Diabetic",IF(Table1_1[[#This Row],[HBA1C]]&gt;=5.7,"Prediabetic","Normal"))</f>
        <v>Normal</v>
      </c>
    </row>
    <row r="1791" spans="1:10" x14ac:dyDescent="0.3">
      <c r="A1791" t="s">
        <v>1795</v>
      </c>
      <c r="B1791" s="3">
        <v>31.57</v>
      </c>
      <c r="C1791" s="3">
        <v>6.15</v>
      </c>
      <c r="D1791" s="54" t="s">
        <v>2</v>
      </c>
      <c r="E1791" s="54" t="s">
        <v>2</v>
      </c>
      <c r="F1791" s="54" t="s">
        <v>2</v>
      </c>
      <c r="G1791" s="54">
        <v>1</v>
      </c>
      <c r="H1791" t="s">
        <v>2</v>
      </c>
      <c r="I1791" t="str">
        <f t="shared" si="28"/>
        <v>Obesity</v>
      </c>
      <c r="J1791" t="str">
        <f>IF(Table1_1[[#This Row],[HBA1C]]&gt;=6.5,"Diabetic",IF(Table1_1[[#This Row],[HBA1C]]&gt;=5.7,"Prediabetic","Normal"))</f>
        <v>Prediabetic</v>
      </c>
    </row>
    <row r="1792" spans="1:10" x14ac:dyDescent="0.3">
      <c r="A1792" t="s">
        <v>1796</v>
      </c>
      <c r="B1792" s="3">
        <v>33.18</v>
      </c>
      <c r="C1792" s="3">
        <v>5.22</v>
      </c>
      <c r="D1792" s="54" t="s">
        <v>2</v>
      </c>
      <c r="E1792" s="54" t="s">
        <v>3</v>
      </c>
      <c r="F1792" s="54" t="s">
        <v>2</v>
      </c>
      <c r="G1792" s="54">
        <v>1</v>
      </c>
      <c r="H1792" t="s">
        <v>2</v>
      </c>
      <c r="I1792" t="str">
        <f t="shared" si="28"/>
        <v>Obesity</v>
      </c>
      <c r="J1792" t="str">
        <f>IF(Table1_1[[#This Row],[HBA1C]]&gt;=6.5,"Diabetic",IF(Table1_1[[#This Row],[HBA1C]]&gt;=5.7,"Prediabetic","Normal"))</f>
        <v>Normal</v>
      </c>
    </row>
    <row r="1793" spans="1:10" x14ac:dyDescent="0.3">
      <c r="A1793" t="s">
        <v>1797</v>
      </c>
      <c r="B1793" s="3">
        <v>37</v>
      </c>
      <c r="C1793" s="3">
        <v>11.66</v>
      </c>
      <c r="D1793" s="54" t="s">
        <v>2</v>
      </c>
      <c r="E1793" s="54" t="s">
        <v>2</v>
      </c>
      <c r="F1793" s="54" t="s">
        <v>2</v>
      </c>
      <c r="G1793" s="54">
        <v>0</v>
      </c>
      <c r="H1793" t="s">
        <v>2</v>
      </c>
      <c r="I1793" t="str">
        <f t="shared" si="28"/>
        <v>Obesity</v>
      </c>
      <c r="J1793" t="str">
        <f>IF(Table1_1[[#This Row],[HBA1C]]&gt;=6.5,"Diabetic",IF(Table1_1[[#This Row],[HBA1C]]&gt;=5.7,"Prediabetic","Normal"))</f>
        <v>Diabetic</v>
      </c>
    </row>
    <row r="1794" spans="1:10" x14ac:dyDescent="0.3">
      <c r="A1794" t="s">
        <v>1798</v>
      </c>
      <c r="B1794" s="3">
        <v>18.905000000000001</v>
      </c>
      <c r="C1794" s="3">
        <v>4.91</v>
      </c>
      <c r="D1794" s="54" t="s">
        <v>3</v>
      </c>
      <c r="E1794" s="54" t="s">
        <v>2</v>
      </c>
      <c r="F1794" s="54" t="s">
        <v>2</v>
      </c>
      <c r="G1794" s="54">
        <v>1</v>
      </c>
      <c r="H1794" t="s">
        <v>2</v>
      </c>
      <c r="I1794" t="str">
        <f t="shared" si="28"/>
        <v>Normal Weight</v>
      </c>
      <c r="J1794" t="str">
        <f>IF(Table1_1[[#This Row],[HBA1C]]&gt;=6.5,"Diabetic",IF(Table1_1[[#This Row],[HBA1C]]&gt;=5.7,"Prediabetic","Normal"))</f>
        <v>Normal</v>
      </c>
    </row>
    <row r="1795" spans="1:10" x14ac:dyDescent="0.3">
      <c r="A1795" t="s">
        <v>1799</v>
      </c>
      <c r="B1795" s="3">
        <v>20.03</v>
      </c>
      <c r="C1795" s="3">
        <v>9.25</v>
      </c>
      <c r="D1795" s="54" t="s">
        <v>3</v>
      </c>
      <c r="E1795" s="54" t="s">
        <v>2</v>
      </c>
      <c r="F1795" s="54" t="s">
        <v>2</v>
      </c>
      <c r="G1795" s="54">
        <v>0</v>
      </c>
      <c r="H1795" t="s">
        <v>2</v>
      </c>
      <c r="I1795" t="str">
        <f t="shared" si="28"/>
        <v>Normal Weight</v>
      </c>
      <c r="J1795" t="str">
        <f>IF(Table1_1[[#This Row],[HBA1C]]&gt;=6.5,"Diabetic",IF(Table1_1[[#This Row],[HBA1C]]&gt;=5.7,"Prediabetic","Normal"))</f>
        <v>Diabetic</v>
      </c>
    </row>
    <row r="1796" spans="1:10" x14ac:dyDescent="0.3">
      <c r="A1796" t="s">
        <v>1800</v>
      </c>
      <c r="B1796" s="3">
        <v>16.7</v>
      </c>
      <c r="C1796" s="3">
        <v>11.48</v>
      </c>
      <c r="D1796" s="54" t="s">
        <v>2</v>
      </c>
      <c r="E1796" s="54" t="s">
        <v>2</v>
      </c>
      <c r="F1796" s="54" t="s">
        <v>2</v>
      </c>
      <c r="G1796" s="54">
        <v>0</v>
      </c>
      <c r="H1796" t="s">
        <v>2</v>
      </c>
      <c r="I1796" t="str">
        <f t="shared" si="28"/>
        <v>Under  Weight</v>
      </c>
      <c r="J1796" t="str">
        <f>IF(Table1_1[[#This Row],[HBA1C]]&gt;=6.5,"Diabetic",IF(Table1_1[[#This Row],[HBA1C]]&gt;=5.7,"Prediabetic","Normal"))</f>
        <v>Diabetic</v>
      </c>
    </row>
    <row r="1797" spans="1:10" x14ac:dyDescent="0.3">
      <c r="A1797" t="s">
        <v>1801</v>
      </c>
      <c r="B1797" s="3">
        <v>39.82</v>
      </c>
      <c r="C1797" s="3">
        <v>6.06</v>
      </c>
      <c r="D1797" s="54" t="s">
        <v>2</v>
      </c>
      <c r="E1797" s="54" t="s">
        <v>2</v>
      </c>
      <c r="F1797" s="54" t="s">
        <v>2</v>
      </c>
      <c r="G1797" s="54">
        <v>0</v>
      </c>
      <c r="H1797" t="s">
        <v>2</v>
      </c>
      <c r="I1797" t="str">
        <f t="shared" si="28"/>
        <v>Obesity</v>
      </c>
      <c r="J1797" t="str">
        <f>IF(Table1_1[[#This Row],[HBA1C]]&gt;=6.5,"Diabetic",IF(Table1_1[[#This Row],[HBA1C]]&gt;=5.7,"Prediabetic","Normal"))</f>
        <v>Prediabetic</v>
      </c>
    </row>
    <row r="1798" spans="1:10" x14ac:dyDescent="0.3">
      <c r="A1798" t="s">
        <v>1802</v>
      </c>
      <c r="B1798" s="3">
        <v>22.04</v>
      </c>
      <c r="C1798" s="3">
        <v>5.86</v>
      </c>
      <c r="D1798" s="54" t="s">
        <v>2</v>
      </c>
      <c r="E1798" s="54" t="s">
        <v>2</v>
      </c>
      <c r="F1798" s="54" t="s">
        <v>2</v>
      </c>
      <c r="G1798" s="54">
        <v>1</v>
      </c>
      <c r="H1798" t="s">
        <v>2</v>
      </c>
      <c r="I1798" t="str">
        <f t="shared" si="28"/>
        <v>Normal Weight</v>
      </c>
      <c r="J1798" t="str">
        <f>IF(Table1_1[[#This Row],[HBA1C]]&gt;=6.5,"Diabetic",IF(Table1_1[[#This Row],[HBA1C]]&gt;=5.7,"Prediabetic","Normal"))</f>
        <v>Prediabetic</v>
      </c>
    </row>
    <row r="1799" spans="1:10" x14ac:dyDescent="0.3">
      <c r="A1799" t="s">
        <v>1803</v>
      </c>
      <c r="B1799" s="3">
        <v>28.27</v>
      </c>
      <c r="C1799" s="3">
        <v>5.33</v>
      </c>
      <c r="D1799" s="54" t="s">
        <v>2</v>
      </c>
      <c r="E1799" s="54" t="s">
        <v>2</v>
      </c>
      <c r="F1799" s="54" t="s">
        <v>2</v>
      </c>
      <c r="G1799" s="54">
        <v>0</v>
      </c>
      <c r="H1799" t="s">
        <v>2</v>
      </c>
      <c r="I1799" t="str">
        <f t="shared" si="28"/>
        <v>Overweight</v>
      </c>
      <c r="J1799" t="str">
        <f>IF(Table1_1[[#This Row],[HBA1C]]&gt;=6.5,"Diabetic",IF(Table1_1[[#This Row],[HBA1C]]&gt;=5.7,"Prediabetic","Normal"))</f>
        <v>Normal</v>
      </c>
    </row>
    <row r="1800" spans="1:10" x14ac:dyDescent="0.3">
      <c r="A1800" t="s">
        <v>1804</v>
      </c>
      <c r="B1800" s="3">
        <v>18.5</v>
      </c>
      <c r="C1800" s="3">
        <v>5.33</v>
      </c>
      <c r="D1800" s="54" t="s">
        <v>2</v>
      </c>
      <c r="E1800" s="54" t="s">
        <v>2</v>
      </c>
      <c r="F1800" s="54" t="s">
        <v>2</v>
      </c>
      <c r="G1800" s="54">
        <v>0</v>
      </c>
      <c r="H1800" t="s">
        <v>2</v>
      </c>
      <c r="I1800" t="str">
        <f t="shared" ref="I1800:I1863" si="29">IF(B1800&gt;=30,"Obesity",IF(B1800&gt;=25,"Overweight",IF(B1800&gt;18.5,"Normal Weight","Under  Weight")))</f>
        <v>Under  Weight</v>
      </c>
      <c r="J1800" t="str">
        <f>IF(Table1_1[[#This Row],[HBA1C]]&gt;=6.5,"Diabetic",IF(Table1_1[[#This Row],[HBA1C]]&gt;=5.7,"Prediabetic","Normal"))</f>
        <v>Normal</v>
      </c>
    </row>
    <row r="1801" spans="1:10" x14ac:dyDescent="0.3">
      <c r="A1801" t="s">
        <v>1805</v>
      </c>
      <c r="B1801" s="3">
        <v>38.6</v>
      </c>
      <c r="C1801" s="3">
        <v>6.02</v>
      </c>
      <c r="D1801" s="54" t="s">
        <v>2</v>
      </c>
      <c r="E1801" s="54" t="s">
        <v>2</v>
      </c>
      <c r="F1801" s="54" t="s">
        <v>2</v>
      </c>
      <c r="G1801" s="54">
        <v>1</v>
      </c>
      <c r="H1801" t="s">
        <v>2</v>
      </c>
      <c r="I1801" t="str">
        <f t="shared" si="29"/>
        <v>Obesity</v>
      </c>
      <c r="J1801" t="str">
        <f>IF(Table1_1[[#This Row],[HBA1C]]&gt;=6.5,"Diabetic",IF(Table1_1[[#This Row],[HBA1C]]&gt;=5.7,"Prediabetic","Normal"))</f>
        <v>Prediabetic</v>
      </c>
    </row>
    <row r="1802" spans="1:10" x14ac:dyDescent="0.3">
      <c r="A1802" t="s">
        <v>1806</v>
      </c>
      <c r="B1802" s="3">
        <v>43.12</v>
      </c>
      <c r="C1802" s="3">
        <v>6.25</v>
      </c>
      <c r="D1802" s="54" t="s">
        <v>2</v>
      </c>
      <c r="E1802" s="54" t="s">
        <v>2</v>
      </c>
      <c r="F1802" s="54" t="s">
        <v>2</v>
      </c>
      <c r="G1802" s="54">
        <v>1</v>
      </c>
      <c r="H1802" t="s">
        <v>2</v>
      </c>
      <c r="I1802" t="str">
        <f t="shared" si="29"/>
        <v>Obesity</v>
      </c>
      <c r="J1802" t="str">
        <f>IF(Table1_1[[#This Row],[HBA1C]]&gt;=6.5,"Diabetic",IF(Table1_1[[#This Row],[HBA1C]]&gt;=5.7,"Prediabetic","Normal"))</f>
        <v>Prediabetic</v>
      </c>
    </row>
    <row r="1803" spans="1:10" x14ac:dyDescent="0.3">
      <c r="A1803" t="s">
        <v>1807</v>
      </c>
      <c r="B1803" s="3">
        <v>30.5</v>
      </c>
      <c r="C1803" s="3">
        <v>4.8099999999999996</v>
      </c>
      <c r="D1803" s="54" t="s">
        <v>2</v>
      </c>
      <c r="E1803" s="54" t="s">
        <v>2</v>
      </c>
      <c r="F1803" s="54" t="s">
        <v>2</v>
      </c>
      <c r="G1803" s="54">
        <v>1</v>
      </c>
      <c r="H1803" t="s">
        <v>2</v>
      </c>
      <c r="I1803" t="str">
        <f t="shared" si="29"/>
        <v>Obesity</v>
      </c>
      <c r="J1803" t="str">
        <f>IF(Table1_1[[#This Row],[HBA1C]]&gt;=6.5,"Diabetic",IF(Table1_1[[#This Row],[HBA1C]]&gt;=5.7,"Prediabetic","Normal"))</f>
        <v>Normal</v>
      </c>
    </row>
    <row r="1804" spans="1:10" x14ac:dyDescent="0.3">
      <c r="A1804" t="s">
        <v>1808</v>
      </c>
      <c r="B1804" s="3">
        <v>27.61</v>
      </c>
      <c r="C1804" s="3">
        <v>4.5999999999999996</v>
      </c>
      <c r="D1804" s="54" t="s">
        <v>2</v>
      </c>
      <c r="E1804" s="54" t="s">
        <v>2</v>
      </c>
      <c r="F1804" s="54" t="s">
        <v>2</v>
      </c>
      <c r="G1804" s="54">
        <v>1</v>
      </c>
      <c r="H1804" t="s">
        <v>2</v>
      </c>
      <c r="I1804" t="str">
        <f t="shared" si="29"/>
        <v>Overweight</v>
      </c>
      <c r="J1804" t="str">
        <f>IF(Table1_1[[#This Row],[HBA1C]]&gt;=6.5,"Diabetic",IF(Table1_1[[#This Row],[HBA1C]]&gt;=5.7,"Prediabetic","Normal"))</f>
        <v>Normal</v>
      </c>
    </row>
    <row r="1805" spans="1:10" x14ac:dyDescent="0.3">
      <c r="A1805" t="s">
        <v>1809</v>
      </c>
      <c r="B1805" s="3">
        <v>27.1</v>
      </c>
      <c r="C1805" s="3">
        <v>5.08</v>
      </c>
      <c r="D1805" s="54" t="s">
        <v>2</v>
      </c>
      <c r="E1805" s="54" t="s">
        <v>2</v>
      </c>
      <c r="F1805" s="54" t="s">
        <v>2</v>
      </c>
      <c r="G1805" s="54">
        <v>1</v>
      </c>
      <c r="H1805" t="s">
        <v>2</v>
      </c>
      <c r="I1805" t="str">
        <f t="shared" si="29"/>
        <v>Overweight</v>
      </c>
      <c r="J1805" t="str">
        <f>IF(Table1_1[[#This Row],[HBA1C]]&gt;=6.5,"Diabetic",IF(Table1_1[[#This Row],[HBA1C]]&gt;=5.7,"Prediabetic","Normal"))</f>
        <v>Normal</v>
      </c>
    </row>
    <row r="1806" spans="1:10" x14ac:dyDescent="0.3">
      <c r="A1806" t="s">
        <v>1810</v>
      </c>
      <c r="B1806" s="3">
        <v>35.93</v>
      </c>
      <c r="C1806" s="3">
        <v>5.43</v>
      </c>
      <c r="D1806" s="54" t="s">
        <v>2</v>
      </c>
      <c r="E1806" s="54" t="s">
        <v>3</v>
      </c>
      <c r="F1806" s="54" t="s">
        <v>2</v>
      </c>
      <c r="G1806" s="54">
        <v>1</v>
      </c>
      <c r="H1806" t="s">
        <v>2</v>
      </c>
      <c r="I1806" t="str">
        <f t="shared" si="29"/>
        <v>Obesity</v>
      </c>
      <c r="J1806" t="str">
        <f>IF(Table1_1[[#This Row],[HBA1C]]&gt;=6.5,"Diabetic",IF(Table1_1[[#This Row],[HBA1C]]&gt;=5.7,"Prediabetic","Normal"))</f>
        <v>Normal</v>
      </c>
    </row>
    <row r="1807" spans="1:10" x14ac:dyDescent="0.3">
      <c r="A1807" t="s">
        <v>1811</v>
      </c>
      <c r="B1807" s="3">
        <v>32.68</v>
      </c>
      <c r="C1807" s="3">
        <v>5.44</v>
      </c>
      <c r="D1807" s="54" t="s">
        <v>2</v>
      </c>
      <c r="E1807" s="54" t="s">
        <v>2</v>
      </c>
      <c r="F1807" s="54" t="s">
        <v>2</v>
      </c>
      <c r="G1807" s="54">
        <v>0</v>
      </c>
      <c r="H1807" t="s">
        <v>2</v>
      </c>
      <c r="I1807" t="str">
        <f t="shared" si="29"/>
        <v>Obesity</v>
      </c>
      <c r="J1807" t="str">
        <f>IF(Table1_1[[#This Row],[HBA1C]]&gt;=6.5,"Diabetic",IF(Table1_1[[#This Row],[HBA1C]]&gt;=5.7,"Prediabetic","Normal"))</f>
        <v>Normal</v>
      </c>
    </row>
    <row r="1808" spans="1:10" x14ac:dyDescent="0.3">
      <c r="A1808" t="s">
        <v>1812</v>
      </c>
      <c r="B1808" s="3">
        <v>20.74</v>
      </c>
      <c r="C1808" s="3">
        <v>11.69</v>
      </c>
      <c r="D1808" s="54" t="s">
        <v>3</v>
      </c>
      <c r="E1808" s="54" t="s">
        <v>2</v>
      </c>
      <c r="F1808" s="54" t="s">
        <v>2</v>
      </c>
      <c r="G1808" s="54">
        <v>1</v>
      </c>
      <c r="H1808" t="s">
        <v>2</v>
      </c>
      <c r="I1808" t="str">
        <f t="shared" si="29"/>
        <v>Normal Weight</v>
      </c>
      <c r="J1808" t="str">
        <f>IF(Table1_1[[#This Row],[HBA1C]]&gt;=6.5,"Diabetic",IF(Table1_1[[#This Row],[HBA1C]]&gt;=5.7,"Prediabetic","Normal"))</f>
        <v>Diabetic</v>
      </c>
    </row>
    <row r="1809" spans="1:10" x14ac:dyDescent="0.3">
      <c r="A1809" t="s">
        <v>1813</v>
      </c>
      <c r="B1809" s="3">
        <v>15.57</v>
      </c>
      <c r="C1809" s="3">
        <v>6.07</v>
      </c>
      <c r="D1809" s="54" t="s">
        <v>2</v>
      </c>
      <c r="E1809" s="54" t="s">
        <v>2</v>
      </c>
      <c r="F1809" s="54" t="s">
        <v>2</v>
      </c>
      <c r="G1809" s="54">
        <v>0</v>
      </c>
      <c r="H1809" t="s">
        <v>2</v>
      </c>
      <c r="I1809" t="str">
        <f t="shared" si="29"/>
        <v>Under  Weight</v>
      </c>
      <c r="J1809" t="str">
        <f>IF(Table1_1[[#This Row],[HBA1C]]&gt;=6.5,"Diabetic",IF(Table1_1[[#This Row],[HBA1C]]&gt;=5.7,"Prediabetic","Normal"))</f>
        <v>Prediabetic</v>
      </c>
    </row>
    <row r="1810" spans="1:10" x14ac:dyDescent="0.3">
      <c r="A1810" t="s">
        <v>1814</v>
      </c>
      <c r="B1810" s="3">
        <v>23.844999999999999</v>
      </c>
      <c r="C1810" s="3">
        <v>4.3600000000000003</v>
      </c>
      <c r="D1810" s="54" t="s">
        <v>2</v>
      </c>
      <c r="E1810" s="54" t="s">
        <v>2</v>
      </c>
      <c r="F1810" s="54" t="s">
        <v>2</v>
      </c>
      <c r="G1810" s="54">
        <v>0</v>
      </c>
      <c r="H1810" t="s">
        <v>2</v>
      </c>
      <c r="I1810" t="str">
        <f t="shared" si="29"/>
        <v>Normal Weight</v>
      </c>
      <c r="J1810" t="str">
        <f>IF(Table1_1[[#This Row],[HBA1C]]&gt;=6.5,"Diabetic",IF(Table1_1[[#This Row],[HBA1C]]&gt;=5.7,"Prediabetic","Normal"))</f>
        <v>Normal</v>
      </c>
    </row>
    <row r="1811" spans="1:10" x14ac:dyDescent="0.3">
      <c r="A1811" t="s">
        <v>1815</v>
      </c>
      <c r="B1811" s="3">
        <v>22.895</v>
      </c>
      <c r="C1811" s="3">
        <v>5.24</v>
      </c>
      <c r="D1811" s="54" t="s">
        <v>2</v>
      </c>
      <c r="E1811" s="54" t="s">
        <v>2</v>
      </c>
      <c r="F1811" s="54" t="s">
        <v>2</v>
      </c>
      <c r="G1811" s="54">
        <v>1</v>
      </c>
      <c r="H1811" t="s">
        <v>2</v>
      </c>
      <c r="I1811" t="str">
        <f t="shared" si="29"/>
        <v>Normal Weight</v>
      </c>
      <c r="J1811" t="str">
        <f>IF(Table1_1[[#This Row],[HBA1C]]&gt;=6.5,"Diabetic",IF(Table1_1[[#This Row],[HBA1C]]&gt;=5.7,"Prediabetic","Normal"))</f>
        <v>Normal</v>
      </c>
    </row>
    <row r="1812" spans="1:10" x14ac:dyDescent="0.3">
      <c r="A1812" t="s">
        <v>1816</v>
      </c>
      <c r="B1812" s="3">
        <v>21.945</v>
      </c>
      <c r="C1812" s="3">
        <v>5.37</v>
      </c>
      <c r="D1812" s="54" t="s">
        <v>2</v>
      </c>
      <c r="E1812" s="54" t="s">
        <v>2</v>
      </c>
      <c r="F1812" s="54" t="s">
        <v>2</v>
      </c>
      <c r="G1812" s="54">
        <v>1</v>
      </c>
      <c r="H1812" t="s">
        <v>2</v>
      </c>
      <c r="I1812" t="str">
        <f t="shared" si="29"/>
        <v>Normal Weight</v>
      </c>
      <c r="J1812" t="str">
        <f>IF(Table1_1[[#This Row],[HBA1C]]&gt;=6.5,"Diabetic",IF(Table1_1[[#This Row],[HBA1C]]&gt;=5.7,"Prediabetic","Normal"))</f>
        <v>Normal</v>
      </c>
    </row>
    <row r="1813" spans="1:10" x14ac:dyDescent="0.3">
      <c r="A1813" t="s">
        <v>1817</v>
      </c>
      <c r="B1813" s="3">
        <v>19.47</v>
      </c>
      <c r="C1813" s="3">
        <v>6.6</v>
      </c>
      <c r="D1813" s="54" t="s">
        <v>3</v>
      </c>
      <c r="E1813" s="54" t="s">
        <v>2</v>
      </c>
      <c r="F1813" s="54" t="s">
        <v>2</v>
      </c>
      <c r="G1813" s="54">
        <v>0</v>
      </c>
      <c r="H1813" t="s">
        <v>2</v>
      </c>
      <c r="I1813" t="str">
        <f t="shared" si="29"/>
        <v>Normal Weight</v>
      </c>
      <c r="J1813" t="str">
        <f>IF(Table1_1[[#This Row],[HBA1C]]&gt;=6.5,"Diabetic",IF(Table1_1[[#This Row],[HBA1C]]&gt;=5.7,"Prediabetic","Normal"))</f>
        <v>Diabetic</v>
      </c>
    </row>
    <row r="1814" spans="1:10" x14ac:dyDescent="0.3">
      <c r="A1814" t="s">
        <v>1818</v>
      </c>
      <c r="B1814" s="3">
        <v>15.61</v>
      </c>
      <c r="C1814" s="3">
        <v>5.77</v>
      </c>
      <c r="D1814" s="54" t="s">
        <v>2</v>
      </c>
      <c r="E1814" s="54" t="s">
        <v>2</v>
      </c>
      <c r="F1814" s="54" t="s">
        <v>2</v>
      </c>
      <c r="G1814" s="54">
        <v>0</v>
      </c>
      <c r="H1814" t="s">
        <v>2</v>
      </c>
      <c r="I1814" t="str">
        <f t="shared" si="29"/>
        <v>Under  Weight</v>
      </c>
      <c r="J1814" t="str">
        <f>IF(Table1_1[[#This Row],[HBA1C]]&gt;=6.5,"Diabetic",IF(Table1_1[[#This Row],[HBA1C]]&gt;=5.7,"Prediabetic","Normal"))</f>
        <v>Prediabetic</v>
      </c>
    </row>
    <row r="1815" spans="1:10" x14ac:dyDescent="0.3">
      <c r="A1815" t="s">
        <v>1819</v>
      </c>
      <c r="B1815" s="3">
        <v>28.6</v>
      </c>
      <c r="C1815" s="3">
        <v>6.08</v>
      </c>
      <c r="D1815" s="54" t="s">
        <v>2</v>
      </c>
      <c r="E1815" s="54" t="s">
        <v>2</v>
      </c>
      <c r="F1815" s="54" t="s">
        <v>4</v>
      </c>
      <c r="G1815" s="54">
        <v>1</v>
      </c>
      <c r="H1815" t="s">
        <v>2</v>
      </c>
      <c r="I1815" t="str">
        <f t="shared" si="29"/>
        <v>Overweight</v>
      </c>
      <c r="J1815" t="str">
        <f>IF(Table1_1[[#This Row],[HBA1C]]&gt;=6.5,"Diabetic",IF(Table1_1[[#This Row],[HBA1C]]&gt;=5.7,"Prediabetic","Normal"))</f>
        <v>Prediabetic</v>
      </c>
    </row>
    <row r="1816" spans="1:10" x14ac:dyDescent="0.3">
      <c r="A1816" t="s">
        <v>1820</v>
      </c>
      <c r="B1816" s="3">
        <v>46.53</v>
      </c>
      <c r="C1816" s="3">
        <v>4.16</v>
      </c>
      <c r="D1816" s="54" t="s">
        <v>2</v>
      </c>
      <c r="E1816" s="54" t="s">
        <v>2</v>
      </c>
      <c r="F1816" s="54" t="s">
        <v>2</v>
      </c>
      <c r="G1816" s="54">
        <v>0</v>
      </c>
      <c r="H1816" t="s">
        <v>2</v>
      </c>
      <c r="I1816" t="str">
        <f t="shared" si="29"/>
        <v>Obesity</v>
      </c>
      <c r="J1816" t="str">
        <f>IF(Table1_1[[#This Row],[HBA1C]]&gt;=6.5,"Diabetic",IF(Table1_1[[#This Row],[HBA1C]]&gt;=5.7,"Prediabetic","Normal"))</f>
        <v>Normal</v>
      </c>
    </row>
    <row r="1817" spans="1:10" x14ac:dyDescent="0.3">
      <c r="A1817" t="s">
        <v>1821</v>
      </c>
      <c r="B1817" s="3">
        <v>34.99</v>
      </c>
      <c r="C1817" s="3">
        <v>5.0999999999999996</v>
      </c>
      <c r="D1817" s="54" t="s">
        <v>2</v>
      </c>
      <c r="E1817" s="54" t="s">
        <v>2</v>
      </c>
      <c r="F1817" s="54" t="s">
        <v>4</v>
      </c>
      <c r="G1817" s="54">
        <v>1</v>
      </c>
      <c r="H1817" t="s">
        <v>2</v>
      </c>
      <c r="I1817" t="str">
        <f t="shared" si="29"/>
        <v>Obesity</v>
      </c>
      <c r="J1817" t="str">
        <f>IF(Table1_1[[#This Row],[HBA1C]]&gt;=6.5,"Diabetic",IF(Table1_1[[#This Row],[HBA1C]]&gt;=5.7,"Prediabetic","Normal"))</f>
        <v>Normal</v>
      </c>
    </row>
    <row r="1818" spans="1:10" x14ac:dyDescent="0.3">
      <c r="A1818" t="s">
        <v>1822</v>
      </c>
      <c r="B1818" s="3">
        <v>17.05</v>
      </c>
      <c r="C1818" s="3">
        <v>5.3</v>
      </c>
      <c r="D1818" s="54" t="s">
        <v>2</v>
      </c>
      <c r="E1818" s="54" t="s">
        <v>2</v>
      </c>
      <c r="F1818" s="54" t="s">
        <v>4</v>
      </c>
      <c r="G1818" s="54">
        <v>1</v>
      </c>
      <c r="H1818" t="s">
        <v>2</v>
      </c>
      <c r="I1818" t="str">
        <f t="shared" si="29"/>
        <v>Under  Weight</v>
      </c>
      <c r="J1818" t="str">
        <f>IF(Table1_1[[#This Row],[HBA1C]]&gt;=6.5,"Diabetic",IF(Table1_1[[#This Row],[HBA1C]]&gt;=5.7,"Prediabetic","Normal"))</f>
        <v>Normal</v>
      </c>
    </row>
    <row r="1819" spans="1:10" x14ac:dyDescent="0.3">
      <c r="A1819" t="s">
        <v>1823</v>
      </c>
      <c r="B1819" s="3">
        <v>37.18</v>
      </c>
      <c r="C1819" s="3">
        <v>4.9000000000000004</v>
      </c>
      <c r="D1819" s="54" t="s">
        <v>2</v>
      </c>
      <c r="E1819" s="54" t="s">
        <v>2</v>
      </c>
      <c r="F1819" s="54" t="s">
        <v>2</v>
      </c>
      <c r="G1819" s="54">
        <v>0</v>
      </c>
      <c r="H1819" t="s">
        <v>2</v>
      </c>
      <c r="I1819" t="str">
        <f t="shared" si="29"/>
        <v>Obesity</v>
      </c>
      <c r="J1819" t="str">
        <f>IF(Table1_1[[#This Row],[HBA1C]]&gt;=6.5,"Diabetic",IF(Table1_1[[#This Row],[HBA1C]]&gt;=5.7,"Prediabetic","Normal"))</f>
        <v>Normal</v>
      </c>
    </row>
    <row r="1820" spans="1:10" x14ac:dyDescent="0.3">
      <c r="A1820" t="s">
        <v>1824</v>
      </c>
      <c r="B1820" s="3">
        <v>35.200000000000003</v>
      </c>
      <c r="C1820" s="3">
        <v>5.55</v>
      </c>
      <c r="D1820" s="54" t="s">
        <v>2</v>
      </c>
      <c r="E1820" s="54" t="s">
        <v>2</v>
      </c>
      <c r="F1820" s="54" t="s">
        <v>2</v>
      </c>
      <c r="G1820" s="54">
        <v>0</v>
      </c>
      <c r="H1820" t="s">
        <v>2</v>
      </c>
      <c r="I1820" t="str">
        <f t="shared" si="29"/>
        <v>Obesity</v>
      </c>
      <c r="J1820" t="str">
        <f>IF(Table1_1[[#This Row],[HBA1C]]&gt;=6.5,"Diabetic",IF(Table1_1[[#This Row],[HBA1C]]&gt;=5.7,"Prediabetic","Normal"))</f>
        <v>Normal</v>
      </c>
    </row>
    <row r="1821" spans="1:10" x14ac:dyDescent="0.3">
      <c r="A1821" t="s">
        <v>1825</v>
      </c>
      <c r="B1821" s="3">
        <v>37.335000000000001</v>
      </c>
      <c r="C1821" s="3">
        <v>4.95</v>
      </c>
      <c r="D1821" s="54" t="s">
        <v>2</v>
      </c>
      <c r="E1821" s="54" t="s">
        <v>2</v>
      </c>
      <c r="F1821" s="54" t="s">
        <v>2</v>
      </c>
      <c r="G1821" s="54">
        <v>0</v>
      </c>
      <c r="H1821" t="s">
        <v>2</v>
      </c>
      <c r="I1821" t="str">
        <f t="shared" si="29"/>
        <v>Obesity</v>
      </c>
      <c r="J1821" t="str">
        <f>IF(Table1_1[[#This Row],[HBA1C]]&gt;=6.5,"Diabetic",IF(Table1_1[[#This Row],[HBA1C]]&gt;=5.7,"Prediabetic","Normal"))</f>
        <v>Normal</v>
      </c>
    </row>
    <row r="1822" spans="1:10" x14ac:dyDescent="0.3">
      <c r="A1822" t="s">
        <v>1826</v>
      </c>
      <c r="B1822" s="3">
        <v>27.265000000000001</v>
      </c>
      <c r="C1822" s="3">
        <v>6.46</v>
      </c>
      <c r="D1822" s="54" t="s">
        <v>3</v>
      </c>
      <c r="E1822" s="54" t="s">
        <v>2</v>
      </c>
      <c r="F1822" s="54" t="s">
        <v>2</v>
      </c>
      <c r="G1822" s="54">
        <v>0</v>
      </c>
      <c r="H1822" t="s">
        <v>2</v>
      </c>
      <c r="I1822" t="str">
        <f t="shared" si="29"/>
        <v>Overweight</v>
      </c>
      <c r="J1822" t="str">
        <f>IF(Table1_1[[#This Row],[HBA1C]]&gt;=6.5,"Diabetic",IF(Table1_1[[#This Row],[HBA1C]]&gt;=5.7,"Prediabetic","Normal"))</f>
        <v>Prediabetic</v>
      </c>
    </row>
    <row r="1823" spans="1:10" x14ac:dyDescent="0.3">
      <c r="A1823" t="s">
        <v>1827</v>
      </c>
      <c r="B1823" s="3">
        <v>30.8</v>
      </c>
      <c r="C1823" s="3">
        <v>4.9000000000000004</v>
      </c>
      <c r="D1823" s="54" t="s">
        <v>3</v>
      </c>
      <c r="E1823" s="54" t="s">
        <v>2</v>
      </c>
      <c r="F1823" s="54" t="s">
        <v>2</v>
      </c>
      <c r="G1823" s="54">
        <v>0</v>
      </c>
      <c r="H1823" t="s">
        <v>2</v>
      </c>
      <c r="I1823" t="str">
        <f t="shared" si="29"/>
        <v>Obesity</v>
      </c>
      <c r="J1823" t="str">
        <f>IF(Table1_1[[#This Row],[HBA1C]]&gt;=6.5,"Diabetic",IF(Table1_1[[#This Row],[HBA1C]]&gt;=5.7,"Prediabetic","Normal"))</f>
        <v>Normal</v>
      </c>
    </row>
    <row r="1824" spans="1:10" x14ac:dyDescent="0.3">
      <c r="A1824" t="s">
        <v>1828</v>
      </c>
      <c r="B1824" s="3">
        <v>30.21</v>
      </c>
      <c r="C1824" s="3">
        <v>5.21</v>
      </c>
      <c r="D1824" s="54" t="s">
        <v>2</v>
      </c>
      <c r="E1824" s="54" t="s">
        <v>2</v>
      </c>
      <c r="F1824" s="54" t="s">
        <v>2</v>
      </c>
      <c r="G1824" s="54">
        <v>1</v>
      </c>
      <c r="H1824" t="s">
        <v>2</v>
      </c>
      <c r="I1824" t="str">
        <f t="shared" si="29"/>
        <v>Obesity</v>
      </c>
      <c r="J1824" t="str">
        <f>IF(Table1_1[[#This Row],[HBA1C]]&gt;=6.5,"Diabetic",IF(Table1_1[[#This Row],[HBA1C]]&gt;=5.7,"Prediabetic","Normal"))</f>
        <v>Normal</v>
      </c>
    </row>
    <row r="1825" spans="1:10" x14ac:dyDescent="0.3">
      <c r="A1825" t="s">
        <v>1829</v>
      </c>
      <c r="B1825" s="3">
        <v>35.340000000000003</v>
      </c>
      <c r="C1825" s="3">
        <v>4.13</v>
      </c>
      <c r="D1825" s="54" t="s">
        <v>2</v>
      </c>
      <c r="E1825" s="54" t="s">
        <v>3</v>
      </c>
      <c r="F1825" s="54" t="s">
        <v>2</v>
      </c>
      <c r="G1825" s="54">
        <v>1</v>
      </c>
      <c r="H1825" t="s">
        <v>2</v>
      </c>
      <c r="I1825" t="str">
        <f t="shared" si="29"/>
        <v>Obesity</v>
      </c>
      <c r="J1825" t="str">
        <f>IF(Table1_1[[#This Row],[HBA1C]]&gt;=6.5,"Diabetic",IF(Table1_1[[#This Row],[HBA1C]]&gt;=5.7,"Prediabetic","Normal"))</f>
        <v>Normal</v>
      </c>
    </row>
    <row r="1826" spans="1:10" x14ac:dyDescent="0.3">
      <c r="A1826" t="s">
        <v>1830</v>
      </c>
      <c r="B1826" s="3">
        <v>26.695</v>
      </c>
      <c r="C1826" s="3">
        <v>5.28</v>
      </c>
      <c r="D1826" s="54" t="s">
        <v>2</v>
      </c>
      <c r="E1826" s="54" t="s">
        <v>2</v>
      </c>
      <c r="F1826" s="54" t="s">
        <v>2</v>
      </c>
      <c r="G1826" s="54">
        <v>0</v>
      </c>
      <c r="H1826" t="s">
        <v>2</v>
      </c>
      <c r="I1826" t="str">
        <f t="shared" si="29"/>
        <v>Overweight</v>
      </c>
      <c r="J1826" t="str">
        <f>IF(Table1_1[[#This Row],[HBA1C]]&gt;=6.5,"Diabetic",IF(Table1_1[[#This Row],[HBA1C]]&gt;=5.7,"Prediabetic","Normal"))</f>
        <v>Normal</v>
      </c>
    </row>
    <row r="1827" spans="1:10" x14ac:dyDescent="0.3">
      <c r="A1827" t="s">
        <v>1831</v>
      </c>
      <c r="B1827" s="3">
        <v>29.355</v>
      </c>
      <c r="C1827" s="3">
        <v>4.68</v>
      </c>
      <c r="D1827" s="54" t="s">
        <v>3</v>
      </c>
      <c r="E1827" s="54" t="s">
        <v>2</v>
      </c>
      <c r="F1827" s="54" t="s">
        <v>2</v>
      </c>
      <c r="G1827" s="54">
        <v>0</v>
      </c>
      <c r="H1827" t="s">
        <v>2</v>
      </c>
      <c r="I1827" t="str">
        <f t="shared" si="29"/>
        <v>Overweight</v>
      </c>
      <c r="J1827" t="str">
        <f>IF(Table1_1[[#This Row],[HBA1C]]&gt;=6.5,"Diabetic",IF(Table1_1[[#This Row],[HBA1C]]&gt;=5.7,"Prediabetic","Normal"))</f>
        <v>Normal</v>
      </c>
    </row>
    <row r="1828" spans="1:10" x14ac:dyDescent="0.3">
      <c r="A1828" t="s">
        <v>1832</v>
      </c>
      <c r="B1828" s="3">
        <v>29.59</v>
      </c>
      <c r="C1828" s="3">
        <v>4.0599999999999996</v>
      </c>
      <c r="D1828" s="54" t="s">
        <v>2</v>
      </c>
      <c r="E1828" s="54" t="s">
        <v>2</v>
      </c>
      <c r="F1828" s="54" t="s">
        <v>2</v>
      </c>
      <c r="G1828" s="54">
        <v>0</v>
      </c>
      <c r="H1828" t="s">
        <v>2</v>
      </c>
      <c r="I1828" t="str">
        <f t="shared" si="29"/>
        <v>Overweight</v>
      </c>
      <c r="J1828" t="str">
        <f>IF(Table1_1[[#This Row],[HBA1C]]&gt;=6.5,"Diabetic",IF(Table1_1[[#This Row],[HBA1C]]&gt;=5.7,"Prediabetic","Normal"))</f>
        <v>Normal</v>
      </c>
    </row>
    <row r="1829" spans="1:10" x14ac:dyDescent="0.3">
      <c r="A1829" t="s">
        <v>1833</v>
      </c>
      <c r="B1829" s="3">
        <v>31.35</v>
      </c>
      <c r="C1829" s="3">
        <v>4.2</v>
      </c>
      <c r="D1829" s="54" t="s">
        <v>2</v>
      </c>
      <c r="E1829" s="54" t="s">
        <v>3</v>
      </c>
      <c r="F1829" s="54" t="s">
        <v>2</v>
      </c>
      <c r="G1829" s="54">
        <v>1</v>
      </c>
      <c r="H1829" t="s">
        <v>2</v>
      </c>
      <c r="I1829" t="str">
        <f t="shared" si="29"/>
        <v>Obesity</v>
      </c>
      <c r="J1829" t="str">
        <f>IF(Table1_1[[#This Row],[HBA1C]]&gt;=6.5,"Diabetic",IF(Table1_1[[#This Row],[HBA1C]]&gt;=5.7,"Prediabetic","Normal"))</f>
        <v>Normal</v>
      </c>
    </row>
    <row r="1830" spans="1:10" x14ac:dyDescent="0.3">
      <c r="A1830" t="s">
        <v>1834</v>
      </c>
      <c r="B1830" s="3">
        <v>20.52</v>
      </c>
      <c r="C1830" s="3">
        <v>4.83</v>
      </c>
      <c r="D1830" s="54" t="s">
        <v>2</v>
      </c>
      <c r="E1830" s="54" t="s">
        <v>2</v>
      </c>
      <c r="F1830" s="54" t="s">
        <v>2</v>
      </c>
      <c r="G1830" s="54">
        <v>0</v>
      </c>
      <c r="H1830" t="s">
        <v>2</v>
      </c>
      <c r="I1830" t="str">
        <f t="shared" si="29"/>
        <v>Normal Weight</v>
      </c>
      <c r="J1830" t="str">
        <f>IF(Table1_1[[#This Row],[HBA1C]]&gt;=6.5,"Diabetic",IF(Table1_1[[#This Row],[HBA1C]]&gt;=5.7,"Prediabetic","Normal"))</f>
        <v>Normal</v>
      </c>
    </row>
    <row r="1831" spans="1:10" x14ac:dyDescent="0.3">
      <c r="A1831" t="s">
        <v>1835</v>
      </c>
      <c r="B1831" s="3">
        <v>42.9</v>
      </c>
      <c r="C1831" s="3">
        <v>4.87</v>
      </c>
      <c r="D1831" s="54" t="s">
        <v>3</v>
      </c>
      <c r="E1831" s="54" t="s">
        <v>2</v>
      </c>
      <c r="F1831" s="54" t="s">
        <v>2</v>
      </c>
      <c r="G1831" s="54">
        <v>1</v>
      </c>
      <c r="H1831" t="s">
        <v>2</v>
      </c>
      <c r="I1831" t="str">
        <f t="shared" si="29"/>
        <v>Obesity</v>
      </c>
      <c r="J1831" t="str">
        <f>IF(Table1_1[[#This Row],[HBA1C]]&gt;=6.5,"Diabetic",IF(Table1_1[[#This Row],[HBA1C]]&gt;=5.7,"Prediabetic","Normal"))</f>
        <v>Normal</v>
      </c>
    </row>
    <row r="1832" spans="1:10" x14ac:dyDescent="0.3">
      <c r="A1832" t="s">
        <v>1836</v>
      </c>
      <c r="B1832" s="3">
        <v>24.6</v>
      </c>
      <c r="C1832" s="3">
        <v>5.86</v>
      </c>
      <c r="D1832" s="54" t="s">
        <v>2</v>
      </c>
      <c r="E1832" s="54" t="s">
        <v>2</v>
      </c>
      <c r="F1832" s="54" t="s">
        <v>4</v>
      </c>
      <c r="G1832" s="54">
        <v>1</v>
      </c>
      <c r="H1832" t="s">
        <v>2</v>
      </c>
      <c r="I1832" t="str">
        <f t="shared" si="29"/>
        <v>Normal Weight</v>
      </c>
      <c r="J1832" t="str">
        <f>IF(Table1_1[[#This Row],[HBA1C]]&gt;=6.5,"Diabetic",IF(Table1_1[[#This Row],[HBA1C]]&gt;=5.7,"Prediabetic","Normal"))</f>
        <v>Prediabetic</v>
      </c>
    </row>
    <row r="1833" spans="1:10" x14ac:dyDescent="0.3">
      <c r="A1833" t="s">
        <v>1837</v>
      </c>
      <c r="B1833" s="3">
        <v>28.405000000000001</v>
      </c>
      <c r="C1833" s="3">
        <v>4.12</v>
      </c>
      <c r="D1833" s="54" t="s">
        <v>2</v>
      </c>
      <c r="E1833" s="54" t="s">
        <v>2</v>
      </c>
      <c r="F1833" s="54" t="s">
        <v>2</v>
      </c>
      <c r="G1833" s="54">
        <v>1</v>
      </c>
      <c r="H1833" t="s">
        <v>2</v>
      </c>
      <c r="I1833" t="str">
        <f t="shared" si="29"/>
        <v>Overweight</v>
      </c>
      <c r="J1833" t="str">
        <f>IF(Table1_1[[#This Row],[HBA1C]]&gt;=6.5,"Diabetic",IF(Table1_1[[#This Row],[HBA1C]]&gt;=5.7,"Prediabetic","Normal"))</f>
        <v>Normal</v>
      </c>
    </row>
    <row r="1834" spans="1:10" x14ac:dyDescent="0.3">
      <c r="A1834" t="s">
        <v>1838</v>
      </c>
      <c r="B1834" s="3">
        <v>34.674999999999997</v>
      </c>
      <c r="C1834" s="3">
        <v>5.71</v>
      </c>
      <c r="D1834" s="54" t="s">
        <v>3</v>
      </c>
      <c r="E1834" s="54" t="s">
        <v>2</v>
      </c>
      <c r="F1834" s="54" t="s">
        <v>2</v>
      </c>
      <c r="G1834" s="54">
        <v>1</v>
      </c>
      <c r="H1834" t="s">
        <v>2</v>
      </c>
      <c r="I1834" t="str">
        <f t="shared" si="29"/>
        <v>Obesity</v>
      </c>
      <c r="J1834" t="str">
        <f>IF(Table1_1[[#This Row],[HBA1C]]&gt;=6.5,"Diabetic",IF(Table1_1[[#This Row],[HBA1C]]&gt;=5.7,"Prediabetic","Normal"))</f>
        <v>Prediabetic</v>
      </c>
    </row>
    <row r="1835" spans="1:10" x14ac:dyDescent="0.3">
      <c r="A1835" t="s">
        <v>1839</v>
      </c>
      <c r="B1835" s="3">
        <v>18.850000000000001</v>
      </c>
      <c r="C1835" s="3">
        <v>6.03</v>
      </c>
      <c r="D1835" s="54" t="s">
        <v>2</v>
      </c>
      <c r="E1835" s="54" t="s">
        <v>2</v>
      </c>
      <c r="F1835" s="54" t="s">
        <v>2</v>
      </c>
      <c r="G1835" s="54">
        <v>1</v>
      </c>
      <c r="H1835" t="s">
        <v>2</v>
      </c>
      <c r="I1835" t="str">
        <f t="shared" si="29"/>
        <v>Normal Weight</v>
      </c>
      <c r="J1835" t="str">
        <f>IF(Table1_1[[#This Row],[HBA1C]]&gt;=6.5,"Diabetic",IF(Table1_1[[#This Row],[HBA1C]]&gt;=5.7,"Prediabetic","Normal"))</f>
        <v>Prediabetic</v>
      </c>
    </row>
    <row r="1836" spans="1:10" x14ac:dyDescent="0.3">
      <c r="A1836" t="s">
        <v>1840</v>
      </c>
      <c r="B1836" s="3">
        <v>34.130000000000003</v>
      </c>
      <c r="C1836" s="3">
        <v>5.65</v>
      </c>
      <c r="D1836" s="54" t="s">
        <v>2</v>
      </c>
      <c r="E1836" s="54" t="s">
        <v>2</v>
      </c>
      <c r="F1836" s="54" t="s">
        <v>4</v>
      </c>
      <c r="G1836" s="54">
        <v>1</v>
      </c>
      <c r="H1836" t="s">
        <v>2</v>
      </c>
      <c r="I1836" t="str">
        <f t="shared" si="29"/>
        <v>Obesity</v>
      </c>
      <c r="J1836" t="str">
        <f>IF(Table1_1[[#This Row],[HBA1C]]&gt;=6.5,"Diabetic",IF(Table1_1[[#This Row],[HBA1C]]&gt;=5.7,"Prediabetic","Normal"))</f>
        <v>Normal</v>
      </c>
    </row>
    <row r="1837" spans="1:10" x14ac:dyDescent="0.3">
      <c r="A1837" t="s">
        <v>1841</v>
      </c>
      <c r="B1837" s="3">
        <v>17.34</v>
      </c>
      <c r="C1837" s="3">
        <v>5.05</v>
      </c>
      <c r="D1837" s="54" t="s">
        <v>2</v>
      </c>
      <c r="E1837" s="54" t="s">
        <v>2</v>
      </c>
      <c r="F1837" s="54" t="s">
        <v>2</v>
      </c>
      <c r="G1837" s="54">
        <v>0</v>
      </c>
      <c r="H1837" t="s">
        <v>2</v>
      </c>
      <c r="I1837" t="str">
        <f t="shared" si="29"/>
        <v>Under  Weight</v>
      </c>
      <c r="J1837" t="str">
        <f>IF(Table1_1[[#This Row],[HBA1C]]&gt;=6.5,"Diabetic",IF(Table1_1[[#This Row],[HBA1C]]&gt;=5.7,"Prediabetic","Normal"))</f>
        <v>Normal</v>
      </c>
    </row>
    <row r="1838" spans="1:10" x14ac:dyDescent="0.3">
      <c r="A1838" t="s">
        <v>1842</v>
      </c>
      <c r="B1838" s="3">
        <v>17.440000000000001</v>
      </c>
      <c r="C1838" s="3">
        <v>6.26</v>
      </c>
      <c r="D1838" s="54" t="s">
        <v>2</v>
      </c>
      <c r="E1838" s="54" t="s">
        <v>2</v>
      </c>
      <c r="F1838" s="54" t="s">
        <v>2</v>
      </c>
      <c r="G1838" s="54">
        <v>0</v>
      </c>
      <c r="H1838" t="s">
        <v>2</v>
      </c>
      <c r="I1838" t="str">
        <f t="shared" si="29"/>
        <v>Under  Weight</v>
      </c>
      <c r="J1838" t="str">
        <f>IF(Table1_1[[#This Row],[HBA1C]]&gt;=6.5,"Diabetic",IF(Table1_1[[#This Row],[HBA1C]]&gt;=5.7,"Prediabetic","Normal"))</f>
        <v>Prediabetic</v>
      </c>
    </row>
    <row r="1839" spans="1:10" x14ac:dyDescent="0.3">
      <c r="A1839" t="s">
        <v>1843</v>
      </c>
      <c r="B1839" s="3">
        <v>33.659999999999997</v>
      </c>
      <c r="C1839" s="3">
        <v>4.08</v>
      </c>
      <c r="D1839" s="54" t="s">
        <v>3</v>
      </c>
      <c r="E1839" s="54" t="s">
        <v>2</v>
      </c>
      <c r="F1839" s="54" t="s">
        <v>4</v>
      </c>
      <c r="G1839" s="54">
        <v>1</v>
      </c>
      <c r="H1839" t="s">
        <v>2</v>
      </c>
      <c r="I1839" t="str">
        <f t="shared" si="29"/>
        <v>Obesity</v>
      </c>
      <c r="J1839" t="str">
        <f>IF(Table1_1[[#This Row],[HBA1C]]&gt;=6.5,"Diabetic",IF(Table1_1[[#This Row],[HBA1C]]&gt;=5.7,"Prediabetic","Normal"))</f>
        <v>Normal</v>
      </c>
    </row>
    <row r="1840" spans="1:10" x14ac:dyDescent="0.3">
      <c r="A1840" t="s">
        <v>1844</v>
      </c>
      <c r="B1840" s="3">
        <v>21.375</v>
      </c>
      <c r="C1840" s="3">
        <v>6.19</v>
      </c>
      <c r="D1840" s="54" t="s">
        <v>3</v>
      </c>
      <c r="E1840" s="54" t="s">
        <v>2</v>
      </c>
      <c r="F1840" s="54" t="s">
        <v>2</v>
      </c>
      <c r="G1840" s="54">
        <v>1</v>
      </c>
      <c r="H1840" t="s">
        <v>2</v>
      </c>
      <c r="I1840" t="str">
        <f t="shared" si="29"/>
        <v>Normal Weight</v>
      </c>
      <c r="J1840" t="str">
        <f>IF(Table1_1[[#This Row],[HBA1C]]&gt;=6.5,"Diabetic",IF(Table1_1[[#This Row],[HBA1C]]&gt;=5.7,"Prediabetic","Normal"))</f>
        <v>Prediabetic</v>
      </c>
    </row>
    <row r="1841" spans="1:10" x14ac:dyDescent="0.3">
      <c r="A1841" t="s">
        <v>1845</v>
      </c>
      <c r="B1841" s="3">
        <v>27.14</v>
      </c>
      <c r="C1841" s="3">
        <v>6.01</v>
      </c>
      <c r="D1841" s="54" t="s">
        <v>2</v>
      </c>
      <c r="E1841" s="54" t="s">
        <v>2</v>
      </c>
      <c r="F1841" s="54" t="s">
        <v>2</v>
      </c>
      <c r="G1841" s="54">
        <v>1</v>
      </c>
      <c r="H1841" t="s">
        <v>2</v>
      </c>
      <c r="I1841" t="str">
        <f t="shared" si="29"/>
        <v>Overweight</v>
      </c>
      <c r="J1841" t="str">
        <f>IF(Table1_1[[#This Row],[HBA1C]]&gt;=6.5,"Diabetic",IF(Table1_1[[#This Row],[HBA1C]]&gt;=5.7,"Prediabetic","Normal"))</f>
        <v>Prediabetic</v>
      </c>
    </row>
    <row r="1842" spans="1:10" x14ac:dyDescent="0.3">
      <c r="A1842" t="s">
        <v>1846</v>
      </c>
      <c r="B1842" s="3">
        <v>35.78</v>
      </c>
      <c r="C1842" s="3">
        <v>6.07</v>
      </c>
      <c r="D1842" s="54" t="s">
        <v>2</v>
      </c>
      <c r="E1842" s="54" t="s">
        <v>3</v>
      </c>
      <c r="F1842" s="54" t="s">
        <v>2</v>
      </c>
      <c r="G1842" s="54">
        <v>1</v>
      </c>
      <c r="H1842" t="s">
        <v>2</v>
      </c>
      <c r="I1842" t="str">
        <f t="shared" si="29"/>
        <v>Obesity</v>
      </c>
      <c r="J1842" t="str">
        <f>IF(Table1_1[[#This Row],[HBA1C]]&gt;=6.5,"Diabetic",IF(Table1_1[[#This Row],[HBA1C]]&gt;=5.7,"Prediabetic","Normal"))</f>
        <v>Prediabetic</v>
      </c>
    </row>
    <row r="1843" spans="1:10" x14ac:dyDescent="0.3">
      <c r="A1843" t="s">
        <v>1847</v>
      </c>
      <c r="B1843" s="3">
        <v>34.96</v>
      </c>
      <c r="C1843" s="3">
        <v>5.63</v>
      </c>
      <c r="D1843" s="54" t="s">
        <v>2</v>
      </c>
      <c r="E1843" s="54" t="s">
        <v>2</v>
      </c>
      <c r="F1843" s="54" t="s">
        <v>2</v>
      </c>
      <c r="G1843" s="54">
        <v>0</v>
      </c>
      <c r="H1843" t="s">
        <v>2</v>
      </c>
      <c r="I1843" t="str">
        <f t="shared" si="29"/>
        <v>Obesity</v>
      </c>
      <c r="J1843" t="str">
        <f>IF(Table1_1[[#This Row],[HBA1C]]&gt;=6.5,"Diabetic",IF(Table1_1[[#This Row],[HBA1C]]&gt;=5.7,"Prediabetic","Normal"))</f>
        <v>Normal</v>
      </c>
    </row>
    <row r="1844" spans="1:10" x14ac:dyDescent="0.3">
      <c r="A1844" t="s">
        <v>1848</v>
      </c>
      <c r="B1844" s="3">
        <v>38.39</v>
      </c>
      <c r="C1844" s="3">
        <v>6.05</v>
      </c>
      <c r="D1844" s="54" t="s">
        <v>2</v>
      </c>
      <c r="E1844" s="54" t="s">
        <v>2</v>
      </c>
      <c r="F1844" s="54" t="s">
        <v>2</v>
      </c>
      <c r="G1844" s="54">
        <v>0</v>
      </c>
      <c r="H1844" t="s">
        <v>2</v>
      </c>
      <c r="I1844" t="str">
        <f t="shared" si="29"/>
        <v>Obesity</v>
      </c>
      <c r="J1844" t="str">
        <f>IF(Table1_1[[#This Row],[HBA1C]]&gt;=6.5,"Diabetic",IF(Table1_1[[#This Row],[HBA1C]]&gt;=5.7,"Prediabetic","Normal"))</f>
        <v>Prediabetic</v>
      </c>
    </row>
    <row r="1845" spans="1:10" x14ac:dyDescent="0.3">
      <c r="A1845" t="s">
        <v>1849</v>
      </c>
      <c r="B1845" s="3">
        <v>33.82</v>
      </c>
      <c r="C1845" s="3">
        <v>4.6500000000000004</v>
      </c>
      <c r="D1845" s="54" t="s">
        <v>2</v>
      </c>
      <c r="E1845" s="54" t="s">
        <v>2</v>
      </c>
      <c r="F1845" s="54" t="s">
        <v>2</v>
      </c>
      <c r="G1845" s="54">
        <v>0</v>
      </c>
      <c r="H1845" t="s">
        <v>2</v>
      </c>
      <c r="I1845" t="str">
        <f t="shared" si="29"/>
        <v>Obesity</v>
      </c>
      <c r="J1845" t="str">
        <f>IF(Table1_1[[#This Row],[HBA1C]]&gt;=6.5,"Diabetic",IF(Table1_1[[#This Row],[HBA1C]]&gt;=5.7,"Prediabetic","Normal"))</f>
        <v>Normal</v>
      </c>
    </row>
    <row r="1846" spans="1:10" x14ac:dyDescent="0.3">
      <c r="A1846" t="s">
        <v>1850</v>
      </c>
      <c r="B1846" s="3">
        <v>27.835000000000001</v>
      </c>
      <c r="C1846" s="3">
        <v>5.37</v>
      </c>
      <c r="D1846" s="54" t="s">
        <v>2</v>
      </c>
      <c r="E1846" s="54" t="s">
        <v>2</v>
      </c>
      <c r="F1846" s="54" t="s">
        <v>2</v>
      </c>
      <c r="G1846" s="54">
        <v>0</v>
      </c>
      <c r="H1846" t="s">
        <v>2</v>
      </c>
      <c r="I1846" t="str">
        <f t="shared" si="29"/>
        <v>Overweight</v>
      </c>
      <c r="J1846" t="str">
        <f>IF(Table1_1[[#This Row],[HBA1C]]&gt;=6.5,"Diabetic",IF(Table1_1[[#This Row],[HBA1C]]&gt;=5.7,"Prediabetic","Normal"))</f>
        <v>Normal</v>
      </c>
    </row>
    <row r="1847" spans="1:10" x14ac:dyDescent="0.3">
      <c r="A1847" t="s">
        <v>1851</v>
      </c>
      <c r="B1847" s="3">
        <v>33</v>
      </c>
      <c r="C1847" s="3">
        <v>5.39</v>
      </c>
      <c r="D1847" s="54" t="s">
        <v>2</v>
      </c>
      <c r="E1847" s="54" t="s">
        <v>2</v>
      </c>
      <c r="F1847" s="54" t="s">
        <v>2</v>
      </c>
      <c r="G1847" s="54">
        <v>0</v>
      </c>
      <c r="H1847" t="s">
        <v>2</v>
      </c>
      <c r="I1847" t="str">
        <f t="shared" si="29"/>
        <v>Obesity</v>
      </c>
      <c r="J1847" t="str">
        <f>IF(Table1_1[[#This Row],[HBA1C]]&gt;=6.5,"Diabetic",IF(Table1_1[[#This Row],[HBA1C]]&gt;=5.7,"Prediabetic","Normal"))</f>
        <v>Normal</v>
      </c>
    </row>
    <row r="1848" spans="1:10" x14ac:dyDescent="0.3">
      <c r="A1848" t="s">
        <v>1852</v>
      </c>
      <c r="B1848" s="3">
        <v>26.885000000000002</v>
      </c>
      <c r="C1848" s="3">
        <v>5.86</v>
      </c>
      <c r="D1848" s="54" t="s">
        <v>2</v>
      </c>
      <c r="E1848" s="54" t="s">
        <v>2</v>
      </c>
      <c r="F1848" s="54" t="s">
        <v>2</v>
      </c>
      <c r="G1848" s="54">
        <v>0</v>
      </c>
      <c r="H1848" t="s">
        <v>2</v>
      </c>
      <c r="I1848" t="str">
        <f t="shared" si="29"/>
        <v>Overweight</v>
      </c>
      <c r="J1848" t="str">
        <f>IF(Table1_1[[#This Row],[HBA1C]]&gt;=6.5,"Diabetic",IF(Table1_1[[#This Row],[HBA1C]]&gt;=5.7,"Prediabetic","Normal"))</f>
        <v>Prediabetic</v>
      </c>
    </row>
    <row r="1849" spans="1:10" x14ac:dyDescent="0.3">
      <c r="A1849" t="s">
        <v>1853</v>
      </c>
      <c r="B1849" s="3">
        <v>29.26</v>
      </c>
      <c r="C1849" s="3">
        <v>4.4400000000000004</v>
      </c>
      <c r="D1849" s="54" t="s">
        <v>2</v>
      </c>
      <c r="E1849" s="54" t="s">
        <v>2</v>
      </c>
      <c r="F1849" s="54" t="s">
        <v>2</v>
      </c>
      <c r="G1849" s="54">
        <v>0</v>
      </c>
      <c r="H1849" t="s">
        <v>2</v>
      </c>
      <c r="I1849" t="str">
        <f t="shared" si="29"/>
        <v>Overweight</v>
      </c>
      <c r="J1849" t="str">
        <f>IF(Table1_1[[#This Row],[HBA1C]]&gt;=6.5,"Diabetic",IF(Table1_1[[#This Row],[HBA1C]]&gt;=5.7,"Prediabetic","Normal"))</f>
        <v>Normal</v>
      </c>
    </row>
    <row r="1850" spans="1:10" x14ac:dyDescent="0.3">
      <c r="A1850" t="s">
        <v>1854</v>
      </c>
      <c r="B1850" s="3">
        <v>26.98</v>
      </c>
      <c r="C1850" s="3">
        <v>4.41</v>
      </c>
      <c r="D1850" s="54" t="s">
        <v>2</v>
      </c>
      <c r="E1850" s="54" t="s">
        <v>2</v>
      </c>
      <c r="F1850" s="54" t="s">
        <v>2</v>
      </c>
      <c r="G1850" s="54">
        <v>0</v>
      </c>
      <c r="H1850" t="s">
        <v>2</v>
      </c>
      <c r="I1850" t="str">
        <f t="shared" si="29"/>
        <v>Overweight</v>
      </c>
      <c r="J1850" t="str">
        <f>IF(Table1_1[[#This Row],[HBA1C]]&gt;=6.5,"Diabetic",IF(Table1_1[[#This Row],[HBA1C]]&gt;=5.7,"Prediabetic","Normal"))</f>
        <v>Normal</v>
      </c>
    </row>
    <row r="1851" spans="1:10" x14ac:dyDescent="0.3">
      <c r="A1851" t="s">
        <v>1855</v>
      </c>
      <c r="B1851" s="3">
        <v>32.11</v>
      </c>
      <c r="C1851" s="3">
        <v>5.19</v>
      </c>
      <c r="D1851" s="54" t="s">
        <v>2</v>
      </c>
      <c r="E1851" s="54" t="s">
        <v>2</v>
      </c>
      <c r="F1851" s="54" t="s">
        <v>4</v>
      </c>
      <c r="G1851" s="54">
        <v>1</v>
      </c>
      <c r="H1851" t="s">
        <v>2</v>
      </c>
      <c r="I1851" t="str">
        <f t="shared" si="29"/>
        <v>Obesity</v>
      </c>
      <c r="J1851" t="str">
        <f>IF(Table1_1[[#This Row],[HBA1C]]&gt;=6.5,"Diabetic",IF(Table1_1[[#This Row],[HBA1C]]&gt;=5.7,"Prediabetic","Normal"))</f>
        <v>Normal</v>
      </c>
    </row>
    <row r="1852" spans="1:10" x14ac:dyDescent="0.3">
      <c r="A1852" t="s">
        <v>1856</v>
      </c>
      <c r="B1852" s="3">
        <v>31.73</v>
      </c>
      <c r="C1852" s="3">
        <v>5.16</v>
      </c>
      <c r="D1852" s="54" t="s">
        <v>2</v>
      </c>
      <c r="E1852" s="54" t="s">
        <v>2</v>
      </c>
      <c r="F1852" s="54" t="s">
        <v>4</v>
      </c>
      <c r="G1852" s="54">
        <v>1</v>
      </c>
      <c r="H1852" t="s">
        <v>2</v>
      </c>
      <c r="I1852" t="str">
        <f t="shared" si="29"/>
        <v>Obesity</v>
      </c>
      <c r="J1852" t="str">
        <f>IF(Table1_1[[#This Row],[HBA1C]]&gt;=6.5,"Diabetic",IF(Table1_1[[#This Row],[HBA1C]]&gt;=5.7,"Prediabetic","Normal"))</f>
        <v>Normal</v>
      </c>
    </row>
    <row r="1853" spans="1:10" x14ac:dyDescent="0.3">
      <c r="A1853" t="s">
        <v>1857</v>
      </c>
      <c r="B1853" s="3">
        <v>22.515000000000001</v>
      </c>
      <c r="C1853" s="3">
        <v>4.24</v>
      </c>
      <c r="D1853" s="54" t="s">
        <v>2</v>
      </c>
      <c r="E1853" s="54" t="s">
        <v>2</v>
      </c>
      <c r="F1853" s="54" t="s">
        <v>2</v>
      </c>
      <c r="G1853" s="54">
        <v>0</v>
      </c>
      <c r="H1853" t="s">
        <v>2</v>
      </c>
      <c r="I1853" t="str">
        <f t="shared" si="29"/>
        <v>Normal Weight</v>
      </c>
      <c r="J1853" t="str">
        <f>IF(Table1_1[[#This Row],[HBA1C]]&gt;=6.5,"Diabetic",IF(Table1_1[[#This Row],[HBA1C]]&gt;=5.7,"Prediabetic","Normal"))</f>
        <v>Normal</v>
      </c>
    </row>
    <row r="1854" spans="1:10" x14ac:dyDescent="0.3">
      <c r="A1854" t="s">
        <v>1858</v>
      </c>
      <c r="B1854" s="3">
        <v>25.9</v>
      </c>
      <c r="C1854" s="3">
        <v>5.45</v>
      </c>
      <c r="D1854" s="54" t="s">
        <v>2</v>
      </c>
      <c r="E1854" s="54" t="s">
        <v>2</v>
      </c>
      <c r="F1854" s="54" t="s">
        <v>2</v>
      </c>
      <c r="G1854" s="54">
        <v>1</v>
      </c>
      <c r="H1854" t="s">
        <v>2</v>
      </c>
      <c r="I1854" t="str">
        <f t="shared" si="29"/>
        <v>Overweight</v>
      </c>
      <c r="J1854" t="str">
        <f>IF(Table1_1[[#This Row],[HBA1C]]&gt;=6.5,"Diabetic",IF(Table1_1[[#This Row],[HBA1C]]&gt;=5.7,"Prediabetic","Normal"))</f>
        <v>Normal</v>
      </c>
    </row>
    <row r="1855" spans="1:10" x14ac:dyDescent="0.3">
      <c r="A1855" t="s">
        <v>1859</v>
      </c>
      <c r="B1855" s="3">
        <v>27.72</v>
      </c>
      <c r="C1855" s="3">
        <v>5.03</v>
      </c>
      <c r="D1855" s="54" t="s">
        <v>3</v>
      </c>
      <c r="E1855" s="54" t="s">
        <v>2</v>
      </c>
      <c r="F1855" s="54" t="s">
        <v>2</v>
      </c>
      <c r="G1855" s="54">
        <v>1</v>
      </c>
      <c r="H1855" t="s">
        <v>2</v>
      </c>
      <c r="I1855" t="str">
        <f t="shared" si="29"/>
        <v>Overweight</v>
      </c>
      <c r="J1855" t="str">
        <f>IF(Table1_1[[#This Row],[HBA1C]]&gt;=6.5,"Diabetic",IF(Table1_1[[#This Row],[HBA1C]]&gt;=5.7,"Prediabetic","Normal"))</f>
        <v>Normal</v>
      </c>
    </row>
    <row r="1856" spans="1:10" x14ac:dyDescent="0.3">
      <c r="A1856" t="s">
        <v>1860</v>
      </c>
      <c r="B1856" s="3">
        <v>31.5</v>
      </c>
      <c r="C1856" s="3">
        <v>9.6199999999999992</v>
      </c>
      <c r="D1856" s="54" t="s">
        <v>3</v>
      </c>
      <c r="E1856" s="54" t="s">
        <v>2</v>
      </c>
      <c r="F1856" s="54" t="s">
        <v>2</v>
      </c>
      <c r="G1856" s="54">
        <v>1</v>
      </c>
      <c r="H1856" t="s">
        <v>2</v>
      </c>
      <c r="I1856" t="str">
        <f t="shared" si="29"/>
        <v>Obesity</v>
      </c>
      <c r="J1856" t="str">
        <f>IF(Table1_1[[#This Row],[HBA1C]]&gt;=6.5,"Diabetic",IF(Table1_1[[#This Row],[HBA1C]]&gt;=5.7,"Prediabetic","Normal"))</f>
        <v>Diabetic</v>
      </c>
    </row>
    <row r="1857" spans="1:10" x14ac:dyDescent="0.3">
      <c r="A1857" t="s">
        <v>1861</v>
      </c>
      <c r="B1857" s="3">
        <v>29.7</v>
      </c>
      <c r="C1857" s="3">
        <v>6.77</v>
      </c>
      <c r="D1857" s="54" t="s">
        <v>3</v>
      </c>
      <c r="E1857" s="54" t="s">
        <v>2</v>
      </c>
      <c r="F1857" s="54" t="s">
        <v>2</v>
      </c>
      <c r="G1857" s="54">
        <v>1</v>
      </c>
      <c r="H1857" t="s">
        <v>2</v>
      </c>
      <c r="I1857" t="str">
        <f t="shared" si="29"/>
        <v>Overweight</v>
      </c>
      <c r="J1857" t="str">
        <f>IF(Table1_1[[#This Row],[HBA1C]]&gt;=6.5,"Diabetic",IF(Table1_1[[#This Row],[HBA1C]]&gt;=5.7,"Prediabetic","Normal"))</f>
        <v>Diabetic</v>
      </c>
    </row>
    <row r="1858" spans="1:10" x14ac:dyDescent="0.3">
      <c r="A1858" t="s">
        <v>1862</v>
      </c>
      <c r="B1858" s="3">
        <v>21.26</v>
      </c>
      <c r="C1858" s="3">
        <v>5.36</v>
      </c>
      <c r="D1858" s="54" t="s">
        <v>3</v>
      </c>
      <c r="E1858" s="54" t="s">
        <v>2</v>
      </c>
      <c r="F1858" s="54" t="s">
        <v>2</v>
      </c>
      <c r="G1858" s="54">
        <v>1</v>
      </c>
      <c r="H1858" t="s">
        <v>2</v>
      </c>
      <c r="I1858" t="str">
        <f t="shared" si="29"/>
        <v>Normal Weight</v>
      </c>
      <c r="J1858" t="str">
        <f>IF(Table1_1[[#This Row],[HBA1C]]&gt;=6.5,"Diabetic",IF(Table1_1[[#This Row],[HBA1C]]&gt;=5.7,"Prediabetic","Normal"))</f>
        <v>Normal</v>
      </c>
    </row>
    <row r="1859" spans="1:10" x14ac:dyDescent="0.3">
      <c r="A1859" t="s">
        <v>1863</v>
      </c>
      <c r="B1859" s="3">
        <v>17.09</v>
      </c>
      <c r="C1859" s="3">
        <v>5.69</v>
      </c>
      <c r="D1859" s="54" t="s">
        <v>2</v>
      </c>
      <c r="E1859" s="54" t="s">
        <v>2</v>
      </c>
      <c r="F1859" s="54" t="s">
        <v>2</v>
      </c>
      <c r="G1859" s="54">
        <v>0</v>
      </c>
      <c r="H1859" t="s">
        <v>2</v>
      </c>
      <c r="I1859" t="str">
        <f t="shared" si="29"/>
        <v>Under  Weight</v>
      </c>
      <c r="J1859" t="str">
        <f>IF(Table1_1[[#This Row],[HBA1C]]&gt;=6.5,"Diabetic",IF(Table1_1[[#This Row],[HBA1C]]&gt;=5.7,"Prediabetic","Normal"))</f>
        <v>Normal</v>
      </c>
    </row>
    <row r="1860" spans="1:10" x14ac:dyDescent="0.3">
      <c r="A1860" t="s">
        <v>1864</v>
      </c>
      <c r="B1860" s="3">
        <v>24.3</v>
      </c>
      <c r="C1860" s="3">
        <v>4.9000000000000004</v>
      </c>
      <c r="D1860" s="54" t="s">
        <v>3</v>
      </c>
      <c r="E1860" s="54" t="s">
        <v>2</v>
      </c>
      <c r="F1860" s="54" t="s">
        <v>4</v>
      </c>
      <c r="G1860" s="54">
        <v>1</v>
      </c>
      <c r="H1860" t="s">
        <v>2</v>
      </c>
      <c r="I1860" t="str">
        <f t="shared" si="29"/>
        <v>Normal Weight</v>
      </c>
      <c r="J1860" t="str">
        <f>IF(Table1_1[[#This Row],[HBA1C]]&gt;=6.5,"Diabetic",IF(Table1_1[[#This Row],[HBA1C]]&gt;=5.7,"Prediabetic","Normal"))</f>
        <v>Normal</v>
      </c>
    </row>
    <row r="1861" spans="1:10" x14ac:dyDescent="0.3">
      <c r="A1861" t="s">
        <v>1865</v>
      </c>
      <c r="B1861" s="3">
        <v>29.734999999999999</v>
      </c>
      <c r="C1861" s="3">
        <v>5.78</v>
      </c>
      <c r="D1861" s="54" t="s">
        <v>2</v>
      </c>
      <c r="E1861" s="54" t="s">
        <v>2</v>
      </c>
      <c r="F1861" s="54" t="s">
        <v>2</v>
      </c>
      <c r="G1861" s="54">
        <v>0</v>
      </c>
      <c r="H1861" t="s">
        <v>2</v>
      </c>
      <c r="I1861" t="str">
        <f t="shared" si="29"/>
        <v>Overweight</v>
      </c>
      <c r="J1861" t="str">
        <f>IF(Table1_1[[#This Row],[HBA1C]]&gt;=6.5,"Diabetic",IF(Table1_1[[#This Row],[HBA1C]]&gt;=5.7,"Prediabetic","Normal"))</f>
        <v>Prediabetic</v>
      </c>
    </row>
    <row r="1862" spans="1:10" x14ac:dyDescent="0.3">
      <c r="A1862" t="s">
        <v>1866</v>
      </c>
      <c r="B1862" s="3">
        <v>29.26</v>
      </c>
      <c r="C1862" s="3">
        <v>4.7</v>
      </c>
      <c r="D1862" s="54" t="s">
        <v>2</v>
      </c>
      <c r="E1862" s="54" t="s">
        <v>2</v>
      </c>
      <c r="F1862" s="54" t="s">
        <v>2</v>
      </c>
      <c r="G1862" s="54">
        <v>0</v>
      </c>
      <c r="H1862" t="s">
        <v>2</v>
      </c>
      <c r="I1862" t="str">
        <f t="shared" si="29"/>
        <v>Overweight</v>
      </c>
      <c r="J1862" t="str">
        <f>IF(Table1_1[[#This Row],[HBA1C]]&gt;=6.5,"Diabetic",IF(Table1_1[[#This Row],[HBA1C]]&gt;=5.7,"Prediabetic","Normal"))</f>
        <v>Normal</v>
      </c>
    </row>
    <row r="1863" spans="1:10" x14ac:dyDescent="0.3">
      <c r="A1863" t="s">
        <v>1867</v>
      </c>
      <c r="B1863" s="3">
        <v>33</v>
      </c>
      <c r="C1863" s="3">
        <v>6.28</v>
      </c>
      <c r="D1863" s="54" t="s">
        <v>2</v>
      </c>
      <c r="E1863" s="54" t="s">
        <v>2</v>
      </c>
      <c r="F1863" s="54" t="s">
        <v>2</v>
      </c>
      <c r="G1863" s="54">
        <v>0</v>
      </c>
      <c r="H1863" t="s">
        <v>2</v>
      </c>
      <c r="I1863" t="str">
        <f t="shared" si="29"/>
        <v>Obesity</v>
      </c>
      <c r="J1863" t="str">
        <f>IF(Table1_1[[#This Row],[HBA1C]]&gt;=6.5,"Diabetic",IF(Table1_1[[#This Row],[HBA1C]]&gt;=5.7,"Prediabetic","Normal"))</f>
        <v>Prediabetic</v>
      </c>
    </row>
    <row r="1864" spans="1:10" x14ac:dyDescent="0.3">
      <c r="A1864" t="s">
        <v>1868</v>
      </c>
      <c r="B1864" s="3">
        <v>31.065000000000001</v>
      </c>
      <c r="C1864" s="3">
        <v>4.2300000000000004</v>
      </c>
      <c r="D1864" s="54" t="s">
        <v>2</v>
      </c>
      <c r="E1864" s="54" t="s">
        <v>2</v>
      </c>
      <c r="F1864" s="54" t="s">
        <v>2</v>
      </c>
      <c r="G1864" s="54">
        <v>0</v>
      </c>
      <c r="H1864" t="s">
        <v>2</v>
      </c>
      <c r="I1864" t="str">
        <f t="shared" ref="I1864:I1927" si="30">IF(B1864&gt;=30,"Obesity",IF(B1864&gt;=25,"Overweight",IF(B1864&gt;18.5,"Normal Weight","Under  Weight")))</f>
        <v>Obesity</v>
      </c>
      <c r="J1864" t="str">
        <f>IF(Table1_1[[#This Row],[HBA1C]]&gt;=6.5,"Diabetic",IF(Table1_1[[#This Row],[HBA1C]]&gt;=5.7,"Prediabetic","Normal"))</f>
        <v>Normal</v>
      </c>
    </row>
    <row r="1865" spans="1:10" x14ac:dyDescent="0.3">
      <c r="A1865" t="s">
        <v>1869</v>
      </c>
      <c r="B1865" s="3">
        <v>26.51</v>
      </c>
      <c r="C1865" s="3">
        <v>6.17</v>
      </c>
      <c r="D1865" s="54" t="s">
        <v>2</v>
      </c>
      <c r="E1865" s="54" t="s">
        <v>2</v>
      </c>
      <c r="F1865" s="54" t="s">
        <v>2</v>
      </c>
      <c r="G1865" s="54">
        <v>0</v>
      </c>
      <c r="H1865" t="s">
        <v>2</v>
      </c>
      <c r="I1865" t="str">
        <f t="shared" si="30"/>
        <v>Overweight</v>
      </c>
      <c r="J1865" t="str">
        <f>IF(Table1_1[[#This Row],[HBA1C]]&gt;=6.5,"Diabetic",IF(Table1_1[[#This Row],[HBA1C]]&gt;=5.7,"Prediabetic","Normal"))</f>
        <v>Prediabetic</v>
      </c>
    </row>
    <row r="1866" spans="1:10" x14ac:dyDescent="0.3">
      <c r="A1866" t="s">
        <v>1870</v>
      </c>
      <c r="B1866" s="3">
        <v>28.88</v>
      </c>
      <c r="C1866" s="3">
        <v>4.96</v>
      </c>
      <c r="D1866" s="54" t="s">
        <v>2</v>
      </c>
      <c r="E1866" s="54" t="s">
        <v>2</v>
      </c>
      <c r="F1866" s="54" t="s">
        <v>2</v>
      </c>
      <c r="G1866" s="54">
        <v>0</v>
      </c>
      <c r="H1866" t="s">
        <v>2</v>
      </c>
      <c r="I1866" t="str">
        <f t="shared" si="30"/>
        <v>Overweight</v>
      </c>
      <c r="J1866" t="str">
        <f>IF(Table1_1[[#This Row],[HBA1C]]&gt;=6.5,"Diabetic",IF(Table1_1[[#This Row],[HBA1C]]&gt;=5.7,"Prediabetic","Normal"))</f>
        <v>Normal</v>
      </c>
    </row>
    <row r="1867" spans="1:10" x14ac:dyDescent="0.3">
      <c r="A1867" t="s">
        <v>1871</v>
      </c>
      <c r="B1867" s="3">
        <v>35.814999999999998</v>
      </c>
      <c r="C1867" s="3">
        <v>5.1100000000000003</v>
      </c>
      <c r="D1867" s="54" t="s">
        <v>3</v>
      </c>
      <c r="E1867" s="54" t="s">
        <v>2</v>
      </c>
      <c r="F1867" s="54" t="s">
        <v>2</v>
      </c>
      <c r="G1867" s="54">
        <v>1</v>
      </c>
      <c r="H1867" t="s">
        <v>2</v>
      </c>
      <c r="I1867" t="str">
        <f t="shared" si="30"/>
        <v>Obesity</v>
      </c>
      <c r="J1867" t="str">
        <f>IF(Table1_1[[#This Row],[HBA1C]]&gt;=6.5,"Diabetic",IF(Table1_1[[#This Row],[HBA1C]]&gt;=5.7,"Prediabetic","Normal"))</f>
        <v>Normal</v>
      </c>
    </row>
    <row r="1868" spans="1:10" x14ac:dyDescent="0.3">
      <c r="A1868" t="s">
        <v>1872</v>
      </c>
      <c r="B1868" s="3">
        <v>21.28</v>
      </c>
      <c r="C1868" s="3">
        <v>4.05</v>
      </c>
      <c r="D1868" s="54" t="s">
        <v>2</v>
      </c>
      <c r="E1868" s="54" t="s">
        <v>3</v>
      </c>
      <c r="F1868" s="54" t="s">
        <v>2</v>
      </c>
      <c r="G1868" s="54">
        <v>1</v>
      </c>
      <c r="H1868" t="s">
        <v>2</v>
      </c>
      <c r="I1868" t="str">
        <f t="shared" si="30"/>
        <v>Normal Weight</v>
      </c>
      <c r="J1868" t="str">
        <f>IF(Table1_1[[#This Row],[HBA1C]]&gt;=6.5,"Diabetic",IF(Table1_1[[#This Row],[HBA1C]]&gt;=5.7,"Prediabetic","Normal"))</f>
        <v>Normal</v>
      </c>
    </row>
    <row r="1869" spans="1:10" x14ac:dyDescent="0.3">
      <c r="A1869" t="s">
        <v>1873</v>
      </c>
      <c r="B1869" s="3">
        <v>33.81</v>
      </c>
      <c r="C1869" s="3">
        <v>6.49</v>
      </c>
      <c r="D1869" s="54" t="s">
        <v>2</v>
      </c>
      <c r="E1869" s="54" t="s">
        <v>2</v>
      </c>
      <c r="F1869" s="54" t="s">
        <v>4</v>
      </c>
      <c r="G1869" s="54">
        <v>1</v>
      </c>
      <c r="H1869" t="s">
        <v>2</v>
      </c>
      <c r="I1869" t="str">
        <f t="shared" si="30"/>
        <v>Obesity</v>
      </c>
      <c r="J1869" t="str">
        <f>IF(Table1_1[[#This Row],[HBA1C]]&gt;=6.5,"Diabetic",IF(Table1_1[[#This Row],[HBA1C]]&gt;=5.7,"Prediabetic","Normal"))</f>
        <v>Prediabetic</v>
      </c>
    </row>
    <row r="1870" spans="1:10" x14ac:dyDescent="0.3">
      <c r="A1870" t="s">
        <v>1874</v>
      </c>
      <c r="B1870" s="3">
        <v>44.22</v>
      </c>
      <c r="C1870" s="3">
        <v>4.1900000000000004</v>
      </c>
      <c r="D1870" s="54" t="s">
        <v>2</v>
      </c>
      <c r="E1870" s="54" t="s">
        <v>2</v>
      </c>
      <c r="F1870" s="54" t="s">
        <v>2</v>
      </c>
      <c r="G1870" s="54">
        <v>1</v>
      </c>
      <c r="H1870" t="s">
        <v>2</v>
      </c>
      <c r="I1870" t="str">
        <f t="shared" si="30"/>
        <v>Obesity</v>
      </c>
      <c r="J1870" t="str">
        <f>IF(Table1_1[[#This Row],[HBA1C]]&gt;=6.5,"Diabetic",IF(Table1_1[[#This Row],[HBA1C]]&gt;=5.7,"Prediabetic","Normal"))</f>
        <v>Normal</v>
      </c>
    </row>
    <row r="1871" spans="1:10" x14ac:dyDescent="0.3">
      <c r="A1871" t="s">
        <v>1875</v>
      </c>
      <c r="B1871" s="3">
        <v>15.46</v>
      </c>
      <c r="C1871" s="3">
        <v>4.99</v>
      </c>
      <c r="D1871" s="54" t="s">
        <v>3</v>
      </c>
      <c r="E1871" s="54" t="s">
        <v>2</v>
      </c>
      <c r="F1871" s="54" t="s">
        <v>4</v>
      </c>
      <c r="G1871" s="54">
        <v>1</v>
      </c>
      <c r="H1871" t="s">
        <v>2</v>
      </c>
      <c r="I1871" t="str">
        <f t="shared" si="30"/>
        <v>Under  Weight</v>
      </c>
      <c r="J1871" t="str">
        <f>IF(Table1_1[[#This Row],[HBA1C]]&gt;=6.5,"Diabetic",IF(Table1_1[[#This Row],[HBA1C]]&gt;=5.7,"Prediabetic","Normal"))</f>
        <v>Normal</v>
      </c>
    </row>
    <row r="1872" spans="1:10" x14ac:dyDescent="0.3">
      <c r="A1872" t="s">
        <v>1876</v>
      </c>
      <c r="B1872" s="3">
        <v>30.3</v>
      </c>
      <c r="C1872" s="3">
        <v>4.7699999999999996</v>
      </c>
      <c r="D1872" s="54" t="s">
        <v>3</v>
      </c>
      <c r="E1872" s="54" t="s">
        <v>2</v>
      </c>
      <c r="F1872" s="54" t="s">
        <v>2</v>
      </c>
      <c r="G1872" s="54">
        <v>1</v>
      </c>
      <c r="H1872" t="s">
        <v>2</v>
      </c>
      <c r="I1872" t="str">
        <f t="shared" si="30"/>
        <v>Obesity</v>
      </c>
      <c r="J1872" t="str">
        <f>IF(Table1_1[[#This Row],[HBA1C]]&gt;=6.5,"Diabetic",IF(Table1_1[[#This Row],[HBA1C]]&gt;=5.7,"Prediabetic","Normal"))</f>
        <v>Normal</v>
      </c>
    </row>
    <row r="1873" spans="1:10" x14ac:dyDescent="0.3">
      <c r="A1873" t="s">
        <v>1877</v>
      </c>
      <c r="B1873" s="3">
        <v>16.670000000000002</v>
      </c>
      <c r="C1873" s="3">
        <v>5.46</v>
      </c>
      <c r="D1873" s="54" t="s">
        <v>2</v>
      </c>
      <c r="E1873" s="54" t="s">
        <v>2</v>
      </c>
      <c r="F1873" s="54" t="s">
        <v>2</v>
      </c>
      <c r="G1873" s="54">
        <v>0</v>
      </c>
      <c r="H1873" t="s">
        <v>2</v>
      </c>
      <c r="I1873" t="str">
        <f t="shared" si="30"/>
        <v>Under  Weight</v>
      </c>
      <c r="J1873" t="str">
        <f>IF(Table1_1[[#This Row],[HBA1C]]&gt;=6.5,"Diabetic",IF(Table1_1[[#This Row],[HBA1C]]&gt;=5.7,"Prediabetic","Normal"))</f>
        <v>Normal</v>
      </c>
    </row>
    <row r="1874" spans="1:10" x14ac:dyDescent="0.3">
      <c r="A1874" t="s">
        <v>1878</v>
      </c>
      <c r="B1874" s="3">
        <v>28.594999999999999</v>
      </c>
      <c r="C1874" s="3">
        <v>5.43</v>
      </c>
      <c r="D1874" s="54" t="s">
        <v>2</v>
      </c>
      <c r="E1874" s="54" t="s">
        <v>2</v>
      </c>
      <c r="F1874" s="54" t="s">
        <v>2</v>
      </c>
      <c r="G1874" s="54">
        <v>0</v>
      </c>
      <c r="H1874" t="s">
        <v>2</v>
      </c>
      <c r="I1874" t="str">
        <f t="shared" si="30"/>
        <v>Overweight</v>
      </c>
      <c r="J1874" t="str">
        <f>IF(Table1_1[[#This Row],[HBA1C]]&gt;=6.5,"Diabetic",IF(Table1_1[[#This Row],[HBA1C]]&gt;=5.7,"Prediabetic","Normal"))</f>
        <v>Normal</v>
      </c>
    </row>
    <row r="1875" spans="1:10" x14ac:dyDescent="0.3">
      <c r="A1875" t="s">
        <v>1879</v>
      </c>
      <c r="B1875" s="3">
        <v>25.934999999999999</v>
      </c>
      <c r="C1875" s="3">
        <v>4.29</v>
      </c>
      <c r="D1875" s="54" t="s">
        <v>2</v>
      </c>
      <c r="E1875" s="54" t="s">
        <v>2</v>
      </c>
      <c r="F1875" s="54" t="s">
        <v>2</v>
      </c>
      <c r="G1875" s="54">
        <v>0</v>
      </c>
      <c r="H1875" t="s">
        <v>2</v>
      </c>
      <c r="I1875" t="str">
        <f t="shared" si="30"/>
        <v>Overweight</v>
      </c>
      <c r="J1875" t="str">
        <f>IF(Table1_1[[#This Row],[HBA1C]]&gt;=6.5,"Diabetic",IF(Table1_1[[#This Row],[HBA1C]]&gt;=5.7,"Prediabetic","Normal"))</f>
        <v>Normal</v>
      </c>
    </row>
    <row r="1876" spans="1:10" x14ac:dyDescent="0.3">
      <c r="A1876" t="s">
        <v>1880</v>
      </c>
      <c r="B1876" s="3">
        <v>27.645</v>
      </c>
      <c r="C1876" s="3">
        <v>5.25</v>
      </c>
      <c r="D1876" s="54" t="s">
        <v>2</v>
      </c>
      <c r="E1876" s="54" t="s">
        <v>2</v>
      </c>
      <c r="F1876" s="54" t="s">
        <v>2</v>
      </c>
      <c r="G1876" s="54">
        <v>1</v>
      </c>
      <c r="H1876" t="s">
        <v>2</v>
      </c>
      <c r="I1876" t="str">
        <f t="shared" si="30"/>
        <v>Overweight</v>
      </c>
      <c r="J1876" t="str">
        <f>IF(Table1_1[[#This Row],[HBA1C]]&gt;=6.5,"Diabetic",IF(Table1_1[[#This Row],[HBA1C]]&gt;=5.7,"Prediabetic","Normal"))</f>
        <v>Normal</v>
      </c>
    </row>
    <row r="1877" spans="1:10" x14ac:dyDescent="0.3">
      <c r="A1877" t="s">
        <v>1881</v>
      </c>
      <c r="B1877" s="3">
        <v>30.1</v>
      </c>
      <c r="C1877" s="3">
        <v>4.04</v>
      </c>
      <c r="D1877" s="54" t="s">
        <v>2</v>
      </c>
      <c r="E1877" s="54" t="s">
        <v>2</v>
      </c>
      <c r="F1877" s="54" t="s">
        <v>2</v>
      </c>
      <c r="G1877" s="54">
        <v>1</v>
      </c>
      <c r="H1877" t="s">
        <v>2</v>
      </c>
      <c r="I1877" t="str">
        <f t="shared" si="30"/>
        <v>Obesity</v>
      </c>
      <c r="J1877" t="str">
        <f>IF(Table1_1[[#This Row],[HBA1C]]&gt;=6.5,"Diabetic",IF(Table1_1[[#This Row],[HBA1C]]&gt;=5.7,"Prediabetic","Normal"))</f>
        <v>Normal</v>
      </c>
    </row>
    <row r="1878" spans="1:10" x14ac:dyDescent="0.3">
      <c r="A1878" t="s">
        <v>1882</v>
      </c>
      <c r="B1878" s="3">
        <v>26.79</v>
      </c>
      <c r="C1878" s="3">
        <v>5</v>
      </c>
      <c r="D1878" s="54" t="s">
        <v>3</v>
      </c>
      <c r="E1878" s="54" t="s">
        <v>2</v>
      </c>
      <c r="F1878" s="54" t="s">
        <v>4</v>
      </c>
      <c r="G1878" s="54">
        <v>1</v>
      </c>
      <c r="H1878" t="s">
        <v>2</v>
      </c>
      <c r="I1878" t="str">
        <f t="shared" si="30"/>
        <v>Overweight</v>
      </c>
      <c r="J1878" t="str">
        <f>IF(Table1_1[[#This Row],[HBA1C]]&gt;=6.5,"Diabetic",IF(Table1_1[[#This Row],[HBA1C]]&gt;=5.7,"Prediabetic","Normal"))</f>
        <v>Normal</v>
      </c>
    </row>
    <row r="1879" spans="1:10" x14ac:dyDescent="0.3">
      <c r="A1879" t="s">
        <v>1883</v>
      </c>
      <c r="B1879" s="3">
        <v>27.1</v>
      </c>
      <c r="C1879" s="3">
        <v>4.01</v>
      </c>
      <c r="D1879" s="54" t="s">
        <v>3</v>
      </c>
      <c r="E1879" s="54" t="s">
        <v>2</v>
      </c>
      <c r="F1879" s="54" t="s">
        <v>2</v>
      </c>
      <c r="G1879" s="54">
        <v>1</v>
      </c>
      <c r="H1879" t="s">
        <v>2</v>
      </c>
      <c r="I1879" t="str">
        <f t="shared" si="30"/>
        <v>Overweight</v>
      </c>
      <c r="J1879" t="str">
        <f>IF(Table1_1[[#This Row],[HBA1C]]&gt;=6.5,"Diabetic",IF(Table1_1[[#This Row],[HBA1C]]&gt;=5.7,"Prediabetic","Normal"))</f>
        <v>Normal</v>
      </c>
    </row>
    <row r="1880" spans="1:10" x14ac:dyDescent="0.3">
      <c r="A1880" t="s">
        <v>1884</v>
      </c>
      <c r="B1880" s="3">
        <v>24.31</v>
      </c>
      <c r="C1880" s="3">
        <v>5.4</v>
      </c>
      <c r="D1880" s="54" t="s">
        <v>2</v>
      </c>
      <c r="E1880" s="54" t="s">
        <v>2</v>
      </c>
      <c r="F1880" s="54" t="s">
        <v>2</v>
      </c>
      <c r="G1880" s="54">
        <v>0</v>
      </c>
      <c r="H1880" t="s">
        <v>2</v>
      </c>
      <c r="I1880" t="str">
        <f t="shared" si="30"/>
        <v>Normal Weight</v>
      </c>
      <c r="J1880" t="str">
        <f>IF(Table1_1[[#This Row],[HBA1C]]&gt;=6.5,"Diabetic",IF(Table1_1[[#This Row],[HBA1C]]&gt;=5.7,"Prediabetic","Normal"))</f>
        <v>Normal</v>
      </c>
    </row>
    <row r="1881" spans="1:10" x14ac:dyDescent="0.3">
      <c r="A1881" t="s">
        <v>1885</v>
      </c>
      <c r="B1881" s="3">
        <v>15.53</v>
      </c>
      <c r="C1881" s="3">
        <v>5.81</v>
      </c>
      <c r="D1881" s="54" t="s">
        <v>2</v>
      </c>
      <c r="E1881" s="54" t="s">
        <v>2</v>
      </c>
      <c r="F1881" s="54" t="s">
        <v>2</v>
      </c>
      <c r="G1881" s="54">
        <v>1</v>
      </c>
      <c r="H1881" t="s">
        <v>2</v>
      </c>
      <c r="I1881" t="str">
        <f t="shared" si="30"/>
        <v>Under  Weight</v>
      </c>
      <c r="J1881" t="str">
        <f>IF(Table1_1[[#This Row],[HBA1C]]&gt;=6.5,"Diabetic",IF(Table1_1[[#This Row],[HBA1C]]&gt;=5.7,"Prediabetic","Normal"))</f>
        <v>Prediabetic</v>
      </c>
    </row>
    <row r="1882" spans="1:10" x14ac:dyDescent="0.3">
      <c r="A1882" t="s">
        <v>1886</v>
      </c>
      <c r="B1882" s="3">
        <v>30.7</v>
      </c>
      <c r="C1882" s="3">
        <v>5.82</v>
      </c>
      <c r="D1882" s="54" t="s">
        <v>2</v>
      </c>
      <c r="E1882" s="54" t="s">
        <v>2</v>
      </c>
      <c r="F1882" s="54" t="s">
        <v>2</v>
      </c>
      <c r="G1882" s="54">
        <v>1</v>
      </c>
      <c r="H1882" t="s">
        <v>2</v>
      </c>
      <c r="I1882" t="str">
        <f t="shared" si="30"/>
        <v>Obesity</v>
      </c>
      <c r="J1882" t="str">
        <f>IF(Table1_1[[#This Row],[HBA1C]]&gt;=6.5,"Diabetic",IF(Table1_1[[#This Row],[HBA1C]]&gt;=5.7,"Prediabetic","Normal"))</f>
        <v>Prediabetic</v>
      </c>
    </row>
    <row r="1883" spans="1:10" x14ac:dyDescent="0.3">
      <c r="A1883" t="s">
        <v>1887</v>
      </c>
      <c r="B1883" s="3">
        <v>33.33</v>
      </c>
      <c r="C1883" s="3">
        <v>4.82</v>
      </c>
      <c r="D1883" s="54" t="s">
        <v>2</v>
      </c>
      <c r="E1883" s="54" t="s">
        <v>2</v>
      </c>
      <c r="F1883" s="54" t="s">
        <v>2</v>
      </c>
      <c r="G1883" s="54">
        <v>1</v>
      </c>
      <c r="H1883" t="s">
        <v>2</v>
      </c>
      <c r="I1883" t="str">
        <f t="shared" si="30"/>
        <v>Obesity</v>
      </c>
      <c r="J1883" t="str">
        <f>IF(Table1_1[[#This Row],[HBA1C]]&gt;=6.5,"Diabetic",IF(Table1_1[[#This Row],[HBA1C]]&gt;=5.7,"Prediabetic","Normal"))</f>
        <v>Normal</v>
      </c>
    </row>
    <row r="1884" spans="1:10" x14ac:dyDescent="0.3">
      <c r="A1884" t="s">
        <v>1888</v>
      </c>
      <c r="B1884" s="3">
        <v>32.4</v>
      </c>
      <c r="C1884" s="3">
        <v>5.08</v>
      </c>
      <c r="D1884" s="54" t="s">
        <v>2</v>
      </c>
      <c r="E1884" s="54" t="s">
        <v>2</v>
      </c>
      <c r="F1884" s="54" t="s">
        <v>2</v>
      </c>
      <c r="G1884" s="54">
        <v>1</v>
      </c>
      <c r="H1884" t="s">
        <v>2</v>
      </c>
      <c r="I1884" t="str">
        <f t="shared" si="30"/>
        <v>Obesity</v>
      </c>
      <c r="J1884" t="str">
        <f>IF(Table1_1[[#This Row],[HBA1C]]&gt;=6.5,"Diabetic",IF(Table1_1[[#This Row],[HBA1C]]&gt;=5.7,"Prediabetic","Normal"))</f>
        <v>Normal</v>
      </c>
    </row>
    <row r="1885" spans="1:10" x14ac:dyDescent="0.3">
      <c r="A1885" t="s">
        <v>1889</v>
      </c>
      <c r="B1885" s="3">
        <v>27.93</v>
      </c>
      <c r="C1885" s="3">
        <v>5.59</v>
      </c>
      <c r="D1885" s="54" t="s">
        <v>2</v>
      </c>
      <c r="E1885" s="54" t="s">
        <v>2</v>
      </c>
      <c r="F1885" s="54" t="s">
        <v>2</v>
      </c>
      <c r="G1885" s="54">
        <v>1</v>
      </c>
      <c r="H1885" t="s">
        <v>2</v>
      </c>
      <c r="I1885" t="str">
        <f t="shared" si="30"/>
        <v>Overweight</v>
      </c>
      <c r="J1885" t="str">
        <f>IF(Table1_1[[#This Row],[HBA1C]]&gt;=6.5,"Diabetic",IF(Table1_1[[#This Row],[HBA1C]]&gt;=5.7,"Prediabetic","Normal"))</f>
        <v>Normal</v>
      </c>
    </row>
    <row r="1886" spans="1:10" x14ac:dyDescent="0.3">
      <c r="A1886" t="s">
        <v>1890</v>
      </c>
      <c r="B1886" s="3">
        <v>21.754999999999999</v>
      </c>
      <c r="C1886" s="3">
        <v>5.12</v>
      </c>
      <c r="D1886" s="54" t="s">
        <v>2</v>
      </c>
      <c r="E1886" s="54" t="s">
        <v>2</v>
      </c>
      <c r="F1886" s="54" t="s">
        <v>2</v>
      </c>
      <c r="G1886" s="54">
        <v>0</v>
      </c>
      <c r="H1886" t="s">
        <v>2</v>
      </c>
      <c r="I1886" t="str">
        <f t="shared" si="30"/>
        <v>Normal Weight</v>
      </c>
      <c r="J1886" t="str">
        <f>IF(Table1_1[[#This Row],[HBA1C]]&gt;=6.5,"Diabetic",IF(Table1_1[[#This Row],[HBA1C]]&gt;=5.7,"Prediabetic","Normal"))</f>
        <v>Normal</v>
      </c>
    </row>
    <row r="1887" spans="1:10" x14ac:dyDescent="0.3">
      <c r="A1887" t="s">
        <v>1891</v>
      </c>
      <c r="B1887" s="3">
        <v>25.934999999999999</v>
      </c>
      <c r="C1887" s="3">
        <v>4.95</v>
      </c>
      <c r="D1887" s="54" t="s">
        <v>2</v>
      </c>
      <c r="E1887" s="54" t="s">
        <v>2</v>
      </c>
      <c r="F1887" s="54" t="s">
        <v>2</v>
      </c>
      <c r="G1887" s="54">
        <v>0</v>
      </c>
      <c r="H1887" t="s">
        <v>2</v>
      </c>
      <c r="I1887" t="str">
        <f t="shared" si="30"/>
        <v>Overweight</v>
      </c>
      <c r="J1887" t="str">
        <f>IF(Table1_1[[#This Row],[HBA1C]]&gt;=6.5,"Diabetic",IF(Table1_1[[#This Row],[HBA1C]]&gt;=5.7,"Prediabetic","Normal"))</f>
        <v>Normal</v>
      </c>
    </row>
    <row r="1888" spans="1:10" x14ac:dyDescent="0.3">
      <c r="A1888" t="s">
        <v>1892</v>
      </c>
      <c r="B1888" s="3">
        <v>31.5</v>
      </c>
      <c r="C1888" s="3">
        <v>6.16</v>
      </c>
      <c r="D1888" s="54" t="s">
        <v>2</v>
      </c>
      <c r="E1888" s="54" t="s">
        <v>2</v>
      </c>
      <c r="F1888" s="54" t="s">
        <v>2</v>
      </c>
      <c r="G1888" s="54">
        <v>0</v>
      </c>
      <c r="H1888" t="s">
        <v>2</v>
      </c>
      <c r="I1888" t="str">
        <f t="shared" si="30"/>
        <v>Obesity</v>
      </c>
      <c r="J1888" t="str">
        <f>IF(Table1_1[[#This Row],[HBA1C]]&gt;=6.5,"Diabetic",IF(Table1_1[[#This Row],[HBA1C]]&gt;=5.7,"Prediabetic","Normal"))</f>
        <v>Prediabetic</v>
      </c>
    </row>
    <row r="1889" spans="1:10" x14ac:dyDescent="0.3">
      <c r="A1889" t="s">
        <v>1893</v>
      </c>
      <c r="B1889" s="3">
        <v>30.03</v>
      </c>
      <c r="C1889" s="3">
        <v>6.41</v>
      </c>
      <c r="D1889" s="54" t="s">
        <v>2</v>
      </c>
      <c r="E1889" s="54" t="s">
        <v>2</v>
      </c>
      <c r="F1889" s="54" t="s">
        <v>2</v>
      </c>
      <c r="G1889" s="54">
        <v>0</v>
      </c>
      <c r="H1889" t="s">
        <v>2</v>
      </c>
      <c r="I1889" t="str">
        <f t="shared" si="30"/>
        <v>Obesity</v>
      </c>
      <c r="J1889" t="str">
        <f>IF(Table1_1[[#This Row],[HBA1C]]&gt;=6.5,"Diabetic",IF(Table1_1[[#This Row],[HBA1C]]&gt;=5.7,"Prediabetic","Normal"))</f>
        <v>Prediabetic</v>
      </c>
    </row>
    <row r="1890" spans="1:10" x14ac:dyDescent="0.3">
      <c r="A1890" t="s">
        <v>1894</v>
      </c>
      <c r="B1890" s="3">
        <v>33.479999999999997</v>
      </c>
      <c r="C1890" s="3">
        <v>8.94</v>
      </c>
      <c r="D1890" s="54" t="s">
        <v>2</v>
      </c>
      <c r="E1890" s="54" t="s">
        <v>2</v>
      </c>
      <c r="F1890" s="54" t="s">
        <v>2</v>
      </c>
      <c r="G1890" s="54">
        <v>0</v>
      </c>
      <c r="H1890" t="s">
        <v>2</v>
      </c>
      <c r="I1890" t="str">
        <f t="shared" si="30"/>
        <v>Obesity</v>
      </c>
      <c r="J1890" t="str">
        <f>IF(Table1_1[[#This Row],[HBA1C]]&gt;=6.5,"Diabetic",IF(Table1_1[[#This Row],[HBA1C]]&gt;=5.7,"Prediabetic","Normal"))</f>
        <v>Diabetic</v>
      </c>
    </row>
    <row r="1891" spans="1:10" x14ac:dyDescent="0.3">
      <c r="A1891" t="s">
        <v>1895</v>
      </c>
      <c r="B1891" s="3">
        <v>16.510000000000002</v>
      </c>
      <c r="C1891" s="3">
        <v>4.42</v>
      </c>
      <c r="D1891" s="54" t="s">
        <v>3</v>
      </c>
      <c r="E1891" s="54" t="s">
        <v>2</v>
      </c>
      <c r="F1891" s="54" t="s">
        <v>4</v>
      </c>
      <c r="G1891" s="54">
        <v>1</v>
      </c>
      <c r="H1891" t="s">
        <v>2</v>
      </c>
      <c r="I1891" t="str">
        <f t="shared" si="30"/>
        <v>Under  Weight</v>
      </c>
      <c r="J1891" t="str">
        <f>IF(Table1_1[[#This Row],[HBA1C]]&gt;=6.5,"Diabetic",IF(Table1_1[[#This Row],[HBA1C]]&gt;=5.7,"Prediabetic","Normal"))</f>
        <v>Normal</v>
      </c>
    </row>
    <row r="1892" spans="1:10" x14ac:dyDescent="0.3">
      <c r="A1892" t="s">
        <v>1896</v>
      </c>
      <c r="B1892" s="3">
        <v>33.155000000000001</v>
      </c>
      <c r="C1892" s="3">
        <v>5.3</v>
      </c>
      <c r="D1892" s="54" t="s">
        <v>3</v>
      </c>
      <c r="E1892" s="54" t="s">
        <v>2</v>
      </c>
      <c r="F1892" s="54" t="s">
        <v>2</v>
      </c>
      <c r="G1892" s="54">
        <v>1</v>
      </c>
      <c r="H1892" t="s">
        <v>2</v>
      </c>
      <c r="I1892" t="str">
        <f t="shared" si="30"/>
        <v>Obesity</v>
      </c>
      <c r="J1892" t="str">
        <f>IF(Table1_1[[#This Row],[HBA1C]]&gt;=6.5,"Diabetic",IF(Table1_1[[#This Row],[HBA1C]]&gt;=5.7,"Prediabetic","Normal"))</f>
        <v>Normal</v>
      </c>
    </row>
    <row r="1893" spans="1:10" x14ac:dyDescent="0.3">
      <c r="A1893" t="s">
        <v>1897</v>
      </c>
      <c r="B1893" s="3">
        <v>37.29</v>
      </c>
      <c r="C1893" s="3">
        <v>4.6399999999999997</v>
      </c>
      <c r="D1893" s="54" t="s">
        <v>2</v>
      </c>
      <c r="E1893" s="54" t="s">
        <v>2</v>
      </c>
      <c r="F1893" s="54" t="s">
        <v>4</v>
      </c>
      <c r="G1893" s="54">
        <v>1</v>
      </c>
      <c r="H1893" t="s">
        <v>2</v>
      </c>
      <c r="I1893" t="str">
        <f t="shared" si="30"/>
        <v>Obesity</v>
      </c>
      <c r="J1893" t="str">
        <f>IF(Table1_1[[#This Row],[HBA1C]]&gt;=6.5,"Diabetic",IF(Table1_1[[#This Row],[HBA1C]]&gt;=5.7,"Prediabetic","Normal"))</f>
        <v>Normal</v>
      </c>
    </row>
    <row r="1894" spans="1:10" x14ac:dyDescent="0.3">
      <c r="A1894" t="s">
        <v>1898</v>
      </c>
      <c r="B1894" s="3">
        <v>20.23</v>
      </c>
      <c r="C1894" s="3">
        <v>6.16</v>
      </c>
      <c r="D1894" s="54" t="s">
        <v>3</v>
      </c>
      <c r="E1894" s="54" t="s">
        <v>2</v>
      </c>
      <c r="F1894" s="54" t="s">
        <v>2</v>
      </c>
      <c r="G1894" s="54">
        <v>1</v>
      </c>
      <c r="H1894" t="s">
        <v>2</v>
      </c>
      <c r="I1894" t="str">
        <f t="shared" si="30"/>
        <v>Normal Weight</v>
      </c>
      <c r="J1894" t="str">
        <f>IF(Table1_1[[#This Row],[HBA1C]]&gt;=6.5,"Diabetic",IF(Table1_1[[#This Row],[HBA1C]]&gt;=5.7,"Prediabetic","Normal"))</f>
        <v>Prediabetic</v>
      </c>
    </row>
    <row r="1895" spans="1:10" x14ac:dyDescent="0.3">
      <c r="A1895" t="s">
        <v>1899</v>
      </c>
      <c r="B1895" s="3">
        <v>28.975000000000001</v>
      </c>
      <c r="C1895" s="3">
        <v>4.12</v>
      </c>
      <c r="D1895" s="54" t="s">
        <v>2</v>
      </c>
      <c r="E1895" s="54" t="s">
        <v>2</v>
      </c>
      <c r="F1895" s="54" t="s">
        <v>4</v>
      </c>
      <c r="G1895" s="54">
        <v>1</v>
      </c>
      <c r="H1895" t="s">
        <v>2</v>
      </c>
      <c r="I1895" t="str">
        <f t="shared" si="30"/>
        <v>Overweight</v>
      </c>
      <c r="J1895" t="str">
        <f>IF(Table1_1[[#This Row],[HBA1C]]&gt;=6.5,"Diabetic",IF(Table1_1[[#This Row],[HBA1C]]&gt;=5.7,"Prediabetic","Normal"))</f>
        <v>Normal</v>
      </c>
    </row>
    <row r="1896" spans="1:10" x14ac:dyDescent="0.3">
      <c r="A1896" t="s">
        <v>1900</v>
      </c>
      <c r="B1896" s="3">
        <v>16.420000000000002</v>
      </c>
      <c r="C1896" s="3">
        <v>5.77</v>
      </c>
      <c r="D1896" s="54" t="s">
        <v>3</v>
      </c>
      <c r="E1896" s="54" t="s">
        <v>2</v>
      </c>
      <c r="F1896" s="54" t="s">
        <v>4</v>
      </c>
      <c r="G1896" s="54">
        <v>1</v>
      </c>
      <c r="H1896" t="s">
        <v>2</v>
      </c>
      <c r="I1896" t="str">
        <f t="shared" si="30"/>
        <v>Under  Weight</v>
      </c>
      <c r="J1896" t="str">
        <f>IF(Table1_1[[#This Row],[HBA1C]]&gt;=6.5,"Diabetic",IF(Table1_1[[#This Row],[HBA1C]]&gt;=5.7,"Prediabetic","Normal"))</f>
        <v>Prediabetic</v>
      </c>
    </row>
    <row r="1897" spans="1:10" x14ac:dyDescent="0.3">
      <c r="A1897" t="s">
        <v>1901</v>
      </c>
      <c r="B1897" s="3">
        <v>17.559999999999999</v>
      </c>
      <c r="C1897" s="3">
        <v>6.2</v>
      </c>
      <c r="D1897" s="54" t="s">
        <v>2</v>
      </c>
      <c r="E1897" s="54" t="s">
        <v>2</v>
      </c>
      <c r="F1897" s="54" t="s">
        <v>2</v>
      </c>
      <c r="G1897" s="54">
        <v>1</v>
      </c>
      <c r="H1897" t="s">
        <v>2</v>
      </c>
      <c r="I1897" t="str">
        <f t="shared" si="30"/>
        <v>Under  Weight</v>
      </c>
      <c r="J1897" t="str">
        <f>IF(Table1_1[[#This Row],[HBA1C]]&gt;=6.5,"Diabetic",IF(Table1_1[[#This Row],[HBA1C]]&gt;=5.7,"Prediabetic","Normal"))</f>
        <v>Prediabetic</v>
      </c>
    </row>
    <row r="1898" spans="1:10" x14ac:dyDescent="0.3">
      <c r="A1898" t="s">
        <v>1902</v>
      </c>
      <c r="B1898" s="3">
        <v>24.13</v>
      </c>
      <c r="C1898" s="3">
        <v>4.3899999999999997</v>
      </c>
      <c r="D1898" s="54" t="s">
        <v>2</v>
      </c>
      <c r="E1898" s="54" t="s">
        <v>2</v>
      </c>
      <c r="F1898" s="54" t="s">
        <v>2</v>
      </c>
      <c r="G1898" s="54">
        <v>1</v>
      </c>
      <c r="H1898" t="s">
        <v>2</v>
      </c>
      <c r="I1898" t="str">
        <f t="shared" si="30"/>
        <v>Normal Weight</v>
      </c>
      <c r="J1898" t="str">
        <f>IF(Table1_1[[#This Row],[HBA1C]]&gt;=6.5,"Diabetic",IF(Table1_1[[#This Row],[HBA1C]]&gt;=5.7,"Prediabetic","Normal"))</f>
        <v>Normal</v>
      </c>
    </row>
    <row r="1899" spans="1:10" x14ac:dyDescent="0.3">
      <c r="A1899" t="s">
        <v>1903</v>
      </c>
      <c r="B1899" s="3">
        <v>19.95</v>
      </c>
      <c r="C1899" s="3">
        <v>5.13</v>
      </c>
      <c r="D1899" s="54" t="s">
        <v>2</v>
      </c>
      <c r="E1899" s="54" t="s">
        <v>3</v>
      </c>
      <c r="F1899" s="54" t="s">
        <v>2</v>
      </c>
      <c r="G1899" s="54">
        <v>2</v>
      </c>
      <c r="H1899" t="s">
        <v>2</v>
      </c>
      <c r="I1899" t="str">
        <f t="shared" si="30"/>
        <v>Normal Weight</v>
      </c>
      <c r="J1899" t="str">
        <f>IF(Table1_1[[#This Row],[HBA1C]]&gt;=6.5,"Diabetic",IF(Table1_1[[#This Row],[HBA1C]]&gt;=5.7,"Prediabetic","Normal"))</f>
        <v>Normal</v>
      </c>
    </row>
    <row r="1900" spans="1:10" x14ac:dyDescent="0.3">
      <c r="A1900" t="s">
        <v>1904</v>
      </c>
      <c r="B1900" s="3">
        <v>21.24</v>
      </c>
      <c r="C1900" s="3">
        <v>4.49</v>
      </c>
      <c r="D1900" s="54" t="s">
        <v>2</v>
      </c>
      <c r="E1900" s="54" t="s">
        <v>2</v>
      </c>
      <c r="F1900" s="54" t="s">
        <v>2</v>
      </c>
      <c r="G1900" s="54">
        <v>0</v>
      </c>
      <c r="H1900" t="s">
        <v>2</v>
      </c>
      <c r="I1900" t="str">
        <f t="shared" si="30"/>
        <v>Normal Weight</v>
      </c>
      <c r="J1900" t="str">
        <f>IF(Table1_1[[#This Row],[HBA1C]]&gt;=6.5,"Diabetic",IF(Table1_1[[#This Row],[HBA1C]]&gt;=5.7,"Prediabetic","Normal"))</f>
        <v>Normal</v>
      </c>
    </row>
    <row r="1901" spans="1:10" x14ac:dyDescent="0.3">
      <c r="A1901" t="s">
        <v>1905</v>
      </c>
      <c r="B1901" s="3">
        <v>44.22</v>
      </c>
      <c r="C1901" s="3">
        <v>6.35</v>
      </c>
      <c r="D1901" s="54" t="s">
        <v>2</v>
      </c>
      <c r="E1901" s="54" t="s">
        <v>2</v>
      </c>
      <c r="F1901" s="54" t="s">
        <v>2</v>
      </c>
      <c r="G1901" s="54">
        <v>0</v>
      </c>
      <c r="H1901" t="s">
        <v>2</v>
      </c>
      <c r="I1901" t="str">
        <f t="shared" si="30"/>
        <v>Obesity</v>
      </c>
      <c r="J1901" t="str">
        <f>IF(Table1_1[[#This Row],[HBA1C]]&gt;=6.5,"Diabetic",IF(Table1_1[[#This Row],[HBA1C]]&gt;=5.7,"Prediabetic","Normal"))</f>
        <v>Prediabetic</v>
      </c>
    </row>
    <row r="1902" spans="1:10" x14ac:dyDescent="0.3">
      <c r="A1902" t="s">
        <v>1906</v>
      </c>
      <c r="B1902" s="3">
        <v>41.1</v>
      </c>
      <c r="C1902" s="3">
        <v>5.79</v>
      </c>
      <c r="D1902" s="54" t="s">
        <v>2</v>
      </c>
      <c r="E1902" s="54" t="s">
        <v>2</v>
      </c>
      <c r="F1902" s="54" t="s">
        <v>2</v>
      </c>
      <c r="G1902" s="54">
        <v>0</v>
      </c>
      <c r="H1902" t="s">
        <v>2</v>
      </c>
      <c r="I1902" t="str">
        <f t="shared" si="30"/>
        <v>Obesity</v>
      </c>
      <c r="J1902" t="str">
        <f>IF(Table1_1[[#This Row],[HBA1C]]&gt;=6.5,"Diabetic",IF(Table1_1[[#This Row],[HBA1C]]&gt;=5.7,"Prediabetic","Normal"))</f>
        <v>Prediabetic</v>
      </c>
    </row>
    <row r="1903" spans="1:10" x14ac:dyDescent="0.3">
      <c r="A1903" t="s">
        <v>1907</v>
      </c>
      <c r="B1903" s="3">
        <v>34.200000000000003</v>
      </c>
      <c r="C1903" s="3">
        <v>4.78</v>
      </c>
      <c r="D1903" s="54" t="s">
        <v>3</v>
      </c>
      <c r="E1903" s="54" t="s">
        <v>2</v>
      </c>
      <c r="F1903" s="54" t="s">
        <v>2</v>
      </c>
      <c r="G1903" s="54">
        <v>0</v>
      </c>
      <c r="H1903" t="s">
        <v>2</v>
      </c>
      <c r="I1903" t="str">
        <f t="shared" si="30"/>
        <v>Obesity</v>
      </c>
      <c r="J1903" t="str">
        <f>IF(Table1_1[[#This Row],[HBA1C]]&gt;=6.5,"Diabetic",IF(Table1_1[[#This Row],[HBA1C]]&gt;=5.7,"Prediabetic","Normal"))</f>
        <v>Normal</v>
      </c>
    </row>
    <row r="1904" spans="1:10" x14ac:dyDescent="0.3">
      <c r="A1904" t="s">
        <v>1908</v>
      </c>
      <c r="B1904" s="3">
        <v>29.92</v>
      </c>
      <c r="C1904" s="3">
        <v>6.02</v>
      </c>
      <c r="D1904" s="54" t="s">
        <v>3</v>
      </c>
      <c r="E1904" s="54" t="s">
        <v>2</v>
      </c>
      <c r="F1904" s="54" t="s">
        <v>2</v>
      </c>
      <c r="G1904" s="54">
        <v>0</v>
      </c>
      <c r="H1904" t="s">
        <v>2</v>
      </c>
      <c r="I1904" t="str">
        <f t="shared" si="30"/>
        <v>Overweight</v>
      </c>
      <c r="J1904" t="str">
        <f>IF(Table1_1[[#This Row],[HBA1C]]&gt;=6.5,"Diabetic",IF(Table1_1[[#This Row],[HBA1C]]&gt;=5.7,"Prediabetic","Normal"))</f>
        <v>Prediabetic</v>
      </c>
    </row>
    <row r="1905" spans="1:10" x14ac:dyDescent="0.3">
      <c r="A1905" t="s">
        <v>1909</v>
      </c>
      <c r="B1905" s="3">
        <v>28.93</v>
      </c>
      <c r="C1905" s="3">
        <v>4.4400000000000004</v>
      </c>
      <c r="D1905" s="54" t="s">
        <v>2</v>
      </c>
      <c r="E1905" s="54" t="s">
        <v>2</v>
      </c>
      <c r="F1905" s="54" t="s">
        <v>2</v>
      </c>
      <c r="G1905" s="54">
        <v>0</v>
      </c>
      <c r="H1905" t="s">
        <v>2</v>
      </c>
      <c r="I1905" t="str">
        <f t="shared" si="30"/>
        <v>Overweight</v>
      </c>
      <c r="J1905" t="str">
        <f>IF(Table1_1[[#This Row],[HBA1C]]&gt;=6.5,"Diabetic",IF(Table1_1[[#This Row],[HBA1C]]&gt;=5.7,"Prediabetic","Normal"))</f>
        <v>Normal</v>
      </c>
    </row>
    <row r="1906" spans="1:10" x14ac:dyDescent="0.3">
      <c r="A1906" t="s">
        <v>1910</v>
      </c>
      <c r="B1906" s="3">
        <v>31.254999999999999</v>
      </c>
      <c r="C1906" s="3">
        <v>5.84</v>
      </c>
      <c r="D1906" s="54" t="s">
        <v>3</v>
      </c>
      <c r="E1906" s="54" t="s">
        <v>2</v>
      </c>
      <c r="F1906" s="54" t="s">
        <v>2</v>
      </c>
      <c r="G1906" s="54">
        <v>1</v>
      </c>
      <c r="H1906" t="s">
        <v>2</v>
      </c>
      <c r="I1906" t="str">
        <f t="shared" si="30"/>
        <v>Obesity</v>
      </c>
      <c r="J1906" t="str">
        <f>IF(Table1_1[[#This Row],[HBA1C]]&gt;=6.5,"Diabetic",IF(Table1_1[[#This Row],[HBA1C]]&gt;=5.7,"Prediabetic","Normal"))</f>
        <v>Prediabetic</v>
      </c>
    </row>
    <row r="1907" spans="1:10" x14ac:dyDescent="0.3">
      <c r="A1907" t="s">
        <v>1911</v>
      </c>
      <c r="B1907" s="3">
        <v>29.83</v>
      </c>
      <c r="C1907" s="3">
        <v>5.39</v>
      </c>
      <c r="D1907" s="54" t="s">
        <v>2</v>
      </c>
      <c r="E1907" s="54" t="s">
        <v>2</v>
      </c>
      <c r="F1907" s="54" t="s">
        <v>2</v>
      </c>
      <c r="G1907" s="54">
        <v>0</v>
      </c>
      <c r="H1907" t="s">
        <v>2</v>
      </c>
      <c r="I1907" t="str">
        <f t="shared" si="30"/>
        <v>Overweight</v>
      </c>
      <c r="J1907" t="str">
        <f>IF(Table1_1[[#This Row],[HBA1C]]&gt;=6.5,"Diabetic",IF(Table1_1[[#This Row],[HBA1C]]&gt;=5.7,"Prediabetic","Normal"))</f>
        <v>Normal</v>
      </c>
    </row>
    <row r="1908" spans="1:10" x14ac:dyDescent="0.3">
      <c r="A1908" t="s">
        <v>1912</v>
      </c>
      <c r="B1908" s="3">
        <v>29.59</v>
      </c>
      <c r="C1908" s="3">
        <v>6.16</v>
      </c>
      <c r="D1908" s="54" t="s">
        <v>2</v>
      </c>
      <c r="E1908" s="54" t="s">
        <v>2</v>
      </c>
      <c r="F1908" s="54" t="s">
        <v>4</v>
      </c>
      <c r="G1908" s="54">
        <v>1</v>
      </c>
      <c r="H1908" t="s">
        <v>2</v>
      </c>
      <c r="I1908" t="str">
        <f t="shared" si="30"/>
        <v>Overweight</v>
      </c>
      <c r="J1908" t="str">
        <f>IF(Table1_1[[#This Row],[HBA1C]]&gt;=6.5,"Diabetic",IF(Table1_1[[#This Row],[HBA1C]]&gt;=5.7,"Prediabetic","Normal"))</f>
        <v>Prediabetic</v>
      </c>
    </row>
    <row r="1909" spans="1:10" x14ac:dyDescent="0.3">
      <c r="A1909" t="s">
        <v>1913</v>
      </c>
      <c r="B1909" s="3">
        <v>31.16</v>
      </c>
      <c r="C1909" s="3">
        <v>4.49</v>
      </c>
      <c r="D1909" s="54" t="s">
        <v>2</v>
      </c>
      <c r="E1909" s="54" t="s">
        <v>2</v>
      </c>
      <c r="F1909" s="54" t="s">
        <v>4</v>
      </c>
      <c r="G1909" s="54">
        <v>1</v>
      </c>
      <c r="H1909" t="s">
        <v>2</v>
      </c>
      <c r="I1909" t="str">
        <f t="shared" si="30"/>
        <v>Obesity</v>
      </c>
      <c r="J1909" t="str">
        <f>IF(Table1_1[[#This Row],[HBA1C]]&gt;=6.5,"Diabetic",IF(Table1_1[[#This Row],[HBA1C]]&gt;=5.7,"Prediabetic","Normal"))</f>
        <v>Normal</v>
      </c>
    </row>
    <row r="1910" spans="1:10" x14ac:dyDescent="0.3">
      <c r="A1910" t="s">
        <v>1914</v>
      </c>
      <c r="B1910" s="3">
        <v>34.21</v>
      </c>
      <c r="C1910" s="3">
        <v>4.4800000000000004</v>
      </c>
      <c r="D1910" s="54" t="s">
        <v>3</v>
      </c>
      <c r="E1910" s="54" t="s">
        <v>2</v>
      </c>
      <c r="F1910" s="54" t="s">
        <v>2</v>
      </c>
      <c r="G1910" s="54">
        <v>1</v>
      </c>
      <c r="H1910" t="s">
        <v>2</v>
      </c>
      <c r="I1910" t="str">
        <f t="shared" si="30"/>
        <v>Obesity</v>
      </c>
      <c r="J1910" t="str">
        <f>IF(Table1_1[[#This Row],[HBA1C]]&gt;=6.5,"Diabetic",IF(Table1_1[[#This Row],[HBA1C]]&gt;=5.7,"Prediabetic","Normal"))</f>
        <v>Normal</v>
      </c>
    </row>
    <row r="1911" spans="1:10" x14ac:dyDescent="0.3">
      <c r="A1911" t="s">
        <v>1915</v>
      </c>
      <c r="B1911" s="3">
        <v>34.86</v>
      </c>
      <c r="C1911" s="3">
        <v>10.97</v>
      </c>
      <c r="D1911" s="54" t="s">
        <v>2</v>
      </c>
      <c r="E1911" s="54" t="s">
        <v>2</v>
      </c>
      <c r="F1911" s="54" t="s">
        <v>2</v>
      </c>
      <c r="G1911" s="54">
        <v>0</v>
      </c>
      <c r="H1911" t="s">
        <v>2</v>
      </c>
      <c r="I1911" t="str">
        <f t="shared" si="30"/>
        <v>Obesity</v>
      </c>
      <c r="J1911" t="str">
        <f>IF(Table1_1[[#This Row],[HBA1C]]&gt;=6.5,"Diabetic",IF(Table1_1[[#This Row],[HBA1C]]&gt;=5.7,"Prediabetic","Normal"))</f>
        <v>Diabetic</v>
      </c>
    </row>
    <row r="1912" spans="1:10" x14ac:dyDescent="0.3">
      <c r="A1912" t="s">
        <v>1916</v>
      </c>
      <c r="B1912" s="3">
        <v>34.58</v>
      </c>
      <c r="C1912" s="3">
        <v>5.14</v>
      </c>
      <c r="D1912" s="54" t="s">
        <v>2</v>
      </c>
      <c r="E1912" s="54" t="s">
        <v>3</v>
      </c>
      <c r="F1912" s="54" t="s">
        <v>2</v>
      </c>
      <c r="G1912" s="54">
        <v>2</v>
      </c>
      <c r="H1912" t="s">
        <v>2</v>
      </c>
      <c r="I1912" t="str">
        <f t="shared" si="30"/>
        <v>Obesity</v>
      </c>
      <c r="J1912" t="str">
        <f>IF(Table1_1[[#This Row],[HBA1C]]&gt;=6.5,"Diabetic",IF(Table1_1[[#This Row],[HBA1C]]&gt;=5.7,"Prediabetic","Normal"))</f>
        <v>Normal</v>
      </c>
    </row>
    <row r="1913" spans="1:10" x14ac:dyDescent="0.3">
      <c r="A1913" t="s">
        <v>1917</v>
      </c>
      <c r="B1913" s="3">
        <v>17.940000000000001</v>
      </c>
      <c r="C1913" s="3">
        <v>5.17</v>
      </c>
      <c r="D1913" s="54" t="s">
        <v>3</v>
      </c>
      <c r="E1913" s="54" t="s">
        <v>2</v>
      </c>
      <c r="F1913" s="54" t="s">
        <v>2</v>
      </c>
      <c r="G1913" s="54">
        <v>0</v>
      </c>
      <c r="H1913" t="s">
        <v>2</v>
      </c>
      <c r="I1913" t="str">
        <f t="shared" si="30"/>
        <v>Under  Weight</v>
      </c>
      <c r="J1913" t="str">
        <f>IF(Table1_1[[#This Row],[HBA1C]]&gt;=6.5,"Diabetic",IF(Table1_1[[#This Row],[HBA1C]]&gt;=5.7,"Prediabetic","Normal"))</f>
        <v>Normal</v>
      </c>
    </row>
    <row r="1914" spans="1:10" x14ac:dyDescent="0.3">
      <c r="A1914" t="s">
        <v>1918</v>
      </c>
      <c r="B1914" s="3">
        <v>26.8</v>
      </c>
      <c r="C1914" s="3">
        <v>6.18</v>
      </c>
      <c r="D1914" s="54" t="s">
        <v>3</v>
      </c>
      <c r="E1914" s="54" t="s">
        <v>2</v>
      </c>
      <c r="F1914" s="54" t="s">
        <v>4</v>
      </c>
      <c r="G1914" s="54">
        <v>1</v>
      </c>
      <c r="H1914" t="s">
        <v>2</v>
      </c>
      <c r="I1914" t="str">
        <f t="shared" si="30"/>
        <v>Overweight</v>
      </c>
      <c r="J1914" t="str">
        <f>IF(Table1_1[[#This Row],[HBA1C]]&gt;=6.5,"Diabetic",IF(Table1_1[[#This Row],[HBA1C]]&gt;=5.7,"Prediabetic","Normal"))</f>
        <v>Prediabetic</v>
      </c>
    </row>
    <row r="1915" spans="1:10" x14ac:dyDescent="0.3">
      <c r="A1915" t="s">
        <v>1919</v>
      </c>
      <c r="B1915" s="3">
        <v>17.690000000000001</v>
      </c>
      <c r="C1915" s="3">
        <v>9.07</v>
      </c>
      <c r="D1915" s="54" t="s">
        <v>3</v>
      </c>
      <c r="E1915" s="54" t="s">
        <v>2</v>
      </c>
      <c r="F1915" s="54" t="s">
        <v>2</v>
      </c>
      <c r="G1915" s="54">
        <v>0</v>
      </c>
      <c r="H1915" t="s">
        <v>2</v>
      </c>
      <c r="I1915" t="str">
        <f t="shared" si="30"/>
        <v>Under  Weight</v>
      </c>
      <c r="J1915" t="str">
        <f>IF(Table1_1[[#This Row],[HBA1C]]&gt;=6.5,"Diabetic",IF(Table1_1[[#This Row],[HBA1C]]&gt;=5.7,"Prediabetic","Normal"))</f>
        <v>Diabetic</v>
      </c>
    </row>
    <row r="1916" spans="1:10" x14ac:dyDescent="0.3">
      <c r="A1916" t="s">
        <v>1920</v>
      </c>
      <c r="B1916" s="3">
        <v>25.77</v>
      </c>
      <c r="C1916" s="3">
        <v>4.43</v>
      </c>
      <c r="D1916" s="54" t="s">
        <v>2</v>
      </c>
      <c r="E1916" s="54" t="s">
        <v>2</v>
      </c>
      <c r="F1916" s="54" t="s">
        <v>4</v>
      </c>
      <c r="G1916" s="54">
        <v>1</v>
      </c>
      <c r="H1916" t="s">
        <v>2</v>
      </c>
      <c r="I1916" t="str">
        <f t="shared" si="30"/>
        <v>Overweight</v>
      </c>
      <c r="J1916" t="str">
        <f>IF(Table1_1[[#This Row],[HBA1C]]&gt;=6.5,"Diabetic",IF(Table1_1[[#This Row],[HBA1C]]&gt;=5.7,"Prediabetic","Normal"))</f>
        <v>Normal</v>
      </c>
    </row>
    <row r="1917" spans="1:10" x14ac:dyDescent="0.3">
      <c r="A1917" t="s">
        <v>1921</v>
      </c>
      <c r="B1917" s="3">
        <v>34.46</v>
      </c>
      <c r="C1917" s="3">
        <v>4.17</v>
      </c>
      <c r="D1917" s="54" t="s">
        <v>2</v>
      </c>
      <c r="E1917" s="54" t="s">
        <v>3</v>
      </c>
      <c r="F1917" s="54" t="s">
        <v>2</v>
      </c>
      <c r="G1917" s="54">
        <v>1</v>
      </c>
      <c r="H1917" t="s">
        <v>2</v>
      </c>
      <c r="I1917" t="str">
        <f t="shared" si="30"/>
        <v>Obesity</v>
      </c>
      <c r="J1917" t="str">
        <f>IF(Table1_1[[#This Row],[HBA1C]]&gt;=6.5,"Diabetic",IF(Table1_1[[#This Row],[HBA1C]]&gt;=5.7,"Prediabetic","Normal"))</f>
        <v>Normal</v>
      </c>
    </row>
    <row r="1918" spans="1:10" x14ac:dyDescent="0.3">
      <c r="A1918" t="s">
        <v>1922</v>
      </c>
      <c r="B1918" s="3">
        <v>30.875</v>
      </c>
      <c r="C1918" s="3">
        <v>4.95</v>
      </c>
      <c r="D1918" s="54" t="s">
        <v>3</v>
      </c>
      <c r="E1918" s="54" t="s">
        <v>2</v>
      </c>
      <c r="F1918" s="54" t="s">
        <v>2</v>
      </c>
      <c r="G1918" s="54">
        <v>0</v>
      </c>
      <c r="H1918" t="s">
        <v>2</v>
      </c>
      <c r="I1918" t="str">
        <f t="shared" si="30"/>
        <v>Obesity</v>
      </c>
      <c r="J1918" t="str">
        <f>IF(Table1_1[[#This Row],[HBA1C]]&gt;=6.5,"Diabetic",IF(Table1_1[[#This Row],[HBA1C]]&gt;=5.7,"Prediabetic","Normal"))</f>
        <v>Normal</v>
      </c>
    </row>
    <row r="1919" spans="1:10" x14ac:dyDescent="0.3">
      <c r="A1919" t="s">
        <v>1923</v>
      </c>
      <c r="B1919" s="3">
        <v>39.49</v>
      </c>
      <c r="C1919" s="3">
        <v>5.13</v>
      </c>
      <c r="D1919" s="54" t="s">
        <v>2</v>
      </c>
      <c r="E1919" s="54" t="s">
        <v>2</v>
      </c>
      <c r="F1919" s="54" t="s">
        <v>2</v>
      </c>
      <c r="G1919" s="54">
        <v>0</v>
      </c>
      <c r="H1919" t="s">
        <v>2</v>
      </c>
      <c r="I1919" t="str">
        <f t="shared" si="30"/>
        <v>Obesity</v>
      </c>
      <c r="J1919" t="str">
        <f>IF(Table1_1[[#This Row],[HBA1C]]&gt;=6.5,"Diabetic",IF(Table1_1[[#This Row],[HBA1C]]&gt;=5.7,"Prediabetic","Normal"))</f>
        <v>Normal</v>
      </c>
    </row>
    <row r="1920" spans="1:10" x14ac:dyDescent="0.3">
      <c r="A1920" t="s">
        <v>1924</v>
      </c>
      <c r="B1920" s="3">
        <v>28.88</v>
      </c>
      <c r="C1920" s="3">
        <v>4.0999999999999996</v>
      </c>
      <c r="D1920" s="54" t="s">
        <v>2</v>
      </c>
      <c r="E1920" s="54" t="s">
        <v>2</v>
      </c>
      <c r="F1920" s="54" t="s">
        <v>2</v>
      </c>
      <c r="G1920" s="54">
        <v>0</v>
      </c>
      <c r="H1920" t="s">
        <v>2</v>
      </c>
      <c r="I1920" t="str">
        <f t="shared" si="30"/>
        <v>Overweight</v>
      </c>
      <c r="J1920" t="str">
        <f>IF(Table1_1[[#This Row],[HBA1C]]&gt;=6.5,"Diabetic",IF(Table1_1[[#This Row],[HBA1C]]&gt;=5.7,"Prediabetic","Normal"))</f>
        <v>Normal</v>
      </c>
    </row>
    <row r="1921" spans="1:10" x14ac:dyDescent="0.3">
      <c r="A1921" t="s">
        <v>1925</v>
      </c>
      <c r="B1921" s="3">
        <v>20.234999999999999</v>
      </c>
      <c r="C1921" s="3">
        <v>5.01</v>
      </c>
      <c r="D1921" s="54" t="s">
        <v>3</v>
      </c>
      <c r="E1921" s="54" t="s">
        <v>2</v>
      </c>
      <c r="F1921" s="54" t="s">
        <v>2</v>
      </c>
      <c r="G1921" s="54">
        <v>0</v>
      </c>
      <c r="H1921" t="s">
        <v>2</v>
      </c>
      <c r="I1921" t="str">
        <f t="shared" si="30"/>
        <v>Normal Weight</v>
      </c>
      <c r="J1921" t="str">
        <f>IF(Table1_1[[#This Row],[HBA1C]]&gt;=6.5,"Diabetic",IF(Table1_1[[#This Row],[HBA1C]]&gt;=5.7,"Prediabetic","Normal"))</f>
        <v>Normal</v>
      </c>
    </row>
    <row r="1922" spans="1:10" x14ac:dyDescent="0.3">
      <c r="A1922" t="s">
        <v>1926</v>
      </c>
      <c r="B1922" s="3">
        <v>30.67</v>
      </c>
      <c r="C1922" s="3">
        <v>5.09</v>
      </c>
      <c r="D1922" s="54" t="s">
        <v>3</v>
      </c>
      <c r="E1922" s="54" t="s">
        <v>2</v>
      </c>
      <c r="F1922" s="54" t="s">
        <v>2</v>
      </c>
      <c r="G1922" s="54">
        <v>0</v>
      </c>
      <c r="H1922" t="s">
        <v>2</v>
      </c>
      <c r="I1922" t="str">
        <f t="shared" si="30"/>
        <v>Obesity</v>
      </c>
      <c r="J1922" t="str">
        <f>IF(Table1_1[[#This Row],[HBA1C]]&gt;=6.5,"Diabetic",IF(Table1_1[[#This Row],[HBA1C]]&gt;=5.7,"Prediabetic","Normal"))</f>
        <v>Normal</v>
      </c>
    </row>
    <row r="1923" spans="1:10" x14ac:dyDescent="0.3">
      <c r="A1923" t="s">
        <v>1927</v>
      </c>
      <c r="B1923" s="3">
        <v>30.875</v>
      </c>
      <c r="C1923" s="3">
        <v>6.49</v>
      </c>
      <c r="D1923" s="54" t="s">
        <v>2</v>
      </c>
      <c r="E1923" s="54" t="s">
        <v>2</v>
      </c>
      <c r="F1923" s="54" t="s">
        <v>2</v>
      </c>
      <c r="G1923" s="54">
        <v>0</v>
      </c>
      <c r="H1923" t="s">
        <v>2</v>
      </c>
      <c r="I1923" t="str">
        <f t="shared" si="30"/>
        <v>Obesity</v>
      </c>
      <c r="J1923" t="str">
        <f>IF(Table1_1[[#This Row],[HBA1C]]&gt;=6.5,"Diabetic",IF(Table1_1[[#This Row],[HBA1C]]&gt;=5.7,"Prediabetic","Normal"))</f>
        <v>Prediabetic</v>
      </c>
    </row>
    <row r="1924" spans="1:10" x14ac:dyDescent="0.3">
      <c r="A1924" t="s">
        <v>1928</v>
      </c>
      <c r="B1924" s="3">
        <v>23.8</v>
      </c>
      <c r="C1924" s="3">
        <v>4.08</v>
      </c>
      <c r="D1924" s="54" t="s">
        <v>2</v>
      </c>
      <c r="E1924" s="54" t="s">
        <v>2</v>
      </c>
      <c r="F1924" s="54" t="s">
        <v>2</v>
      </c>
      <c r="G1924" s="54">
        <v>0</v>
      </c>
      <c r="H1924" t="s">
        <v>2</v>
      </c>
      <c r="I1924" t="str">
        <f t="shared" si="30"/>
        <v>Normal Weight</v>
      </c>
      <c r="J1924" t="str">
        <f>IF(Table1_1[[#This Row],[HBA1C]]&gt;=6.5,"Diabetic",IF(Table1_1[[#This Row],[HBA1C]]&gt;=5.7,"Prediabetic","Normal"))</f>
        <v>Normal</v>
      </c>
    </row>
    <row r="1925" spans="1:10" x14ac:dyDescent="0.3">
      <c r="A1925" t="s">
        <v>1929</v>
      </c>
      <c r="B1925" s="3">
        <v>15.37</v>
      </c>
      <c r="C1925" s="3">
        <v>8.6300000000000008</v>
      </c>
      <c r="D1925" s="54" t="s">
        <v>3</v>
      </c>
      <c r="E1925" s="54" t="s">
        <v>2</v>
      </c>
      <c r="F1925" s="54" t="s">
        <v>2</v>
      </c>
      <c r="G1925" s="54">
        <v>0</v>
      </c>
      <c r="H1925" t="s">
        <v>2</v>
      </c>
      <c r="I1925" t="str">
        <f t="shared" si="30"/>
        <v>Under  Weight</v>
      </c>
      <c r="J1925" t="str">
        <f>IF(Table1_1[[#This Row],[HBA1C]]&gt;=6.5,"Diabetic",IF(Table1_1[[#This Row],[HBA1C]]&gt;=5.7,"Prediabetic","Normal"))</f>
        <v>Diabetic</v>
      </c>
    </row>
    <row r="1926" spans="1:10" x14ac:dyDescent="0.3">
      <c r="A1926" t="s">
        <v>1930</v>
      </c>
      <c r="B1926" s="3">
        <v>30.4</v>
      </c>
      <c r="C1926" s="3">
        <v>5.28</v>
      </c>
      <c r="D1926" s="54" t="s">
        <v>2</v>
      </c>
      <c r="E1926" s="54" t="s">
        <v>2</v>
      </c>
      <c r="F1926" s="54" t="s">
        <v>2</v>
      </c>
      <c r="G1926" s="54">
        <v>0</v>
      </c>
      <c r="H1926" t="s">
        <v>2</v>
      </c>
      <c r="I1926" t="str">
        <f t="shared" si="30"/>
        <v>Obesity</v>
      </c>
      <c r="J1926" t="str">
        <f>IF(Table1_1[[#This Row],[HBA1C]]&gt;=6.5,"Diabetic",IF(Table1_1[[#This Row],[HBA1C]]&gt;=5.7,"Prediabetic","Normal"))</f>
        <v>Normal</v>
      </c>
    </row>
    <row r="1927" spans="1:10" x14ac:dyDescent="0.3">
      <c r="A1927" t="s">
        <v>1931</v>
      </c>
      <c r="B1927" s="3">
        <v>19.48</v>
      </c>
      <c r="C1927" s="3">
        <v>5.63</v>
      </c>
      <c r="D1927" s="54" t="s">
        <v>3</v>
      </c>
      <c r="E1927" s="54" t="s">
        <v>2</v>
      </c>
      <c r="F1927" s="54" t="s">
        <v>2</v>
      </c>
      <c r="G1927" s="54">
        <v>1</v>
      </c>
      <c r="H1927" t="s">
        <v>2</v>
      </c>
      <c r="I1927" t="str">
        <f t="shared" si="30"/>
        <v>Normal Weight</v>
      </c>
      <c r="J1927" t="str">
        <f>IF(Table1_1[[#This Row],[HBA1C]]&gt;=6.5,"Diabetic",IF(Table1_1[[#This Row],[HBA1C]]&gt;=5.7,"Prediabetic","Normal"))</f>
        <v>Normal</v>
      </c>
    </row>
    <row r="1928" spans="1:10" x14ac:dyDescent="0.3">
      <c r="A1928" t="s">
        <v>1932</v>
      </c>
      <c r="B1928" s="3">
        <v>16.96</v>
      </c>
      <c r="C1928" s="3">
        <v>11.47</v>
      </c>
      <c r="D1928" s="54" t="s">
        <v>3</v>
      </c>
      <c r="E1928" s="54" t="s">
        <v>2</v>
      </c>
      <c r="F1928" s="54" t="s">
        <v>2</v>
      </c>
      <c r="G1928" s="54">
        <v>0</v>
      </c>
      <c r="H1928" t="s">
        <v>2</v>
      </c>
      <c r="I1928" t="str">
        <f t="shared" ref="I1928:I1991" si="31">IF(B1928&gt;=30,"Obesity",IF(B1928&gt;=25,"Overweight",IF(B1928&gt;18.5,"Normal Weight","Under  Weight")))</f>
        <v>Under  Weight</v>
      </c>
      <c r="J1928" t="str">
        <f>IF(Table1_1[[#This Row],[HBA1C]]&gt;=6.5,"Diabetic",IF(Table1_1[[#This Row],[HBA1C]]&gt;=5.7,"Prediabetic","Normal"))</f>
        <v>Diabetic</v>
      </c>
    </row>
    <row r="1929" spans="1:10" x14ac:dyDescent="0.3">
      <c r="A1929" t="s">
        <v>1933</v>
      </c>
      <c r="B1929" s="3">
        <v>19.05</v>
      </c>
      <c r="C1929" s="3">
        <v>4.92</v>
      </c>
      <c r="D1929" s="54" t="s">
        <v>2</v>
      </c>
      <c r="E1929" s="54" t="s">
        <v>2</v>
      </c>
      <c r="F1929" s="54" t="s">
        <v>2</v>
      </c>
      <c r="G1929" s="54">
        <v>1</v>
      </c>
      <c r="H1929" t="s">
        <v>2</v>
      </c>
      <c r="I1929" t="str">
        <f t="shared" si="31"/>
        <v>Normal Weight</v>
      </c>
      <c r="J1929" t="str">
        <f>IF(Table1_1[[#This Row],[HBA1C]]&gt;=6.5,"Diabetic",IF(Table1_1[[#This Row],[HBA1C]]&gt;=5.7,"Prediabetic","Normal"))</f>
        <v>Normal</v>
      </c>
    </row>
    <row r="1930" spans="1:10" x14ac:dyDescent="0.3">
      <c r="A1930" t="s">
        <v>1934</v>
      </c>
      <c r="B1930" s="3">
        <v>37.619999999999997</v>
      </c>
      <c r="C1930" s="3">
        <v>4.18</v>
      </c>
      <c r="D1930" s="54" t="s">
        <v>2</v>
      </c>
      <c r="E1930" s="54" t="s">
        <v>2</v>
      </c>
      <c r="F1930" s="54" t="s">
        <v>2</v>
      </c>
      <c r="G1930" s="54">
        <v>0</v>
      </c>
      <c r="H1930" t="s">
        <v>2</v>
      </c>
      <c r="I1930" t="str">
        <f t="shared" si="31"/>
        <v>Obesity</v>
      </c>
      <c r="J1930" t="str">
        <f>IF(Table1_1[[#This Row],[HBA1C]]&gt;=6.5,"Diabetic",IF(Table1_1[[#This Row],[HBA1C]]&gt;=5.7,"Prediabetic","Normal"))</f>
        <v>Normal</v>
      </c>
    </row>
    <row r="1931" spans="1:10" x14ac:dyDescent="0.3">
      <c r="A1931" t="s">
        <v>1935</v>
      </c>
      <c r="B1931" s="3">
        <v>29.1</v>
      </c>
      <c r="C1931" s="3">
        <v>4.67</v>
      </c>
      <c r="D1931" s="54" t="s">
        <v>2</v>
      </c>
      <c r="E1931" s="54" t="s">
        <v>2</v>
      </c>
      <c r="F1931" s="54" t="s">
        <v>2</v>
      </c>
      <c r="G1931" s="54">
        <v>0</v>
      </c>
      <c r="H1931" t="s">
        <v>2</v>
      </c>
      <c r="I1931" t="str">
        <f t="shared" si="31"/>
        <v>Overweight</v>
      </c>
      <c r="J1931" t="str">
        <f>IF(Table1_1[[#This Row],[HBA1C]]&gt;=6.5,"Diabetic",IF(Table1_1[[#This Row],[HBA1C]]&gt;=5.7,"Prediabetic","Normal"))</f>
        <v>Normal</v>
      </c>
    </row>
    <row r="1932" spans="1:10" x14ac:dyDescent="0.3">
      <c r="A1932" t="s">
        <v>1936</v>
      </c>
      <c r="B1932" s="3">
        <v>26.62</v>
      </c>
      <c r="C1932" s="3">
        <v>6.24</v>
      </c>
      <c r="D1932" s="54" t="s">
        <v>2</v>
      </c>
      <c r="E1932" s="54" t="s">
        <v>2</v>
      </c>
      <c r="F1932" s="54" t="s">
        <v>2</v>
      </c>
      <c r="G1932" s="54">
        <v>0</v>
      </c>
      <c r="H1932" t="s">
        <v>2</v>
      </c>
      <c r="I1932" t="str">
        <f t="shared" si="31"/>
        <v>Overweight</v>
      </c>
      <c r="J1932" t="str">
        <f>IF(Table1_1[[#This Row],[HBA1C]]&gt;=6.5,"Diabetic",IF(Table1_1[[#This Row],[HBA1C]]&gt;=5.7,"Prediabetic","Normal"))</f>
        <v>Prediabetic</v>
      </c>
    </row>
    <row r="1933" spans="1:10" x14ac:dyDescent="0.3">
      <c r="A1933" t="s">
        <v>1937</v>
      </c>
      <c r="B1933" s="3">
        <v>25.74</v>
      </c>
      <c r="C1933" s="3">
        <v>5.99</v>
      </c>
      <c r="D1933" s="54" t="s">
        <v>2</v>
      </c>
      <c r="E1933" s="54" t="s">
        <v>2</v>
      </c>
      <c r="F1933" s="54" t="s">
        <v>2</v>
      </c>
      <c r="G1933" s="54">
        <v>0</v>
      </c>
      <c r="H1933" t="s">
        <v>2</v>
      </c>
      <c r="I1933" t="str">
        <f t="shared" si="31"/>
        <v>Overweight</v>
      </c>
      <c r="J1933" t="str">
        <f>IF(Table1_1[[#This Row],[HBA1C]]&gt;=6.5,"Diabetic",IF(Table1_1[[#This Row],[HBA1C]]&gt;=5.7,"Prediabetic","Normal"))</f>
        <v>Prediabetic</v>
      </c>
    </row>
    <row r="1934" spans="1:10" x14ac:dyDescent="0.3">
      <c r="A1934" t="s">
        <v>1938</v>
      </c>
      <c r="B1934" s="3">
        <v>18.22</v>
      </c>
      <c r="C1934" s="3">
        <v>10.27</v>
      </c>
      <c r="D1934" s="54" t="s">
        <v>3</v>
      </c>
      <c r="E1934" s="54" t="s">
        <v>2</v>
      </c>
      <c r="F1934" s="54" t="s">
        <v>2</v>
      </c>
      <c r="G1934" s="54">
        <v>1</v>
      </c>
      <c r="H1934" t="s">
        <v>2</v>
      </c>
      <c r="I1934" t="str">
        <f t="shared" si="31"/>
        <v>Under  Weight</v>
      </c>
      <c r="J1934" t="str">
        <f>IF(Table1_1[[#This Row],[HBA1C]]&gt;=6.5,"Diabetic",IF(Table1_1[[#This Row],[HBA1C]]&gt;=5.7,"Prediabetic","Normal"))</f>
        <v>Diabetic</v>
      </c>
    </row>
    <row r="1935" spans="1:10" x14ac:dyDescent="0.3">
      <c r="A1935" t="s">
        <v>1939</v>
      </c>
      <c r="B1935" s="3">
        <v>26.03</v>
      </c>
      <c r="C1935" s="3">
        <v>5.97</v>
      </c>
      <c r="D1935" s="54" t="s">
        <v>2</v>
      </c>
      <c r="E1935" s="54" t="s">
        <v>2</v>
      </c>
      <c r="F1935" s="54" t="s">
        <v>4</v>
      </c>
      <c r="G1935" s="54">
        <v>1</v>
      </c>
      <c r="H1935" t="s">
        <v>2</v>
      </c>
      <c r="I1935" t="str">
        <f t="shared" si="31"/>
        <v>Overweight</v>
      </c>
      <c r="J1935" t="str">
        <f>IF(Table1_1[[#This Row],[HBA1C]]&gt;=6.5,"Diabetic",IF(Table1_1[[#This Row],[HBA1C]]&gt;=5.7,"Prediabetic","Normal"))</f>
        <v>Prediabetic</v>
      </c>
    </row>
    <row r="1936" spans="1:10" x14ac:dyDescent="0.3">
      <c r="A1936" t="s">
        <v>1940</v>
      </c>
      <c r="B1936" s="3">
        <v>17.29</v>
      </c>
      <c r="C1936" s="3">
        <v>4.9800000000000004</v>
      </c>
      <c r="D1936" s="54" t="s">
        <v>2</v>
      </c>
      <c r="E1936" s="54" t="s">
        <v>2</v>
      </c>
      <c r="F1936" s="54" t="s">
        <v>2</v>
      </c>
      <c r="G1936" s="54">
        <v>0</v>
      </c>
      <c r="H1936" t="s">
        <v>2</v>
      </c>
      <c r="I1936" t="str">
        <f t="shared" si="31"/>
        <v>Under  Weight</v>
      </c>
      <c r="J1936" t="str">
        <f>IF(Table1_1[[#This Row],[HBA1C]]&gt;=6.5,"Diabetic",IF(Table1_1[[#This Row],[HBA1C]]&gt;=5.7,"Prediabetic","Normal"))</f>
        <v>Normal</v>
      </c>
    </row>
    <row r="1937" spans="1:10" x14ac:dyDescent="0.3">
      <c r="A1937" t="s">
        <v>1941</v>
      </c>
      <c r="B1937" s="3">
        <v>18.170000000000002</v>
      </c>
      <c r="C1937" s="3">
        <v>6.91</v>
      </c>
      <c r="D1937" s="54" t="s">
        <v>3</v>
      </c>
      <c r="E1937" s="54" t="s">
        <v>2</v>
      </c>
      <c r="F1937" s="54" t="s">
        <v>2</v>
      </c>
      <c r="G1937" s="54">
        <v>1</v>
      </c>
      <c r="H1937" t="s">
        <v>2</v>
      </c>
      <c r="I1937" t="str">
        <f t="shared" si="31"/>
        <v>Under  Weight</v>
      </c>
      <c r="J1937" t="str">
        <f>IF(Table1_1[[#This Row],[HBA1C]]&gt;=6.5,"Diabetic",IF(Table1_1[[#This Row],[HBA1C]]&gt;=5.7,"Prediabetic","Normal"))</f>
        <v>Diabetic</v>
      </c>
    </row>
    <row r="1938" spans="1:10" x14ac:dyDescent="0.3">
      <c r="A1938" t="s">
        <v>1942</v>
      </c>
      <c r="B1938" s="3">
        <v>32.54</v>
      </c>
      <c r="C1938" s="3">
        <v>6.38</v>
      </c>
      <c r="D1938" s="54" t="s">
        <v>2</v>
      </c>
      <c r="E1938" s="54" t="s">
        <v>3</v>
      </c>
      <c r="F1938" s="54" t="s">
        <v>2</v>
      </c>
      <c r="G1938" s="54">
        <v>1</v>
      </c>
      <c r="H1938" t="s">
        <v>2</v>
      </c>
      <c r="I1938" t="str">
        <f t="shared" si="31"/>
        <v>Obesity</v>
      </c>
      <c r="J1938" t="str">
        <f>IF(Table1_1[[#This Row],[HBA1C]]&gt;=6.5,"Diabetic",IF(Table1_1[[#This Row],[HBA1C]]&gt;=5.7,"Prediabetic","Normal"))</f>
        <v>Prediabetic</v>
      </c>
    </row>
    <row r="1939" spans="1:10" x14ac:dyDescent="0.3">
      <c r="A1939" t="s">
        <v>1943</v>
      </c>
      <c r="B1939" s="3">
        <v>30.25</v>
      </c>
      <c r="C1939" s="3">
        <v>4.7699999999999996</v>
      </c>
      <c r="D1939" s="54" t="s">
        <v>2</v>
      </c>
      <c r="E1939" s="54" t="s">
        <v>2</v>
      </c>
      <c r="F1939" s="54" t="s">
        <v>2</v>
      </c>
      <c r="G1939" s="54">
        <v>0</v>
      </c>
      <c r="H1939" t="s">
        <v>2</v>
      </c>
      <c r="I1939" t="str">
        <f t="shared" si="31"/>
        <v>Obesity</v>
      </c>
      <c r="J1939" t="str">
        <f>IF(Table1_1[[#This Row],[HBA1C]]&gt;=6.5,"Diabetic",IF(Table1_1[[#This Row],[HBA1C]]&gt;=5.7,"Prediabetic","Normal"))</f>
        <v>Normal</v>
      </c>
    </row>
    <row r="1940" spans="1:10" x14ac:dyDescent="0.3">
      <c r="A1940" t="s">
        <v>1944</v>
      </c>
      <c r="B1940" s="3">
        <v>19.59</v>
      </c>
      <c r="C1940" s="3">
        <v>6.04</v>
      </c>
      <c r="D1940" s="54" t="s">
        <v>3</v>
      </c>
      <c r="E1940" s="54" t="s">
        <v>2</v>
      </c>
      <c r="F1940" s="54" t="s">
        <v>2</v>
      </c>
      <c r="G1940" s="54">
        <v>1</v>
      </c>
      <c r="H1940" t="s">
        <v>2</v>
      </c>
      <c r="I1940" t="str">
        <f t="shared" si="31"/>
        <v>Normal Weight</v>
      </c>
      <c r="J1940" t="str">
        <f>IF(Table1_1[[#This Row],[HBA1C]]&gt;=6.5,"Diabetic",IF(Table1_1[[#This Row],[HBA1C]]&gt;=5.7,"Prediabetic","Normal"))</f>
        <v>Prediabetic</v>
      </c>
    </row>
    <row r="1941" spans="1:10" x14ac:dyDescent="0.3">
      <c r="A1941" t="s">
        <v>1945</v>
      </c>
      <c r="B1941" s="3">
        <v>45.9</v>
      </c>
      <c r="C1941" s="3">
        <v>4.3</v>
      </c>
      <c r="D1941" s="54" t="s">
        <v>3</v>
      </c>
      <c r="E1941" s="54" t="s">
        <v>2</v>
      </c>
      <c r="F1941" s="54" t="s">
        <v>2</v>
      </c>
      <c r="G1941" s="54">
        <v>1</v>
      </c>
      <c r="H1941" t="s">
        <v>2</v>
      </c>
      <c r="I1941" t="str">
        <f t="shared" si="31"/>
        <v>Obesity</v>
      </c>
      <c r="J1941" t="str">
        <f>IF(Table1_1[[#This Row],[HBA1C]]&gt;=6.5,"Diabetic",IF(Table1_1[[#This Row],[HBA1C]]&gt;=5.7,"Prediabetic","Normal"))</f>
        <v>Normal</v>
      </c>
    </row>
    <row r="1942" spans="1:10" x14ac:dyDescent="0.3">
      <c r="A1942" t="s">
        <v>1946</v>
      </c>
      <c r="B1942" s="3">
        <v>17.059999999999999</v>
      </c>
      <c r="C1942" s="3">
        <v>8.75</v>
      </c>
      <c r="D1942" s="54" t="s">
        <v>3</v>
      </c>
      <c r="E1942" s="54" t="s">
        <v>2</v>
      </c>
      <c r="F1942" s="54" t="s">
        <v>2</v>
      </c>
      <c r="G1942" s="54">
        <v>0</v>
      </c>
      <c r="H1942" t="s">
        <v>2</v>
      </c>
      <c r="I1942" t="str">
        <f t="shared" si="31"/>
        <v>Under  Weight</v>
      </c>
      <c r="J1942" t="str">
        <f>IF(Table1_1[[#This Row],[HBA1C]]&gt;=6.5,"Diabetic",IF(Table1_1[[#This Row],[HBA1C]]&gt;=5.7,"Prediabetic","Normal"))</f>
        <v>Diabetic</v>
      </c>
    </row>
    <row r="1943" spans="1:10" x14ac:dyDescent="0.3">
      <c r="A1943" t="s">
        <v>1947</v>
      </c>
      <c r="B1943" s="3">
        <v>32.07</v>
      </c>
      <c r="C1943" s="3">
        <v>5.25</v>
      </c>
      <c r="D1943" s="54" t="s">
        <v>2</v>
      </c>
      <c r="E1943" s="54" t="s">
        <v>2</v>
      </c>
      <c r="F1943" s="54" t="s">
        <v>4</v>
      </c>
      <c r="G1943" s="54">
        <v>1</v>
      </c>
      <c r="H1943" t="s">
        <v>2</v>
      </c>
      <c r="I1943" t="str">
        <f t="shared" si="31"/>
        <v>Obesity</v>
      </c>
      <c r="J1943" t="str">
        <f>IF(Table1_1[[#This Row],[HBA1C]]&gt;=6.5,"Diabetic",IF(Table1_1[[#This Row],[HBA1C]]&gt;=5.7,"Prediabetic","Normal"))</f>
        <v>Normal</v>
      </c>
    </row>
    <row r="1944" spans="1:10" x14ac:dyDescent="0.3">
      <c r="A1944" t="s">
        <v>1948</v>
      </c>
      <c r="B1944" s="3">
        <v>16.5</v>
      </c>
      <c r="C1944" s="3">
        <v>5.03</v>
      </c>
      <c r="D1944" s="54" t="s">
        <v>2</v>
      </c>
      <c r="E1944" s="54" t="s">
        <v>2</v>
      </c>
      <c r="F1944" s="54" t="s">
        <v>2</v>
      </c>
      <c r="G1944" s="54">
        <v>1</v>
      </c>
      <c r="H1944" t="s">
        <v>2</v>
      </c>
      <c r="I1944" t="str">
        <f t="shared" si="31"/>
        <v>Under  Weight</v>
      </c>
      <c r="J1944" t="str">
        <f>IF(Table1_1[[#This Row],[HBA1C]]&gt;=6.5,"Diabetic",IF(Table1_1[[#This Row],[HBA1C]]&gt;=5.7,"Prediabetic","Normal"))</f>
        <v>Normal</v>
      </c>
    </row>
    <row r="1945" spans="1:10" x14ac:dyDescent="0.3">
      <c r="A1945" t="s">
        <v>1949</v>
      </c>
      <c r="B1945" s="3">
        <v>31.4</v>
      </c>
      <c r="C1945" s="3">
        <v>5.88</v>
      </c>
      <c r="D1945" s="54" t="s">
        <v>2</v>
      </c>
      <c r="E1945" s="54" t="s">
        <v>2</v>
      </c>
      <c r="F1945" s="54" t="s">
        <v>2</v>
      </c>
      <c r="G1945" s="54">
        <v>1</v>
      </c>
      <c r="H1945" t="s">
        <v>2</v>
      </c>
      <c r="I1945" t="str">
        <f t="shared" si="31"/>
        <v>Obesity</v>
      </c>
      <c r="J1945" t="str">
        <f>IF(Table1_1[[#This Row],[HBA1C]]&gt;=6.5,"Diabetic",IF(Table1_1[[#This Row],[HBA1C]]&gt;=5.7,"Prediabetic","Normal"))</f>
        <v>Prediabetic</v>
      </c>
    </row>
    <row r="1946" spans="1:10" x14ac:dyDescent="0.3">
      <c r="A1946" t="s">
        <v>1950</v>
      </c>
      <c r="B1946" s="3">
        <v>20.36</v>
      </c>
      <c r="C1946" s="3">
        <v>4.49</v>
      </c>
      <c r="D1946" s="54" t="s">
        <v>2</v>
      </c>
      <c r="E1946" s="54" t="s">
        <v>2</v>
      </c>
      <c r="F1946" s="54" t="s">
        <v>2</v>
      </c>
      <c r="G1946" s="54">
        <v>0</v>
      </c>
      <c r="H1946" t="s">
        <v>2</v>
      </c>
      <c r="I1946" t="str">
        <f t="shared" si="31"/>
        <v>Normal Weight</v>
      </c>
      <c r="J1946" t="str">
        <f>IF(Table1_1[[#This Row],[HBA1C]]&gt;=6.5,"Diabetic",IF(Table1_1[[#This Row],[HBA1C]]&gt;=5.7,"Prediabetic","Normal"))</f>
        <v>Normal</v>
      </c>
    </row>
    <row r="1947" spans="1:10" x14ac:dyDescent="0.3">
      <c r="A1947" t="s">
        <v>1951</v>
      </c>
      <c r="B1947" s="3">
        <v>25.46</v>
      </c>
      <c r="C1947" s="3">
        <v>4.1399999999999997</v>
      </c>
      <c r="D1947" s="54" t="s">
        <v>2</v>
      </c>
      <c r="E1947" s="54" t="s">
        <v>2</v>
      </c>
      <c r="F1947" s="54" t="s">
        <v>2</v>
      </c>
      <c r="G1947" s="54">
        <v>1</v>
      </c>
      <c r="H1947" t="s">
        <v>2</v>
      </c>
      <c r="I1947" t="str">
        <f t="shared" si="31"/>
        <v>Overweight</v>
      </c>
      <c r="J1947" t="str">
        <f>IF(Table1_1[[#This Row],[HBA1C]]&gt;=6.5,"Diabetic",IF(Table1_1[[#This Row],[HBA1C]]&gt;=5.7,"Prediabetic","Normal"))</f>
        <v>Normal</v>
      </c>
    </row>
    <row r="1948" spans="1:10" x14ac:dyDescent="0.3">
      <c r="A1948" t="s">
        <v>1952</v>
      </c>
      <c r="B1948" s="3">
        <v>17.09</v>
      </c>
      <c r="C1948" s="3">
        <v>5.8</v>
      </c>
      <c r="D1948" s="54" t="s">
        <v>3</v>
      </c>
      <c r="E1948" s="54" t="s">
        <v>2</v>
      </c>
      <c r="F1948" s="54" t="s">
        <v>2</v>
      </c>
      <c r="G1948" s="54">
        <v>0</v>
      </c>
      <c r="H1948" t="s">
        <v>2</v>
      </c>
      <c r="I1948" t="str">
        <f t="shared" si="31"/>
        <v>Under  Weight</v>
      </c>
      <c r="J1948" t="str">
        <f>IF(Table1_1[[#This Row],[HBA1C]]&gt;=6.5,"Diabetic",IF(Table1_1[[#This Row],[HBA1C]]&gt;=5.7,"Prediabetic","Normal"))</f>
        <v>Prediabetic</v>
      </c>
    </row>
    <row r="1949" spans="1:10" x14ac:dyDescent="0.3">
      <c r="A1949" t="s">
        <v>1953</v>
      </c>
      <c r="B1949" s="3">
        <v>20.83</v>
      </c>
      <c r="C1949" s="3">
        <v>5.12</v>
      </c>
      <c r="D1949" s="54" t="s">
        <v>2</v>
      </c>
      <c r="E1949" s="54" t="s">
        <v>2</v>
      </c>
      <c r="F1949" s="54" t="s">
        <v>2</v>
      </c>
      <c r="G1949" s="54">
        <v>0</v>
      </c>
      <c r="H1949" t="s">
        <v>2</v>
      </c>
      <c r="I1949" t="str">
        <f t="shared" si="31"/>
        <v>Normal Weight</v>
      </c>
      <c r="J1949" t="str">
        <f>IF(Table1_1[[#This Row],[HBA1C]]&gt;=6.5,"Diabetic",IF(Table1_1[[#This Row],[HBA1C]]&gt;=5.7,"Prediabetic","Normal"))</f>
        <v>Normal</v>
      </c>
    </row>
    <row r="1950" spans="1:10" x14ac:dyDescent="0.3">
      <c r="A1950" t="s">
        <v>1954</v>
      </c>
      <c r="B1950" s="3">
        <v>18.920000000000002</v>
      </c>
      <c r="C1950" s="3">
        <v>5.98</v>
      </c>
      <c r="D1950" s="54" t="s">
        <v>3</v>
      </c>
      <c r="E1950" s="54" t="s">
        <v>2</v>
      </c>
      <c r="F1950" s="54" t="s">
        <v>2</v>
      </c>
      <c r="G1950" s="54">
        <v>1</v>
      </c>
      <c r="H1950" t="s">
        <v>2</v>
      </c>
      <c r="I1950" t="str">
        <f t="shared" si="31"/>
        <v>Normal Weight</v>
      </c>
      <c r="J1950" t="str">
        <f>IF(Table1_1[[#This Row],[HBA1C]]&gt;=6.5,"Diabetic",IF(Table1_1[[#This Row],[HBA1C]]&gt;=5.7,"Prediabetic","Normal"))</f>
        <v>Prediabetic</v>
      </c>
    </row>
    <row r="1951" spans="1:10" x14ac:dyDescent="0.3">
      <c r="A1951" t="s">
        <v>1955</v>
      </c>
      <c r="B1951" s="3">
        <v>37.1</v>
      </c>
      <c r="C1951" s="3">
        <v>5.46</v>
      </c>
      <c r="D1951" s="54" t="s">
        <v>2</v>
      </c>
      <c r="E1951" s="54" t="s">
        <v>2</v>
      </c>
      <c r="F1951" s="54" t="s">
        <v>2</v>
      </c>
      <c r="G1951" s="54">
        <v>0</v>
      </c>
      <c r="H1951" t="s">
        <v>2</v>
      </c>
      <c r="I1951" t="str">
        <f t="shared" si="31"/>
        <v>Obesity</v>
      </c>
      <c r="J1951" t="str">
        <f>IF(Table1_1[[#This Row],[HBA1C]]&gt;=6.5,"Diabetic",IF(Table1_1[[#This Row],[HBA1C]]&gt;=5.7,"Prediabetic","Normal"))</f>
        <v>Normal</v>
      </c>
    </row>
    <row r="1952" spans="1:10" x14ac:dyDescent="0.3">
      <c r="A1952" t="s">
        <v>1956</v>
      </c>
      <c r="B1952" s="3">
        <v>22.515000000000001</v>
      </c>
      <c r="C1952" s="3">
        <v>4.91</v>
      </c>
      <c r="D1952" s="54" t="s">
        <v>3</v>
      </c>
      <c r="E1952" s="54" t="s">
        <v>2</v>
      </c>
      <c r="F1952" s="54" t="s">
        <v>4</v>
      </c>
      <c r="G1952" s="54">
        <v>1</v>
      </c>
      <c r="H1952" t="s">
        <v>2</v>
      </c>
      <c r="I1952" t="str">
        <f t="shared" si="31"/>
        <v>Normal Weight</v>
      </c>
      <c r="J1952" t="str">
        <f>IF(Table1_1[[#This Row],[HBA1C]]&gt;=6.5,"Diabetic",IF(Table1_1[[#This Row],[HBA1C]]&gt;=5.7,"Prediabetic","Normal"))</f>
        <v>Normal</v>
      </c>
    </row>
    <row r="1953" spans="1:10" x14ac:dyDescent="0.3">
      <c r="A1953" t="s">
        <v>1957</v>
      </c>
      <c r="B1953" s="3">
        <v>32.700000000000003</v>
      </c>
      <c r="C1953" s="3">
        <v>4.66</v>
      </c>
      <c r="D1953" s="54" t="s">
        <v>2</v>
      </c>
      <c r="E1953" s="54" t="s">
        <v>2</v>
      </c>
      <c r="F1953" s="54" t="s">
        <v>2</v>
      </c>
      <c r="G1953" s="54">
        <v>0</v>
      </c>
      <c r="H1953" t="s">
        <v>2</v>
      </c>
      <c r="I1953" t="str">
        <f t="shared" si="31"/>
        <v>Obesity</v>
      </c>
      <c r="J1953" t="str">
        <f>IF(Table1_1[[#This Row],[HBA1C]]&gt;=6.5,"Diabetic",IF(Table1_1[[#This Row],[HBA1C]]&gt;=5.7,"Prediabetic","Normal"))</f>
        <v>Normal</v>
      </c>
    </row>
    <row r="1954" spans="1:10" x14ac:dyDescent="0.3">
      <c r="A1954" t="s">
        <v>1958</v>
      </c>
      <c r="B1954" s="3">
        <v>17.75</v>
      </c>
      <c r="C1954" s="3">
        <v>6.8</v>
      </c>
      <c r="D1954" s="54" t="s">
        <v>3</v>
      </c>
      <c r="E1954" s="54" t="s">
        <v>2</v>
      </c>
      <c r="F1954" s="54" t="s">
        <v>2</v>
      </c>
      <c r="G1954" s="54">
        <v>1</v>
      </c>
      <c r="H1954" t="s">
        <v>2</v>
      </c>
      <c r="I1954" t="str">
        <f t="shared" si="31"/>
        <v>Under  Weight</v>
      </c>
      <c r="J1954" t="str">
        <f>IF(Table1_1[[#This Row],[HBA1C]]&gt;=6.5,"Diabetic",IF(Table1_1[[#This Row],[HBA1C]]&gt;=5.7,"Prediabetic","Normal"))</f>
        <v>Diabetic</v>
      </c>
    </row>
    <row r="1955" spans="1:10" x14ac:dyDescent="0.3">
      <c r="A1955" t="s">
        <v>1959</v>
      </c>
      <c r="B1955" s="3">
        <v>33.630000000000003</v>
      </c>
      <c r="C1955" s="3">
        <v>4.47</v>
      </c>
      <c r="D1955" s="54" t="s">
        <v>3</v>
      </c>
      <c r="E1955" s="54" t="s">
        <v>2</v>
      </c>
      <c r="F1955" s="54" t="s">
        <v>2</v>
      </c>
      <c r="G1955" s="54">
        <v>0</v>
      </c>
      <c r="H1955" t="s">
        <v>2</v>
      </c>
      <c r="I1955" t="str">
        <f t="shared" si="31"/>
        <v>Obesity</v>
      </c>
      <c r="J1955" t="str">
        <f>IF(Table1_1[[#This Row],[HBA1C]]&gt;=6.5,"Diabetic",IF(Table1_1[[#This Row],[HBA1C]]&gt;=5.7,"Prediabetic","Normal"))</f>
        <v>Normal</v>
      </c>
    </row>
    <row r="1956" spans="1:10" x14ac:dyDescent="0.3">
      <c r="A1956" t="s">
        <v>1960</v>
      </c>
      <c r="B1956" s="3">
        <v>34.799999999999997</v>
      </c>
      <c r="C1956" s="3">
        <v>4.08</v>
      </c>
      <c r="D1956" s="54" t="s">
        <v>3</v>
      </c>
      <c r="E1956" s="54" t="s">
        <v>2</v>
      </c>
      <c r="F1956" s="54" t="s">
        <v>2</v>
      </c>
      <c r="G1956" s="54">
        <v>1</v>
      </c>
      <c r="H1956" t="s">
        <v>2</v>
      </c>
      <c r="I1956" t="str">
        <f t="shared" si="31"/>
        <v>Obesity</v>
      </c>
      <c r="J1956" t="str">
        <f>IF(Table1_1[[#This Row],[HBA1C]]&gt;=6.5,"Diabetic",IF(Table1_1[[#This Row],[HBA1C]]&gt;=5.7,"Prediabetic","Normal"))</f>
        <v>Normal</v>
      </c>
    </row>
    <row r="1957" spans="1:10" x14ac:dyDescent="0.3">
      <c r="A1957" t="s">
        <v>1961</v>
      </c>
      <c r="B1957" s="3">
        <v>16.809999999999999</v>
      </c>
      <c r="C1957" s="3">
        <v>5.51</v>
      </c>
      <c r="D1957" s="54" t="s">
        <v>3</v>
      </c>
      <c r="E1957" s="54" t="s">
        <v>2</v>
      </c>
      <c r="F1957" s="54" t="s">
        <v>2</v>
      </c>
      <c r="G1957" s="54">
        <v>1</v>
      </c>
      <c r="H1957" t="s">
        <v>2</v>
      </c>
      <c r="I1957" t="str">
        <f t="shared" si="31"/>
        <v>Under  Weight</v>
      </c>
      <c r="J1957" t="str">
        <f>IF(Table1_1[[#This Row],[HBA1C]]&gt;=6.5,"Diabetic",IF(Table1_1[[#This Row],[HBA1C]]&gt;=5.7,"Prediabetic","Normal"))</f>
        <v>Normal</v>
      </c>
    </row>
    <row r="1958" spans="1:10" x14ac:dyDescent="0.3">
      <c r="A1958" t="s">
        <v>1962</v>
      </c>
      <c r="B1958" s="3">
        <v>16.690000000000001</v>
      </c>
      <c r="C1958" s="3">
        <v>8.4</v>
      </c>
      <c r="D1958" s="54" t="s">
        <v>3</v>
      </c>
      <c r="E1958" s="54" t="s">
        <v>2</v>
      </c>
      <c r="F1958" s="54" t="s">
        <v>2</v>
      </c>
      <c r="G1958" s="54">
        <v>0</v>
      </c>
      <c r="H1958" t="s">
        <v>2</v>
      </c>
      <c r="I1958" t="str">
        <f t="shared" si="31"/>
        <v>Under  Weight</v>
      </c>
      <c r="J1958" t="str">
        <f>IF(Table1_1[[#This Row],[HBA1C]]&gt;=6.5,"Diabetic",IF(Table1_1[[#This Row],[HBA1C]]&gt;=5.7,"Prediabetic","Normal"))</f>
        <v>Diabetic</v>
      </c>
    </row>
    <row r="1959" spans="1:10" x14ac:dyDescent="0.3">
      <c r="A1959" t="s">
        <v>1963</v>
      </c>
      <c r="B1959" s="3">
        <v>23.21</v>
      </c>
      <c r="C1959" s="3">
        <v>5.14</v>
      </c>
      <c r="D1959" s="54" t="s">
        <v>3</v>
      </c>
      <c r="E1959" s="54" t="s">
        <v>2</v>
      </c>
      <c r="F1959" s="54" t="s">
        <v>2</v>
      </c>
      <c r="G1959" s="54">
        <v>1</v>
      </c>
      <c r="H1959" t="s">
        <v>2</v>
      </c>
      <c r="I1959" t="str">
        <f t="shared" si="31"/>
        <v>Normal Weight</v>
      </c>
      <c r="J1959" t="str">
        <f>IF(Table1_1[[#This Row],[HBA1C]]&gt;=6.5,"Diabetic",IF(Table1_1[[#This Row],[HBA1C]]&gt;=5.7,"Prediabetic","Normal"))</f>
        <v>Normal</v>
      </c>
    </row>
    <row r="1960" spans="1:10" x14ac:dyDescent="0.3">
      <c r="A1960" t="s">
        <v>1964</v>
      </c>
      <c r="B1960" s="3">
        <v>25.175000000000001</v>
      </c>
      <c r="C1960" s="3">
        <v>5.21</v>
      </c>
      <c r="D1960" s="54" t="s">
        <v>3</v>
      </c>
      <c r="E1960" s="54" t="s">
        <v>2</v>
      </c>
      <c r="F1960" s="54" t="s">
        <v>2</v>
      </c>
      <c r="G1960" s="54">
        <v>1</v>
      </c>
      <c r="H1960" t="s">
        <v>2</v>
      </c>
      <c r="I1960" t="str">
        <f t="shared" si="31"/>
        <v>Overweight</v>
      </c>
      <c r="J1960" t="str">
        <f>IF(Table1_1[[#This Row],[HBA1C]]&gt;=6.5,"Diabetic",IF(Table1_1[[#This Row],[HBA1C]]&gt;=5.7,"Prediabetic","Normal"))</f>
        <v>Normal</v>
      </c>
    </row>
    <row r="1961" spans="1:10" x14ac:dyDescent="0.3">
      <c r="A1961" t="s">
        <v>1965</v>
      </c>
      <c r="B1961" s="3">
        <v>34.770000000000003</v>
      </c>
      <c r="C1961" s="3">
        <v>6.23</v>
      </c>
      <c r="D1961" s="54" t="s">
        <v>2</v>
      </c>
      <c r="E1961" s="54" t="s">
        <v>2</v>
      </c>
      <c r="F1961" s="54" t="s">
        <v>2</v>
      </c>
      <c r="G1961" s="54">
        <v>0</v>
      </c>
      <c r="H1961" t="s">
        <v>2</v>
      </c>
      <c r="I1961" t="str">
        <f t="shared" si="31"/>
        <v>Obesity</v>
      </c>
      <c r="J1961" t="str">
        <f>IF(Table1_1[[#This Row],[HBA1C]]&gt;=6.5,"Diabetic",IF(Table1_1[[#This Row],[HBA1C]]&gt;=5.7,"Prediabetic","Normal"))</f>
        <v>Prediabetic</v>
      </c>
    </row>
    <row r="1962" spans="1:10" x14ac:dyDescent="0.3">
      <c r="A1962" t="s">
        <v>1966</v>
      </c>
      <c r="B1962" s="3">
        <v>27.7</v>
      </c>
      <c r="C1962" s="3">
        <v>5.6</v>
      </c>
      <c r="D1962" s="54" t="s">
        <v>2</v>
      </c>
      <c r="E1962" s="54" t="s">
        <v>2</v>
      </c>
      <c r="F1962" s="54" t="s">
        <v>2</v>
      </c>
      <c r="G1962" s="54">
        <v>1</v>
      </c>
      <c r="H1962" t="s">
        <v>2</v>
      </c>
      <c r="I1962" t="str">
        <f t="shared" si="31"/>
        <v>Overweight</v>
      </c>
      <c r="J1962" t="str">
        <f>IF(Table1_1[[#This Row],[HBA1C]]&gt;=6.5,"Diabetic",IF(Table1_1[[#This Row],[HBA1C]]&gt;=5.7,"Prediabetic","Normal"))</f>
        <v>Normal</v>
      </c>
    </row>
    <row r="1963" spans="1:10" x14ac:dyDescent="0.3">
      <c r="A1963" t="s">
        <v>1967</v>
      </c>
      <c r="B1963" s="3">
        <v>19.12</v>
      </c>
      <c r="C1963" s="3">
        <v>4.72</v>
      </c>
      <c r="D1963" s="54" t="s">
        <v>3</v>
      </c>
      <c r="E1963" s="54" t="s">
        <v>2</v>
      </c>
      <c r="F1963" s="54" t="s">
        <v>2</v>
      </c>
      <c r="G1963" s="54">
        <v>1</v>
      </c>
      <c r="H1963" t="s">
        <v>2</v>
      </c>
      <c r="I1963" t="str">
        <f t="shared" si="31"/>
        <v>Normal Weight</v>
      </c>
      <c r="J1963" t="str">
        <f>IF(Table1_1[[#This Row],[HBA1C]]&gt;=6.5,"Diabetic",IF(Table1_1[[#This Row],[HBA1C]]&gt;=5.7,"Prediabetic","Normal"))</f>
        <v>Normal</v>
      </c>
    </row>
    <row r="1964" spans="1:10" x14ac:dyDescent="0.3">
      <c r="A1964" t="s">
        <v>1968</v>
      </c>
      <c r="B1964" s="3">
        <v>32.67</v>
      </c>
      <c r="C1964" s="3">
        <v>4.67</v>
      </c>
      <c r="D1964" s="54" t="s">
        <v>2</v>
      </c>
      <c r="E1964" s="54" t="s">
        <v>2</v>
      </c>
      <c r="F1964" s="54" t="s">
        <v>4</v>
      </c>
      <c r="G1964" s="54">
        <v>1</v>
      </c>
      <c r="H1964" t="s">
        <v>2</v>
      </c>
      <c r="I1964" t="str">
        <f t="shared" si="31"/>
        <v>Obesity</v>
      </c>
      <c r="J1964" t="str">
        <f>IF(Table1_1[[#This Row],[HBA1C]]&gt;=6.5,"Diabetic",IF(Table1_1[[#This Row],[HBA1C]]&gt;=5.7,"Prediabetic","Normal"))</f>
        <v>Normal</v>
      </c>
    </row>
    <row r="1965" spans="1:10" x14ac:dyDescent="0.3">
      <c r="A1965" t="s">
        <v>1969</v>
      </c>
      <c r="B1965" s="3">
        <v>28.5</v>
      </c>
      <c r="C1965" s="3">
        <v>6.11</v>
      </c>
      <c r="D1965" s="54" t="s">
        <v>2</v>
      </c>
      <c r="E1965" s="54" t="s">
        <v>2</v>
      </c>
      <c r="F1965" s="54" t="s">
        <v>2</v>
      </c>
      <c r="G1965" s="54">
        <v>1</v>
      </c>
      <c r="H1965" t="s">
        <v>2</v>
      </c>
      <c r="I1965" t="str">
        <f t="shared" si="31"/>
        <v>Overweight</v>
      </c>
      <c r="J1965" t="str">
        <f>IF(Table1_1[[#This Row],[HBA1C]]&gt;=6.5,"Diabetic",IF(Table1_1[[#This Row],[HBA1C]]&gt;=5.7,"Prediabetic","Normal"))</f>
        <v>Prediabetic</v>
      </c>
    </row>
    <row r="1966" spans="1:10" x14ac:dyDescent="0.3">
      <c r="A1966" t="s">
        <v>1970</v>
      </c>
      <c r="B1966" s="3">
        <v>39.270000000000003</v>
      </c>
      <c r="C1966" s="3">
        <v>6.25</v>
      </c>
      <c r="D1966" s="54" t="s">
        <v>2</v>
      </c>
      <c r="E1966" s="54" t="s">
        <v>2</v>
      </c>
      <c r="F1966" s="54" t="s">
        <v>2</v>
      </c>
      <c r="G1966" s="54">
        <v>0</v>
      </c>
      <c r="H1966" t="s">
        <v>2</v>
      </c>
      <c r="I1966" t="str">
        <f t="shared" si="31"/>
        <v>Obesity</v>
      </c>
      <c r="J1966" t="str">
        <f>IF(Table1_1[[#This Row],[HBA1C]]&gt;=6.5,"Diabetic",IF(Table1_1[[#This Row],[HBA1C]]&gt;=5.7,"Prediabetic","Normal"))</f>
        <v>Prediabetic</v>
      </c>
    </row>
    <row r="1967" spans="1:10" x14ac:dyDescent="0.3">
      <c r="A1967" t="s">
        <v>1971</v>
      </c>
      <c r="B1967" s="3">
        <v>32.49</v>
      </c>
      <c r="C1967" s="3">
        <v>4</v>
      </c>
      <c r="D1967" s="54" t="s">
        <v>3</v>
      </c>
      <c r="E1967" s="54" t="s">
        <v>2</v>
      </c>
      <c r="F1967" s="54" t="s">
        <v>2</v>
      </c>
      <c r="G1967" s="54">
        <v>0</v>
      </c>
      <c r="H1967" t="s">
        <v>2</v>
      </c>
      <c r="I1967" t="str">
        <f t="shared" si="31"/>
        <v>Obesity</v>
      </c>
      <c r="J1967" t="str">
        <f>IF(Table1_1[[#This Row],[HBA1C]]&gt;=6.5,"Diabetic",IF(Table1_1[[#This Row],[HBA1C]]&gt;=5.7,"Prediabetic","Normal"))</f>
        <v>Normal</v>
      </c>
    </row>
    <row r="1968" spans="1:10" x14ac:dyDescent="0.3">
      <c r="A1968" t="s">
        <v>1972</v>
      </c>
      <c r="B1968" s="3">
        <v>23.7</v>
      </c>
      <c r="C1968" s="3">
        <v>5.55</v>
      </c>
      <c r="D1968" s="54" t="s">
        <v>3</v>
      </c>
      <c r="E1968" s="54" t="s">
        <v>2</v>
      </c>
      <c r="F1968" s="54" t="s">
        <v>2</v>
      </c>
      <c r="G1968" s="54">
        <v>0</v>
      </c>
      <c r="H1968" t="s">
        <v>2</v>
      </c>
      <c r="I1968" t="str">
        <f t="shared" si="31"/>
        <v>Normal Weight</v>
      </c>
      <c r="J1968" t="str">
        <f>IF(Table1_1[[#This Row],[HBA1C]]&gt;=6.5,"Diabetic",IF(Table1_1[[#This Row],[HBA1C]]&gt;=5.7,"Prediabetic","Normal"))</f>
        <v>Normal</v>
      </c>
    </row>
    <row r="1969" spans="1:10" x14ac:dyDescent="0.3">
      <c r="A1969" t="s">
        <v>1973</v>
      </c>
      <c r="B1969" s="3">
        <v>30.4</v>
      </c>
      <c r="C1969" s="3">
        <v>5.95</v>
      </c>
      <c r="D1969" s="54" t="s">
        <v>2</v>
      </c>
      <c r="E1969" s="54" t="s">
        <v>3</v>
      </c>
      <c r="F1969" s="54" t="s">
        <v>2</v>
      </c>
      <c r="G1969" s="54">
        <v>1</v>
      </c>
      <c r="H1969" t="s">
        <v>2</v>
      </c>
      <c r="I1969" t="str">
        <f t="shared" si="31"/>
        <v>Obesity</v>
      </c>
      <c r="J1969" t="str">
        <f>IF(Table1_1[[#This Row],[HBA1C]]&gt;=6.5,"Diabetic",IF(Table1_1[[#This Row],[HBA1C]]&gt;=5.7,"Prediabetic","Normal"))</f>
        <v>Prediabetic</v>
      </c>
    </row>
    <row r="1970" spans="1:10" x14ac:dyDescent="0.3">
      <c r="A1970" t="s">
        <v>1974</v>
      </c>
      <c r="B1970" s="3">
        <v>38.94</v>
      </c>
      <c r="C1970" s="3">
        <v>4.3600000000000003</v>
      </c>
      <c r="D1970" s="54" t="s">
        <v>2</v>
      </c>
      <c r="E1970" s="54" t="s">
        <v>2</v>
      </c>
      <c r="F1970" s="54" t="s">
        <v>4</v>
      </c>
      <c r="G1970" s="54">
        <v>1</v>
      </c>
      <c r="H1970" t="s">
        <v>2</v>
      </c>
      <c r="I1970" t="str">
        <f t="shared" si="31"/>
        <v>Obesity</v>
      </c>
      <c r="J1970" t="str">
        <f>IF(Table1_1[[#This Row],[HBA1C]]&gt;=6.5,"Diabetic",IF(Table1_1[[#This Row],[HBA1C]]&gt;=5.7,"Prediabetic","Normal"))</f>
        <v>Normal</v>
      </c>
    </row>
    <row r="1971" spans="1:10" x14ac:dyDescent="0.3">
      <c r="A1971" t="s">
        <v>1975</v>
      </c>
      <c r="B1971" s="3">
        <v>31.02</v>
      </c>
      <c r="C1971" s="3">
        <v>4.84</v>
      </c>
      <c r="D1971" s="54" t="s">
        <v>2</v>
      </c>
      <c r="E1971" s="54" t="s">
        <v>2</v>
      </c>
      <c r="F1971" s="54" t="s">
        <v>4</v>
      </c>
      <c r="G1971" s="54">
        <v>1</v>
      </c>
      <c r="H1971" t="s">
        <v>2</v>
      </c>
      <c r="I1971" t="str">
        <f t="shared" si="31"/>
        <v>Obesity</v>
      </c>
      <c r="J1971" t="str">
        <f>IF(Table1_1[[#This Row],[HBA1C]]&gt;=6.5,"Diabetic",IF(Table1_1[[#This Row],[HBA1C]]&gt;=5.7,"Prediabetic","Normal"))</f>
        <v>Normal</v>
      </c>
    </row>
    <row r="1972" spans="1:10" x14ac:dyDescent="0.3">
      <c r="A1972" t="s">
        <v>1976</v>
      </c>
      <c r="B1972" s="3">
        <v>17.5</v>
      </c>
      <c r="C1972" s="3">
        <v>4.5599999999999996</v>
      </c>
      <c r="D1972" s="54" t="s">
        <v>2</v>
      </c>
      <c r="E1972" s="54" t="s">
        <v>2</v>
      </c>
      <c r="F1972" s="54" t="s">
        <v>2</v>
      </c>
      <c r="G1972" s="54">
        <v>1</v>
      </c>
      <c r="H1972" t="s">
        <v>2</v>
      </c>
      <c r="I1972" t="str">
        <f t="shared" si="31"/>
        <v>Under  Weight</v>
      </c>
      <c r="J1972" t="str">
        <f>IF(Table1_1[[#This Row],[HBA1C]]&gt;=6.5,"Diabetic",IF(Table1_1[[#This Row],[HBA1C]]&gt;=5.7,"Prediabetic","Normal"))</f>
        <v>Normal</v>
      </c>
    </row>
    <row r="1973" spans="1:10" x14ac:dyDescent="0.3">
      <c r="A1973" t="s">
        <v>1977</v>
      </c>
      <c r="B1973" s="3">
        <v>34.799999999999997</v>
      </c>
      <c r="C1973" s="3">
        <v>4.42</v>
      </c>
      <c r="D1973" s="54" t="s">
        <v>3</v>
      </c>
      <c r="E1973" s="54" t="s">
        <v>3</v>
      </c>
      <c r="F1973" s="54" t="s">
        <v>2</v>
      </c>
      <c r="G1973" s="54">
        <v>2</v>
      </c>
      <c r="H1973" t="s">
        <v>2</v>
      </c>
      <c r="I1973" t="str">
        <f t="shared" si="31"/>
        <v>Obesity</v>
      </c>
      <c r="J1973" t="str">
        <f>IF(Table1_1[[#This Row],[HBA1C]]&gt;=6.5,"Diabetic",IF(Table1_1[[#This Row],[HBA1C]]&gt;=5.7,"Prediabetic","Normal"))</f>
        <v>Normal</v>
      </c>
    </row>
    <row r="1974" spans="1:10" x14ac:dyDescent="0.3">
      <c r="A1974" t="s">
        <v>1978</v>
      </c>
      <c r="B1974" s="3">
        <v>17.3</v>
      </c>
      <c r="C1974" s="3">
        <v>7.66</v>
      </c>
      <c r="D1974" s="54" t="s">
        <v>3</v>
      </c>
      <c r="E1974" s="54" t="s">
        <v>2</v>
      </c>
      <c r="F1974" s="54" t="s">
        <v>2</v>
      </c>
      <c r="G1974" s="54">
        <v>1</v>
      </c>
      <c r="H1974" t="s">
        <v>2</v>
      </c>
      <c r="I1974" t="str">
        <f t="shared" si="31"/>
        <v>Under  Weight</v>
      </c>
      <c r="J1974" t="str">
        <f>IF(Table1_1[[#This Row],[HBA1C]]&gt;=6.5,"Diabetic",IF(Table1_1[[#This Row],[HBA1C]]&gt;=5.7,"Prediabetic","Normal"))</f>
        <v>Diabetic</v>
      </c>
    </row>
    <row r="1975" spans="1:10" x14ac:dyDescent="0.3">
      <c r="A1975" t="s">
        <v>1979</v>
      </c>
      <c r="B1975" s="3">
        <v>32.25</v>
      </c>
      <c r="C1975" s="3">
        <v>5.2</v>
      </c>
      <c r="D1975" s="54" t="s">
        <v>3</v>
      </c>
      <c r="E1975" s="54" t="s">
        <v>2</v>
      </c>
      <c r="F1975" s="54" t="s">
        <v>2</v>
      </c>
      <c r="G1975" s="54">
        <v>0</v>
      </c>
      <c r="H1975" t="s">
        <v>2</v>
      </c>
      <c r="I1975" t="str">
        <f t="shared" si="31"/>
        <v>Obesity</v>
      </c>
      <c r="J1975" t="str">
        <f>IF(Table1_1[[#This Row],[HBA1C]]&gt;=6.5,"Diabetic",IF(Table1_1[[#This Row],[HBA1C]]&gt;=5.7,"Prediabetic","Normal"))</f>
        <v>Normal</v>
      </c>
    </row>
    <row r="1976" spans="1:10" x14ac:dyDescent="0.3">
      <c r="A1976" t="s">
        <v>1980</v>
      </c>
      <c r="B1976" s="3">
        <v>42.4</v>
      </c>
      <c r="C1976" s="3">
        <v>5.53</v>
      </c>
      <c r="D1976" s="54" t="s">
        <v>3</v>
      </c>
      <c r="E1976" s="54" t="s">
        <v>2</v>
      </c>
      <c r="F1976" s="54" t="s">
        <v>2</v>
      </c>
      <c r="G1976" s="54">
        <v>0</v>
      </c>
      <c r="H1976" t="s">
        <v>2</v>
      </c>
      <c r="I1976" t="str">
        <f t="shared" si="31"/>
        <v>Obesity</v>
      </c>
      <c r="J1976" t="str">
        <f>IF(Table1_1[[#This Row],[HBA1C]]&gt;=6.5,"Diabetic",IF(Table1_1[[#This Row],[HBA1C]]&gt;=5.7,"Prediabetic","Normal"))</f>
        <v>Normal</v>
      </c>
    </row>
    <row r="1977" spans="1:10" x14ac:dyDescent="0.3">
      <c r="A1977" t="s">
        <v>1981</v>
      </c>
      <c r="B1977" s="3">
        <v>38.664999999999999</v>
      </c>
      <c r="C1977" s="3">
        <v>4.8600000000000003</v>
      </c>
      <c r="D1977" s="54" t="s">
        <v>2</v>
      </c>
      <c r="E1977" s="54" t="s">
        <v>3</v>
      </c>
      <c r="F1977" s="54" t="s">
        <v>2</v>
      </c>
      <c r="G1977" s="54">
        <v>1</v>
      </c>
      <c r="H1977" t="s">
        <v>2</v>
      </c>
      <c r="I1977" t="str">
        <f t="shared" si="31"/>
        <v>Obesity</v>
      </c>
      <c r="J1977" t="str">
        <f>IF(Table1_1[[#This Row],[HBA1C]]&gt;=6.5,"Diabetic",IF(Table1_1[[#This Row],[HBA1C]]&gt;=5.7,"Prediabetic","Normal"))</f>
        <v>Normal</v>
      </c>
    </row>
    <row r="1978" spans="1:10" x14ac:dyDescent="0.3">
      <c r="A1978" t="s">
        <v>1982</v>
      </c>
      <c r="B1978" s="3">
        <v>29.92</v>
      </c>
      <c r="C1978" s="3">
        <v>5.49</v>
      </c>
      <c r="D1978" s="54" t="s">
        <v>3</v>
      </c>
      <c r="E1978" s="54" t="s">
        <v>2</v>
      </c>
      <c r="F1978" s="54" t="s">
        <v>2</v>
      </c>
      <c r="G1978" s="54">
        <v>0</v>
      </c>
      <c r="H1978" t="s">
        <v>2</v>
      </c>
      <c r="I1978" t="str">
        <f t="shared" si="31"/>
        <v>Overweight</v>
      </c>
      <c r="J1978" t="str">
        <f>IF(Table1_1[[#This Row],[HBA1C]]&gt;=6.5,"Diabetic",IF(Table1_1[[#This Row],[HBA1C]]&gt;=5.7,"Prediabetic","Normal"))</f>
        <v>Normal</v>
      </c>
    </row>
    <row r="1979" spans="1:10" x14ac:dyDescent="0.3">
      <c r="A1979" t="s">
        <v>1983</v>
      </c>
      <c r="B1979" s="3">
        <v>29.48</v>
      </c>
      <c r="C1979" s="3">
        <v>4.09</v>
      </c>
      <c r="D1979" s="54" t="s">
        <v>3</v>
      </c>
      <c r="E1979" s="54" t="s">
        <v>2</v>
      </c>
      <c r="F1979" s="54" t="s">
        <v>2</v>
      </c>
      <c r="G1979" s="54">
        <v>0</v>
      </c>
      <c r="H1979" t="s">
        <v>2</v>
      </c>
      <c r="I1979" t="str">
        <f t="shared" si="31"/>
        <v>Overweight</v>
      </c>
      <c r="J1979" t="str">
        <f>IF(Table1_1[[#This Row],[HBA1C]]&gt;=6.5,"Diabetic",IF(Table1_1[[#This Row],[HBA1C]]&gt;=5.7,"Prediabetic","Normal"))</f>
        <v>Normal</v>
      </c>
    </row>
    <row r="1980" spans="1:10" x14ac:dyDescent="0.3">
      <c r="A1980" t="s">
        <v>1984</v>
      </c>
      <c r="B1980" s="3">
        <v>28.785</v>
      </c>
      <c r="C1980" s="3">
        <v>4.3099999999999996</v>
      </c>
      <c r="D1980" s="54" t="s">
        <v>3</v>
      </c>
      <c r="E1980" s="54" t="s">
        <v>2</v>
      </c>
      <c r="F1980" s="54" t="s">
        <v>2</v>
      </c>
      <c r="G1980" s="54">
        <v>0</v>
      </c>
      <c r="H1980" t="s">
        <v>2</v>
      </c>
      <c r="I1980" t="str">
        <f t="shared" si="31"/>
        <v>Overweight</v>
      </c>
      <c r="J1980" t="str">
        <f>IF(Table1_1[[#This Row],[HBA1C]]&gt;=6.5,"Diabetic",IF(Table1_1[[#This Row],[HBA1C]]&gt;=5.7,"Prediabetic","Normal"))</f>
        <v>Normal</v>
      </c>
    </row>
    <row r="1981" spans="1:10" x14ac:dyDescent="0.3">
      <c r="A1981" t="s">
        <v>1985</v>
      </c>
      <c r="B1981" s="3">
        <v>19.8</v>
      </c>
      <c r="C1981" s="3">
        <v>4</v>
      </c>
      <c r="D1981" s="54" t="s">
        <v>3</v>
      </c>
      <c r="E1981" s="54" t="s">
        <v>2</v>
      </c>
      <c r="F1981" s="54" t="s">
        <v>2</v>
      </c>
      <c r="G1981" s="54">
        <v>0</v>
      </c>
      <c r="H1981" t="s">
        <v>2</v>
      </c>
      <c r="I1981" t="str">
        <f t="shared" si="31"/>
        <v>Normal Weight</v>
      </c>
      <c r="J1981" t="str">
        <f>IF(Table1_1[[#This Row],[HBA1C]]&gt;=6.5,"Diabetic",IF(Table1_1[[#This Row],[HBA1C]]&gt;=5.7,"Prediabetic","Normal"))</f>
        <v>Normal</v>
      </c>
    </row>
    <row r="1982" spans="1:10" x14ac:dyDescent="0.3">
      <c r="A1982" t="s">
        <v>1986</v>
      </c>
      <c r="B1982" s="3">
        <v>35.53</v>
      </c>
      <c r="C1982" s="3">
        <v>4.68</v>
      </c>
      <c r="D1982" s="54" t="s">
        <v>2</v>
      </c>
      <c r="E1982" s="54" t="s">
        <v>2</v>
      </c>
      <c r="F1982" s="54" t="s">
        <v>4</v>
      </c>
      <c r="G1982" s="54">
        <v>1</v>
      </c>
      <c r="H1982" t="s">
        <v>2</v>
      </c>
      <c r="I1982" t="str">
        <f t="shared" si="31"/>
        <v>Obesity</v>
      </c>
      <c r="J1982" t="str">
        <f>IF(Table1_1[[#This Row],[HBA1C]]&gt;=6.5,"Diabetic",IF(Table1_1[[#This Row],[HBA1C]]&gt;=5.7,"Prediabetic","Normal"))</f>
        <v>Normal</v>
      </c>
    </row>
    <row r="1983" spans="1:10" x14ac:dyDescent="0.3">
      <c r="A1983" t="s">
        <v>1987</v>
      </c>
      <c r="B1983" s="3">
        <v>21.47</v>
      </c>
      <c r="C1983" s="3">
        <v>4.0199999999999996</v>
      </c>
      <c r="D1983" s="54" t="s">
        <v>3</v>
      </c>
      <c r="E1983" s="54" t="s">
        <v>2</v>
      </c>
      <c r="F1983" s="54" t="s">
        <v>2</v>
      </c>
      <c r="G1983" s="54">
        <v>1</v>
      </c>
      <c r="H1983" t="s">
        <v>2</v>
      </c>
      <c r="I1983" t="str">
        <f t="shared" si="31"/>
        <v>Normal Weight</v>
      </c>
      <c r="J1983" t="str">
        <f>IF(Table1_1[[#This Row],[HBA1C]]&gt;=6.5,"Diabetic",IF(Table1_1[[#This Row],[HBA1C]]&gt;=5.7,"Prediabetic","Normal"))</f>
        <v>Normal</v>
      </c>
    </row>
    <row r="1984" spans="1:10" x14ac:dyDescent="0.3">
      <c r="A1984" t="s">
        <v>1988</v>
      </c>
      <c r="B1984" s="3">
        <v>25.9</v>
      </c>
      <c r="C1984" s="3">
        <v>5.12</v>
      </c>
      <c r="D1984" s="54" t="s">
        <v>2</v>
      </c>
      <c r="E1984" s="54" t="s">
        <v>2</v>
      </c>
      <c r="F1984" s="54" t="s">
        <v>4</v>
      </c>
      <c r="G1984" s="54">
        <v>1</v>
      </c>
      <c r="H1984" t="s">
        <v>2</v>
      </c>
      <c r="I1984" t="str">
        <f t="shared" si="31"/>
        <v>Overweight</v>
      </c>
      <c r="J1984" t="str">
        <f>IF(Table1_1[[#This Row],[HBA1C]]&gt;=6.5,"Diabetic",IF(Table1_1[[#This Row],[HBA1C]]&gt;=5.7,"Prediabetic","Normal"))</f>
        <v>Normal</v>
      </c>
    </row>
    <row r="1985" spans="1:10" x14ac:dyDescent="0.3">
      <c r="A1985" t="s">
        <v>1989</v>
      </c>
      <c r="B1985" s="3">
        <v>20.81</v>
      </c>
      <c r="C1985" s="3">
        <v>5.52</v>
      </c>
      <c r="D1985" s="54" t="s">
        <v>2</v>
      </c>
      <c r="E1985" s="54" t="s">
        <v>2</v>
      </c>
      <c r="F1985" s="54" t="s">
        <v>2</v>
      </c>
      <c r="G1985" s="54">
        <v>0</v>
      </c>
      <c r="H1985" t="s">
        <v>2</v>
      </c>
      <c r="I1985" t="str">
        <f t="shared" si="31"/>
        <v>Normal Weight</v>
      </c>
      <c r="J1985" t="str">
        <f>IF(Table1_1[[#This Row],[HBA1C]]&gt;=6.5,"Diabetic",IF(Table1_1[[#This Row],[HBA1C]]&gt;=5.7,"Prediabetic","Normal"))</f>
        <v>Normal</v>
      </c>
    </row>
    <row r="1986" spans="1:10" x14ac:dyDescent="0.3">
      <c r="A1986" t="s">
        <v>1990</v>
      </c>
      <c r="B1986" s="3">
        <v>25.84</v>
      </c>
      <c r="C1986" s="3">
        <v>5.81</v>
      </c>
      <c r="D1986" s="54" t="s">
        <v>3</v>
      </c>
      <c r="E1986" s="54" t="s">
        <v>2</v>
      </c>
      <c r="F1986" s="54" t="s">
        <v>4</v>
      </c>
      <c r="G1986" s="54">
        <v>1</v>
      </c>
      <c r="H1986" t="s">
        <v>2</v>
      </c>
      <c r="I1986" t="str">
        <f t="shared" si="31"/>
        <v>Overweight</v>
      </c>
      <c r="J1986" t="str">
        <f>IF(Table1_1[[#This Row],[HBA1C]]&gt;=6.5,"Diabetic",IF(Table1_1[[#This Row],[HBA1C]]&gt;=5.7,"Prediabetic","Normal"))</f>
        <v>Prediabetic</v>
      </c>
    </row>
    <row r="1987" spans="1:10" x14ac:dyDescent="0.3">
      <c r="A1987" t="s">
        <v>1991</v>
      </c>
      <c r="B1987" s="3">
        <v>30.95</v>
      </c>
      <c r="C1987" s="3">
        <v>5.16</v>
      </c>
      <c r="D1987" s="54" t="s">
        <v>2</v>
      </c>
      <c r="E1987" s="54" t="s">
        <v>2</v>
      </c>
      <c r="F1987" s="54" t="s">
        <v>4</v>
      </c>
      <c r="G1987" s="54">
        <v>1</v>
      </c>
      <c r="H1987" t="s">
        <v>2</v>
      </c>
      <c r="I1987" t="str">
        <f t="shared" si="31"/>
        <v>Obesity</v>
      </c>
      <c r="J1987" t="str">
        <f>IF(Table1_1[[#This Row],[HBA1C]]&gt;=6.5,"Diabetic",IF(Table1_1[[#This Row],[HBA1C]]&gt;=5.7,"Prediabetic","Normal"))</f>
        <v>Normal</v>
      </c>
    </row>
    <row r="1988" spans="1:10" x14ac:dyDescent="0.3">
      <c r="A1988" t="s">
        <v>1992</v>
      </c>
      <c r="B1988" s="3">
        <v>30.54</v>
      </c>
      <c r="C1988" s="3">
        <v>5</v>
      </c>
      <c r="D1988" s="54" t="s">
        <v>2</v>
      </c>
      <c r="E1988" s="54" t="s">
        <v>2</v>
      </c>
      <c r="F1988" s="54" t="s">
        <v>4</v>
      </c>
      <c r="G1988" s="54">
        <v>1</v>
      </c>
      <c r="H1988" t="s">
        <v>2</v>
      </c>
      <c r="I1988" t="str">
        <f t="shared" si="31"/>
        <v>Obesity</v>
      </c>
      <c r="J1988" t="str">
        <f>IF(Table1_1[[#This Row],[HBA1C]]&gt;=6.5,"Diabetic",IF(Table1_1[[#This Row],[HBA1C]]&gt;=5.7,"Prediabetic","Normal"))</f>
        <v>Normal</v>
      </c>
    </row>
    <row r="1989" spans="1:10" x14ac:dyDescent="0.3">
      <c r="A1989" t="s">
        <v>1993</v>
      </c>
      <c r="B1989" s="3">
        <v>33.914999999999999</v>
      </c>
      <c r="C1989" s="3">
        <v>5.84</v>
      </c>
      <c r="D1989" s="54" t="s">
        <v>3</v>
      </c>
      <c r="E1989" s="54" t="s">
        <v>2</v>
      </c>
      <c r="F1989" s="54" t="s">
        <v>2</v>
      </c>
      <c r="G1989" s="54">
        <v>0</v>
      </c>
      <c r="H1989" t="s">
        <v>2</v>
      </c>
      <c r="I1989" t="str">
        <f t="shared" si="31"/>
        <v>Obesity</v>
      </c>
      <c r="J1989" t="str">
        <f>IF(Table1_1[[#This Row],[HBA1C]]&gt;=6.5,"Diabetic",IF(Table1_1[[#This Row],[HBA1C]]&gt;=5.7,"Prediabetic","Normal"))</f>
        <v>Prediabetic</v>
      </c>
    </row>
    <row r="1990" spans="1:10" x14ac:dyDescent="0.3">
      <c r="A1990" t="s">
        <v>1994</v>
      </c>
      <c r="B1990" s="3">
        <v>33.31</v>
      </c>
      <c r="C1990" s="3">
        <v>4.1900000000000004</v>
      </c>
      <c r="D1990" s="54" t="s">
        <v>2</v>
      </c>
      <c r="E1990" s="54" t="s">
        <v>2</v>
      </c>
      <c r="F1990" s="54" t="s">
        <v>4</v>
      </c>
      <c r="G1990" s="54">
        <v>1</v>
      </c>
      <c r="H1990" t="s">
        <v>2</v>
      </c>
      <c r="I1990" t="str">
        <f t="shared" si="31"/>
        <v>Obesity</v>
      </c>
      <c r="J1990" t="str">
        <f>IF(Table1_1[[#This Row],[HBA1C]]&gt;=6.5,"Diabetic",IF(Table1_1[[#This Row],[HBA1C]]&gt;=5.7,"Prediabetic","Normal"))</f>
        <v>Normal</v>
      </c>
    </row>
    <row r="1991" spans="1:10" x14ac:dyDescent="0.3">
      <c r="A1991" t="s">
        <v>1995</v>
      </c>
      <c r="B1991" s="3">
        <v>25.745000000000001</v>
      </c>
      <c r="C1991" s="3">
        <v>4.62</v>
      </c>
      <c r="D1991" s="54" t="s">
        <v>3</v>
      </c>
      <c r="E1991" s="54" t="s">
        <v>2</v>
      </c>
      <c r="F1991" s="54" t="s">
        <v>2</v>
      </c>
      <c r="G1991" s="54">
        <v>0</v>
      </c>
      <c r="H1991" t="s">
        <v>2</v>
      </c>
      <c r="I1991" t="str">
        <f t="shared" si="31"/>
        <v>Overweight</v>
      </c>
      <c r="J1991" t="str">
        <f>IF(Table1_1[[#This Row],[HBA1C]]&gt;=6.5,"Diabetic",IF(Table1_1[[#This Row],[HBA1C]]&gt;=5.7,"Prediabetic","Normal"))</f>
        <v>Normal</v>
      </c>
    </row>
    <row r="1992" spans="1:10" x14ac:dyDescent="0.3">
      <c r="A1992" t="s">
        <v>1996</v>
      </c>
      <c r="B1992" s="3">
        <v>37.1</v>
      </c>
      <c r="C1992" s="3">
        <v>6.24</v>
      </c>
      <c r="D1992" s="54" t="s">
        <v>2</v>
      </c>
      <c r="E1992" s="54" t="s">
        <v>2</v>
      </c>
      <c r="F1992" s="54" t="s">
        <v>2</v>
      </c>
      <c r="G1992" s="54">
        <v>0</v>
      </c>
      <c r="H1992" t="s">
        <v>2</v>
      </c>
      <c r="I1992" t="str">
        <f t="shared" ref="I1992:I2055" si="32">IF(B1992&gt;=30,"Obesity",IF(B1992&gt;=25,"Overweight",IF(B1992&gt;18.5,"Normal Weight","Under  Weight")))</f>
        <v>Obesity</v>
      </c>
      <c r="J1992" t="str">
        <f>IF(Table1_1[[#This Row],[HBA1C]]&gt;=6.5,"Diabetic",IF(Table1_1[[#This Row],[HBA1C]]&gt;=5.7,"Prediabetic","Normal"))</f>
        <v>Prediabetic</v>
      </c>
    </row>
    <row r="1993" spans="1:10" x14ac:dyDescent="0.3">
      <c r="A1993" t="s">
        <v>1997</v>
      </c>
      <c r="B1993" s="3">
        <v>35.435000000000002</v>
      </c>
      <c r="C1993" s="3">
        <v>5.81</v>
      </c>
      <c r="D1993" s="54" t="s">
        <v>2</v>
      </c>
      <c r="E1993" s="54" t="s">
        <v>2</v>
      </c>
      <c r="F1993" s="54" t="s">
        <v>2</v>
      </c>
      <c r="G1993" s="54">
        <v>0</v>
      </c>
      <c r="H1993" t="s">
        <v>2</v>
      </c>
      <c r="I1993" t="str">
        <f t="shared" si="32"/>
        <v>Obesity</v>
      </c>
      <c r="J1993" t="str">
        <f>IF(Table1_1[[#This Row],[HBA1C]]&gt;=6.5,"Diabetic",IF(Table1_1[[#This Row],[HBA1C]]&gt;=5.7,"Prediabetic","Normal"))</f>
        <v>Prediabetic</v>
      </c>
    </row>
    <row r="1994" spans="1:10" x14ac:dyDescent="0.3">
      <c r="A1994" t="s">
        <v>1998</v>
      </c>
      <c r="B1994" s="3">
        <v>20.399999999999999</v>
      </c>
      <c r="C1994" s="3">
        <v>4.83</v>
      </c>
      <c r="D1994" s="54" t="s">
        <v>2</v>
      </c>
      <c r="E1994" s="54" t="s">
        <v>2</v>
      </c>
      <c r="F1994" s="54" t="s">
        <v>2</v>
      </c>
      <c r="G1994" s="54">
        <v>0</v>
      </c>
      <c r="H1994" t="s">
        <v>2</v>
      </c>
      <c r="I1994" t="str">
        <f t="shared" si="32"/>
        <v>Normal Weight</v>
      </c>
      <c r="J1994" t="str">
        <f>IF(Table1_1[[#This Row],[HBA1C]]&gt;=6.5,"Diabetic",IF(Table1_1[[#This Row],[HBA1C]]&gt;=5.7,"Prediabetic","Normal"))</f>
        <v>Normal</v>
      </c>
    </row>
    <row r="1995" spans="1:10" x14ac:dyDescent="0.3">
      <c r="A1995" t="s">
        <v>1999</v>
      </c>
      <c r="B1995" s="3">
        <v>42.13</v>
      </c>
      <c r="C1995" s="3">
        <v>5.72</v>
      </c>
      <c r="D1995" s="54" t="s">
        <v>3</v>
      </c>
      <c r="E1995" s="54" t="s">
        <v>2</v>
      </c>
      <c r="F1995" s="54" t="s">
        <v>4</v>
      </c>
      <c r="G1995" s="54">
        <v>1</v>
      </c>
      <c r="H1995" t="s">
        <v>2</v>
      </c>
      <c r="I1995" t="str">
        <f t="shared" si="32"/>
        <v>Obesity</v>
      </c>
      <c r="J1995" t="str">
        <f>IF(Table1_1[[#This Row],[HBA1C]]&gt;=6.5,"Diabetic",IF(Table1_1[[#This Row],[HBA1C]]&gt;=5.7,"Prediabetic","Normal"))</f>
        <v>Prediabetic</v>
      </c>
    </row>
    <row r="1996" spans="1:10" x14ac:dyDescent="0.3">
      <c r="A1996" t="s">
        <v>2000</v>
      </c>
      <c r="B1996" s="3">
        <v>33.99</v>
      </c>
      <c r="C1996" s="3">
        <v>4.83</v>
      </c>
      <c r="D1996" s="54" t="s">
        <v>3</v>
      </c>
      <c r="E1996" s="54" t="s">
        <v>2</v>
      </c>
      <c r="F1996" s="54" t="s">
        <v>4</v>
      </c>
      <c r="G1996" s="54">
        <v>1</v>
      </c>
      <c r="H1996" t="s">
        <v>2</v>
      </c>
      <c r="I1996" t="str">
        <f t="shared" si="32"/>
        <v>Obesity</v>
      </c>
      <c r="J1996" t="str">
        <f>IF(Table1_1[[#This Row],[HBA1C]]&gt;=6.5,"Diabetic",IF(Table1_1[[#This Row],[HBA1C]]&gt;=5.7,"Prediabetic","Normal"))</f>
        <v>Normal</v>
      </c>
    </row>
    <row r="1997" spans="1:10" x14ac:dyDescent="0.3">
      <c r="A1997" t="s">
        <v>2001</v>
      </c>
      <c r="B1997" s="3">
        <v>28.594999999999999</v>
      </c>
      <c r="C1997" s="3">
        <v>4.1399999999999997</v>
      </c>
      <c r="D1997" s="54" t="s">
        <v>3</v>
      </c>
      <c r="E1997" s="54" t="s">
        <v>2</v>
      </c>
      <c r="F1997" s="54" t="s">
        <v>4</v>
      </c>
      <c r="G1997" s="54">
        <v>1</v>
      </c>
      <c r="H1997" t="s">
        <v>2</v>
      </c>
      <c r="I1997" t="str">
        <f t="shared" si="32"/>
        <v>Overweight</v>
      </c>
      <c r="J1997" t="str">
        <f>IF(Table1_1[[#This Row],[HBA1C]]&gt;=6.5,"Diabetic",IF(Table1_1[[#This Row],[HBA1C]]&gt;=5.7,"Prediabetic","Normal"))</f>
        <v>Normal</v>
      </c>
    </row>
    <row r="1998" spans="1:10" x14ac:dyDescent="0.3">
      <c r="A1998" t="s">
        <v>2002</v>
      </c>
      <c r="B1998" s="3">
        <v>20.8</v>
      </c>
      <c r="C1998" s="3">
        <v>4.07</v>
      </c>
      <c r="D1998" s="54" t="s">
        <v>3</v>
      </c>
      <c r="E1998" s="54" t="s">
        <v>2</v>
      </c>
      <c r="F1998" s="54" t="s">
        <v>4</v>
      </c>
      <c r="G1998" s="54">
        <v>1</v>
      </c>
      <c r="H1998" t="s">
        <v>2</v>
      </c>
      <c r="I1998" t="str">
        <f t="shared" si="32"/>
        <v>Normal Weight</v>
      </c>
      <c r="J1998" t="str">
        <f>IF(Table1_1[[#This Row],[HBA1C]]&gt;=6.5,"Diabetic",IF(Table1_1[[#This Row],[HBA1C]]&gt;=5.7,"Prediabetic","Normal"))</f>
        <v>Normal</v>
      </c>
    </row>
    <row r="1999" spans="1:10" x14ac:dyDescent="0.3">
      <c r="A1999" t="s">
        <v>2003</v>
      </c>
      <c r="B1999" s="3">
        <v>23.465</v>
      </c>
      <c r="C1999" s="3">
        <v>6.26</v>
      </c>
      <c r="D1999" s="54" t="s">
        <v>3</v>
      </c>
      <c r="E1999" s="54" t="s">
        <v>2</v>
      </c>
      <c r="F1999" s="54" t="s">
        <v>4</v>
      </c>
      <c r="G1999" s="54">
        <v>1</v>
      </c>
      <c r="H1999" t="s">
        <v>2</v>
      </c>
      <c r="I1999" t="str">
        <f t="shared" si="32"/>
        <v>Normal Weight</v>
      </c>
      <c r="J1999" t="str">
        <f>IF(Table1_1[[#This Row],[HBA1C]]&gt;=6.5,"Diabetic",IF(Table1_1[[#This Row],[HBA1C]]&gt;=5.7,"Prediabetic","Normal"))</f>
        <v>Prediabetic</v>
      </c>
    </row>
    <row r="2000" spans="1:10" x14ac:dyDescent="0.3">
      <c r="A2000" t="s">
        <v>2004</v>
      </c>
      <c r="B2000" s="3">
        <v>40.185000000000002</v>
      </c>
      <c r="C2000" s="3">
        <v>5.88</v>
      </c>
      <c r="D2000" s="54" t="s">
        <v>3</v>
      </c>
      <c r="E2000" s="54" t="s">
        <v>2</v>
      </c>
      <c r="F2000" s="54" t="s">
        <v>2</v>
      </c>
      <c r="G2000" s="54">
        <v>0</v>
      </c>
      <c r="H2000" t="s">
        <v>2</v>
      </c>
      <c r="I2000" t="str">
        <f t="shared" si="32"/>
        <v>Obesity</v>
      </c>
      <c r="J2000" t="str">
        <f>IF(Table1_1[[#This Row],[HBA1C]]&gt;=6.5,"Diabetic",IF(Table1_1[[#This Row],[HBA1C]]&gt;=5.7,"Prediabetic","Normal"))</f>
        <v>Prediabetic</v>
      </c>
    </row>
    <row r="2001" spans="1:10" x14ac:dyDescent="0.3">
      <c r="A2001" t="s">
        <v>2005</v>
      </c>
      <c r="B2001" s="3">
        <v>21.89</v>
      </c>
      <c r="C2001" s="3">
        <v>5.72</v>
      </c>
      <c r="D2001" s="54" t="s">
        <v>3</v>
      </c>
      <c r="E2001" s="54" t="s">
        <v>2</v>
      </c>
      <c r="F2001" s="54" t="s">
        <v>2</v>
      </c>
      <c r="G2001" s="54">
        <v>0</v>
      </c>
      <c r="H2001" t="s">
        <v>2</v>
      </c>
      <c r="I2001" t="str">
        <f t="shared" si="32"/>
        <v>Normal Weight</v>
      </c>
      <c r="J2001" t="str">
        <f>IF(Table1_1[[#This Row],[HBA1C]]&gt;=6.5,"Diabetic",IF(Table1_1[[#This Row],[HBA1C]]&gt;=5.7,"Prediabetic","Normal"))</f>
        <v>Prediabetic</v>
      </c>
    </row>
    <row r="2002" spans="1:10" x14ac:dyDescent="0.3">
      <c r="A2002" t="s">
        <v>2006</v>
      </c>
      <c r="B2002" s="3">
        <v>29.34</v>
      </c>
      <c r="C2002" s="3">
        <v>6.09</v>
      </c>
      <c r="D2002" s="54" t="s">
        <v>3</v>
      </c>
      <c r="E2002" s="54" t="s">
        <v>3</v>
      </c>
      <c r="F2002" s="54" t="s">
        <v>2</v>
      </c>
      <c r="G2002" s="54">
        <v>2</v>
      </c>
      <c r="H2002" t="s">
        <v>2</v>
      </c>
      <c r="I2002" t="str">
        <f t="shared" si="32"/>
        <v>Overweight</v>
      </c>
      <c r="J2002" t="str">
        <f>IF(Table1_1[[#This Row],[HBA1C]]&gt;=6.5,"Diabetic",IF(Table1_1[[#This Row],[HBA1C]]&gt;=5.7,"Prediabetic","Normal"))</f>
        <v>Prediabetic</v>
      </c>
    </row>
    <row r="2003" spans="1:10" x14ac:dyDescent="0.3">
      <c r="A2003" t="s">
        <v>2007</v>
      </c>
      <c r="B2003" s="3">
        <v>22.61</v>
      </c>
      <c r="C2003" s="3">
        <v>4.25</v>
      </c>
      <c r="D2003" s="54" t="s">
        <v>3</v>
      </c>
      <c r="E2003" s="54" t="s">
        <v>2</v>
      </c>
      <c r="F2003" s="54" t="s">
        <v>2</v>
      </c>
      <c r="G2003" s="54">
        <v>0</v>
      </c>
      <c r="H2003" t="s">
        <v>2</v>
      </c>
      <c r="I2003" t="str">
        <f t="shared" si="32"/>
        <v>Normal Weight</v>
      </c>
      <c r="J2003" t="str">
        <f>IF(Table1_1[[#This Row],[HBA1C]]&gt;=6.5,"Diabetic",IF(Table1_1[[#This Row],[HBA1C]]&gt;=5.7,"Prediabetic","Normal"))</f>
        <v>Normal</v>
      </c>
    </row>
    <row r="2004" spans="1:10" x14ac:dyDescent="0.3">
      <c r="A2004" t="s">
        <v>2008</v>
      </c>
      <c r="B2004" s="3">
        <v>22.23</v>
      </c>
      <c r="C2004" s="3">
        <v>6.09</v>
      </c>
      <c r="D2004" s="54" t="s">
        <v>3</v>
      </c>
      <c r="E2004" s="54" t="s">
        <v>2</v>
      </c>
      <c r="F2004" s="54" t="s">
        <v>2</v>
      </c>
      <c r="G2004" s="54">
        <v>0</v>
      </c>
      <c r="H2004" t="s">
        <v>2</v>
      </c>
      <c r="I2004" t="str">
        <f t="shared" si="32"/>
        <v>Normal Weight</v>
      </c>
      <c r="J2004" t="str">
        <f>IF(Table1_1[[#This Row],[HBA1C]]&gt;=6.5,"Diabetic",IF(Table1_1[[#This Row],[HBA1C]]&gt;=5.7,"Prediabetic","Normal"))</f>
        <v>Prediabetic</v>
      </c>
    </row>
    <row r="2005" spans="1:10" x14ac:dyDescent="0.3">
      <c r="A2005" t="s">
        <v>2009</v>
      </c>
      <c r="B2005" s="3">
        <v>33.4</v>
      </c>
      <c r="C2005" s="3">
        <v>5.51</v>
      </c>
      <c r="D2005" s="54" t="s">
        <v>2</v>
      </c>
      <c r="E2005" s="54" t="s">
        <v>2</v>
      </c>
      <c r="F2005" s="54" t="s">
        <v>2</v>
      </c>
      <c r="G2005" s="54">
        <v>0</v>
      </c>
      <c r="H2005" t="s">
        <v>2</v>
      </c>
      <c r="I2005" t="str">
        <f t="shared" si="32"/>
        <v>Obesity</v>
      </c>
      <c r="J2005" t="str">
        <f>IF(Table1_1[[#This Row],[HBA1C]]&gt;=6.5,"Diabetic",IF(Table1_1[[#This Row],[HBA1C]]&gt;=5.7,"Prediabetic","Normal"))</f>
        <v>Normal</v>
      </c>
    </row>
    <row r="2006" spans="1:10" x14ac:dyDescent="0.3">
      <c r="A2006" t="s">
        <v>2010</v>
      </c>
      <c r="B2006" s="3">
        <v>33.11</v>
      </c>
      <c r="C2006" s="3">
        <v>5.63</v>
      </c>
      <c r="D2006" s="54" t="s">
        <v>2</v>
      </c>
      <c r="E2006" s="54" t="s">
        <v>2</v>
      </c>
      <c r="F2006" s="54" t="s">
        <v>2</v>
      </c>
      <c r="G2006" s="54">
        <v>0</v>
      </c>
      <c r="H2006" t="s">
        <v>2</v>
      </c>
      <c r="I2006" t="str">
        <f t="shared" si="32"/>
        <v>Obesity</v>
      </c>
      <c r="J2006" t="str">
        <f>IF(Table1_1[[#This Row],[HBA1C]]&gt;=6.5,"Diabetic",IF(Table1_1[[#This Row],[HBA1C]]&gt;=5.7,"Prediabetic","Normal"))</f>
        <v>Normal</v>
      </c>
    </row>
    <row r="2007" spans="1:10" x14ac:dyDescent="0.3">
      <c r="A2007" t="s">
        <v>2011</v>
      </c>
      <c r="B2007" s="3">
        <v>16.815000000000001</v>
      </c>
      <c r="C2007" s="3">
        <v>5.29</v>
      </c>
      <c r="D2007" s="54" t="s">
        <v>3</v>
      </c>
      <c r="E2007" s="54" t="s">
        <v>2</v>
      </c>
      <c r="F2007" s="54" t="s">
        <v>2</v>
      </c>
      <c r="G2007" s="54">
        <v>0</v>
      </c>
      <c r="H2007" t="s">
        <v>2</v>
      </c>
      <c r="I2007" t="str">
        <f t="shared" si="32"/>
        <v>Under  Weight</v>
      </c>
      <c r="J2007" t="str">
        <f>IF(Table1_1[[#This Row],[HBA1C]]&gt;=6.5,"Diabetic",IF(Table1_1[[#This Row],[HBA1C]]&gt;=5.7,"Prediabetic","Normal"))</f>
        <v>Normal</v>
      </c>
    </row>
    <row r="2008" spans="1:10" x14ac:dyDescent="0.3">
      <c r="A2008" t="s">
        <v>2012</v>
      </c>
      <c r="B2008" s="3">
        <v>25.61</v>
      </c>
      <c r="C2008" s="3">
        <v>4</v>
      </c>
      <c r="D2008" s="54" t="s">
        <v>2</v>
      </c>
      <c r="E2008" s="54" t="s">
        <v>2</v>
      </c>
      <c r="F2008" s="54" t="s">
        <v>4</v>
      </c>
      <c r="G2008" s="54">
        <v>1</v>
      </c>
      <c r="H2008" t="s">
        <v>2</v>
      </c>
      <c r="I2008" t="str">
        <f t="shared" si="32"/>
        <v>Overweight</v>
      </c>
      <c r="J2008" t="str">
        <f>IF(Table1_1[[#This Row],[HBA1C]]&gt;=6.5,"Diabetic",IF(Table1_1[[#This Row],[HBA1C]]&gt;=5.7,"Prediabetic","Normal"))</f>
        <v>Normal</v>
      </c>
    </row>
    <row r="2009" spans="1:10" x14ac:dyDescent="0.3">
      <c r="A2009" t="s">
        <v>2013</v>
      </c>
      <c r="B2009" s="3">
        <v>25.8</v>
      </c>
      <c r="C2009" s="3">
        <v>5.49</v>
      </c>
      <c r="D2009" s="54" t="s">
        <v>2</v>
      </c>
      <c r="E2009" s="54" t="s">
        <v>2</v>
      </c>
      <c r="F2009" s="54" t="s">
        <v>2</v>
      </c>
      <c r="G2009" s="54">
        <v>0</v>
      </c>
      <c r="H2009" t="s">
        <v>2</v>
      </c>
      <c r="I2009" t="str">
        <f t="shared" si="32"/>
        <v>Overweight</v>
      </c>
      <c r="J2009" t="str">
        <f>IF(Table1_1[[#This Row],[HBA1C]]&gt;=6.5,"Diabetic",IF(Table1_1[[#This Row],[HBA1C]]&gt;=5.7,"Prediabetic","Normal"))</f>
        <v>Normal</v>
      </c>
    </row>
    <row r="2010" spans="1:10" x14ac:dyDescent="0.3">
      <c r="A2010" t="s">
        <v>2014</v>
      </c>
      <c r="B2010" s="3">
        <v>27.39</v>
      </c>
      <c r="C2010" s="3">
        <v>5.34</v>
      </c>
      <c r="D2010" s="54" t="s">
        <v>2</v>
      </c>
      <c r="E2010" s="54" t="s">
        <v>2</v>
      </c>
      <c r="F2010" s="54" t="s">
        <v>2</v>
      </c>
      <c r="G2010" s="54">
        <v>0</v>
      </c>
      <c r="H2010" t="s">
        <v>2</v>
      </c>
      <c r="I2010" t="str">
        <f t="shared" si="32"/>
        <v>Overweight</v>
      </c>
      <c r="J2010" t="str">
        <f>IF(Table1_1[[#This Row],[HBA1C]]&gt;=6.5,"Diabetic",IF(Table1_1[[#This Row],[HBA1C]]&gt;=5.7,"Prediabetic","Normal"))</f>
        <v>Normal</v>
      </c>
    </row>
    <row r="2011" spans="1:10" x14ac:dyDescent="0.3">
      <c r="A2011" t="s">
        <v>2015</v>
      </c>
      <c r="B2011" s="3">
        <v>17.03</v>
      </c>
      <c r="C2011" s="3">
        <v>4.12</v>
      </c>
      <c r="D2011" s="54" t="s">
        <v>2</v>
      </c>
      <c r="E2011" s="54" t="s">
        <v>2</v>
      </c>
      <c r="F2011" s="54" t="s">
        <v>2</v>
      </c>
      <c r="G2011" s="54">
        <v>1</v>
      </c>
      <c r="H2011" t="s">
        <v>2</v>
      </c>
      <c r="I2011" t="str">
        <f t="shared" si="32"/>
        <v>Under  Weight</v>
      </c>
      <c r="J2011" t="str">
        <f>IF(Table1_1[[#This Row],[HBA1C]]&gt;=6.5,"Diabetic",IF(Table1_1[[#This Row],[HBA1C]]&gt;=5.7,"Prediabetic","Normal"))</f>
        <v>Normal</v>
      </c>
    </row>
    <row r="2012" spans="1:10" x14ac:dyDescent="0.3">
      <c r="A2012" t="s">
        <v>2016</v>
      </c>
      <c r="B2012" s="3">
        <v>23.75</v>
      </c>
      <c r="C2012" s="3">
        <v>5.49</v>
      </c>
      <c r="D2012" s="54" t="s">
        <v>3</v>
      </c>
      <c r="E2012" s="54" t="s">
        <v>2</v>
      </c>
      <c r="F2012" s="54" t="s">
        <v>2</v>
      </c>
      <c r="G2012" s="54">
        <v>0</v>
      </c>
      <c r="H2012" t="s">
        <v>2</v>
      </c>
      <c r="I2012" t="str">
        <f t="shared" si="32"/>
        <v>Normal Weight</v>
      </c>
      <c r="J2012" t="str">
        <f>IF(Table1_1[[#This Row],[HBA1C]]&gt;=6.5,"Diabetic",IF(Table1_1[[#This Row],[HBA1C]]&gt;=5.7,"Prediabetic","Normal"))</f>
        <v>Normal</v>
      </c>
    </row>
    <row r="2013" spans="1:10" x14ac:dyDescent="0.3">
      <c r="A2013" t="s">
        <v>2017</v>
      </c>
      <c r="B2013" s="3">
        <v>26.03</v>
      </c>
      <c r="C2013" s="3">
        <v>5.1100000000000003</v>
      </c>
      <c r="D2013" s="54" t="s">
        <v>3</v>
      </c>
      <c r="E2013" s="54" t="s">
        <v>2</v>
      </c>
      <c r="F2013" s="54" t="s">
        <v>2</v>
      </c>
      <c r="G2013" s="54">
        <v>1</v>
      </c>
      <c r="H2013" t="s">
        <v>2</v>
      </c>
      <c r="I2013" t="str">
        <f t="shared" si="32"/>
        <v>Overweight</v>
      </c>
      <c r="J2013" t="str">
        <f>IF(Table1_1[[#This Row],[HBA1C]]&gt;=6.5,"Diabetic",IF(Table1_1[[#This Row],[HBA1C]]&gt;=5.7,"Prediabetic","Normal"))</f>
        <v>Normal</v>
      </c>
    </row>
    <row r="2014" spans="1:10" x14ac:dyDescent="0.3">
      <c r="A2014" t="s">
        <v>2018</v>
      </c>
      <c r="B2014" s="3">
        <v>16.079999999999998</v>
      </c>
      <c r="C2014" s="3">
        <v>5.94</v>
      </c>
      <c r="D2014" s="54" t="s">
        <v>2</v>
      </c>
      <c r="E2014" s="54" t="s">
        <v>2</v>
      </c>
      <c r="F2014" s="54" t="s">
        <v>2</v>
      </c>
      <c r="G2014" s="54">
        <v>0</v>
      </c>
      <c r="H2014" t="s">
        <v>2</v>
      </c>
      <c r="I2014" t="str">
        <f t="shared" si="32"/>
        <v>Under  Weight</v>
      </c>
      <c r="J2014" t="str">
        <f>IF(Table1_1[[#This Row],[HBA1C]]&gt;=6.5,"Diabetic",IF(Table1_1[[#This Row],[HBA1C]]&gt;=5.7,"Prediabetic","Normal"))</f>
        <v>Prediabetic</v>
      </c>
    </row>
    <row r="2015" spans="1:10" x14ac:dyDescent="0.3">
      <c r="A2015" t="s">
        <v>2019</v>
      </c>
      <c r="B2015" s="3">
        <v>30.875</v>
      </c>
      <c r="C2015" s="3">
        <v>5.54</v>
      </c>
      <c r="D2015" s="54" t="s">
        <v>2</v>
      </c>
      <c r="E2015" s="54" t="s">
        <v>2</v>
      </c>
      <c r="F2015" s="54" t="s">
        <v>2</v>
      </c>
      <c r="G2015" s="54">
        <v>0</v>
      </c>
      <c r="H2015" t="s">
        <v>2</v>
      </c>
      <c r="I2015" t="str">
        <f t="shared" si="32"/>
        <v>Obesity</v>
      </c>
      <c r="J2015" t="str">
        <f>IF(Table1_1[[#This Row],[HBA1C]]&gt;=6.5,"Diabetic",IF(Table1_1[[#This Row],[HBA1C]]&gt;=5.7,"Prediabetic","Normal"))</f>
        <v>Normal</v>
      </c>
    </row>
    <row r="2016" spans="1:10" x14ac:dyDescent="0.3">
      <c r="A2016" t="s">
        <v>2020</v>
      </c>
      <c r="B2016" s="3">
        <v>31.79</v>
      </c>
      <c r="C2016" s="3">
        <v>7.09</v>
      </c>
      <c r="D2016" s="54" t="s">
        <v>2</v>
      </c>
      <c r="E2016" s="54" t="s">
        <v>2</v>
      </c>
      <c r="F2016" s="54" t="s">
        <v>2</v>
      </c>
      <c r="G2016" s="54">
        <v>0</v>
      </c>
      <c r="H2016" t="s">
        <v>2</v>
      </c>
      <c r="I2016" t="str">
        <f t="shared" si="32"/>
        <v>Obesity</v>
      </c>
      <c r="J2016" t="str">
        <f>IF(Table1_1[[#This Row],[HBA1C]]&gt;=6.5,"Diabetic",IF(Table1_1[[#This Row],[HBA1C]]&gt;=5.7,"Prediabetic","Normal"))</f>
        <v>Diabetic</v>
      </c>
    </row>
    <row r="2017" spans="1:10" x14ac:dyDescent="0.3">
      <c r="A2017" t="s">
        <v>2021</v>
      </c>
      <c r="B2017" s="3">
        <v>28.48</v>
      </c>
      <c r="C2017" s="3">
        <v>6.22</v>
      </c>
      <c r="D2017" s="54" t="s">
        <v>3</v>
      </c>
      <c r="E2017" s="54" t="s">
        <v>2</v>
      </c>
      <c r="F2017" s="54" t="s">
        <v>4</v>
      </c>
      <c r="G2017" s="54">
        <v>1</v>
      </c>
      <c r="H2017" t="s">
        <v>2</v>
      </c>
      <c r="I2017" t="str">
        <f t="shared" si="32"/>
        <v>Overweight</v>
      </c>
      <c r="J2017" t="str">
        <f>IF(Table1_1[[#This Row],[HBA1C]]&gt;=6.5,"Diabetic",IF(Table1_1[[#This Row],[HBA1C]]&gt;=5.7,"Prediabetic","Normal"))</f>
        <v>Prediabetic</v>
      </c>
    </row>
    <row r="2018" spans="1:10" x14ac:dyDescent="0.3">
      <c r="A2018" t="s">
        <v>2022</v>
      </c>
      <c r="B2018" s="3">
        <v>26.6</v>
      </c>
      <c r="C2018" s="3">
        <v>4.33</v>
      </c>
      <c r="D2018" s="54" t="s">
        <v>2</v>
      </c>
      <c r="E2018" s="54" t="s">
        <v>2</v>
      </c>
      <c r="F2018" s="54" t="s">
        <v>2</v>
      </c>
      <c r="G2018" s="54">
        <v>1</v>
      </c>
      <c r="H2018" t="s">
        <v>2</v>
      </c>
      <c r="I2018" t="str">
        <f t="shared" si="32"/>
        <v>Overweight</v>
      </c>
      <c r="J2018" t="str">
        <f>IF(Table1_1[[#This Row],[HBA1C]]&gt;=6.5,"Diabetic",IF(Table1_1[[#This Row],[HBA1C]]&gt;=5.7,"Prediabetic","Normal"))</f>
        <v>Normal</v>
      </c>
    </row>
    <row r="2019" spans="1:10" x14ac:dyDescent="0.3">
      <c r="A2019" t="s">
        <v>2023</v>
      </c>
      <c r="B2019" s="3">
        <v>25.27</v>
      </c>
      <c r="C2019" s="3">
        <v>5.83</v>
      </c>
      <c r="D2019" s="54" t="s">
        <v>2</v>
      </c>
      <c r="E2019" s="54" t="s">
        <v>2</v>
      </c>
      <c r="F2019" s="54" t="s">
        <v>2</v>
      </c>
      <c r="G2019" s="54">
        <v>1</v>
      </c>
      <c r="H2019" t="s">
        <v>2</v>
      </c>
      <c r="I2019" t="str">
        <f t="shared" si="32"/>
        <v>Overweight</v>
      </c>
      <c r="J2019" t="str">
        <f>IF(Table1_1[[#This Row],[HBA1C]]&gt;=6.5,"Diabetic",IF(Table1_1[[#This Row],[HBA1C]]&gt;=5.7,"Prediabetic","Normal"))</f>
        <v>Prediabetic</v>
      </c>
    </row>
    <row r="2020" spans="1:10" x14ac:dyDescent="0.3">
      <c r="A2020" t="s">
        <v>2024</v>
      </c>
      <c r="B2020" s="3">
        <v>34.484999999999999</v>
      </c>
      <c r="C2020" s="3">
        <v>4.7</v>
      </c>
      <c r="D2020" s="54" t="s">
        <v>3</v>
      </c>
      <c r="E2020" s="54" t="s">
        <v>2</v>
      </c>
      <c r="F2020" s="54" t="s">
        <v>4</v>
      </c>
      <c r="G2020" s="54">
        <v>1</v>
      </c>
      <c r="H2020" t="s">
        <v>2</v>
      </c>
      <c r="I2020" t="str">
        <f t="shared" si="32"/>
        <v>Obesity</v>
      </c>
      <c r="J2020" t="str">
        <f>IF(Table1_1[[#This Row],[HBA1C]]&gt;=6.5,"Diabetic",IF(Table1_1[[#This Row],[HBA1C]]&gt;=5.7,"Prediabetic","Normal"))</f>
        <v>Normal</v>
      </c>
    </row>
    <row r="2021" spans="1:10" x14ac:dyDescent="0.3">
      <c r="A2021" t="s">
        <v>2025</v>
      </c>
      <c r="B2021" s="3">
        <v>15.57</v>
      </c>
      <c r="C2021" s="3">
        <v>4.07</v>
      </c>
      <c r="D2021" s="54" t="s">
        <v>3</v>
      </c>
      <c r="E2021" s="54" t="s">
        <v>2</v>
      </c>
      <c r="F2021" s="54" t="s">
        <v>2</v>
      </c>
      <c r="G2021" s="54">
        <v>1</v>
      </c>
      <c r="H2021" t="s">
        <v>2</v>
      </c>
      <c r="I2021" t="str">
        <f t="shared" si="32"/>
        <v>Under  Weight</v>
      </c>
      <c r="J2021" t="str">
        <f>IF(Table1_1[[#This Row],[HBA1C]]&gt;=6.5,"Diabetic",IF(Table1_1[[#This Row],[HBA1C]]&gt;=5.7,"Prediabetic","Normal"))</f>
        <v>Normal</v>
      </c>
    </row>
    <row r="2022" spans="1:10" x14ac:dyDescent="0.3">
      <c r="A2022" t="s">
        <v>2026</v>
      </c>
      <c r="B2022" s="3">
        <v>30.36</v>
      </c>
      <c r="C2022" s="3">
        <v>9.39</v>
      </c>
      <c r="D2022" s="54" t="s">
        <v>2</v>
      </c>
      <c r="E2022" s="54" t="s">
        <v>2</v>
      </c>
      <c r="F2022" s="54" t="s">
        <v>2</v>
      </c>
      <c r="G2022" s="54">
        <v>0</v>
      </c>
      <c r="H2022" t="s">
        <v>2</v>
      </c>
      <c r="I2022" t="str">
        <f t="shared" si="32"/>
        <v>Obesity</v>
      </c>
      <c r="J2022" t="str">
        <f>IF(Table1_1[[#This Row],[HBA1C]]&gt;=6.5,"Diabetic",IF(Table1_1[[#This Row],[HBA1C]]&gt;=5.7,"Prediabetic","Normal"))</f>
        <v>Diabetic</v>
      </c>
    </row>
    <row r="2023" spans="1:10" x14ac:dyDescent="0.3">
      <c r="A2023" t="s">
        <v>2027</v>
      </c>
      <c r="B2023" s="3">
        <v>19.37</v>
      </c>
      <c r="C2023" s="3">
        <v>4.18</v>
      </c>
      <c r="D2023" s="54" t="s">
        <v>2</v>
      </c>
      <c r="E2023" s="54" t="s">
        <v>2</v>
      </c>
      <c r="F2023" s="54" t="s">
        <v>2</v>
      </c>
      <c r="G2023" s="54">
        <v>0</v>
      </c>
      <c r="H2023" t="s">
        <v>2</v>
      </c>
      <c r="I2023" t="str">
        <f t="shared" si="32"/>
        <v>Normal Weight</v>
      </c>
      <c r="J2023" t="str">
        <f>IF(Table1_1[[#This Row],[HBA1C]]&gt;=6.5,"Diabetic",IF(Table1_1[[#This Row],[HBA1C]]&gt;=5.7,"Prediabetic","Normal"))</f>
        <v>Normal</v>
      </c>
    </row>
    <row r="2024" spans="1:10" x14ac:dyDescent="0.3">
      <c r="A2024" t="s">
        <v>2028</v>
      </c>
      <c r="B2024" s="3">
        <v>16.71</v>
      </c>
      <c r="C2024" s="3">
        <v>4.18</v>
      </c>
      <c r="D2024" s="54" t="s">
        <v>2</v>
      </c>
      <c r="E2024" s="54" t="s">
        <v>2</v>
      </c>
      <c r="F2024" s="54" t="s">
        <v>2</v>
      </c>
      <c r="G2024" s="54">
        <v>1</v>
      </c>
      <c r="H2024" t="s">
        <v>2</v>
      </c>
      <c r="I2024" t="str">
        <f t="shared" si="32"/>
        <v>Under  Weight</v>
      </c>
      <c r="J2024" t="str">
        <f>IF(Table1_1[[#This Row],[HBA1C]]&gt;=6.5,"Diabetic",IF(Table1_1[[#This Row],[HBA1C]]&gt;=5.7,"Prediabetic","Normal"))</f>
        <v>Normal</v>
      </c>
    </row>
    <row r="2025" spans="1:10" x14ac:dyDescent="0.3">
      <c r="A2025" t="s">
        <v>2029</v>
      </c>
      <c r="B2025" s="3">
        <v>24.1</v>
      </c>
      <c r="C2025" s="3">
        <v>4.4000000000000004</v>
      </c>
      <c r="D2025" s="54" t="s">
        <v>3</v>
      </c>
      <c r="E2025" s="54" t="s">
        <v>2</v>
      </c>
      <c r="F2025" s="54" t="s">
        <v>2</v>
      </c>
      <c r="G2025" s="54">
        <v>1</v>
      </c>
      <c r="H2025" t="s">
        <v>2</v>
      </c>
      <c r="I2025" t="str">
        <f t="shared" si="32"/>
        <v>Normal Weight</v>
      </c>
      <c r="J2025" t="str">
        <f>IF(Table1_1[[#This Row],[HBA1C]]&gt;=6.5,"Diabetic",IF(Table1_1[[#This Row],[HBA1C]]&gt;=5.7,"Prediabetic","Normal"))</f>
        <v>Normal</v>
      </c>
    </row>
    <row r="2026" spans="1:10" x14ac:dyDescent="0.3">
      <c r="A2026" t="s">
        <v>2030</v>
      </c>
      <c r="B2026" s="3">
        <v>29.77</v>
      </c>
      <c r="C2026" s="3">
        <v>9.9</v>
      </c>
      <c r="D2026" s="54" t="s">
        <v>2</v>
      </c>
      <c r="E2026" s="54" t="s">
        <v>2</v>
      </c>
      <c r="F2026" s="54" t="s">
        <v>2</v>
      </c>
      <c r="G2026" s="54">
        <v>0</v>
      </c>
      <c r="H2026" t="s">
        <v>2</v>
      </c>
      <c r="I2026" t="str">
        <f t="shared" si="32"/>
        <v>Overweight</v>
      </c>
      <c r="J2026" t="str">
        <f>IF(Table1_1[[#This Row],[HBA1C]]&gt;=6.5,"Diabetic",IF(Table1_1[[#This Row],[HBA1C]]&gt;=5.7,"Prediabetic","Normal"))</f>
        <v>Diabetic</v>
      </c>
    </row>
    <row r="2027" spans="1:10" x14ac:dyDescent="0.3">
      <c r="A2027" t="s">
        <v>2031</v>
      </c>
      <c r="B2027" s="3">
        <v>46.53</v>
      </c>
      <c r="C2027" s="3">
        <v>4.84</v>
      </c>
      <c r="D2027" s="54" t="s">
        <v>3</v>
      </c>
      <c r="E2027" s="54" t="s">
        <v>2</v>
      </c>
      <c r="F2027" s="54" t="s">
        <v>2</v>
      </c>
      <c r="G2027" s="54">
        <v>0</v>
      </c>
      <c r="H2027" t="s">
        <v>2</v>
      </c>
      <c r="I2027" t="str">
        <f t="shared" si="32"/>
        <v>Obesity</v>
      </c>
      <c r="J2027" t="str">
        <f>IF(Table1_1[[#This Row],[HBA1C]]&gt;=6.5,"Diabetic",IF(Table1_1[[#This Row],[HBA1C]]&gt;=5.7,"Prediabetic","Normal"))</f>
        <v>Normal</v>
      </c>
    </row>
    <row r="2028" spans="1:10" x14ac:dyDescent="0.3">
      <c r="A2028" t="s">
        <v>2032</v>
      </c>
      <c r="B2028" s="3">
        <v>23.4</v>
      </c>
      <c r="C2028" s="3">
        <v>5.53</v>
      </c>
      <c r="D2028" s="54" t="s">
        <v>2</v>
      </c>
      <c r="E2028" s="54" t="s">
        <v>2</v>
      </c>
      <c r="F2028" s="54" t="s">
        <v>4</v>
      </c>
      <c r="G2028" s="54">
        <v>1</v>
      </c>
      <c r="H2028" t="s">
        <v>2</v>
      </c>
      <c r="I2028" t="str">
        <f t="shared" si="32"/>
        <v>Normal Weight</v>
      </c>
      <c r="J2028" t="str">
        <f>IF(Table1_1[[#This Row],[HBA1C]]&gt;=6.5,"Diabetic",IF(Table1_1[[#This Row],[HBA1C]]&gt;=5.7,"Prediabetic","Normal"))</f>
        <v>Normal</v>
      </c>
    </row>
    <row r="2029" spans="1:10" x14ac:dyDescent="0.3">
      <c r="A2029" t="s">
        <v>2033</v>
      </c>
      <c r="B2029" s="3">
        <v>30</v>
      </c>
      <c r="C2029" s="3">
        <v>4.33</v>
      </c>
      <c r="D2029" s="54" t="s">
        <v>3</v>
      </c>
      <c r="E2029" s="54" t="s">
        <v>2</v>
      </c>
      <c r="F2029" s="54" t="s">
        <v>2</v>
      </c>
      <c r="G2029" s="54">
        <v>0</v>
      </c>
      <c r="H2029" t="s">
        <v>2</v>
      </c>
      <c r="I2029" t="str">
        <f t="shared" si="32"/>
        <v>Obesity</v>
      </c>
      <c r="J2029" t="str">
        <f>IF(Table1_1[[#This Row],[HBA1C]]&gt;=6.5,"Diabetic",IF(Table1_1[[#This Row],[HBA1C]]&gt;=5.7,"Prediabetic","Normal"))</f>
        <v>Normal</v>
      </c>
    </row>
    <row r="2030" spans="1:10" x14ac:dyDescent="0.3">
      <c r="A2030" t="s">
        <v>2034</v>
      </c>
      <c r="B2030" s="3">
        <v>29.15</v>
      </c>
      <c r="C2030" s="3">
        <v>4.91</v>
      </c>
      <c r="D2030" s="54" t="s">
        <v>3</v>
      </c>
      <c r="E2030" s="54" t="s">
        <v>2</v>
      </c>
      <c r="F2030" s="54" t="s">
        <v>2</v>
      </c>
      <c r="G2030" s="54">
        <v>0</v>
      </c>
      <c r="H2030" t="s">
        <v>2</v>
      </c>
      <c r="I2030" t="str">
        <f t="shared" si="32"/>
        <v>Overweight</v>
      </c>
      <c r="J2030" t="str">
        <f>IF(Table1_1[[#This Row],[HBA1C]]&gt;=6.5,"Diabetic",IF(Table1_1[[#This Row],[HBA1C]]&gt;=5.7,"Prediabetic","Normal"))</f>
        <v>Normal</v>
      </c>
    </row>
    <row r="2031" spans="1:10" x14ac:dyDescent="0.3">
      <c r="A2031" t="s">
        <v>2035</v>
      </c>
      <c r="B2031" s="3">
        <v>34.865000000000002</v>
      </c>
      <c r="C2031" s="3">
        <v>4.8</v>
      </c>
      <c r="D2031" s="54" t="s">
        <v>2</v>
      </c>
      <c r="E2031" s="54" t="s">
        <v>2</v>
      </c>
      <c r="F2031" s="54" t="s">
        <v>2</v>
      </c>
      <c r="G2031" s="54">
        <v>0</v>
      </c>
      <c r="H2031" t="s">
        <v>2</v>
      </c>
      <c r="I2031" t="str">
        <f t="shared" si="32"/>
        <v>Obesity</v>
      </c>
      <c r="J2031" t="str">
        <f>IF(Table1_1[[#This Row],[HBA1C]]&gt;=6.5,"Diabetic",IF(Table1_1[[#This Row],[HBA1C]]&gt;=5.7,"Prediabetic","Normal"))</f>
        <v>Normal</v>
      </c>
    </row>
    <row r="2032" spans="1:10" x14ac:dyDescent="0.3">
      <c r="A2032" t="s">
        <v>2036</v>
      </c>
      <c r="B2032" s="3">
        <v>28.12</v>
      </c>
      <c r="C2032" s="3">
        <v>5.55</v>
      </c>
      <c r="D2032" s="54" t="s">
        <v>3</v>
      </c>
      <c r="E2032" s="54" t="s">
        <v>3</v>
      </c>
      <c r="F2032" s="54" t="s">
        <v>2</v>
      </c>
      <c r="G2032" s="54">
        <v>2</v>
      </c>
      <c r="H2032" t="s">
        <v>2</v>
      </c>
      <c r="I2032" t="str">
        <f t="shared" si="32"/>
        <v>Overweight</v>
      </c>
      <c r="J2032" t="str">
        <f>IF(Table1_1[[#This Row],[HBA1C]]&gt;=6.5,"Diabetic",IF(Table1_1[[#This Row],[HBA1C]]&gt;=5.7,"Prediabetic","Normal"))</f>
        <v>Normal</v>
      </c>
    </row>
    <row r="2033" spans="1:10" x14ac:dyDescent="0.3">
      <c r="A2033" t="s">
        <v>2037</v>
      </c>
      <c r="B2033" s="3">
        <v>29.45</v>
      </c>
      <c r="C2033" s="3">
        <v>5.24</v>
      </c>
      <c r="D2033" s="54" t="s">
        <v>3</v>
      </c>
      <c r="E2033" s="54" t="s">
        <v>2</v>
      </c>
      <c r="F2033" s="54" t="s">
        <v>2</v>
      </c>
      <c r="G2033" s="54">
        <v>0</v>
      </c>
      <c r="H2033" t="s">
        <v>2</v>
      </c>
      <c r="I2033" t="str">
        <f t="shared" si="32"/>
        <v>Overweight</v>
      </c>
      <c r="J2033" t="str">
        <f>IF(Table1_1[[#This Row],[HBA1C]]&gt;=6.5,"Diabetic",IF(Table1_1[[#This Row],[HBA1C]]&gt;=5.7,"Prediabetic","Normal"))</f>
        <v>Normal</v>
      </c>
    </row>
    <row r="2034" spans="1:10" x14ac:dyDescent="0.3">
      <c r="A2034" t="s">
        <v>2038</v>
      </c>
      <c r="B2034" s="3">
        <v>27.94</v>
      </c>
      <c r="C2034" s="3">
        <v>6.08</v>
      </c>
      <c r="D2034" s="54" t="s">
        <v>2</v>
      </c>
      <c r="E2034" s="54" t="s">
        <v>2</v>
      </c>
      <c r="F2034" s="54" t="s">
        <v>4</v>
      </c>
      <c r="G2034" s="54">
        <v>1</v>
      </c>
      <c r="H2034" t="s">
        <v>2</v>
      </c>
      <c r="I2034" t="str">
        <f t="shared" si="32"/>
        <v>Overweight</v>
      </c>
      <c r="J2034" t="str">
        <f>IF(Table1_1[[#This Row],[HBA1C]]&gt;=6.5,"Diabetic",IF(Table1_1[[#This Row],[HBA1C]]&gt;=5.7,"Prediabetic","Normal"))</f>
        <v>Prediabetic</v>
      </c>
    </row>
    <row r="2035" spans="1:10" x14ac:dyDescent="0.3">
      <c r="A2035" t="s">
        <v>2039</v>
      </c>
      <c r="B2035" s="3">
        <v>27.2</v>
      </c>
      <c r="C2035" s="3">
        <v>5.83</v>
      </c>
      <c r="D2035" s="54" t="s">
        <v>2</v>
      </c>
      <c r="E2035" s="54" t="s">
        <v>2</v>
      </c>
      <c r="F2035" s="54" t="s">
        <v>4</v>
      </c>
      <c r="G2035" s="54">
        <v>1</v>
      </c>
      <c r="H2035" t="s">
        <v>2</v>
      </c>
      <c r="I2035" t="str">
        <f t="shared" si="32"/>
        <v>Overweight</v>
      </c>
      <c r="J2035" t="str">
        <f>IF(Table1_1[[#This Row],[HBA1C]]&gt;=6.5,"Diabetic",IF(Table1_1[[#This Row],[HBA1C]]&gt;=5.7,"Prediabetic","Normal"))</f>
        <v>Prediabetic</v>
      </c>
    </row>
    <row r="2036" spans="1:10" x14ac:dyDescent="0.3">
      <c r="A2036" t="s">
        <v>2040</v>
      </c>
      <c r="B2036" s="3">
        <v>33.344999999999999</v>
      </c>
      <c r="C2036" s="3">
        <v>4.29</v>
      </c>
      <c r="D2036" s="54" t="s">
        <v>2</v>
      </c>
      <c r="E2036" s="54" t="s">
        <v>2</v>
      </c>
      <c r="F2036" s="54" t="s">
        <v>2</v>
      </c>
      <c r="G2036" s="54">
        <v>1</v>
      </c>
      <c r="H2036" t="s">
        <v>2</v>
      </c>
      <c r="I2036" t="str">
        <f t="shared" si="32"/>
        <v>Obesity</v>
      </c>
      <c r="J2036" t="str">
        <f>IF(Table1_1[[#This Row],[HBA1C]]&gt;=6.5,"Diabetic",IF(Table1_1[[#This Row],[HBA1C]]&gt;=5.7,"Prediabetic","Normal"))</f>
        <v>Normal</v>
      </c>
    </row>
    <row r="2037" spans="1:10" x14ac:dyDescent="0.3">
      <c r="A2037" t="s">
        <v>2041</v>
      </c>
      <c r="B2037" s="3">
        <v>29.925000000000001</v>
      </c>
      <c r="C2037" s="3">
        <v>5.3</v>
      </c>
      <c r="D2037" s="54" t="s">
        <v>2</v>
      </c>
      <c r="E2037" s="54" t="s">
        <v>2</v>
      </c>
      <c r="F2037" s="54" t="s">
        <v>2</v>
      </c>
      <c r="G2037" s="54">
        <v>1</v>
      </c>
      <c r="H2037" t="s">
        <v>2</v>
      </c>
      <c r="I2037" t="str">
        <f t="shared" si="32"/>
        <v>Overweight</v>
      </c>
      <c r="J2037" t="str">
        <f>IF(Table1_1[[#This Row],[HBA1C]]&gt;=6.5,"Diabetic",IF(Table1_1[[#This Row],[HBA1C]]&gt;=5.7,"Prediabetic","Normal"))</f>
        <v>Normal</v>
      </c>
    </row>
    <row r="2038" spans="1:10" x14ac:dyDescent="0.3">
      <c r="A2038" t="s">
        <v>2042</v>
      </c>
      <c r="B2038" s="3">
        <v>24.225000000000001</v>
      </c>
      <c r="C2038" s="3">
        <v>4.42</v>
      </c>
      <c r="D2038" s="54" t="s">
        <v>2</v>
      </c>
      <c r="E2038" s="54" t="s">
        <v>2</v>
      </c>
      <c r="F2038" s="54" t="s">
        <v>2</v>
      </c>
      <c r="G2038" s="54">
        <v>1</v>
      </c>
      <c r="H2038" t="s">
        <v>2</v>
      </c>
      <c r="I2038" t="str">
        <f t="shared" si="32"/>
        <v>Normal Weight</v>
      </c>
      <c r="J2038" t="str">
        <f>IF(Table1_1[[#This Row],[HBA1C]]&gt;=6.5,"Diabetic",IF(Table1_1[[#This Row],[HBA1C]]&gt;=5.7,"Prediabetic","Normal"))</f>
        <v>Normal</v>
      </c>
    </row>
    <row r="2039" spans="1:10" x14ac:dyDescent="0.3">
      <c r="A2039" t="s">
        <v>2043</v>
      </c>
      <c r="B2039" s="3">
        <v>29.68</v>
      </c>
      <c r="C2039" s="3">
        <v>5.68</v>
      </c>
      <c r="D2039" s="54" t="s">
        <v>2</v>
      </c>
      <c r="E2039" s="54" t="s">
        <v>3</v>
      </c>
      <c r="F2039" s="54" t="s">
        <v>2</v>
      </c>
      <c r="G2039" s="54">
        <v>1</v>
      </c>
      <c r="H2039" t="s">
        <v>2</v>
      </c>
      <c r="I2039" t="str">
        <f t="shared" si="32"/>
        <v>Overweight</v>
      </c>
      <c r="J2039" t="str">
        <f>IF(Table1_1[[#This Row],[HBA1C]]&gt;=6.5,"Diabetic",IF(Table1_1[[#This Row],[HBA1C]]&gt;=5.7,"Prediabetic","Normal"))</f>
        <v>Normal</v>
      </c>
    </row>
    <row r="2040" spans="1:10" x14ac:dyDescent="0.3">
      <c r="A2040" t="s">
        <v>2044</v>
      </c>
      <c r="B2040" s="3">
        <v>20.614999999999998</v>
      </c>
      <c r="C2040" s="3">
        <v>6.05</v>
      </c>
      <c r="D2040" s="54" t="s">
        <v>2</v>
      </c>
      <c r="E2040" s="54" t="s">
        <v>2</v>
      </c>
      <c r="F2040" s="54" t="s">
        <v>4</v>
      </c>
      <c r="G2040" s="54">
        <v>1</v>
      </c>
      <c r="H2040" t="s">
        <v>2</v>
      </c>
      <c r="I2040" t="str">
        <f t="shared" si="32"/>
        <v>Normal Weight</v>
      </c>
      <c r="J2040" t="str">
        <f>IF(Table1_1[[#This Row],[HBA1C]]&gt;=6.5,"Diabetic",IF(Table1_1[[#This Row],[HBA1C]]&gt;=5.7,"Prediabetic","Normal"))</f>
        <v>Prediabetic</v>
      </c>
    </row>
    <row r="2041" spans="1:10" x14ac:dyDescent="0.3">
      <c r="A2041" t="s">
        <v>2045</v>
      </c>
      <c r="B2041" s="3">
        <v>32.119999999999997</v>
      </c>
      <c r="C2041" s="3">
        <v>5.33</v>
      </c>
      <c r="D2041" s="54" t="s">
        <v>2</v>
      </c>
      <c r="E2041" s="54" t="s">
        <v>3</v>
      </c>
      <c r="F2041" s="54" t="s">
        <v>2</v>
      </c>
      <c r="G2041" s="54">
        <v>1</v>
      </c>
      <c r="H2041" t="s">
        <v>2</v>
      </c>
      <c r="I2041" t="str">
        <f t="shared" si="32"/>
        <v>Obesity</v>
      </c>
      <c r="J2041" t="str">
        <f>IF(Table1_1[[#This Row],[HBA1C]]&gt;=6.5,"Diabetic",IF(Table1_1[[#This Row],[HBA1C]]&gt;=5.7,"Prediabetic","Normal"))</f>
        <v>Normal</v>
      </c>
    </row>
    <row r="2042" spans="1:10" x14ac:dyDescent="0.3">
      <c r="A2042" t="s">
        <v>2046</v>
      </c>
      <c r="B2042" s="3">
        <v>27.36</v>
      </c>
      <c r="C2042" s="3">
        <v>6.22</v>
      </c>
      <c r="D2042" s="54" t="s">
        <v>2</v>
      </c>
      <c r="E2042" s="54" t="s">
        <v>2</v>
      </c>
      <c r="F2042" s="54" t="s">
        <v>2</v>
      </c>
      <c r="G2042" s="54">
        <v>0</v>
      </c>
      <c r="H2042" t="s">
        <v>2</v>
      </c>
      <c r="I2042" t="str">
        <f t="shared" si="32"/>
        <v>Overweight</v>
      </c>
      <c r="J2042" t="str">
        <f>IF(Table1_1[[#This Row],[HBA1C]]&gt;=6.5,"Diabetic",IF(Table1_1[[#This Row],[HBA1C]]&gt;=5.7,"Prediabetic","Normal"))</f>
        <v>Prediabetic</v>
      </c>
    </row>
    <row r="2043" spans="1:10" x14ac:dyDescent="0.3">
      <c r="A2043" t="s">
        <v>2047</v>
      </c>
      <c r="B2043" s="3">
        <v>17.385000000000002</v>
      </c>
      <c r="C2043" s="3">
        <v>5.84</v>
      </c>
      <c r="D2043" s="54" t="s">
        <v>2</v>
      </c>
      <c r="E2043" s="54" t="s">
        <v>2</v>
      </c>
      <c r="F2043" s="54" t="s">
        <v>2</v>
      </c>
      <c r="G2043" s="54">
        <v>0</v>
      </c>
      <c r="H2043" t="s">
        <v>2</v>
      </c>
      <c r="I2043" t="str">
        <f t="shared" si="32"/>
        <v>Under  Weight</v>
      </c>
      <c r="J2043" t="str">
        <f>IF(Table1_1[[#This Row],[HBA1C]]&gt;=6.5,"Diabetic",IF(Table1_1[[#This Row],[HBA1C]]&gt;=5.7,"Prediabetic","Normal"))</f>
        <v>Prediabetic</v>
      </c>
    </row>
    <row r="2044" spans="1:10" x14ac:dyDescent="0.3">
      <c r="A2044" t="s">
        <v>2048</v>
      </c>
      <c r="B2044" s="3">
        <v>30.13</v>
      </c>
      <c r="C2044" s="3">
        <v>5.71</v>
      </c>
      <c r="D2044" s="54" t="s">
        <v>2</v>
      </c>
      <c r="E2044" s="54" t="s">
        <v>3</v>
      </c>
      <c r="F2044" s="54" t="s">
        <v>2</v>
      </c>
      <c r="G2044" s="54">
        <v>1</v>
      </c>
      <c r="H2044" t="s">
        <v>2</v>
      </c>
      <c r="I2044" t="str">
        <f t="shared" si="32"/>
        <v>Obesity</v>
      </c>
      <c r="J2044" t="str">
        <f>IF(Table1_1[[#This Row],[HBA1C]]&gt;=6.5,"Diabetic",IF(Table1_1[[#This Row],[HBA1C]]&gt;=5.7,"Prediabetic","Normal"))</f>
        <v>Prediabetic</v>
      </c>
    </row>
    <row r="2045" spans="1:10" x14ac:dyDescent="0.3">
      <c r="A2045" t="s">
        <v>2049</v>
      </c>
      <c r="B2045" s="3">
        <v>25.44</v>
      </c>
      <c r="C2045" s="3">
        <v>6.04</v>
      </c>
      <c r="D2045" s="54" t="s">
        <v>3</v>
      </c>
      <c r="E2045" s="54" t="s">
        <v>2</v>
      </c>
      <c r="F2045" s="54" t="s">
        <v>4</v>
      </c>
      <c r="G2045" s="54">
        <v>1</v>
      </c>
      <c r="H2045" t="s">
        <v>2</v>
      </c>
      <c r="I2045" t="str">
        <f t="shared" si="32"/>
        <v>Overweight</v>
      </c>
      <c r="J2045" t="str">
        <f>IF(Table1_1[[#This Row],[HBA1C]]&gt;=6.5,"Diabetic",IF(Table1_1[[#This Row],[HBA1C]]&gt;=5.7,"Prediabetic","Normal"))</f>
        <v>Prediabetic</v>
      </c>
    </row>
    <row r="2046" spans="1:10" x14ac:dyDescent="0.3">
      <c r="A2046" t="s">
        <v>2050</v>
      </c>
      <c r="B2046" s="3">
        <v>39.805</v>
      </c>
      <c r="C2046" s="3">
        <v>4.38</v>
      </c>
      <c r="D2046" s="54" t="s">
        <v>2</v>
      </c>
      <c r="E2046" s="54" t="s">
        <v>3</v>
      </c>
      <c r="F2046" s="54" t="s">
        <v>2</v>
      </c>
      <c r="G2046" s="54">
        <v>1</v>
      </c>
      <c r="H2046" t="s">
        <v>2</v>
      </c>
      <c r="I2046" t="str">
        <f t="shared" si="32"/>
        <v>Obesity</v>
      </c>
      <c r="J2046" t="str">
        <f>IF(Table1_1[[#This Row],[HBA1C]]&gt;=6.5,"Diabetic",IF(Table1_1[[#This Row],[HBA1C]]&gt;=5.7,"Prediabetic","Normal"))</f>
        <v>Normal</v>
      </c>
    </row>
    <row r="2047" spans="1:10" x14ac:dyDescent="0.3">
      <c r="A2047" t="s">
        <v>2051</v>
      </c>
      <c r="B2047" s="3">
        <v>30.4</v>
      </c>
      <c r="C2047" s="3">
        <v>5.56</v>
      </c>
      <c r="D2047" s="54" t="s">
        <v>3</v>
      </c>
      <c r="E2047" s="54" t="s">
        <v>3</v>
      </c>
      <c r="F2047" s="54" t="s">
        <v>2</v>
      </c>
      <c r="G2047" s="54">
        <v>1</v>
      </c>
      <c r="H2047" t="s">
        <v>2</v>
      </c>
      <c r="I2047" t="str">
        <f t="shared" si="32"/>
        <v>Obesity</v>
      </c>
      <c r="J2047" t="str">
        <f>IF(Table1_1[[#This Row],[HBA1C]]&gt;=6.5,"Diabetic",IF(Table1_1[[#This Row],[HBA1C]]&gt;=5.7,"Prediabetic","Normal"))</f>
        <v>Normal</v>
      </c>
    </row>
    <row r="2048" spans="1:10" x14ac:dyDescent="0.3">
      <c r="A2048" t="s">
        <v>2052</v>
      </c>
      <c r="B2048" s="3">
        <v>23.18</v>
      </c>
      <c r="C2048" s="3">
        <v>4.24</v>
      </c>
      <c r="D2048" s="54" t="s">
        <v>2</v>
      </c>
      <c r="E2048" s="54" t="s">
        <v>3</v>
      </c>
      <c r="F2048" s="54" t="s">
        <v>2</v>
      </c>
      <c r="G2048" s="54">
        <v>1</v>
      </c>
      <c r="H2048" t="s">
        <v>2</v>
      </c>
      <c r="I2048" t="str">
        <f t="shared" si="32"/>
        <v>Normal Weight</v>
      </c>
      <c r="J2048" t="str">
        <f>IF(Table1_1[[#This Row],[HBA1C]]&gt;=6.5,"Diabetic",IF(Table1_1[[#This Row],[HBA1C]]&gt;=5.7,"Prediabetic","Normal"))</f>
        <v>Normal</v>
      </c>
    </row>
    <row r="2049" spans="1:10" x14ac:dyDescent="0.3">
      <c r="A2049" t="s">
        <v>2053</v>
      </c>
      <c r="B2049" s="3">
        <v>39.615000000000002</v>
      </c>
      <c r="C2049" s="3">
        <v>6.32</v>
      </c>
      <c r="D2049" s="54" t="s">
        <v>2</v>
      </c>
      <c r="E2049" s="54" t="s">
        <v>2</v>
      </c>
      <c r="F2049" s="54" t="s">
        <v>4</v>
      </c>
      <c r="G2049" s="54">
        <v>1</v>
      </c>
      <c r="H2049" t="s">
        <v>2</v>
      </c>
      <c r="I2049" t="str">
        <f t="shared" si="32"/>
        <v>Obesity</v>
      </c>
      <c r="J2049" t="str">
        <f>IF(Table1_1[[#This Row],[HBA1C]]&gt;=6.5,"Diabetic",IF(Table1_1[[#This Row],[HBA1C]]&gt;=5.7,"Prediabetic","Normal"))</f>
        <v>Prediabetic</v>
      </c>
    </row>
    <row r="2050" spans="1:10" x14ac:dyDescent="0.3">
      <c r="A2050" t="s">
        <v>2054</v>
      </c>
      <c r="B2050" s="3">
        <v>30.59</v>
      </c>
      <c r="C2050" s="3">
        <v>6.3</v>
      </c>
      <c r="D2050" s="54" t="s">
        <v>3</v>
      </c>
      <c r="E2050" s="54" t="s">
        <v>2</v>
      </c>
      <c r="F2050" s="54" t="s">
        <v>4</v>
      </c>
      <c r="G2050" s="54">
        <v>1</v>
      </c>
      <c r="H2050" t="s">
        <v>2</v>
      </c>
      <c r="I2050" t="str">
        <f t="shared" si="32"/>
        <v>Obesity</v>
      </c>
      <c r="J2050" t="str">
        <f>IF(Table1_1[[#This Row],[HBA1C]]&gt;=6.5,"Diabetic",IF(Table1_1[[#This Row],[HBA1C]]&gt;=5.7,"Prediabetic","Normal"))</f>
        <v>Prediabetic</v>
      </c>
    </row>
    <row r="2051" spans="1:10" x14ac:dyDescent="0.3">
      <c r="A2051" t="s">
        <v>2055</v>
      </c>
      <c r="B2051" s="3">
        <v>16.72</v>
      </c>
      <c r="C2051" s="3">
        <v>4.38</v>
      </c>
      <c r="D2051" s="54" t="s">
        <v>3</v>
      </c>
      <c r="E2051" s="54" t="s">
        <v>2</v>
      </c>
      <c r="F2051" s="54" t="s">
        <v>2</v>
      </c>
      <c r="G2051" s="54">
        <v>1</v>
      </c>
      <c r="H2051" t="s">
        <v>2</v>
      </c>
      <c r="I2051" t="str">
        <f t="shared" si="32"/>
        <v>Under  Weight</v>
      </c>
      <c r="J2051" t="str">
        <f>IF(Table1_1[[#This Row],[HBA1C]]&gt;=6.5,"Diabetic",IF(Table1_1[[#This Row],[HBA1C]]&gt;=5.7,"Prediabetic","Normal"))</f>
        <v>Normal</v>
      </c>
    </row>
    <row r="2052" spans="1:10" x14ac:dyDescent="0.3">
      <c r="A2052" t="s">
        <v>2056</v>
      </c>
      <c r="B2052" s="3">
        <v>26.22</v>
      </c>
      <c r="C2052" s="3">
        <v>4.6500000000000004</v>
      </c>
      <c r="D2052" s="54" t="s">
        <v>3</v>
      </c>
      <c r="E2052" s="54" t="s">
        <v>2</v>
      </c>
      <c r="F2052" s="54" t="s">
        <v>4</v>
      </c>
      <c r="G2052" s="54">
        <v>1</v>
      </c>
      <c r="H2052" t="s">
        <v>2</v>
      </c>
      <c r="I2052" t="str">
        <f t="shared" si="32"/>
        <v>Overweight</v>
      </c>
      <c r="J2052" t="str">
        <f>IF(Table1_1[[#This Row],[HBA1C]]&gt;=6.5,"Diabetic",IF(Table1_1[[#This Row],[HBA1C]]&gt;=5.7,"Prediabetic","Normal"))</f>
        <v>Normal</v>
      </c>
    </row>
    <row r="2053" spans="1:10" x14ac:dyDescent="0.3">
      <c r="A2053" t="s">
        <v>2057</v>
      </c>
      <c r="B2053" s="3">
        <v>31.824999999999999</v>
      </c>
      <c r="C2053" s="3">
        <v>4.7</v>
      </c>
      <c r="D2053" s="54" t="s">
        <v>2</v>
      </c>
      <c r="E2053" s="54" t="s">
        <v>2</v>
      </c>
      <c r="F2053" s="54" t="s">
        <v>4</v>
      </c>
      <c r="G2053" s="54">
        <v>1</v>
      </c>
      <c r="H2053" t="s">
        <v>2</v>
      </c>
      <c r="I2053" t="str">
        <f t="shared" si="32"/>
        <v>Obesity</v>
      </c>
      <c r="J2053" t="str">
        <f>IF(Table1_1[[#This Row],[HBA1C]]&gt;=6.5,"Diabetic",IF(Table1_1[[#This Row],[HBA1C]]&gt;=5.7,"Prediabetic","Normal"))</f>
        <v>Normal</v>
      </c>
    </row>
    <row r="2054" spans="1:10" x14ac:dyDescent="0.3">
      <c r="A2054" t="s">
        <v>2058</v>
      </c>
      <c r="B2054" s="3">
        <v>25.745000000000001</v>
      </c>
      <c r="C2054" s="3">
        <v>4.34</v>
      </c>
      <c r="D2054" s="54" t="s">
        <v>2</v>
      </c>
      <c r="E2054" s="54" t="s">
        <v>2</v>
      </c>
      <c r="F2054" s="54" t="s">
        <v>4</v>
      </c>
      <c r="G2054" s="54">
        <v>1</v>
      </c>
      <c r="H2054" t="s">
        <v>2</v>
      </c>
      <c r="I2054" t="str">
        <f t="shared" si="32"/>
        <v>Overweight</v>
      </c>
      <c r="J2054" t="str">
        <f>IF(Table1_1[[#This Row],[HBA1C]]&gt;=6.5,"Diabetic",IF(Table1_1[[#This Row],[HBA1C]]&gt;=5.7,"Prediabetic","Normal"))</f>
        <v>Normal</v>
      </c>
    </row>
    <row r="2055" spans="1:10" x14ac:dyDescent="0.3">
      <c r="A2055" t="s">
        <v>2059</v>
      </c>
      <c r="B2055" s="3">
        <v>24.605</v>
      </c>
      <c r="C2055" s="3">
        <v>5.62</v>
      </c>
      <c r="D2055" s="54" t="s">
        <v>2</v>
      </c>
      <c r="E2055" s="54" t="s">
        <v>2</v>
      </c>
      <c r="F2055" s="54" t="s">
        <v>4</v>
      </c>
      <c r="G2055" s="54">
        <v>1</v>
      </c>
      <c r="H2055" t="s">
        <v>2</v>
      </c>
      <c r="I2055" t="str">
        <f t="shared" si="32"/>
        <v>Normal Weight</v>
      </c>
      <c r="J2055" t="str">
        <f>IF(Table1_1[[#This Row],[HBA1C]]&gt;=6.5,"Diabetic",IF(Table1_1[[#This Row],[HBA1C]]&gt;=5.7,"Prediabetic","Normal"))</f>
        <v>Normal</v>
      </c>
    </row>
    <row r="2056" spans="1:10" x14ac:dyDescent="0.3">
      <c r="A2056" t="s">
        <v>2060</v>
      </c>
      <c r="B2056" s="3">
        <v>24.51</v>
      </c>
      <c r="C2056" s="3">
        <v>4.24</v>
      </c>
      <c r="D2056" s="54" t="s">
        <v>2</v>
      </c>
      <c r="E2056" s="54" t="s">
        <v>2</v>
      </c>
      <c r="F2056" s="54" t="s">
        <v>4</v>
      </c>
      <c r="G2056" s="54">
        <v>1</v>
      </c>
      <c r="H2056" t="s">
        <v>2</v>
      </c>
      <c r="I2056" t="str">
        <f t="shared" ref="I2056:I2119" si="33">IF(B2056&gt;=30,"Obesity",IF(B2056&gt;=25,"Overweight",IF(B2056&gt;18.5,"Normal Weight","Under  Weight")))</f>
        <v>Normal Weight</v>
      </c>
      <c r="J2056" t="str">
        <f>IF(Table1_1[[#This Row],[HBA1C]]&gt;=6.5,"Diabetic",IF(Table1_1[[#This Row],[HBA1C]]&gt;=5.7,"Prediabetic","Normal"))</f>
        <v>Normal</v>
      </c>
    </row>
    <row r="2057" spans="1:10" x14ac:dyDescent="0.3">
      <c r="A2057" t="s">
        <v>2061</v>
      </c>
      <c r="B2057" s="3">
        <v>31.065000000000001</v>
      </c>
      <c r="C2057" s="3">
        <v>4.57</v>
      </c>
      <c r="D2057" s="54" t="s">
        <v>3</v>
      </c>
      <c r="E2057" s="54" t="s">
        <v>2</v>
      </c>
      <c r="F2057" s="54" t="s">
        <v>2</v>
      </c>
      <c r="G2057" s="54">
        <v>0</v>
      </c>
      <c r="H2057" t="s">
        <v>2</v>
      </c>
      <c r="I2057" t="str">
        <f t="shared" si="33"/>
        <v>Obesity</v>
      </c>
      <c r="J2057" t="str">
        <f>IF(Table1_1[[#This Row],[HBA1C]]&gt;=6.5,"Diabetic",IF(Table1_1[[#This Row],[HBA1C]]&gt;=5.7,"Prediabetic","Normal"))</f>
        <v>Normal</v>
      </c>
    </row>
    <row r="2058" spans="1:10" x14ac:dyDescent="0.3">
      <c r="A2058" t="s">
        <v>2062</v>
      </c>
      <c r="B2058" s="3">
        <v>28.12</v>
      </c>
      <c r="C2058" s="3">
        <v>5.05</v>
      </c>
      <c r="D2058" s="54" t="s">
        <v>2</v>
      </c>
      <c r="E2058" s="54" t="s">
        <v>2</v>
      </c>
      <c r="F2058" s="54" t="s">
        <v>2</v>
      </c>
      <c r="G2058" s="54">
        <v>0</v>
      </c>
      <c r="H2058" t="s">
        <v>2</v>
      </c>
      <c r="I2058" t="str">
        <f t="shared" si="33"/>
        <v>Overweight</v>
      </c>
      <c r="J2058" t="str">
        <f>IF(Table1_1[[#This Row],[HBA1C]]&gt;=6.5,"Diabetic",IF(Table1_1[[#This Row],[HBA1C]]&gt;=5.7,"Prediabetic","Normal"))</f>
        <v>Normal</v>
      </c>
    </row>
    <row r="2059" spans="1:10" x14ac:dyDescent="0.3">
      <c r="A2059" t="s">
        <v>2063</v>
      </c>
      <c r="B2059" s="3">
        <v>38.06</v>
      </c>
      <c r="C2059" s="3">
        <v>6.16</v>
      </c>
      <c r="D2059" s="54" t="s">
        <v>2</v>
      </c>
      <c r="E2059" s="54" t="s">
        <v>2</v>
      </c>
      <c r="F2059" s="54" t="s">
        <v>2</v>
      </c>
      <c r="G2059" s="54">
        <v>0</v>
      </c>
      <c r="H2059" t="s">
        <v>2</v>
      </c>
      <c r="I2059" t="str">
        <f t="shared" si="33"/>
        <v>Obesity</v>
      </c>
      <c r="J2059" t="str">
        <f>IF(Table1_1[[#This Row],[HBA1C]]&gt;=6.5,"Diabetic",IF(Table1_1[[#This Row],[HBA1C]]&gt;=5.7,"Prediabetic","Normal"))</f>
        <v>Prediabetic</v>
      </c>
    </row>
    <row r="2060" spans="1:10" x14ac:dyDescent="0.3">
      <c r="A2060" t="s">
        <v>2064</v>
      </c>
      <c r="B2060" s="3">
        <v>24.96</v>
      </c>
      <c r="C2060" s="3">
        <v>4.57</v>
      </c>
      <c r="D2060" s="54" t="s">
        <v>2</v>
      </c>
      <c r="E2060" s="54" t="s">
        <v>2</v>
      </c>
      <c r="F2060" s="54" t="s">
        <v>2</v>
      </c>
      <c r="G2060" s="54">
        <v>0</v>
      </c>
      <c r="H2060" t="s">
        <v>2</v>
      </c>
      <c r="I2060" t="str">
        <f t="shared" si="33"/>
        <v>Normal Weight</v>
      </c>
      <c r="J2060" t="str">
        <f>IF(Table1_1[[#This Row],[HBA1C]]&gt;=6.5,"Diabetic",IF(Table1_1[[#This Row],[HBA1C]]&gt;=5.7,"Prediabetic","Normal"))</f>
        <v>Normal</v>
      </c>
    </row>
    <row r="2061" spans="1:10" x14ac:dyDescent="0.3">
      <c r="A2061" t="s">
        <v>2065</v>
      </c>
      <c r="B2061" s="3">
        <v>17.670000000000002</v>
      </c>
      <c r="C2061" s="3">
        <v>5.53</v>
      </c>
      <c r="D2061" s="54" t="s">
        <v>3</v>
      </c>
      <c r="E2061" s="54" t="s">
        <v>2</v>
      </c>
      <c r="F2061" s="54" t="s">
        <v>2</v>
      </c>
      <c r="G2061" s="54">
        <v>0</v>
      </c>
      <c r="H2061" t="s">
        <v>2</v>
      </c>
      <c r="I2061" t="str">
        <f t="shared" si="33"/>
        <v>Under  Weight</v>
      </c>
      <c r="J2061" t="str">
        <f>IF(Table1_1[[#This Row],[HBA1C]]&gt;=6.5,"Diabetic",IF(Table1_1[[#This Row],[HBA1C]]&gt;=5.7,"Prediabetic","Normal"))</f>
        <v>Normal</v>
      </c>
    </row>
    <row r="2062" spans="1:10" x14ac:dyDescent="0.3">
      <c r="A2062" t="s">
        <v>2066</v>
      </c>
      <c r="B2062" s="3">
        <v>31.35</v>
      </c>
      <c r="C2062" s="3">
        <v>5.84</v>
      </c>
      <c r="D2062" s="54" t="s">
        <v>2</v>
      </c>
      <c r="E2062" s="54" t="s">
        <v>3</v>
      </c>
      <c r="F2062" s="54" t="s">
        <v>2</v>
      </c>
      <c r="G2062" s="54">
        <v>1</v>
      </c>
      <c r="H2062" t="s">
        <v>2</v>
      </c>
      <c r="I2062" t="str">
        <f t="shared" si="33"/>
        <v>Obesity</v>
      </c>
      <c r="J2062" t="str">
        <f>IF(Table1_1[[#This Row],[HBA1C]]&gt;=6.5,"Diabetic",IF(Table1_1[[#This Row],[HBA1C]]&gt;=5.7,"Prediabetic","Normal"))</f>
        <v>Prediabetic</v>
      </c>
    </row>
    <row r="2063" spans="1:10" x14ac:dyDescent="0.3">
      <c r="A2063" t="s">
        <v>2067</v>
      </c>
      <c r="B2063" s="3">
        <v>28.31</v>
      </c>
      <c r="C2063" s="3">
        <v>6.41</v>
      </c>
      <c r="D2063" s="54" t="s">
        <v>2</v>
      </c>
      <c r="E2063" s="54" t="s">
        <v>3</v>
      </c>
      <c r="F2063" s="54" t="s">
        <v>2</v>
      </c>
      <c r="G2063" s="54">
        <v>1</v>
      </c>
      <c r="H2063" t="s">
        <v>2</v>
      </c>
      <c r="I2063" t="str">
        <f t="shared" si="33"/>
        <v>Overweight</v>
      </c>
      <c r="J2063" t="str">
        <f>IF(Table1_1[[#This Row],[HBA1C]]&gt;=6.5,"Diabetic",IF(Table1_1[[#This Row],[HBA1C]]&gt;=5.7,"Prediabetic","Normal"))</f>
        <v>Prediabetic</v>
      </c>
    </row>
    <row r="2064" spans="1:10" x14ac:dyDescent="0.3">
      <c r="A2064" t="s">
        <v>2068</v>
      </c>
      <c r="B2064" s="3">
        <v>30.3</v>
      </c>
      <c r="C2064" s="3">
        <v>4.7300000000000004</v>
      </c>
      <c r="D2064" s="54" t="s">
        <v>3</v>
      </c>
      <c r="E2064" s="54" t="s">
        <v>2</v>
      </c>
      <c r="F2064" s="54" t="s">
        <v>4</v>
      </c>
      <c r="G2064" s="54">
        <v>1</v>
      </c>
      <c r="H2064" t="s">
        <v>2</v>
      </c>
      <c r="I2064" t="str">
        <f t="shared" si="33"/>
        <v>Obesity</v>
      </c>
      <c r="J2064" t="str">
        <f>IF(Table1_1[[#This Row],[HBA1C]]&gt;=6.5,"Diabetic",IF(Table1_1[[#This Row],[HBA1C]]&gt;=5.7,"Prediabetic","Normal"))</f>
        <v>Normal</v>
      </c>
    </row>
    <row r="2065" spans="1:10" x14ac:dyDescent="0.3">
      <c r="A2065" t="s">
        <v>2069</v>
      </c>
      <c r="B2065" s="3">
        <v>26.4</v>
      </c>
      <c r="C2065" s="3">
        <v>6.22</v>
      </c>
      <c r="D2065" s="54" t="s">
        <v>3</v>
      </c>
      <c r="E2065" s="54" t="s">
        <v>2</v>
      </c>
      <c r="F2065" s="54" t="s">
        <v>2</v>
      </c>
      <c r="G2065" s="54">
        <v>0</v>
      </c>
      <c r="H2065" t="s">
        <v>2</v>
      </c>
      <c r="I2065" t="str">
        <f t="shared" si="33"/>
        <v>Overweight</v>
      </c>
      <c r="J2065" t="str">
        <f>IF(Table1_1[[#This Row],[HBA1C]]&gt;=6.5,"Diabetic",IF(Table1_1[[#This Row],[HBA1C]]&gt;=5.7,"Prediabetic","Normal"))</f>
        <v>Prediabetic</v>
      </c>
    </row>
    <row r="2066" spans="1:10" x14ac:dyDescent="0.3">
      <c r="A2066" t="s">
        <v>2070</v>
      </c>
      <c r="B2066" s="3">
        <v>22.135000000000002</v>
      </c>
      <c r="C2066" s="3">
        <v>4.46</v>
      </c>
      <c r="D2066" s="54" t="s">
        <v>3</v>
      </c>
      <c r="E2066" s="54" t="s">
        <v>2</v>
      </c>
      <c r="F2066" s="54" t="s">
        <v>2</v>
      </c>
      <c r="G2066" s="54">
        <v>0</v>
      </c>
      <c r="H2066" t="s">
        <v>2</v>
      </c>
      <c r="I2066" t="str">
        <f t="shared" si="33"/>
        <v>Normal Weight</v>
      </c>
      <c r="J2066" t="str">
        <f>IF(Table1_1[[#This Row],[HBA1C]]&gt;=6.5,"Diabetic",IF(Table1_1[[#This Row],[HBA1C]]&gt;=5.7,"Prediabetic","Normal"))</f>
        <v>Normal</v>
      </c>
    </row>
    <row r="2067" spans="1:10" x14ac:dyDescent="0.3">
      <c r="A2067" t="s">
        <v>2071</v>
      </c>
      <c r="B2067" s="3">
        <v>17.399999999999999</v>
      </c>
      <c r="C2067" s="3">
        <v>4.5</v>
      </c>
      <c r="D2067" s="54" t="s">
        <v>3</v>
      </c>
      <c r="E2067" s="54" t="s">
        <v>2</v>
      </c>
      <c r="F2067" s="54" t="s">
        <v>2</v>
      </c>
      <c r="G2067" s="54">
        <v>0</v>
      </c>
      <c r="H2067" t="s">
        <v>2</v>
      </c>
      <c r="I2067" t="str">
        <f t="shared" si="33"/>
        <v>Under  Weight</v>
      </c>
      <c r="J2067" t="str">
        <f>IF(Table1_1[[#This Row],[HBA1C]]&gt;=6.5,"Diabetic",IF(Table1_1[[#This Row],[HBA1C]]&gt;=5.7,"Prediabetic","Normal"))</f>
        <v>Normal</v>
      </c>
    </row>
    <row r="2068" spans="1:10" x14ac:dyDescent="0.3">
      <c r="A2068" t="s">
        <v>2072</v>
      </c>
      <c r="B2068" s="3">
        <v>28.06</v>
      </c>
      <c r="C2068" s="3">
        <v>8.93</v>
      </c>
      <c r="D2068" s="54" t="s">
        <v>2</v>
      </c>
      <c r="E2068" s="54" t="s">
        <v>2</v>
      </c>
      <c r="F2068" s="54" t="s">
        <v>2</v>
      </c>
      <c r="G2068" s="54">
        <v>0</v>
      </c>
      <c r="H2068" t="s">
        <v>2</v>
      </c>
      <c r="I2068" t="str">
        <f t="shared" si="33"/>
        <v>Overweight</v>
      </c>
      <c r="J2068" t="str">
        <f>IF(Table1_1[[#This Row],[HBA1C]]&gt;=6.5,"Diabetic",IF(Table1_1[[#This Row],[HBA1C]]&gt;=5.7,"Prediabetic","Normal"))</f>
        <v>Diabetic</v>
      </c>
    </row>
    <row r="2069" spans="1:10" x14ac:dyDescent="0.3">
      <c r="A2069" t="s">
        <v>2073</v>
      </c>
      <c r="B2069" s="3">
        <v>31.13</v>
      </c>
      <c r="C2069" s="3">
        <v>11.02</v>
      </c>
      <c r="D2069" s="54" t="s">
        <v>2</v>
      </c>
      <c r="E2069" s="54" t="s">
        <v>2</v>
      </c>
      <c r="F2069" s="54" t="s">
        <v>2</v>
      </c>
      <c r="G2069" s="54">
        <v>0</v>
      </c>
      <c r="H2069" t="s">
        <v>2</v>
      </c>
      <c r="I2069" t="str">
        <f t="shared" si="33"/>
        <v>Obesity</v>
      </c>
      <c r="J2069" t="str">
        <f>IF(Table1_1[[#This Row],[HBA1C]]&gt;=6.5,"Diabetic",IF(Table1_1[[#This Row],[HBA1C]]&gt;=5.7,"Prediabetic","Normal"))</f>
        <v>Diabetic</v>
      </c>
    </row>
    <row r="2070" spans="1:10" x14ac:dyDescent="0.3">
      <c r="A2070" t="s">
        <v>2074</v>
      </c>
      <c r="B2070" s="3">
        <v>18.46</v>
      </c>
      <c r="C2070" s="3">
        <v>5.25</v>
      </c>
      <c r="D2070" s="54" t="s">
        <v>2</v>
      </c>
      <c r="E2070" s="54" t="s">
        <v>2</v>
      </c>
      <c r="F2070" s="54" t="s">
        <v>2</v>
      </c>
      <c r="G2070" s="54">
        <v>0</v>
      </c>
      <c r="H2070" t="s">
        <v>2</v>
      </c>
      <c r="I2070" t="str">
        <f t="shared" si="33"/>
        <v>Under  Weight</v>
      </c>
      <c r="J2070" t="str">
        <f>IF(Table1_1[[#This Row],[HBA1C]]&gt;=6.5,"Diabetic",IF(Table1_1[[#This Row],[HBA1C]]&gt;=5.7,"Prediabetic","Normal"))</f>
        <v>Normal</v>
      </c>
    </row>
    <row r="2071" spans="1:10" x14ac:dyDescent="0.3">
      <c r="A2071" t="s">
        <v>2075</v>
      </c>
      <c r="B2071" s="3">
        <v>17.3</v>
      </c>
      <c r="C2071" s="3">
        <v>4.75</v>
      </c>
      <c r="D2071" s="54" t="s">
        <v>2</v>
      </c>
      <c r="E2071" s="54" t="s">
        <v>2</v>
      </c>
      <c r="F2071" s="54" t="s">
        <v>2</v>
      </c>
      <c r="G2071" s="54">
        <v>0</v>
      </c>
      <c r="H2071" t="s">
        <v>2</v>
      </c>
      <c r="I2071" t="str">
        <f t="shared" si="33"/>
        <v>Under  Weight</v>
      </c>
      <c r="J2071" t="str">
        <f>IF(Table1_1[[#This Row],[HBA1C]]&gt;=6.5,"Diabetic",IF(Table1_1[[#This Row],[HBA1C]]&gt;=5.7,"Prediabetic","Normal"))</f>
        <v>Normal</v>
      </c>
    </row>
    <row r="2072" spans="1:10" x14ac:dyDescent="0.3">
      <c r="A2072" t="s">
        <v>2076</v>
      </c>
      <c r="B2072" s="3">
        <v>35.625</v>
      </c>
      <c r="C2072" s="3">
        <v>4.68</v>
      </c>
      <c r="D2072" s="54" t="s">
        <v>3</v>
      </c>
      <c r="E2072" s="54" t="s">
        <v>2</v>
      </c>
      <c r="F2072" s="54" t="s">
        <v>4</v>
      </c>
      <c r="G2072" s="54">
        <v>1</v>
      </c>
      <c r="H2072" t="s">
        <v>2</v>
      </c>
      <c r="I2072" t="str">
        <f t="shared" si="33"/>
        <v>Obesity</v>
      </c>
      <c r="J2072" t="str">
        <f>IF(Table1_1[[#This Row],[HBA1C]]&gt;=6.5,"Diabetic",IF(Table1_1[[#This Row],[HBA1C]]&gt;=5.7,"Prediabetic","Normal"))</f>
        <v>Normal</v>
      </c>
    </row>
    <row r="2073" spans="1:10" x14ac:dyDescent="0.3">
      <c r="A2073" t="s">
        <v>2077</v>
      </c>
      <c r="B2073" s="3">
        <v>20.234999999999999</v>
      </c>
      <c r="C2073" s="3">
        <v>6.17</v>
      </c>
      <c r="D2073" s="54" t="s">
        <v>3</v>
      </c>
      <c r="E2073" s="54" t="s">
        <v>3</v>
      </c>
      <c r="F2073" s="54" t="s">
        <v>2</v>
      </c>
      <c r="G2073" s="54">
        <v>2</v>
      </c>
      <c r="H2073" t="s">
        <v>2</v>
      </c>
      <c r="I2073" t="str">
        <f t="shared" si="33"/>
        <v>Normal Weight</v>
      </c>
      <c r="J2073" t="str">
        <f>IF(Table1_1[[#This Row],[HBA1C]]&gt;=6.5,"Diabetic",IF(Table1_1[[#This Row],[HBA1C]]&gt;=5.7,"Prediabetic","Normal"))</f>
        <v>Prediabetic</v>
      </c>
    </row>
    <row r="2074" spans="1:10" x14ac:dyDescent="0.3">
      <c r="A2074" t="s">
        <v>2078</v>
      </c>
      <c r="B2074" s="3">
        <v>27.55</v>
      </c>
      <c r="C2074" s="3">
        <v>4.5599999999999996</v>
      </c>
      <c r="D2074" s="54" t="s">
        <v>3</v>
      </c>
      <c r="E2074" s="54" t="s">
        <v>2</v>
      </c>
      <c r="F2074" s="54" t="s">
        <v>4</v>
      </c>
      <c r="G2074" s="54">
        <v>1</v>
      </c>
      <c r="H2074" t="s">
        <v>2</v>
      </c>
      <c r="I2074" t="str">
        <f t="shared" si="33"/>
        <v>Overweight</v>
      </c>
      <c r="J2074" t="str">
        <f>IF(Table1_1[[#This Row],[HBA1C]]&gt;=6.5,"Diabetic",IF(Table1_1[[#This Row],[HBA1C]]&gt;=5.7,"Prediabetic","Normal"))</f>
        <v>Normal</v>
      </c>
    </row>
    <row r="2075" spans="1:10" x14ac:dyDescent="0.3">
      <c r="A2075" t="s">
        <v>2079</v>
      </c>
      <c r="B2075" s="3">
        <v>17.97</v>
      </c>
      <c r="C2075" s="3">
        <v>6.3</v>
      </c>
      <c r="D2075" s="54" t="s">
        <v>2</v>
      </c>
      <c r="E2075" s="54" t="s">
        <v>2</v>
      </c>
      <c r="F2075" s="54" t="s">
        <v>2</v>
      </c>
      <c r="G2075" s="54">
        <v>0</v>
      </c>
      <c r="H2075" t="s">
        <v>2</v>
      </c>
      <c r="I2075" t="str">
        <f t="shared" si="33"/>
        <v>Under  Weight</v>
      </c>
      <c r="J2075" t="str">
        <f>IF(Table1_1[[#This Row],[HBA1C]]&gt;=6.5,"Diabetic",IF(Table1_1[[#This Row],[HBA1C]]&gt;=5.7,"Prediabetic","Normal"))</f>
        <v>Prediabetic</v>
      </c>
    </row>
    <row r="2076" spans="1:10" x14ac:dyDescent="0.3">
      <c r="A2076" t="s">
        <v>2080</v>
      </c>
      <c r="B2076" s="3">
        <v>29.98</v>
      </c>
      <c r="C2076" s="3">
        <v>6.03</v>
      </c>
      <c r="D2076" s="54" t="s">
        <v>2</v>
      </c>
      <c r="E2076" s="54" t="s">
        <v>3</v>
      </c>
      <c r="F2076" s="54" t="s">
        <v>2</v>
      </c>
      <c r="G2076" s="54">
        <v>1</v>
      </c>
      <c r="H2076" t="s">
        <v>2</v>
      </c>
      <c r="I2076" t="str">
        <f t="shared" si="33"/>
        <v>Overweight</v>
      </c>
      <c r="J2076" t="str">
        <f>IF(Table1_1[[#This Row],[HBA1C]]&gt;=6.5,"Diabetic",IF(Table1_1[[#This Row],[HBA1C]]&gt;=5.7,"Prediabetic","Normal"))</f>
        <v>Prediabetic</v>
      </c>
    </row>
    <row r="2077" spans="1:10" x14ac:dyDescent="0.3">
      <c r="A2077" t="s">
        <v>2081</v>
      </c>
      <c r="B2077" s="3">
        <v>33.659999999999997</v>
      </c>
      <c r="C2077" s="3">
        <v>4.2</v>
      </c>
      <c r="D2077" s="54" t="s">
        <v>3</v>
      </c>
      <c r="E2077" s="54" t="s">
        <v>2</v>
      </c>
      <c r="F2077" s="54" t="s">
        <v>2</v>
      </c>
      <c r="G2077" s="54">
        <v>1</v>
      </c>
      <c r="H2077" t="s">
        <v>2</v>
      </c>
      <c r="I2077" t="str">
        <f t="shared" si="33"/>
        <v>Obesity</v>
      </c>
      <c r="J2077" t="str">
        <f>IF(Table1_1[[#This Row],[HBA1C]]&gt;=6.5,"Diabetic",IF(Table1_1[[#This Row],[HBA1C]]&gt;=5.7,"Prediabetic","Normal"))</f>
        <v>Normal</v>
      </c>
    </row>
    <row r="2078" spans="1:10" x14ac:dyDescent="0.3">
      <c r="A2078" t="s">
        <v>2082</v>
      </c>
      <c r="B2078" s="3">
        <v>32.67</v>
      </c>
      <c r="C2078" s="3">
        <v>5.61</v>
      </c>
      <c r="D2078" s="54" t="s">
        <v>3</v>
      </c>
      <c r="E2078" s="54" t="s">
        <v>2</v>
      </c>
      <c r="F2078" s="54" t="s">
        <v>2</v>
      </c>
      <c r="G2078" s="54">
        <v>1</v>
      </c>
      <c r="H2078" t="s">
        <v>2</v>
      </c>
      <c r="I2078" t="str">
        <f t="shared" si="33"/>
        <v>Obesity</v>
      </c>
      <c r="J2078" t="str">
        <f>IF(Table1_1[[#This Row],[HBA1C]]&gt;=6.5,"Diabetic",IF(Table1_1[[#This Row],[HBA1C]]&gt;=5.7,"Prediabetic","Normal"))</f>
        <v>Normal</v>
      </c>
    </row>
    <row r="2079" spans="1:10" x14ac:dyDescent="0.3">
      <c r="A2079" t="s">
        <v>2083</v>
      </c>
      <c r="B2079" s="3">
        <v>30.5</v>
      </c>
      <c r="C2079" s="3">
        <v>5.88</v>
      </c>
      <c r="D2079" s="54" t="s">
        <v>3</v>
      </c>
      <c r="E2079" s="54" t="s">
        <v>2</v>
      </c>
      <c r="F2079" s="54" t="s">
        <v>2</v>
      </c>
      <c r="G2079" s="54">
        <v>1</v>
      </c>
      <c r="H2079" t="s">
        <v>2</v>
      </c>
      <c r="I2079" t="str">
        <f t="shared" si="33"/>
        <v>Obesity</v>
      </c>
      <c r="J2079" t="str">
        <f>IF(Table1_1[[#This Row],[HBA1C]]&gt;=6.5,"Diabetic",IF(Table1_1[[#This Row],[HBA1C]]&gt;=5.7,"Prediabetic","Normal"))</f>
        <v>Prediabetic</v>
      </c>
    </row>
    <row r="2080" spans="1:10" x14ac:dyDescent="0.3">
      <c r="A2080" t="s">
        <v>2084</v>
      </c>
      <c r="B2080" s="3">
        <v>23.1</v>
      </c>
      <c r="C2080" s="3">
        <v>5.92</v>
      </c>
      <c r="D2080" s="54" t="s">
        <v>3</v>
      </c>
      <c r="E2080" s="54" t="s">
        <v>2</v>
      </c>
      <c r="F2080" s="54" t="s">
        <v>2</v>
      </c>
      <c r="G2080" s="54">
        <v>1</v>
      </c>
      <c r="H2080" t="s">
        <v>2</v>
      </c>
      <c r="I2080" t="str">
        <f t="shared" si="33"/>
        <v>Normal Weight</v>
      </c>
      <c r="J2080" t="str">
        <f>IF(Table1_1[[#This Row],[HBA1C]]&gt;=6.5,"Diabetic",IF(Table1_1[[#This Row],[HBA1C]]&gt;=5.7,"Prediabetic","Normal"))</f>
        <v>Prediabetic</v>
      </c>
    </row>
    <row r="2081" spans="1:10" x14ac:dyDescent="0.3">
      <c r="A2081" t="s">
        <v>2085</v>
      </c>
      <c r="B2081" s="3">
        <v>39.49</v>
      </c>
      <c r="C2081" s="3">
        <v>4.8099999999999996</v>
      </c>
      <c r="D2081" s="54" t="s">
        <v>2</v>
      </c>
      <c r="E2081" s="54" t="s">
        <v>2</v>
      </c>
      <c r="F2081" s="54" t="s">
        <v>2</v>
      </c>
      <c r="G2081" s="54">
        <v>1</v>
      </c>
      <c r="H2081" t="s">
        <v>2</v>
      </c>
      <c r="I2081" t="str">
        <f t="shared" si="33"/>
        <v>Obesity</v>
      </c>
      <c r="J2081" t="str">
        <f>IF(Table1_1[[#This Row],[HBA1C]]&gt;=6.5,"Diabetic",IF(Table1_1[[#This Row],[HBA1C]]&gt;=5.7,"Prediabetic","Normal"))</f>
        <v>Normal</v>
      </c>
    </row>
    <row r="2082" spans="1:10" x14ac:dyDescent="0.3">
      <c r="A2082" t="s">
        <v>2086</v>
      </c>
      <c r="B2082" s="3">
        <v>33.99</v>
      </c>
      <c r="C2082" s="3">
        <v>4.55</v>
      </c>
      <c r="D2082" s="54" t="s">
        <v>2</v>
      </c>
      <c r="E2082" s="54" t="s">
        <v>2</v>
      </c>
      <c r="F2082" s="54" t="s">
        <v>2</v>
      </c>
      <c r="G2082" s="54">
        <v>1</v>
      </c>
      <c r="H2082" t="s">
        <v>2</v>
      </c>
      <c r="I2082" t="str">
        <f t="shared" si="33"/>
        <v>Obesity</v>
      </c>
      <c r="J2082" t="str">
        <f>IF(Table1_1[[#This Row],[HBA1C]]&gt;=6.5,"Diabetic",IF(Table1_1[[#This Row],[HBA1C]]&gt;=5.7,"Prediabetic","Normal"))</f>
        <v>Normal</v>
      </c>
    </row>
    <row r="2083" spans="1:10" x14ac:dyDescent="0.3">
      <c r="A2083" t="s">
        <v>2087</v>
      </c>
      <c r="B2083" s="3">
        <v>27.72</v>
      </c>
      <c r="C2083" s="3">
        <v>6.43</v>
      </c>
      <c r="D2083" s="54" t="s">
        <v>2</v>
      </c>
      <c r="E2083" s="54" t="s">
        <v>2</v>
      </c>
      <c r="F2083" s="54" t="s">
        <v>2</v>
      </c>
      <c r="G2083" s="54">
        <v>1</v>
      </c>
      <c r="H2083" t="s">
        <v>2</v>
      </c>
      <c r="I2083" t="str">
        <f t="shared" si="33"/>
        <v>Overweight</v>
      </c>
      <c r="J2083" t="str">
        <f>IF(Table1_1[[#This Row],[HBA1C]]&gt;=6.5,"Diabetic",IF(Table1_1[[#This Row],[HBA1C]]&gt;=5.7,"Prediabetic","Normal"))</f>
        <v>Prediabetic</v>
      </c>
    </row>
    <row r="2084" spans="1:10" x14ac:dyDescent="0.3">
      <c r="A2084" t="s">
        <v>2088</v>
      </c>
      <c r="B2084" s="3">
        <v>30.59</v>
      </c>
      <c r="C2084" s="3">
        <v>11.62</v>
      </c>
      <c r="D2084" s="54" t="s">
        <v>2</v>
      </c>
      <c r="E2084" s="54" t="s">
        <v>2</v>
      </c>
      <c r="F2084" s="54" t="s">
        <v>2</v>
      </c>
      <c r="G2084" s="54">
        <v>0</v>
      </c>
      <c r="H2084" t="s">
        <v>2</v>
      </c>
      <c r="I2084" t="str">
        <f t="shared" si="33"/>
        <v>Obesity</v>
      </c>
      <c r="J2084" t="str">
        <f>IF(Table1_1[[#This Row],[HBA1C]]&gt;=6.5,"Diabetic",IF(Table1_1[[#This Row],[HBA1C]]&gt;=5.7,"Prediabetic","Normal"))</f>
        <v>Diabetic</v>
      </c>
    </row>
    <row r="2085" spans="1:10" x14ac:dyDescent="0.3">
      <c r="A2085" t="s">
        <v>2089</v>
      </c>
      <c r="B2085" s="3">
        <v>22.6</v>
      </c>
      <c r="C2085" s="3">
        <v>6.04</v>
      </c>
      <c r="D2085" s="54" t="s">
        <v>2</v>
      </c>
      <c r="E2085" s="54" t="s">
        <v>2</v>
      </c>
      <c r="F2085" s="54" t="s">
        <v>2</v>
      </c>
      <c r="G2085" s="54">
        <v>1</v>
      </c>
      <c r="H2085" t="s">
        <v>2</v>
      </c>
      <c r="I2085" t="str">
        <f t="shared" si="33"/>
        <v>Normal Weight</v>
      </c>
      <c r="J2085" t="str">
        <f>IF(Table1_1[[#This Row],[HBA1C]]&gt;=6.5,"Diabetic",IF(Table1_1[[#This Row],[HBA1C]]&gt;=5.7,"Prediabetic","Normal"))</f>
        <v>Prediabetic</v>
      </c>
    </row>
    <row r="2086" spans="1:10" x14ac:dyDescent="0.3">
      <c r="A2086" t="s">
        <v>2090</v>
      </c>
      <c r="B2086" s="3">
        <v>28.785</v>
      </c>
      <c r="C2086" s="3">
        <v>8.82</v>
      </c>
      <c r="D2086" s="54" t="s">
        <v>2</v>
      </c>
      <c r="E2086" s="54" t="s">
        <v>2</v>
      </c>
      <c r="F2086" s="54" t="s">
        <v>2</v>
      </c>
      <c r="G2086" s="54">
        <v>0</v>
      </c>
      <c r="H2086" t="s">
        <v>2</v>
      </c>
      <c r="I2086" t="str">
        <f t="shared" si="33"/>
        <v>Overweight</v>
      </c>
      <c r="J2086" t="str">
        <f>IF(Table1_1[[#This Row],[HBA1C]]&gt;=6.5,"Diabetic",IF(Table1_1[[#This Row],[HBA1C]]&gt;=5.7,"Prediabetic","Normal"))</f>
        <v>Diabetic</v>
      </c>
    </row>
    <row r="2087" spans="1:10" x14ac:dyDescent="0.3">
      <c r="A2087" t="s">
        <v>2091</v>
      </c>
      <c r="B2087" s="3">
        <v>50.38</v>
      </c>
      <c r="C2087" s="3">
        <v>5.8</v>
      </c>
      <c r="D2087" s="54" t="s">
        <v>2</v>
      </c>
      <c r="E2087" s="54" t="s">
        <v>2</v>
      </c>
      <c r="F2087" s="54" t="s">
        <v>2</v>
      </c>
      <c r="G2087" s="54">
        <v>0</v>
      </c>
      <c r="H2087" t="s">
        <v>2</v>
      </c>
      <c r="I2087" t="str">
        <f t="shared" si="33"/>
        <v>Obesity</v>
      </c>
      <c r="J2087" t="str">
        <f>IF(Table1_1[[#This Row],[HBA1C]]&gt;=6.5,"Diabetic",IF(Table1_1[[#This Row],[HBA1C]]&gt;=5.7,"Prediabetic","Normal"))</f>
        <v>Prediabetic</v>
      </c>
    </row>
    <row r="2088" spans="1:10" x14ac:dyDescent="0.3">
      <c r="A2088" t="s">
        <v>2092</v>
      </c>
      <c r="B2088" s="3">
        <v>35.200000000000003</v>
      </c>
      <c r="C2088" s="3">
        <v>4.28</v>
      </c>
      <c r="D2088" s="54" t="s">
        <v>2</v>
      </c>
      <c r="E2088" s="54" t="s">
        <v>2</v>
      </c>
      <c r="F2088" s="54" t="s">
        <v>2</v>
      </c>
      <c r="G2088" s="54">
        <v>0</v>
      </c>
      <c r="H2088" t="s">
        <v>2</v>
      </c>
      <c r="I2088" t="str">
        <f t="shared" si="33"/>
        <v>Obesity</v>
      </c>
      <c r="J2088" t="str">
        <f>IF(Table1_1[[#This Row],[HBA1C]]&gt;=6.5,"Diabetic",IF(Table1_1[[#This Row],[HBA1C]]&gt;=5.7,"Prediabetic","Normal"))</f>
        <v>Normal</v>
      </c>
    </row>
    <row r="2089" spans="1:10" x14ac:dyDescent="0.3">
      <c r="A2089" t="s">
        <v>2093</v>
      </c>
      <c r="B2089" s="3">
        <v>35.72</v>
      </c>
      <c r="C2089" s="3">
        <v>5.5</v>
      </c>
      <c r="D2089" s="54" t="s">
        <v>3</v>
      </c>
      <c r="E2089" s="54" t="s">
        <v>2</v>
      </c>
      <c r="F2089" s="54" t="s">
        <v>2</v>
      </c>
      <c r="G2089" s="54">
        <v>0</v>
      </c>
      <c r="H2089" t="s">
        <v>2</v>
      </c>
      <c r="I2089" t="str">
        <f t="shared" si="33"/>
        <v>Obesity</v>
      </c>
      <c r="J2089" t="str">
        <f>IF(Table1_1[[#This Row],[HBA1C]]&gt;=6.5,"Diabetic",IF(Table1_1[[#This Row],[HBA1C]]&gt;=5.7,"Prediabetic","Normal"))</f>
        <v>Normal</v>
      </c>
    </row>
    <row r="2090" spans="1:10" x14ac:dyDescent="0.3">
      <c r="A2090" t="s">
        <v>2094</v>
      </c>
      <c r="B2090" s="3">
        <v>24.51</v>
      </c>
      <c r="C2090" s="3">
        <v>4.6900000000000004</v>
      </c>
      <c r="D2090" s="54" t="s">
        <v>2</v>
      </c>
      <c r="E2090" s="54" t="s">
        <v>2</v>
      </c>
      <c r="F2090" s="54" t="s">
        <v>2</v>
      </c>
      <c r="G2090" s="54">
        <v>0</v>
      </c>
      <c r="H2090" t="s">
        <v>2</v>
      </c>
      <c r="I2090" t="str">
        <f t="shared" si="33"/>
        <v>Normal Weight</v>
      </c>
      <c r="J2090" t="str">
        <f>IF(Table1_1[[#This Row],[HBA1C]]&gt;=6.5,"Diabetic",IF(Table1_1[[#This Row],[HBA1C]]&gt;=5.7,"Prediabetic","Normal"))</f>
        <v>Normal</v>
      </c>
    </row>
    <row r="2091" spans="1:10" x14ac:dyDescent="0.3">
      <c r="A2091" t="s">
        <v>2095</v>
      </c>
      <c r="B2091" s="3">
        <v>23.844999999999999</v>
      </c>
      <c r="C2091" s="3">
        <v>4.43</v>
      </c>
      <c r="D2091" s="54" t="s">
        <v>2</v>
      </c>
      <c r="E2091" s="54" t="s">
        <v>2</v>
      </c>
      <c r="F2091" s="54" t="s">
        <v>2</v>
      </c>
      <c r="G2091" s="54">
        <v>0</v>
      </c>
      <c r="H2091" t="s">
        <v>2</v>
      </c>
      <c r="I2091" t="str">
        <f t="shared" si="33"/>
        <v>Normal Weight</v>
      </c>
      <c r="J2091" t="str">
        <f>IF(Table1_1[[#This Row],[HBA1C]]&gt;=6.5,"Diabetic",IF(Table1_1[[#This Row],[HBA1C]]&gt;=5.7,"Prediabetic","Normal"))</f>
        <v>Normal</v>
      </c>
    </row>
    <row r="2092" spans="1:10" x14ac:dyDescent="0.3">
      <c r="A2092" t="s">
        <v>2096</v>
      </c>
      <c r="B2092" s="3">
        <v>15.68</v>
      </c>
      <c r="C2092" s="3">
        <v>6.16</v>
      </c>
      <c r="D2092" s="54" t="s">
        <v>3</v>
      </c>
      <c r="E2092" s="54" t="s">
        <v>2</v>
      </c>
      <c r="F2092" s="54" t="s">
        <v>2</v>
      </c>
      <c r="G2092" s="54">
        <v>1</v>
      </c>
      <c r="H2092" t="s">
        <v>2</v>
      </c>
      <c r="I2092" t="str">
        <f t="shared" si="33"/>
        <v>Under  Weight</v>
      </c>
      <c r="J2092" t="str">
        <f>IF(Table1_1[[#This Row],[HBA1C]]&gt;=6.5,"Diabetic",IF(Table1_1[[#This Row],[HBA1C]]&gt;=5.7,"Prediabetic","Normal"))</f>
        <v>Prediabetic</v>
      </c>
    </row>
    <row r="2093" spans="1:10" x14ac:dyDescent="0.3">
      <c r="A2093" t="s">
        <v>2097</v>
      </c>
      <c r="B2093" s="3">
        <v>32.395000000000003</v>
      </c>
      <c r="C2093" s="3">
        <v>6.66</v>
      </c>
      <c r="D2093" s="54" t="s">
        <v>2</v>
      </c>
      <c r="E2093" s="54" t="s">
        <v>2</v>
      </c>
      <c r="F2093" s="54" t="s">
        <v>2</v>
      </c>
      <c r="G2093" s="54">
        <v>0</v>
      </c>
      <c r="H2093" t="s">
        <v>2</v>
      </c>
      <c r="I2093" t="str">
        <f t="shared" si="33"/>
        <v>Obesity</v>
      </c>
      <c r="J2093" t="str">
        <f>IF(Table1_1[[#This Row],[HBA1C]]&gt;=6.5,"Diabetic",IF(Table1_1[[#This Row],[HBA1C]]&gt;=5.7,"Prediabetic","Normal"))</f>
        <v>Diabetic</v>
      </c>
    </row>
    <row r="2094" spans="1:10" x14ac:dyDescent="0.3">
      <c r="A2094" t="s">
        <v>2098</v>
      </c>
      <c r="B2094" s="3">
        <v>23.655000000000001</v>
      </c>
      <c r="C2094" s="3">
        <v>5.92</v>
      </c>
      <c r="D2094" s="54" t="s">
        <v>2</v>
      </c>
      <c r="E2094" s="54" t="s">
        <v>2</v>
      </c>
      <c r="F2094" s="54" t="s">
        <v>2</v>
      </c>
      <c r="G2094" s="54">
        <v>1</v>
      </c>
      <c r="H2094" t="s">
        <v>2</v>
      </c>
      <c r="I2094" t="str">
        <f t="shared" si="33"/>
        <v>Normal Weight</v>
      </c>
      <c r="J2094" t="str">
        <f>IF(Table1_1[[#This Row],[HBA1C]]&gt;=6.5,"Diabetic",IF(Table1_1[[#This Row],[HBA1C]]&gt;=5.7,"Prediabetic","Normal"))</f>
        <v>Prediabetic</v>
      </c>
    </row>
    <row r="2095" spans="1:10" x14ac:dyDescent="0.3">
      <c r="A2095" t="s">
        <v>2099</v>
      </c>
      <c r="B2095" s="3">
        <v>28.4</v>
      </c>
      <c r="C2095" s="3">
        <v>5.97</v>
      </c>
      <c r="D2095" s="54" t="s">
        <v>2</v>
      </c>
      <c r="E2095" s="54" t="s">
        <v>2</v>
      </c>
      <c r="F2095" s="54" t="s">
        <v>4</v>
      </c>
      <c r="G2095" s="54">
        <v>1</v>
      </c>
      <c r="H2095" t="s">
        <v>2</v>
      </c>
      <c r="I2095" t="str">
        <f t="shared" si="33"/>
        <v>Overweight</v>
      </c>
      <c r="J2095" t="str">
        <f>IF(Table1_1[[#This Row],[HBA1C]]&gt;=6.5,"Diabetic",IF(Table1_1[[#This Row],[HBA1C]]&gt;=5.7,"Prediabetic","Normal"))</f>
        <v>Prediabetic</v>
      </c>
    </row>
    <row r="2096" spans="1:10" x14ac:dyDescent="0.3">
      <c r="A2096" t="s">
        <v>2100</v>
      </c>
      <c r="B2096" s="3">
        <v>35.42</v>
      </c>
      <c r="C2096" s="3">
        <v>4.6399999999999997</v>
      </c>
      <c r="D2096" s="54" t="s">
        <v>3</v>
      </c>
      <c r="E2096" s="54" t="s">
        <v>2</v>
      </c>
      <c r="F2096" s="54" t="s">
        <v>2</v>
      </c>
      <c r="G2096" s="54">
        <v>0</v>
      </c>
      <c r="H2096" t="s">
        <v>2</v>
      </c>
      <c r="I2096" t="str">
        <f t="shared" si="33"/>
        <v>Obesity</v>
      </c>
      <c r="J2096" t="str">
        <f>IF(Table1_1[[#This Row],[HBA1C]]&gt;=6.5,"Diabetic",IF(Table1_1[[#This Row],[HBA1C]]&gt;=5.7,"Prediabetic","Normal"))</f>
        <v>Normal</v>
      </c>
    </row>
    <row r="2097" spans="1:10" x14ac:dyDescent="0.3">
      <c r="A2097" t="s">
        <v>2101</v>
      </c>
      <c r="B2097" s="3">
        <v>26.18</v>
      </c>
      <c r="C2097" s="3">
        <v>6.12</v>
      </c>
      <c r="D2097" s="54" t="s">
        <v>2</v>
      </c>
      <c r="E2097" s="54" t="s">
        <v>3</v>
      </c>
      <c r="F2097" s="54" t="s">
        <v>2</v>
      </c>
      <c r="G2097" s="54">
        <v>1</v>
      </c>
      <c r="H2097" t="s">
        <v>2</v>
      </c>
      <c r="I2097" t="str">
        <f t="shared" si="33"/>
        <v>Overweight</v>
      </c>
      <c r="J2097" t="str">
        <f>IF(Table1_1[[#This Row],[HBA1C]]&gt;=6.5,"Diabetic",IF(Table1_1[[#This Row],[HBA1C]]&gt;=5.7,"Prediabetic","Normal"))</f>
        <v>Prediabetic</v>
      </c>
    </row>
    <row r="2098" spans="1:10" x14ac:dyDescent="0.3">
      <c r="A2098" t="s">
        <v>2102</v>
      </c>
      <c r="B2098" s="3">
        <v>20.8</v>
      </c>
      <c r="C2098" s="3">
        <v>4.87</v>
      </c>
      <c r="D2098" s="54" t="s">
        <v>3</v>
      </c>
      <c r="E2098" s="54" t="s">
        <v>2</v>
      </c>
      <c r="F2098" s="54" t="s">
        <v>2</v>
      </c>
      <c r="G2098" s="54">
        <v>0</v>
      </c>
      <c r="H2098" t="s">
        <v>2</v>
      </c>
      <c r="I2098" t="str">
        <f t="shared" si="33"/>
        <v>Normal Weight</v>
      </c>
      <c r="J2098" t="str">
        <f>IF(Table1_1[[#This Row],[HBA1C]]&gt;=6.5,"Diabetic",IF(Table1_1[[#This Row],[HBA1C]]&gt;=5.7,"Prediabetic","Normal"))</f>
        <v>Normal</v>
      </c>
    </row>
    <row r="2099" spans="1:10" x14ac:dyDescent="0.3">
      <c r="A2099" t="s">
        <v>2103</v>
      </c>
      <c r="B2099" s="3">
        <v>15.82</v>
      </c>
      <c r="C2099" s="3">
        <v>4.5999999999999996</v>
      </c>
      <c r="D2099" s="54" t="s">
        <v>2</v>
      </c>
      <c r="E2099" s="54" t="s">
        <v>2</v>
      </c>
      <c r="F2099" s="54" t="s">
        <v>2</v>
      </c>
      <c r="G2099" s="54">
        <v>0</v>
      </c>
      <c r="H2099" t="s">
        <v>2</v>
      </c>
      <c r="I2099" t="str">
        <f t="shared" si="33"/>
        <v>Under  Weight</v>
      </c>
      <c r="J2099" t="str">
        <f>IF(Table1_1[[#This Row],[HBA1C]]&gt;=6.5,"Diabetic",IF(Table1_1[[#This Row],[HBA1C]]&gt;=5.7,"Prediabetic","Normal"))</f>
        <v>Normal</v>
      </c>
    </row>
    <row r="2100" spans="1:10" x14ac:dyDescent="0.3">
      <c r="A2100" t="s">
        <v>2104</v>
      </c>
      <c r="B2100" s="3">
        <v>17.670000000000002</v>
      </c>
      <c r="C2100" s="3">
        <v>4.78</v>
      </c>
      <c r="D2100" s="54" t="s">
        <v>2</v>
      </c>
      <c r="E2100" s="54" t="s">
        <v>2</v>
      </c>
      <c r="F2100" s="54" t="s">
        <v>2</v>
      </c>
      <c r="G2100" s="54">
        <v>0</v>
      </c>
      <c r="H2100" t="s">
        <v>2</v>
      </c>
      <c r="I2100" t="str">
        <f t="shared" si="33"/>
        <v>Under  Weight</v>
      </c>
      <c r="J2100" t="str">
        <f>IF(Table1_1[[#This Row],[HBA1C]]&gt;=6.5,"Diabetic",IF(Table1_1[[#This Row],[HBA1C]]&gt;=5.7,"Prediabetic","Normal"))</f>
        <v>Normal</v>
      </c>
    </row>
    <row r="2101" spans="1:10" x14ac:dyDescent="0.3">
      <c r="A2101" t="s">
        <v>2105</v>
      </c>
      <c r="B2101" s="3">
        <v>31.92</v>
      </c>
      <c r="C2101" s="3">
        <v>11.05</v>
      </c>
      <c r="D2101" s="54" t="s">
        <v>2</v>
      </c>
      <c r="E2101" s="54" t="s">
        <v>2</v>
      </c>
      <c r="F2101" s="54" t="s">
        <v>2</v>
      </c>
      <c r="G2101" s="54">
        <v>0</v>
      </c>
      <c r="H2101" t="s">
        <v>2</v>
      </c>
      <c r="I2101" t="str">
        <f t="shared" si="33"/>
        <v>Obesity</v>
      </c>
      <c r="J2101" t="str">
        <f>IF(Table1_1[[#This Row],[HBA1C]]&gt;=6.5,"Diabetic",IF(Table1_1[[#This Row],[HBA1C]]&gt;=5.7,"Prediabetic","Normal"))</f>
        <v>Diabetic</v>
      </c>
    </row>
    <row r="2102" spans="1:10" x14ac:dyDescent="0.3">
      <c r="A2102" t="s">
        <v>2106</v>
      </c>
      <c r="B2102" s="3">
        <v>28.975000000000001</v>
      </c>
      <c r="C2102" s="3">
        <v>7.62</v>
      </c>
      <c r="D2102" s="54" t="s">
        <v>2</v>
      </c>
      <c r="E2102" s="54" t="s">
        <v>2</v>
      </c>
      <c r="F2102" s="54" t="s">
        <v>2</v>
      </c>
      <c r="G2102" s="54">
        <v>0</v>
      </c>
      <c r="H2102" t="s">
        <v>2</v>
      </c>
      <c r="I2102" t="str">
        <f t="shared" si="33"/>
        <v>Overweight</v>
      </c>
      <c r="J2102" t="str">
        <f>IF(Table1_1[[#This Row],[HBA1C]]&gt;=6.5,"Diabetic",IF(Table1_1[[#This Row],[HBA1C]]&gt;=5.7,"Prediabetic","Normal"))</f>
        <v>Diabetic</v>
      </c>
    </row>
    <row r="2103" spans="1:10" x14ac:dyDescent="0.3">
      <c r="A2103" t="s">
        <v>2107</v>
      </c>
      <c r="B2103" s="3">
        <v>31.73</v>
      </c>
      <c r="C2103" s="3">
        <v>4.78</v>
      </c>
      <c r="D2103" s="54" t="s">
        <v>3</v>
      </c>
      <c r="E2103" s="54" t="s">
        <v>3</v>
      </c>
      <c r="F2103" s="54" t="s">
        <v>2</v>
      </c>
      <c r="G2103" s="54">
        <v>2</v>
      </c>
      <c r="H2103" t="s">
        <v>2</v>
      </c>
      <c r="I2103" t="str">
        <f t="shared" si="33"/>
        <v>Obesity</v>
      </c>
      <c r="J2103" t="str">
        <f>IF(Table1_1[[#This Row],[HBA1C]]&gt;=6.5,"Diabetic",IF(Table1_1[[#This Row],[HBA1C]]&gt;=5.7,"Prediabetic","Normal"))</f>
        <v>Normal</v>
      </c>
    </row>
    <row r="2104" spans="1:10" x14ac:dyDescent="0.3">
      <c r="A2104" t="s">
        <v>2108</v>
      </c>
      <c r="B2104" s="3">
        <v>28.88</v>
      </c>
      <c r="C2104" s="3">
        <v>6.09</v>
      </c>
      <c r="D2104" s="54" t="s">
        <v>3</v>
      </c>
      <c r="E2104" s="54" t="s">
        <v>3</v>
      </c>
      <c r="F2104" s="54" t="s">
        <v>2</v>
      </c>
      <c r="G2104" s="54">
        <v>2</v>
      </c>
      <c r="H2104" t="s">
        <v>2</v>
      </c>
      <c r="I2104" t="str">
        <f t="shared" si="33"/>
        <v>Overweight</v>
      </c>
      <c r="J2104" t="str">
        <f>IF(Table1_1[[#This Row],[HBA1C]]&gt;=6.5,"Diabetic",IF(Table1_1[[#This Row],[HBA1C]]&gt;=5.7,"Prediabetic","Normal"))</f>
        <v>Prediabetic</v>
      </c>
    </row>
    <row r="2105" spans="1:10" x14ac:dyDescent="0.3">
      <c r="A2105" t="s">
        <v>2109</v>
      </c>
      <c r="B2105" s="3">
        <v>25.555</v>
      </c>
      <c r="C2105" s="3">
        <v>5.1100000000000003</v>
      </c>
      <c r="D2105" s="54" t="s">
        <v>2</v>
      </c>
      <c r="E2105" s="54" t="s">
        <v>2</v>
      </c>
      <c r="F2105" s="54" t="s">
        <v>4</v>
      </c>
      <c r="G2105" s="54">
        <v>1</v>
      </c>
      <c r="H2105" t="s">
        <v>2</v>
      </c>
      <c r="I2105" t="str">
        <f t="shared" si="33"/>
        <v>Overweight</v>
      </c>
      <c r="J2105" t="str">
        <f>IF(Table1_1[[#This Row],[HBA1C]]&gt;=6.5,"Diabetic",IF(Table1_1[[#This Row],[HBA1C]]&gt;=5.7,"Prediabetic","Normal"))</f>
        <v>Normal</v>
      </c>
    </row>
    <row r="2106" spans="1:10" x14ac:dyDescent="0.3">
      <c r="A2106" t="s">
        <v>2110</v>
      </c>
      <c r="B2106" s="3">
        <v>37.29</v>
      </c>
      <c r="C2106" s="3">
        <v>4.46</v>
      </c>
      <c r="D2106" s="54" t="s">
        <v>2</v>
      </c>
      <c r="E2106" s="54" t="s">
        <v>3</v>
      </c>
      <c r="F2106" s="54" t="s">
        <v>2</v>
      </c>
      <c r="G2106" s="54">
        <v>1</v>
      </c>
      <c r="H2106" t="s">
        <v>2</v>
      </c>
      <c r="I2106" t="str">
        <f t="shared" si="33"/>
        <v>Obesity</v>
      </c>
      <c r="J2106" t="str">
        <f>IF(Table1_1[[#This Row],[HBA1C]]&gt;=6.5,"Diabetic",IF(Table1_1[[#This Row],[HBA1C]]&gt;=5.7,"Prediabetic","Normal"))</f>
        <v>Normal</v>
      </c>
    </row>
    <row r="2107" spans="1:10" x14ac:dyDescent="0.3">
      <c r="A2107" t="s">
        <v>2111</v>
      </c>
      <c r="B2107" s="3">
        <v>40.28</v>
      </c>
      <c r="C2107" s="3">
        <v>6.11</v>
      </c>
      <c r="D2107" s="54" t="s">
        <v>2</v>
      </c>
      <c r="E2107" s="54" t="s">
        <v>3</v>
      </c>
      <c r="F2107" s="54" t="s">
        <v>2</v>
      </c>
      <c r="G2107" s="54">
        <v>1</v>
      </c>
      <c r="H2107" t="s">
        <v>2</v>
      </c>
      <c r="I2107" t="str">
        <f t="shared" si="33"/>
        <v>Obesity</v>
      </c>
      <c r="J2107" t="str">
        <f>IF(Table1_1[[#This Row],[HBA1C]]&gt;=6.5,"Diabetic",IF(Table1_1[[#This Row],[HBA1C]]&gt;=5.7,"Prediabetic","Normal"))</f>
        <v>Prediabetic</v>
      </c>
    </row>
    <row r="2108" spans="1:10" x14ac:dyDescent="0.3">
      <c r="A2108" t="s">
        <v>2112</v>
      </c>
      <c r="B2108" s="3">
        <v>40.185000000000002</v>
      </c>
      <c r="C2108" s="3">
        <v>4.66</v>
      </c>
      <c r="D2108" s="54" t="s">
        <v>2</v>
      </c>
      <c r="E2108" s="54" t="s">
        <v>3</v>
      </c>
      <c r="F2108" s="54" t="s">
        <v>2</v>
      </c>
      <c r="G2108" s="54">
        <v>1</v>
      </c>
      <c r="H2108" t="s">
        <v>2</v>
      </c>
      <c r="I2108" t="str">
        <f t="shared" si="33"/>
        <v>Obesity</v>
      </c>
      <c r="J2108" t="str">
        <f>IF(Table1_1[[#This Row],[HBA1C]]&gt;=6.5,"Diabetic",IF(Table1_1[[#This Row],[HBA1C]]&gt;=5.7,"Prediabetic","Normal"))</f>
        <v>Normal</v>
      </c>
    </row>
    <row r="2109" spans="1:10" x14ac:dyDescent="0.3">
      <c r="A2109" t="s">
        <v>2113</v>
      </c>
      <c r="B2109" s="3">
        <v>23.57</v>
      </c>
      <c r="C2109" s="3">
        <v>6.14</v>
      </c>
      <c r="D2109" s="54" t="s">
        <v>2</v>
      </c>
      <c r="E2109" s="54" t="s">
        <v>2</v>
      </c>
      <c r="F2109" s="54" t="s">
        <v>2</v>
      </c>
      <c r="G2109" s="54">
        <v>0</v>
      </c>
      <c r="H2109" t="s">
        <v>2</v>
      </c>
      <c r="I2109" t="str">
        <f t="shared" si="33"/>
        <v>Normal Weight</v>
      </c>
      <c r="J2109" t="str">
        <f>IF(Table1_1[[#This Row],[HBA1C]]&gt;=6.5,"Diabetic",IF(Table1_1[[#This Row],[HBA1C]]&gt;=5.7,"Prediabetic","Normal"))</f>
        <v>Prediabetic</v>
      </c>
    </row>
    <row r="2110" spans="1:10" x14ac:dyDescent="0.3">
      <c r="A2110" t="s">
        <v>2114</v>
      </c>
      <c r="B2110" s="3">
        <v>35.625</v>
      </c>
      <c r="C2110" s="3">
        <v>6.21</v>
      </c>
      <c r="D2110" s="54" t="s">
        <v>2</v>
      </c>
      <c r="E2110" s="54" t="s">
        <v>3</v>
      </c>
      <c r="F2110" s="54" t="s">
        <v>2</v>
      </c>
      <c r="G2110" s="54">
        <v>1</v>
      </c>
      <c r="H2110" t="s">
        <v>2</v>
      </c>
      <c r="I2110" t="str">
        <f t="shared" si="33"/>
        <v>Obesity</v>
      </c>
      <c r="J2110" t="str">
        <f>IF(Table1_1[[#This Row],[HBA1C]]&gt;=6.5,"Diabetic",IF(Table1_1[[#This Row],[HBA1C]]&gt;=5.7,"Prediabetic","Normal"))</f>
        <v>Prediabetic</v>
      </c>
    </row>
    <row r="2111" spans="1:10" x14ac:dyDescent="0.3">
      <c r="A2111" t="s">
        <v>2115</v>
      </c>
      <c r="B2111" s="3">
        <v>33.155000000000001</v>
      </c>
      <c r="C2111" s="3">
        <v>4.5999999999999996</v>
      </c>
      <c r="D2111" s="54" t="s">
        <v>2</v>
      </c>
      <c r="E2111" s="54" t="s">
        <v>3</v>
      </c>
      <c r="F2111" s="54" t="s">
        <v>2</v>
      </c>
      <c r="G2111" s="54">
        <v>1</v>
      </c>
      <c r="H2111" t="s">
        <v>2</v>
      </c>
      <c r="I2111" t="str">
        <f t="shared" si="33"/>
        <v>Obesity</v>
      </c>
      <c r="J2111" t="str">
        <f>IF(Table1_1[[#This Row],[HBA1C]]&gt;=6.5,"Diabetic",IF(Table1_1[[#This Row],[HBA1C]]&gt;=5.7,"Prediabetic","Normal"))</f>
        <v>Normal</v>
      </c>
    </row>
    <row r="2112" spans="1:10" x14ac:dyDescent="0.3">
      <c r="A2112" t="s">
        <v>2116</v>
      </c>
      <c r="B2112" s="3">
        <v>31.92</v>
      </c>
      <c r="C2112" s="3">
        <v>5.04</v>
      </c>
      <c r="D2112" s="54" t="s">
        <v>2</v>
      </c>
      <c r="E2112" s="54" t="s">
        <v>3</v>
      </c>
      <c r="F2112" s="54" t="s">
        <v>2</v>
      </c>
      <c r="G2112" s="54">
        <v>1</v>
      </c>
      <c r="H2112" t="s">
        <v>2</v>
      </c>
      <c r="I2112" t="str">
        <f t="shared" si="33"/>
        <v>Obesity</v>
      </c>
      <c r="J2112" t="str">
        <f>IF(Table1_1[[#This Row],[HBA1C]]&gt;=6.5,"Diabetic",IF(Table1_1[[#This Row],[HBA1C]]&gt;=5.7,"Prediabetic","Normal"))</f>
        <v>Normal</v>
      </c>
    </row>
    <row r="2113" spans="1:10" x14ac:dyDescent="0.3">
      <c r="A2113" t="s">
        <v>2117</v>
      </c>
      <c r="B2113" s="3">
        <v>30.305</v>
      </c>
      <c r="C2113" s="3">
        <v>5.08</v>
      </c>
      <c r="D2113" s="54" t="s">
        <v>2</v>
      </c>
      <c r="E2113" s="54" t="s">
        <v>3</v>
      </c>
      <c r="F2113" s="54" t="s">
        <v>2</v>
      </c>
      <c r="G2113" s="54">
        <v>1</v>
      </c>
      <c r="H2113" t="s">
        <v>2</v>
      </c>
      <c r="I2113" t="str">
        <f t="shared" si="33"/>
        <v>Obesity</v>
      </c>
      <c r="J2113" t="str">
        <f>IF(Table1_1[[#This Row],[HBA1C]]&gt;=6.5,"Diabetic",IF(Table1_1[[#This Row],[HBA1C]]&gt;=5.7,"Prediabetic","Normal"))</f>
        <v>Normal</v>
      </c>
    </row>
    <row r="2114" spans="1:10" x14ac:dyDescent="0.3">
      <c r="A2114" t="s">
        <v>2118</v>
      </c>
      <c r="B2114" s="3">
        <v>30.114999999999998</v>
      </c>
      <c r="C2114" s="3">
        <v>4.38</v>
      </c>
      <c r="D2114" s="54" t="s">
        <v>2</v>
      </c>
      <c r="E2114" s="54" t="s">
        <v>3</v>
      </c>
      <c r="F2114" s="54" t="s">
        <v>2</v>
      </c>
      <c r="G2114" s="54">
        <v>1</v>
      </c>
      <c r="H2114" t="s">
        <v>2</v>
      </c>
      <c r="I2114" t="str">
        <f t="shared" si="33"/>
        <v>Obesity</v>
      </c>
      <c r="J2114" t="str">
        <f>IF(Table1_1[[#This Row],[HBA1C]]&gt;=6.5,"Diabetic",IF(Table1_1[[#This Row],[HBA1C]]&gt;=5.7,"Prediabetic","Normal"))</f>
        <v>Normal</v>
      </c>
    </row>
    <row r="2115" spans="1:10" x14ac:dyDescent="0.3">
      <c r="A2115" t="s">
        <v>2119</v>
      </c>
      <c r="B2115" s="3">
        <v>24.09</v>
      </c>
      <c r="C2115" s="3">
        <v>4.79</v>
      </c>
      <c r="D2115" s="54" t="s">
        <v>2</v>
      </c>
      <c r="E2115" s="54" t="s">
        <v>3</v>
      </c>
      <c r="F2115" s="54" t="s">
        <v>2</v>
      </c>
      <c r="G2115" s="54">
        <v>1</v>
      </c>
      <c r="H2115" t="s">
        <v>2</v>
      </c>
      <c r="I2115" t="str">
        <f t="shared" si="33"/>
        <v>Normal Weight</v>
      </c>
      <c r="J2115" t="str">
        <f>IF(Table1_1[[#This Row],[HBA1C]]&gt;=6.5,"Diabetic",IF(Table1_1[[#This Row],[HBA1C]]&gt;=5.7,"Prediabetic","Normal"))</f>
        <v>Normal</v>
      </c>
    </row>
    <row r="2116" spans="1:10" x14ac:dyDescent="0.3">
      <c r="A2116" t="s">
        <v>2120</v>
      </c>
      <c r="B2116" s="3">
        <v>28.215</v>
      </c>
      <c r="C2116" s="3">
        <v>4.21</v>
      </c>
      <c r="D2116" s="54" t="s">
        <v>2</v>
      </c>
      <c r="E2116" s="54" t="s">
        <v>3</v>
      </c>
      <c r="F2116" s="54" t="s">
        <v>2</v>
      </c>
      <c r="G2116" s="54">
        <v>1</v>
      </c>
      <c r="H2116" t="s">
        <v>2</v>
      </c>
      <c r="I2116" t="str">
        <f t="shared" si="33"/>
        <v>Overweight</v>
      </c>
      <c r="J2116" t="str">
        <f>IF(Table1_1[[#This Row],[HBA1C]]&gt;=6.5,"Diabetic",IF(Table1_1[[#This Row],[HBA1C]]&gt;=5.7,"Prediabetic","Normal"))</f>
        <v>Normal</v>
      </c>
    </row>
    <row r="2117" spans="1:10" x14ac:dyDescent="0.3">
      <c r="A2117" t="s">
        <v>2121</v>
      </c>
      <c r="B2117" s="3">
        <v>26.315000000000001</v>
      </c>
      <c r="C2117" s="3">
        <v>5.47</v>
      </c>
      <c r="D2117" s="54" t="s">
        <v>2</v>
      </c>
      <c r="E2117" s="54" t="s">
        <v>3</v>
      </c>
      <c r="F2117" s="54" t="s">
        <v>2</v>
      </c>
      <c r="G2117" s="54">
        <v>1</v>
      </c>
      <c r="H2117" t="s">
        <v>2</v>
      </c>
      <c r="I2117" t="str">
        <f t="shared" si="33"/>
        <v>Overweight</v>
      </c>
      <c r="J2117" t="str">
        <f>IF(Table1_1[[#This Row],[HBA1C]]&gt;=6.5,"Diabetic",IF(Table1_1[[#This Row],[HBA1C]]&gt;=5.7,"Prediabetic","Normal"))</f>
        <v>Normal</v>
      </c>
    </row>
    <row r="2118" spans="1:10" x14ac:dyDescent="0.3">
      <c r="A2118" t="s">
        <v>2122</v>
      </c>
      <c r="B2118" s="3">
        <v>25.08</v>
      </c>
      <c r="C2118" s="3">
        <v>5.09</v>
      </c>
      <c r="D2118" s="54" t="s">
        <v>2</v>
      </c>
      <c r="E2118" s="54" t="s">
        <v>3</v>
      </c>
      <c r="F2118" s="54" t="s">
        <v>2</v>
      </c>
      <c r="G2118" s="54">
        <v>1</v>
      </c>
      <c r="H2118" t="s">
        <v>2</v>
      </c>
      <c r="I2118" t="str">
        <f t="shared" si="33"/>
        <v>Overweight</v>
      </c>
      <c r="J2118" t="str">
        <f>IF(Table1_1[[#This Row],[HBA1C]]&gt;=6.5,"Diabetic",IF(Table1_1[[#This Row],[HBA1C]]&gt;=5.7,"Prediabetic","Normal"))</f>
        <v>Normal</v>
      </c>
    </row>
    <row r="2119" spans="1:10" x14ac:dyDescent="0.3">
      <c r="A2119" t="s">
        <v>2123</v>
      </c>
      <c r="B2119" s="3">
        <v>15.41</v>
      </c>
      <c r="C2119" s="3">
        <v>5.08</v>
      </c>
      <c r="D2119" s="54" t="s">
        <v>2</v>
      </c>
      <c r="E2119" s="54" t="s">
        <v>2</v>
      </c>
      <c r="F2119" s="54" t="s">
        <v>2</v>
      </c>
      <c r="G2119" s="54">
        <v>0</v>
      </c>
      <c r="H2119" t="s">
        <v>2</v>
      </c>
      <c r="I2119" t="str">
        <f t="shared" si="33"/>
        <v>Under  Weight</v>
      </c>
      <c r="J2119" t="str">
        <f>IF(Table1_1[[#This Row],[HBA1C]]&gt;=6.5,"Diabetic",IF(Table1_1[[#This Row],[HBA1C]]&gt;=5.7,"Prediabetic","Normal"))</f>
        <v>Normal</v>
      </c>
    </row>
    <row r="2120" spans="1:10" x14ac:dyDescent="0.3">
      <c r="A2120" t="s">
        <v>2124</v>
      </c>
      <c r="B2120" s="3">
        <v>23.83</v>
      </c>
      <c r="C2120" s="3">
        <v>5.68</v>
      </c>
      <c r="D2120" s="54" t="s">
        <v>2</v>
      </c>
      <c r="E2120" s="54" t="s">
        <v>2</v>
      </c>
      <c r="F2120" s="54" t="s">
        <v>2</v>
      </c>
      <c r="G2120" s="54">
        <v>0</v>
      </c>
      <c r="H2120" t="s">
        <v>2</v>
      </c>
      <c r="I2120" t="str">
        <f t="shared" ref="I2120:I2183" si="34">IF(B2120&gt;=30,"Obesity",IF(B2120&gt;=25,"Overweight",IF(B2120&gt;18.5,"Normal Weight","Under  Weight")))</f>
        <v>Normal Weight</v>
      </c>
      <c r="J2120" t="str">
        <f>IF(Table1_1[[#This Row],[HBA1C]]&gt;=6.5,"Diabetic",IF(Table1_1[[#This Row],[HBA1C]]&gt;=5.7,"Prediabetic","Normal"))</f>
        <v>Normal</v>
      </c>
    </row>
    <row r="2121" spans="1:10" x14ac:dyDescent="0.3">
      <c r="A2121" t="s">
        <v>2125</v>
      </c>
      <c r="B2121" s="3">
        <v>36</v>
      </c>
      <c r="C2121" s="3">
        <v>4.66</v>
      </c>
      <c r="D2121" s="54" t="s">
        <v>2</v>
      </c>
      <c r="E2121" s="54" t="s">
        <v>3</v>
      </c>
      <c r="F2121" s="54" t="s">
        <v>2</v>
      </c>
      <c r="G2121" s="54">
        <v>1</v>
      </c>
      <c r="H2121" t="s">
        <v>2</v>
      </c>
      <c r="I2121" t="str">
        <f t="shared" si="34"/>
        <v>Obesity</v>
      </c>
      <c r="J2121" t="str">
        <f>IF(Table1_1[[#This Row],[HBA1C]]&gt;=6.5,"Diabetic",IF(Table1_1[[#This Row],[HBA1C]]&gt;=5.7,"Prediabetic","Normal"))</f>
        <v>Normal</v>
      </c>
    </row>
    <row r="2122" spans="1:10" x14ac:dyDescent="0.3">
      <c r="A2122" t="s">
        <v>2126</v>
      </c>
      <c r="B2122" s="3">
        <v>28.82</v>
      </c>
      <c r="C2122" s="3">
        <v>5.59</v>
      </c>
      <c r="D2122" s="54" t="s">
        <v>2</v>
      </c>
      <c r="E2122" s="54" t="s">
        <v>3</v>
      </c>
      <c r="F2122" s="54" t="s">
        <v>2</v>
      </c>
      <c r="G2122" s="54">
        <v>1</v>
      </c>
      <c r="H2122" t="s">
        <v>2</v>
      </c>
      <c r="I2122" t="str">
        <f t="shared" si="34"/>
        <v>Overweight</v>
      </c>
      <c r="J2122" t="str">
        <f>IF(Table1_1[[#This Row],[HBA1C]]&gt;=6.5,"Diabetic",IF(Table1_1[[#This Row],[HBA1C]]&gt;=5.7,"Prediabetic","Normal"))</f>
        <v>Normal</v>
      </c>
    </row>
    <row r="2123" spans="1:10" x14ac:dyDescent="0.3">
      <c r="A2123" t="s">
        <v>2127</v>
      </c>
      <c r="B2123" s="3">
        <v>28.05</v>
      </c>
      <c r="C2123" s="3">
        <v>6.2</v>
      </c>
      <c r="D2123" s="54" t="s">
        <v>2</v>
      </c>
      <c r="E2123" s="54" t="s">
        <v>3</v>
      </c>
      <c r="F2123" s="54" t="s">
        <v>2</v>
      </c>
      <c r="G2123" s="54">
        <v>1</v>
      </c>
      <c r="H2123" t="s">
        <v>2</v>
      </c>
      <c r="I2123" t="str">
        <f t="shared" si="34"/>
        <v>Overweight</v>
      </c>
      <c r="J2123" t="str">
        <f>IF(Table1_1[[#This Row],[HBA1C]]&gt;=6.5,"Diabetic",IF(Table1_1[[#This Row],[HBA1C]]&gt;=5.7,"Prediabetic","Normal"))</f>
        <v>Prediabetic</v>
      </c>
    </row>
    <row r="2124" spans="1:10" x14ac:dyDescent="0.3">
      <c r="A2124" t="s">
        <v>2128</v>
      </c>
      <c r="B2124" s="3">
        <v>27.1</v>
      </c>
      <c r="C2124" s="3">
        <v>4.45</v>
      </c>
      <c r="D2124" s="54" t="s">
        <v>2</v>
      </c>
      <c r="E2124" s="54" t="s">
        <v>3</v>
      </c>
      <c r="F2124" s="54" t="s">
        <v>2</v>
      </c>
      <c r="G2124" s="54">
        <v>1</v>
      </c>
      <c r="H2124" t="s">
        <v>2</v>
      </c>
      <c r="I2124" t="str">
        <f t="shared" si="34"/>
        <v>Overweight</v>
      </c>
      <c r="J2124" t="str">
        <f>IF(Table1_1[[#This Row],[HBA1C]]&gt;=6.5,"Diabetic",IF(Table1_1[[#This Row],[HBA1C]]&gt;=5.7,"Prediabetic","Normal"))</f>
        <v>Normal</v>
      </c>
    </row>
    <row r="2125" spans="1:10" x14ac:dyDescent="0.3">
      <c r="A2125" t="s">
        <v>2129</v>
      </c>
      <c r="B2125" s="3">
        <v>24.3</v>
      </c>
      <c r="C2125" s="3">
        <v>6.1</v>
      </c>
      <c r="D2125" s="54" t="s">
        <v>3</v>
      </c>
      <c r="E2125" s="54" t="s">
        <v>3</v>
      </c>
      <c r="F2125" s="54" t="s">
        <v>2</v>
      </c>
      <c r="G2125" s="54">
        <v>1</v>
      </c>
      <c r="H2125" t="s">
        <v>2</v>
      </c>
      <c r="I2125" t="str">
        <f t="shared" si="34"/>
        <v>Normal Weight</v>
      </c>
      <c r="J2125" t="str">
        <f>IF(Table1_1[[#This Row],[HBA1C]]&gt;=6.5,"Diabetic",IF(Table1_1[[#This Row],[HBA1C]]&gt;=5.7,"Prediabetic","Normal"))</f>
        <v>Prediabetic</v>
      </c>
    </row>
    <row r="2126" spans="1:10" x14ac:dyDescent="0.3">
      <c r="A2126" t="s">
        <v>2130</v>
      </c>
      <c r="B2126" s="3">
        <v>30.72</v>
      </c>
      <c r="C2126" s="3">
        <v>6.06</v>
      </c>
      <c r="D2126" s="54" t="s">
        <v>2</v>
      </c>
      <c r="E2126" s="54" t="s">
        <v>3</v>
      </c>
      <c r="F2126" s="54" t="s">
        <v>2</v>
      </c>
      <c r="G2126" s="54">
        <v>1</v>
      </c>
      <c r="H2126" t="s">
        <v>2</v>
      </c>
      <c r="I2126" t="str">
        <f t="shared" si="34"/>
        <v>Obesity</v>
      </c>
      <c r="J2126" t="str">
        <f>IF(Table1_1[[#This Row],[HBA1C]]&gt;=6.5,"Diabetic",IF(Table1_1[[#This Row],[HBA1C]]&gt;=5.7,"Prediabetic","Normal"))</f>
        <v>Prediabetic</v>
      </c>
    </row>
    <row r="2127" spans="1:10" x14ac:dyDescent="0.3">
      <c r="A2127" t="s">
        <v>2131</v>
      </c>
      <c r="B2127" s="3">
        <v>37.43</v>
      </c>
      <c r="C2127" s="3">
        <v>4.5599999999999996</v>
      </c>
      <c r="D2127" s="54" t="s">
        <v>2</v>
      </c>
      <c r="E2127" s="54" t="s">
        <v>2</v>
      </c>
      <c r="F2127" s="54" t="s">
        <v>4</v>
      </c>
      <c r="G2127" s="54">
        <v>1</v>
      </c>
      <c r="H2127" t="s">
        <v>2</v>
      </c>
      <c r="I2127" t="str">
        <f t="shared" si="34"/>
        <v>Obesity</v>
      </c>
      <c r="J2127" t="str">
        <f>IF(Table1_1[[#This Row],[HBA1C]]&gt;=6.5,"Diabetic",IF(Table1_1[[#This Row],[HBA1C]]&gt;=5.7,"Prediabetic","Normal"))</f>
        <v>Normal</v>
      </c>
    </row>
    <row r="2128" spans="1:10" x14ac:dyDescent="0.3">
      <c r="A2128" t="s">
        <v>2132</v>
      </c>
      <c r="B2128" s="3">
        <v>25.74</v>
      </c>
      <c r="C2128" s="3">
        <v>6.41</v>
      </c>
      <c r="D2128" s="54" t="s">
        <v>3</v>
      </c>
      <c r="E2128" s="54" t="s">
        <v>2</v>
      </c>
      <c r="F2128" s="54" t="s">
        <v>4</v>
      </c>
      <c r="G2128" s="54">
        <v>1</v>
      </c>
      <c r="H2128" t="s">
        <v>2</v>
      </c>
      <c r="I2128" t="str">
        <f t="shared" si="34"/>
        <v>Overweight</v>
      </c>
      <c r="J2128" t="str">
        <f>IF(Table1_1[[#This Row],[HBA1C]]&gt;=6.5,"Diabetic",IF(Table1_1[[#This Row],[HBA1C]]&gt;=5.7,"Prediabetic","Normal"))</f>
        <v>Prediabetic</v>
      </c>
    </row>
    <row r="2129" spans="1:10" x14ac:dyDescent="0.3">
      <c r="A2129" t="s">
        <v>2133</v>
      </c>
      <c r="B2129" s="3">
        <v>36.575000000000003</v>
      </c>
      <c r="C2129" s="3">
        <v>5.57</v>
      </c>
      <c r="D2129" s="54" t="s">
        <v>2</v>
      </c>
      <c r="E2129" s="54" t="s">
        <v>2</v>
      </c>
      <c r="F2129" s="54" t="s">
        <v>4</v>
      </c>
      <c r="G2129" s="54">
        <v>1</v>
      </c>
      <c r="H2129" t="s">
        <v>2</v>
      </c>
      <c r="I2129" t="str">
        <f t="shared" si="34"/>
        <v>Obesity</v>
      </c>
      <c r="J2129" t="str">
        <f>IF(Table1_1[[#This Row],[HBA1C]]&gt;=6.5,"Diabetic",IF(Table1_1[[#This Row],[HBA1C]]&gt;=5.7,"Prediabetic","Normal"))</f>
        <v>Normal</v>
      </c>
    </row>
    <row r="2130" spans="1:10" x14ac:dyDescent="0.3">
      <c r="A2130" t="s">
        <v>2134</v>
      </c>
      <c r="B2130" s="3">
        <v>35.15</v>
      </c>
      <c r="C2130" s="3">
        <v>5.47</v>
      </c>
      <c r="D2130" s="54" t="s">
        <v>2</v>
      </c>
      <c r="E2130" s="54" t="s">
        <v>2</v>
      </c>
      <c r="F2130" s="54" t="s">
        <v>4</v>
      </c>
      <c r="G2130" s="54">
        <v>1</v>
      </c>
      <c r="H2130" t="s">
        <v>2</v>
      </c>
      <c r="I2130" t="str">
        <f t="shared" si="34"/>
        <v>Obesity</v>
      </c>
      <c r="J2130" t="str">
        <f>IF(Table1_1[[#This Row],[HBA1C]]&gt;=6.5,"Diabetic",IF(Table1_1[[#This Row],[HBA1C]]&gt;=5.7,"Prediabetic","Normal"))</f>
        <v>Normal</v>
      </c>
    </row>
    <row r="2131" spans="1:10" x14ac:dyDescent="0.3">
      <c r="A2131" t="s">
        <v>2135</v>
      </c>
      <c r="B2131" s="3">
        <v>32.11</v>
      </c>
      <c r="C2131" s="3">
        <v>4.43</v>
      </c>
      <c r="D2131" s="54" t="s">
        <v>2</v>
      </c>
      <c r="E2131" s="54" t="s">
        <v>2</v>
      </c>
      <c r="F2131" s="54" t="s">
        <v>4</v>
      </c>
      <c r="G2131" s="54">
        <v>1</v>
      </c>
      <c r="H2131" t="s">
        <v>2</v>
      </c>
      <c r="I2131" t="str">
        <f t="shared" si="34"/>
        <v>Obesity</v>
      </c>
      <c r="J2131" t="str">
        <f>IF(Table1_1[[#This Row],[HBA1C]]&gt;=6.5,"Diabetic",IF(Table1_1[[#This Row],[HBA1C]]&gt;=5.7,"Prediabetic","Normal"))</f>
        <v>Normal</v>
      </c>
    </row>
    <row r="2132" spans="1:10" x14ac:dyDescent="0.3">
      <c r="A2132" t="s">
        <v>2136</v>
      </c>
      <c r="B2132" s="3">
        <v>30.495000000000001</v>
      </c>
      <c r="C2132" s="3">
        <v>4.95</v>
      </c>
      <c r="D2132" s="54" t="s">
        <v>2</v>
      </c>
      <c r="E2132" s="54" t="s">
        <v>2</v>
      </c>
      <c r="F2132" s="54" t="s">
        <v>4</v>
      </c>
      <c r="G2132" s="54">
        <v>1</v>
      </c>
      <c r="H2132" t="s">
        <v>2</v>
      </c>
      <c r="I2132" t="str">
        <f t="shared" si="34"/>
        <v>Obesity</v>
      </c>
      <c r="J2132" t="str">
        <f>IF(Table1_1[[#This Row],[HBA1C]]&gt;=6.5,"Diabetic",IF(Table1_1[[#This Row],[HBA1C]]&gt;=5.7,"Prediabetic","Normal"))</f>
        <v>Normal</v>
      </c>
    </row>
    <row r="2133" spans="1:10" x14ac:dyDescent="0.3">
      <c r="A2133" t="s">
        <v>2137</v>
      </c>
      <c r="B2133" s="3">
        <v>29.24</v>
      </c>
      <c r="C2133" s="3">
        <v>4.04</v>
      </c>
      <c r="D2133" s="54" t="s">
        <v>2</v>
      </c>
      <c r="E2133" s="54" t="s">
        <v>3</v>
      </c>
      <c r="F2133" s="54" t="s">
        <v>2</v>
      </c>
      <c r="G2133" s="54">
        <v>1</v>
      </c>
      <c r="H2133" t="s">
        <v>2</v>
      </c>
      <c r="I2133" t="str">
        <f t="shared" si="34"/>
        <v>Overweight</v>
      </c>
      <c r="J2133" t="str">
        <f>IF(Table1_1[[#This Row],[HBA1C]]&gt;=6.5,"Diabetic",IF(Table1_1[[#This Row],[HBA1C]]&gt;=5.7,"Prediabetic","Normal"))</f>
        <v>Normal</v>
      </c>
    </row>
    <row r="2134" spans="1:10" x14ac:dyDescent="0.3">
      <c r="A2134" t="s">
        <v>2138</v>
      </c>
      <c r="B2134" s="3">
        <v>22.515000000000001</v>
      </c>
      <c r="C2134" s="3">
        <v>5.93</v>
      </c>
      <c r="D2134" s="54" t="s">
        <v>2</v>
      </c>
      <c r="E2134" s="54" t="s">
        <v>2</v>
      </c>
      <c r="F2134" s="54" t="s">
        <v>4</v>
      </c>
      <c r="G2134" s="54">
        <v>1</v>
      </c>
      <c r="H2134" t="s">
        <v>2</v>
      </c>
      <c r="I2134" t="str">
        <f t="shared" si="34"/>
        <v>Normal Weight</v>
      </c>
      <c r="J2134" t="str">
        <f>IF(Table1_1[[#This Row],[HBA1C]]&gt;=6.5,"Diabetic",IF(Table1_1[[#This Row],[HBA1C]]&gt;=5.7,"Prediabetic","Normal"))</f>
        <v>Prediabetic</v>
      </c>
    </row>
    <row r="2135" spans="1:10" x14ac:dyDescent="0.3">
      <c r="A2135" t="s">
        <v>2139</v>
      </c>
      <c r="B2135" s="3">
        <v>15.65</v>
      </c>
      <c r="C2135" s="3">
        <v>4.2300000000000004</v>
      </c>
      <c r="D2135" s="54" t="s">
        <v>2</v>
      </c>
      <c r="E2135" s="54" t="s">
        <v>2</v>
      </c>
      <c r="F2135" s="54" t="s">
        <v>2</v>
      </c>
      <c r="G2135" s="54">
        <v>0</v>
      </c>
      <c r="H2135" t="s">
        <v>2</v>
      </c>
      <c r="I2135" t="str">
        <f t="shared" si="34"/>
        <v>Under  Weight</v>
      </c>
      <c r="J2135" t="str">
        <f>IF(Table1_1[[#This Row],[HBA1C]]&gt;=6.5,"Diabetic",IF(Table1_1[[#This Row],[HBA1C]]&gt;=5.7,"Prediabetic","Normal"))</f>
        <v>Normal</v>
      </c>
    </row>
    <row r="2136" spans="1:10" x14ac:dyDescent="0.3">
      <c r="A2136" t="s">
        <v>2140</v>
      </c>
      <c r="B2136" s="3">
        <v>27.36</v>
      </c>
      <c r="C2136" s="3">
        <v>5.59</v>
      </c>
      <c r="D2136" s="54" t="s">
        <v>3</v>
      </c>
      <c r="E2136" s="54" t="s">
        <v>2</v>
      </c>
      <c r="F2136" s="54" t="s">
        <v>2</v>
      </c>
      <c r="G2136" s="54">
        <v>0</v>
      </c>
      <c r="H2136" t="s">
        <v>2</v>
      </c>
      <c r="I2136" t="str">
        <f t="shared" si="34"/>
        <v>Overweight</v>
      </c>
      <c r="J2136" t="str">
        <f>IF(Table1_1[[#This Row],[HBA1C]]&gt;=6.5,"Diabetic",IF(Table1_1[[#This Row],[HBA1C]]&gt;=5.7,"Prediabetic","Normal"))</f>
        <v>Normal</v>
      </c>
    </row>
    <row r="2137" spans="1:10" x14ac:dyDescent="0.3">
      <c r="A2137" t="s">
        <v>2141</v>
      </c>
      <c r="B2137" s="3">
        <v>22.3</v>
      </c>
      <c r="C2137" s="3">
        <v>4.8899999999999997</v>
      </c>
      <c r="D2137" s="54" t="s">
        <v>3</v>
      </c>
      <c r="E2137" s="54" t="s">
        <v>2</v>
      </c>
      <c r="F2137" s="54" t="s">
        <v>2</v>
      </c>
      <c r="G2137" s="54">
        <v>0</v>
      </c>
      <c r="H2137" t="s">
        <v>2</v>
      </c>
      <c r="I2137" t="str">
        <f t="shared" si="34"/>
        <v>Normal Weight</v>
      </c>
      <c r="J2137" t="str">
        <f>IF(Table1_1[[#This Row],[HBA1C]]&gt;=6.5,"Diabetic",IF(Table1_1[[#This Row],[HBA1C]]&gt;=5.7,"Prediabetic","Normal"))</f>
        <v>Normal</v>
      </c>
    </row>
    <row r="2138" spans="1:10" x14ac:dyDescent="0.3">
      <c r="A2138" t="s">
        <v>2142</v>
      </c>
      <c r="B2138" s="3">
        <v>26.03</v>
      </c>
      <c r="C2138" s="3">
        <v>5.81</v>
      </c>
      <c r="D2138" s="54" t="s">
        <v>3</v>
      </c>
      <c r="E2138" s="54" t="s">
        <v>2</v>
      </c>
      <c r="F2138" s="54" t="s">
        <v>2</v>
      </c>
      <c r="G2138" s="54">
        <v>0</v>
      </c>
      <c r="H2138" t="s">
        <v>2</v>
      </c>
      <c r="I2138" t="str">
        <f t="shared" si="34"/>
        <v>Overweight</v>
      </c>
      <c r="J2138" t="str">
        <f>IF(Table1_1[[#This Row],[HBA1C]]&gt;=6.5,"Diabetic",IF(Table1_1[[#This Row],[HBA1C]]&gt;=5.7,"Prediabetic","Normal"))</f>
        <v>Prediabetic</v>
      </c>
    </row>
    <row r="2139" spans="1:10" x14ac:dyDescent="0.3">
      <c r="A2139" t="s">
        <v>2143</v>
      </c>
      <c r="B2139" s="3">
        <v>27.74</v>
      </c>
      <c r="C2139" s="3">
        <v>4.29</v>
      </c>
      <c r="D2139" s="54" t="s">
        <v>2</v>
      </c>
      <c r="E2139" s="54" t="s">
        <v>3</v>
      </c>
      <c r="F2139" s="54" t="s">
        <v>2</v>
      </c>
      <c r="G2139" s="54">
        <v>1</v>
      </c>
      <c r="H2139" t="s">
        <v>2</v>
      </c>
      <c r="I2139" t="str">
        <f t="shared" si="34"/>
        <v>Overweight</v>
      </c>
      <c r="J2139" t="str">
        <f>IF(Table1_1[[#This Row],[HBA1C]]&gt;=6.5,"Diabetic",IF(Table1_1[[#This Row],[HBA1C]]&gt;=5.7,"Prediabetic","Normal"))</f>
        <v>Normal</v>
      </c>
    </row>
    <row r="2140" spans="1:10" x14ac:dyDescent="0.3">
      <c r="A2140" t="s">
        <v>2144</v>
      </c>
      <c r="B2140" s="3">
        <v>32.11</v>
      </c>
      <c r="C2140" s="3">
        <v>4.03</v>
      </c>
      <c r="D2140" s="54" t="s">
        <v>3</v>
      </c>
      <c r="E2140" s="54" t="s">
        <v>3</v>
      </c>
      <c r="F2140" s="54" t="s">
        <v>2</v>
      </c>
      <c r="G2140" s="54">
        <v>2</v>
      </c>
      <c r="H2140" t="s">
        <v>2</v>
      </c>
      <c r="I2140" t="str">
        <f t="shared" si="34"/>
        <v>Obesity</v>
      </c>
      <c r="J2140" t="str">
        <f>IF(Table1_1[[#This Row],[HBA1C]]&gt;=6.5,"Diabetic",IF(Table1_1[[#This Row],[HBA1C]]&gt;=5.7,"Prediabetic","Normal"))</f>
        <v>Normal</v>
      </c>
    </row>
    <row r="2141" spans="1:10" x14ac:dyDescent="0.3">
      <c r="A2141" t="s">
        <v>2145</v>
      </c>
      <c r="B2141" s="3">
        <v>25.175000000000001</v>
      </c>
      <c r="C2141" s="3">
        <v>6.29</v>
      </c>
      <c r="D2141" s="54" t="s">
        <v>3</v>
      </c>
      <c r="E2141" s="54" t="s">
        <v>3</v>
      </c>
      <c r="F2141" s="54" t="s">
        <v>2</v>
      </c>
      <c r="G2141" s="54">
        <v>2</v>
      </c>
      <c r="H2141" t="s">
        <v>2</v>
      </c>
      <c r="I2141" t="str">
        <f t="shared" si="34"/>
        <v>Overweight</v>
      </c>
      <c r="J2141" t="str">
        <f>IF(Table1_1[[#This Row],[HBA1C]]&gt;=6.5,"Diabetic",IF(Table1_1[[#This Row],[HBA1C]]&gt;=5.7,"Prediabetic","Normal"))</f>
        <v>Prediabetic</v>
      </c>
    </row>
    <row r="2142" spans="1:10" x14ac:dyDescent="0.3">
      <c r="A2142" t="s">
        <v>2146</v>
      </c>
      <c r="B2142" s="3">
        <v>39.49</v>
      </c>
      <c r="C2142" s="3">
        <v>4.4800000000000004</v>
      </c>
      <c r="D2142" s="54" t="s">
        <v>3</v>
      </c>
      <c r="E2142" s="54" t="s">
        <v>2</v>
      </c>
      <c r="F2142" s="54" t="s">
        <v>2</v>
      </c>
      <c r="G2142" s="54">
        <v>0</v>
      </c>
      <c r="H2142" t="s">
        <v>2</v>
      </c>
      <c r="I2142" t="str">
        <f t="shared" si="34"/>
        <v>Obesity</v>
      </c>
      <c r="J2142" t="str">
        <f>IF(Table1_1[[#This Row],[HBA1C]]&gt;=6.5,"Diabetic",IF(Table1_1[[#This Row],[HBA1C]]&gt;=5.7,"Prediabetic","Normal"))</f>
        <v>Normal</v>
      </c>
    </row>
    <row r="2143" spans="1:10" x14ac:dyDescent="0.3">
      <c r="A2143" t="s">
        <v>2147</v>
      </c>
      <c r="B2143" s="3">
        <v>34.869999999999997</v>
      </c>
      <c r="C2143" s="3">
        <v>5.51</v>
      </c>
      <c r="D2143" s="54" t="s">
        <v>3</v>
      </c>
      <c r="E2143" s="54" t="s">
        <v>2</v>
      </c>
      <c r="F2143" s="54" t="s">
        <v>2</v>
      </c>
      <c r="G2143" s="54">
        <v>0</v>
      </c>
      <c r="H2143" t="s">
        <v>2</v>
      </c>
      <c r="I2143" t="str">
        <f t="shared" si="34"/>
        <v>Obesity</v>
      </c>
      <c r="J2143" t="str">
        <f>IF(Table1_1[[#This Row],[HBA1C]]&gt;=6.5,"Diabetic",IF(Table1_1[[#This Row],[HBA1C]]&gt;=5.7,"Prediabetic","Normal"))</f>
        <v>Normal</v>
      </c>
    </row>
    <row r="2144" spans="1:10" x14ac:dyDescent="0.3">
      <c r="A2144" t="s">
        <v>2148</v>
      </c>
      <c r="B2144" s="3">
        <v>34.6</v>
      </c>
      <c r="C2144" s="3">
        <v>4.5</v>
      </c>
      <c r="D2144" s="54" t="s">
        <v>3</v>
      </c>
      <c r="E2144" s="54" t="s">
        <v>2</v>
      </c>
      <c r="F2144" s="54" t="s">
        <v>2</v>
      </c>
      <c r="G2144" s="54">
        <v>0</v>
      </c>
      <c r="H2144" t="s">
        <v>2</v>
      </c>
      <c r="I2144" t="str">
        <f t="shared" si="34"/>
        <v>Obesity</v>
      </c>
      <c r="J2144" t="str">
        <f>IF(Table1_1[[#This Row],[HBA1C]]&gt;=6.5,"Diabetic",IF(Table1_1[[#This Row],[HBA1C]]&gt;=5.7,"Prediabetic","Normal"))</f>
        <v>Normal</v>
      </c>
    </row>
    <row r="2145" spans="1:10" x14ac:dyDescent="0.3">
      <c r="A2145" t="s">
        <v>2149</v>
      </c>
      <c r="B2145" s="3">
        <v>25.8</v>
      </c>
      <c r="C2145" s="3">
        <v>6.29</v>
      </c>
      <c r="D2145" s="54" t="s">
        <v>3</v>
      </c>
      <c r="E2145" s="54" t="s">
        <v>2</v>
      </c>
      <c r="F2145" s="54" t="s">
        <v>2</v>
      </c>
      <c r="G2145" s="54">
        <v>0</v>
      </c>
      <c r="H2145" t="s">
        <v>2</v>
      </c>
      <c r="I2145" t="str">
        <f t="shared" si="34"/>
        <v>Overweight</v>
      </c>
      <c r="J2145" t="str">
        <f>IF(Table1_1[[#This Row],[HBA1C]]&gt;=6.5,"Diabetic",IF(Table1_1[[#This Row],[HBA1C]]&gt;=5.7,"Prediabetic","Normal"))</f>
        <v>Prediabetic</v>
      </c>
    </row>
    <row r="2146" spans="1:10" x14ac:dyDescent="0.3">
      <c r="A2146" t="s">
        <v>2150</v>
      </c>
      <c r="B2146" s="3">
        <v>35.86</v>
      </c>
      <c r="C2146" s="3">
        <v>4.33</v>
      </c>
      <c r="D2146" s="54" t="s">
        <v>2</v>
      </c>
      <c r="E2146" s="54" t="s">
        <v>2</v>
      </c>
      <c r="F2146" s="54" t="s">
        <v>2</v>
      </c>
      <c r="G2146" s="54">
        <v>1</v>
      </c>
      <c r="H2146" t="s">
        <v>2</v>
      </c>
      <c r="I2146" t="str">
        <f t="shared" si="34"/>
        <v>Obesity</v>
      </c>
      <c r="J2146" t="str">
        <f>IF(Table1_1[[#This Row],[HBA1C]]&gt;=6.5,"Diabetic",IF(Table1_1[[#This Row],[HBA1C]]&gt;=5.7,"Prediabetic","Normal"))</f>
        <v>Normal</v>
      </c>
    </row>
    <row r="2147" spans="1:10" x14ac:dyDescent="0.3">
      <c r="A2147" t="s">
        <v>2151</v>
      </c>
      <c r="B2147" s="3">
        <v>40.47</v>
      </c>
      <c r="C2147" s="3">
        <v>11.15</v>
      </c>
      <c r="D2147" s="54" t="s">
        <v>2</v>
      </c>
      <c r="E2147" s="54" t="s">
        <v>2</v>
      </c>
      <c r="F2147" s="54" t="s">
        <v>2</v>
      </c>
      <c r="G2147" s="54">
        <v>0</v>
      </c>
      <c r="H2147" t="s">
        <v>2</v>
      </c>
      <c r="I2147" t="str">
        <f t="shared" si="34"/>
        <v>Obesity</v>
      </c>
      <c r="J2147" t="str">
        <f>IF(Table1_1[[#This Row],[HBA1C]]&gt;=6.5,"Diabetic",IF(Table1_1[[#This Row],[HBA1C]]&gt;=5.7,"Prediabetic","Normal"))</f>
        <v>Diabetic</v>
      </c>
    </row>
    <row r="2148" spans="1:10" x14ac:dyDescent="0.3">
      <c r="A2148" t="s">
        <v>2152</v>
      </c>
      <c r="B2148" s="3">
        <v>32.01</v>
      </c>
      <c r="C2148" s="3">
        <v>6.45</v>
      </c>
      <c r="D2148" s="54" t="s">
        <v>2</v>
      </c>
      <c r="E2148" s="54" t="s">
        <v>2</v>
      </c>
      <c r="F2148" s="54" t="s">
        <v>2</v>
      </c>
      <c r="G2148" s="54">
        <v>1</v>
      </c>
      <c r="H2148" t="s">
        <v>2</v>
      </c>
      <c r="I2148" t="str">
        <f t="shared" si="34"/>
        <v>Obesity</v>
      </c>
      <c r="J2148" t="str">
        <f>IF(Table1_1[[#This Row],[HBA1C]]&gt;=6.5,"Diabetic",IF(Table1_1[[#This Row],[HBA1C]]&gt;=5.7,"Prediabetic","Normal"))</f>
        <v>Prediabetic</v>
      </c>
    </row>
    <row r="2149" spans="1:10" x14ac:dyDescent="0.3">
      <c r="A2149" t="s">
        <v>2153</v>
      </c>
      <c r="B2149" s="3">
        <v>33</v>
      </c>
      <c r="C2149" s="3">
        <v>9.27</v>
      </c>
      <c r="D2149" s="54" t="s">
        <v>2</v>
      </c>
      <c r="E2149" s="54" t="s">
        <v>2</v>
      </c>
      <c r="F2149" s="54" t="s">
        <v>2</v>
      </c>
      <c r="G2149" s="54">
        <v>0</v>
      </c>
      <c r="H2149" t="s">
        <v>2</v>
      </c>
      <c r="I2149" t="str">
        <f t="shared" si="34"/>
        <v>Obesity</v>
      </c>
      <c r="J2149" t="str">
        <f>IF(Table1_1[[#This Row],[HBA1C]]&gt;=6.5,"Diabetic",IF(Table1_1[[#This Row],[HBA1C]]&gt;=5.7,"Prediabetic","Normal"))</f>
        <v>Diabetic</v>
      </c>
    </row>
    <row r="2150" spans="1:10" x14ac:dyDescent="0.3">
      <c r="A2150" t="s">
        <v>2154</v>
      </c>
      <c r="B2150" s="3">
        <v>29.3</v>
      </c>
      <c r="C2150" s="3">
        <v>6.15</v>
      </c>
      <c r="D2150" s="54" t="s">
        <v>2</v>
      </c>
      <c r="E2150" s="54" t="s">
        <v>2</v>
      </c>
      <c r="F2150" s="54" t="s">
        <v>2</v>
      </c>
      <c r="G2150" s="54">
        <v>1</v>
      </c>
      <c r="H2150" t="s">
        <v>2</v>
      </c>
      <c r="I2150" t="str">
        <f t="shared" si="34"/>
        <v>Overweight</v>
      </c>
      <c r="J2150" t="str">
        <f>IF(Table1_1[[#This Row],[HBA1C]]&gt;=6.5,"Diabetic",IF(Table1_1[[#This Row],[HBA1C]]&gt;=5.7,"Prediabetic","Normal"))</f>
        <v>Prediabetic</v>
      </c>
    </row>
    <row r="2151" spans="1:10" x14ac:dyDescent="0.3">
      <c r="A2151" t="s">
        <v>2155</v>
      </c>
      <c r="B2151" s="3">
        <v>25.8</v>
      </c>
      <c r="C2151" s="3">
        <v>4.13</v>
      </c>
      <c r="D2151" s="54" t="s">
        <v>2</v>
      </c>
      <c r="E2151" s="54" t="s">
        <v>2</v>
      </c>
      <c r="F2151" s="54" t="s">
        <v>2</v>
      </c>
      <c r="G2151" s="54">
        <v>1</v>
      </c>
      <c r="H2151" t="s">
        <v>2</v>
      </c>
      <c r="I2151" t="str">
        <f t="shared" si="34"/>
        <v>Overweight</v>
      </c>
      <c r="J2151" t="str">
        <f>IF(Table1_1[[#This Row],[HBA1C]]&gt;=6.5,"Diabetic",IF(Table1_1[[#This Row],[HBA1C]]&gt;=5.7,"Prediabetic","Normal"))</f>
        <v>Normal</v>
      </c>
    </row>
    <row r="2152" spans="1:10" x14ac:dyDescent="0.3">
      <c r="A2152" t="s">
        <v>2156</v>
      </c>
      <c r="B2152" s="3">
        <v>23.4</v>
      </c>
      <c r="C2152" s="3">
        <v>4.24</v>
      </c>
      <c r="D2152" s="54" t="s">
        <v>2</v>
      </c>
      <c r="E2152" s="54" t="s">
        <v>2</v>
      </c>
      <c r="F2152" s="54" t="s">
        <v>2</v>
      </c>
      <c r="G2152" s="54">
        <v>1</v>
      </c>
      <c r="H2152" t="s">
        <v>2</v>
      </c>
      <c r="I2152" t="str">
        <f t="shared" si="34"/>
        <v>Normal Weight</v>
      </c>
      <c r="J2152" t="str">
        <f>IF(Table1_1[[#This Row],[HBA1C]]&gt;=6.5,"Diabetic",IF(Table1_1[[#This Row],[HBA1C]]&gt;=5.7,"Prediabetic","Normal"))</f>
        <v>Normal</v>
      </c>
    </row>
    <row r="2153" spans="1:10" x14ac:dyDescent="0.3">
      <c r="A2153" t="s">
        <v>2157</v>
      </c>
      <c r="B2153" s="3">
        <v>27.93</v>
      </c>
      <c r="C2153" s="3">
        <v>9.8800000000000008</v>
      </c>
      <c r="D2153" s="54" t="s">
        <v>2</v>
      </c>
      <c r="E2153" s="54" t="s">
        <v>2</v>
      </c>
      <c r="F2153" s="54" t="s">
        <v>2</v>
      </c>
      <c r="G2153" s="54">
        <v>0</v>
      </c>
      <c r="H2153" t="s">
        <v>2</v>
      </c>
      <c r="I2153" t="str">
        <f t="shared" si="34"/>
        <v>Overweight</v>
      </c>
      <c r="J2153" t="str">
        <f>IF(Table1_1[[#This Row],[HBA1C]]&gt;=6.5,"Diabetic",IF(Table1_1[[#This Row],[HBA1C]]&gt;=5.7,"Prediabetic","Normal"))</f>
        <v>Diabetic</v>
      </c>
    </row>
    <row r="2154" spans="1:10" x14ac:dyDescent="0.3">
      <c r="A2154" t="s">
        <v>2158</v>
      </c>
      <c r="B2154" s="3">
        <v>22</v>
      </c>
      <c r="C2154" s="3">
        <v>9.5</v>
      </c>
      <c r="D2154" s="54" t="s">
        <v>2</v>
      </c>
      <c r="E2154" s="54" t="s">
        <v>2</v>
      </c>
      <c r="F2154" s="54" t="s">
        <v>2</v>
      </c>
      <c r="G2154" s="54">
        <v>0</v>
      </c>
      <c r="H2154" t="s">
        <v>2</v>
      </c>
      <c r="I2154" t="str">
        <f t="shared" si="34"/>
        <v>Normal Weight</v>
      </c>
      <c r="J2154" t="str">
        <f>IF(Table1_1[[#This Row],[HBA1C]]&gt;=6.5,"Diabetic",IF(Table1_1[[#This Row],[HBA1C]]&gt;=5.7,"Prediabetic","Normal"))</f>
        <v>Diabetic</v>
      </c>
    </row>
    <row r="2155" spans="1:10" x14ac:dyDescent="0.3">
      <c r="A2155" t="s">
        <v>2159</v>
      </c>
      <c r="B2155" s="3">
        <v>36.86</v>
      </c>
      <c r="C2155" s="3">
        <v>4.97</v>
      </c>
      <c r="D2155" s="54" t="s">
        <v>3</v>
      </c>
      <c r="E2155" s="54" t="s">
        <v>2</v>
      </c>
      <c r="F2155" s="54" t="s">
        <v>2</v>
      </c>
      <c r="G2155" s="54">
        <v>0</v>
      </c>
      <c r="H2155" t="s">
        <v>2</v>
      </c>
      <c r="I2155" t="str">
        <f t="shared" si="34"/>
        <v>Obesity</v>
      </c>
      <c r="J2155" t="str">
        <f>IF(Table1_1[[#This Row],[HBA1C]]&gt;=6.5,"Diabetic",IF(Table1_1[[#This Row],[HBA1C]]&gt;=5.7,"Prediabetic","Normal"))</f>
        <v>Normal</v>
      </c>
    </row>
    <row r="2156" spans="1:10" x14ac:dyDescent="0.3">
      <c r="A2156" t="s">
        <v>2160</v>
      </c>
      <c r="B2156" s="3">
        <v>31.254999999999999</v>
      </c>
      <c r="C2156" s="3">
        <v>5.49</v>
      </c>
      <c r="D2156" s="54" t="s">
        <v>3</v>
      </c>
      <c r="E2156" s="54" t="s">
        <v>2</v>
      </c>
      <c r="F2156" s="54" t="s">
        <v>2</v>
      </c>
      <c r="G2156" s="54">
        <v>0</v>
      </c>
      <c r="H2156" t="s">
        <v>2</v>
      </c>
      <c r="I2156" t="str">
        <f t="shared" si="34"/>
        <v>Obesity</v>
      </c>
      <c r="J2156" t="str">
        <f>IF(Table1_1[[#This Row],[HBA1C]]&gt;=6.5,"Diabetic",IF(Table1_1[[#This Row],[HBA1C]]&gt;=5.7,"Prediabetic","Normal"))</f>
        <v>Normal</v>
      </c>
    </row>
    <row r="2157" spans="1:10" x14ac:dyDescent="0.3">
      <c r="A2157" t="s">
        <v>2161</v>
      </c>
      <c r="B2157" s="3">
        <v>23.06</v>
      </c>
      <c r="C2157" s="3">
        <v>4.47</v>
      </c>
      <c r="D2157" s="54" t="s">
        <v>2</v>
      </c>
      <c r="E2157" s="54" t="s">
        <v>2</v>
      </c>
      <c r="F2157" s="54" t="s">
        <v>2</v>
      </c>
      <c r="G2157" s="54">
        <v>0</v>
      </c>
      <c r="H2157" t="s">
        <v>2</v>
      </c>
      <c r="I2157" t="str">
        <f t="shared" si="34"/>
        <v>Normal Weight</v>
      </c>
      <c r="J2157" t="str">
        <f>IF(Table1_1[[#This Row],[HBA1C]]&gt;=6.5,"Diabetic",IF(Table1_1[[#This Row],[HBA1C]]&gt;=5.7,"Prediabetic","Normal"))</f>
        <v>Normal</v>
      </c>
    </row>
    <row r="2158" spans="1:10" x14ac:dyDescent="0.3">
      <c r="A2158" t="s">
        <v>2162</v>
      </c>
      <c r="B2158" s="3">
        <v>28.975000000000001</v>
      </c>
      <c r="C2158" s="3">
        <v>4.34</v>
      </c>
      <c r="D2158" s="54" t="s">
        <v>3</v>
      </c>
      <c r="E2158" s="54" t="s">
        <v>2</v>
      </c>
      <c r="F2158" s="54" t="s">
        <v>2</v>
      </c>
      <c r="G2158" s="54">
        <v>0</v>
      </c>
      <c r="H2158" t="s">
        <v>2</v>
      </c>
      <c r="I2158" t="str">
        <f t="shared" si="34"/>
        <v>Overweight</v>
      </c>
      <c r="J2158" t="str">
        <f>IF(Table1_1[[#This Row],[HBA1C]]&gt;=6.5,"Diabetic",IF(Table1_1[[#This Row],[HBA1C]]&gt;=5.7,"Prediabetic","Normal"))</f>
        <v>Normal</v>
      </c>
    </row>
    <row r="2159" spans="1:10" x14ac:dyDescent="0.3">
      <c r="A2159" t="s">
        <v>2163</v>
      </c>
      <c r="B2159" s="3">
        <v>33.299999999999997</v>
      </c>
      <c r="C2159" s="3">
        <v>9.49</v>
      </c>
      <c r="D2159" s="54" t="s">
        <v>2</v>
      </c>
      <c r="E2159" s="54" t="s">
        <v>2</v>
      </c>
      <c r="F2159" s="54" t="s">
        <v>2</v>
      </c>
      <c r="G2159" s="54">
        <v>0</v>
      </c>
      <c r="H2159" t="s">
        <v>2</v>
      </c>
      <c r="I2159" t="str">
        <f t="shared" si="34"/>
        <v>Obesity</v>
      </c>
      <c r="J2159" t="str">
        <f>IF(Table1_1[[#This Row],[HBA1C]]&gt;=6.5,"Diabetic",IF(Table1_1[[#This Row],[HBA1C]]&gt;=5.7,"Prediabetic","Normal"))</f>
        <v>Diabetic</v>
      </c>
    </row>
    <row r="2160" spans="1:10" x14ac:dyDescent="0.3">
      <c r="A2160" t="s">
        <v>2164</v>
      </c>
      <c r="B2160" s="3">
        <v>33</v>
      </c>
      <c r="C2160" s="3">
        <v>10.16</v>
      </c>
      <c r="D2160" s="54" t="s">
        <v>2</v>
      </c>
      <c r="E2160" s="54" t="s">
        <v>2</v>
      </c>
      <c r="F2160" s="54" t="s">
        <v>2</v>
      </c>
      <c r="G2160" s="54">
        <v>0</v>
      </c>
      <c r="H2160" t="s">
        <v>2</v>
      </c>
      <c r="I2160" t="str">
        <f t="shared" si="34"/>
        <v>Obesity</v>
      </c>
      <c r="J2160" t="str">
        <f>IF(Table1_1[[#This Row],[HBA1C]]&gt;=6.5,"Diabetic",IF(Table1_1[[#This Row],[HBA1C]]&gt;=5.7,"Prediabetic","Normal"))</f>
        <v>Diabetic</v>
      </c>
    </row>
    <row r="2161" spans="1:10" x14ac:dyDescent="0.3">
      <c r="A2161" t="s">
        <v>2165</v>
      </c>
      <c r="B2161" s="3">
        <v>31.46</v>
      </c>
      <c r="C2161" s="3">
        <v>11.19</v>
      </c>
      <c r="D2161" s="54" t="s">
        <v>2</v>
      </c>
      <c r="E2161" s="54" t="s">
        <v>2</v>
      </c>
      <c r="F2161" s="54" t="s">
        <v>2</v>
      </c>
      <c r="G2161" s="54">
        <v>0</v>
      </c>
      <c r="H2161" t="s">
        <v>2</v>
      </c>
      <c r="I2161" t="str">
        <f t="shared" si="34"/>
        <v>Obesity</v>
      </c>
      <c r="J2161" t="str">
        <f>IF(Table1_1[[#This Row],[HBA1C]]&gt;=6.5,"Diabetic",IF(Table1_1[[#This Row],[HBA1C]]&gt;=5.7,"Prediabetic","Normal"))</f>
        <v>Diabetic</v>
      </c>
    </row>
    <row r="2162" spans="1:10" x14ac:dyDescent="0.3">
      <c r="A2162" t="s">
        <v>2166</v>
      </c>
      <c r="B2162" s="3">
        <v>29.6</v>
      </c>
      <c r="C2162" s="3">
        <v>11.03</v>
      </c>
      <c r="D2162" s="54" t="s">
        <v>2</v>
      </c>
      <c r="E2162" s="54" t="s">
        <v>2</v>
      </c>
      <c r="F2162" s="54" t="s">
        <v>2</v>
      </c>
      <c r="G2162" s="54">
        <v>0</v>
      </c>
      <c r="H2162" t="s">
        <v>2</v>
      </c>
      <c r="I2162" t="str">
        <f t="shared" si="34"/>
        <v>Overweight</v>
      </c>
      <c r="J2162" t="str">
        <f>IF(Table1_1[[#This Row],[HBA1C]]&gt;=6.5,"Diabetic",IF(Table1_1[[#This Row],[HBA1C]]&gt;=5.7,"Prediabetic","Normal"))</f>
        <v>Diabetic</v>
      </c>
    </row>
    <row r="2163" spans="1:10" x14ac:dyDescent="0.3">
      <c r="A2163" t="s">
        <v>2167</v>
      </c>
      <c r="B2163" s="3">
        <v>22.05</v>
      </c>
      <c r="C2163" s="3">
        <v>4.43</v>
      </c>
      <c r="D2163" s="54" t="s">
        <v>3</v>
      </c>
      <c r="E2163" s="54" t="s">
        <v>2</v>
      </c>
      <c r="F2163" s="54" t="s">
        <v>2</v>
      </c>
      <c r="G2163" s="54">
        <v>0</v>
      </c>
      <c r="H2163" t="s">
        <v>2</v>
      </c>
      <c r="I2163" t="str">
        <f t="shared" si="34"/>
        <v>Normal Weight</v>
      </c>
      <c r="J2163" t="str">
        <f>IF(Table1_1[[#This Row],[HBA1C]]&gt;=6.5,"Diabetic",IF(Table1_1[[#This Row],[HBA1C]]&gt;=5.7,"Prediabetic","Normal"))</f>
        <v>Normal</v>
      </c>
    </row>
    <row r="2164" spans="1:10" x14ac:dyDescent="0.3">
      <c r="A2164" t="s">
        <v>2168</v>
      </c>
      <c r="B2164" s="3">
        <v>27.06</v>
      </c>
      <c r="C2164" s="3">
        <v>6.14</v>
      </c>
      <c r="D2164" s="54" t="s">
        <v>2</v>
      </c>
      <c r="E2164" s="54" t="s">
        <v>3</v>
      </c>
      <c r="F2164" s="54" t="s">
        <v>2</v>
      </c>
      <c r="G2164" s="54">
        <v>1</v>
      </c>
      <c r="H2164" t="s">
        <v>2</v>
      </c>
      <c r="I2164" t="str">
        <f t="shared" si="34"/>
        <v>Overweight</v>
      </c>
      <c r="J2164" t="str">
        <f>IF(Table1_1[[#This Row],[HBA1C]]&gt;=6.5,"Diabetic",IF(Table1_1[[#This Row],[HBA1C]]&gt;=5.7,"Prediabetic","Normal"))</f>
        <v>Prediabetic</v>
      </c>
    </row>
    <row r="2165" spans="1:10" x14ac:dyDescent="0.3">
      <c r="A2165" t="s">
        <v>2169</v>
      </c>
      <c r="B2165" s="3">
        <v>20.49</v>
      </c>
      <c r="C2165" s="3">
        <v>4.87</v>
      </c>
      <c r="D2165" s="54" t="s">
        <v>2</v>
      </c>
      <c r="E2165" s="54" t="s">
        <v>2</v>
      </c>
      <c r="F2165" s="54" t="s">
        <v>2</v>
      </c>
      <c r="G2165" s="54">
        <v>0</v>
      </c>
      <c r="H2165" t="s">
        <v>2</v>
      </c>
      <c r="I2165" t="str">
        <f t="shared" si="34"/>
        <v>Normal Weight</v>
      </c>
      <c r="J2165" t="str">
        <f>IF(Table1_1[[#This Row],[HBA1C]]&gt;=6.5,"Diabetic",IF(Table1_1[[#This Row],[HBA1C]]&gt;=5.7,"Prediabetic","Normal"))</f>
        <v>Normal</v>
      </c>
    </row>
    <row r="2166" spans="1:10" x14ac:dyDescent="0.3">
      <c r="A2166" t="s">
        <v>2170</v>
      </c>
      <c r="B2166" s="3">
        <v>28.4</v>
      </c>
      <c r="C2166" s="3">
        <v>4.3</v>
      </c>
      <c r="D2166" s="54" t="s">
        <v>2</v>
      </c>
      <c r="E2166" s="54" t="s">
        <v>2</v>
      </c>
      <c r="F2166" s="54" t="s">
        <v>4</v>
      </c>
      <c r="G2166" s="54">
        <v>1</v>
      </c>
      <c r="H2166" t="s">
        <v>2</v>
      </c>
      <c r="I2166" t="str">
        <f t="shared" si="34"/>
        <v>Overweight</v>
      </c>
      <c r="J2166" t="str">
        <f>IF(Table1_1[[#This Row],[HBA1C]]&gt;=6.5,"Diabetic",IF(Table1_1[[#This Row],[HBA1C]]&gt;=5.7,"Prediabetic","Normal"))</f>
        <v>Normal</v>
      </c>
    </row>
    <row r="2167" spans="1:10" x14ac:dyDescent="0.3">
      <c r="A2167" t="s">
        <v>2171</v>
      </c>
      <c r="B2167" s="3">
        <v>41.91</v>
      </c>
      <c r="C2167" s="3">
        <v>6.19</v>
      </c>
      <c r="D2167" s="54" t="s">
        <v>2</v>
      </c>
      <c r="E2167" s="54" t="s">
        <v>2</v>
      </c>
      <c r="F2167" s="54" t="s">
        <v>2</v>
      </c>
      <c r="G2167" s="54">
        <v>0</v>
      </c>
      <c r="H2167" t="s">
        <v>2</v>
      </c>
      <c r="I2167" t="str">
        <f t="shared" si="34"/>
        <v>Obesity</v>
      </c>
      <c r="J2167" t="str">
        <f>IF(Table1_1[[#This Row],[HBA1C]]&gt;=6.5,"Diabetic",IF(Table1_1[[#This Row],[HBA1C]]&gt;=5.7,"Prediabetic","Normal"))</f>
        <v>Prediabetic</v>
      </c>
    </row>
    <row r="2168" spans="1:10" x14ac:dyDescent="0.3">
      <c r="A2168" t="s">
        <v>2172</v>
      </c>
      <c r="B2168" s="3">
        <v>24.6</v>
      </c>
      <c r="C2168" s="3">
        <v>6.19</v>
      </c>
      <c r="D2168" s="54" t="s">
        <v>2</v>
      </c>
      <c r="E2168" s="54" t="s">
        <v>2</v>
      </c>
      <c r="F2168" s="54" t="s">
        <v>4</v>
      </c>
      <c r="G2168" s="54">
        <v>1</v>
      </c>
      <c r="H2168" t="s">
        <v>2</v>
      </c>
      <c r="I2168" t="str">
        <f t="shared" si="34"/>
        <v>Normal Weight</v>
      </c>
      <c r="J2168" t="str">
        <f>IF(Table1_1[[#This Row],[HBA1C]]&gt;=6.5,"Diabetic",IF(Table1_1[[#This Row],[HBA1C]]&gt;=5.7,"Prediabetic","Normal"))</f>
        <v>Prediabetic</v>
      </c>
    </row>
    <row r="2169" spans="1:10" x14ac:dyDescent="0.3">
      <c r="A2169" t="s">
        <v>2173</v>
      </c>
      <c r="B2169" s="3">
        <v>20.9</v>
      </c>
      <c r="C2169" s="3">
        <v>5.12</v>
      </c>
      <c r="D2169" s="54" t="s">
        <v>2</v>
      </c>
      <c r="E2169" s="54" t="s">
        <v>2</v>
      </c>
      <c r="F2169" s="54" t="s">
        <v>4</v>
      </c>
      <c r="G2169" s="54">
        <v>1</v>
      </c>
      <c r="H2169" t="s">
        <v>2</v>
      </c>
      <c r="I2169" t="str">
        <f t="shared" si="34"/>
        <v>Normal Weight</v>
      </c>
      <c r="J2169" t="str">
        <f>IF(Table1_1[[#This Row],[HBA1C]]&gt;=6.5,"Diabetic",IF(Table1_1[[#This Row],[HBA1C]]&gt;=5.7,"Prediabetic","Normal"))</f>
        <v>Normal</v>
      </c>
    </row>
    <row r="2170" spans="1:10" x14ac:dyDescent="0.3">
      <c r="A2170" t="s">
        <v>2174</v>
      </c>
      <c r="B2170" s="3">
        <v>34.4</v>
      </c>
      <c r="C2170" s="3">
        <v>4.04</v>
      </c>
      <c r="D2170" s="54" t="s">
        <v>2</v>
      </c>
      <c r="E2170" s="54" t="s">
        <v>2</v>
      </c>
      <c r="F2170" s="54" t="s">
        <v>2</v>
      </c>
      <c r="G2170" s="54">
        <v>0</v>
      </c>
      <c r="H2170" t="s">
        <v>2</v>
      </c>
      <c r="I2170" t="str">
        <f t="shared" si="34"/>
        <v>Obesity</v>
      </c>
      <c r="J2170" t="str">
        <f>IF(Table1_1[[#This Row],[HBA1C]]&gt;=6.5,"Diabetic",IF(Table1_1[[#This Row],[HBA1C]]&gt;=5.7,"Prediabetic","Normal"))</f>
        <v>Normal</v>
      </c>
    </row>
    <row r="2171" spans="1:10" x14ac:dyDescent="0.3">
      <c r="A2171" t="s">
        <v>2175</v>
      </c>
      <c r="B2171" s="3">
        <v>32.56</v>
      </c>
      <c r="C2171" s="3">
        <v>5.36</v>
      </c>
      <c r="D2171" s="54" t="s">
        <v>2</v>
      </c>
      <c r="E2171" s="54" t="s">
        <v>2</v>
      </c>
      <c r="F2171" s="54" t="s">
        <v>2</v>
      </c>
      <c r="G2171" s="54">
        <v>0</v>
      </c>
      <c r="H2171" t="s">
        <v>2</v>
      </c>
      <c r="I2171" t="str">
        <f t="shared" si="34"/>
        <v>Obesity</v>
      </c>
      <c r="J2171" t="str">
        <f>IF(Table1_1[[#This Row],[HBA1C]]&gt;=6.5,"Diabetic",IF(Table1_1[[#This Row],[HBA1C]]&gt;=5.7,"Prediabetic","Normal"))</f>
        <v>Normal</v>
      </c>
    </row>
    <row r="2172" spans="1:10" x14ac:dyDescent="0.3">
      <c r="A2172" t="s">
        <v>2176</v>
      </c>
      <c r="B2172" s="3">
        <v>27.98</v>
      </c>
      <c r="C2172" s="3">
        <v>4.38</v>
      </c>
      <c r="D2172" s="54" t="s">
        <v>2</v>
      </c>
      <c r="E2172" s="54" t="s">
        <v>3</v>
      </c>
      <c r="F2172" s="54" t="s">
        <v>2</v>
      </c>
      <c r="G2172" s="54">
        <v>1</v>
      </c>
      <c r="H2172" t="s">
        <v>2</v>
      </c>
      <c r="I2172" t="str">
        <f t="shared" si="34"/>
        <v>Overweight</v>
      </c>
      <c r="J2172" t="str">
        <f>IF(Table1_1[[#This Row],[HBA1C]]&gt;=6.5,"Diabetic",IF(Table1_1[[#This Row],[HBA1C]]&gt;=5.7,"Prediabetic","Normal"))</f>
        <v>Normal</v>
      </c>
    </row>
    <row r="2173" spans="1:10" x14ac:dyDescent="0.3">
      <c r="A2173" t="s">
        <v>2177</v>
      </c>
      <c r="B2173" s="3">
        <v>26.51</v>
      </c>
      <c r="C2173" s="3">
        <v>4.58</v>
      </c>
      <c r="D2173" s="54" t="s">
        <v>2</v>
      </c>
      <c r="E2173" s="54" t="s">
        <v>2</v>
      </c>
      <c r="F2173" s="54" t="s">
        <v>2</v>
      </c>
      <c r="G2173" s="54">
        <v>0</v>
      </c>
      <c r="H2173" t="s">
        <v>2</v>
      </c>
      <c r="I2173" t="str">
        <f t="shared" si="34"/>
        <v>Overweight</v>
      </c>
      <c r="J2173" t="str">
        <f>IF(Table1_1[[#This Row],[HBA1C]]&gt;=6.5,"Diabetic",IF(Table1_1[[#This Row],[HBA1C]]&gt;=5.7,"Prediabetic","Normal"))</f>
        <v>Normal</v>
      </c>
    </row>
    <row r="2174" spans="1:10" x14ac:dyDescent="0.3">
      <c r="A2174" t="s">
        <v>2178</v>
      </c>
      <c r="B2174" s="3">
        <v>29.734999999999999</v>
      </c>
      <c r="C2174" s="3">
        <v>11.92</v>
      </c>
      <c r="D2174" s="54" t="s">
        <v>2</v>
      </c>
      <c r="E2174" s="54" t="s">
        <v>2</v>
      </c>
      <c r="F2174" s="54" t="s">
        <v>2</v>
      </c>
      <c r="G2174" s="54">
        <v>0</v>
      </c>
      <c r="H2174" t="s">
        <v>2</v>
      </c>
      <c r="I2174" t="str">
        <f t="shared" si="34"/>
        <v>Overweight</v>
      </c>
      <c r="J2174" t="str">
        <f>IF(Table1_1[[#This Row],[HBA1C]]&gt;=6.5,"Diabetic",IF(Table1_1[[#This Row],[HBA1C]]&gt;=5.7,"Prediabetic","Normal"))</f>
        <v>Diabetic</v>
      </c>
    </row>
    <row r="2175" spans="1:10" x14ac:dyDescent="0.3">
      <c r="A2175" t="s">
        <v>2179</v>
      </c>
      <c r="B2175" s="3">
        <v>40.5</v>
      </c>
      <c r="C2175" s="3">
        <v>5.4</v>
      </c>
      <c r="D2175" s="54" t="s">
        <v>2</v>
      </c>
      <c r="E2175" s="54" t="s">
        <v>2</v>
      </c>
      <c r="F2175" s="54" t="s">
        <v>4</v>
      </c>
      <c r="G2175" s="54">
        <v>1</v>
      </c>
      <c r="H2175" t="s">
        <v>2</v>
      </c>
      <c r="I2175" t="str">
        <f t="shared" si="34"/>
        <v>Obesity</v>
      </c>
      <c r="J2175" t="str">
        <f>IF(Table1_1[[#This Row],[HBA1C]]&gt;=6.5,"Diabetic",IF(Table1_1[[#This Row],[HBA1C]]&gt;=5.7,"Prediabetic","Normal"))</f>
        <v>Normal</v>
      </c>
    </row>
    <row r="2176" spans="1:10" x14ac:dyDescent="0.3">
      <c r="A2176" t="s">
        <v>2180</v>
      </c>
      <c r="B2176" s="3">
        <v>25.64</v>
      </c>
      <c r="C2176" s="3">
        <v>4.76</v>
      </c>
      <c r="D2176" s="54" t="s">
        <v>2</v>
      </c>
      <c r="E2176" s="54" t="s">
        <v>2</v>
      </c>
      <c r="F2176" s="54" t="s">
        <v>2</v>
      </c>
      <c r="G2176" s="54">
        <v>1</v>
      </c>
      <c r="H2176" t="s">
        <v>2</v>
      </c>
      <c r="I2176" t="str">
        <f t="shared" si="34"/>
        <v>Overweight</v>
      </c>
      <c r="J2176" t="str">
        <f>IF(Table1_1[[#This Row],[HBA1C]]&gt;=6.5,"Diabetic",IF(Table1_1[[#This Row],[HBA1C]]&gt;=5.7,"Prediabetic","Normal"))</f>
        <v>Normal</v>
      </c>
    </row>
    <row r="2177" spans="1:10" x14ac:dyDescent="0.3">
      <c r="A2177" t="s">
        <v>2181</v>
      </c>
      <c r="B2177" s="3">
        <v>32.9</v>
      </c>
      <c r="C2177" s="3">
        <v>4.78</v>
      </c>
      <c r="D2177" s="54" t="s">
        <v>2</v>
      </c>
      <c r="E2177" s="54" t="s">
        <v>2</v>
      </c>
      <c r="F2177" s="54" t="s">
        <v>4</v>
      </c>
      <c r="G2177" s="54">
        <v>1</v>
      </c>
      <c r="H2177" t="s">
        <v>2</v>
      </c>
      <c r="I2177" t="str">
        <f t="shared" si="34"/>
        <v>Obesity</v>
      </c>
      <c r="J2177" t="str">
        <f>IF(Table1_1[[#This Row],[HBA1C]]&gt;=6.5,"Diabetic",IF(Table1_1[[#This Row],[HBA1C]]&gt;=5.7,"Prediabetic","Normal"))</f>
        <v>Normal</v>
      </c>
    </row>
    <row r="2178" spans="1:10" x14ac:dyDescent="0.3">
      <c r="A2178" t="s">
        <v>2182</v>
      </c>
      <c r="B2178" s="3">
        <v>29.8</v>
      </c>
      <c r="C2178" s="3">
        <v>4.26</v>
      </c>
      <c r="D2178" s="54" t="s">
        <v>2</v>
      </c>
      <c r="E2178" s="54" t="s">
        <v>2</v>
      </c>
      <c r="F2178" s="54" t="s">
        <v>4</v>
      </c>
      <c r="G2178" s="54">
        <v>1</v>
      </c>
      <c r="H2178" t="s">
        <v>2</v>
      </c>
      <c r="I2178" t="str">
        <f t="shared" si="34"/>
        <v>Overweight</v>
      </c>
      <c r="J2178" t="str">
        <f>IF(Table1_1[[#This Row],[HBA1C]]&gt;=6.5,"Diabetic",IF(Table1_1[[#This Row],[HBA1C]]&gt;=5.7,"Prediabetic","Normal"))</f>
        <v>Normal</v>
      </c>
    </row>
    <row r="2179" spans="1:10" x14ac:dyDescent="0.3">
      <c r="A2179" t="s">
        <v>2183</v>
      </c>
      <c r="B2179" s="3">
        <v>28.9</v>
      </c>
      <c r="C2179" s="3">
        <v>5.85</v>
      </c>
      <c r="D2179" s="54" t="s">
        <v>2</v>
      </c>
      <c r="E2179" s="54" t="s">
        <v>2</v>
      </c>
      <c r="F2179" s="54" t="s">
        <v>4</v>
      </c>
      <c r="G2179" s="54">
        <v>1</v>
      </c>
      <c r="H2179" t="s">
        <v>2</v>
      </c>
      <c r="I2179" t="str">
        <f t="shared" si="34"/>
        <v>Overweight</v>
      </c>
      <c r="J2179" t="str">
        <f>IF(Table1_1[[#This Row],[HBA1C]]&gt;=6.5,"Diabetic",IF(Table1_1[[#This Row],[HBA1C]]&gt;=5.7,"Prediabetic","Normal"))</f>
        <v>Prediabetic</v>
      </c>
    </row>
    <row r="2180" spans="1:10" x14ac:dyDescent="0.3">
      <c r="A2180" t="s">
        <v>2184</v>
      </c>
      <c r="B2180" s="3">
        <v>24.7</v>
      </c>
      <c r="C2180" s="3">
        <v>5.32</v>
      </c>
      <c r="D2180" s="54" t="s">
        <v>2</v>
      </c>
      <c r="E2180" s="54" t="s">
        <v>2</v>
      </c>
      <c r="F2180" s="54" t="s">
        <v>4</v>
      </c>
      <c r="G2180" s="54">
        <v>1</v>
      </c>
      <c r="H2180" t="s">
        <v>2</v>
      </c>
      <c r="I2180" t="str">
        <f t="shared" si="34"/>
        <v>Normal Weight</v>
      </c>
      <c r="J2180" t="str">
        <f>IF(Table1_1[[#This Row],[HBA1C]]&gt;=6.5,"Diabetic",IF(Table1_1[[#This Row],[HBA1C]]&gt;=5.7,"Prediabetic","Normal"))</f>
        <v>Normal</v>
      </c>
    </row>
    <row r="2181" spans="1:10" x14ac:dyDescent="0.3">
      <c r="A2181" t="s">
        <v>2185</v>
      </c>
      <c r="B2181" s="3">
        <v>20.6</v>
      </c>
      <c r="C2181" s="3">
        <v>5.14</v>
      </c>
      <c r="D2181" s="54" t="s">
        <v>2</v>
      </c>
      <c r="E2181" s="54" t="s">
        <v>2</v>
      </c>
      <c r="F2181" s="54" t="s">
        <v>4</v>
      </c>
      <c r="G2181" s="54">
        <v>1</v>
      </c>
      <c r="H2181" t="s">
        <v>2</v>
      </c>
      <c r="I2181" t="str">
        <f t="shared" si="34"/>
        <v>Normal Weight</v>
      </c>
      <c r="J2181" t="str">
        <f>IF(Table1_1[[#This Row],[HBA1C]]&gt;=6.5,"Diabetic",IF(Table1_1[[#This Row],[HBA1C]]&gt;=5.7,"Prediabetic","Normal"))</f>
        <v>Normal</v>
      </c>
    </row>
    <row r="2182" spans="1:10" x14ac:dyDescent="0.3">
      <c r="A2182" t="s">
        <v>2186</v>
      </c>
      <c r="B2182" s="3">
        <v>18.600000000000001</v>
      </c>
      <c r="C2182" s="3">
        <v>5</v>
      </c>
      <c r="D2182" s="54" t="s">
        <v>2</v>
      </c>
      <c r="E2182" s="54" t="s">
        <v>2</v>
      </c>
      <c r="F2182" s="54" t="s">
        <v>4</v>
      </c>
      <c r="G2182" s="54">
        <v>1</v>
      </c>
      <c r="H2182" t="s">
        <v>2</v>
      </c>
      <c r="I2182" t="str">
        <f t="shared" si="34"/>
        <v>Normal Weight</v>
      </c>
      <c r="J2182" t="str">
        <f>IF(Table1_1[[#This Row],[HBA1C]]&gt;=6.5,"Diabetic",IF(Table1_1[[#This Row],[HBA1C]]&gt;=5.7,"Prediabetic","Normal"))</f>
        <v>Normal</v>
      </c>
    </row>
    <row r="2183" spans="1:10" x14ac:dyDescent="0.3">
      <c r="A2183" t="s">
        <v>2187</v>
      </c>
      <c r="B2183" s="3">
        <v>17.8</v>
      </c>
      <c r="C2183" s="3">
        <v>4.55</v>
      </c>
      <c r="D2183" s="54" t="s">
        <v>2</v>
      </c>
      <c r="E2183" s="54" t="s">
        <v>2</v>
      </c>
      <c r="F2183" s="54" t="s">
        <v>4</v>
      </c>
      <c r="G2183" s="54">
        <v>1</v>
      </c>
      <c r="H2183" t="s">
        <v>2</v>
      </c>
      <c r="I2183" t="str">
        <f t="shared" si="34"/>
        <v>Under  Weight</v>
      </c>
      <c r="J2183" t="str">
        <f>IF(Table1_1[[#This Row],[HBA1C]]&gt;=6.5,"Diabetic",IF(Table1_1[[#This Row],[HBA1C]]&gt;=5.7,"Prediabetic","Normal"))</f>
        <v>Normal</v>
      </c>
    </row>
    <row r="2184" spans="1:10" x14ac:dyDescent="0.3">
      <c r="A2184" t="s">
        <v>2188</v>
      </c>
      <c r="B2184" s="3">
        <v>35.200000000000003</v>
      </c>
      <c r="C2184" s="3">
        <v>5.97</v>
      </c>
      <c r="D2184" s="54" t="s">
        <v>2</v>
      </c>
      <c r="E2184" s="54" t="s">
        <v>3</v>
      </c>
      <c r="F2184" s="54" t="s">
        <v>2</v>
      </c>
      <c r="G2184" s="54">
        <v>1</v>
      </c>
      <c r="H2184" t="s">
        <v>2</v>
      </c>
      <c r="I2184" t="str">
        <f t="shared" ref="I2184:I2247" si="35">IF(B2184&gt;=30,"Obesity",IF(B2184&gt;=25,"Overweight",IF(B2184&gt;18.5,"Normal Weight","Under  Weight")))</f>
        <v>Obesity</v>
      </c>
      <c r="J2184" t="str">
        <f>IF(Table1_1[[#This Row],[HBA1C]]&gt;=6.5,"Diabetic",IF(Table1_1[[#This Row],[HBA1C]]&gt;=5.7,"Prediabetic","Normal"))</f>
        <v>Prediabetic</v>
      </c>
    </row>
    <row r="2185" spans="1:10" x14ac:dyDescent="0.3">
      <c r="A2185" t="s">
        <v>2189</v>
      </c>
      <c r="B2185" s="3">
        <v>33.770000000000003</v>
      </c>
      <c r="C2185" s="3">
        <v>4.0199999999999996</v>
      </c>
      <c r="D2185" s="54" t="s">
        <v>2</v>
      </c>
      <c r="E2185" s="54" t="s">
        <v>3</v>
      </c>
      <c r="F2185" s="54" t="s">
        <v>2</v>
      </c>
      <c r="G2185" s="54">
        <v>1</v>
      </c>
      <c r="H2185" t="s">
        <v>2</v>
      </c>
      <c r="I2185" t="str">
        <f t="shared" si="35"/>
        <v>Obesity</v>
      </c>
      <c r="J2185" t="str">
        <f>IF(Table1_1[[#This Row],[HBA1C]]&gt;=6.5,"Diabetic",IF(Table1_1[[#This Row],[HBA1C]]&gt;=5.7,"Prediabetic","Normal"))</f>
        <v>Normal</v>
      </c>
    </row>
    <row r="2186" spans="1:10" x14ac:dyDescent="0.3">
      <c r="A2186" t="s">
        <v>2190</v>
      </c>
      <c r="B2186" s="3">
        <v>30.03</v>
      </c>
      <c r="C2186" s="3">
        <v>4.04</v>
      </c>
      <c r="D2186" s="54" t="s">
        <v>2</v>
      </c>
      <c r="E2186" s="54" t="s">
        <v>3</v>
      </c>
      <c r="F2186" s="54" t="s">
        <v>2</v>
      </c>
      <c r="G2186" s="54">
        <v>1</v>
      </c>
      <c r="H2186" t="s">
        <v>2</v>
      </c>
      <c r="I2186" t="str">
        <f t="shared" si="35"/>
        <v>Obesity</v>
      </c>
      <c r="J2186" t="str">
        <f>IF(Table1_1[[#This Row],[HBA1C]]&gt;=6.5,"Diabetic",IF(Table1_1[[#This Row],[HBA1C]]&gt;=5.7,"Prediabetic","Normal"))</f>
        <v>Normal</v>
      </c>
    </row>
    <row r="2187" spans="1:10" x14ac:dyDescent="0.3">
      <c r="A2187" t="s">
        <v>2191</v>
      </c>
      <c r="B2187" s="3">
        <v>29.37</v>
      </c>
      <c r="C2187" s="3">
        <v>5.54</v>
      </c>
      <c r="D2187" s="54" t="s">
        <v>2</v>
      </c>
      <c r="E2187" s="54" t="s">
        <v>3</v>
      </c>
      <c r="F2187" s="54" t="s">
        <v>2</v>
      </c>
      <c r="G2187" s="54">
        <v>1</v>
      </c>
      <c r="H2187" t="s">
        <v>2</v>
      </c>
      <c r="I2187" t="str">
        <f t="shared" si="35"/>
        <v>Overweight</v>
      </c>
      <c r="J2187" t="str">
        <f>IF(Table1_1[[#This Row],[HBA1C]]&gt;=6.5,"Diabetic",IF(Table1_1[[#This Row],[HBA1C]]&gt;=5.7,"Prediabetic","Normal"))</f>
        <v>Normal</v>
      </c>
    </row>
    <row r="2188" spans="1:10" x14ac:dyDescent="0.3">
      <c r="A2188" t="s">
        <v>2192</v>
      </c>
      <c r="B2188" s="3">
        <v>28.5</v>
      </c>
      <c r="C2188" s="3">
        <v>4.03</v>
      </c>
      <c r="D2188" s="54" t="s">
        <v>2</v>
      </c>
      <c r="E2188" s="54" t="s">
        <v>3</v>
      </c>
      <c r="F2188" s="54" t="s">
        <v>2</v>
      </c>
      <c r="G2188" s="54">
        <v>1</v>
      </c>
      <c r="H2188" t="s">
        <v>2</v>
      </c>
      <c r="I2188" t="str">
        <f t="shared" si="35"/>
        <v>Overweight</v>
      </c>
      <c r="J2188" t="str">
        <f>IF(Table1_1[[#This Row],[HBA1C]]&gt;=6.5,"Diabetic",IF(Table1_1[[#This Row],[HBA1C]]&gt;=5.7,"Prediabetic","Normal"))</f>
        <v>Normal</v>
      </c>
    </row>
    <row r="2189" spans="1:10" x14ac:dyDescent="0.3">
      <c r="A2189" t="s">
        <v>2193</v>
      </c>
      <c r="B2189" s="3">
        <v>23.32</v>
      </c>
      <c r="C2189" s="3">
        <v>5.62</v>
      </c>
      <c r="D2189" s="54" t="s">
        <v>2</v>
      </c>
      <c r="E2189" s="54" t="s">
        <v>3</v>
      </c>
      <c r="F2189" s="54" t="s">
        <v>2</v>
      </c>
      <c r="G2189" s="54">
        <v>1</v>
      </c>
      <c r="H2189" t="s">
        <v>2</v>
      </c>
      <c r="I2189" t="str">
        <f t="shared" si="35"/>
        <v>Normal Weight</v>
      </c>
      <c r="J2189" t="str">
        <f>IF(Table1_1[[#This Row],[HBA1C]]&gt;=6.5,"Diabetic",IF(Table1_1[[#This Row],[HBA1C]]&gt;=5.7,"Prediabetic","Normal"))</f>
        <v>Normal</v>
      </c>
    </row>
    <row r="2190" spans="1:10" x14ac:dyDescent="0.3">
      <c r="A2190" t="s">
        <v>2194</v>
      </c>
      <c r="B2190" s="3">
        <v>26.125</v>
      </c>
      <c r="C2190" s="3">
        <v>5.27</v>
      </c>
      <c r="D2190" s="54" t="s">
        <v>2</v>
      </c>
      <c r="E2190" s="54" t="s">
        <v>3</v>
      </c>
      <c r="F2190" s="54" t="s">
        <v>2</v>
      </c>
      <c r="G2190" s="54">
        <v>1</v>
      </c>
      <c r="H2190" t="s">
        <v>2</v>
      </c>
      <c r="I2190" t="str">
        <f t="shared" si="35"/>
        <v>Overweight</v>
      </c>
      <c r="J2190" t="str">
        <f>IF(Table1_1[[#This Row],[HBA1C]]&gt;=6.5,"Diabetic",IF(Table1_1[[#This Row],[HBA1C]]&gt;=5.7,"Prediabetic","Normal"))</f>
        <v>Normal</v>
      </c>
    </row>
    <row r="2191" spans="1:10" x14ac:dyDescent="0.3">
      <c r="A2191" t="s">
        <v>2195</v>
      </c>
      <c r="B2191" s="3">
        <v>25.46</v>
      </c>
      <c r="C2191" s="3">
        <v>5.18</v>
      </c>
      <c r="D2191" s="54" t="s">
        <v>2</v>
      </c>
      <c r="E2191" s="54" t="s">
        <v>3</v>
      </c>
      <c r="F2191" s="54" t="s">
        <v>2</v>
      </c>
      <c r="G2191" s="54">
        <v>1</v>
      </c>
      <c r="H2191" t="s">
        <v>2</v>
      </c>
      <c r="I2191" t="str">
        <f t="shared" si="35"/>
        <v>Overweight</v>
      </c>
      <c r="J2191" t="str">
        <f>IF(Table1_1[[#This Row],[HBA1C]]&gt;=6.5,"Diabetic",IF(Table1_1[[#This Row],[HBA1C]]&gt;=5.7,"Prediabetic","Normal"))</f>
        <v>Normal</v>
      </c>
    </row>
    <row r="2192" spans="1:10" x14ac:dyDescent="0.3">
      <c r="A2192" t="s">
        <v>2196</v>
      </c>
      <c r="B2192" s="3">
        <v>23.75</v>
      </c>
      <c r="C2192" s="3">
        <v>5.27</v>
      </c>
      <c r="D2192" s="54" t="s">
        <v>2</v>
      </c>
      <c r="E2192" s="54" t="s">
        <v>3</v>
      </c>
      <c r="F2192" s="54" t="s">
        <v>2</v>
      </c>
      <c r="G2192" s="54">
        <v>1</v>
      </c>
      <c r="H2192" t="s">
        <v>2</v>
      </c>
      <c r="I2192" t="str">
        <f t="shared" si="35"/>
        <v>Normal Weight</v>
      </c>
      <c r="J2192" t="str">
        <f>IF(Table1_1[[#This Row],[HBA1C]]&gt;=6.5,"Diabetic",IF(Table1_1[[#This Row],[HBA1C]]&gt;=5.7,"Prediabetic","Normal"))</f>
        <v>Normal</v>
      </c>
    </row>
    <row r="2193" spans="1:10" x14ac:dyDescent="0.3">
      <c r="A2193" t="s">
        <v>2197</v>
      </c>
      <c r="B2193" s="3">
        <v>23.085000000000001</v>
      </c>
      <c r="C2193" s="3">
        <v>5.62</v>
      </c>
      <c r="D2193" s="54" t="s">
        <v>2</v>
      </c>
      <c r="E2193" s="54" t="s">
        <v>3</v>
      </c>
      <c r="F2193" s="54" t="s">
        <v>2</v>
      </c>
      <c r="G2193" s="54">
        <v>1</v>
      </c>
      <c r="H2193" t="s">
        <v>2</v>
      </c>
      <c r="I2193" t="str">
        <f t="shared" si="35"/>
        <v>Normal Weight</v>
      </c>
      <c r="J2193" t="str">
        <f>IF(Table1_1[[#This Row],[HBA1C]]&gt;=6.5,"Diabetic",IF(Table1_1[[#This Row],[HBA1C]]&gt;=5.7,"Prediabetic","Normal"))</f>
        <v>Normal</v>
      </c>
    </row>
    <row r="2194" spans="1:10" x14ac:dyDescent="0.3">
      <c r="A2194" t="s">
        <v>2198</v>
      </c>
      <c r="B2194" s="3">
        <v>22.99</v>
      </c>
      <c r="C2194" s="3">
        <v>5.0599999999999996</v>
      </c>
      <c r="D2194" s="54" t="s">
        <v>2</v>
      </c>
      <c r="E2194" s="54" t="s">
        <v>3</v>
      </c>
      <c r="F2194" s="54" t="s">
        <v>2</v>
      </c>
      <c r="G2194" s="54">
        <v>1</v>
      </c>
      <c r="H2194" t="s">
        <v>2</v>
      </c>
      <c r="I2194" t="str">
        <f t="shared" si="35"/>
        <v>Normal Weight</v>
      </c>
      <c r="J2194" t="str">
        <f>IF(Table1_1[[#This Row],[HBA1C]]&gt;=6.5,"Diabetic",IF(Table1_1[[#This Row],[HBA1C]]&gt;=5.7,"Prediabetic","Normal"))</f>
        <v>Normal</v>
      </c>
    </row>
    <row r="2195" spans="1:10" x14ac:dyDescent="0.3">
      <c r="A2195" t="s">
        <v>2199</v>
      </c>
      <c r="B2195" s="3">
        <v>21.47</v>
      </c>
      <c r="C2195" s="3">
        <v>4.6900000000000004</v>
      </c>
      <c r="D2195" s="54" t="s">
        <v>2</v>
      </c>
      <c r="E2195" s="54" t="s">
        <v>3</v>
      </c>
      <c r="F2195" s="54" t="s">
        <v>2</v>
      </c>
      <c r="G2195" s="54">
        <v>1</v>
      </c>
      <c r="H2195" t="s">
        <v>2</v>
      </c>
      <c r="I2195" t="str">
        <f t="shared" si="35"/>
        <v>Normal Weight</v>
      </c>
      <c r="J2195" t="str">
        <f>IF(Table1_1[[#This Row],[HBA1C]]&gt;=6.5,"Diabetic",IF(Table1_1[[#This Row],[HBA1C]]&gt;=5.7,"Prediabetic","Normal"))</f>
        <v>Normal</v>
      </c>
    </row>
    <row r="2196" spans="1:10" x14ac:dyDescent="0.3">
      <c r="A2196" t="s">
        <v>2200</v>
      </c>
      <c r="B2196" s="3">
        <v>15.96</v>
      </c>
      <c r="C2196" s="3">
        <v>5.44</v>
      </c>
      <c r="D2196" s="54" t="s">
        <v>2</v>
      </c>
      <c r="E2196" s="54" t="s">
        <v>3</v>
      </c>
      <c r="F2196" s="54" t="s">
        <v>2</v>
      </c>
      <c r="G2196" s="54">
        <v>1</v>
      </c>
      <c r="H2196" t="s">
        <v>2</v>
      </c>
      <c r="I2196" t="str">
        <f t="shared" si="35"/>
        <v>Under  Weight</v>
      </c>
      <c r="J2196" t="str">
        <f>IF(Table1_1[[#This Row],[HBA1C]]&gt;=6.5,"Diabetic",IF(Table1_1[[#This Row],[HBA1C]]&gt;=5.7,"Prediabetic","Normal"))</f>
        <v>Normal</v>
      </c>
    </row>
    <row r="2197" spans="1:10" x14ac:dyDescent="0.3">
      <c r="A2197" t="s">
        <v>2201</v>
      </c>
      <c r="B2197" s="3">
        <v>39.5</v>
      </c>
      <c r="C2197" s="3">
        <v>5.05</v>
      </c>
      <c r="D2197" s="54" t="s">
        <v>2</v>
      </c>
      <c r="E2197" s="54" t="s">
        <v>3</v>
      </c>
      <c r="F2197" s="54" t="s">
        <v>2</v>
      </c>
      <c r="G2197" s="54">
        <v>1</v>
      </c>
      <c r="H2197" t="s">
        <v>2</v>
      </c>
      <c r="I2197" t="str">
        <f t="shared" si="35"/>
        <v>Obesity</v>
      </c>
      <c r="J2197" t="str">
        <f>IF(Table1_1[[#This Row],[HBA1C]]&gt;=6.5,"Diabetic",IF(Table1_1[[#This Row],[HBA1C]]&gt;=5.7,"Prediabetic","Normal"))</f>
        <v>Normal</v>
      </c>
    </row>
    <row r="2198" spans="1:10" x14ac:dyDescent="0.3">
      <c r="A2198" t="s">
        <v>2202</v>
      </c>
      <c r="B2198" s="3">
        <v>33.770000000000003</v>
      </c>
      <c r="C2198" s="3">
        <v>6</v>
      </c>
      <c r="D2198" s="54" t="s">
        <v>2</v>
      </c>
      <c r="E2198" s="54" t="s">
        <v>3</v>
      </c>
      <c r="F2198" s="54" t="s">
        <v>2</v>
      </c>
      <c r="G2198" s="54">
        <v>1</v>
      </c>
      <c r="H2198" t="s">
        <v>2</v>
      </c>
      <c r="I2198" t="str">
        <f t="shared" si="35"/>
        <v>Obesity</v>
      </c>
      <c r="J2198" t="str">
        <f>IF(Table1_1[[#This Row],[HBA1C]]&gt;=6.5,"Diabetic",IF(Table1_1[[#This Row],[HBA1C]]&gt;=5.7,"Prediabetic","Normal"))</f>
        <v>Prediabetic</v>
      </c>
    </row>
    <row r="2199" spans="1:10" x14ac:dyDescent="0.3">
      <c r="A2199" t="s">
        <v>2203</v>
      </c>
      <c r="B2199" s="3">
        <v>26.84</v>
      </c>
      <c r="C2199" s="3">
        <v>5.99</v>
      </c>
      <c r="D2199" s="54" t="s">
        <v>3</v>
      </c>
      <c r="E2199" s="54" t="s">
        <v>3</v>
      </c>
      <c r="F2199" s="54" t="s">
        <v>2</v>
      </c>
      <c r="G2199" s="54">
        <v>1</v>
      </c>
      <c r="H2199" t="s">
        <v>2</v>
      </c>
      <c r="I2199" t="str">
        <f t="shared" si="35"/>
        <v>Overweight</v>
      </c>
      <c r="J2199" t="str">
        <f>IF(Table1_1[[#This Row],[HBA1C]]&gt;=6.5,"Diabetic",IF(Table1_1[[#This Row],[HBA1C]]&gt;=5.7,"Prediabetic","Normal"))</f>
        <v>Prediabetic</v>
      </c>
    </row>
    <row r="2200" spans="1:10" x14ac:dyDescent="0.3">
      <c r="A2200" t="s">
        <v>2204</v>
      </c>
      <c r="B2200" s="3">
        <v>35.53</v>
      </c>
      <c r="C2200" s="3">
        <v>4.3600000000000003</v>
      </c>
      <c r="D2200" s="54" t="s">
        <v>2</v>
      </c>
      <c r="E2200" s="54" t="s">
        <v>2</v>
      </c>
      <c r="F2200" s="54" t="s">
        <v>4</v>
      </c>
      <c r="G2200" s="54">
        <v>1</v>
      </c>
      <c r="H2200" t="s">
        <v>2</v>
      </c>
      <c r="I2200" t="str">
        <f t="shared" si="35"/>
        <v>Obesity</v>
      </c>
      <c r="J2200" t="str">
        <f>IF(Table1_1[[#This Row],[HBA1C]]&gt;=6.5,"Diabetic",IF(Table1_1[[#This Row],[HBA1C]]&gt;=5.7,"Prediabetic","Normal"))</f>
        <v>Normal</v>
      </c>
    </row>
    <row r="2201" spans="1:10" x14ac:dyDescent="0.3">
      <c r="A2201" t="s">
        <v>2205</v>
      </c>
      <c r="B2201" s="3">
        <v>30.59</v>
      </c>
      <c r="C2201" s="3">
        <v>4.41</v>
      </c>
      <c r="D2201" s="54" t="s">
        <v>2</v>
      </c>
      <c r="E2201" s="54" t="s">
        <v>2</v>
      </c>
      <c r="F2201" s="54" t="s">
        <v>4</v>
      </c>
      <c r="G2201" s="54">
        <v>1</v>
      </c>
      <c r="H2201" t="s">
        <v>2</v>
      </c>
      <c r="I2201" t="str">
        <f t="shared" si="35"/>
        <v>Obesity</v>
      </c>
      <c r="J2201" t="str">
        <f>IF(Table1_1[[#This Row],[HBA1C]]&gt;=6.5,"Diabetic",IF(Table1_1[[#This Row],[HBA1C]]&gt;=5.7,"Prediabetic","Normal"))</f>
        <v>Normal</v>
      </c>
    </row>
    <row r="2202" spans="1:10" x14ac:dyDescent="0.3">
      <c r="A2202" t="s">
        <v>2206</v>
      </c>
      <c r="B2202" s="3">
        <v>30.59</v>
      </c>
      <c r="C2202" s="3">
        <v>4.17</v>
      </c>
      <c r="D2202" s="54" t="s">
        <v>2</v>
      </c>
      <c r="E2202" s="54" t="s">
        <v>2</v>
      </c>
      <c r="F2202" s="54" t="s">
        <v>4</v>
      </c>
      <c r="G2202" s="54">
        <v>1</v>
      </c>
      <c r="H2202" t="s">
        <v>2</v>
      </c>
      <c r="I2202" t="str">
        <f t="shared" si="35"/>
        <v>Obesity</v>
      </c>
      <c r="J2202" t="str">
        <f>IF(Table1_1[[#This Row],[HBA1C]]&gt;=6.5,"Diabetic",IF(Table1_1[[#This Row],[HBA1C]]&gt;=5.7,"Prediabetic","Normal"))</f>
        <v>Normal</v>
      </c>
    </row>
    <row r="2203" spans="1:10" x14ac:dyDescent="0.3">
      <c r="A2203" t="s">
        <v>2207</v>
      </c>
      <c r="B2203" s="3">
        <v>27.835000000000001</v>
      </c>
      <c r="C2203" s="3">
        <v>4.4400000000000004</v>
      </c>
      <c r="D2203" s="54" t="s">
        <v>2</v>
      </c>
      <c r="E2203" s="54" t="s">
        <v>2</v>
      </c>
      <c r="F2203" s="54" t="s">
        <v>4</v>
      </c>
      <c r="G2203" s="54">
        <v>1</v>
      </c>
      <c r="H2203" t="s">
        <v>2</v>
      </c>
      <c r="I2203" t="str">
        <f t="shared" si="35"/>
        <v>Overweight</v>
      </c>
      <c r="J2203" t="str">
        <f>IF(Table1_1[[#This Row],[HBA1C]]&gt;=6.5,"Diabetic",IF(Table1_1[[#This Row],[HBA1C]]&gt;=5.7,"Prediabetic","Normal"))</f>
        <v>Normal</v>
      </c>
    </row>
    <row r="2204" spans="1:10" x14ac:dyDescent="0.3">
      <c r="A2204" t="s">
        <v>2208</v>
      </c>
      <c r="B2204" s="3">
        <v>40.26</v>
      </c>
      <c r="C2204" s="3">
        <v>5.52</v>
      </c>
      <c r="D2204" s="54" t="s">
        <v>2</v>
      </c>
      <c r="E2204" s="54" t="s">
        <v>3</v>
      </c>
      <c r="F2204" s="54" t="s">
        <v>2</v>
      </c>
      <c r="G2204" s="54">
        <v>1</v>
      </c>
      <c r="H2204" t="s">
        <v>2</v>
      </c>
      <c r="I2204" t="str">
        <f t="shared" si="35"/>
        <v>Obesity</v>
      </c>
      <c r="J2204" t="str">
        <f>IF(Table1_1[[#This Row],[HBA1C]]&gt;=6.5,"Diabetic",IF(Table1_1[[#This Row],[HBA1C]]&gt;=5.7,"Prediabetic","Normal"))</f>
        <v>Normal</v>
      </c>
    </row>
    <row r="2205" spans="1:10" x14ac:dyDescent="0.3">
      <c r="A2205" t="s">
        <v>2209</v>
      </c>
      <c r="B2205" s="3">
        <v>39.82</v>
      </c>
      <c r="C2205" s="3">
        <v>6.01</v>
      </c>
      <c r="D2205" s="54" t="s">
        <v>2</v>
      </c>
      <c r="E2205" s="54" t="s">
        <v>3</v>
      </c>
      <c r="F2205" s="54" t="s">
        <v>2</v>
      </c>
      <c r="G2205" s="54">
        <v>1</v>
      </c>
      <c r="H2205" t="s">
        <v>2</v>
      </c>
      <c r="I2205" t="str">
        <f t="shared" si="35"/>
        <v>Obesity</v>
      </c>
      <c r="J2205" t="str">
        <f>IF(Table1_1[[#This Row],[HBA1C]]&gt;=6.5,"Diabetic",IF(Table1_1[[#This Row],[HBA1C]]&gt;=5.7,"Prediabetic","Normal"))</f>
        <v>Prediabetic</v>
      </c>
    </row>
    <row r="2206" spans="1:10" x14ac:dyDescent="0.3">
      <c r="A2206" t="s">
        <v>2210</v>
      </c>
      <c r="B2206" s="3">
        <v>39.159999999999997</v>
      </c>
      <c r="C2206" s="3">
        <v>5.81</v>
      </c>
      <c r="D2206" s="54" t="s">
        <v>2</v>
      </c>
      <c r="E2206" s="54" t="s">
        <v>3</v>
      </c>
      <c r="F2206" s="54" t="s">
        <v>2</v>
      </c>
      <c r="G2206" s="54">
        <v>1</v>
      </c>
      <c r="H2206" t="s">
        <v>2</v>
      </c>
      <c r="I2206" t="str">
        <f t="shared" si="35"/>
        <v>Obesity</v>
      </c>
      <c r="J2206" t="str">
        <f>IF(Table1_1[[#This Row],[HBA1C]]&gt;=6.5,"Diabetic",IF(Table1_1[[#This Row],[HBA1C]]&gt;=5.7,"Prediabetic","Normal"))</f>
        <v>Prediabetic</v>
      </c>
    </row>
    <row r="2207" spans="1:10" x14ac:dyDescent="0.3">
      <c r="A2207" t="s">
        <v>2211</v>
      </c>
      <c r="B2207" s="3">
        <v>25.555</v>
      </c>
      <c r="C2207" s="3">
        <v>4.37</v>
      </c>
      <c r="D2207" s="54" t="s">
        <v>2</v>
      </c>
      <c r="E2207" s="54" t="s">
        <v>2</v>
      </c>
      <c r="F2207" s="54" t="s">
        <v>4</v>
      </c>
      <c r="G2207" s="54">
        <v>1</v>
      </c>
      <c r="H2207" t="s">
        <v>2</v>
      </c>
      <c r="I2207" t="str">
        <f t="shared" si="35"/>
        <v>Overweight</v>
      </c>
      <c r="J2207" t="str">
        <f>IF(Table1_1[[#This Row],[HBA1C]]&gt;=6.5,"Diabetic",IF(Table1_1[[#This Row],[HBA1C]]&gt;=5.7,"Prediabetic","Normal"))</f>
        <v>Normal</v>
      </c>
    </row>
    <row r="2208" spans="1:10" x14ac:dyDescent="0.3">
      <c r="A2208" t="s">
        <v>2212</v>
      </c>
      <c r="B2208" s="3">
        <v>25.175000000000001</v>
      </c>
      <c r="C2208" s="3">
        <v>5.74</v>
      </c>
      <c r="D2208" s="54" t="s">
        <v>2</v>
      </c>
      <c r="E2208" s="54" t="s">
        <v>2</v>
      </c>
      <c r="F2208" s="54" t="s">
        <v>4</v>
      </c>
      <c r="G2208" s="54">
        <v>1</v>
      </c>
      <c r="H2208" t="s">
        <v>2</v>
      </c>
      <c r="I2208" t="str">
        <f t="shared" si="35"/>
        <v>Overweight</v>
      </c>
      <c r="J2208" t="str">
        <f>IF(Table1_1[[#This Row],[HBA1C]]&gt;=6.5,"Diabetic",IF(Table1_1[[#This Row],[HBA1C]]&gt;=5.7,"Prediabetic","Normal"))</f>
        <v>Prediabetic</v>
      </c>
    </row>
    <row r="2209" spans="1:10" x14ac:dyDescent="0.3">
      <c r="A2209" t="s">
        <v>2213</v>
      </c>
      <c r="B2209" s="3">
        <v>38.28</v>
      </c>
      <c r="C2209" s="3">
        <v>5.39</v>
      </c>
      <c r="D2209" s="54" t="s">
        <v>2</v>
      </c>
      <c r="E2209" s="54" t="s">
        <v>3</v>
      </c>
      <c r="F2209" s="54" t="s">
        <v>2</v>
      </c>
      <c r="G2209" s="54">
        <v>1</v>
      </c>
      <c r="H2209" t="s">
        <v>2</v>
      </c>
      <c r="I2209" t="str">
        <f t="shared" si="35"/>
        <v>Obesity</v>
      </c>
      <c r="J2209" t="str">
        <f>IF(Table1_1[[#This Row],[HBA1C]]&gt;=6.5,"Diabetic",IF(Table1_1[[#This Row],[HBA1C]]&gt;=5.7,"Prediabetic","Normal"))</f>
        <v>Normal</v>
      </c>
    </row>
    <row r="2210" spans="1:10" x14ac:dyDescent="0.3">
      <c r="A2210" t="s">
        <v>2214</v>
      </c>
      <c r="B2210" s="3">
        <v>38.17</v>
      </c>
      <c r="C2210" s="3">
        <v>4.07</v>
      </c>
      <c r="D2210" s="54" t="s">
        <v>2</v>
      </c>
      <c r="E2210" s="54" t="s">
        <v>3</v>
      </c>
      <c r="F2210" s="54" t="s">
        <v>2</v>
      </c>
      <c r="G2210" s="54">
        <v>1</v>
      </c>
      <c r="H2210" t="s">
        <v>2</v>
      </c>
      <c r="I2210" t="str">
        <f t="shared" si="35"/>
        <v>Obesity</v>
      </c>
      <c r="J2210" t="str">
        <f>IF(Table1_1[[#This Row],[HBA1C]]&gt;=6.5,"Diabetic",IF(Table1_1[[#This Row],[HBA1C]]&gt;=5.7,"Prediabetic","Normal"))</f>
        <v>Normal</v>
      </c>
    </row>
    <row r="2211" spans="1:10" x14ac:dyDescent="0.3">
      <c r="A2211" t="s">
        <v>2215</v>
      </c>
      <c r="B2211" s="3">
        <v>36.85</v>
      </c>
      <c r="C2211" s="3">
        <v>5.49</v>
      </c>
      <c r="D2211" s="54" t="s">
        <v>2</v>
      </c>
      <c r="E2211" s="54" t="s">
        <v>3</v>
      </c>
      <c r="F2211" s="54" t="s">
        <v>2</v>
      </c>
      <c r="G2211" s="54">
        <v>1</v>
      </c>
      <c r="H2211" t="s">
        <v>2</v>
      </c>
      <c r="I2211" t="str">
        <f t="shared" si="35"/>
        <v>Obesity</v>
      </c>
      <c r="J2211" t="str">
        <f>IF(Table1_1[[#This Row],[HBA1C]]&gt;=6.5,"Diabetic",IF(Table1_1[[#This Row],[HBA1C]]&gt;=5.7,"Prediabetic","Normal"))</f>
        <v>Normal</v>
      </c>
    </row>
    <row r="2212" spans="1:10" x14ac:dyDescent="0.3">
      <c r="A2212" t="s">
        <v>2216</v>
      </c>
      <c r="B2212" s="3">
        <v>22.61</v>
      </c>
      <c r="C2212" s="3">
        <v>5.68</v>
      </c>
      <c r="D2212" s="54" t="s">
        <v>2</v>
      </c>
      <c r="E2212" s="54" t="s">
        <v>2</v>
      </c>
      <c r="F2212" s="54" t="s">
        <v>4</v>
      </c>
      <c r="G2212" s="54">
        <v>1</v>
      </c>
      <c r="H2212" t="s">
        <v>2</v>
      </c>
      <c r="I2212" t="str">
        <f t="shared" si="35"/>
        <v>Normal Weight</v>
      </c>
      <c r="J2212" t="str">
        <f>IF(Table1_1[[#This Row],[HBA1C]]&gt;=6.5,"Diabetic",IF(Table1_1[[#This Row],[HBA1C]]&gt;=5.7,"Prediabetic","Normal"))</f>
        <v>Normal</v>
      </c>
    </row>
    <row r="2213" spans="1:10" x14ac:dyDescent="0.3">
      <c r="A2213" t="s">
        <v>2217</v>
      </c>
      <c r="B2213" s="3">
        <v>21.754999999999999</v>
      </c>
      <c r="C2213" s="3">
        <v>6.09</v>
      </c>
      <c r="D2213" s="54" t="s">
        <v>2</v>
      </c>
      <c r="E2213" s="54" t="s">
        <v>2</v>
      </c>
      <c r="F2213" s="54" t="s">
        <v>4</v>
      </c>
      <c r="G2213" s="54">
        <v>1</v>
      </c>
      <c r="H2213" t="s">
        <v>2</v>
      </c>
      <c r="I2213" t="str">
        <f t="shared" si="35"/>
        <v>Normal Weight</v>
      </c>
      <c r="J2213" t="str">
        <f>IF(Table1_1[[#This Row],[HBA1C]]&gt;=6.5,"Diabetic",IF(Table1_1[[#This Row],[HBA1C]]&gt;=5.7,"Prediabetic","Normal"))</f>
        <v>Prediabetic</v>
      </c>
    </row>
    <row r="2214" spans="1:10" x14ac:dyDescent="0.3">
      <c r="A2214" t="s">
        <v>2218</v>
      </c>
      <c r="B2214" s="3">
        <v>20.425000000000001</v>
      </c>
      <c r="C2214" s="3">
        <v>5.53</v>
      </c>
      <c r="D2214" s="54" t="s">
        <v>2</v>
      </c>
      <c r="E2214" s="54" t="s">
        <v>2</v>
      </c>
      <c r="F2214" s="54" t="s">
        <v>4</v>
      </c>
      <c r="G2214" s="54">
        <v>1</v>
      </c>
      <c r="H2214" t="s">
        <v>2</v>
      </c>
      <c r="I2214" t="str">
        <f t="shared" si="35"/>
        <v>Normal Weight</v>
      </c>
      <c r="J2214" t="str">
        <f>IF(Table1_1[[#This Row],[HBA1C]]&gt;=6.5,"Diabetic",IF(Table1_1[[#This Row],[HBA1C]]&gt;=5.7,"Prediabetic","Normal"))</f>
        <v>Normal</v>
      </c>
    </row>
    <row r="2215" spans="1:10" x14ac:dyDescent="0.3">
      <c r="A2215" t="s">
        <v>2219</v>
      </c>
      <c r="B2215" s="3">
        <v>31.35</v>
      </c>
      <c r="C2215" s="3">
        <v>4.28</v>
      </c>
      <c r="D2215" s="54" t="s">
        <v>2</v>
      </c>
      <c r="E2215" s="54" t="s">
        <v>3</v>
      </c>
      <c r="F2215" s="54" t="s">
        <v>2</v>
      </c>
      <c r="G2215" s="54">
        <v>1</v>
      </c>
      <c r="H2215" t="s">
        <v>2</v>
      </c>
      <c r="I2215" t="str">
        <f t="shared" si="35"/>
        <v>Obesity</v>
      </c>
      <c r="J2215" t="str">
        <f>IF(Table1_1[[#This Row],[HBA1C]]&gt;=6.5,"Diabetic",IF(Table1_1[[#This Row],[HBA1C]]&gt;=5.7,"Prediabetic","Normal"))</f>
        <v>Normal</v>
      </c>
    </row>
    <row r="2216" spans="1:10" x14ac:dyDescent="0.3">
      <c r="A2216" t="s">
        <v>2220</v>
      </c>
      <c r="B2216" s="3">
        <v>31.13</v>
      </c>
      <c r="C2216" s="3">
        <v>6.01</v>
      </c>
      <c r="D2216" s="54" t="s">
        <v>2</v>
      </c>
      <c r="E2216" s="54" t="s">
        <v>3</v>
      </c>
      <c r="F2216" s="54" t="s">
        <v>2</v>
      </c>
      <c r="G2216" s="54">
        <v>1</v>
      </c>
      <c r="H2216" t="s">
        <v>2</v>
      </c>
      <c r="I2216" t="str">
        <f t="shared" si="35"/>
        <v>Obesity</v>
      </c>
      <c r="J2216" t="str">
        <f>IF(Table1_1[[#This Row],[HBA1C]]&gt;=6.5,"Diabetic",IF(Table1_1[[#This Row],[HBA1C]]&gt;=5.7,"Prediabetic","Normal"))</f>
        <v>Prediabetic</v>
      </c>
    </row>
    <row r="2217" spans="1:10" x14ac:dyDescent="0.3">
      <c r="A2217" t="s">
        <v>2221</v>
      </c>
      <c r="B2217" s="3">
        <v>17.48</v>
      </c>
      <c r="C2217" s="3">
        <v>4.59</v>
      </c>
      <c r="D2217" s="54" t="s">
        <v>2</v>
      </c>
      <c r="E2217" s="54" t="s">
        <v>2</v>
      </c>
      <c r="F2217" s="54" t="s">
        <v>4</v>
      </c>
      <c r="G2217" s="54">
        <v>1</v>
      </c>
      <c r="H2217" t="s">
        <v>2</v>
      </c>
      <c r="I2217" t="str">
        <f t="shared" si="35"/>
        <v>Under  Weight</v>
      </c>
      <c r="J2217" t="str">
        <f>IF(Table1_1[[#This Row],[HBA1C]]&gt;=6.5,"Diabetic",IF(Table1_1[[#This Row],[HBA1C]]&gt;=5.7,"Prediabetic","Normal"))</f>
        <v>Normal</v>
      </c>
    </row>
    <row r="2218" spans="1:10" x14ac:dyDescent="0.3">
      <c r="A2218" t="s">
        <v>2222</v>
      </c>
      <c r="B2218" s="3">
        <v>22.57</v>
      </c>
      <c r="C2218" s="3">
        <v>5.8</v>
      </c>
      <c r="D2218" s="54" t="s">
        <v>3</v>
      </c>
      <c r="E2218" s="54" t="s">
        <v>2</v>
      </c>
      <c r="F2218" s="54" t="s">
        <v>2</v>
      </c>
      <c r="G2218" s="54">
        <v>1</v>
      </c>
      <c r="H2218" t="s">
        <v>2</v>
      </c>
      <c r="I2218" t="str">
        <f t="shared" si="35"/>
        <v>Normal Weight</v>
      </c>
      <c r="J2218" t="str">
        <f>IF(Table1_1[[#This Row],[HBA1C]]&gt;=6.5,"Diabetic",IF(Table1_1[[#This Row],[HBA1C]]&gt;=5.7,"Prediabetic","Normal"))</f>
        <v>Prediabetic</v>
      </c>
    </row>
    <row r="2219" spans="1:10" x14ac:dyDescent="0.3">
      <c r="A2219" t="s">
        <v>2223</v>
      </c>
      <c r="B2219" s="3">
        <v>26.73</v>
      </c>
      <c r="C2219" s="3">
        <v>5.08</v>
      </c>
      <c r="D2219" s="54" t="s">
        <v>2</v>
      </c>
      <c r="E2219" s="54" t="s">
        <v>3</v>
      </c>
      <c r="F2219" s="54" t="s">
        <v>2</v>
      </c>
      <c r="G2219" s="54">
        <v>1</v>
      </c>
      <c r="H2219" t="s">
        <v>2</v>
      </c>
      <c r="I2219" t="str">
        <f t="shared" si="35"/>
        <v>Overweight</v>
      </c>
      <c r="J2219" t="str">
        <f>IF(Table1_1[[#This Row],[HBA1C]]&gt;=6.5,"Diabetic",IF(Table1_1[[#This Row],[HBA1C]]&gt;=5.7,"Prediabetic","Normal"))</f>
        <v>Normal</v>
      </c>
    </row>
    <row r="2220" spans="1:10" x14ac:dyDescent="0.3">
      <c r="A2220" t="s">
        <v>2224</v>
      </c>
      <c r="B2220" s="3">
        <v>20.79</v>
      </c>
      <c r="C2220" s="3">
        <v>5.84</v>
      </c>
      <c r="D2220" s="54" t="s">
        <v>2</v>
      </c>
      <c r="E2220" s="54" t="s">
        <v>3</v>
      </c>
      <c r="F2220" s="54" t="s">
        <v>2</v>
      </c>
      <c r="G2220" s="54">
        <v>1</v>
      </c>
      <c r="H2220" t="s">
        <v>2</v>
      </c>
      <c r="I2220" t="str">
        <f t="shared" si="35"/>
        <v>Normal Weight</v>
      </c>
      <c r="J2220" t="str">
        <f>IF(Table1_1[[#This Row],[HBA1C]]&gt;=6.5,"Diabetic",IF(Table1_1[[#This Row],[HBA1C]]&gt;=5.7,"Prediabetic","Normal"))</f>
        <v>Prediabetic</v>
      </c>
    </row>
    <row r="2221" spans="1:10" x14ac:dyDescent="0.3">
      <c r="A2221" t="s">
        <v>2225</v>
      </c>
      <c r="B2221" s="3">
        <v>20.149999999999999</v>
      </c>
      <c r="C2221" s="3">
        <v>4.1500000000000004</v>
      </c>
      <c r="D2221" s="54" t="s">
        <v>2</v>
      </c>
      <c r="E2221" s="54" t="s">
        <v>2</v>
      </c>
      <c r="F2221" s="54" t="s">
        <v>2</v>
      </c>
      <c r="G2221" s="54">
        <v>1</v>
      </c>
      <c r="H2221" t="s">
        <v>2</v>
      </c>
      <c r="I2221" t="str">
        <f t="shared" si="35"/>
        <v>Normal Weight</v>
      </c>
      <c r="J2221" t="str">
        <f>IF(Table1_1[[#This Row],[HBA1C]]&gt;=6.5,"Diabetic",IF(Table1_1[[#This Row],[HBA1C]]&gt;=5.7,"Prediabetic","Normal"))</f>
        <v>Normal</v>
      </c>
    </row>
    <row r="2222" spans="1:10" x14ac:dyDescent="0.3">
      <c r="A2222" t="s">
        <v>2226</v>
      </c>
      <c r="B2222" s="3">
        <v>36.85</v>
      </c>
      <c r="C2222" s="3">
        <v>4.3600000000000003</v>
      </c>
      <c r="D2222" s="54" t="s">
        <v>3</v>
      </c>
      <c r="E2222" s="54" t="s">
        <v>2</v>
      </c>
      <c r="F2222" s="54" t="s">
        <v>2</v>
      </c>
      <c r="G2222" s="54">
        <v>0</v>
      </c>
      <c r="H2222" t="s">
        <v>2</v>
      </c>
      <c r="I2222" t="str">
        <f t="shared" si="35"/>
        <v>Obesity</v>
      </c>
      <c r="J2222" t="str">
        <f>IF(Table1_1[[#This Row],[HBA1C]]&gt;=6.5,"Diabetic",IF(Table1_1[[#This Row],[HBA1C]]&gt;=5.7,"Prediabetic","Normal"))</f>
        <v>Normal</v>
      </c>
    </row>
    <row r="2223" spans="1:10" x14ac:dyDescent="0.3">
      <c r="A2223" t="s">
        <v>2227</v>
      </c>
      <c r="B2223" s="3">
        <v>35.53</v>
      </c>
      <c r="C2223" s="3">
        <v>4.55</v>
      </c>
      <c r="D2223" s="54" t="s">
        <v>3</v>
      </c>
      <c r="E2223" s="54" t="s">
        <v>2</v>
      </c>
      <c r="F2223" s="54" t="s">
        <v>2</v>
      </c>
      <c r="G2223" s="54">
        <v>0</v>
      </c>
      <c r="H2223" t="s">
        <v>2</v>
      </c>
      <c r="I2223" t="str">
        <f t="shared" si="35"/>
        <v>Obesity</v>
      </c>
      <c r="J2223" t="str">
        <f>IF(Table1_1[[#This Row],[HBA1C]]&gt;=6.5,"Diabetic",IF(Table1_1[[#This Row],[HBA1C]]&gt;=5.7,"Prediabetic","Normal"))</f>
        <v>Normal</v>
      </c>
    </row>
    <row r="2224" spans="1:10" x14ac:dyDescent="0.3">
      <c r="A2224" t="s">
        <v>2228</v>
      </c>
      <c r="B2224" s="3">
        <v>31.1</v>
      </c>
      <c r="C2224" s="3">
        <v>4.37</v>
      </c>
      <c r="D2224" s="54" t="s">
        <v>3</v>
      </c>
      <c r="E2224" s="54" t="s">
        <v>2</v>
      </c>
      <c r="F2224" s="54" t="s">
        <v>2</v>
      </c>
      <c r="G2224" s="54">
        <v>0</v>
      </c>
      <c r="H2224" t="s">
        <v>2</v>
      </c>
      <c r="I2224" t="str">
        <f t="shared" si="35"/>
        <v>Obesity</v>
      </c>
      <c r="J2224" t="str">
        <f>IF(Table1_1[[#This Row],[HBA1C]]&gt;=6.5,"Diabetic",IF(Table1_1[[#This Row],[HBA1C]]&gt;=5.7,"Prediabetic","Normal"))</f>
        <v>Normal</v>
      </c>
    </row>
    <row r="2225" spans="1:10" x14ac:dyDescent="0.3">
      <c r="A2225" t="s">
        <v>2229</v>
      </c>
      <c r="B2225" s="3">
        <v>23.21</v>
      </c>
      <c r="C2225" s="3">
        <v>5.24</v>
      </c>
      <c r="D2225" s="54" t="s">
        <v>3</v>
      </c>
      <c r="E2225" s="54" t="s">
        <v>2</v>
      </c>
      <c r="F2225" s="54" t="s">
        <v>2</v>
      </c>
      <c r="G2225" s="54">
        <v>0</v>
      </c>
      <c r="H2225" t="s">
        <v>2</v>
      </c>
      <c r="I2225" t="str">
        <f t="shared" si="35"/>
        <v>Normal Weight</v>
      </c>
      <c r="J2225" t="str">
        <f>IF(Table1_1[[#This Row],[HBA1C]]&gt;=6.5,"Diabetic",IF(Table1_1[[#This Row],[HBA1C]]&gt;=5.7,"Prediabetic","Normal"))</f>
        <v>Normal</v>
      </c>
    </row>
    <row r="2226" spans="1:10" x14ac:dyDescent="0.3">
      <c r="A2226" t="s">
        <v>2230</v>
      </c>
      <c r="B2226" s="3">
        <v>18.36</v>
      </c>
      <c r="C2226" s="3">
        <v>5.96</v>
      </c>
      <c r="D2226" s="54" t="s">
        <v>2</v>
      </c>
      <c r="E2226" s="54" t="s">
        <v>2</v>
      </c>
      <c r="F2226" s="54" t="s">
        <v>2</v>
      </c>
      <c r="G2226" s="54">
        <v>1</v>
      </c>
      <c r="H2226" t="s">
        <v>2</v>
      </c>
      <c r="I2226" t="str">
        <f t="shared" si="35"/>
        <v>Under  Weight</v>
      </c>
      <c r="J2226" t="str">
        <f>IF(Table1_1[[#This Row],[HBA1C]]&gt;=6.5,"Diabetic",IF(Table1_1[[#This Row],[HBA1C]]&gt;=5.7,"Prediabetic","Normal"))</f>
        <v>Prediabetic</v>
      </c>
    </row>
    <row r="2227" spans="1:10" x14ac:dyDescent="0.3">
      <c r="A2227" t="s">
        <v>2231</v>
      </c>
      <c r="B2227" s="3">
        <v>15.92</v>
      </c>
      <c r="C2227" s="3">
        <v>4.76</v>
      </c>
      <c r="D2227" s="54" t="s">
        <v>3</v>
      </c>
      <c r="E2227" s="54" t="s">
        <v>2</v>
      </c>
      <c r="F2227" s="54" t="s">
        <v>2</v>
      </c>
      <c r="G2227" s="54">
        <v>1</v>
      </c>
      <c r="H2227" t="s">
        <v>2</v>
      </c>
      <c r="I2227" t="str">
        <f t="shared" si="35"/>
        <v>Under  Weight</v>
      </c>
      <c r="J2227" t="str">
        <f>IF(Table1_1[[#This Row],[HBA1C]]&gt;=6.5,"Diabetic",IF(Table1_1[[#This Row],[HBA1C]]&gt;=5.7,"Prediabetic","Normal"))</f>
        <v>Normal</v>
      </c>
    </row>
    <row r="2228" spans="1:10" x14ac:dyDescent="0.3">
      <c r="A2228" t="s">
        <v>2232</v>
      </c>
      <c r="B2228" s="3">
        <v>15.17</v>
      </c>
      <c r="C2228" s="3">
        <v>4.3</v>
      </c>
      <c r="D2228" s="54" t="s">
        <v>3</v>
      </c>
      <c r="E2228" s="54" t="s">
        <v>2</v>
      </c>
      <c r="F2228" s="54" t="s">
        <v>4</v>
      </c>
      <c r="G2228" s="54">
        <v>1</v>
      </c>
      <c r="H2228" t="s">
        <v>2</v>
      </c>
      <c r="I2228" t="str">
        <f t="shared" si="35"/>
        <v>Under  Weight</v>
      </c>
      <c r="J2228" t="str">
        <f>IF(Table1_1[[#This Row],[HBA1C]]&gt;=6.5,"Diabetic",IF(Table1_1[[#This Row],[HBA1C]]&gt;=5.7,"Prediabetic","Normal"))</f>
        <v>Normal</v>
      </c>
    </row>
    <row r="2229" spans="1:10" x14ac:dyDescent="0.3">
      <c r="A2229" t="s">
        <v>2233</v>
      </c>
      <c r="B2229" s="3">
        <v>16.63</v>
      </c>
      <c r="C2229" s="3">
        <v>4.5</v>
      </c>
      <c r="D2229" s="54" t="s">
        <v>2</v>
      </c>
      <c r="E2229" s="54" t="s">
        <v>2</v>
      </c>
      <c r="F2229" s="54" t="s">
        <v>2</v>
      </c>
      <c r="G2229" s="54">
        <v>1</v>
      </c>
      <c r="H2229" t="s">
        <v>2</v>
      </c>
      <c r="I2229" t="str">
        <f t="shared" si="35"/>
        <v>Under  Weight</v>
      </c>
      <c r="J2229" t="str">
        <f>IF(Table1_1[[#This Row],[HBA1C]]&gt;=6.5,"Diabetic",IF(Table1_1[[#This Row],[HBA1C]]&gt;=5.7,"Prediabetic","Normal"))</f>
        <v>Normal</v>
      </c>
    </row>
    <row r="2230" spans="1:10" x14ac:dyDescent="0.3">
      <c r="A2230" t="s">
        <v>2234</v>
      </c>
      <c r="B2230" s="3">
        <v>19.39</v>
      </c>
      <c r="C2230" s="3">
        <v>5.59</v>
      </c>
      <c r="D2230" s="54" t="s">
        <v>2</v>
      </c>
      <c r="E2230" s="54" t="s">
        <v>2</v>
      </c>
      <c r="F2230" s="54" t="s">
        <v>4</v>
      </c>
      <c r="G2230" s="54">
        <v>1</v>
      </c>
      <c r="H2230" t="s">
        <v>2</v>
      </c>
      <c r="I2230" t="str">
        <f t="shared" si="35"/>
        <v>Normal Weight</v>
      </c>
      <c r="J2230" t="str">
        <f>IF(Table1_1[[#This Row],[HBA1C]]&gt;=6.5,"Diabetic",IF(Table1_1[[#This Row],[HBA1C]]&gt;=5.7,"Prediabetic","Normal"))</f>
        <v>Normal</v>
      </c>
    </row>
    <row r="2231" spans="1:10" x14ac:dyDescent="0.3">
      <c r="A2231" t="s">
        <v>2235</v>
      </c>
      <c r="B2231" s="3">
        <v>17.34</v>
      </c>
      <c r="C2231" s="3">
        <v>6.29</v>
      </c>
      <c r="D2231" s="54" t="s">
        <v>3</v>
      </c>
      <c r="E2231" s="54" t="s">
        <v>2</v>
      </c>
      <c r="F2231" s="54" t="s">
        <v>4</v>
      </c>
      <c r="G2231" s="54">
        <v>1</v>
      </c>
      <c r="H2231" t="s">
        <v>2</v>
      </c>
      <c r="I2231" t="str">
        <f t="shared" si="35"/>
        <v>Under  Weight</v>
      </c>
      <c r="J2231" t="str">
        <f>IF(Table1_1[[#This Row],[HBA1C]]&gt;=6.5,"Diabetic",IF(Table1_1[[#This Row],[HBA1C]]&gt;=5.7,"Prediabetic","Normal"))</f>
        <v>Prediabetic</v>
      </c>
    </row>
    <row r="2232" spans="1:10" x14ac:dyDescent="0.3">
      <c r="A2232" t="s">
        <v>2236</v>
      </c>
      <c r="B2232" s="3">
        <v>17.940000000000001</v>
      </c>
      <c r="C2232" s="3">
        <v>4.1900000000000004</v>
      </c>
      <c r="D2232" s="54" t="s">
        <v>2</v>
      </c>
      <c r="E2232" s="54" t="s">
        <v>3</v>
      </c>
      <c r="F2232" s="54" t="s">
        <v>2</v>
      </c>
      <c r="G2232" s="54">
        <v>1</v>
      </c>
      <c r="H2232" t="s">
        <v>2</v>
      </c>
      <c r="I2232" t="str">
        <f t="shared" si="35"/>
        <v>Under  Weight</v>
      </c>
      <c r="J2232" t="str">
        <f>IF(Table1_1[[#This Row],[HBA1C]]&gt;=6.5,"Diabetic",IF(Table1_1[[#This Row],[HBA1C]]&gt;=5.7,"Prediabetic","Normal"))</f>
        <v>Normal</v>
      </c>
    </row>
    <row r="2233" spans="1:10" x14ac:dyDescent="0.3">
      <c r="A2233" t="s">
        <v>2237</v>
      </c>
      <c r="B2233" s="3">
        <v>16.670000000000002</v>
      </c>
      <c r="C2233" s="3">
        <v>4.7</v>
      </c>
      <c r="D2233" s="54" t="s">
        <v>3</v>
      </c>
      <c r="E2233" s="54" t="s">
        <v>2</v>
      </c>
      <c r="F2233" s="54" t="s">
        <v>4</v>
      </c>
      <c r="G2233" s="54">
        <v>1</v>
      </c>
      <c r="H2233" t="s">
        <v>2</v>
      </c>
      <c r="I2233" t="str">
        <f t="shared" si="35"/>
        <v>Under  Weight</v>
      </c>
      <c r="J2233" t="str">
        <f>IF(Table1_1[[#This Row],[HBA1C]]&gt;=6.5,"Diabetic",IF(Table1_1[[#This Row],[HBA1C]]&gt;=5.7,"Prediabetic","Normal"))</f>
        <v>Normal</v>
      </c>
    </row>
    <row r="2234" spans="1:10" x14ac:dyDescent="0.3">
      <c r="A2234" t="s">
        <v>2238</v>
      </c>
      <c r="B2234" s="3">
        <v>20.58</v>
      </c>
      <c r="C2234" s="3">
        <v>5.64</v>
      </c>
      <c r="D2234" s="54" t="s">
        <v>3</v>
      </c>
      <c r="E2234" s="54" t="s">
        <v>2</v>
      </c>
      <c r="F2234" s="54" t="s">
        <v>2</v>
      </c>
      <c r="G2234" s="54">
        <v>0</v>
      </c>
      <c r="H2234" t="s">
        <v>2</v>
      </c>
      <c r="I2234" t="str">
        <f t="shared" si="35"/>
        <v>Normal Weight</v>
      </c>
      <c r="J2234" t="str">
        <f>IF(Table1_1[[#This Row],[HBA1C]]&gt;=6.5,"Diabetic",IF(Table1_1[[#This Row],[HBA1C]]&gt;=5.7,"Prediabetic","Normal"))</f>
        <v>Normal</v>
      </c>
    </row>
    <row r="2235" spans="1:10" x14ac:dyDescent="0.3">
      <c r="A2235" t="s">
        <v>2239</v>
      </c>
      <c r="B2235" s="3">
        <v>16.5</v>
      </c>
      <c r="C2235" s="3">
        <v>4.1100000000000003</v>
      </c>
      <c r="D2235" s="54" t="s">
        <v>3</v>
      </c>
      <c r="E2235" s="54" t="s">
        <v>2</v>
      </c>
      <c r="F2235" s="54" t="s">
        <v>2</v>
      </c>
      <c r="G2235" s="54">
        <v>0</v>
      </c>
      <c r="H2235" t="s">
        <v>2</v>
      </c>
      <c r="I2235" t="str">
        <f t="shared" si="35"/>
        <v>Under  Weight</v>
      </c>
      <c r="J2235" t="str">
        <f>IF(Table1_1[[#This Row],[HBA1C]]&gt;=6.5,"Diabetic",IF(Table1_1[[#This Row],[HBA1C]]&gt;=5.7,"Prediabetic","Normal"))</f>
        <v>Normal</v>
      </c>
    </row>
    <row r="2236" spans="1:10" x14ac:dyDescent="0.3">
      <c r="A2236" t="s">
        <v>2240</v>
      </c>
      <c r="B2236" s="3">
        <v>15.41</v>
      </c>
      <c r="C2236" s="3">
        <v>5.43</v>
      </c>
      <c r="D2236" s="54" t="s">
        <v>3</v>
      </c>
      <c r="E2236" s="54" t="s">
        <v>2</v>
      </c>
      <c r="F2236" s="54" t="s">
        <v>4</v>
      </c>
      <c r="G2236" s="54">
        <v>1</v>
      </c>
      <c r="H2236" t="s">
        <v>2</v>
      </c>
      <c r="I2236" t="str">
        <f t="shared" si="35"/>
        <v>Under  Weight</v>
      </c>
      <c r="J2236" t="str">
        <f>IF(Table1_1[[#This Row],[HBA1C]]&gt;=6.5,"Diabetic",IF(Table1_1[[#This Row],[HBA1C]]&gt;=5.7,"Prediabetic","Normal"))</f>
        <v>Normal</v>
      </c>
    </row>
    <row r="2237" spans="1:10" x14ac:dyDescent="0.3">
      <c r="A2237" t="s">
        <v>2241</v>
      </c>
      <c r="B2237" s="3">
        <v>24.59</v>
      </c>
      <c r="C2237" s="3">
        <v>4.38</v>
      </c>
      <c r="D2237" s="54" t="s">
        <v>2</v>
      </c>
      <c r="E2237" s="54" t="s">
        <v>2</v>
      </c>
      <c r="F2237" s="54" t="s">
        <v>2</v>
      </c>
      <c r="G2237" s="54">
        <v>1</v>
      </c>
      <c r="H2237" t="s">
        <v>2</v>
      </c>
      <c r="I2237" t="str">
        <f t="shared" si="35"/>
        <v>Normal Weight</v>
      </c>
      <c r="J2237" t="str">
        <f>IF(Table1_1[[#This Row],[HBA1C]]&gt;=6.5,"Diabetic",IF(Table1_1[[#This Row],[HBA1C]]&gt;=5.7,"Prediabetic","Normal"))</f>
        <v>Normal</v>
      </c>
    </row>
    <row r="2238" spans="1:10" x14ac:dyDescent="0.3">
      <c r="A2238" t="s">
        <v>2242</v>
      </c>
      <c r="B2238" s="3">
        <v>33.33</v>
      </c>
      <c r="C2238" s="3">
        <v>9.7899999999999991</v>
      </c>
      <c r="D2238" s="54" t="s">
        <v>2</v>
      </c>
      <c r="E2238" s="54" t="s">
        <v>2</v>
      </c>
      <c r="F2238" s="54" t="s">
        <v>2</v>
      </c>
      <c r="G2238" s="54">
        <v>0</v>
      </c>
      <c r="H2238" t="s">
        <v>2</v>
      </c>
      <c r="I2238" t="str">
        <f t="shared" si="35"/>
        <v>Obesity</v>
      </c>
      <c r="J2238" t="str">
        <f>IF(Table1_1[[#This Row],[HBA1C]]&gt;=6.5,"Diabetic",IF(Table1_1[[#This Row],[HBA1C]]&gt;=5.7,"Prediabetic","Normal"))</f>
        <v>Diabetic</v>
      </c>
    </row>
    <row r="2239" spans="1:10" x14ac:dyDescent="0.3">
      <c r="A2239" t="s">
        <v>2243</v>
      </c>
      <c r="B2239" s="3">
        <v>18.5</v>
      </c>
      <c r="C2239" s="3">
        <v>11.84</v>
      </c>
      <c r="D2239" s="54" t="s">
        <v>2</v>
      </c>
      <c r="E2239" s="54" t="s">
        <v>2</v>
      </c>
      <c r="F2239" s="54" t="s">
        <v>2</v>
      </c>
      <c r="G2239" s="54">
        <v>0</v>
      </c>
      <c r="H2239" t="s">
        <v>2</v>
      </c>
      <c r="I2239" t="str">
        <f t="shared" si="35"/>
        <v>Under  Weight</v>
      </c>
      <c r="J2239" t="str">
        <f>IF(Table1_1[[#This Row],[HBA1C]]&gt;=6.5,"Diabetic",IF(Table1_1[[#This Row],[HBA1C]]&gt;=5.7,"Prediabetic","Normal"))</f>
        <v>Diabetic</v>
      </c>
    </row>
    <row r="2240" spans="1:10" x14ac:dyDescent="0.3">
      <c r="A2240" t="s">
        <v>2244</v>
      </c>
      <c r="B2240" s="3">
        <v>18.579999999999998</v>
      </c>
      <c r="C2240" s="3">
        <v>6.22</v>
      </c>
      <c r="D2240" s="54" t="s">
        <v>2</v>
      </c>
      <c r="E2240" s="54" t="s">
        <v>2</v>
      </c>
      <c r="F2240" s="54" t="s">
        <v>2</v>
      </c>
      <c r="G2240" s="54">
        <v>0</v>
      </c>
      <c r="H2240" t="s">
        <v>2</v>
      </c>
      <c r="I2240" t="str">
        <f t="shared" si="35"/>
        <v>Normal Weight</v>
      </c>
      <c r="J2240" t="str">
        <f>IF(Table1_1[[#This Row],[HBA1C]]&gt;=6.5,"Diabetic",IF(Table1_1[[#This Row],[HBA1C]]&gt;=5.7,"Prediabetic","Normal"))</f>
        <v>Prediabetic</v>
      </c>
    </row>
    <row r="2241" spans="1:10" x14ac:dyDescent="0.3">
      <c r="A2241" t="s">
        <v>2245</v>
      </c>
      <c r="B2241" s="3">
        <v>16.64</v>
      </c>
      <c r="C2241" s="3">
        <v>10.01</v>
      </c>
      <c r="D2241" s="54" t="s">
        <v>2</v>
      </c>
      <c r="E2241" s="54" t="s">
        <v>2</v>
      </c>
      <c r="F2241" s="54" t="s">
        <v>2</v>
      </c>
      <c r="G2241" s="54">
        <v>0</v>
      </c>
      <c r="H2241" t="s">
        <v>2</v>
      </c>
      <c r="I2241" t="str">
        <f t="shared" si="35"/>
        <v>Under  Weight</v>
      </c>
      <c r="J2241" t="str">
        <f>IF(Table1_1[[#This Row],[HBA1C]]&gt;=6.5,"Diabetic",IF(Table1_1[[#This Row],[HBA1C]]&gt;=5.7,"Prediabetic","Normal"))</f>
        <v>Diabetic</v>
      </c>
    </row>
    <row r="2242" spans="1:10" x14ac:dyDescent="0.3">
      <c r="A2242" t="s">
        <v>2246</v>
      </c>
      <c r="B2242" s="3">
        <v>19.329999999999998</v>
      </c>
      <c r="C2242" s="3">
        <v>4.32</v>
      </c>
      <c r="D2242" s="54" t="s">
        <v>2</v>
      </c>
      <c r="E2242" s="54" t="s">
        <v>2</v>
      </c>
      <c r="F2242" s="54" t="s">
        <v>2</v>
      </c>
      <c r="G2242" s="54">
        <v>1</v>
      </c>
      <c r="H2242" t="s">
        <v>2</v>
      </c>
      <c r="I2242" t="str">
        <f t="shared" si="35"/>
        <v>Normal Weight</v>
      </c>
      <c r="J2242" t="str">
        <f>IF(Table1_1[[#This Row],[HBA1C]]&gt;=6.5,"Diabetic",IF(Table1_1[[#This Row],[HBA1C]]&gt;=5.7,"Prediabetic","Normal"))</f>
        <v>Normal</v>
      </c>
    </row>
    <row r="2243" spans="1:10" x14ac:dyDescent="0.3">
      <c r="A2243" t="s">
        <v>2247</v>
      </c>
      <c r="B2243" s="3">
        <v>21.26</v>
      </c>
      <c r="C2243" s="3">
        <v>5.65</v>
      </c>
      <c r="D2243" s="54" t="s">
        <v>3</v>
      </c>
      <c r="E2243" s="54" t="s">
        <v>2</v>
      </c>
      <c r="F2243" s="54" t="s">
        <v>4</v>
      </c>
      <c r="G2243" s="54">
        <v>1</v>
      </c>
      <c r="H2243" t="s">
        <v>2</v>
      </c>
      <c r="I2243" t="str">
        <f t="shared" si="35"/>
        <v>Normal Weight</v>
      </c>
      <c r="J2243" t="str">
        <f>IF(Table1_1[[#This Row],[HBA1C]]&gt;=6.5,"Diabetic",IF(Table1_1[[#This Row],[HBA1C]]&gt;=5.7,"Prediabetic","Normal"))</f>
        <v>Normal</v>
      </c>
    </row>
    <row r="2244" spans="1:10" x14ac:dyDescent="0.3">
      <c r="A2244" t="s">
        <v>2248</v>
      </c>
      <c r="B2244" s="3">
        <v>15.6</v>
      </c>
      <c r="C2244" s="3">
        <v>4.12</v>
      </c>
      <c r="D2244" s="54" t="s">
        <v>3</v>
      </c>
      <c r="E2244" s="54" t="s">
        <v>2</v>
      </c>
      <c r="F2244" s="54" t="s">
        <v>2</v>
      </c>
      <c r="G2244" s="54">
        <v>1</v>
      </c>
      <c r="H2244" t="s">
        <v>2</v>
      </c>
      <c r="I2244" t="str">
        <f t="shared" si="35"/>
        <v>Under  Weight</v>
      </c>
      <c r="J2244" t="str">
        <f>IF(Table1_1[[#This Row],[HBA1C]]&gt;=6.5,"Diabetic",IF(Table1_1[[#This Row],[HBA1C]]&gt;=5.7,"Prediabetic","Normal"))</f>
        <v>Normal</v>
      </c>
    </row>
    <row r="2245" spans="1:10" x14ac:dyDescent="0.3">
      <c r="A2245" t="s">
        <v>2249</v>
      </c>
      <c r="B2245" s="3">
        <v>24.39</v>
      </c>
      <c r="C2245" s="3">
        <v>6.24</v>
      </c>
      <c r="D2245" s="54" t="s">
        <v>2</v>
      </c>
      <c r="E2245" s="54" t="s">
        <v>2</v>
      </c>
      <c r="F2245" s="54" t="s">
        <v>2</v>
      </c>
      <c r="G2245" s="54">
        <v>1</v>
      </c>
      <c r="H2245" t="s">
        <v>2</v>
      </c>
      <c r="I2245" t="str">
        <f t="shared" si="35"/>
        <v>Normal Weight</v>
      </c>
      <c r="J2245" t="str">
        <f>IF(Table1_1[[#This Row],[HBA1C]]&gt;=6.5,"Diabetic",IF(Table1_1[[#This Row],[HBA1C]]&gt;=5.7,"Prediabetic","Normal"))</f>
        <v>Prediabetic</v>
      </c>
    </row>
    <row r="2246" spans="1:10" x14ac:dyDescent="0.3">
      <c r="A2246" t="s">
        <v>2250</v>
      </c>
      <c r="B2246" s="3">
        <v>24.75</v>
      </c>
      <c r="C2246" s="3">
        <v>4.83</v>
      </c>
      <c r="D2246" s="54" t="s">
        <v>2</v>
      </c>
      <c r="E2246" s="54" t="s">
        <v>2</v>
      </c>
      <c r="F2246" s="54" t="s">
        <v>2</v>
      </c>
      <c r="G2246" s="54">
        <v>0</v>
      </c>
      <c r="H2246" t="s">
        <v>2</v>
      </c>
      <c r="I2246" t="str">
        <f t="shared" si="35"/>
        <v>Normal Weight</v>
      </c>
      <c r="J2246" t="str">
        <f>IF(Table1_1[[#This Row],[HBA1C]]&gt;=6.5,"Diabetic",IF(Table1_1[[#This Row],[HBA1C]]&gt;=5.7,"Prediabetic","Normal"))</f>
        <v>Normal</v>
      </c>
    </row>
    <row r="2247" spans="1:10" x14ac:dyDescent="0.3">
      <c r="A2247" t="s">
        <v>2251</v>
      </c>
      <c r="B2247" s="3">
        <v>20.88</v>
      </c>
      <c r="C2247" s="3">
        <v>7.4</v>
      </c>
      <c r="D2247" s="54" t="s">
        <v>2</v>
      </c>
      <c r="E2247" s="54" t="s">
        <v>2</v>
      </c>
      <c r="F2247" s="54" t="s">
        <v>2</v>
      </c>
      <c r="G2247" s="54">
        <v>0</v>
      </c>
      <c r="H2247" t="s">
        <v>2</v>
      </c>
      <c r="I2247" t="str">
        <f t="shared" si="35"/>
        <v>Normal Weight</v>
      </c>
      <c r="J2247" t="str">
        <f>IF(Table1_1[[#This Row],[HBA1C]]&gt;=6.5,"Diabetic",IF(Table1_1[[#This Row],[HBA1C]]&gt;=5.7,"Prediabetic","Normal"))</f>
        <v>Diabetic</v>
      </c>
    </row>
    <row r="2248" spans="1:10" x14ac:dyDescent="0.3">
      <c r="A2248" t="s">
        <v>2252</v>
      </c>
      <c r="B2248" s="3">
        <v>20.43</v>
      </c>
      <c r="C2248" s="3">
        <v>4.54</v>
      </c>
      <c r="D2248" s="54" t="s">
        <v>2</v>
      </c>
      <c r="E2248" s="54" t="s">
        <v>2</v>
      </c>
      <c r="F2248" s="54" t="s">
        <v>2</v>
      </c>
      <c r="G2248" s="54">
        <v>0</v>
      </c>
      <c r="H2248" t="s">
        <v>2</v>
      </c>
      <c r="I2248" t="str">
        <f t="shared" ref="I2248:I2311" si="36">IF(B2248&gt;=30,"Obesity",IF(B2248&gt;=25,"Overweight",IF(B2248&gt;18.5,"Normal Weight","Under  Weight")))</f>
        <v>Normal Weight</v>
      </c>
      <c r="J2248" t="str">
        <f>IF(Table1_1[[#This Row],[HBA1C]]&gt;=6.5,"Diabetic",IF(Table1_1[[#This Row],[HBA1C]]&gt;=5.7,"Prediabetic","Normal"))</f>
        <v>Normal</v>
      </c>
    </row>
    <row r="2249" spans="1:10" x14ac:dyDescent="0.3">
      <c r="A2249" t="s">
        <v>2253</v>
      </c>
      <c r="B2249" s="3">
        <v>15.18</v>
      </c>
      <c r="C2249" s="3">
        <v>11.11</v>
      </c>
      <c r="D2249" s="54" t="s">
        <v>2</v>
      </c>
      <c r="E2249" s="54" t="s">
        <v>2</v>
      </c>
      <c r="F2249" s="54" t="s">
        <v>2</v>
      </c>
      <c r="G2249" s="54">
        <v>0</v>
      </c>
      <c r="H2249" t="s">
        <v>2</v>
      </c>
      <c r="I2249" t="str">
        <f t="shared" si="36"/>
        <v>Under  Weight</v>
      </c>
      <c r="J2249" t="str">
        <f>IF(Table1_1[[#This Row],[HBA1C]]&gt;=6.5,"Diabetic",IF(Table1_1[[#This Row],[HBA1C]]&gt;=5.7,"Prediabetic","Normal"))</f>
        <v>Diabetic</v>
      </c>
    </row>
    <row r="2250" spans="1:10" x14ac:dyDescent="0.3">
      <c r="A2250" t="s">
        <v>2254</v>
      </c>
      <c r="B2250" s="3">
        <v>15.12</v>
      </c>
      <c r="C2250" s="3">
        <v>4.03</v>
      </c>
      <c r="D2250" s="54" t="s">
        <v>3</v>
      </c>
      <c r="E2250" s="54" t="s">
        <v>2</v>
      </c>
      <c r="F2250" s="54" t="s">
        <v>2</v>
      </c>
      <c r="G2250" s="54">
        <v>0</v>
      </c>
      <c r="H2250" t="s">
        <v>2</v>
      </c>
      <c r="I2250" t="str">
        <f t="shared" si="36"/>
        <v>Under  Weight</v>
      </c>
      <c r="J2250" t="str">
        <f>IF(Table1_1[[#This Row],[HBA1C]]&gt;=6.5,"Diabetic",IF(Table1_1[[#This Row],[HBA1C]]&gt;=5.7,"Prediabetic","Normal"))</f>
        <v>Normal</v>
      </c>
    </row>
    <row r="2251" spans="1:10" x14ac:dyDescent="0.3">
      <c r="A2251" t="s">
        <v>2255</v>
      </c>
      <c r="B2251" s="3">
        <v>23.88</v>
      </c>
      <c r="C2251" s="3">
        <v>4.51</v>
      </c>
      <c r="D2251" s="54" t="s">
        <v>2</v>
      </c>
      <c r="E2251" s="54" t="s">
        <v>2</v>
      </c>
      <c r="F2251" s="54" t="s">
        <v>2</v>
      </c>
      <c r="G2251" s="54">
        <v>1</v>
      </c>
      <c r="H2251" t="s">
        <v>2</v>
      </c>
      <c r="I2251" t="str">
        <f t="shared" si="36"/>
        <v>Normal Weight</v>
      </c>
      <c r="J2251" t="str">
        <f>IF(Table1_1[[#This Row],[HBA1C]]&gt;=6.5,"Diabetic",IF(Table1_1[[#This Row],[HBA1C]]&gt;=5.7,"Prediabetic","Normal"))</f>
        <v>Normal</v>
      </c>
    </row>
    <row r="2252" spans="1:10" x14ac:dyDescent="0.3">
      <c r="A2252" t="s">
        <v>2256</v>
      </c>
      <c r="B2252" s="3">
        <v>16.13</v>
      </c>
      <c r="C2252" s="3">
        <v>5.56</v>
      </c>
      <c r="D2252" s="54" t="s">
        <v>2</v>
      </c>
      <c r="E2252" s="54" t="s">
        <v>3</v>
      </c>
      <c r="F2252" s="54" t="s">
        <v>2</v>
      </c>
      <c r="G2252" s="54">
        <v>1</v>
      </c>
      <c r="H2252" t="s">
        <v>2</v>
      </c>
      <c r="I2252" t="str">
        <f t="shared" si="36"/>
        <v>Under  Weight</v>
      </c>
      <c r="J2252" t="str">
        <f>IF(Table1_1[[#This Row],[HBA1C]]&gt;=6.5,"Diabetic",IF(Table1_1[[#This Row],[HBA1C]]&gt;=5.7,"Prediabetic","Normal"))</f>
        <v>Normal</v>
      </c>
    </row>
    <row r="2253" spans="1:10" x14ac:dyDescent="0.3">
      <c r="A2253" t="s">
        <v>2257</v>
      </c>
      <c r="B2253" s="3">
        <v>24.09</v>
      </c>
      <c r="C2253" s="3">
        <v>4.0999999999999996</v>
      </c>
      <c r="D2253" s="54" t="s">
        <v>2</v>
      </c>
      <c r="E2253" s="54" t="s">
        <v>3</v>
      </c>
      <c r="F2253" s="54" t="s">
        <v>2</v>
      </c>
      <c r="G2253" s="54">
        <v>1</v>
      </c>
      <c r="H2253" t="s">
        <v>2</v>
      </c>
      <c r="I2253" t="str">
        <f t="shared" si="36"/>
        <v>Normal Weight</v>
      </c>
      <c r="J2253" t="str">
        <f>IF(Table1_1[[#This Row],[HBA1C]]&gt;=6.5,"Diabetic",IF(Table1_1[[#This Row],[HBA1C]]&gt;=5.7,"Prediabetic","Normal"))</f>
        <v>Normal</v>
      </c>
    </row>
    <row r="2254" spans="1:10" x14ac:dyDescent="0.3">
      <c r="A2254" t="s">
        <v>2258</v>
      </c>
      <c r="B2254" s="3">
        <v>19.43</v>
      </c>
      <c r="C2254" s="3">
        <v>5.85</v>
      </c>
      <c r="D2254" s="54" t="s">
        <v>2</v>
      </c>
      <c r="E2254" s="54" t="s">
        <v>3</v>
      </c>
      <c r="F2254" s="54" t="s">
        <v>2</v>
      </c>
      <c r="G2254" s="54">
        <v>1</v>
      </c>
      <c r="H2254" t="s">
        <v>2</v>
      </c>
      <c r="I2254" t="str">
        <f t="shared" si="36"/>
        <v>Normal Weight</v>
      </c>
      <c r="J2254" t="str">
        <f>IF(Table1_1[[#This Row],[HBA1C]]&gt;=6.5,"Diabetic",IF(Table1_1[[#This Row],[HBA1C]]&gt;=5.7,"Prediabetic","Normal"))</f>
        <v>Prediabetic</v>
      </c>
    </row>
    <row r="2255" spans="1:10" x14ac:dyDescent="0.3">
      <c r="A2255" t="s">
        <v>2259</v>
      </c>
      <c r="B2255" s="3">
        <v>15.22</v>
      </c>
      <c r="C2255" s="3">
        <v>4.92</v>
      </c>
      <c r="D2255" s="54" t="s">
        <v>3</v>
      </c>
      <c r="E2255" s="54" t="s">
        <v>2</v>
      </c>
      <c r="F2255" s="54" t="s">
        <v>4</v>
      </c>
      <c r="G2255" s="54">
        <v>1</v>
      </c>
      <c r="H2255" t="s">
        <v>2</v>
      </c>
      <c r="I2255" t="str">
        <f t="shared" si="36"/>
        <v>Under  Weight</v>
      </c>
      <c r="J2255" t="str">
        <f>IF(Table1_1[[#This Row],[HBA1C]]&gt;=6.5,"Diabetic",IF(Table1_1[[#This Row],[HBA1C]]&gt;=5.7,"Prediabetic","Normal"))</f>
        <v>Normal</v>
      </c>
    </row>
    <row r="2256" spans="1:10" x14ac:dyDescent="0.3">
      <c r="A2256" t="s">
        <v>2260</v>
      </c>
      <c r="B2256" s="3">
        <v>20.72</v>
      </c>
      <c r="C2256" s="3">
        <v>9.4600000000000009</v>
      </c>
      <c r="D2256" s="54" t="s">
        <v>2</v>
      </c>
      <c r="E2256" s="54" t="s">
        <v>2</v>
      </c>
      <c r="F2256" s="54" t="s">
        <v>2</v>
      </c>
      <c r="G2256" s="54">
        <v>0</v>
      </c>
      <c r="H2256" t="s">
        <v>2</v>
      </c>
      <c r="I2256" t="str">
        <f t="shared" si="36"/>
        <v>Normal Weight</v>
      </c>
      <c r="J2256" t="str">
        <f>IF(Table1_1[[#This Row],[HBA1C]]&gt;=6.5,"Diabetic",IF(Table1_1[[#This Row],[HBA1C]]&gt;=5.7,"Prediabetic","Normal"))</f>
        <v>Diabetic</v>
      </c>
    </row>
    <row r="2257" spans="1:10" x14ac:dyDescent="0.3">
      <c r="A2257" t="s">
        <v>2261</v>
      </c>
      <c r="B2257" s="3">
        <v>35.4</v>
      </c>
      <c r="C2257" s="3">
        <v>5.94</v>
      </c>
      <c r="D2257" s="54" t="s">
        <v>2</v>
      </c>
      <c r="E2257" s="54" t="s">
        <v>2</v>
      </c>
      <c r="F2257" s="54" t="s">
        <v>4</v>
      </c>
      <c r="G2257" s="54">
        <v>1</v>
      </c>
      <c r="H2257" t="s">
        <v>2</v>
      </c>
      <c r="I2257" t="str">
        <f t="shared" si="36"/>
        <v>Obesity</v>
      </c>
      <c r="J2257" t="str">
        <f>IF(Table1_1[[#This Row],[HBA1C]]&gt;=6.5,"Diabetic",IF(Table1_1[[#This Row],[HBA1C]]&gt;=5.7,"Prediabetic","Normal"))</f>
        <v>Prediabetic</v>
      </c>
    </row>
    <row r="2258" spans="1:10" x14ac:dyDescent="0.3">
      <c r="A2258" t="s">
        <v>2262</v>
      </c>
      <c r="B2258" s="3">
        <v>34.4</v>
      </c>
      <c r="C2258" s="3">
        <v>5.7</v>
      </c>
      <c r="D2258" s="54" t="s">
        <v>2</v>
      </c>
      <c r="E2258" s="54" t="s">
        <v>2</v>
      </c>
      <c r="F2258" s="54" t="s">
        <v>4</v>
      </c>
      <c r="G2258" s="54">
        <v>1</v>
      </c>
      <c r="H2258" t="s">
        <v>2</v>
      </c>
      <c r="I2258" t="str">
        <f t="shared" si="36"/>
        <v>Obesity</v>
      </c>
      <c r="J2258" t="str">
        <f>IF(Table1_1[[#This Row],[HBA1C]]&gt;=6.5,"Diabetic",IF(Table1_1[[#This Row],[HBA1C]]&gt;=5.7,"Prediabetic","Normal"))</f>
        <v>Prediabetic</v>
      </c>
    </row>
    <row r="2259" spans="1:10" x14ac:dyDescent="0.3">
      <c r="A2259" t="s">
        <v>2263</v>
      </c>
      <c r="B2259" s="3">
        <v>34.1</v>
      </c>
      <c r="C2259" s="3">
        <v>4.13</v>
      </c>
      <c r="D2259" s="54" t="s">
        <v>2</v>
      </c>
      <c r="E2259" s="54" t="s">
        <v>2</v>
      </c>
      <c r="F2259" s="54" t="s">
        <v>4</v>
      </c>
      <c r="G2259" s="54">
        <v>1</v>
      </c>
      <c r="H2259" t="s">
        <v>2</v>
      </c>
      <c r="I2259" t="str">
        <f t="shared" si="36"/>
        <v>Obesity</v>
      </c>
      <c r="J2259" t="str">
        <f>IF(Table1_1[[#This Row],[HBA1C]]&gt;=6.5,"Diabetic",IF(Table1_1[[#This Row],[HBA1C]]&gt;=5.7,"Prediabetic","Normal"))</f>
        <v>Normal</v>
      </c>
    </row>
    <row r="2260" spans="1:10" x14ac:dyDescent="0.3">
      <c r="A2260" t="s">
        <v>2264</v>
      </c>
      <c r="B2260" s="3">
        <v>30.4</v>
      </c>
      <c r="C2260" s="3">
        <v>4.7699999999999996</v>
      </c>
      <c r="D2260" s="54" t="s">
        <v>2</v>
      </c>
      <c r="E2260" s="54" t="s">
        <v>2</v>
      </c>
      <c r="F2260" s="54" t="s">
        <v>4</v>
      </c>
      <c r="G2260" s="54">
        <v>1</v>
      </c>
      <c r="H2260" t="s">
        <v>2</v>
      </c>
      <c r="I2260" t="str">
        <f t="shared" si="36"/>
        <v>Obesity</v>
      </c>
      <c r="J2260" t="str">
        <f>IF(Table1_1[[#This Row],[HBA1C]]&gt;=6.5,"Diabetic",IF(Table1_1[[#This Row],[HBA1C]]&gt;=5.7,"Prediabetic","Normal"))</f>
        <v>Normal</v>
      </c>
    </row>
    <row r="2261" spans="1:10" x14ac:dyDescent="0.3">
      <c r="A2261" t="s">
        <v>2265</v>
      </c>
      <c r="B2261" s="3">
        <v>28.7</v>
      </c>
      <c r="C2261" s="3">
        <v>4.99</v>
      </c>
      <c r="D2261" s="54" t="s">
        <v>2</v>
      </c>
      <c r="E2261" s="54" t="s">
        <v>2</v>
      </c>
      <c r="F2261" s="54" t="s">
        <v>4</v>
      </c>
      <c r="G2261" s="54">
        <v>1</v>
      </c>
      <c r="H2261" t="s">
        <v>2</v>
      </c>
      <c r="I2261" t="str">
        <f t="shared" si="36"/>
        <v>Overweight</v>
      </c>
      <c r="J2261" t="str">
        <f>IF(Table1_1[[#This Row],[HBA1C]]&gt;=6.5,"Diabetic",IF(Table1_1[[#This Row],[HBA1C]]&gt;=5.7,"Prediabetic","Normal"))</f>
        <v>Normal</v>
      </c>
    </row>
    <row r="2262" spans="1:10" x14ac:dyDescent="0.3">
      <c r="A2262" t="s">
        <v>2266</v>
      </c>
      <c r="B2262" s="3">
        <v>17.440000000000001</v>
      </c>
      <c r="C2262" s="3">
        <v>4.42</v>
      </c>
      <c r="D2262" s="54" t="s">
        <v>3</v>
      </c>
      <c r="E2262" s="54" t="s">
        <v>2</v>
      </c>
      <c r="F2262" s="54" t="s">
        <v>4</v>
      </c>
      <c r="G2262" s="54">
        <v>1</v>
      </c>
      <c r="H2262" t="s">
        <v>2</v>
      </c>
      <c r="I2262" t="str">
        <f t="shared" si="36"/>
        <v>Under  Weight</v>
      </c>
      <c r="J2262" t="str">
        <f>IF(Table1_1[[#This Row],[HBA1C]]&gt;=6.5,"Diabetic",IF(Table1_1[[#This Row],[HBA1C]]&gt;=5.7,"Prediabetic","Normal"))</f>
        <v>Normal</v>
      </c>
    </row>
    <row r="2263" spans="1:10" x14ac:dyDescent="0.3">
      <c r="A2263" t="s">
        <v>2267</v>
      </c>
      <c r="B2263" s="3">
        <v>27.6</v>
      </c>
      <c r="C2263" s="3">
        <v>4.01</v>
      </c>
      <c r="D2263" s="54" t="s">
        <v>2</v>
      </c>
      <c r="E2263" s="54" t="s">
        <v>2</v>
      </c>
      <c r="F2263" s="54" t="s">
        <v>4</v>
      </c>
      <c r="G2263" s="54">
        <v>1</v>
      </c>
      <c r="H2263" t="s">
        <v>2</v>
      </c>
      <c r="I2263" t="str">
        <f t="shared" si="36"/>
        <v>Overweight</v>
      </c>
      <c r="J2263" t="str">
        <f>IF(Table1_1[[#This Row],[HBA1C]]&gt;=6.5,"Diabetic",IF(Table1_1[[#This Row],[HBA1C]]&gt;=5.7,"Prediabetic","Normal"))</f>
        <v>Normal</v>
      </c>
    </row>
    <row r="2264" spans="1:10" x14ac:dyDescent="0.3">
      <c r="A2264" t="s">
        <v>2268</v>
      </c>
      <c r="B2264" s="3">
        <v>20.7</v>
      </c>
      <c r="C2264" s="3">
        <v>4.49</v>
      </c>
      <c r="D2264" s="54" t="s">
        <v>2</v>
      </c>
      <c r="E2264" s="54" t="s">
        <v>2</v>
      </c>
      <c r="F2264" s="54" t="s">
        <v>4</v>
      </c>
      <c r="G2264" s="54">
        <v>1</v>
      </c>
      <c r="H2264" t="s">
        <v>2</v>
      </c>
      <c r="I2264" t="str">
        <f t="shared" si="36"/>
        <v>Normal Weight</v>
      </c>
      <c r="J2264" t="str">
        <f>IF(Table1_1[[#This Row],[HBA1C]]&gt;=6.5,"Diabetic",IF(Table1_1[[#This Row],[HBA1C]]&gt;=5.7,"Prediabetic","Normal"))</f>
        <v>Normal</v>
      </c>
    </row>
    <row r="2265" spans="1:10" x14ac:dyDescent="0.3">
      <c r="A2265" t="s">
        <v>2269</v>
      </c>
      <c r="B2265" s="3">
        <v>20.3</v>
      </c>
      <c r="C2265" s="3">
        <v>6.37</v>
      </c>
      <c r="D2265" s="54" t="s">
        <v>2</v>
      </c>
      <c r="E2265" s="54" t="s">
        <v>2</v>
      </c>
      <c r="F2265" s="54" t="s">
        <v>4</v>
      </c>
      <c r="G2265" s="54">
        <v>1</v>
      </c>
      <c r="H2265" t="s">
        <v>2</v>
      </c>
      <c r="I2265" t="str">
        <f t="shared" si="36"/>
        <v>Normal Weight</v>
      </c>
      <c r="J2265" t="str">
        <f>IF(Table1_1[[#This Row],[HBA1C]]&gt;=6.5,"Diabetic",IF(Table1_1[[#This Row],[HBA1C]]&gt;=5.7,"Prediabetic","Normal"))</f>
        <v>Prediabetic</v>
      </c>
    </row>
    <row r="2266" spans="1:10" x14ac:dyDescent="0.3">
      <c r="A2266" t="s">
        <v>2270</v>
      </c>
      <c r="B2266" s="3">
        <v>19.8</v>
      </c>
      <c r="C2266" s="3">
        <v>5.12</v>
      </c>
      <c r="D2266" s="54" t="s">
        <v>2</v>
      </c>
      <c r="E2266" s="54" t="s">
        <v>2</v>
      </c>
      <c r="F2266" s="54" t="s">
        <v>4</v>
      </c>
      <c r="G2266" s="54">
        <v>1</v>
      </c>
      <c r="H2266" t="s">
        <v>2</v>
      </c>
      <c r="I2266" t="str">
        <f t="shared" si="36"/>
        <v>Normal Weight</v>
      </c>
      <c r="J2266" t="str">
        <f>IF(Table1_1[[#This Row],[HBA1C]]&gt;=6.5,"Diabetic",IF(Table1_1[[#This Row],[HBA1C]]&gt;=5.7,"Prediabetic","Normal"))</f>
        <v>Normal</v>
      </c>
    </row>
    <row r="2267" spans="1:10" x14ac:dyDescent="0.3">
      <c r="A2267" t="s">
        <v>2271</v>
      </c>
      <c r="B2267" s="3">
        <v>21.87</v>
      </c>
      <c r="C2267" s="3">
        <v>8.59</v>
      </c>
      <c r="D2267" s="54" t="s">
        <v>2</v>
      </c>
      <c r="E2267" s="54" t="s">
        <v>2</v>
      </c>
      <c r="F2267" s="54" t="s">
        <v>2</v>
      </c>
      <c r="G2267" s="54">
        <v>0</v>
      </c>
      <c r="H2267" t="s">
        <v>2</v>
      </c>
      <c r="I2267" t="str">
        <f t="shared" si="36"/>
        <v>Normal Weight</v>
      </c>
      <c r="J2267" t="str">
        <f>IF(Table1_1[[#This Row],[HBA1C]]&gt;=6.5,"Diabetic",IF(Table1_1[[#This Row],[HBA1C]]&gt;=5.7,"Prediabetic","Normal"))</f>
        <v>Diabetic</v>
      </c>
    </row>
    <row r="2268" spans="1:10" x14ac:dyDescent="0.3">
      <c r="A2268" t="s">
        <v>2272</v>
      </c>
      <c r="B2268" s="3">
        <v>16.600000000000001</v>
      </c>
      <c r="C2268" s="3">
        <v>5.87</v>
      </c>
      <c r="D2268" s="54" t="s">
        <v>2</v>
      </c>
      <c r="E2268" s="54" t="s">
        <v>2</v>
      </c>
      <c r="F2268" s="54" t="s">
        <v>2</v>
      </c>
      <c r="G2268" s="54">
        <v>1</v>
      </c>
      <c r="H2268" t="s">
        <v>2</v>
      </c>
      <c r="I2268" t="str">
        <f t="shared" si="36"/>
        <v>Under  Weight</v>
      </c>
      <c r="J2268" t="str">
        <f>IF(Table1_1[[#This Row],[HBA1C]]&gt;=6.5,"Diabetic",IF(Table1_1[[#This Row],[HBA1C]]&gt;=5.7,"Prediabetic","Normal"))</f>
        <v>Prediabetic</v>
      </c>
    </row>
    <row r="2269" spans="1:10" x14ac:dyDescent="0.3">
      <c r="A2269" t="s">
        <v>2273</v>
      </c>
      <c r="B2269" s="3">
        <v>21.98</v>
      </c>
      <c r="C2269" s="3">
        <v>7.03</v>
      </c>
      <c r="D2269" s="54" t="s">
        <v>2</v>
      </c>
      <c r="E2269" s="54" t="s">
        <v>2</v>
      </c>
      <c r="F2269" s="54" t="s">
        <v>2</v>
      </c>
      <c r="G2269" s="54">
        <v>0</v>
      </c>
      <c r="H2269" t="s">
        <v>2</v>
      </c>
      <c r="I2269" t="str">
        <f t="shared" si="36"/>
        <v>Normal Weight</v>
      </c>
      <c r="J2269" t="str">
        <f>IF(Table1_1[[#This Row],[HBA1C]]&gt;=6.5,"Diabetic",IF(Table1_1[[#This Row],[HBA1C]]&gt;=5.7,"Prediabetic","Normal"))</f>
        <v>Diabetic</v>
      </c>
    </row>
    <row r="2270" spans="1:10" x14ac:dyDescent="0.3">
      <c r="A2270" t="s">
        <v>2274</v>
      </c>
      <c r="B2270" s="3">
        <v>19.7</v>
      </c>
      <c r="C2270" s="3">
        <v>5.51</v>
      </c>
      <c r="D2270" s="54" t="s">
        <v>2</v>
      </c>
      <c r="E2270" s="54" t="s">
        <v>2</v>
      </c>
      <c r="F2270" s="54" t="s">
        <v>2</v>
      </c>
      <c r="G2270" s="54">
        <v>1</v>
      </c>
      <c r="H2270" t="s">
        <v>2</v>
      </c>
      <c r="I2270" t="str">
        <f t="shared" si="36"/>
        <v>Normal Weight</v>
      </c>
      <c r="J2270" t="str">
        <f>IF(Table1_1[[#This Row],[HBA1C]]&gt;=6.5,"Diabetic",IF(Table1_1[[#This Row],[HBA1C]]&gt;=5.7,"Prediabetic","Normal"))</f>
        <v>Normal</v>
      </c>
    </row>
    <row r="2271" spans="1:10" x14ac:dyDescent="0.3">
      <c r="A2271" t="s">
        <v>2275</v>
      </c>
      <c r="B2271" s="3">
        <v>19.21</v>
      </c>
      <c r="C2271" s="3">
        <v>4.76</v>
      </c>
      <c r="D2271" s="54" t="s">
        <v>2</v>
      </c>
      <c r="E2271" s="54" t="s">
        <v>3</v>
      </c>
      <c r="F2271" s="54" t="s">
        <v>2</v>
      </c>
      <c r="G2271" s="54">
        <v>1</v>
      </c>
      <c r="H2271" t="s">
        <v>2</v>
      </c>
      <c r="I2271" t="str">
        <f t="shared" si="36"/>
        <v>Normal Weight</v>
      </c>
      <c r="J2271" t="str">
        <f>IF(Table1_1[[#This Row],[HBA1C]]&gt;=6.5,"Diabetic",IF(Table1_1[[#This Row],[HBA1C]]&gt;=5.7,"Prediabetic","Normal"))</f>
        <v>Normal</v>
      </c>
    </row>
    <row r="2272" spans="1:10" x14ac:dyDescent="0.3">
      <c r="A2272" t="s">
        <v>2276</v>
      </c>
      <c r="B2272" s="3">
        <v>19.3</v>
      </c>
      <c r="C2272" s="3">
        <v>4.7</v>
      </c>
      <c r="D2272" s="54" t="s">
        <v>2</v>
      </c>
      <c r="E2272" s="54" t="s">
        <v>3</v>
      </c>
      <c r="F2272" s="54" t="s">
        <v>2</v>
      </c>
      <c r="G2272" s="54">
        <v>1</v>
      </c>
      <c r="H2272" t="s">
        <v>2</v>
      </c>
      <c r="I2272" t="str">
        <f t="shared" si="36"/>
        <v>Normal Weight</v>
      </c>
      <c r="J2272" t="str">
        <f>IF(Table1_1[[#This Row],[HBA1C]]&gt;=6.5,"Diabetic",IF(Table1_1[[#This Row],[HBA1C]]&gt;=5.7,"Prediabetic","Normal"))</f>
        <v>Normal</v>
      </c>
    </row>
    <row r="2273" spans="1:10" x14ac:dyDescent="0.3">
      <c r="A2273" t="s">
        <v>2277</v>
      </c>
      <c r="B2273" s="3">
        <v>16.22</v>
      </c>
      <c r="C2273" s="3">
        <v>6.21</v>
      </c>
      <c r="D2273" s="54" t="s">
        <v>3</v>
      </c>
      <c r="E2273" s="54" t="s">
        <v>2</v>
      </c>
      <c r="F2273" s="54" t="s">
        <v>2</v>
      </c>
      <c r="G2273" s="54">
        <v>0</v>
      </c>
      <c r="H2273" t="s">
        <v>2</v>
      </c>
      <c r="I2273" t="str">
        <f t="shared" si="36"/>
        <v>Under  Weight</v>
      </c>
      <c r="J2273" t="str">
        <f>IF(Table1_1[[#This Row],[HBA1C]]&gt;=6.5,"Diabetic",IF(Table1_1[[#This Row],[HBA1C]]&gt;=5.7,"Prediabetic","Normal"))</f>
        <v>Prediabetic</v>
      </c>
    </row>
    <row r="2274" spans="1:10" x14ac:dyDescent="0.3">
      <c r="A2274" t="s">
        <v>2278</v>
      </c>
      <c r="B2274" s="3">
        <v>17.12</v>
      </c>
      <c r="C2274" s="3">
        <v>4.5199999999999996</v>
      </c>
      <c r="D2274" s="54" t="s">
        <v>2</v>
      </c>
      <c r="E2274" s="54" t="s">
        <v>3</v>
      </c>
      <c r="F2274" s="54" t="s">
        <v>2</v>
      </c>
      <c r="G2274" s="54">
        <v>1</v>
      </c>
      <c r="H2274" t="s">
        <v>2</v>
      </c>
      <c r="I2274" t="str">
        <f t="shared" si="36"/>
        <v>Under  Weight</v>
      </c>
      <c r="J2274" t="str">
        <f>IF(Table1_1[[#This Row],[HBA1C]]&gt;=6.5,"Diabetic",IF(Table1_1[[#This Row],[HBA1C]]&gt;=5.7,"Prediabetic","Normal"))</f>
        <v>Normal</v>
      </c>
    </row>
    <row r="2275" spans="1:10" x14ac:dyDescent="0.3">
      <c r="A2275" t="s">
        <v>2279</v>
      </c>
      <c r="B2275" s="3">
        <v>19.07</v>
      </c>
      <c r="C2275" s="3">
        <v>5.45</v>
      </c>
      <c r="D2275" s="54" t="s">
        <v>2</v>
      </c>
      <c r="E2275" s="54" t="s">
        <v>2</v>
      </c>
      <c r="F2275" s="54" t="s">
        <v>2</v>
      </c>
      <c r="G2275" s="54">
        <v>1</v>
      </c>
      <c r="H2275" t="s">
        <v>2</v>
      </c>
      <c r="I2275" t="str">
        <f t="shared" si="36"/>
        <v>Normal Weight</v>
      </c>
      <c r="J2275" t="str">
        <f>IF(Table1_1[[#This Row],[HBA1C]]&gt;=6.5,"Diabetic",IF(Table1_1[[#This Row],[HBA1C]]&gt;=5.7,"Prediabetic","Normal"))</f>
        <v>Normal</v>
      </c>
    </row>
    <row r="2276" spans="1:10" x14ac:dyDescent="0.3">
      <c r="A2276" t="s">
        <v>2280</v>
      </c>
      <c r="B2276" s="3">
        <v>15.56</v>
      </c>
      <c r="C2276" s="3">
        <v>4.42</v>
      </c>
      <c r="D2276" s="54" t="s">
        <v>2</v>
      </c>
      <c r="E2276" s="54" t="s">
        <v>2</v>
      </c>
      <c r="F2276" s="54" t="s">
        <v>2</v>
      </c>
      <c r="G2276" s="54">
        <v>0</v>
      </c>
      <c r="H2276" t="s">
        <v>2</v>
      </c>
      <c r="I2276" t="str">
        <f t="shared" si="36"/>
        <v>Under  Weight</v>
      </c>
      <c r="J2276" t="str">
        <f>IF(Table1_1[[#This Row],[HBA1C]]&gt;=6.5,"Diabetic",IF(Table1_1[[#This Row],[HBA1C]]&gt;=5.7,"Prediabetic","Normal"))</f>
        <v>Normal</v>
      </c>
    </row>
    <row r="2277" spans="1:10" x14ac:dyDescent="0.3">
      <c r="A2277" t="s">
        <v>2281</v>
      </c>
      <c r="B2277" s="3">
        <v>22.76</v>
      </c>
      <c r="C2277" s="3">
        <v>9.44</v>
      </c>
      <c r="D2277" s="54" t="s">
        <v>2</v>
      </c>
      <c r="E2277" s="54" t="s">
        <v>2</v>
      </c>
      <c r="F2277" s="54" t="s">
        <v>2</v>
      </c>
      <c r="G2277" s="54">
        <v>0</v>
      </c>
      <c r="H2277" t="s">
        <v>2</v>
      </c>
      <c r="I2277" t="str">
        <f t="shared" si="36"/>
        <v>Normal Weight</v>
      </c>
      <c r="J2277" t="str">
        <f>IF(Table1_1[[#This Row],[HBA1C]]&gt;=6.5,"Diabetic",IF(Table1_1[[#This Row],[HBA1C]]&gt;=5.7,"Prediabetic","Normal"))</f>
        <v>Diabetic</v>
      </c>
    </row>
    <row r="2278" spans="1:10" x14ac:dyDescent="0.3">
      <c r="A2278" t="s">
        <v>2282</v>
      </c>
      <c r="B2278" s="3">
        <v>22.79</v>
      </c>
      <c r="C2278" s="3">
        <v>6.15</v>
      </c>
      <c r="D2278" s="54" t="s">
        <v>3</v>
      </c>
      <c r="E2278" s="54" t="s">
        <v>2</v>
      </c>
      <c r="F2278" s="54" t="s">
        <v>4</v>
      </c>
      <c r="G2278" s="54">
        <v>1</v>
      </c>
      <c r="H2278" t="s">
        <v>2</v>
      </c>
      <c r="I2278" t="str">
        <f t="shared" si="36"/>
        <v>Normal Weight</v>
      </c>
      <c r="J2278" t="str">
        <f>IF(Table1_1[[#This Row],[HBA1C]]&gt;=6.5,"Diabetic",IF(Table1_1[[#This Row],[HBA1C]]&gt;=5.7,"Prediabetic","Normal"))</f>
        <v>Prediabetic</v>
      </c>
    </row>
    <row r="2279" spans="1:10" x14ac:dyDescent="0.3">
      <c r="A2279" t="s">
        <v>2283</v>
      </c>
      <c r="B2279" s="3">
        <v>17.41</v>
      </c>
      <c r="C2279" s="3">
        <v>5.13</v>
      </c>
      <c r="D2279" s="54" t="s">
        <v>3</v>
      </c>
      <c r="E2279" s="54" t="s">
        <v>2</v>
      </c>
      <c r="F2279" s="54" t="s">
        <v>2</v>
      </c>
      <c r="G2279" s="54">
        <v>0</v>
      </c>
      <c r="H2279" t="s">
        <v>2</v>
      </c>
      <c r="I2279" t="str">
        <f t="shared" si="36"/>
        <v>Under  Weight</v>
      </c>
      <c r="J2279" t="str">
        <f>IF(Table1_1[[#This Row],[HBA1C]]&gt;=6.5,"Diabetic",IF(Table1_1[[#This Row],[HBA1C]]&gt;=5.7,"Prediabetic","Normal"))</f>
        <v>Normal</v>
      </c>
    </row>
    <row r="2280" spans="1:10" x14ac:dyDescent="0.3">
      <c r="A2280" t="s">
        <v>2284</v>
      </c>
      <c r="B2280" s="3">
        <v>19.32</v>
      </c>
      <c r="C2280" s="3">
        <v>4.96</v>
      </c>
      <c r="D2280" s="54" t="s">
        <v>3</v>
      </c>
      <c r="E2280" s="54" t="s">
        <v>2</v>
      </c>
      <c r="F2280" s="54" t="s">
        <v>2</v>
      </c>
      <c r="G2280" s="54">
        <v>0</v>
      </c>
      <c r="H2280" t="s">
        <v>2</v>
      </c>
      <c r="I2280" t="str">
        <f t="shared" si="36"/>
        <v>Normal Weight</v>
      </c>
      <c r="J2280" t="str">
        <f>IF(Table1_1[[#This Row],[HBA1C]]&gt;=6.5,"Diabetic",IF(Table1_1[[#This Row],[HBA1C]]&gt;=5.7,"Prediabetic","Normal"))</f>
        <v>Normal</v>
      </c>
    </row>
    <row r="2281" spans="1:10" x14ac:dyDescent="0.3">
      <c r="A2281" t="s">
        <v>2285</v>
      </c>
      <c r="B2281" s="3">
        <v>18.25</v>
      </c>
      <c r="C2281" s="3">
        <v>10.95</v>
      </c>
      <c r="D2281" s="54" t="s">
        <v>2</v>
      </c>
      <c r="E2281" s="54" t="s">
        <v>2</v>
      </c>
      <c r="F2281" s="54" t="s">
        <v>2</v>
      </c>
      <c r="G2281" s="54">
        <v>0</v>
      </c>
      <c r="H2281" t="s">
        <v>2</v>
      </c>
      <c r="I2281" t="str">
        <f t="shared" si="36"/>
        <v>Under  Weight</v>
      </c>
      <c r="J2281" t="str">
        <f>IF(Table1_1[[#This Row],[HBA1C]]&gt;=6.5,"Diabetic",IF(Table1_1[[#This Row],[HBA1C]]&gt;=5.7,"Prediabetic","Normal"))</f>
        <v>Diabetic</v>
      </c>
    </row>
    <row r="2282" spans="1:10" x14ac:dyDescent="0.3">
      <c r="A2282" t="s">
        <v>2286</v>
      </c>
      <c r="B2282" s="3">
        <v>53.13</v>
      </c>
      <c r="C2282" s="3">
        <v>4.4400000000000004</v>
      </c>
      <c r="D2282" s="54" t="s">
        <v>2</v>
      </c>
      <c r="E2282" s="54" t="s">
        <v>3</v>
      </c>
      <c r="F2282" s="54" t="s">
        <v>2</v>
      </c>
      <c r="G2282" s="54">
        <v>1</v>
      </c>
      <c r="H2282" t="s">
        <v>2</v>
      </c>
      <c r="I2282" t="str">
        <f t="shared" si="36"/>
        <v>Obesity</v>
      </c>
      <c r="J2282" t="str">
        <f>IF(Table1_1[[#This Row],[HBA1C]]&gt;=6.5,"Diabetic",IF(Table1_1[[#This Row],[HBA1C]]&gt;=5.7,"Prediabetic","Normal"))</f>
        <v>Normal</v>
      </c>
    </row>
    <row r="2283" spans="1:10" x14ac:dyDescent="0.3">
      <c r="A2283" t="s">
        <v>2287</v>
      </c>
      <c r="B2283" s="3">
        <v>20.46</v>
      </c>
      <c r="C2283" s="3">
        <v>4.0199999999999996</v>
      </c>
      <c r="D2283" s="54" t="s">
        <v>2</v>
      </c>
      <c r="E2283" s="54" t="s">
        <v>2</v>
      </c>
      <c r="F2283" s="54" t="s">
        <v>2</v>
      </c>
      <c r="G2283" s="54">
        <v>0</v>
      </c>
      <c r="H2283" t="s">
        <v>2</v>
      </c>
      <c r="I2283" t="str">
        <f t="shared" si="36"/>
        <v>Normal Weight</v>
      </c>
      <c r="J2283" t="str">
        <f>IF(Table1_1[[#This Row],[HBA1C]]&gt;=6.5,"Diabetic",IF(Table1_1[[#This Row],[HBA1C]]&gt;=5.7,"Prediabetic","Normal"))</f>
        <v>Normal</v>
      </c>
    </row>
    <row r="2284" spans="1:10" x14ac:dyDescent="0.3">
      <c r="A2284" t="s">
        <v>2288</v>
      </c>
      <c r="B2284" s="3">
        <v>43.01</v>
      </c>
      <c r="C2284" s="3">
        <v>5.44</v>
      </c>
      <c r="D2284" s="54" t="s">
        <v>2</v>
      </c>
      <c r="E2284" s="54" t="s">
        <v>3</v>
      </c>
      <c r="F2284" s="54" t="s">
        <v>2</v>
      </c>
      <c r="G2284" s="54">
        <v>1</v>
      </c>
      <c r="H2284" t="s">
        <v>2</v>
      </c>
      <c r="I2284" t="str">
        <f t="shared" si="36"/>
        <v>Obesity</v>
      </c>
      <c r="J2284" t="str">
        <f>IF(Table1_1[[#This Row],[HBA1C]]&gt;=6.5,"Diabetic",IF(Table1_1[[#This Row],[HBA1C]]&gt;=5.7,"Prediabetic","Normal"))</f>
        <v>Normal</v>
      </c>
    </row>
    <row r="2285" spans="1:10" x14ac:dyDescent="0.3">
      <c r="A2285" t="s">
        <v>2289</v>
      </c>
      <c r="B2285" s="3">
        <v>15.01</v>
      </c>
      <c r="C2285" s="3">
        <v>4.1500000000000004</v>
      </c>
      <c r="D2285" s="54" t="s">
        <v>2</v>
      </c>
      <c r="E2285" s="54" t="s">
        <v>2</v>
      </c>
      <c r="F2285" s="54" t="s">
        <v>4</v>
      </c>
      <c r="G2285" s="54">
        <v>1</v>
      </c>
      <c r="H2285" t="s">
        <v>2</v>
      </c>
      <c r="I2285" t="str">
        <f t="shared" si="36"/>
        <v>Under  Weight</v>
      </c>
      <c r="J2285" t="str">
        <f>IF(Table1_1[[#This Row],[HBA1C]]&gt;=6.5,"Diabetic",IF(Table1_1[[#This Row],[HBA1C]]&gt;=5.7,"Prediabetic","Normal"))</f>
        <v>Normal</v>
      </c>
    </row>
    <row r="2286" spans="1:10" x14ac:dyDescent="0.3">
      <c r="A2286" t="s">
        <v>2290</v>
      </c>
      <c r="B2286" s="3">
        <v>41.14</v>
      </c>
      <c r="C2286" s="3">
        <v>6.02</v>
      </c>
      <c r="D2286" s="54" t="s">
        <v>2</v>
      </c>
      <c r="E2286" s="54" t="s">
        <v>3</v>
      </c>
      <c r="F2286" s="54" t="s">
        <v>2</v>
      </c>
      <c r="G2286" s="54">
        <v>1</v>
      </c>
      <c r="H2286" t="s">
        <v>2</v>
      </c>
      <c r="I2286" t="str">
        <f t="shared" si="36"/>
        <v>Obesity</v>
      </c>
      <c r="J2286" t="str">
        <f>IF(Table1_1[[#This Row],[HBA1C]]&gt;=6.5,"Diabetic",IF(Table1_1[[#This Row],[HBA1C]]&gt;=5.7,"Prediabetic","Normal"))</f>
        <v>Prediabetic</v>
      </c>
    </row>
    <row r="2287" spans="1:10" x14ac:dyDescent="0.3">
      <c r="A2287" t="s">
        <v>2291</v>
      </c>
      <c r="B2287" s="3">
        <v>16.55</v>
      </c>
      <c r="C2287" s="3">
        <v>7.73</v>
      </c>
      <c r="D2287" s="54" t="s">
        <v>2</v>
      </c>
      <c r="E2287" s="54" t="s">
        <v>2</v>
      </c>
      <c r="F2287" s="54" t="s">
        <v>2</v>
      </c>
      <c r="G2287" s="54">
        <v>0</v>
      </c>
      <c r="H2287" t="s">
        <v>2</v>
      </c>
      <c r="I2287" t="str">
        <f t="shared" si="36"/>
        <v>Under  Weight</v>
      </c>
      <c r="J2287" t="str">
        <f>IF(Table1_1[[#This Row],[HBA1C]]&gt;=6.5,"Diabetic",IF(Table1_1[[#This Row],[HBA1C]]&gt;=5.7,"Prediabetic","Normal"))</f>
        <v>Diabetic</v>
      </c>
    </row>
    <row r="2288" spans="1:10" x14ac:dyDescent="0.3">
      <c r="A2288" t="s">
        <v>2292</v>
      </c>
      <c r="B2288" s="3">
        <v>37.29</v>
      </c>
      <c r="C2288" s="3">
        <v>5.03</v>
      </c>
      <c r="D2288" s="54" t="s">
        <v>2</v>
      </c>
      <c r="E2288" s="54" t="s">
        <v>3</v>
      </c>
      <c r="F2288" s="54" t="s">
        <v>2</v>
      </c>
      <c r="G2288" s="54">
        <v>1</v>
      </c>
      <c r="H2288" t="s">
        <v>2</v>
      </c>
      <c r="I2288" t="str">
        <f t="shared" si="36"/>
        <v>Obesity</v>
      </c>
      <c r="J2288" t="str">
        <f>IF(Table1_1[[#This Row],[HBA1C]]&gt;=6.5,"Diabetic",IF(Table1_1[[#This Row],[HBA1C]]&gt;=5.7,"Prediabetic","Normal"))</f>
        <v>Normal</v>
      </c>
    </row>
    <row r="2289" spans="1:10" x14ac:dyDescent="0.3">
      <c r="A2289" t="s">
        <v>2293</v>
      </c>
      <c r="B2289" s="3">
        <v>16.739999999999998</v>
      </c>
      <c r="C2289" s="3">
        <v>4.08</v>
      </c>
      <c r="D2289" s="54" t="s">
        <v>3</v>
      </c>
      <c r="E2289" s="54" t="s">
        <v>2</v>
      </c>
      <c r="F2289" s="54" t="s">
        <v>2</v>
      </c>
      <c r="G2289" s="54">
        <v>0</v>
      </c>
      <c r="H2289" t="s">
        <v>2</v>
      </c>
      <c r="I2289" t="str">
        <f t="shared" si="36"/>
        <v>Under  Weight</v>
      </c>
      <c r="J2289" t="str">
        <f>IF(Table1_1[[#This Row],[HBA1C]]&gt;=6.5,"Diabetic",IF(Table1_1[[#This Row],[HBA1C]]&gt;=5.7,"Prediabetic","Normal"))</f>
        <v>Normal</v>
      </c>
    </row>
    <row r="2290" spans="1:10" x14ac:dyDescent="0.3">
      <c r="A2290" t="s">
        <v>2294</v>
      </c>
      <c r="B2290" s="3">
        <v>34.43</v>
      </c>
      <c r="C2290" s="3">
        <v>4.2699999999999996</v>
      </c>
      <c r="D2290" s="54" t="s">
        <v>2</v>
      </c>
      <c r="E2290" s="54" t="s">
        <v>3</v>
      </c>
      <c r="F2290" s="54" t="s">
        <v>2</v>
      </c>
      <c r="G2290" s="54">
        <v>1</v>
      </c>
      <c r="H2290" t="s">
        <v>2</v>
      </c>
      <c r="I2290" t="str">
        <f t="shared" si="36"/>
        <v>Obesity</v>
      </c>
      <c r="J2290" t="str">
        <f>IF(Table1_1[[#This Row],[HBA1C]]&gt;=6.5,"Diabetic",IF(Table1_1[[#This Row],[HBA1C]]&gt;=5.7,"Prediabetic","Normal"))</f>
        <v>Normal</v>
      </c>
    </row>
    <row r="2291" spans="1:10" x14ac:dyDescent="0.3">
      <c r="A2291" t="s">
        <v>2295</v>
      </c>
      <c r="B2291" s="3">
        <v>34.1</v>
      </c>
      <c r="C2291" s="3">
        <v>4.07</v>
      </c>
      <c r="D2291" s="54" t="s">
        <v>2</v>
      </c>
      <c r="E2291" s="54" t="s">
        <v>3</v>
      </c>
      <c r="F2291" s="54" t="s">
        <v>2</v>
      </c>
      <c r="G2291" s="54">
        <v>1</v>
      </c>
      <c r="H2291" t="s">
        <v>2</v>
      </c>
      <c r="I2291" t="str">
        <f t="shared" si="36"/>
        <v>Obesity</v>
      </c>
      <c r="J2291" t="str">
        <f>IF(Table1_1[[#This Row],[HBA1C]]&gt;=6.5,"Diabetic",IF(Table1_1[[#This Row],[HBA1C]]&gt;=5.7,"Prediabetic","Normal"))</f>
        <v>Normal</v>
      </c>
    </row>
    <row r="2292" spans="1:10" x14ac:dyDescent="0.3">
      <c r="A2292" t="s">
        <v>2296</v>
      </c>
      <c r="B2292" s="3">
        <v>19.3</v>
      </c>
      <c r="C2292" s="3">
        <v>10.36</v>
      </c>
      <c r="D2292" s="54" t="s">
        <v>2</v>
      </c>
      <c r="E2292" s="54" t="s">
        <v>2</v>
      </c>
      <c r="F2292" s="54" t="s">
        <v>2</v>
      </c>
      <c r="G2292" s="54">
        <v>0</v>
      </c>
      <c r="H2292" t="s">
        <v>2</v>
      </c>
      <c r="I2292" t="str">
        <f t="shared" si="36"/>
        <v>Normal Weight</v>
      </c>
      <c r="J2292" t="str">
        <f>IF(Table1_1[[#This Row],[HBA1C]]&gt;=6.5,"Diabetic",IF(Table1_1[[#This Row],[HBA1C]]&gt;=5.7,"Prediabetic","Normal"))</f>
        <v>Diabetic</v>
      </c>
    </row>
    <row r="2293" spans="1:10" x14ac:dyDescent="0.3">
      <c r="A2293" t="s">
        <v>2297</v>
      </c>
      <c r="B2293" s="3">
        <v>33.659999999999997</v>
      </c>
      <c r="C2293" s="3">
        <v>5.71</v>
      </c>
      <c r="D2293" s="54" t="s">
        <v>2</v>
      </c>
      <c r="E2293" s="54" t="s">
        <v>3</v>
      </c>
      <c r="F2293" s="54" t="s">
        <v>2</v>
      </c>
      <c r="G2293" s="54">
        <v>1</v>
      </c>
      <c r="H2293" t="s">
        <v>2</v>
      </c>
      <c r="I2293" t="str">
        <f t="shared" si="36"/>
        <v>Obesity</v>
      </c>
      <c r="J2293" t="str">
        <f>IF(Table1_1[[#This Row],[HBA1C]]&gt;=6.5,"Diabetic",IF(Table1_1[[#This Row],[HBA1C]]&gt;=5.7,"Prediabetic","Normal"))</f>
        <v>Prediabetic</v>
      </c>
    </row>
    <row r="2294" spans="1:10" x14ac:dyDescent="0.3">
      <c r="A2294" t="s">
        <v>2298</v>
      </c>
      <c r="B2294" s="3">
        <v>33.33</v>
      </c>
      <c r="C2294" s="3">
        <v>6.08</v>
      </c>
      <c r="D2294" s="54" t="s">
        <v>2</v>
      </c>
      <c r="E2294" s="54" t="s">
        <v>3</v>
      </c>
      <c r="F2294" s="54" t="s">
        <v>2</v>
      </c>
      <c r="G2294" s="54">
        <v>1</v>
      </c>
      <c r="H2294" t="s">
        <v>2</v>
      </c>
      <c r="I2294" t="str">
        <f t="shared" si="36"/>
        <v>Obesity</v>
      </c>
      <c r="J2294" t="str">
        <f>IF(Table1_1[[#This Row],[HBA1C]]&gt;=6.5,"Diabetic",IF(Table1_1[[#This Row],[HBA1C]]&gt;=5.7,"Prediabetic","Normal"))</f>
        <v>Prediabetic</v>
      </c>
    </row>
    <row r="2295" spans="1:10" x14ac:dyDescent="0.3">
      <c r="A2295" t="s">
        <v>2299</v>
      </c>
      <c r="B2295" s="3">
        <v>21.84</v>
      </c>
      <c r="C2295" s="3">
        <v>5.71</v>
      </c>
      <c r="D2295" s="54" t="s">
        <v>2</v>
      </c>
      <c r="E2295" s="54" t="s">
        <v>3</v>
      </c>
      <c r="F2295" s="54" t="s">
        <v>2</v>
      </c>
      <c r="G2295" s="54">
        <v>1</v>
      </c>
      <c r="H2295" t="s">
        <v>2</v>
      </c>
      <c r="I2295" t="str">
        <f t="shared" si="36"/>
        <v>Normal Weight</v>
      </c>
      <c r="J2295" t="str">
        <f>IF(Table1_1[[#This Row],[HBA1C]]&gt;=6.5,"Diabetic",IF(Table1_1[[#This Row],[HBA1C]]&gt;=5.7,"Prediabetic","Normal"))</f>
        <v>Prediabetic</v>
      </c>
    </row>
    <row r="2296" spans="1:10" x14ac:dyDescent="0.3">
      <c r="A2296" t="s">
        <v>2300</v>
      </c>
      <c r="B2296" s="3">
        <v>16.87</v>
      </c>
      <c r="C2296" s="3">
        <v>9.1300000000000008</v>
      </c>
      <c r="D2296" s="54" t="s">
        <v>2</v>
      </c>
      <c r="E2296" s="54" t="s">
        <v>2</v>
      </c>
      <c r="F2296" s="54" t="s">
        <v>2</v>
      </c>
      <c r="G2296" s="54">
        <v>0</v>
      </c>
      <c r="H2296" t="s">
        <v>2</v>
      </c>
      <c r="I2296" t="str">
        <f t="shared" si="36"/>
        <v>Under  Weight</v>
      </c>
      <c r="J2296" t="str">
        <f>IF(Table1_1[[#This Row],[HBA1C]]&gt;=6.5,"Diabetic",IF(Table1_1[[#This Row],[HBA1C]]&gt;=5.7,"Prediabetic","Normal"))</f>
        <v>Diabetic</v>
      </c>
    </row>
    <row r="2297" spans="1:10" x14ac:dyDescent="0.3">
      <c r="A2297" t="s">
        <v>2301</v>
      </c>
      <c r="B2297" s="3">
        <v>30.14</v>
      </c>
      <c r="C2297" s="3">
        <v>5.49</v>
      </c>
      <c r="D2297" s="54" t="s">
        <v>2</v>
      </c>
      <c r="E2297" s="54" t="s">
        <v>3</v>
      </c>
      <c r="F2297" s="54" t="s">
        <v>2</v>
      </c>
      <c r="G2297" s="54">
        <v>1</v>
      </c>
      <c r="H2297" t="s">
        <v>2</v>
      </c>
      <c r="I2297" t="str">
        <f t="shared" si="36"/>
        <v>Obesity</v>
      </c>
      <c r="J2297" t="str">
        <f>IF(Table1_1[[#This Row],[HBA1C]]&gt;=6.5,"Diabetic",IF(Table1_1[[#This Row],[HBA1C]]&gt;=5.7,"Prediabetic","Normal"))</f>
        <v>Normal</v>
      </c>
    </row>
    <row r="2298" spans="1:10" x14ac:dyDescent="0.3">
      <c r="A2298" t="s">
        <v>2302</v>
      </c>
      <c r="B2298" s="3">
        <v>23.21</v>
      </c>
      <c r="C2298" s="3">
        <v>4.37</v>
      </c>
      <c r="D2298" s="54" t="s">
        <v>2</v>
      </c>
      <c r="E2298" s="54" t="s">
        <v>3</v>
      </c>
      <c r="F2298" s="54" t="s">
        <v>2</v>
      </c>
      <c r="G2298" s="54">
        <v>1</v>
      </c>
      <c r="H2298" t="s">
        <v>2</v>
      </c>
      <c r="I2298" t="str">
        <f t="shared" si="36"/>
        <v>Normal Weight</v>
      </c>
      <c r="J2298" t="str">
        <f>IF(Table1_1[[#This Row],[HBA1C]]&gt;=6.5,"Diabetic",IF(Table1_1[[#This Row],[HBA1C]]&gt;=5.7,"Prediabetic","Normal"))</f>
        <v>Normal</v>
      </c>
    </row>
    <row r="2299" spans="1:10" x14ac:dyDescent="0.3">
      <c r="A2299" t="s">
        <v>2303</v>
      </c>
      <c r="B2299" s="3">
        <v>17.170000000000002</v>
      </c>
      <c r="C2299" s="3">
        <v>8.4600000000000009</v>
      </c>
      <c r="D2299" s="54" t="s">
        <v>2</v>
      </c>
      <c r="E2299" s="54" t="s">
        <v>2</v>
      </c>
      <c r="F2299" s="54" t="s">
        <v>2</v>
      </c>
      <c r="G2299" s="54">
        <v>0</v>
      </c>
      <c r="H2299" t="s">
        <v>2</v>
      </c>
      <c r="I2299" t="str">
        <f t="shared" si="36"/>
        <v>Under  Weight</v>
      </c>
      <c r="J2299" t="str">
        <f>IF(Table1_1[[#This Row],[HBA1C]]&gt;=6.5,"Diabetic",IF(Table1_1[[#This Row],[HBA1C]]&gt;=5.7,"Prediabetic","Normal"))</f>
        <v>Diabetic</v>
      </c>
    </row>
    <row r="2300" spans="1:10" x14ac:dyDescent="0.3">
      <c r="A2300" t="s">
        <v>2304</v>
      </c>
      <c r="B2300" s="3">
        <v>15.61</v>
      </c>
      <c r="C2300" s="3">
        <v>5.28</v>
      </c>
      <c r="D2300" s="54" t="s">
        <v>2</v>
      </c>
      <c r="E2300" s="54" t="s">
        <v>2</v>
      </c>
      <c r="F2300" s="54" t="s">
        <v>2</v>
      </c>
      <c r="G2300" s="54">
        <v>1</v>
      </c>
      <c r="H2300" t="s">
        <v>2</v>
      </c>
      <c r="I2300" t="str">
        <f t="shared" si="36"/>
        <v>Under  Weight</v>
      </c>
      <c r="J2300" t="str">
        <f>IF(Table1_1[[#This Row],[HBA1C]]&gt;=6.5,"Diabetic",IF(Table1_1[[#This Row],[HBA1C]]&gt;=5.7,"Prediabetic","Normal"))</f>
        <v>Normal</v>
      </c>
    </row>
    <row r="2301" spans="1:10" x14ac:dyDescent="0.3">
      <c r="A2301" t="s">
        <v>2305</v>
      </c>
      <c r="B2301" s="3">
        <v>17.98</v>
      </c>
      <c r="C2301" s="3">
        <v>5.33</v>
      </c>
      <c r="D2301" s="54" t="s">
        <v>3</v>
      </c>
      <c r="E2301" s="54" t="s">
        <v>2</v>
      </c>
      <c r="F2301" s="54" t="s">
        <v>4</v>
      </c>
      <c r="G2301" s="54">
        <v>1</v>
      </c>
      <c r="H2301" t="s">
        <v>2</v>
      </c>
      <c r="I2301" t="str">
        <f t="shared" si="36"/>
        <v>Under  Weight</v>
      </c>
      <c r="J2301" t="str">
        <f>IF(Table1_1[[#This Row],[HBA1C]]&gt;=6.5,"Diabetic",IF(Table1_1[[#This Row],[HBA1C]]&gt;=5.7,"Prediabetic","Normal"))</f>
        <v>Normal</v>
      </c>
    </row>
    <row r="2302" spans="1:10" x14ac:dyDescent="0.3">
      <c r="A2302" t="s">
        <v>2306</v>
      </c>
      <c r="B2302" s="3">
        <v>21.64</v>
      </c>
      <c r="C2302" s="3">
        <v>5.5</v>
      </c>
      <c r="D2302" s="54" t="s">
        <v>2</v>
      </c>
      <c r="E2302" s="54" t="s">
        <v>3</v>
      </c>
      <c r="F2302" s="54" t="s">
        <v>2</v>
      </c>
      <c r="G2302" s="54">
        <v>1</v>
      </c>
      <c r="H2302" t="s">
        <v>2</v>
      </c>
      <c r="I2302" t="str">
        <f t="shared" si="36"/>
        <v>Normal Weight</v>
      </c>
      <c r="J2302" t="str">
        <f>IF(Table1_1[[#This Row],[HBA1C]]&gt;=6.5,"Diabetic",IF(Table1_1[[#This Row],[HBA1C]]&gt;=5.7,"Prediabetic","Normal"))</f>
        <v>Normal</v>
      </c>
    </row>
    <row r="2303" spans="1:10" x14ac:dyDescent="0.3">
      <c r="A2303" t="s">
        <v>2307</v>
      </c>
      <c r="B2303" s="3">
        <v>16.399999999999999</v>
      </c>
      <c r="C2303" s="3">
        <v>5.4</v>
      </c>
      <c r="D2303" s="54" t="s">
        <v>2</v>
      </c>
      <c r="E2303" s="54" t="s">
        <v>2</v>
      </c>
      <c r="F2303" s="54" t="s">
        <v>4</v>
      </c>
      <c r="G2303" s="54">
        <v>1</v>
      </c>
      <c r="H2303" t="s">
        <v>2</v>
      </c>
      <c r="I2303" t="str">
        <f t="shared" si="36"/>
        <v>Under  Weight</v>
      </c>
      <c r="J2303" t="str">
        <f>IF(Table1_1[[#This Row],[HBA1C]]&gt;=6.5,"Diabetic",IF(Table1_1[[#This Row],[HBA1C]]&gt;=5.7,"Prediabetic","Normal"))</f>
        <v>Normal</v>
      </c>
    </row>
    <row r="2304" spans="1:10" x14ac:dyDescent="0.3">
      <c r="A2304" t="s">
        <v>2308</v>
      </c>
      <c r="B2304" s="3">
        <v>15.77</v>
      </c>
      <c r="C2304" s="3">
        <v>6.05</v>
      </c>
      <c r="D2304" s="54" t="s">
        <v>3</v>
      </c>
      <c r="E2304" s="54" t="s">
        <v>2</v>
      </c>
      <c r="F2304" s="54" t="s">
        <v>2</v>
      </c>
      <c r="G2304" s="54">
        <v>1</v>
      </c>
      <c r="H2304" t="s">
        <v>2</v>
      </c>
      <c r="I2304" t="str">
        <f t="shared" si="36"/>
        <v>Under  Weight</v>
      </c>
      <c r="J2304" t="str">
        <f>IF(Table1_1[[#This Row],[HBA1C]]&gt;=6.5,"Diabetic",IF(Table1_1[[#This Row],[HBA1C]]&gt;=5.7,"Prediabetic","Normal"))</f>
        <v>Prediabetic</v>
      </c>
    </row>
    <row r="2305" spans="1:10" x14ac:dyDescent="0.3">
      <c r="A2305" t="s">
        <v>2309</v>
      </c>
      <c r="B2305" s="3">
        <v>18.27</v>
      </c>
      <c r="C2305" s="3">
        <v>11.46</v>
      </c>
      <c r="D2305" s="54" t="s">
        <v>2</v>
      </c>
      <c r="E2305" s="54" t="s">
        <v>2</v>
      </c>
      <c r="F2305" s="54" t="s">
        <v>2</v>
      </c>
      <c r="G2305" s="54">
        <v>0</v>
      </c>
      <c r="H2305" t="s">
        <v>2</v>
      </c>
      <c r="I2305" t="str">
        <f t="shared" si="36"/>
        <v>Under  Weight</v>
      </c>
      <c r="J2305" t="str">
        <f>IF(Table1_1[[#This Row],[HBA1C]]&gt;=6.5,"Diabetic",IF(Table1_1[[#This Row],[HBA1C]]&gt;=5.7,"Prediabetic","Normal"))</f>
        <v>Diabetic</v>
      </c>
    </row>
    <row r="2306" spans="1:10" x14ac:dyDescent="0.3">
      <c r="A2306" t="s">
        <v>2310</v>
      </c>
      <c r="B2306" s="3">
        <v>16.489999999999998</v>
      </c>
      <c r="C2306" s="3">
        <v>8.48</v>
      </c>
      <c r="D2306" s="54" t="s">
        <v>2</v>
      </c>
      <c r="E2306" s="54" t="s">
        <v>2</v>
      </c>
      <c r="F2306" s="54" t="s">
        <v>2</v>
      </c>
      <c r="G2306" s="54">
        <v>0</v>
      </c>
      <c r="H2306" t="s">
        <v>2</v>
      </c>
      <c r="I2306" t="str">
        <f t="shared" si="36"/>
        <v>Under  Weight</v>
      </c>
      <c r="J2306" t="str">
        <f>IF(Table1_1[[#This Row],[HBA1C]]&gt;=6.5,"Diabetic",IF(Table1_1[[#This Row],[HBA1C]]&gt;=5.7,"Prediabetic","Normal"))</f>
        <v>Diabetic</v>
      </c>
    </row>
    <row r="2307" spans="1:10" x14ac:dyDescent="0.3">
      <c r="A2307" t="s">
        <v>2311</v>
      </c>
      <c r="B2307" s="3">
        <v>16.14</v>
      </c>
      <c r="C2307" s="3">
        <v>4.8600000000000003</v>
      </c>
      <c r="D2307" s="54" t="s">
        <v>2</v>
      </c>
      <c r="E2307" s="54" t="s">
        <v>2</v>
      </c>
      <c r="F2307" s="54" t="s">
        <v>2</v>
      </c>
      <c r="G2307" s="54">
        <v>0</v>
      </c>
      <c r="H2307" t="s">
        <v>2</v>
      </c>
      <c r="I2307" t="str">
        <f t="shared" si="36"/>
        <v>Under  Weight</v>
      </c>
      <c r="J2307" t="str">
        <f>IF(Table1_1[[#This Row],[HBA1C]]&gt;=6.5,"Diabetic",IF(Table1_1[[#This Row],[HBA1C]]&gt;=5.7,"Prediabetic","Normal"))</f>
        <v>Normal</v>
      </c>
    </row>
    <row r="2308" spans="1:10" x14ac:dyDescent="0.3">
      <c r="A2308" t="s">
        <v>2312</v>
      </c>
      <c r="B2308" s="3">
        <v>20.85</v>
      </c>
      <c r="C2308" s="3">
        <v>4.45</v>
      </c>
      <c r="D2308" s="54" t="s">
        <v>3</v>
      </c>
      <c r="E2308" s="54" t="s">
        <v>2</v>
      </c>
      <c r="F2308" s="54" t="s">
        <v>2</v>
      </c>
      <c r="G2308" s="54">
        <v>1</v>
      </c>
      <c r="H2308" t="s">
        <v>2</v>
      </c>
      <c r="I2308" t="str">
        <f t="shared" si="36"/>
        <v>Normal Weight</v>
      </c>
      <c r="J2308" t="str">
        <f>IF(Table1_1[[#This Row],[HBA1C]]&gt;=6.5,"Diabetic",IF(Table1_1[[#This Row],[HBA1C]]&gt;=5.7,"Prediabetic","Normal"))</f>
        <v>Normal</v>
      </c>
    </row>
    <row r="2309" spans="1:10" x14ac:dyDescent="0.3">
      <c r="A2309" t="s">
        <v>2313</v>
      </c>
      <c r="B2309" s="3">
        <v>15.88</v>
      </c>
      <c r="C2309" s="3">
        <v>4.3600000000000003</v>
      </c>
      <c r="D2309" s="54" t="s">
        <v>2</v>
      </c>
      <c r="E2309" s="54" t="s">
        <v>2</v>
      </c>
      <c r="F2309" s="54" t="s">
        <v>2</v>
      </c>
      <c r="G2309" s="54">
        <v>0</v>
      </c>
      <c r="H2309" t="s">
        <v>2</v>
      </c>
      <c r="I2309" t="str">
        <f t="shared" si="36"/>
        <v>Under  Weight</v>
      </c>
      <c r="J2309" t="str">
        <f>IF(Table1_1[[#This Row],[HBA1C]]&gt;=6.5,"Diabetic",IF(Table1_1[[#This Row],[HBA1C]]&gt;=5.7,"Prediabetic","Normal"))</f>
        <v>Normal</v>
      </c>
    </row>
    <row r="2310" spans="1:10" x14ac:dyDescent="0.3">
      <c r="A2310" t="s">
        <v>2314</v>
      </c>
      <c r="B2310" s="3">
        <v>20.66</v>
      </c>
      <c r="C2310" s="3">
        <v>5.8</v>
      </c>
      <c r="D2310" s="54" t="s">
        <v>2</v>
      </c>
      <c r="E2310" s="54" t="s">
        <v>3</v>
      </c>
      <c r="F2310" s="54" t="s">
        <v>2</v>
      </c>
      <c r="G2310" s="54">
        <v>1</v>
      </c>
      <c r="H2310" t="s">
        <v>2</v>
      </c>
      <c r="I2310" t="str">
        <f t="shared" si="36"/>
        <v>Normal Weight</v>
      </c>
      <c r="J2310" t="str">
        <f>IF(Table1_1[[#This Row],[HBA1C]]&gt;=6.5,"Diabetic",IF(Table1_1[[#This Row],[HBA1C]]&gt;=5.7,"Prediabetic","Normal"))</f>
        <v>Prediabetic</v>
      </c>
    </row>
    <row r="2311" spans="1:10" x14ac:dyDescent="0.3">
      <c r="A2311" t="s">
        <v>2315</v>
      </c>
      <c r="B2311" s="3">
        <v>20.399999999999999</v>
      </c>
      <c r="C2311" s="3">
        <v>5.27</v>
      </c>
      <c r="D2311" s="54" t="s">
        <v>2</v>
      </c>
      <c r="E2311" s="54" t="s">
        <v>2</v>
      </c>
      <c r="F2311" s="54" t="s">
        <v>2</v>
      </c>
      <c r="G2311" s="54">
        <v>0</v>
      </c>
      <c r="H2311" t="s">
        <v>2</v>
      </c>
      <c r="I2311" t="str">
        <f t="shared" si="36"/>
        <v>Normal Weight</v>
      </c>
      <c r="J2311" t="str">
        <f>IF(Table1_1[[#This Row],[HBA1C]]&gt;=6.5,"Diabetic",IF(Table1_1[[#This Row],[HBA1C]]&gt;=5.7,"Prediabetic","Normal"))</f>
        <v>Normal</v>
      </c>
    </row>
    <row r="2312" spans="1:10" x14ac:dyDescent="0.3">
      <c r="A2312" t="s">
        <v>2316</v>
      </c>
      <c r="B2312" s="3">
        <v>25.19</v>
      </c>
      <c r="C2312" s="3">
        <v>5.64</v>
      </c>
      <c r="D2312" s="54" t="s">
        <v>3</v>
      </c>
      <c r="E2312" s="54" t="s">
        <v>2</v>
      </c>
      <c r="F2312" s="54" t="s">
        <v>2</v>
      </c>
      <c r="G2312" s="54">
        <v>0</v>
      </c>
      <c r="H2312" t="s">
        <v>2</v>
      </c>
      <c r="I2312" t="str">
        <f t="shared" ref="I2312:I2336" si="37">IF(B2312&gt;=30,"Obesity",IF(B2312&gt;=25,"Overweight",IF(B2312&gt;18.5,"Normal Weight","Under  Weight")))</f>
        <v>Overweight</v>
      </c>
      <c r="J2312" t="str">
        <f>IF(Table1_1[[#This Row],[HBA1C]]&gt;=6.5,"Diabetic",IF(Table1_1[[#This Row],[HBA1C]]&gt;=5.7,"Prediabetic","Normal"))</f>
        <v>Normal</v>
      </c>
    </row>
    <row r="2313" spans="1:10" x14ac:dyDescent="0.3">
      <c r="A2313" t="s">
        <v>2317</v>
      </c>
      <c r="B2313" s="3">
        <v>20.54</v>
      </c>
      <c r="C2313" s="3">
        <v>4.2</v>
      </c>
      <c r="D2313" s="54" t="s">
        <v>3</v>
      </c>
      <c r="E2313" s="54" t="s">
        <v>2</v>
      </c>
      <c r="F2313" s="54" t="s">
        <v>2</v>
      </c>
      <c r="G2313" s="54">
        <v>1</v>
      </c>
      <c r="H2313" t="s">
        <v>2</v>
      </c>
      <c r="I2313" t="str">
        <f t="shared" si="37"/>
        <v>Normal Weight</v>
      </c>
      <c r="J2313" t="str">
        <f>IF(Table1_1[[#This Row],[HBA1C]]&gt;=6.5,"Diabetic",IF(Table1_1[[#This Row],[HBA1C]]&gt;=5.7,"Prediabetic","Normal"))</f>
        <v>Normal</v>
      </c>
    </row>
    <row r="2314" spans="1:10" x14ac:dyDescent="0.3">
      <c r="A2314" t="s">
        <v>2318</v>
      </c>
      <c r="B2314" s="3">
        <v>20.13</v>
      </c>
      <c r="C2314" s="3">
        <v>5.42</v>
      </c>
      <c r="D2314" s="54" t="s">
        <v>2</v>
      </c>
      <c r="E2314" s="54" t="s">
        <v>2</v>
      </c>
      <c r="F2314" s="54" t="s">
        <v>2</v>
      </c>
      <c r="G2314" s="54">
        <v>0</v>
      </c>
      <c r="H2314" t="s">
        <v>2</v>
      </c>
      <c r="I2314" t="str">
        <f t="shared" si="37"/>
        <v>Normal Weight</v>
      </c>
      <c r="J2314" t="str">
        <f>IF(Table1_1[[#This Row],[HBA1C]]&gt;=6.5,"Diabetic",IF(Table1_1[[#This Row],[HBA1C]]&gt;=5.7,"Prediabetic","Normal"))</f>
        <v>Normal</v>
      </c>
    </row>
    <row r="2315" spans="1:10" x14ac:dyDescent="0.3">
      <c r="A2315" t="s">
        <v>2319</v>
      </c>
      <c r="B2315" s="3">
        <v>18.93</v>
      </c>
      <c r="C2315" s="3">
        <v>6.11</v>
      </c>
      <c r="D2315" s="54" t="s">
        <v>2</v>
      </c>
      <c r="E2315" s="54" t="s">
        <v>2</v>
      </c>
      <c r="F2315" s="54" t="s">
        <v>4</v>
      </c>
      <c r="G2315" s="54">
        <v>1</v>
      </c>
      <c r="H2315" t="s">
        <v>2</v>
      </c>
      <c r="I2315" t="str">
        <f t="shared" si="37"/>
        <v>Normal Weight</v>
      </c>
      <c r="J2315" t="str">
        <f>IF(Table1_1[[#This Row],[HBA1C]]&gt;=6.5,"Diabetic",IF(Table1_1[[#This Row],[HBA1C]]&gt;=5.7,"Prediabetic","Normal"))</f>
        <v>Prediabetic</v>
      </c>
    </row>
    <row r="2316" spans="1:10" x14ac:dyDescent="0.3">
      <c r="A2316" t="s">
        <v>2320</v>
      </c>
      <c r="B2316" s="3">
        <v>24.14</v>
      </c>
      <c r="C2316" s="3">
        <v>5.29</v>
      </c>
      <c r="D2316" s="54" t="s">
        <v>2</v>
      </c>
      <c r="E2316" s="54" t="s">
        <v>3</v>
      </c>
      <c r="F2316" s="54" t="s">
        <v>2</v>
      </c>
      <c r="G2316" s="54">
        <v>1</v>
      </c>
      <c r="H2316" t="s">
        <v>2</v>
      </c>
      <c r="I2316" t="str">
        <f t="shared" si="37"/>
        <v>Normal Weight</v>
      </c>
      <c r="J2316" t="str">
        <f>IF(Table1_1[[#This Row],[HBA1C]]&gt;=6.5,"Diabetic",IF(Table1_1[[#This Row],[HBA1C]]&gt;=5.7,"Prediabetic","Normal"))</f>
        <v>Normal</v>
      </c>
    </row>
    <row r="2317" spans="1:10" x14ac:dyDescent="0.3">
      <c r="A2317" t="s">
        <v>2321</v>
      </c>
      <c r="B2317" s="3">
        <v>25.03</v>
      </c>
      <c r="C2317" s="3">
        <v>5.91</v>
      </c>
      <c r="D2317" s="54" t="s">
        <v>2</v>
      </c>
      <c r="E2317" s="54" t="s">
        <v>3</v>
      </c>
      <c r="F2317" s="54" t="s">
        <v>2</v>
      </c>
      <c r="G2317" s="54">
        <v>1</v>
      </c>
      <c r="H2317" t="s">
        <v>2</v>
      </c>
      <c r="I2317" t="str">
        <f t="shared" si="37"/>
        <v>Overweight</v>
      </c>
      <c r="J2317" t="str">
        <f>IF(Table1_1[[#This Row],[HBA1C]]&gt;=6.5,"Diabetic",IF(Table1_1[[#This Row],[HBA1C]]&gt;=5.7,"Prediabetic","Normal"))</f>
        <v>Prediabetic</v>
      </c>
    </row>
    <row r="2318" spans="1:10" x14ac:dyDescent="0.3">
      <c r="A2318" t="s">
        <v>2322</v>
      </c>
      <c r="B2318" s="3">
        <v>20.47</v>
      </c>
      <c r="C2318" s="3">
        <v>5.81</v>
      </c>
      <c r="D2318" s="54" t="s">
        <v>3</v>
      </c>
      <c r="E2318" s="54" t="s">
        <v>2</v>
      </c>
      <c r="F2318" s="54" t="s">
        <v>2</v>
      </c>
      <c r="G2318" s="54">
        <v>1</v>
      </c>
      <c r="H2318" t="s">
        <v>2</v>
      </c>
      <c r="I2318" t="str">
        <f t="shared" si="37"/>
        <v>Normal Weight</v>
      </c>
      <c r="J2318" t="str">
        <f>IF(Table1_1[[#This Row],[HBA1C]]&gt;=6.5,"Diabetic",IF(Table1_1[[#This Row],[HBA1C]]&gt;=5.7,"Prediabetic","Normal"))</f>
        <v>Prediabetic</v>
      </c>
    </row>
    <row r="2319" spans="1:10" x14ac:dyDescent="0.3">
      <c r="A2319" t="s">
        <v>2323</v>
      </c>
      <c r="B2319" s="3">
        <v>18.82</v>
      </c>
      <c r="C2319" s="3">
        <v>5.51</v>
      </c>
      <c r="D2319" s="54" t="s">
        <v>3</v>
      </c>
      <c r="E2319" s="54" t="s">
        <v>2</v>
      </c>
      <c r="F2319" s="54" t="s">
        <v>2</v>
      </c>
      <c r="G2319" s="54">
        <v>0</v>
      </c>
      <c r="H2319" t="s">
        <v>2</v>
      </c>
      <c r="I2319" t="str">
        <f t="shared" si="37"/>
        <v>Normal Weight</v>
      </c>
      <c r="J2319" t="str">
        <f>IF(Table1_1[[#This Row],[HBA1C]]&gt;=6.5,"Diabetic",IF(Table1_1[[#This Row],[HBA1C]]&gt;=5.7,"Prediabetic","Normal"))</f>
        <v>Normal</v>
      </c>
    </row>
    <row r="2320" spans="1:10" x14ac:dyDescent="0.3">
      <c r="A2320" t="s">
        <v>2324</v>
      </c>
      <c r="B2320" s="3">
        <v>17.079999999999998</v>
      </c>
      <c r="C2320" s="3">
        <v>5.73</v>
      </c>
      <c r="D2320" s="54" t="s">
        <v>2</v>
      </c>
      <c r="E2320" s="54" t="s">
        <v>2</v>
      </c>
      <c r="F2320" s="54" t="s">
        <v>4</v>
      </c>
      <c r="G2320" s="54">
        <v>1</v>
      </c>
      <c r="H2320" t="s">
        <v>2</v>
      </c>
      <c r="I2320" t="str">
        <f t="shared" si="37"/>
        <v>Under  Weight</v>
      </c>
      <c r="J2320" t="str">
        <f>IF(Table1_1[[#This Row],[HBA1C]]&gt;=6.5,"Diabetic",IF(Table1_1[[#This Row],[HBA1C]]&gt;=5.7,"Prediabetic","Normal"))</f>
        <v>Prediabetic</v>
      </c>
    </row>
    <row r="2321" spans="1:10" x14ac:dyDescent="0.3">
      <c r="A2321" t="s">
        <v>2325</v>
      </c>
      <c r="B2321" s="3">
        <v>19.21</v>
      </c>
      <c r="C2321" s="3">
        <v>5.53</v>
      </c>
      <c r="D2321" s="54" t="s">
        <v>3</v>
      </c>
      <c r="E2321" s="54" t="s">
        <v>2</v>
      </c>
      <c r="F2321" s="54" t="s">
        <v>2</v>
      </c>
      <c r="G2321" s="54">
        <v>0</v>
      </c>
      <c r="H2321" t="s">
        <v>2</v>
      </c>
      <c r="I2321" t="str">
        <f t="shared" si="37"/>
        <v>Normal Weight</v>
      </c>
      <c r="J2321" t="str">
        <f>IF(Table1_1[[#This Row],[HBA1C]]&gt;=6.5,"Diabetic",IF(Table1_1[[#This Row],[HBA1C]]&gt;=5.7,"Prediabetic","Normal"))</f>
        <v>Normal</v>
      </c>
    </row>
    <row r="2322" spans="1:10" x14ac:dyDescent="0.3">
      <c r="A2322" t="s">
        <v>2326</v>
      </c>
      <c r="B2322" s="3">
        <v>17.86</v>
      </c>
      <c r="C2322" s="3">
        <v>5.43</v>
      </c>
      <c r="D2322" s="54" t="s">
        <v>2</v>
      </c>
      <c r="E2322" s="54" t="s">
        <v>2</v>
      </c>
      <c r="F2322" s="54" t="s">
        <v>4</v>
      </c>
      <c r="G2322" s="54">
        <v>1</v>
      </c>
      <c r="H2322" t="s">
        <v>2</v>
      </c>
      <c r="I2322" t="str">
        <f t="shared" si="37"/>
        <v>Under  Weight</v>
      </c>
      <c r="J2322" t="str">
        <f>IF(Table1_1[[#This Row],[HBA1C]]&gt;=6.5,"Diabetic",IF(Table1_1[[#This Row],[HBA1C]]&gt;=5.7,"Prediabetic","Normal"))</f>
        <v>Normal</v>
      </c>
    </row>
    <row r="2323" spans="1:10" x14ac:dyDescent="0.3">
      <c r="A2323" t="s">
        <v>2327</v>
      </c>
      <c r="B2323" s="3">
        <v>21.38</v>
      </c>
      <c r="C2323" s="3">
        <v>8.01</v>
      </c>
      <c r="D2323" s="54" t="s">
        <v>2</v>
      </c>
      <c r="E2323" s="54" t="s">
        <v>2</v>
      </c>
      <c r="F2323" s="54" t="s">
        <v>2</v>
      </c>
      <c r="G2323" s="54">
        <v>0</v>
      </c>
      <c r="H2323" t="s">
        <v>2</v>
      </c>
      <c r="I2323" t="str">
        <f t="shared" si="37"/>
        <v>Normal Weight</v>
      </c>
      <c r="J2323" t="str">
        <f>IF(Table1_1[[#This Row],[HBA1C]]&gt;=6.5,"Diabetic",IF(Table1_1[[#This Row],[HBA1C]]&gt;=5.7,"Prediabetic","Normal"))</f>
        <v>Diabetic</v>
      </c>
    </row>
    <row r="2324" spans="1:10" x14ac:dyDescent="0.3">
      <c r="A2324" t="s">
        <v>2328</v>
      </c>
      <c r="B2324" s="3">
        <v>23.35</v>
      </c>
      <c r="C2324" s="3">
        <v>5.94</v>
      </c>
      <c r="D2324" s="54" t="s">
        <v>2</v>
      </c>
      <c r="E2324" s="54" t="s">
        <v>2</v>
      </c>
      <c r="F2324" s="54" t="s">
        <v>2</v>
      </c>
      <c r="G2324" s="54">
        <v>0</v>
      </c>
      <c r="H2324" t="s">
        <v>2</v>
      </c>
      <c r="I2324" t="str">
        <f t="shared" si="37"/>
        <v>Normal Weight</v>
      </c>
      <c r="J2324" t="str">
        <f>IF(Table1_1[[#This Row],[HBA1C]]&gt;=6.5,"Diabetic",IF(Table1_1[[#This Row],[HBA1C]]&gt;=5.7,"Prediabetic","Normal"))</f>
        <v>Prediabetic</v>
      </c>
    </row>
    <row r="2325" spans="1:10" x14ac:dyDescent="0.3">
      <c r="A2325" t="s">
        <v>2329</v>
      </c>
      <c r="B2325" s="3">
        <v>22.24</v>
      </c>
      <c r="C2325" s="3">
        <v>5.04</v>
      </c>
      <c r="D2325" s="54" t="s">
        <v>2</v>
      </c>
      <c r="E2325" s="54" t="s">
        <v>2</v>
      </c>
      <c r="F2325" s="54" t="s">
        <v>2</v>
      </c>
      <c r="G2325" s="54">
        <v>0</v>
      </c>
      <c r="H2325" t="s">
        <v>2</v>
      </c>
      <c r="I2325" t="str">
        <f t="shared" si="37"/>
        <v>Normal Weight</v>
      </c>
      <c r="J2325" t="str">
        <f>IF(Table1_1[[#This Row],[HBA1C]]&gt;=6.5,"Diabetic",IF(Table1_1[[#This Row],[HBA1C]]&gt;=5.7,"Prediabetic","Normal"))</f>
        <v>Normal</v>
      </c>
    </row>
    <row r="2326" spans="1:10" x14ac:dyDescent="0.3">
      <c r="A2326" t="s">
        <v>2330</v>
      </c>
      <c r="B2326" s="3">
        <v>24.76</v>
      </c>
      <c r="C2326" s="3">
        <v>4.54</v>
      </c>
      <c r="D2326" s="54" t="s">
        <v>3</v>
      </c>
      <c r="E2326" s="54" t="s">
        <v>2</v>
      </c>
      <c r="F2326" s="54" t="s">
        <v>2</v>
      </c>
      <c r="G2326" s="54">
        <v>0</v>
      </c>
      <c r="H2326" t="s">
        <v>2</v>
      </c>
      <c r="I2326" t="str">
        <f t="shared" si="37"/>
        <v>Normal Weight</v>
      </c>
      <c r="J2326" t="str">
        <f>IF(Table1_1[[#This Row],[HBA1C]]&gt;=6.5,"Diabetic",IF(Table1_1[[#This Row],[HBA1C]]&gt;=5.7,"Prediabetic","Normal"))</f>
        <v>Normal</v>
      </c>
    </row>
    <row r="2327" spans="1:10" x14ac:dyDescent="0.3">
      <c r="A2327" t="s">
        <v>2331</v>
      </c>
      <c r="B2327" s="3">
        <v>20.100000000000001</v>
      </c>
      <c r="C2327" s="3">
        <v>5.6</v>
      </c>
      <c r="D2327" s="54" t="s">
        <v>3</v>
      </c>
      <c r="E2327" s="54" t="s">
        <v>2</v>
      </c>
      <c r="F2327" s="54" t="s">
        <v>4</v>
      </c>
      <c r="G2327" s="54">
        <v>1</v>
      </c>
      <c r="H2327" t="s">
        <v>2</v>
      </c>
      <c r="I2327" t="str">
        <f t="shared" si="37"/>
        <v>Normal Weight</v>
      </c>
      <c r="J2327" t="str">
        <f>IF(Table1_1[[#This Row],[HBA1C]]&gt;=6.5,"Diabetic",IF(Table1_1[[#This Row],[HBA1C]]&gt;=5.7,"Prediabetic","Normal"))</f>
        <v>Normal</v>
      </c>
    </row>
    <row r="2328" spans="1:10" x14ac:dyDescent="0.3">
      <c r="A2328" t="s">
        <v>2332</v>
      </c>
      <c r="B2328" s="3">
        <v>21.77</v>
      </c>
      <c r="C2328" s="3">
        <v>10.67</v>
      </c>
      <c r="D2328" s="54" t="s">
        <v>2</v>
      </c>
      <c r="E2328" s="54" t="s">
        <v>2</v>
      </c>
      <c r="F2328" s="54" t="s">
        <v>2</v>
      </c>
      <c r="G2328" s="54">
        <v>0</v>
      </c>
      <c r="H2328" t="s">
        <v>2</v>
      </c>
      <c r="I2328" t="str">
        <f t="shared" si="37"/>
        <v>Normal Weight</v>
      </c>
      <c r="J2328" t="str">
        <f>IF(Table1_1[[#This Row],[HBA1C]]&gt;=6.5,"Diabetic",IF(Table1_1[[#This Row],[HBA1C]]&gt;=5.7,"Prediabetic","Normal"))</f>
        <v>Diabetic</v>
      </c>
    </row>
    <row r="2329" spans="1:10" x14ac:dyDescent="0.3">
      <c r="A2329" t="s">
        <v>2333</v>
      </c>
      <c r="B2329" s="3">
        <v>17.82</v>
      </c>
      <c r="C2329" s="3">
        <v>5.26</v>
      </c>
      <c r="D2329" s="54" t="s">
        <v>3</v>
      </c>
      <c r="E2329" s="54" t="s">
        <v>2</v>
      </c>
      <c r="F2329" s="54" t="s">
        <v>2</v>
      </c>
      <c r="G2329" s="54">
        <v>1</v>
      </c>
      <c r="H2329" t="s">
        <v>2</v>
      </c>
      <c r="I2329" t="str">
        <f t="shared" si="37"/>
        <v>Under  Weight</v>
      </c>
      <c r="J2329" t="str">
        <f>IF(Table1_1[[#This Row],[HBA1C]]&gt;=6.5,"Diabetic",IF(Table1_1[[#This Row],[HBA1C]]&gt;=5.7,"Prediabetic","Normal"))</f>
        <v>Normal</v>
      </c>
    </row>
    <row r="2330" spans="1:10" x14ac:dyDescent="0.3">
      <c r="A2330" t="s">
        <v>2334</v>
      </c>
      <c r="B2330" s="3">
        <v>17.07</v>
      </c>
      <c r="C2330" s="3">
        <v>5.22</v>
      </c>
      <c r="D2330" s="54" t="s">
        <v>2</v>
      </c>
      <c r="E2330" s="54" t="s">
        <v>2</v>
      </c>
      <c r="F2330" s="54" t="s">
        <v>4</v>
      </c>
      <c r="G2330" s="54">
        <v>1</v>
      </c>
      <c r="H2330" t="s">
        <v>2</v>
      </c>
      <c r="I2330" t="str">
        <f t="shared" si="37"/>
        <v>Under  Weight</v>
      </c>
      <c r="J2330" t="str">
        <f>IF(Table1_1[[#This Row],[HBA1C]]&gt;=6.5,"Diabetic",IF(Table1_1[[#This Row],[HBA1C]]&gt;=5.7,"Prediabetic","Normal"))</f>
        <v>Normal</v>
      </c>
    </row>
    <row r="2331" spans="1:10" x14ac:dyDescent="0.3">
      <c r="A2331" t="s">
        <v>2335</v>
      </c>
      <c r="B2331" s="3">
        <v>22.24</v>
      </c>
      <c r="C2331" s="3">
        <v>4.29</v>
      </c>
      <c r="D2331" s="54" t="s">
        <v>3</v>
      </c>
      <c r="E2331" s="54" t="s">
        <v>2</v>
      </c>
      <c r="F2331" s="54" t="s">
        <v>2</v>
      </c>
      <c r="G2331" s="54">
        <v>0</v>
      </c>
      <c r="H2331" t="s">
        <v>2</v>
      </c>
      <c r="I2331" t="str">
        <f t="shared" si="37"/>
        <v>Normal Weight</v>
      </c>
      <c r="J2331" t="str">
        <f>IF(Table1_1[[#This Row],[HBA1C]]&gt;=6.5,"Diabetic",IF(Table1_1[[#This Row],[HBA1C]]&gt;=5.7,"Prediabetic","Normal"))</f>
        <v>Normal</v>
      </c>
    </row>
    <row r="2332" spans="1:10" x14ac:dyDescent="0.3">
      <c r="A2332" t="s">
        <v>2336</v>
      </c>
      <c r="B2332" s="3">
        <v>22.34</v>
      </c>
      <c r="C2332" s="3">
        <v>5.57</v>
      </c>
      <c r="D2332" s="54" t="s">
        <v>2</v>
      </c>
      <c r="E2332" s="54" t="s">
        <v>2</v>
      </c>
      <c r="F2332" s="54" t="s">
        <v>2</v>
      </c>
      <c r="G2332" s="54">
        <v>1</v>
      </c>
      <c r="H2332" t="s">
        <v>2</v>
      </c>
      <c r="I2332" t="str">
        <f t="shared" si="37"/>
        <v>Normal Weight</v>
      </c>
      <c r="J2332" t="str">
        <f>IF(Table1_1[[#This Row],[HBA1C]]&gt;=6.5,"Diabetic",IF(Table1_1[[#This Row],[HBA1C]]&gt;=5.7,"Prediabetic","Normal"))</f>
        <v>Normal</v>
      </c>
    </row>
    <row r="2333" spans="1:10" x14ac:dyDescent="0.3">
      <c r="A2333" t="s">
        <v>2337</v>
      </c>
      <c r="B2333" s="3">
        <v>17.7</v>
      </c>
      <c r="C2333" s="3">
        <v>6.28</v>
      </c>
      <c r="D2333" s="54" t="s">
        <v>2</v>
      </c>
      <c r="E2333" s="54" t="s">
        <v>2</v>
      </c>
      <c r="F2333" s="54" t="s">
        <v>2</v>
      </c>
      <c r="G2333" s="54">
        <v>1</v>
      </c>
      <c r="H2333" t="s">
        <v>2</v>
      </c>
      <c r="I2333" t="str">
        <f t="shared" si="37"/>
        <v>Under  Weight</v>
      </c>
      <c r="J2333" t="str">
        <f>IF(Table1_1[[#This Row],[HBA1C]]&gt;=6.5,"Diabetic",IF(Table1_1[[#This Row],[HBA1C]]&gt;=5.7,"Prediabetic","Normal"))</f>
        <v>Prediabetic</v>
      </c>
    </row>
    <row r="2334" spans="1:10" x14ac:dyDescent="0.3">
      <c r="A2334" t="s">
        <v>2338</v>
      </c>
      <c r="B2334" s="3">
        <v>16.47</v>
      </c>
      <c r="C2334" s="3">
        <v>6.35</v>
      </c>
      <c r="D2334" s="54" t="s">
        <v>2</v>
      </c>
      <c r="E2334" s="54" t="s">
        <v>2</v>
      </c>
      <c r="F2334" s="54" t="s">
        <v>4</v>
      </c>
      <c r="G2334" s="54">
        <v>1</v>
      </c>
      <c r="H2334" t="s">
        <v>2</v>
      </c>
      <c r="I2334" t="str">
        <f t="shared" si="37"/>
        <v>Under  Weight</v>
      </c>
      <c r="J2334" t="str">
        <f>IF(Table1_1[[#This Row],[HBA1C]]&gt;=6.5,"Diabetic",IF(Table1_1[[#This Row],[HBA1C]]&gt;=5.7,"Prediabetic","Normal"))</f>
        <v>Prediabetic</v>
      </c>
    </row>
    <row r="2335" spans="1:10" x14ac:dyDescent="0.3">
      <c r="A2335" t="s">
        <v>2339</v>
      </c>
      <c r="B2335" s="3">
        <v>17.600000000000001</v>
      </c>
      <c r="C2335" s="3">
        <v>4.3899999999999997</v>
      </c>
      <c r="D2335" s="54" t="s">
        <v>2</v>
      </c>
      <c r="E2335" s="54" t="s">
        <v>2</v>
      </c>
      <c r="F2335" s="54" t="s">
        <v>2</v>
      </c>
      <c r="G2335" s="54">
        <v>1</v>
      </c>
      <c r="H2335" t="s">
        <v>2</v>
      </c>
      <c r="I2335" t="str">
        <f t="shared" si="37"/>
        <v>Under  Weight</v>
      </c>
      <c r="J2335" t="str">
        <f>IF(Table1_1[[#This Row],[HBA1C]]&gt;=6.5,"Diabetic",IF(Table1_1[[#This Row],[HBA1C]]&gt;=5.7,"Prediabetic","Normal"))</f>
        <v>Normal</v>
      </c>
    </row>
    <row r="2336" spans="1:10" x14ac:dyDescent="0.3">
      <c r="A2336" t="s">
        <v>2340</v>
      </c>
      <c r="B2336" s="3">
        <v>17.579999999999998</v>
      </c>
      <c r="C2336" s="3">
        <v>4.51</v>
      </c>
      <c r="D2336" s="54" t="s">
        <v>2</v>
      </c>
      <c r="E2336" s="54" t="s">
        <v>2</v>
      </c>
      <c r="F2336" s="54" t="s">
        <v>2</v>
      </c>
      <c r="G2336" s="54">
        <v>1</v>
      </c>
      <c r="H2336" t="s">
        <v>2</v>
      </c>
      <c r="I2336" t="str">
        <f t="shared" si="37"/>
        <v>Under  Weight</v>
      </c>
      <c r="J2336" t="str">
        <f>IF(Table1_1[[#This Row],[HBA1C]]&gt;=6.5,"Diabetic",IF(Table1_1[[#This Row],[HBA1C]]&gt;=5.7,"Prediabetic","Normal"))</f>
        <v>Normal</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0061F-2CE9-493D-A6E9-AA178FAE0190}">
  <sheetPr codeName="Sheet3"/>
  <dimension ref="A1:K2344"/>
  <sheetViews>
    <sheetView workbookViewId="0">
      <selection activeCell="B1" sqref="B1:B1048576"/>
    </sheetView>
  </sheetViews>
  <sheetFormatPr defaultRowHeight="14.4" x14ac:dyDescent="0.3"/>
  <cols>
    <col min="1" max="1" width="13.5546875" bestFit="1" customWidth="1"/>
    <col min="2" max="2" width="13.77734375" style="54" bestFit="1" customWidth="1"/>
    <col min="3" max="3" width="10" style="54" bestFit="1" customWidth="1"/>
    <col min="4" max="4" width="10.44140625" style="2" bestFit="1" customWidth="1"/>
    <col min="5" max="5" width="13.21875" bestFit="1" customWidth="1"/>
    <col min="6" max="6" width="9.6640625" bestFit="1" customWidth="1"/>
    <col min="7" max="7" width="9.77734375" bestFit="1" customWidth="1"/>
    <col min="8" max="8" width="8.88671875" style="54"/>
    <col min="11" max="11" width="10.33203125" bestFit="1" customWidth="1"/>
  </cols>
  <sheetData>
    <row r="1" spans="1:11" x14ac:dyDescent="0.3">
      <c r="A1" t="s">
        <v>5</v>
      </c>
      <c r="B1" s="54" t="s">
        <v>2365</v>
      </c>
      <c r="C1" s="54" t="s">
        <v>5962</v>
      </c>
      <c r="D1" s="2" t="s">
        <v>4376</v>
      </c>
      <c r="E1" t="s">
        <v>2341</v>
      </c>
      <c r="F1" t="s">
        <v>2342</v>
      </c>
      <c r="G1" t="s">
        <v>2343</v>
      </c>
      <c r="H1" s="54" t="s">
        <v>2366</v>
      </c>
      <c r="K1" s="1">
        <v>45085</v>
      </c>
    </row>
    <row r="2" spans="1:11" x14ac:dyDescent="0.3">
      <c r="A2" t="s">
        <v>6</v>
      </c>
      <c r="B2" s="77">
        <v>25123</v>
      </c>
      <c r="C2" s="54">
        <v>0</v>
      </c>
      <c r="D2" s="2">
        <v>63770.43</v>
      </c>
      <c r="E2" t="s">
        <v>2347</v>
      </c>
      <c r="F2" t="s">
        <v>2345</v>
      </c>
      <c r="G2" t="s">
        <v>2346</v>
      </c>
      <c r="H2" s="54">
        <f>DATEDIF(Table4_2[[#This Row],[Date of Birth]],$K$1,"y")</f>
        <v>54</v>
      </c>
      <c r="K2" s="2"/>
    </row>
    <row r="3" spans="1:11" x14ac:dyDescent="0.3">
      <c r="A3" t="s">
        <v>15</v>
      </c>
      <c r="B3" s="77">
        <v>28853</v>
      </c>
      <c r="C3" s="54">
        <v>0</v>
      </c>
      <c r="D3" s="2">
        <v>48885.14</v>
      </c>
      <c r="E3" t="s">
        <v>2347</v>
      </c>
      <c r="F3" t="s">
        <v>2344</v>
      </c>
      <c r="G3" t="s">
        <v>2346</v>
      </c>
      <c r="H3" s="54">
        <f>DATEDIF(Table4_2[[#This Row],[Date of Birth]],$K$1,"y")</f>
        <v>44</v>
      </c>
    </row>
    <row r="4" spans="1:11" x14ac:dyDescent="0.3">
      <c r="A4" t="s">
        <v>105</v>
      </c>
      <c r="B4" s="77">
        <v>28303</v>
      </c>
      <c r="C4" s="54">
        <v>2</v>
      </c>
      <c r="D4" s="2">
        <v>40284.379999999997</v>
      </c>
      <c r="E4" t="s">
        <v>2347</v>
      </c>
      <c r="F4" t="s">
        <v>2345</v>
      </c>
      <c r="G4" t="s">
        <v>2348</v>
      </c>
      <c r="H4" s="54">
        <f>DATEDIF(Table4_2[[#This Row],[Date of Birth]],$K$1,"y")</f>
        <v>45</v>
      </c>
    </row>
    <row r="5" spans="1:11" x14ac:dyDescent="0.3">
      <c r="A5" t="s">
        <v>1005</v>
      </c>
      <c r="B5" s="77">
        <v>32859</v>
      </c>
      <c r="C5" s="54">
        <v>3</v>
      </c>
      <c r="D5" s="2">
        <v>11250.43</v>
      </c>
      <c r="E5" t="s">
        <v>2345</v>
      </c>
      <c r="F5" t="s">
        <v>2344</v>
      </c>
      <c r="G5" t="s">
        <v>2361</v>
      </c>
      <c r="H5" s="54">
        <f>DATEDIF(Table4_2[[#This Row],[Date of Birth]],$K$1,"y")</f>
        <v>33</v>
      </c>
    </row>
    <row r="6" spans="1:11" x14ac:dyDescent="0.3">
      <c r="A6" t="s">
        <v>1006</v>
      </c>
      <c r="B6" s="77">
        <v>25567</v>
      </c>
      <c r="C6" s="54">
        <v>2</v>
      </c>
      <c r="D6" s="2">
        <v>11244.38</v>
      </c>
      <c r="E6" t="s">
        <v>2345</v>
      </c>
      <c r="F6" t="s">
        <v>2347</v>
      </c>
      <c r="G6" t="s">
        <v>2352</v>
      </c>
      <c r="H6" s="54">
        <f>DATEDIF(Table4_2[[#This Row],[Date of Birth]],$K$1,"y")</f>
        <v>53</v>
      </c>
    </row>
    <row r="7" spans="1:11" x14ac:dyDescent="0.3">
      <c r="A7" t="s">
        <v>1007</v>
      </c>
      <c r="B7" s="77">
        <v>27939</v>
      </c>
      <c r="C7" s="54">
        <v>2</v>
      </c>
      <c r="D7" s="2">
        <v>11217.35</v>
      </c>
      <c r="E7" t="s">
        <v>2345</v>
      </c>
      <c r="F7" t="s">
        <v>2344</v>
      </c>
      <c r="G7" t="s">
        <v>2354</v>
      </c>
      <c r="H7" s="54">
        <f>DATEDIF(Table4_2[[#This Row],[Date of Birth]],$K$1,"y")</f>
        <v>46</v>
      </c>
    </row>
    <row r="8" spans="1:11" x14ac:dyDescent="0.3">
      <c r="A8" t="s">
        <v>1008</v>
      </c>
      <c r="B8" s="77">
        <v>25733</v>
      </c>
      <c r="C8" s="54">
        <v>2</v>
      </c>
      <c r="D8" s="2">
        <v>11187.66</v>
      </c>
      <c r="E8" t="s">
        <v>2345</v>
      </c>
      <c r="F8" t="s">
        <v>2344</v>
      </c>
      <c r="G8" t="s">
        <v>2348</v>
      </c>
      <c r="H8" s="54">
        <f>DATEDIF(Table4_2[[#This Row],[Date of Birth]],$K$1,"y")</f>
        <v>52</v>
      </c>
    </row>
    <row r="9" spans="1:11" x14ac:dyDescent="0.3">
      <c r="A9" t="s">
        <v>1009</v>
      </c>
      <c r="B9" s="77">
        <v>26545</v>
      </c>
      <c r="C9" s="54">
        <v>0</v>
      </c>
      <c r="D9" s="2">
        <v>11186.2</v>
      </c>
      <c r="E9" t="s">
        <v>2345</v>
      </c>
      <c r="F9" t="s">
        <v>2344</v>
      </c>
      <c r="G9" t="s">
        <v>2358</v>
      </c>
      <c r="H9" s="54">
        <f>DATEDIF(Table4_2[[#This Row],[Date of Birth]],$K$1,"y")</f>
        <v>50</v>
      </c>
    </row>
    <row r="10" spans="1:11" x14ac:dyDescent="0.3">
      <c r="A10" t="s">
        <v>1010</v>
      </c>
      <c r="B10" s="77">
        <v>24325</v>
      </c>
      <c r="C10" s="54">
        <v>0</v>
      </c>
      <c r="D10" s="2">
        <v>11165.42</v>
      </c>
      <c r="E10" t="s">
        <v>2345</v>
      </c>
      <c r="F10" t="s">
        <v>2347</v>
      </c>
      <c r="G10" t="s">
        <v>2352</v>
      </c>
      <c r="H10" s="54">
        <f>DATEDIF(Table4_2[[#This Row],[Date of Birth]],$K$1,"y")</f>
        <v>56</v>
      </c>
    </row>
    <row r="11" spans="1:11" x14ac:dyDescent="0.3">
      <c r="A11" t="s">
        <v>1011</v>
      </c>
      <c r="B11" s="77">
        <v>25379</v>
      </c>
      <c r="C11" s="54">
        <v>2</v>
      </c>
      <c r="D11" s="2">
        <v>11163.57</v>
      </c>
      <c r="E11" t="s">
        <v>2345</v>
      </c>
      <c r="F11" t="s">
        <v>2344</v>
      </c>
      <c r="G11" t="s">
        <v>2349</v>
      </c>
      <c r="H11" s="54">
        <f>DATEDIF(Table4_2[[#This Row],[Date of Birth]],$K$1,"y")</f>
        <v>53</v>
      </c>
    </row>
    <row r="12" spans="1:11" x14ac:dyDescent="0.3">
      <c r="A12" t="s">
        <v>1012</v>
      </c>
      <c r="B12" s="77">
        <v>25537</v>
      </c>
      <c r="C12" s="54">
        <v>2</v>
      </c>
      <c r="D12" s="2">
        <v>11150.78</v>
      </c>
      <c r="E12" t="s">
        <v>2345</v>
      </c>
      <c r="F12" t="s">
        <v>2344</v>
      </c>
      <c r="G12" t="s">
        <v>2349</v>
      </c>
      <c r="H12" s="54">
        <f>DATEDIF(Table4_2[[#This Row],[Date of Birth]],$K$1,"y")</f>
        <v>53</v>
      </c>
    </row>
    <row r="13" spans="1:11" x14ac:dyDescent="0.3">
      <c r="A13" t="s">
        <v>1013</v>
      </c>
      <c r="B13" s="77">
        <v>29453</v>
      </c>
      <c r="C13" s="54">
        <v>2</v>
      </c>
      <c r="D13" s="2">
        <v>11103.33</v>
      </c>
      <c r="E13" t="s">
        <v>2345</v>
      </c>
      <c r="F13" t="s">
        <v>2347</v>
      </c>
      <c r="G13" t="s">
        <v>2358</v>
      </c>
      <c r="H13" s="54">
        <f>DATEDIF(Table4_2[[#This Row],[Date of Birth]],$K$1,"y")</f>
        <v>42</v>
      </c>
    </row>
    <row r="14" spans="1:11" x14ac:dyDescent="0.3">
      <c r="A14" t="s">
        <v>1014</v>
      </c>
      <c r="B14" s="77">
        <v>24293</v>
      </c>
      <c r="C14" s="54">
        <v>0</v>
      </c>
      <c r="D14" s="2">
        <v>11093.62</v>
      </c>
      <c r="E14" t="s">
        <v>2345</v>
      </c>
      <c r="F14" t="s">
        <v>2347</v>
      </c>
      <c r="G14" t="s">
        <v>2346</v>
      </c>
      <c r="H14" s="54">
        <f>DATEDIF(Table4_2[[#This Row],[Date of Birth]],$K$1,"y")</f>
        <v>56</v>
      </c>
    </row>
    <row r="15" spans="1:11" x14ac:dyDescent="0.3">
      <c r="A15" t="s">
        <v>106</v>
      </c>
      <c r="B15" s="77">
        <v>29863</v>
      </c>
      <c r="C15" s="54">
        <v>1</v>
      </c>
      <c r="D15" s="2">
        <v>40273.65</v>
      </c>
      <c r="E15" t="s">
        <v>2347</v>
      </c>
      <c r="F15" t="s">
        <v>2345</v>
      </c>
      <c r="G15" t="s">
        <v>2346</v>
      </c>
      <c r="H15" s="54">
        <f>DATEDIF(Table4_2[[#This Row],[Date of Birth]],$K$1,"y")</f>
        <v>41</v>
      </c>
    </row>
    <row r="16" spans="1:11" x14ac:dyDescent="0.3">
      <c r="A16" t="s">
        <v>1015</v>
      </c>
      <c r="B16" s="77">
        <v>24359</v>
      </c>
      <c r="C16" s="54">
        <v>0</v>
      </c>
      <c r="D16" s="2">
        <v>11090.72</v>
      </c>
      <c r="E16" t="s">
        <v>2345</v>
      </c>
      <c r="F16" t="s">
        <v>2347</v>
      </c>
      <c r="G16" t="s">
        <v>2346</v>
      </c>
      <c r="H16" s="54">
        <f>DATEDIF(Table4_2[[#This Row],[Date of Birth]],$K$1,"y")</f>
        <v>56</v>
      </c>
    </row>
    <row r="17" spans="1:8" x14ac:dyDescent="0.3">
      <c r="A17" t="s">
        <v>1016</v>
      </c>
      <c r="B17" s="77">
        <v>26579</v>
      </c>
      <c r="C17" s="54">
        <v>3</v>
      </c>
      <c r="D17" s="2">
        <v>11085.59</v>
      </c>
      <c r="E17" t="s">
        <v>2345</v>
      </c>
      <c r="F17" t="s">
        <v>2344</v>
      </c>
      <c r="G17" t="s">
        <v>2348</v>
      </c>
      <c r="H17" s="54">
        <f>DATEDIF(Table4_2[[#This Row],[Date of Birth]],$K$1,"y")</f>
        <v>50</v>
      </c>
    </row>
    <row r="18" spans="1:8" x14ac:dyDescent="0.3">
      <c r="A18" t="s">
        <v>1017</v>
      </c>
      <c r="B18" s="77">
        <v>24719</v>
      </c>
      <c r="C18" s="54">
        <v>0</v>
      </c>
      <c r="D18" s="2">
        <v>11082.58</v>
      </c>
      <c r="E18" t="s">
        <v>2345</v>
      </c>
      <c r="F18" t="s">
        <v>2344</v>
      </c>
      <c r="G18" t="s">
        <v>2348</v>
      </c>
      <c r="H18" s="54">
        <f>DATEDIF(Table4_2[[#This Row],[Date of Birth]],$K$1,"y")</f>
        <v>55</v>
      </c>
    </row>
    <row r="19" spans="1:8" x14ac:dyDescent="0.3">
      <c r="A19" t="s">
        <v>1018</v>
      </c>
      <c r="B19" s="77">
        <v>24431</v>
      </c>
      <c r="C19" s="54">
        <v>0</v>
      </c>
      <c r="D19" s="2">
        <v>11073.18</v>
      </c>
      <c r="E19" t="s">
        <v>2345</v>
      </c>
      <c r="F19" t="s">
        <v>2345</v>
      </c>
      <c r="G19" t="s">
        <v>2349</v>
      </c>
      <c r="H19" s="54">
        <f>DATEDIF(Table4_2[[#This Row],[Date of Birth]],$K$1,"y")</f>
        <v>56</v>
      </c>
    </row>
    <row r="20" spans="1:8" x14ac:dyDescent="0.3">
      <c r="A20" t="s">
        <v>1019</v>
      </c>
      <c r="B20" s="77">
        <v>24418</v>
      </c>
      <c r="C20" s="54">
        <v>0</v>
      </c>
      <c r="D20" s="2">
        <v>11070.54</v>
      </c>
      <c r="E20" t="s">
        <v>2345</v>
      </c>
      <c r="F20" t="s">
        <v>2345</v>
      </c>
      <c r="G20" t="s">
        <v>2349</v>
      </c>
      <c r="H20" s="54">
        <f>DATEDIF(Table4_2[[#This Row],[Date of Birth]],$K$1,"y")</f>
        <v>56</v>
      </c>
    </row>
    <row r="21" spans="1:8" x14ac:dyDescent="0.3">
      <c r="A21" t="s">
        <v>1020</v>
      </c>
      <c r="B21" s="77">
        <v>26246</v>
      </c>
      <c r="C21" s="54">
        <v>0</v>
      </c>
      <c r="D21" s="2">
        <v>11068.77</v>
      </c>
      <c r="E21" t="s">
        <v>2345</v>
      </c>
      <c r="F21" t="s">
        <v>2344</v>
      </c>
      <c r="G21" t="s">
        <v>2348</v>
      </c>
      <c r="H21" s="54">
        <f>DATEDIF(Table4_2[[#This Row],[Date of Birth]],$K$1,"y")</f>
        <v>51</v>
      </c>
    </row>
    <row r="22" spans="1:8" x14ac:dyDescent="0.3">
      <c r="A22" t="s">
        <v>1021</v>
      </c>
      <c r="B22" s="77">
        <v>36787</v>
      </c>
      <c r="C22" s="54">
        <v>0</v>
      </c>
      <c r="D22" s="2">
        <v>11068.7</v>
      </c>
      <c r="E22" t="s">
        <v>2345</v>
      </c>
      <c r="F22" t="s">
        <v>2347</v>
      </c>
      <c r="G22" t="s">
        <v>2349</v>
      </c>
      <c r="H22" s="54">
        <f>DATEDIF(Table4_2[[#This Row],[Date of Birth]],$K$1,"y")</f>
        <v>22</v>
      </c>
    </row>
    <row r="23" spans="1:8" x14ac:dyDescent="0.3">
      <c r="A23" t="s">
        <v>1022</v>
      </c>
      <c r="B23" s="77">
        <v>37242</v>
      </c>
      <c r="C23" s="54">
        <v>0</v>
      </c>
      <c r="D23" s="2">
        <v>11046.02</v>
      </c>
      <c r="E23" t="s">
        <v>2345</v>
      </c>
      <c r="F23" t="s">
        <v>2347</v>
      </c>
      <c r="G23" t="s">
        <v>2361</v>
      </c>
      <c r="H23" s="54">
        <f>DATEDIF(Table4_2[[#This Row],[Date of Birth]],$K$1,"y")</f>
        <v>21</v>
      </c>
    </row>
    <row r="24" spans="1:8" x14ac:dyDescent="0.3">
      <c r="A24" t="s">
        <v>1023</v>
      </c>
      <c r="B24" s="77">
        <v>27271</v>
      </c>
      <c r="C24" s="54">
        <v>0</v>
      </c>
      <c r="D24" s="2">
        <v>11037.85</v>
      </c>
      <c r="E24" t="s">
        <v>2345</v>
      </c>
      <c r="F24" t="s">
        <v>2344</v>
      </c>
      <c r="G24" t="s">
        <v>2354</v>
      </c>
      <c r="H24" s="54">
        <f>DATEDIF(Table4_2[[#This Row],[Date of Birth]],$K$1,"y")</f>
        <v>48</v>
      </c>
    </row>
    <row r="25" spans="1:8" x14ac:dyDescent="0.3">
      <c r="A25" t="s">
        <v>1024</v>
      </c>
      <c r="B25" s="77">
        <v>32806</v>
      </c>
      <c r="C25" s="54">
        <v>3</v>
      </c>
      <c r="D25" s="2">
        <v>11037.51</v>
      </c>
      <c r="E25" t="s">
        <v>2345</v>
      </c>
      <c r="F25" t="s">
        <v>2347</v>
      </c>
      <c r="G25" t="s">
        <v>2348</v>
      </c>
      <c r="H25" s="54">
        <f>DATEDIF(Table4_2[[#This Row],[Date of Birth]],$K$1,"y")</f>
        <v>33</v>
      </c>
    </row>
    <row r="26" spans="1:8" x14ac:dyDescent="0.3">
      <c r="A26" t="s">
        <v>107</v>
      </c>
      <c r="B26" s="77">
        <v>29795</v>
      </c>
      <c r="C26" s="54">
        <v>1</v>
      </c>
      <c r="D26" s="2">
        <v>40208.559999999998</v>
      </c>
      <c r="E26" t="s">
        <v>2347</v>
      </c>
      <c r="F26" t="s">
        <v>2344</v>
      </c>
      <c r="G26" t="s">
        <v>2349</v>
      </c>
      <c r="H26" s="54">
        <f>DATEDIF(Table4_2[[#This Row],[Date of Birth]],$K$1,"y")</f>
        <v>41</v>
      </c>
    </row>
    <row r="27" spans="1:8" x14ac:dyDescent="0.3">
      <c r="A27" t="s">
        <v>1025</v>
      </c>
      <c r="B27" s="77">
        <v>27373</v>
      </c>
      <c r="C27" s="54">
        <v>4</v>
      </c>
      <c r="D27" s="2">
        <v>11033.66</v>
      </c>
      <c r="E27" t="s">
        <v>2345</v>
      </c>
      <c r="F27" t="s">
        <v>2345</v>
      </c>
      <c r="G27" t="s">
        <v>2348</v>
      </c>
      <c r="H27" s="54">
        <f>DATEDIF(Table4_2[[#This Row],[Date of Birth]],$K$1,"y")</f>
        <v>48</v>
      </c>
    </row>
    <row r="28" spans="1:8" x14ac:dyDescent="0.3">
      <c r="A28" t="s">
        <v>1026</v>
      </c>
      <c r="B28" s="77">
        <v>35267</v>
      </c>
      <c r="C28" s="54">
        <v>0</v>
      </c>
      <c r="D28" s="2">
        <v>11028.56</v>
      </c>
      <c r="E28" t="s">
        <v>2345</v>
      </c>
      <c r="F28" t="s">
        <v>2345</v>
      </c>
      <c r="G28" t="s">
        <v>2348</v>
      </c>
      <c r="H28" s="54">
        <f>DATEDIF(Table4_2[[#This Row],[Date of Birth]],$K$1,"y")</f>
        <v>26</v>
      </c>
    </row>
    <row r="29" spans="1:8" x14ac:dyDescent="0.3">
      <c r="A29" t="s">
        <v>1027</v>
      </c>
      <c r="B29" s="77">
        <v>33415</v>
      </c>
      <c r="C29" s="54">
        <v>3</v>
      </c>
      <c r="D29" s="2">
        <v>11018.05</v>
      </c>
      <c r="E29" t="s">
        <v>2345</v>
      </c>
      <c r="F29" t="s">
        <v>2344</v>
      </c>
      <c r="G29" t="s">
        <v>2348</v>
      </c>
      <c r="H29" s="54">
        <f>DATEDIF(Table4_2[[#This Row],[Date of Birth]],$K$1,"y")</f>
        <v>31</v>
      </c>
    </row>
    <row r="30" spans="1:8" x14ac:dyDescent="0.3">
      <c r="A30" t="s">
        <v>1028</v>
      </c>
      <c r="B30" s="77">
        <v>27378</v>
      </c>
      <c r="C30" s="54">
        <v>4</v>
      </c>
      <c r="D30" s="2">
        <v>11015.17</v>
      </c>
      <c r="E30" t="s">
        <v>2345</v>
      </c>
      <c r="F30" t="s">
        <v>2347</v>
      </c>
      <c r="G30" t="s">
        <v>2348</v>
      </c>
      <c r="H30" s="54">
        <f>DATEDIF(Table4_2[[#This Row],[Date of Birth]],$K$1,"y")</f>
        <v>48</v>
      </c>
    </row>
    <row r="31" spans="1:8" x14ac:dyDescent="0.3">
      <c r="A31" t="s">
        <v>1029</v>
      </c>
      <c r="B31" s="77">
        <v>25135</v>
      </c>
      <c r="C31" s="54">
        <v>2</v>
      </c>
      <c r="D31" s="2">
        <v>11013.71</v>
      </c>
      <c r="E31" t="s">
        <v>2345</v>
      </c>
      <c r="F31" t="s">
        <v>2347</v>
      </c>
      <c r="G31" t="s">
        <v>2346</v>
      </c>
      <c r="H31" s="54">
        <f>DATEDIF(Table4_2[[#This Row],[Date of Birth]],$K$1,"y")</f>
        <v>54</v>
      </c>
    </row>
    <row r="32" spans="1:8" x14ac:dyDescent="0.3">
      <c r="A32" t="s">
        <v>1030</v>
      </c>
      <c r="B32" s="77">
        <v>36786</v>
      </c>
      <c r="C32" s="54">
        <v>0</v>
      </c>
      <c r="D32" s="2">
        <v>10991.58</v>
      </c>
      <c r="E32" t="s">
        <v>2345</v>
      </c>
      <c r="F32" t="s">
        <v>2345</v>
      </c>
      <c r="G32" t="s">
        <v>2348</v>
      </c>
      <c r="H32" s="54">
        <f>DATEDIF(Table4_2[[#This Row],[Date of Birth]],$K$1,"y")</f>
        <v>22</v>
      </c>
    </row>
    <row r="33" spans="1:8" x14ac:dyDescent="0.3">
      <c r="A33" t="s">
        <v>1031</v>
      </c>
      <c r="B33" s="77">
        <v>24094</v>
      </c>
      <c r="C33" s="54">
        <v>0</v>
      </c>
      <c r="D33" s="2">
        <v>10982.5</v>
      </c>
      <c r="E33" t="s">
        <v>2345</v>
      </c>
      <c r="F33" t="s">
        <v>2345</v>
      </c>
      <c r="G33" t="s">
        <v>2346</v>
      </c>
      <c r="H33" s="54">
        <f>DATEDIF(Table4_2[[#This Row],[Date of Birth]],$K$1,"y")</f>
        <v>57</v>
      </c>
    </row>
    <row r="34" spans="1:8" x14ac:dyDescent="0.3">
      <c r="A34" t="s">
        <v>1032</v>
      </c>
      <c r="B34" s="77">
        <v>26958</v>
      </c>
      <c r="C34" s="54">
        <v>4</v>
      </c>
      <c r="D34" s="2">
        <v>10977.21</v>
      </c>
      <c r="E34" t="s">
        <v>2345</v>
      </c>
      <c r="F34" t="s">
        <v>2347</v>
      </c>
      <c r="G34" t="s">
        <v>2346</v>
      </c>
      <c r="H34" s="54">
        <f>DATEDIF(Table4_2[[#This Row],[Date of Birth]],$K$1,"y")</f>
        <v>49</v>
      </c>
    </row>
    <row r="35" spans="1:8" x14ac:dyDescent="0.3">
      <c r="A35" t="s">
        <v>1033</v>
      </c>
      <c r="B35" s="77">
        <v>24297</v>
      </c>
      <c r="C35" s="54">
        <v>0</v>
      </c>
      <c r="D35" s="2">
        <v>10976.25</v>
      </c>
      <c r="E35" t="s">
        <v>2345</v>
      </c>
      <c r="F35" t="s">
        <v>2344</v>
      </c>
      <c r="G35" t="s">
        <v>2348</v>
      </c>
      <c r="H35" s="54">
        <f>DATEDIF(Table4_2[[#This Row],[Date of Birth]],$K$1,"y")</f>
        <v>56</v>
      </c>
    </row>
    <row r="36" spans="1:8" x14ac:dyDescent="0.3">
      <c r="A36" t="s">
        <v>1034</v>
      </c>
      <c r="B36" s="77">
        <v>23912</v>
      </c>
      <c r="C36" s="54">
        <v>0</v>
      </c>
      <c r="D36" s="2">
        <v>10965.45</v>
      </c>
      <c r="E36" t="s">
        <v>2345</v>
      </c>
      <c r="F36" t="s">
        <v>2344</v>
      </c>
      <c r="G36" t="s">
        <v>2349</v>
      </c>
      <c r="H36" s="54">
        <f>DATEDIF(Table4_2[[#This Row],[Date of Birth]],$K$1,"y")</f>
        <v>57</v>
      </c>
    </row>
    <row r="37" spans="1:8" x14ac:dyDescent="0.3">
      <c r="A37" t="s">
        <v>108</v>
      </c>
      <c r="B37" s="77">
        <v>29085</v>
      </c>
      <c r="C37" s="54">
        <v>2</v>
      </c>
      <c r="D37" s="2">
        <v>40204.83</v>
      </c>
      <c r="E37" t="s">
        <v>2347</v>
      </c>
      <c r="F37" t="s">
        <v>2345</v>
      </c>
      <c r="G37" t="s">
        <v>2348</v>
      </c>
      <c r="H37" s="54">
        <f>DATEDIF(Table4_2[[#This Row],[Date of Birth]],$K$1,"y")</f>
        <v>43</v>
      </c>
    </row>
    <row r="38" spans="1:8" x14ac:dyDescent="0.3">
      <c r="A38" t="s">
        <v>1035</v>
      </c>
      <c r="B38" s="77">
        <v>25429</v>
      </c>
      <c r="C38" s="54">
        <v>1</v>
      </c>
      <c r="D38" s="2">
        <v>10959.69</v>
      </c>
      <c r="E38" t="s">
        <v>2345</v>
      </c>
      <c r="F38" t="s">
        <v>2345</v>
      </c>
      <c r="G38" t="s">
        <v>2348</v>
      </c>
      <c r="H38" s="54">
        <f>DATEDIF(Table4_2[[#This Row],[Date of Birth]],$K$1,"y")</f>
        <v>53</v>
      </c>
    </row>
    <row r="39" spans="1:8" x14ac:dyDescent="0.3">
      <c r="A39" t="s">
        <v>1036</v>
      </c>
      <c r="B39" s="77">
        <v>24080</v>
      </c>
      <c r="C39" s="54">
        <v>0</v>
      </c>
      <c r="D39" s="2">
        <v>10959.33</v>
      </c>
      <c r="E39" t="s">
        <v>2345</v>
      </c>
      <c r="F39" t="s">
        <v>2345</v>
      </c>
      <c r="G39" t="s">
        <v>2349</v>
      </c>
      <c r="H39" s="54">
        <f>DATEDIF(Table4_2[[#This Row],[Date of Birth]],$K$1,"y")</f>
        <v>57</v>
      </c>
    </row>
    <row r="40" spans="1:8" x14ac:dyDescent="0.3">
      <c r="A40" t="s">
        <v>1037</v>
      </c>
      <c r="B40" s="77">
        <v>25517</v>
      </c>
      <c r="C40" s="54">
        <v>1</v>
      </c>
      <c r="D40" s="2">
        <v>10942.13</v>
      </c>
      <c r="E40" t="s">
        <v>2345</v>
      </c>
      <c r="F40" t="s">
        <v>2345</v>
      </c>
      <c r="G40" t="s">
        <v>2348</v>
      </c>
      <c r="H40" s="54">
        <f>DATEDIF(Table4_2[[#This Row],[Date of Birth]],$K$1,"y")</f>
        <v>53</v>
      </c>
    </row>
    <row r="41" spans="1:8" x14ac:dyDescent="0.3">
      <c r="A41" t="s">
        <v>1038</v>
      </c>
      <c r="B41" s="77">
        <v>25154</v>
      </c>
      <c r="C41" s="54">
        <v>1</v>
      </c>
      <c r="D41" s="2">
        <v>10928.85</v>
      </c>
      <c r="E41" t="s">
        <v>2345</v>
      </c>
      <c r="F41" t="s">
        <v>2345</v>
      </c>
      <c r="G41" t="s">
        <v>2346</v>
      </c>
      <c r="H41" s="54">
        <f>DATEDIF(Table4_2[[#This Row],[Date of Birth]],$K$1,"y")</f>
        <v>54</v>
      </c>
    </row>
    <row r="42" spans="1:8" x14ac:dyDescent="0.3">
      <c r="A42" t="s">
        <v>1039</v>
      </c>
      <c r="B42" s="77">
        <v>25155</v>
      </c>
      <c r="C42" s="54">
        <v>0</v>
      </c>
      <c r="D42" s="2">
        <v>10923.93</v>
      </c>
      <c r="E42" t="s">
        <v>2345</v>
      </c>
      <c r="F42" t="s">
        <v>2347</v>
      </c>
      <c r="G42" t="s">
        <v>2355</v>
      </c>
      <c r="H42" s="54">
        <f>DATEDIF(Table4_2[[#This Row],[Date of Birth]],$K$1,"y")</f>
        <v>54</v>
      </c>
    </row>
    <row r="43" spans="1:8" x14ac:dyDescent="0.3">
      <c r="A43" t="s">
        <v>1040</v>
      </c>
      <c r="B43" s="77">
        <v>34583</v>
      </c>
      <c r="C43" s="54">
        <v>0</v>
      </c>
      <c r="D43" s="2">
        <v>10886.66</v>
      </c>
      <c r="E43" t="s">
        <v>2345</v>
      </c>
      <c r="F43" t="s">
        <v>2345</v>
      </c>
      <c r="G43" t="s">
        <v>2348</v>
      </c>
      <c r="H43" s="54">
        <f>DATEDIF(Table4_2[[#This Row],[Date of Birth]],$K$1,"y")</f>
        <v>28</v>
      </c>
    </row>
    <row r="44" spans="1:8" x14ac:dyDescent="0.3">
      <c r="A44" t="s">
        <v>1041</v>
      </c>
      <c r="B44" s="77">
        <v>26287</v>
      </c>
      <c r="C44" s="54">
        <v>2</v>
      </c>
      <c r="D44" s="2">
        <v>10848.13</v>
      </c>
      <c r="E44" t="s">
        <v>2345</v>
      </c>
      <c r="F44" t="s">
        <v>2345</v>
      </c>
      <c r="G44" t="s">
        <v>2348</v>
      </c>
      <c r="H44" s="54">
        <f>DATEDIF(Table4_2[[#This Row],[Date of Birth]],$K$1,"y")</f>
        <v>51</v>
      </c>
    </row>
    <row r="45" spans="1:8" x14ac:dyDescent="0.3">
      <c r="A45" t="s">
        <v>1042</v>
      </c>
      <c r="B45" s="77">
        <v>25047</v>
      </c>
      <c r="C45" s="54">
        <v>1</v>
      </c>
      <c r="D45" s="2">
        <v>10825.25</v>
      </c>
      <c r="E45" t="s">
        <v>2345</v>
      </c>
      <c r="F45" t="s">
        <v>2345</v>
      </c>
      <c r="G45" t="s">
        <v>2348</v>
      </c>
      <c r="H45" s="54">
        <f>DATEDIF(Table4_2[[#This Row],[Date of Birth]],$K$1,"y")</f>
        <v>54</v>
      </c>
    </row>
    <row r="46" spans="1:8" x14ac:dyDescent="0.3">
      <c r="A46" t="s">
        <v>1043</v>
      </c>
      <c r="B46" s="77">
        <v>24747</v>
      </c>
      <c r="C46" s="54">
        <v>1</v>
      </c>
      <c r="D46" s="2">
        <v>10807.49</v>
      </c>
      <c r="E46" t="s">
        <v>2345</v>
      </c>
      <c r="F46" t="s">
        <v>2344</v>
      </c>
      <c r="G46" t="s">
        <v>2346</v>
      </c>
      <c r="H46" s="54">
        <f>DATEDIF(Table4_2[[#This Row],[Date of Birth]],$K$1,"y")</f>
        <v>55</v>
      </c>
    </row>
    <row r="47" spans="1:8" x14ac:dyDescent="0.3">
      <c r="A47" t="s">
        <v>1044</v>
      </c>
      <c r="B47" s="77">
        <v>25920</v>
      </c>
      <c r="C47" s="54">
        <v>2</v>
      </c>
      <c r="D47" s="2">
        <v>10806.84</v>
      </c>
      <c r="E47" t="s">
        <v>2345</v>
      </c>
      <c r="F47" t="s">
        <v>2344</v>
      </c>
      <c r="G47" t="s">
        <v>2349</v>
      </c>
      <c r="H47" s="54">
        <f>DATEDIF(Table4_2[[#This Row],[Date of Birth]],$K$1,"y")</f>
        <v>52</v>
      </c>
    </row>
    <row r="48" spans="1:8" x14ac:dyDescent="0.3">
      <c r="A48" t="s">
        <v>109</v>
      </c>
      <c r="B48" s="77">
        <v>31341</v>
      </c>
      <c r="C48" s="54">
        <v>4</v>
      </c>
      <c r="D48" s="2">
        <v>40182.25</v>
      </c>
      <c r="E48" t="s">
        <v>2347</v>
      </c>
      <c r="F48" t="s">
        <v>2344</v>
      </c>
      <c r="G48" t="s">
        <v>2349</v>
      </c>
      <c r="H48" s="54">
        <f>DATEDIF(Table4_2[[#This Row],[Date of Birth]],$K$1,"y")</f>
        <v>37</v>
      </c>
    </row>
    <row r="49" spans="1:8" x14ac:dyDescent="0.3">
      <c r="A49" t="s">
        <v>1045</v>
      </c>
      <c r="B49" s="77">
        <v>25869</v>
      </c>
      <c r="C49" s="54">
        <v>1</v>
      </c>
      <c r="D49" s="2">
        <v>10797.34</v>
      </c>
      <c r="E49" t="s">
        <v>2345</v>
      </c>
      <c r="F49" t="s">
        <v>2344</v>
      </c>
      <c r="G49" t="s">
        <v>2356</v>
      </c>
      <c r="H49" s="54">
        <f>DATEDIF(Table4_2[[#This Row],[Date of Birth]],$K$1,"y")</f>
        <v>52</v>
      </c>
    </row>
    <row r="50" spans="1:8" x14ac:dyDescent="0.3">
      <c r="A50" t="s">
        <v>1046</v>
      </c>
      <c r="B50" s="77">
        <v>24768</v>
      </c>
      <c r="C50" s="54">
        <v>0</v>
      </c>
      <c r="D50" s="2">
        <v>10796.35</v>
      </c>
      <c r="E50" t="s">
        <v>2345</v>
      </c>
      <c r="F50" t="s">
        <v>2347</v>
      </c>
      <c r="G50" t="s">
        <v>2351</v>
      </c>
      <c r="H50" s="54">
        <f>DATEDIF(Table4_2[[#This Row],[Date of Birth]],$K$1,"y")</f>
        <v>55</v>
      </c>
    </row>
    <row r="51" spans="1:8" x14ac:dyDescent="0.3">
      <c r="A51" t="s">
        <v>1047</v>
      </c>
      <c r="B51" s="77">
        <v>36518</v>
      </c>
      <c r="C51" s="54">
        <v>0</v>
      </c>
      <c r="D51" s="2">
        <v>10795.94</v>
      </c>
      <c r="E51" t="s">
        <v>2345</v>
      </c>
      <c r="F51" t="s">
        <v>2347</v>
      </c>
      <c r="G51" t="s">
        <v>2349</v>
      </c>
      <c r="H51" s="54">
        <f>DATEDIF(Table4_2[[#This Row],[Date of Birth]],$K$1,"y")</f>
        <v>23</v>
      </c>
    </row>
    <row r="52" spans="1:8" x14ac:dyDescent="0.3">
      <c r="A52" t="s">
        <v>1048</v>
      </c>
      <c r="B52" s="77">
        <v>24787</v>
      </c>
      <c r="C52" s="54">
        <v>1</v>
      </c>
      <c r="D52" s="2">
        <v>10791.96</v>
      </c>
      <c r="E52" t="s">
        <v>2345</v>
      </c>
      <c r="F52" t="s">
        <v>2344</v>
      </c>
      <c r="G52" t="s">
        <v>2349</v>
      </c>
      <c r="H52" s="54">
        <f>DATEDIF(Table4_2[[#This Row],[Date of Birth]],$K$1,"y")</f>
        <v>55</v>
      </c>
    </row>
    <row r="53" spans="1:8" x14ac:dyDescent="0.3">
      <c r="A53" t="s">
        <v>1049</v>
      </c>
      <c r="B53" s="77">
        <v>32837</v>
      </c>
      <c r="C53" s="54">
        <v>3</v>
      </c>
      <c r="D53" s="2">
        <v>10769.75</v>
      </c>
      <c r="E53" t="s">
        <v>2345</v>
      </c>
      <c r="F53" t="s">
        <v>2344</v>
      </c>
      <c r="G53" t="s">
        <v>2362</v>
      </c>
      <c r="H53" s="54">
        <f>DATEDIF(Table4_2[[#This Row],[Date of Birth]],$K$1,"y")</f>
        <v>33</v>
      </c>
    </row>
    <row r="54" spans="1:8" x14ac:dyDescent="0.3">
      <c r="A54" t="s">
        <v>1050</v>
      </c>
      <c r="B54" s="77">
        <v>31653</v>
      </c>
      <c r="C54" s="54">
        <v>3</v>
      </c>
      <c r="D54" s="2">
        <v>10749.02</v>
      </c>
      <c r="E54" t="s">
        <v>2345</v>
      </c>
      <c r="F54" t="s">
        <v>2347</v>
      </c>
      <c r="G54" t="s">
        <v>2361</v>
      </c>
      <c r="H54" s="54">
        <f>DATEDIF(Table4_2[[#This Row],[Date of Birth]],$K$1,"y")</f>
        <v>36</v>
      </c>
    </row>
    <row r="55" spans="1:8" x14ac:dyDescent="0.3">
      <c r="A55" t="s">
        <v>1051</v>
      </c>
      <c r="B55" s="77">
        <v>27372</v>
      </c>
      <c r="C55" s="54">
        <v>4</v>
      </c>
      <c r="D55" s="2">
        <v>10736.87</v>
      </c>
      <c r="E55" t="s">
        <v>2345</v>
      </c>
      <c r="F55" t="s">
        <v>2347</v>
      </c>
      <c r="G55" t="s">
        <v>2352</v>
      </c>
      <c r="H55" s="54">
        <f>DATEDIF(Table4_2[[#This Row],[Date of Birth]],$K$1,"y")</f>
        <v>48</v>
      </c>
    </row>
    <row r="56" spans="1:8" x14ac:dyDescent="0.3">
      <c r="A56" t="s">
        <v>1052</v>
      </c>
      <c r="B56" s="77">
        <v>33780</v>
      </c>
      <c r="C56" s="54">
        <v>0</v>
      </c>
      <c r="D56" s="2">
        <v>10719.57</v>
      </c>
      <c r="E56" t="s">
        <v>2345</v>
      </c>
      <c r="F56" t="s">
        <v>2347</v>
      </c>
      <c r="G56" t="s">
        <v>2348</v>
      </c>
      <c r="H56" s="54">
        <f>DATEDIF(Table4_2[[#This Row],[Date of Birth]],$K$1,"y")</f>
        <v>30</v>
      </c>
    </row>
    <row r="57" spans="1:8" x14ac:dyDescent="0.3">
      <c r="A57" t="s">
        <v>1053</v>
      </c>
      <c r="B57" s="77">
        <v>24750</v>
      </c>
      <c r="C57" s="54">
        <v>0</v>
      </c>
      <c r="D57" s="2">
        <v>10713.64</v>
      </c>
      <c r="E57" t="s">
        <v>2345</v>
      </c>
      <c r="F57" t="s">
        <v>2345</v>
      </c>
      <c r="G57" t="s">
        <v>2349</v>
      </c>
      <c r="H57" s="54">
        <f>DATEDIF(Table4_2[[#This Row],[Date of Birth]],$K$1,"y")</f>
        <v>55</v>
      </c>
    </row>
    <row r="58" spans="1:8" x14ac:dyDescent="0.3">
      <c r="A58" t="s">
        <v>1054</v>
      </c>
      <c r="B58" s="77">
        <v>24683</v>
      </c>
      <c r="C58" s="54">
        <v>0</v>
      </c>
      <c r="D58" s="2">
        <v>10704.47</v>
      </c>
      <c r="E58" t="s">
        <v>2345</v>
      </c>
      <c r="F58" t="s">
        <v>2344</v>
      </c>
      <c r="G58" t="s">
        <v>2349</v>
      </c>
      <c r="H58" s="54">
        <f>DATEDIF(Table4_2[[#This Row],[Date of Birth]],$K$1,"y")</f>
        <v>55</v>
      </c>
    </row>
    <row r="59" spans="1:8" x14ac:dyDescent="0.3">
      <c r="A59" t="s">
        <v>110</v>
      </c>
      <c r="B59" s="77">
        <v>30603</v>
      </c>
      <c r="C59" s="54">
        <v>2</v>
      </c>
      <c r="D59" s="2">
        <v>40103.89</v>
      </c>
      <c r="E59" t="s">
        <v>2347</v>
      </c>
      <c r="F59" t="s">
        <v>2344</v>
      </c>
      <c r="G59" t="s">
        <v>2349</v>
      </c>
      <c r="H59" s="54">
        <f>DATEDIF(Table4_2[[#This Row],[Date of Birth]],$K$1,"y")</f>
        <v>39</v>
      </c>
    </row>
    <row r="60" spans="1:8" x14ac:dyDescent="0.3">
      <c r="A60" t="s">
        <v>1055</v>
      </c>
      <c r="B60" s="77">
        <v>26596</v>
      </c>
      <c r="C60" s="54">
        <v>3</v>
      </c>
      <c r="D60" s="2">
        <v>10702.64</v>
      </c>
      <c r="E60" t="s">
        <v>2345</v>
      </c>
      <c r="F60" t="s">
        <v>2345</v>
      </c>
      <c r="G60" t="s">
        <v>2346</v>
      </c>
      <c r="H60" s="54">
        <f>DATEDIF(Table4_2[[#This Row],[Date of Birth]],$K$1,"y")</f>
        <v>50</v>
      </c>
    </row>
    <row r="61" spans="1:8" x14ac:dyDescent="0.3">
      <c r="A61" t="s">
        <v>1056</v>
      </c>
      <c r="B61" s="77">
        <v>28033</v>
      </c>
      <c r="C61" s="54">
        <v>2</v>
      </c>
      <c r="D61" s="2">
        <v>10698.38</v>
      </c>
      <c r="E61" t="s">
        <v>2345</v>
      </c>
      <c r="F61" t="s">
        <v>2347</v>
      </c>
      <c r="G61" t="s">
        <v>2354</v>
      </c>
      <c r="H61" s="54">
        <f>DATEDIF(Table4_2[[#This Row],[Date of Birth]],$K$1,"y")</f>
        <v>46</v>
      </c>
    </row>
    <row r="62" spans="1:8" x14ac:dyDescent="0.3">
      <c r="A62" t="s">
        <v>1057</v>
      </c>
      <c r="B62" s="77">
        <v>28339</v>
      </c>
      <c r="C62" s="54">
        <v>2</v>
      </c>
      <c r="D62" s="2">
        <v>10690.11</v>
      </c>
      <c r="E62" t="s">
        <v>2345</v>
      </c>
      <c r="F62" t="s">
        <v>2344</v>
      </c>
      <c r="G62" t="s">
        <v>2358</v>
      </c>
      <c r="H62" s="54">
        <f>DATEDIF(Table4_2[[#This Row],[Date of Birth]],$K$1,"y")</f>
        <v>45</v>
      </c>
    </row>
    <row r="63" spans="1:8" x14ac:dyDescent="0.3">
      <c r="A63" t="s">
        <v>1058</v>
      </c>
      <c r="B63" s="77">
        <v>22896</v>
      </c>
      <c r="C63" s="54">
        <v>0</v>
      </c>
      <c r="D63" s="2">
        <v>10676.83</v>
      </c>
      <c r="E63" t="s">
        <v>2345</v>
      </c>
      <c r="F63" t="s">
        <v>2345</v>
      </c>
      <c r="G63" t="s">
        <v>2346</v>
      </c>
      <c r="H63" s="54">
        <f>DATEDIF(Table4_2[[#This Row],[Date of Birth]],$K$1,"y")</f>
        <v>60</v>
      </c>
    </row>
    <row r="64" spans="1:8" x14ac:dyDescent="0.3">
      <c r="A64" t="s">
        <v>1059</v>
      </c>
      <c r="B64" s="77">
        <v>28086</v>
      </c>
      <c r="C64" s="54">
        <v>2</v>
      </c>
      <c r="D64" s="2">
        <v>10665.44</v>
      </c>
      <c r="E64" t="s">
        <v>2345</v>
      </c>
      <c r="F64" t="s">
        <v>2344</v>
      </c>
      <c r="G64" t="s">
        <v>2358</v>
      </c>
      <c r="H64" s="54">
        <f>DATEDIF(Table4_2[[#This Row],[Date of Birth]],$K$1,"y")</f>
        <v>46</v>
      </c>
    </row>
    <row r="65" spans="1:8" x14ac:dyDescent="0.3">
      <c r="A65" t="s">
        <v>1060</v>
      </c>
      <c r="B65" s="77">
        <v>23597</v>
      </c>
      <c r="C65" s="54">
        <v>0</v>
      </c>
      <c r="D65" s="2">
        <v>10627.81</v>
      </c>
      <c r="E65" t="s">
        <v>2345</v>
      </c>
      <c r="F65" t="s">
        <v>2345</v>
      </c>
      <c r="G65" t="s">
        <v>2346</v>
      </c>
      <c r="H65" s="54">
        <f>DATEDIF(Table4_2[[#This Row],[Date of Birth]],$K$1,"y")</f>
        <v>58</v>
      </c>
    </row>
    <row r="66" spans="1:8" x14ac:dyDescent="0.3">
      <c r="A66" t="s">
        <v>1061</v>
      </c>
      <c r="B66" s="77">
        <v>33060</v>
      </c>
      <c r="C66" s="54">
        <v>3</v>
      </c>
      <c r="D66" s="2">
        <v>10620.26</v>
      </c>
      <c r="E66" t="s">
        <v>2345</v>
      </c>
      <c r="F66" t="s">
        <v>2345</v>
      </c>
      <c r="G66" t="s">
        <v>2348</v>
      </c>
      <c r="H66" s="54">
        <f>DATEDIF(Table4_2[[#This Row],[Date of Birth]],$K$1,"y")</f>
        <v>32</v>
      </c>
    </row>
    <row r="67" spans="1:8" x14ac:dyDescent="0.3">
      <c r="A67" t="s">
        <v>1062</v>
      </c>
      <c r="B67" s="77">
        <v>33808</v>
      </c>
      <c r="C67" s="54">
        <v>0</v>
      </c>
      <c r="D67" s="2">
        <v>10617.04</v>
      </c>
      <c r="E67" t="s">
        <v>2345</v>
      </c>
      <c r="F67" t="s">
        <v>2345</v>
      </c>
      <c r="G67" t="s">
        <v>2361</v>
      </c>
      <c r="H67" s="54">
        <f>DATEDIF(Table4_2[[#This Row],[Date of Birth]],$K$1,"y")</f>
        <v>30</v>
      </c>
    </row>
    <row r="68" spans="1:8" x14ac:dyDescent="0.3">
      <c r="A68" t="s">
        <v>1063</v>
      </c>
      <c r="B68" s="77">
        <v>23920</v>
      </c>
      <c r="C68" s="54">
        <v>0</v>
      </c>
      <c r="D68" s="2">
        <v>10608.67</v>
      </c>
      <c r="E68" t="s">
        <v>2345</v>
      </c>
      <c r="F68" t="s">
        <v>2345</v>
      </c>
      <c r="G68" t="s">
        <v>2348</v>
      </c>
      <c r="H68" s="54">
        <f>DATEDIF(Table4_2[[#This Row],[Date of Birth]],$K$1,"y")</f>
        <v>57</v>
      </c>
    </row>
    <row r="69" spans="1:8" x14ac:dyDescent="0.3">
      <c r="A69" t="s">
        <v>1064</v>
      </c>
      <c r="B69" s="77">
        <v>24290</v>
      </c>
      <c r="C69" s="54">
        <v>0</v>
      </c>
      <c r="D69" s="2">
        <v>10602.39</v>
      </c>
      <c r="E69" t="s">
        <v>2345</v>
      </c>
      <c r="F69" t="s">
        <v>2345</v>
      </c>
      <c r="G69" t="s">
        <v>2349</v>
      </c>
      <c r="H69" s="54">
        <f>DATEDIF(Table4_2[[#This Row],[Date of Birth]],$K$1,"y")</f>
        <v>56</v>
      </c>
    </row>
    <row r="70" spans="1:8" x14ac:dyDescent="0.3">
      <c r="A70" t="s">
        <v>111</v>
      </c>
      <c r="B70" s="77">
        <v>24331</v>
      </c>
      <c r="C70" s="54">
        <v>0</v>
      </c>
      <c r="D70" s="2">
        <v>40069.440000000002</v>
      </c>
      <c r="E70" t="s">
        <v>2347</v>
      </c>
      <c r="F70" t="s">
        <v>2345</v>
      </c>
      <c r="G70" t="s">
        <v>2349</v>
      </c>
      <c r="H70" s="54">
        <f>DATEDIF(Table4_2[[#This Row],[Date of Birth]],$K$1,"y")</f>
        <v>56</v>
      </c>
    </row>
    <row r="71" spans="1:8" x14ac:dyDescent="0.3">
      <c r="A71" t="s">
        <v>1065</v>
      </c>
      <c r="B71" s="77">
        <v>24646</v>
      </c>
      <c r="C71" s="54">
        <v>0</v>
      </c>
      <c r="D71" s="2">
        <v>10601.63</v>
      </c>
      <c r="E71" t="s">
        <v>2345</v>
      </c>
      <c r="F71" t="s">
        <v>2344</v>
      </c>
      <c r="G71" t="s">
        <v>2348</v>
      </c>
      <c r="H71" s="54">
        <f>DATEDIF(Table4_2[[#This Row],[Date of Birth]],$K$1,"y")</f>
        <v>55</v>
      </c>
    </row>
    <row r="72" spans="1:8" x14ac:dyDescent="0.3">
      <c r="A72" t="s">
        <v>1066</v>
      </c>
      <c r="B72" s="77">
        <v>24308</v>
      </c>
      <c r="C72" s="54">
        <v>0</v>
      </c>
      <c r="D72" s="2">
        <v>10601.41</v>
      </c>
      <c r="E72" t="s">
        <v>2345</v>
      </c>
      <c r="F72" t="s">
        <v>2344</v>
      </c>
      <c r="G72" t="s">
        <v>2349</v>
      </c>
      <c r="H72" s="54">
        <f>DATEDIF(Table4_2[[#This Row],[Date of Birth]],$K$1,"y")</f>
        <v>56</v>
      </c>
    </row>
    <row r="73" spans="1:8" x14ac:dyDescent="0.3">
      <c r="A73" t="s">
        <v>1067</v>
      </c>
      <c r="B73" s="77">
        <v>26647</v>
      </c>
      <c r="C73" s="54">
        <v>3</v>
      </c>
      <c r="D73" s="2">
        <v>10600.55</v>
      </c>
      <c r="E73" t="s">
        <v>2345</v>
      </c>
      <c r="F73" t="s">
        <v>2347</v>
      </c>
      <c r="G73" t="s">
        <v>2348</v>
      </c>
      <c r="H73" s="54">
        <f>DATEDIF(Table4_2[[#This Row],[Date of Birth]],$K$1,"y")</f>
        <v>50</v>
      </c>
    </row>
    <row r="74" spans="1:8" x14ac:dyDescent="0.3">
      <c r="A74" t="s">
        <v>1068</v>
      </c>
      <c r="B74" s="77">
        <v>24805</v>
      </c>
      <c r="C74" s="54">
        <v>0</v>
      </c>
      <c r="D74" s="2">
        <v>10594.5</v>
      </c>
      <c r="E74" t="s">
        <v>2345</v>
      </c>
      <c r="F74" t="s">
        <v>2347</v>
      </c>
      <c r="G74" t="s">
        <v>2348</v>
      </c>
      <c r="H74" s="54">
        <f>DATEDIF(Table4_2[[#This Row],[Date of Birth]],$K$1,"y")</f>
        <v>55</v>
      </c>
    </row>
    <row r="75" spans="1:8" x14ac:dyDescent="0.3">
      <c r="A75" t="s">
        <v>1069</v>
      </c>
      <c r="B75" s="77">
        <v>24414</v>
      </c>
      <c r="C75" s="54">
        <v>0</v>
      </c>
      <c r="D75" s="2">
        <v>10594.23</v>
      </c>
      <c r="E75" t="s">
        <v>2345</v>
      </c>
      <c r="F75" t="s">
        <v>2345</v>
      </c>
      <c r="G75" t="s">
        <v>2346</v>
      </c>
      <c r="H75" s="54">
        <f>DATEDIF(Table4_2[[#This Row],[Date of Birth]],$K$1,"y")</f>
        <v>56</v>
      </c>
    </row>
    <row r="76" spans="1:8" x14ac:dyDescent="0.3">
      <c r="A76" t="s">
        <v>1070</v>
      </c>
      <c r="B76" s="77">
        <v>25562</v>
      </c>
      <c r="C76" s="54">
        <v>1</v>
      </c>
      <c r="D76" s="2">
        <v>10579.71</v>
      </c>
      <c r="E76" t="s">
        <v>2345</v>
      </c>
      <c r="F76" t="s">
        <v>2345</v>
      </c>
      <c r="G76" t="s">
        <v>2346</v>
      </c>
      <c r="H76" s="54">
        <f>DATEDIF(Table4_2[[#This Row],[Date of Birth]],$K$1,"y")</f>
        <v>53</v>
      </c>
    </row>
    <row r="77" spans="1:8" x14ac:dyDescent="0.3">
      <c r="A77" t="s">
        <v>1071</v>
      </c>
      <c r="B77" s="77">
        <v>24452</v>
      </c>
      <c r="C77" s="54">
        <v>0</v>
      </c>
      <c r="D77" s="2">
        <v>10577.09</v>
      </c>
      <c r="E77" t="s">
        <v>2345</v>
      </c>
      <c r="F77" t="s">
        <v>2345</v>
      </c>
      <c r="G77" t="s">
        <v>2349</v>
      </c>
      <c r="H77" s="54">
        <f>DATEDIF(Table4_2[[#This Row],[Date of Birth]],$K$1,"y")</f>
        <v>56</v>
      </c>
    </row>
    <row r="78" spans="1:8" x14ac:dyDescent="0.3">
      <c r="A78" t="s">
        <v>1072</v>
      </c>
      <c r="B78" s="77">
        <v>25401</v>
      </c>
      <c r="C78" s="54">
        <v>0</v>
      </c>
      <c r="D78" s="2">
        <v>10564.88</v>
      </c>
      <c r="E78" t="s">
        <v>2345</v>
      </c>
      <c r="F78" t="s">
        <v>2347</v>
      </c>
      <c r="G78" t="s">
        <v>2355</v>
      </c>
      <c r="H78" s="54">
        <f>DATEDIF(Table4_2[[#This Row],[Date of Birth]],$K$1,"y")</f>
        <v>53</v>
      </c>
    </row>
    <row r="79" spans="1:8" x14ac:dyDescent="0.3">
      <c r="A79" t="s">
        <v>1073</v>
      </c>
      <c r="B79" s="77">
        <v>26113</v>
      </c>
      <c r="C79" s="54">
        <v>3</v>
      </c>
      <c r="D79" s="2">
        <v>10560.49</v>
      </c>
      <c r="E79" t="s">
        <v>2345</v>
      </c>
      <c r="F79" t="s">
        <v>2344</v>
      </c>
      <c r="G79" t="s">
        <v>2346</v>
      </c>
      <c r="H79" s="54">
        <f>DATEDIF(Table4_2[[#This Row],[Date of Birth]],$K$1,"y")</f>
        <v>51</v>
      </c>
    </row>
    <row r="80" spans="1:8" x14ac:dyDescent="0.3">
      <c r="A80" t="s">
        <v>1074</v>
      </c>
      <c r="B80" s="77">
        <v>26202</v>
      </c>
      <c r="C80" s="54">
        <v>0</v>
      </c>
      <c r="D80" s="2">
        <v>10546.48</v>
      </c>
      <c r="E80" t="s">
        <v>2345</v>
      </c>
      <c r="F80" t="s">
        <v>2345</v>
      </c>
      <c r="G80" t="s">
        <v>2349</v>
      </c>
      <c r="H80" s="54">
        <f>DATEDIF(Table4_2[[#This Row],[Date of Birth]],$K$1,"y")</f>
        <v>51</v>
      </c>
    </row>
    <row r="81" spans="1:8" x14ac:dyDescent="0.3">
      <c r="A81" t="s">
        <v>112</v>
      </c>
      <c r="B81" s="77">
        <v>28844</v>
      </c>
      <c r="C81" s="54">
        <v>2</v>
      </c>
      <c r="D81" s="2">
        <v>40054.730000000003</v>
      </c>
      <c r="E81" t="s">
        <v>2347</v>
      </c>
      <c r="F81" t="s">
        <v>2345</v>
      </c>
      <c r="G81" t="s">
        <v>2349</v>
      </c>
      <c r="H81" s="54">
        <f>DATEDIF(Table4_2[[#This Row],[Date of Birth]],$K$1,"y")</f>
        <v>44</v>
      </c>
    </row>
    <row r="82" spans="1:8" x14ac:dyDescent="0.3">
      <c r="A82" t="s">
        <v>1075</v>
      </c>
      <c r="B82" s="77">
        <v>28423</v>
      </c>
      <c r="C82" s="54">
        <v>2</v>
      </c>
      <c r="D82" s="2">
        <v>10495.6</v>
      </c>
      <c r="E82" t="s">
        <v>2345</v>
      </c>
      <c r="F82" t="s">
        <v>2347</v>
      </c>
      <c r="G82" t="s">
        <v>2348</v>
      </c>
      <c r="H82" s="54">
        <f>DATEDIF(Table4_2[[#This Row],[Date of Birth]],$K$1,"y")</f>
        <v>45</v>
      </c>
    </row>
    <row r="83" spans="1:8" x14ac:dyDescent="0.3">
      <c r="A83" t="s">
        <v>1076</v>
      </c>
      <c r="B83" s="77">
        <v>26591</v>
      </c>
      <c r="C83" s="54">
        <v>2</v>
      </c>
      <c r="D83" s="2">
        <v>10493.95</v>
      </c>
      <c r="E83" t="s">
        <v>2345</v>
      </c>
      <c r="F83" t="s">
        <v>2347</v>
      </c>
      <c r="G83" t="s">
        <v>2348</v>
      </c>
      <c r="H83" s="54">
        <f>DATEDIF(Table4_2[[#This Row],[Date of Birth]],$K$1,"y")</f>
        <v>50</v>
      </c>
    </row>
    <row r="84" spans="1:8" x14ac:dyDescent="0.3">
      <c r="A84" t="s">
        <v>1077</v>
      </c>
      <c r="B84" s="77">
        <v>28723</v>
      </c>
      <c r="C84" s="54">
        <v>2</v>
      </c>
      <c r="D84" s="2">
        <v>10486.55</v>
      </c>
      <c r="E84" t="s">
        <v>2345</v>
      </c>
      <c r="F84" t="s">
        <v>2345</v>
      </c>
      <c r="G84" t="s">
        <v>2354</v>
      </c>
      <c r="H84" s="54">
        <f>DATEDIF(Table4_2[[#This Row],[Date of Birth]],$K$1,"y")</f>
        <v>44</v>
      </c>
    </row>
    <row r="85" spans="1:8" x14ac:dyDescent="0.3">
      <c r="A85" t="s">
        <v>1078</v>
      </c>
      <c r="B85" s="77">
        <v>31956</v>
      </c>
      <c r="C85" s="54">
        <v>3</v>
      </c>
      <c r="D85" s="2">
        <v>10464.83</v>
      </c>
      <c r="E85" t="s">
        <v>2345</v>
      </c>
      <c r="F85" t="s">
        <v>2347</v>
      </c>
      <c r="G85" t="s">
        <v>2348</v>
      </c>
      <c r="H85" s="54">
        <f>DATEDIF(Table4_2[[#This Row],[Date of Birth]],$K$1,"y")</f>
        <v>35</v>
      </c>
    </row>
    <row r="86" spans="1:8" x14ac:dyDescent="0.3">
      <c r="A86" t="s">
        <v>1079</v>
      </c>
      <c r="B86" s="77">
        <v>25468</v>
      </c>
      <c r="C86" s="54">
        <v>1</v>
      </c>
      <c r="D86" s="2">
        <v>10461.98</v>
      </c>
      <c r="E86" t="s">
        <v>2345</v>
      </c>
      <c r="F86" t="s">
        <v>2347</v>
      </c>
      <c r="G86" t="s">
        <v>2348</v>
      </c>
      <c r="H86" s="54">
        <f>DATEDIF(Table4_2[[#This Row],[Date of Birth]],$K$1,"y")</f>
        <v>53</v>
      </c>
    </row>
    <row r="87" spans="1:8" x14ac:dyDescent="0.3">
      <c r="A87" t="s">
        <v>1080</v>
      </c>
      <c r="B87" s="77">
        <v>23585</v>
      </c>
      <c r="C87" s="54">
        <v>0</v>
      </c>
      <c r="D87" s="2">
        <v>10459.19</v>
      </c>
      <c r="E87" t="s">
        <v>2345</v>
      </c>
      <c r="F87" t="s">
        <v>2347</v>
      </c>
      <c r="G87" t="s">
        <v>2346</v>
      </c>
      <c r="H87" s="54">
        <f>DATEDIF(Table4_2[[#This Row],[Date of Birth]],$K$1,"y")</f>
        <v>58</v>
      </c>
    </row>
    <row r="88" spans="1:8" x14ac:dyDescent="0.3">
      <c r="A88" t="s">
        <v>1081</v>
      </c>
      <c r="B88" s="77">
        <v>27975</v>
      </c>
      <c r="C88" s="54">
        <v>2</v>
      </c>
      <c r="D88" s="2">
        <v>10455.14</v>
      </c>
      <c r="E88" t="s">
        <v>2345</v>
      </c>
      <c r="F88" t="s">
        <v>2344</v>
      </c>
      <c r="G88" t="s">
        <v>2358</v>
      </c>
      <c r="H88" s="54">
        <f>DATEDIF(Table4_2[[#This Row],[Date of Birth]],$K$1,"y")</f>
        <v>46</v>
      </c>
    </row>
    <row r="89" spans="1:8" x14ac:dyDescent="0.3">
      <c r="A89" t="s">
        <v>1082</v>
      </c>
      <c r="B89" s="77">
        <v>23664</v>
      </c>
      <c r="C89" s="54">
        <v>0</v>
      </c>
      <c r="D89" s="2">
        <v>10455.1</v>
      </c>
      <c r="E89" t="s">
        <v>2345</v>
      </c>
      <c r="F89" t="s">
        <v>2347</v>
      </c>
      <c r="G89" t="s">
        <v>2348</v>
      </c>
      <c r="H89" s="54">
        <f>DATEDIF(Table4_2[[#This Row],[Date of Birth]],$K$1,"y")</f>
        <v>58</v>
      </c>
    </row>
    <row r="90" spans="1:8" x14ac:dyDescent="0.3">
      <c r="A90" t="s">
        <v>1083</v>
      </c>
      <c r="B90" s="77">
        <v>25150</v>
      </c>
      <c r="C90" s="54">
        <v>1</v>
      </c>
      <c r="D90" s="2">
        <v>10450.549999999999</v>
      </c>
      <c r="E90" t="s">
        <v>2345</v>
      </c>
      <c r="F90" t="s">
        <v>2347</v>
      </c>
      <c r="G90" t="s">
        <v>2349</v>
      </c>
      <c r="H90" s="54">
        <f>DATEDIF(Table4_2[[#This Row],[Date of Birth]],$K$1,"y")</f>
        <v>54</v>
      </c>
    </row>
    <row r="91" spans="1:8" x14ac:dyDescent="0.3">
      <c r="A91" t="s">
        <v>1084</v>
      </c>
      <c r="B91" s="77">
        <v>25079</v>
      </c>
      <c r="C91" s="54">
        <v>1</v>
      </c>
      <c r="D91" s="2">
        <v>10436.1</v>
      </c>
      <c r="E91" t="s">
        <v>2345</v>
      </c>
      <c r="F91" t="s">
        <v>2345</v>
      </c>
      <c r="G91" t="s">
        <v>2349</v>
      </c>
      <c r="H91" s="54">
        <f>DATEDIF(Table4_2[[#This Row],[Date of Birth]],$K$1,"y")</f>
        <v>54</v>
      </c>
    </row>
    <row r="92" spans="1:8" x14ac:dyDescent="0.3">
      <c r="A92" t="s">
        <v>113</v>
      </c>
      <c r="B92" s="77">
        <v>30310</v>
      </c>
      <c r="C92" s="54">
        <v>2</v>
      </c>
      <c r="D92" s="2">
        <v>40003.33</v>
      </c>
      <c r="E92" t="s">
        <v>2347</v>
      </c>
      <c r="F92" t="s">
        <v>2347</v>
      </c>
      <c r="G92" t="s">
        <v>2348</v>
      </c>
      <c r="H92" s="54">
        <f>DATEDIF(Table4_2[[#This Row],[Date of Birth]],$K$1,"y")</f>
        <v>40</v>
      </c>
    </row>
    <row r="93" spans="1:8" x14ac:dyDescent="0.3">
      <c r="A93" t="s">
        <v>1085</v>
      </c>
      <c r="B93" s="77">
        <v>25073</v>
      </c>
      <c r="C93" s="54">
        <v>0</v>
      </c>
      <c r="D93" s="2">
        <v>10435.07</v>
      </c>
      <c r="E93" t="s">
        <v>2345</v>
      </c>
      <c r="F93" t="s">
        <v>2347</v>
      </c>
      <c r="G93" t="s">
        <v>2352</v>
      </c>
      <c r="H93" s="54">
        <f>DATEDIF(Table4_2[[#This Row],[Date of Birth]],$K$1,"y")</f>
        <v>54</v>
      </c>
    </row>
    <row r="94" spans="1:8" x14ac:dyDescent="0.3">
      <c r="A94" t="s">
        <v>1086</v>
      </c>
      <c r="B94" s="77">
        <v>25199</v>
      </c>
      <c r="C94" s="54">
        <v>0</v>
      </c>
      <c r="D94" s="2">
        <v>10422.92</v>
      </c>
      <c r="E94" t="s">
        <v>2345</v>
      </c>
      <c r="F94" t="s">
        <v>2347</v>
      </c>
      <c r="G94" t="s">
        <v>2359</v>
      </c>
      <c r="H94" s="54">
        <f>DATEDIF(Table4_2[[#This Row],[Date of Birth]],$K$1,"y")</f>
        <v>54</v>
      </c>
    </row>
    <row r="95" spans="1:8" x14ac:dyDescent="0.3">
      <c r="A95" t="s">
        <v>1087</v>
      </c>
      <c r="B95" s="77">
        <v>29184</v>
      </c>
      <c r="C95" s="54">
        <v>2</v>
      </c>
      <c r="D95" s="2">
        <v>10419.65</v>
      </c>
      <c r="E95" t="s">
        <v>2345</v>
      </c>
      <c r="F95" t="s">
        <v>2344</v>
      </c>
      <c r="G95" t="s">
        <v>2354</v>
      </c>
      <c r="H95" s="54">
        <f>DATEDIF(Table4_2[[#This Row],[Date of Birth]],$K$1,"y")</f>
        <v>43</v>
      </c>
    </row>
    <row r="96" spans="1:8" x14ac:dyDescent="0.3">
      <c r="A96" t="s">
        <v>1088</v>
      </c>
      <c r="B96" s="77">
        <v>26948</v>
      </c>
      <c r="C96" s="54">
        <v>0</v>
      </c>
      <c r="D96" s="2">
        <v>10419.59</v>
      </c>
      <c r="E96" t="s">
        <v>2345</v>
      </c>
      <c r="F96" t="s">
        <v>2344</v>
      </c>
      <c r="G96" t="s">
        <v>2354</v>
      </c>
      <c r="H96" s="54">
        <f>DATEDIF(Table4_2[[#This Row],[Date of Birth]],$K$1,"y")</f>
        <v>49</v>
      </c>
    </row>
    <row r="97" spans="1:8" x14ac:dyDescent="0.3">
      <c r="A97" t="s">
        <v>1089</v>
      </c>
      <c r="B97" s="77">
        <v>29518</v>
      </c>
      <c r="C97" s="54">
        <v>2</v>
      </c>
      <c r="D97" s="2">
        <v>10407.98</v>
      </c>
      <c r="E97" t="s">
        <v>2345</v>
      </c>
      <c r="F97" t="s">
        <v>2347</v>
      </c>
      <c r="G97" t="s">
        <v>2358</v>
      </c>
      <c r="H97" s="54">
        <f>DATEDIF(Table4_2[[#This Row],[Date of Birth]],$K$1,"y")</f>
        <v>42</v>
      </c>
    </row>
    <row r="98" spans="1:8" x14ac:dyDescent="0.3">
      <c r="A98" t="s">
        <v>1090</v>
      </c>
      <c r="B98" s="77">
        <v>27550</v>
      </c>
      <c r="C98" s="54">
        <v>4</v>
      </c>
      <c r="D98" s="2">
        <v>10407.09</v>
      </c>
      <c r="E98" t="s">
        <v>2345</v>
      </c>
      <c r="F98" t="s">
        <v>2347</v>
      </c>
      <c r="G98" t="s">
        <v>2350</v>
      </c>
      <c r="H98" s="54">
        <f>DATEDIF(Table4_2[[#This Row],[Date of Birth]],$K$1,"y")</f>
        <v>48</v>
      </c>
    </row>
    <row r="99" spans="1:8" x14ac:dyDescent="0.3">
      <c r="A99" t="s">
        <v>1091</v>
      </c>
      <c r="B99" s="77">
        <v>25391</v>
      </c>
      <c r="C99" s="54">
        <v>0</v>
      </c>
      <c r="D99" s="2">
        <v>10403.27</v>
      </c>
      <c r="E99" t="s">
        <v>2345</v>
      </c>
      <c r="F99" t="s">
        <v>2344</v>
      </c>
      <c r="G99" t="s">
        <v>2360</v>
      </c>
      <c r="H99" s="54">
        <f>DATEDIF(Table4_2[[#This Row],[Date of Birth]],$K$1,"y")</f>
        <v>53</v>
      </c>
    </row>
    <row r="100" spans="1:8" x14ac:dyDescent="0.3">
      <c r="A100" t="s">
        <v>1092</v>
      </c>
      <c r="B100" s="77">
        <v>26926</v>
      </c>
      <c r="C100" s="54">
        <v>3</v>
      </c>
      <c r="D100" s="2">
        <v>10381.48</v>
      </c>
      <c r="E100" t="s">
        <v>2345</v>
      </c>
      <c r="F100" t="s">
        <v>2345</v>
      </c>
      <c r="G100" t="s">
        <v>2346</v>
      </c>
      <c r="H100" s="54">
        <f>DATEDIF(Table4_2[[#This Row],[Date of Birth]],$K$1,"y")</f>
        <v>49</v>
      </c>
    </row>
    <row r="101" spans="1:8" x14ac:dyDescent="0.3">
      <c r="A101" t="s">
        <v>1093</v>
      </c>
      <c r="B101" s="77">
        <v>26936</v>
      </c>
      <c r="C101" s="54">
        <v>2</v>
      </c>
      <c r="D101" s="2">
        <v>10370.91</v>
      </c>
      <c r="E101" t="s">
        <v>2345</v>
      </c>
      <c r="F101" t="s">
        <v>2345</v>
      </c>
      <c r="G101" t="s">
        <v>2355</v>
      </c>
      <c r="H101" s="54">
        <f>DATEDIF(Table4_2[[#This Row],[Date of Birth]],$K$1,"y")</f>
        <v>49</v>
      </c>
    </row>
    <row r="102" spans="1:8" x14ac:dyDescent="0.3">
      <c r="A102" t="s">
        <v>1094</v>
      </c>
      <c r="B102" s="77">
        <v>26182</v>
      </c>
      <c r="C102" s="54">
        <v>0</v>
      </c>
      <c r="D102" s="2">
        <v>10356.67</v>
      </c>
      <c r="E102" t="s">
        <v>2345</v>
      </c>
      <c r="F102" t="s">
        <v>2347</v>
      </c>
      <c r="G102" t="s">
        <v>2354</v>
      </c>
      <c r="H102" s="54">
        <f>DATEDIF(Table4_2[[#This Row],[Date of Birth]],$K$1,"y")</f>
        <v>51</v>
      </c>
    </row>
    <row r="103" spans="1:8" x14ac:dyDescent="0.3">
      <c r="A103" t="s">
        <v>114</v>
      </c>
      <c r="B103" s="77">
        <v>31997</v>
      </c>
      <c r="C103" s="54">
        <v>3</v>
      </c>
      <c r="D103" s="2">
        <v>39983.43</v>
      </c>
      <c r="E103" t="s">
        <v>2344</v>
      </c>
      <c r="F103" t="s">
        <v>2345</v>
      </c>
      <c r="G103" t="s">
        <v>2348</v>
      </c>
      <c r="H103" s="54">
        <f>DATEDIF(Table4_2[[#This Row],[Date of Birth]],$K$1,"y")</f>
        <v>35</v>
      </c>
    </row>
    <row r="104" spans="1:8" x14ac:dyDescent="0.3">
      <c r="A104" t="s">
        <v>1095</v>
      </c>
      <c r="B104" s="77">
        <v>25371</v>
      </c>
      <c r="C104" s="54">
        <v>0</v>
      </c>
      <c r="D104" s="2">
        <v>10355.64</v>
      </c>
      <c r="E104" t="s">
        <v>2345</v>
      </c>
      <c r="F104" t="s">
        <v>2347</v>
      </c>
      <c r="G104" t="s">
        <v>2348</v>
      </c>
      <c r="H104" s="54">
        <f>DATEDIF(Table4_2[[#This Row],[Date of Birth]],$K$1,"y")</f>
        <v>53</v>
      </c>
    </row>
    <row r="105" spans="1:8" x14ac:dyDescent="0.3">
      <c r="A105" t="s">
        <v>1096</v>
      </c>
      <c r="B105" s="77">
        <v>27301</v>
      </c>
      <c r="C105" s="54">
        <v>0</v>
      </c>
      <c r="D105" s="2">
        <v>10352.48</v>
      </c>
      <c r="E105" t="s">
        <v>2345</v>
      </c>
      <c r="F105" t="s">
        <v>2347</v>
      </c>
      <c r="G105" t="s">
        <v>2348</v>
      </c>
      <c r="H105" s="54">
        <f>DATEDIF(Table4_2[[#This Row],[Date of Birth]],$K$1,"y")</f>
        <v>48</v>
      </c>
    </row>
    <row r="106" spans="1:8" x14ac:dyDescent="0.3">
      <c r="A106" t="s">
        <v>1097</v>
      </c>
      <c r="B106" s="77">
        <v>26884</v>
      </c>
      <c r="C106" s="54">
        <v>0</v>
      </c>
      <c r="D106" s="2">
        <v>10345.93</v>
      </c>
      <c r="E106" t="s">
        <v>2345</v>
      </c>
      <c r="F106" t="s">
        <v>2344</v>
      </c>
      <c r="G106" t="s">
        <v>2358</v>
      </c>
      <c r="H106" s="54">
        <f>DATEDIF(Table4_2[[#This Row],[Date of Birth]],$K$1,"y")</f>
        <v>49</v>
      </c>
    </row>
    <row r="107" spans="1:8" x14ac:dyDescent="0.3">
      <c r="A107" t="s">
        <v>1098</v>
      </c>
      <c r="B107" s="77">
        <v>25038</v>
      </c>
      <c r="C107" s="54">
        <v>0</v>
      </c>
      <c r="D107" s="2">
        <v>10338.93</v>
      </c>
      <c r="E107" t="s">
        <v>2345</v>
      </c>
      <c r="F107" t="s">
        <v>2347</v>
      </c>
      <c r="G107" t="s">
        <v>2346</v>
      </c>
      <c r="H107" s="54">
        <f>DATEDIF(Table4_2[[#This Row],[Date of Birth]],$K$1,"y")</f>
        <v>54</v>
      </c>
    </row>
    <row r="108" spans="1:8" x14ac:dyDescent="0.3">
      <c r="A108" t="s">
        <v>1099</v>
      </c>
      <c r="B108" s="77">
        <v>30153</v>
      </c>
      <c r="C108" s="54">
        <v>3</v>
      </c>
      <c r="D108" s="2">
        <v>10329.06</v>
      </c>
      <c r="E108" t="s">
        <v>2345</v>
      </c>
      <c r="F108" t="s">
        <v>2347</v>
      </c>
      <c r="G108" t="s">
        <v>2358</v>
      </c>
      <c r="H108" s="54">
        <f>DATEDIF(Table4_2[[#This Row],[Date of Birth]],$K$1,"y")</f>
        <v>40</v>
      </c>
    </row>
    <row r="109" spans="1:8" x14ac:dyDescent="0.3">
      <c r="A109" t="s">
        <v>1100</v>
      </c>
      <c r="B109" s="77">
        <v>25903</v>
      </c>
      <c r="C109" s="54">
        <v>2</v>
      </c>
      <c r="D109" s="2">
        <v>10325.209999999999</v>
      </c>
      <c r="E109" t="s">
        <v>2345</v>
      </c>
      <c r="F109" t="s">
        <v>2345</v>
      </c>
      <c r="G109" t="s">
        <v>2349</v>
      </c>
      <c r="H109" s="54">
        <f>DATEDIF(Table4_2[[#This Row],[Date of Birth]],$K$1,"y")</f>
        <v>52</v>
      </c>
    </row>
    <row r="110" spans="1:8" x14ac:dyDescent="0.3">
      <c r="A110" t="s">
        <v>1101</v>
      </c>
      <c r="B110" s="77">
        <v>33471</v>
      </c>
      <c r="C110" s="54">
        <v>3</v>
      </c>
      <c r="D110" s="2">
        <v>10322.9</v>
      </c>
      <c r="E110" t="s">
        <v>2345</v>
      </c>
      <c r="F110" t="s">
        <v>2347</v>
      </c>
      <c r="G110" t="s">
        <v>2361</v>
      </c>
      <c r="H110" s="54">
        <f>DATEDIF(Table4_2[[#This Row],[Date of Birth]],$K$1,"y")</f>
        <v>31</v>
      </c>
    </row>
    <row r="111" spans="1:8" x14ac:dyDescent="0.3">
      <c r="A111" t="s">
        <v>1102</v>
      </c>
      <c r="B111" s="77">
        <v>33559</v>
      </c>
      <c r="C111" s="54">
        <v>3</v>
      </c>
      <c r="D111" s="2">
        <v>10315.91</v>
      </c>
      <c r="E111" t="s">
        <v>2345</v>
      </c>
      <c r="F111" t="s">
        <v>2344</v>
      </c>
      <c r="G111" t="s">
        <v>2348</v>
      </c>
      <c r="H111" s="54">
        <f>DATEDIF(Table4_2[[#This Row],[Date of Birth]],$K$1,"y")</f>
        <v>31</v>
      </c>
    </row>
    <row r="112" spans="1:8" x14ac:dyDescent="0.3">
      <c r="A112" t="s">
        <v>1103</v>
      </c>
      <c r="B112" s="77">
        <v>22839</v>
      </c>
      <c r="C112" s="54">
        <v>0</v>
      </c>
      <c r="D112" s="2">
        <v>10310.780000000001</v>
      </c>
      <c r="E112" t="s">
        <v>2345</v>
      </c>
      <c r="F112" t="s">
        <v>2345</v>
      </c>
      <c r="G112" t="s">
        <v>2348</v>
      </c>
      <c r="H112" s="54">
        <f>DATEDIF(Table4_2[[#This Row],[Date of Birth]],$K$1,"y")</f>
        <v>60</v>
      </c>
    </row>
    <row r="113" spans="1:8" x14ac:dyDescent="0.3">
      <c r="A113" t="s">
        <v>1104</v>
      </c>
      <c r="B113" s="77">
        <v>23278</v>
      </c>
      <c r="C113" s="54">
        <v>0</v>
      </c>
      <c r="D113" s="2">
        <v>10308.040000000001</v>
      </c>
      <c r="E113" t="s">
        <v>2345</v>
      </c>
      <c r="F113" t="s">
        <v>2347</v>
      </c>
      <c r="G113" t="s">
        <v>2346</v>
      </c>
      <c r="H113" s="54">
        <f>DATEDIF(Table4_2[[#This Row],[Date of Birth]],$K$1,"y")</f>
        <v>59</v>
      </c>
    </row>
    <row r="114" spans="1:8" x14ac:dyDescent="0.3">
      <c r="A114" t="s">
        <v>16</v>
      </c>
      <c r="B114" s="77">
        <v>21753</v>
      </c>
      <c r="C114" s="54">
        <v>0</v>
      </c>
      <c r="D114" s="2">
        <v>48824.45</v>
      </c>
      <c r="E114" t="s">
        <v>2344</v>
      </c>
      <c r="F114" t="s">
        <v>2347</v>
      </c>
      <c r="G114" t="s">
        <v>2349</v>
      </c>
      <c r="H114" s="54">
        <f>DATEDIF(Table4_2[[#This Row],[Date of Birth]],$K$1,"y")</f>
        <v>63</v>
      </c>
    </row>
    <row r="115" spans="1:8" x14ac:dyDescent="0.3">
      <c r="A115" t="s">
        <v>115</v>
      </c>
      <c r="B115" s="77">
        <v>27730</v>
      </c>
      <c r="C115" s="54">
        <v>1</v>
      </c>
      <c r="D115" s="2">
        <v>39963.120000000003</v>
      </c>
      <c r="E115" t="s">
        <v>2344</v>
      </c>
      <c r="F115" t="s">
        <v>2344</v>
      </c>
      <c r="G115" t="s">
        <v>2349</v>
      </c>
      <c r="H115" s="54">
        <f>DATEDIF(Table4_2[[#This Row],[Date of Birth]],$K$1,"y")</f>
        <v>47</v>
      </c>
    </row>
    <row r="116" spans="1:8" x14ac:dyDescent="0.3">
      <c r="A116" t="s">
        <v>1105</v>
      </c>
      <c r="B116" s="77">
        <v>32400</v>
      </c>
      <c r="C116" s="54">
        <v>3</v>
      </c>
      <c r="D116" s="2">
        <v>10276.99</v>
      </c>
      <c r="E116" t="s">
        <v>2345</v>
      </c>
      <c r="F116" t="s">
        <v>2347</v>
      </c>
      <c r="G116" t="s">
        <v>2358</v>
      </c>
      <c r="H116" s="54">
        <f>DATEDIF(Table4_2[[#This Row],[Date of Birth]],$K$1,"y")</f>
        <v>34</v>
      </c>
    </row>
    <row r="117" spans="1:8" x14ac:dyDescent="0.3">
      <c r="A117" t="s">
        <v>1106</v>
      </c>
      <c r="B117" s="77">
        <v>25740</v>
      </c>
      <c r="C117" s="54">
        <v>0</v>
      </c>
      <c r="D117" s="2">
        <v>10274.33</v>
      </c>
      <c r="E117" t="s">
        <v>2345</v>
      </c>
      <c r="F117" t="s">
        <v>2347</v>
      </c>
      <c r="G117" t="s">
        <v>2355</v>
      </c>
      <c r="H117" s="54">
        <f>DATEDIF(Table4_2[[#This Row],[Date of Birth]],$K$1,"y")</f>
        <v>52</v>
      </c>
    </row>
    <row r="118" spans="1:8" x14ac:dyDescent="0.3">
      <c r="A118" t="s">
        <v>1107</v>
      </c>
      <c r="B118" s="77">
        <v>26995</v>
      </c>
      <c r="C118" s="54">
        <v>3</v>
      </c>
      <c r="D118" s="2">
        <v>10269.459999999999</v>
      </c>
      <c r="E118" t="s">
        <v>2345</v>
      </c>
      <c r="F118" t="s">
        <v>2345</v>
      </c>
      <c r="G118" t="s">
        <v>2348</v>
      </c>
      <c r="H118" s="54">
        <f>DATEDIF(Table4_2[[#This Row],[Date of Birth]],$K$1,"y")</f>
        <v>49</v>
      </c>
    </row>
    <row r="119" spans="1:8" x14ac:dyDescent="0.3">
      <c r="A119" t="s">
        <v>1108</v>
      </c>
      <c r="B119" s="77">
        <v>26912</v>
      </c>
      <c r="C119" s="54">
        <v>3</v>
      </c>
      <c r="D119" s="2">
        <v>10264.44</v>
      </c>
      <c r="E119" t="s">
        <v>2345</v>
      </c>
      <c r="F119" t="s">
        <v>2344</v>
      </c>
      <c r="G119" t="s">
        <v>2348</v>
      </c>
      <c r="H119" s="54">
        <f>DATEDIF(Table4_2[[#This Row],[Date of Birth]],$K$1,"y")</f>
        <v>49</v>
      </c>
    </row>
    <row r="120" spans="1:8" x14ac:dyDescent="0.3">
      <c r="A120" t="s">
        <v>1109</v>
      </c>
      <c r="B120" s="77">
        <v>27621</v>
      </c>
      <c r="C120" s="54">
        <v>1</v>
      </c>
      <c r="D120" s="2">
        <v>10259.129999999999</v>
      </c>
      <c r="E120" t="s">
        <v>2345</v>
      </c>
      <c r="F120" t="s">
        <v>2344</v>
      </c>
      <c r="G120" t="s">
        <v>2349</v>
      </c>
      <c r="H120" s="54">
        <f>DATEDIF(Table4_2[[#This Row],[Date of Birth]],$K$1,"y")</f>
        <v>47</v>
      </c>
    </row>
    <row r="121" spans="1:8" x14ac:dyDescent="0.3">
      <c r="A121" t="s">
        <v>1110</v>
      </c>
      <c r="B121" s="77">
        <v>25104</v>
      </c>
      <c r="C121" s="54">
        <v>0</v>
      </c>
      <c r="D121" s="2">
        <v>10231.5</v>
      </c>
      <c r="E121" t="s">
        <v>2345</v>
      </c>
      <c r="F121" t="s">
        <v>2347</v>
      </c>
      <c r="G121" t="s">
        <v>2348</v>
      </c>
      <c r="H121" s="54">
        <f>DATEDIF(Table4_2[[#This Row],[Date of Birth]],$K$1,"y")</f>
        <v>54</v>
      </c>
    </row>
    <row r="122" spans="1:8" x14ac:dyDescent="0.3">
      <c r="A122" t="s">
        <v>1111</v>
      </c>
      <c r="B122" s="77">
        <v>24651</v>
      </c>
      <c r="C122" s="54">
        <v>0</v>
      </c>
      <c r="D122" s="2">
        <v>10226.280000000001</v>
      </c>
      <c r="E122" t="s">
        <v>2345</v>
      </c>
      <c r="F122" t="s">
        <v>2345</v>
      </c>
      <c r="G122" t="s">
        <v>2346</v>
      </c>
      <c r="H122" s="54">
        <f>DATEDIF(Table4_2[[#This Row],[Date of Birth]],$K$1,"y")</f>
        <v>55</v>
      </c>
    </row>
    <row r="123" spans="1:8" x14ac:dyDescent="0.3">
      <c r="A123" t="s">
        <v>1112</v>
      </c>
      <c r="B123" s="77">
        <v>24741</v>
      </c>
      <c r="C123" s="54">
        <v>0</v>
      </c>
      <c r="D123" s="2">
        <v>10214.64</v>
      </c>
      <c r="E123" t="s">
        <v>2345</v>
      </c>
      <c r="F123" t="s">
        <v>2344</v>
      </c>
      <c r="G123" t="s">
        <v>2349</v>
      </c>
      <c r="H123" s="54">
        <f>DATEDIF(Table4_2[[#This Row],[Date of Birth]],$K$1,"y")</f>
        <v>55</v>
      </c>
    </row>
    <row r="124" spans="1:8" x14ac:dyDescent="0.3">
      <c r="A124" t="s">
        <v>1113</v>
      </c>
      <c r="B124" s="77">
        <v>25926</v>
      </c>
      <c r="C124" s="54">
        <v>0</v>
      </c>
      <c r="D124" s="2">
        <v>10197.77</v>
      </c>
      <c r="E124" t="s">
        <v>2345</v>
      </c>
      <c r="F124" t="s">
        <v>2347</v>
      </c>
      <c r="G124" t="s">
        <v>2355</v>
      </c>
      <c r="H124" s="54">
        <f>DATEDIF(Table4_2[[#This Row],[Date of Birth]],$K$1,"y")</f>
        <v>52</v>
      </c>
    </row>
    <row r="125" spans="1:8" x14ac:dyDescent="0.3">
      <c r="A125" t="s">
        <v>1114</v>
      </c>
      <c r="B125" s="77">
        <v>31336</v>
      </c>
      <c r="C125" s="54">
        <v>3</v>
      </c>
      <c r="D125" s="2">
        <v>10191.82</v>
      </c>
      <c r="E125" t="s">
        <v>2345</v>
      </c>
      <c r="F125" t="s">
        <v>2344</v>
      </c>
      <c r="G125" t="s">
        <v>2361</v>
      </c>
      <c r="H125" s="54">
        <f>DATEDIF(Table4_2[[#This Row],[Date of Birth]],$K$1,"y")</f>
        <v>37</v>
      </c>
    </row>
    <row r="126" spans="1:8" x14ac:dyDescent="0.3">
      <c r="A126" t="s">
        <v>116</v>
      </c>
      <c r="B126" s="77">
        <v>31281</v>
      </c>
      <c r="C126" s="54">
        <v>1</v>
      </c>
      <c r="D126" s="2">
        <v>39871.699999999997</v>
      </c>
      <c r="E126" t="s">
        <v>2347</v>
      </c>
      <c r="F126" t="s">
        <v>2344</v>
      </c>
      <c r="G126" t="s">
        <v>2346</v>
      </c>
      <c r="H126" s="54">
        <f>DATEDIF(Table4_2[[#This Row],[Date of Birth]],$K$1,"y")</f>
        <v>37</v>
      </c>
    </row>
    <row r="127" spans="1:8" x14ac:dyDescent="0.3">
      <c r="A127" t="s">
        <v>1115</v>
      </c>
      <c r="B127" s="77">
        <v>26490</v>
      </c>
      <c r="C127" s="54">
        <v>0</v>
      </c>
      <c r="D127" s="2">
        <v>10160.870000000001</v>
      </c>
      <c r="E127" t="s">
        <v>2345</v>
      </c>
      <c r="F127" t="s">
        <v>2345</v>
      </c>
      <c r="G127" t="s">
        <v>2354</v>
      </c>
      <c r="H127" s="54">
        <f>DATEDIF(Table4_2[[#This Row],[Date of Birth]],$K$1,"y")</f>
        <v>50</v>
      </c>
    </row>
    <row r="128" spans="1:8" x14ac:dyDescent="0.3">
      <c r="A128" t="s">
        <v>1116</v>
      </c>
      <c r="B128" s="77">
        <v>26950</v>
      </c>
      <c r="C128" s="54">
        <v>2</v>
      </c>
      <c r="D128" s="2">
        <v>10156.780000000001</v>
      </c>
      <c r="E128" t="s">
        <v>2345</v>
      </c>
      <c r="F128" t="s">
        <v>2344</v>
      </c>
      <c r="G128" t="s">
        <v>2348</v>
      </c>
      <c r="H128" s="54">
        <f>DATEDIF(Table4_2[[#This Row],[Date of Birth]],$K$1,"y")</f>
        <v>49</v>
      </c>
    </row>
    <row r="129" spans="1:8" x14ac:dyDescent="0.3">
      <c r="A129" t="s">
        <v>1117</v>
      </c>
      <c r="B129" s="77">
        <v>29749</v>
      </c>
      <c r="C129" s="54">
        <v>1</v>
      </c>
      <c r="D129" s="2">
        <v>10146.129999999999</v>
      </c>
      <c r="E129" t="s">
        <v>2345</v>
      </c>
      <c r="F129" t="s">
        <v>2347</v>
      </c>
      <c r="G129" t="s">
        <v>2354</v>
      </c>
      <c r="H129" s="54">
        <f>DATEDIF(Table4_2[[#This Row],[Date of Birth]],$K$1,"y")</f>
        <v>41</v>
      </c>
    </row>
    <row r="130" spans="1:8" x14ac:dyDescent="0.3">
      <c r="A130" t="s">
        <v>1118</v>
      </c>
      <c r="B130" s="77">
        <v>27393</v>
      </c>
      <c r="C130" s="54">
        <v>3</v>
      </c>
      <c r="D130" s="2">
        <v>10141.14</v>
      </c>
      <c r="E130" t="s">
        <v>2345</v>
      </c>
      <c r="F130" t="s">
        <v>2347</v>
      </c>
      <c r="G130" t="s">
        <v>2352</v>
      </c>
      <c r="H130" s="54">
        <f>DATEDIF(Table4_2[[#This Row],[Date of Birth]],$K$1,"y")</f>
        <v>48</v>
      </c>
    </row>
    <row r="131" spans="1:8" x14ac:dyDescent="0.3">
      <c r="A131" t="s">
        <v>1119</v>
      </c>
      <c r="B131" s="77">
        <v>35678</v>
      </c>
      <c r="C131" s="54">
        <v>0</v>
      </c>
      <c r="D131" s="2">
        <v>10139.84</v>
      </c>
      <c r="E131" t="s">
        <v>2345</v>
      </c>
      <c r="F131" t="s">
        <v>2344</v>
      </c>
      <c r="G131" t="s">
        <v>2348</v>
      </c>
      <c r="H131" s="54">
        <f>DATEDIF(Table4_2[[#This Row],[Date of Birth]],$K$1,"y")</f>
        <v>25</v>
      </c>
    </row>
    <row r="132" spans="1:8" x14ac:dyDescent="0.3">
      <c r="A132" t="s">
        <v>1120</v>
      </c>
      <c r="B132" s="77">
        <v>26619</v>
      </c>
      <c r="C132" s="54">
        <v>2</v>
      </c>
      <c r="D132" s="2">
        <v>10118.42</v>
      </c>
      <c r="E132" t="s">
        <v>2345</v>
      </c>
      <c r="F132" t="s">
        <v>2345</v>
      </c>
      <c r="G132" t="s">
        <v>2349</v>
      </c>
      <c r="H132" s="54">
        <f>DATEDIF(Table4_2[[#This Row],[Date of Birth]],$K$1,"y")</f>
        <v>50</v>
      </c>
    </row>
    <row r="133" spans="1:8" x14ac:dyDescent="0.3">
      <c r="A133" t="s">
        <v>1121</v>
      </c>
      <c r="B133" s="77">
        <v>27577</v>
      </c>
      <c r="C133" s="54">
        <v>3</v>
      </c>
      <c r="D133" s="2">
        <v>10115.01</v>
      </c>
      <c r="E133" t="s">
        <v>2345</v>
      </c>
      <c r="F133" t="s">
        <v>2345</v>
      </c>
      <c r="G133" t="s">
        <v>2348</v>
      </c>
      <c r="H133" s="54">
        <f>DATEDIF(Table4_2[[#This Row],[Date of Birth]],$K$1,"y")</f>
        <v>47</v>
      </c>
    </row>
    <row r="134" spans="1:8" x14ac:dyDescent="0.3">
      <c r="A134" t="s">
        <v>1122</v>
      </c>
      <c r="B134" s="77">
        <v>26519</v>
      </c>
      <c r="C134" s="54">
        <v>2</v>
      </c>
      <c r="D134" s="2">
        <v>10107.219999999999</v>
      </c>
      <c r="E134" t="s">
        <v>2345</v>
      </c>
      <c r="F134" t="s">
        <v>2347</v>
      </c>
      <c r="G134" t="s">
        <v>2346</v>
      </c>
      <c r="H134" s="54">
        <f>DATEDIF(Table4_2[[#This Row],[Date of Birth]],$K$1,"y")</f>
        <v>50</v>
      </c>
    </row>
    <row r="135" spans="1:8" x14ac:dyDescent="0.3">
      <c r="A135" t="s">
        <v>1123</v>
      </c>
      <c r="B135" s="77">
        <v>26591</v>
      </c>
      <c r="C135" s="54">
        <v>1</v>
      </c>
      <c r="D135" s="2">
        <v>10106.129999999999</v>
      </c>
      <c r="E135" t="s">
        <v>2345</v>
      </c>
      <c r="F135" t="s">
        <v>2347</v>
      </c>
      <c r="G135" t="s">
        <v>2355</v>
      </c>
      <c r="H135" s="54">
        <f>DATEDIF(Table4_2[[#This Row],[Date of Birth]],$K$1,"y")</f>
        <v>50</v>
      </c>
    </row>
    <row r="136" spans="1:8" x14ac:dyDescent="0.3">
      <c r="A136" t="s">
        <v>1124</v>
      </c>
      <c r="B136" s="77">
        <v>28113</v>
      </c>
      <c r="C136" s="54">
        <v>5</v>
      </c>
      <c r="D136" s="2">
        <v>10096.969999999999</v>
      </c>
      <c r="E136" t="s">
        <v>2345</v>
      </c>
      <c r="F136" t="s">
        <v>2344</v>
      </c>
      <c r="G136" t="s">
        <v>2349</v>
      </c>
      <c r="H136" s="54">
        <f>DATEDIF(Table4_2[[#This Row],[Date of Birth]],$K$1,"y")</f>
        <v>46</v>
      </c>
    </row>
    <row r="137" spans="1:8" x14ac:dyDescent="0.3">
      <c r="A137" t="s">
        <v>117</v>
      </c>
      <c r="B137" s="77">
        <v>30468</v>
      </c>
      <c r="C137" s="54">
        <v>3</v>
      </c>
      <c r="D137" s="2">
        <v>39865.699999999997</v>
      </c>
      <c r="E137" t="s">
        <v>2344</v>
      </c>
      <c r="F137" t="s">
        <v>2344</v>
      </c>
      <c r="G137" t="s">
        <v>2349</v>
      </c>
      <c r="H137" s="54">
        <f>DATEDIF(Table4_2[[#This Row],[Date of Birth]],$K$1,"y")</f>
        <v>40</v>
      </c>
    </row>
    <row r="138" spans="1:8" x14ac:dyDescent="0.3">
      <c r="A138" t="s">
        <v>1125</v>
      </c>
      <c r="B138" s="77">
        <v>25387</v>
      </c>
      <c r="C138" s="54">
        <v>1</v>
      </c>
      <c r="D138" s="2">
        <v>10085.85</v>
      </c>
      <c r="E138" t="s">
        <v>2345</v>
      </c>
      <c r="F138" t="s">
        <v>2345</v>
      </c>
      <c r="G138" t="s">
        <v>2349</v>
      </c>
      <c r="H138" s="54">
        <f>DATEDIF(Table4_2[[#This Row],[Date of Birth]],$K$1,"y")</f>
        <v>53</v>
      </c>
    </row>
    <row r="139" spans="1:8" x14ac:dyDescent="0.3">
      <c r="A139" t="s">
        <v>1126</v>
      </c>
      <c r="B139" s="77">
        <v>25503</v>
      </c>
      <c r="C139" s="54">
        <v>0</v>
      </c>
      <c r="D139" s="2">
        <v>10072.06</v>
      </c>
      <c r="E139" t="s">
        <v>2345</v>
      </c>
      <c r="F139" t="s">
        <v>2347</v>
      </c>
      <c r="G139" t="s">
        <v>2359</v>
      </c>
      <c r="H139" s="54">
        <f>DATEDIF(Table4_2[[#This Row],[Date of Birth]],$K$1,"y")</f>
        <v>53</v>
      </c>
    </row>
    <row r="140" spans="1:8" x14ac:dyDescent="0.3">
      <c r="A140" t="s">
        <v>1127</v>
      </c>
      <c r="B140" s="77">
        <v>25437</v>
      </c>
      <c r="C140" s="54">
        <v>1</v>
      </c>
      <c r="D140" s="2">
        <v>10065.41</v>
      </c>
      <c r="E140" t="s">
        <v>2345</v>
      </c>
      <c r="F140" t="s">
        <v>2344</v>
      </c>
      <c r="G140" t="s">
        <v>2349</v>
      </c>
      <c r="H140" s="54">
        <f>DATEDIF(Table4_2[[#This Row],[Date of Birth]],$K$1,"y")</f>
        <v>53</v>
      </c>
    </row>
    <row r="141" spans="1:8" x14ac:dyDescent="0.3">
      <c r="A141" t="s">
        <v>1128</v>
      </c>
      <c r="B141" s="77">
        <v>27271</v>
      </c>
      <c r="C141" s="54">
        <v>2</v>
      </c>
      <c r="D141" s="2">
        <v>10043.25</v>
      </c>
      <c r="E141" t="s">
        <v>2345</v>
      </c>
      <c r="F141" t="s">
        <v>2344</v>
      </c>
      <c r="G141" t="s">
        <v>2355</v>
      </c>
      <c r="H141" s="54">
        <f>DATEDIF(Table4_2[[#This Row],[Date of Birth]],$K$1,"y")</f>
        <v>48</v>
      </c>
    </row>
    <row r="142" spans="1:8" x14ac:dyDescent="0.3">
      <c r="A142" t="s">
        <v>1129</v>
      </c>
      <c r="B142" s="77">
        <v>29217</v>
      </c>
      <c r="C142" s="54">
        <v>2</v>
      </c>
      <c r="D142" s="2">
        <v>10027.15</v>
      </c>
      <c r="E142" t="s">
        <v>2345</v>
      </c>
      <c r="F142" t="s">
        <v>2347</v>
      </c>
      <c r="G142" t="s">
        <v>2358</v>
      </c>
      <c r="H142" s="54">
        <f>DATEDIF(Table4_2[[#This Row],[Date of Birth]],$K$1,"y")</f>
        <v>43</v>
      </c>
    </row>
    <row r="143" spans="1:8" x14ac:dyDescent="0.3">
      <c r="A143" t="s">
        <v>1130</v>
      </c>
      <c r="B143" s="77">
        <v>32327</v>
      </c>
      <c r="C143" s="54">
        <v>3</v>
      </c>
      <c r="D143" s="2">
        <v>10011.44</v>
      </c>
      <c r="E143" t="s">
        <v>2345</v>
      </c>
      <c r="F143" t="s">
        <v>2345</v>
      </c>
      <c r="G143" t="s">
        <v>2361</v>
      </c>
      <c r="H143" s="54">
        <f>DATEDIF(Table4_2[[#This Row],[Date of Birth]],$K$1,"y")</f>
        <v>34</v>
      </c>
    </row>
    <row r="144" spans="1:8" x14ac:dyDescent="0.3">
      <c r="A144" t="s">
        <v>1131</v>
      </c>
      <c r="B144" s="77">
        <v>25791</v>
      </c>
      <c r="C144" s="54">
        <v>0</v>
      </c>
      <c r="D144" s="2">
        <v>9991.0400000000009</v>
      </c>
      <c r="E144" t="s">
        <v>2344</v>
      </c>
      <c r="F144" t="s">
        <v>2345</v>
      </c>
      <c r="G144" t="s">
        <v>2348</v>
      </c>
      <c r="H144" s="54">
        <f>DATEDIF(Table4_2[[#This Row],[Date of Birth]],$K$1,"y")</f>
        <v>52</v>
      </c>
    </row>
    <row r="145" spans="1:8" x14ac:dyDescent="0.3">
      <c r="A145" t="s">
        <v>1132</v>
      </c>
      <c r="B145" s="77">
        <v>26212</v>
      </c>
      <c r="C145" s="54">
        <v>1</v>
      </c>
      <c r="D145" s="2">
        <v>9964.06</v>
      </c>
      <c r="E145" t="s">
        <v>2344</v>
      </c>
      <c r="F145" t="s">
        <v>2344</v>
      </c>
      <c r="G145" t="s">
        <v>2351</v>
      </c>
      <c r="H145" s="54">
        <f>DATEDIF(Table4_2[[#This Row],[Date of Birth]],$K$1,"y")</f>
        <v>51</v>
      </c>
    </row>
    <row r="146" spans="1:8" x14ac:dyDescent="0.3">
      <c r="A146" t="s">
        <v>1133</v>
      </c>
      <c r="B146" s="77">
        <v>26293</v>
      </c>
      <c r="C146" s="54">
        <v>1</v>
      </c>
      <c r="D146" s="2">
        <v>9957.7199999999993</v>
      </c>
      <c r="E146" t="s">
        <v>2344</v>
      </c>
      <c r="F146" t="s">
        <v>2345</v>
      </c>
      <c r="G146" t="s">
        <v>2353</v>
      </c>
      <c r="H146" s="54">
        <f>DATEDIF(Table4_2[[#This Row],[Date of Birth]],$K$1,"y")</f>
        <v>51</v>
      </c>
    </row>
    <row r="147" spans="1:8" x14ac:dyDescent="0.3">
      <c r="A147" t="s">
        <v>1134</v>
      </c>
      <c r="B147" s="77">
        <v>23631</v>
      </c>
      <c r="C147" s="54">
        <v>0</v>
      </c>
      <c r="D147" s="2">
        <v>9933.44</v>
      </c>
      <c r="E147" t="s">
        <v>2345</v>
      </c>
      <c r="F147" t="s">
        <v>2345</v>
      </c>
      <c r="G147" t="s">
        <v>2346</v>
      </c>
      <c r="H147" s="54">
        <f>DATEDIF(Table4_2[[#This Row],[Date of Birth]],$K$1,"y")</f>
        <v>58</v>
      </c>
    </row>
    <row r="148" spans="1:8" x14ac:dyDescent="0.3">
      <c r="A148" t="s">
        <v>118</v>
      </c>
      <c r="B148" s="77">
        <v>31245</v>
      </c>
      <c r="C148" s="54">
        <v>2</v>
      </c>
      <c r="D148" s="2">
        <v>39836.519999999997</v>
      </c>
      <c r="E148" t="s">
        <v>2344</v>
      </c>
      <c r="F148" t="s">
        <v>2347</v>
      </c>
      <c r="G148" t="s">
        <v>2349</v>
      </c>
      <c r="H148" s="54">
        <f>DATEDIF(Table4_2[[#This Row],[Date of Birth]],$K$1,"y")</f>
        <v>37</v>
      </c>
    </row>
    <row r="149" spans="1:8" x14ac:dyDescent="0.3">
      <c r="A149" t="s">
        <v>1135</v>
      </c>
      <c r="B149" s="77">
        <v>30653</v>
      </c>
      <c r="C149" s="54">
        <v>3</v>
      </c>
      <c r="D149" s="2">
        <v>9931.9599999999991</v>
      </c>
      <c r="E149" t="s">
        <v>2344</v>
      </c>
      <c r="F149" t="s">
        <v>2344</v>
      </c>
      <c r="G149" t="s">
        <v>2348</v>
      </c>
      <c r="H149" s="54">
        <f>DATEDIF(Table4_2[[#This Row],[Date of Birth]],$K$1,"y")</f>
        <v>39</v>
      </c>
    </row>
    <row r="150" spans="1:8" x14ac:dyDescent="0.3">
      <c r="A150" t="s">
        <v>1136</v>
      </c>
      <c r="B150" s="77">
        <v>31278</v>
      </c>
      <c r="C150" s="54">
        <v>3</v>
      </c>
      <c r="D150" s="2">
        <v>9930.64</v>
      </c>
      <c r="E150" t="s">
        <v>2344</v>
      </c>
      <c r="F150" t="s">
        <v>2345</v>
      </c>
      <c r="G150" t="s">
        <v>2354</v>
      </c>
      <c r="H150" s="54">
        <f>DATEDIF(Table4_2[[#This Row],[Date of Birth]],$K$1,"y")</f>
        <v>37</v>
      </c>
    </row>
    <row r="151" spans="1:8" x14ac:dyDescent="0.3">
      <c r="A151" t="s">
        <v>1137</v>
      </c>
      <c r="B151" s="77">
        <v>26556</v>
      </c>
      <c r="C151" s="54">
        <v>1</v>
      </c>
      <c r="D151" s="2">
        <v>9910.36</v>
      </c>
      <c r="E151" t="s">
        <v>2344</v>
      </c>
      <c r="F151" t="s">
        <v>2345</v>
      </c>
      <c r="G151" t="s">
        <v>2348</v>
      </c>
      <c r="H151" s="54">
        <f>DATEDIF(Table4_2[[#This Row],[Date of Birth]],$K$1,"y")</f>
        <v>50</v>
      </c>
    </row>
    <row r="152" spans="1:8" x14ac:dyDescent="0.3">
      <c r="A152" t="s">
        <v>1138</v>
      </c>
      <c r="B152" s="77">
        <v>22875</v>
      </c>
      <c r="C152" s="54">
        <v>0</v>
      </c>
      <c r="D152" s="2">
        <v>9907.83</v>
      </c>
      <c r="E152" t="s">
        <v>2345</v>
      </c>
      <c r="F152" t="s">
        <v>2344</v>
      </c>
      <c r="G152" t="s">
        <v>2346</v>
      </c>
      <c r="H152" s="54">
        <f>DATEDIF(Table4_2[[#This Row],[Date of Birth]],$K$1,"y")</f>
        <v>60</v>
      </c>
    </row>
    <row r="153" spans="1:8" x14ac:dyDescent="0.3">
      <c r="A153" t="s">
        <v>1139</v>
      </c>
      <c r="B153" s="77">
        <v>35254</v>
      </c>
      <c r="C153" s="54">
        <v>0</v>
      </c>
      <c r="D153" s="2">
        <v>9894.69</v>
      </c>
      <c r="E153" t="s">
        <v>2344</v>
      </c>
      <c r="F153" t="s">
        <v>2345</v>
      </c>
      <c r="G153" t="s">
        <v>2348</v>
      </c>
      <c r="H153" s="54">
        <f>DATEDIF(Table4_2[[#This Row],[Date of Birth]],$K$1,"y")</f>
        <v>26</v>
      </c>
    </row>
    <row r="154" spans="1:8" x14ac:dyDescent="0.3">
      <c r="A154" t="s">
        <v>1140</v>
      </c>
      <c r="B154" s="77">
        <v>24416</v>
      </c>
      <c r="C154" s="54">
        <v>0</v>
      </c>
      <c r="D154" s="2">
        <v>9890.23</v>
      </c>
      <c r="E154" t="s">
        <v>2345</v>
      </c>
      <c r="F154" t="s">
        <v>2345</v>
      </c>
      <c r="G154" t="s">
        <v>2346</v>
      </c>
      <c r="H154" s="54">
        <f>DATEDIF(Table4_2[[#This Row],[Date of Birth]],$K$1,"y")</f>
        <v>56</v>
      </c>
    </row>
    <row r="155" spans="1:8" x14ac:dyDescent="0.3">
      <c r="A155" t="s">
        <v>1141</v>
      </c>
      <c r="B155" s="77">
        <v>26245</v>
      </c>
      <c r="C155" s="54">
        <v>1</v>
      </c>
      <c r="D155" s="2">
        <v>9880.07</v>
      </c>
      <c r="E155" t="s">
        <v>2344</v>
      </c>
      <c r="F155" t="s">
        <v>2345</v>
      </c>
      <c r="G155" t="s">
        <v>2349</v>
      </c>
      <c r="H155" s="54">
        <f>DATEDIF(Table4_2[[#This Row],[Date of Birth]],$K$1,"y")</f>
        <v>51</v>
      </c>
    </row>
    <row r="156" spans="1:8" x14ac:dyDescent="0.3">
      <c r="A156" t="s">
        <v>1142</v>
      </c>
      <c r="B156" s="77">
        <v>26209</v>
      </c>
      <c r="C156" s="54">
        <v>1</v>
      </c>
      <c r="D156" s="2">
        <v>9877.61</v>
      </c>
      <c r="E156" t="s">
        <v>2344</v>
      </c>
      <c r="F156" t="s">
        <v>2347</v>
      </c>
      <c r="G156" t="s">
        <v>2346</v>
      </c>
      <c r="H156" s="54">
        <f>DATEDIF(Table4_2[[#This Row],[Date of Birth]],$K$1,"y")</f>
        <v>51</v>
      </c>
    </row>
    <row r="157" spans="1:8" x14ac:dyDescent="0.3">
      <c r="A157" t="s">
        <v>1143</v>
      </c>
      <c r="B157" s="77">
        <v>26117</v>
      </c>
      <c r="C157" s="54">
        <v>0</v>
      </c>
      <c r="D157" s="2">
        <v>9875.68</v>
      </c>
      <c r="E157" t="s">
        <v>2344</v>
      </c>
      <c r="F157" t="s">
        <v>2345</v>
      </c>
      <c r="G157" t="s">
        <v>2355</v>
      </c>
      <c r="H157" s="54">
        <f>DATEDIF(Table4_2[[#This Row],[Date of Birth]],$K$1,"y")</f>
        <v>51</v>
      </c>
    </row>
    <row r="158" spans="1:8" x14ac:dyDescent="0.3">
      <c r="A158" t="s">
        <v>1144</v>
      </c>
      <c r="B158" s="77">
        <v>26289</v>
      </c>
      <c r="C158" s="54">
        <v>1</v>
      </c>
      <c r="D158" s="2">
        <v>9872.7000000000007</v>
      </c>
      <c r="E158" t="s">
        <v>2344</v>
      </c>
      <c r="F158" t="s">
        <v>2344</v>
      </c>
      <c r="G158" t="s">
        <v>2349</v>
      </c>
      <c r="H158" s="54">
        <f>DATEDIF(Table4_2[[#This Row],[Date of Birth]],$K$1,"y")</f>
        <v>51</v>
      </c>
    </row>
    <row r="159" spans="1:8" x14ac:dyDescent="0.3">
      <c r="A159" t="s">
        <v>119</v>
      </c>
      <c r="B159" s="77">
        <v>31982</v>
      </c>
      <c r="C159" s="54">
        <v>1</v>
      </c>
      <c r="D159" s="2">
        <v>39774.28</v>
      </c>
      <c r="E159" t="s">
        <v>2347</v>
      </c>
      <c r="F159" t="s">
        <v>2347</v>
      </c>
      <c r="G159" t="s">
        <v>2357</v>
      </c>
      <c r="H159" s="54">
        <f>DATEDIF(Table4_2[[#This Row],[Date of Birth]],$K$1,"y")</f>
        <v>35</v>
      </c>
    </row>
    <row r="160" spans="1:8" x14ac:dyDescent="0.3">
      <c r="A160" t="s">
        <v>1145</v>
      </c>
      <c r="B160" s="77">
        <v>35982</v>
      </c>
      <c r="C160" s="54">
        <v>0</v>
      </c>
      <c r="D160" s="2">
        <v>9870.59</v>
      </c>
      <c r="E160" t="s">
        <v>2344</v>
      </c>
      <c r="F160" t="s">
        <v>2344</v>
      </c>
      <c r="G160" t="s">
        <v>2356</v>
      </c>
      <c r="H160" s="54">
        <f>DATEDIF(Table4_2[[#This Row],[Date of Birth]],$K$1,"y")</f>
        <v>24</v>
      </c>
    </row>
    <row r="161" spans="1:8" x14ac:dyDescent="0.3">
      <c r="A161" t="s">
        <v>1146</v>
      </c>
      <c r="B161" s="77">
        <v>25428</v>
      </c>
      <c r="C161" s="54">
        <v>0</v>
      </c>
      <c r="D161" s="2">
        <v>9869.81</v>
      </c>
      <c r="E161" t="s">
        <v>2345</v>
      </c>
      <c r="F161" t="s">
        <v>2345</v>
      </c>
      <c r="G161" t="s">
        <v>2348</v>
      </c>
      <c r="H161" s="54">
        <f>DATEDIF(Table4_2[[#This Row],[Date of Birth]],$K$1,"y")</f>
        <v>53</v>
      </c>
    </row>
    <row r="162" spans="1:8" x14ac:dyDescent="0.3">
      <c r="A162" t="s">
        <v>1147</v>
      </c>
      <c r="B162" s="77">
        <v>26246</v>
      </c>
      <c r="C162" s="54">
        <v>0</v>
      </c>
      <c r="D162" s="2">
        <v>9866.2999999999993</v>
      </c>
      <c r="E162" t="s">
        <v>2344</v>
      </c>
      <c r="F162" t="s">
        <v>2345</v>
      </c>
      <c r="G162" t="s">
        <v>2355</v>
      </c>
      <c r="H162" s="54">
        <f>DATEDIF(Table4_2[[#This Row],[Date of Birth]],$K$1,"y")</f>
        <v>51</v>
      </c>
    </row>
    <row r="163" spans="1:8" x14ac:dyDescent="0.3">
      <c r="A163" t="s">
        <v>1148</v>
      </c>
      <c r="B163" s="77">
        <v>25496</v>
      </c>
      <c r="C163" s="54">
        <v>0</v>
      </c>
      <c r="D163" s="2">
        <v>9863.4699999999993</v>
      </c>
      <c r="E163" t="s">
        <v>2345</v>
      </c>
      <c r="F163" t="s">
        <v>2345</v>
      </c>
      <c r="G163" t="s">
        <v>2348</v>
      </c>
      <c r="H163" s="54">
        <f>DATEDIF(Table4_2[[#This Row],[Date of Birth]],$K$1,"y")</f>
        <v>53</v>
      </c>
    </row>
    <row r="164" spans="1:8" x14ac:dyDescent="0.3">
      <c r="A164" t="s">
        <v>1149</v>
      </c>
      <c r="B164" s="77">
        <v>26131</v>
      </c>
      <c r="C164" s="54">
        <v>1</v>
      </c>
      <c r="D164" s="2">
        <v>9861.0300000000007</v>
      </c>
      <c r="E164" t="s">
        <v>2344</v>
      </c>
      <c r="F164" t="s">
        <v>2344</v>
      </c>
      <c r="G164" t="s">
        <v>2349</v>
      </c>
      <c r="H164" s="54">
        <f>DATEDIF(Table4_2[[#This Row],[Date of Birth]],$K$1,"y")</f>
        <v>51</v>
      </c>
    </row>
    <row r="165" spans="1:8" x14ac:dyDescent="0.3">
      <c r="A165" t="s">
        <v>1150</v>
      </c>
      <c r="B165" s="77">
        <v>26229</v>
      </c>
      <c r="C165" s="54">
        <v>1</v>
      </c>
      <c r="D165" s="2">
        <v>9855.1299999999992</v>
      </c>
      <c r="E165" t="s">
        <v>2344</v>
      </c>
      <c r="F165" t="s">
        <v>2345</v>
      </c>
      <c r="G165" t="s">
        <v>2346</v>
      </c>
      <c r="H165" s="54">
        <f>DATEDIF(Table4_2[[#This Row],[Date of Birth]],$K$1,"y")</f>
        <v>51</v>
      </c>
    </row>
    <row r="166" spans="1:8" x14ac:dyDescent="0.3">
      <c r="A166" t="s">
        <v>1151</v>
      </c>
      <c r="B166" s="77">
        <v>25146</v>
      </c>
      <c r="C166" s="54">
        <v>0</v>
      </c>
      <c r="D166" s="2">
        <v>9850.43</v>
      </c>
      <c r="E166" t="s">
        <v>2345</v>
      </c>
      <c r="F166" t="s">
        <v>2345</v>
      </c>
      <c r="G166" t="s">
        <v>2349</v>
      </c>
      <c r="H166" s="54">
        <f>DATEDIF(Table4_2[[#This Row],[Date of Birth]],$K$1,"y")</f>
        <v>54</v>
      </c>
    </row>
    <row r="167" spans="1:8" x14ac:dyDescent="0.3">
      <c r="A167" t="s">
        <v>1152</v>
      </c>
      <c r="B167" s="77">
        <v>33829</v>
      </c>
      <c r="C167" s="54">
        <v>0</v>
      </c>
      <c r="D167" s="2">
        <v>9844.4500000000007</v>
      </c>
      <c r="E167" t="s">
        <v>2344</v>
      </c>
      <c r="F167" t="s">
        <v>2347</v>
      </c>
      <c r="G167" t="s">
        <v>2348</v>
      </c>
      <c r="H167" s="54">
        <f>DATEDIF(Table4_2[[#This Row],[Date of Birth]],$K$1,"y")</f>
        <v>30</v>
      </c>
    </row>
    <row r="168" spans="1:8" x14ac:dyDescent="0.3">
      <c r="A168" t="s">
        <v>1153</v>
      </c>
      <c r="B168" s="77">
        <v>26568</v>
      </c>
      <c r="C168" s="54">
        <v>0</v>
      </c>
      <c r="D168" s="2">
        <v>9836.2099999999991</v>
      </c>
      <c r="E168" t="s">
        <v>2344</v>
      </c>
      <c r="F168" t="s">
        <v>2345</v>
      </c>
      <c r="G168" t="s">
        <v>2358</v>
      </c>
      <c r="H168" s="54">
        <f>DATEDIF(Table4_2[[#This Row],[Date of Birth]],$K$1,"y")</f>
        <v>50</v>
      </c>
    </row>
    <row r="169" spans="1:8" x14ac:dyDescent="0.3">
      <c r="A169" t="s">
        <v>1154</v>
      </c>
      <c r="B169" s="77">
        <v>26478</v>
      </c>
      <c r="C169" s="54">
        <v>0</v>
      </c>
      <c r="D169" s="2">
        <v>9819.25</v>
      </c>
      <c r="E169" t="s">
        <v>2344</v>
      </c>
      <c r="F169" t="s">
        <v>2344</v>
      </c>
      <c r="G169" t="s">
        <v>2358</v>
      </c>
      <c r="H169" s="54">
        <f>DATEDIF(Table4_2[[#This Row],[Date of Birth]],$K$1,"y")</f>
        <v>50</v>
      </c>
    </row>
    <row r="170" spans="1:8" x14ac:dyDescent="0.3">
      <c r="A170" t="s">
        <v>120</v>
      </c>
      <c r="B170" s="77">
        <v>27015</v>
      </c>
      <c r="C170" s="54">
        <v>0</v>
      </c>
      <c r="D170" s="2">
        <v>39727.61</v>
      </c>
      <c r="E170" t="s">
        <v>2347</v>
      </c>
      <c r="F170" t="s">
        <v>2344</v>
      </c>
      <c r="G170" t="s">
        <v>2349</v>
      </c>
      <c r="H170" s="54">
        <f>DATEDIF(Table4_2[[#This Row],[Date of Birth]],$K$1,"y")</f>
        <v>49</v>
      </c>
    </row>
    <row r="171" spans="1:8" x14ac:dyDescent="0.3">
      <c r="A171" t="s">
        <v>1155</v>
      </c>
      <c r="B171" s="77">
        <v>26924</v>
      </c>
      <c r="C171" s="54">
        <v>2</v>
      </c>
      <c r="D171" s="2">
        <v>9800.89</v>
      </c>
      <c r="E171" t="s">
        <v>2344</v>
      </c>
      <c r="F171" t="s">
        <v>2347</v>
      </c>
      <c r="G171" t="s">
        <v>2346</v>
      </c>
      <c r="H171" s="54">
        <f>DATEDIF(Table4_2[[#This Row],[Date of Birth]],$K$1,"y")</f>
        <v>49</v>
      </c>
    </row>
    <row r="172" spans="1:8" x14ac:dyDescent="0.3">
      <c r="A172" t="s">
        <v>1156</v>
      </c>
      <c r="B172" s="77">
        <v>28283</v>
      </c>
      <c r="C172" s="54">
        <v>5</v>
      </c>
      <c r="D172" s="2">
        <v>9788.8700000000008</v>
      </c>
      <c r="E172" t="s">
        <v>2345</v>
      </c>
      <c r="F172" t="s">
        <v>2344</v>
      </c>
      <c r="G172" t="s">
        <v>2346</v>
      </c>
      <c r="H172" s="54">
        <f>DATEDIF(Table4_2[[#This Row],[Date of Birth]],$K$1,"y")</f>
        <v>46</v>
      </c>
    </row>
    <row r="173" spans="1:8" x14ac:dyDescent="0.3">
      <c r="A173" t="s">
        <v>1157</v>
      </c>
      <c r="B173" s="77">
        <v>35285</v>
      </c>
      <c r="C173" s="54">
        <v>0</v>
      </c>
      <c r="D173" s="2">
        <v>9787.32</v>
      </c>
      <c r="E173" t="s">
        <v>2344</v>
      </c>
      <c r="F173" t="s">
        <v>2345</v>
      </c>
      <c r="G173" t="s">
        <v>2356</v>
      </c>
      <c r="H173" s="54">
        <f>DATEDIF(Table4_2[[#This Row],[Date of Birth]],$K$1,"y")</f>
        <v>26</v>
      </c>
    </row>
    <row r="174" spans="1:8" x14ac:dyDescent="0.3">
      <c r="A174" t="s">
        <v>1158</v>
      </c>
      <c r="B174" s="77">
        <v>26852</v>
      </c>
      <c r="C174" s="54">
        <v>1</v>
      </c>
      <c r="D174" s="2">
        <v>9778.35</v>
      </c>
      <c r="E174" t="s">
        <v>2344</v>
      </c>
      <c r="F174" t="s">
        <v>2344</v>
      </c>
      <c r="G174" t="s">
        <v>2355</v>
      </c>
      <c r="H174" s="54">
        <f>DATEDIF(Table4_2[[#This Row],[Date of Birth]],$K$1,"y")</f>
        <v>49</v>
      </c>
    </row>
    <row r="175" spans="1:8" x14ac:dyDescent="0.3">
      <c r="A175" t="s">
        <v>1159</v>
      </c>
      <c r="B175" s="77">
        <v>23990</v>
      </c>
      <c r="C175" s="54">
        <v>0</v>
      </c>
      <c r="D175" s="2">
        <v>9764.08</v>
      </c>
      <c r="E175" t="s">
        <v>2345</v>
      </c>
      <c r="F175" t="s">
        <v>2347</v>
      </c>
      <c r="G175" t="s">
        <v>2348</v>
      </c>
      <c r="H175" s="54">
        <f>DATEDIF(Table4_2[[#This Row],[Date of Birth]],$K$1,"y")</f>
        <v>57</v>
      </c>
    </row>
    <row r="176" spans="1:8" x14ac:dyDescent="0.3">
      <c r="A176" t="s">
        <v>1160</v>
      </c>
      <c r="B176" s="77">
        <v>37086</v>
      </c>
      <c r="C176" s="54">
        <v>0</v>
      </c>
      <c r="D176" s="2">
        <v>9753.49</v>
      </c>
      <c r="E176" t="s">
        <v>2344</v>
      </c>
      <c r="F176" t="s">
        <v>2344</v>
      </c>
      <c r="G176" t="s">
        <v>2348</v>
      </c>
      <c r="H176" s="54">
        <f>DATEDIF(Table4_2[[#This Row],[Date of Birth]],$K$1,"y")</f>
        <v>21</v>
      </c>
    </row>
    <row r="177" spans="1:8" x14ac:dyDescent="0.3">
      <c r="A177" t="s">
        <v>1161</v>
      </c>
      <c r="B177" s="77">
        <v>25753</v>
      </c>
      <c r="C177" s="54">
        <v>1</v>
      </c>
      <c r="D177" s="2">
        <v>9748.91</v>
      </c>
      <c r="E177" t="s">
        <v>2344</v>
      </c>
      <c r="F177" t="s">
        <v>2347</v>
      </c>
      <c r="G177" t="s">
        <v>2346</v>
      </c>
      <c r="H177" s="54">
        <f>DATEDIF(Table4_2[[#This Row],[Date of Birth]],$K$1,"y")</f>
        <v>52</v>
      </c>
    </row>
    <row r="178" spans="1:8" x14ac:dyDescent="0.3">
      <c r="A178" t="s">
        <v>1162</v>
      </c>
      <c r="B178" s="77">
        <v>25798</v>
      </c>
      <c r="C178" s="54">
        <v>1</v>
      </c>
      <c r="D178" s="2">
        <v>9724.5300000000007</v>
      </c>
      <c r="E178" t="s">
        <v>2345</v>
      </c>
      <c r="F178" t="s">
        <v>2347</v>
      </c>
      <c r="G178" t="s">
        <v>2349</v>
      </c>
      <c r="H178" s="54">
        <f>DATEDIF(Table4_2[[#This Row],[Date of Birth]],$K$1,"y")</f>
        <v>52</v>
      </c>
    </row>
    <row r="179" spans="1:8" x14ac:dyDescent="0.3">
      <c r="A179" t="s">
        <v>1163</v>
      </c>
      <c r="B179" s="77">
        <v>25823</v>
      </c>
      <c r="C179" s="54">
        <v>0</v>
      </c>
      <c r="D179" s="2">
        <v>9722.77</v>
      </c>
      <c r="E179" t="s">
        <v>2345</v>
      </c>
      <c r="F179" t="s">
        <v>2347</v>
      </c>
      <c r="G179" t="s">
        <v>2352</v>
      </c>
      <c r="H179" s="54">
        <f>DATEDIF(Table4_2[[#This Row],[Date of Birth]],$K$1,"y")</f>
        <v>52</v>
      </c>
    </row>
    <row r="180" spans="1:8" x14ac:dyDescent="0.3">
      <c r="A180" t="s">
        <v>1164</v>
      </c>
      <c r="B180" s="77">
        <v>27572</v>
      </c>
      <c r="C180" s="54">
        <v>2</v>
      </c>
      <c r="D180" s="2">
        <v>9715.84</v>
      </c>
      <c r="E180" t="s">
        <v>2344</v>
      </c>
      <c r="F180" t="s">
        <v>2347</v>
      </c>
      <c r="G180" t="s">
        <v>2355</v>
      </c>
      <c r="H180" s="54">
        <f>DATEDIF(Table4_2[[#This Row],[Date of Birth]],$K$1,"y")</f>
        <v>47</v>
      </c>
    </row>
    <row r="181" spans="1:8" x14ac:dyDescent="0.3">
      <c r="A181" t="s">
        <v>121</v>
      </c>
      <c r="B181" s="77">
        <v>28349</v>
      </c>
      <c r="C181" s="54">
        <v>1</v>
      </c>
      <c r="D181" s="2">
        <v>39725.519999999997</v>
      </c>
      <c r="E181" t="s">
        <v>2344</v>
      </c>
      <c r="F181" t="s">
        <v>2347</v>
      </c>
      <c r="G181" t="s">
        <v>2348</v>
      </c>
      <c r="H181" s="54">
        <f>DATEDIF(Table4_2[[#This Row],[Date of Birth]],$K$1,"y")</f>
        <v>45</v>
      </c>
    </row>
    <row r="182" spans="1:8" x14ac:dyDescent="0.3">
      <c r="A182" t="s">
        <v>1165</v>
      </c>
      <c r="B182" s="77">
        <v>26490</v>
      </c>
      <c r="C182" s="54">
        <v>0</v>
      </c>
      <c r="D182" s="2">
        <v>9710.7099999999991</v>
      </c>
      <c r="E182" t="s">
        <v>2344</v>
      </c>
      <c r="F182" t="s">
        <v>2347</v>
      </c>
      <c r="G182" t="s">
        <v>2358</v>
      </c>
      <c r="H182" s="54">
        <f>DATEDIF(Table4_2[[#This Row],[Date of Birth]],$K$1,"y")</f>
        <v>50</v>
      </c>
    </row>
    <row r="183" spans="1:8" x14ac:dyDescent="0.3">
      <c r="A183" t="s">
        <v>1166</v>
      </c>
      <c r="B183" s="77">
        <v>28387</v>
      </c>
      <c r="C183" s="54">
        <v>3</v>
      </c>
      <c r="D183" s="2">
        <v>9704.67</v>
      </c>
      <c r="E183" t="s">
        <v>2344</v>
      </c>
      <c r="F183" t="s">
        <v>2345</v>
      </c>
      <c r="G183" t="s">
        <v>2355</v>
      </c>
      <c r="H183" s="54">
        <f>DATEDIF(Table4_2[[#This Row],[Date of Birth]],$K$1,"y")</f>
        <v>45</v>
      </c>
    </row>
    <row r="184" spans="1:8" x14ac:dyDescent="0.3">
      <c r="A184" t="s">
        <v>1167</v>
      </c>
      <c r="B184" s="77">
        <v>23688</v>
      </c>
      <c r="C184" s="54">
        <v>0</v>
      </c>
      <c r="D184" s="2">
        <v>9698.42</v>
      </c>
      <c r="E184" t="s">
        <v>2345</v>
      </c>
      <c r="F184" t="s">
        <v>2345</v>
      </c>
      <c r="G184" t="s">
        <v>2346</v>
      </c>
      <c r="H184" s="54">
        <f>DATEDIF(Table4_2[[#This Row],[Date of Birth]],$K$1,"y")</f>
        <v>58</v>
      </c>
    </row>
    <row r="185" spans="1:8" x14ac:dyDescent="0.3">
      <c r="A185" t="s">
        <v>1168</v>
      </c>
      <c r="B185" s="77">
        <v>24366</v>
      </c>
      <c r="C185" s="54">
        <v>0</v>
      </c>
      <c r="D185" s="2">
        <v>9684.2900000000009</v>
      </c>
      <c r="E185" t="s">
        <v>2345</v>
      </c>
      <c r="F185" t="s">
        <v>2344</v>
      </c>
      <c r="G185" t="s">
        <v>2346</v>
      </c>
      <c r="H185" s="54">
        <f>DATEDIF(Table4_2[[#This Row],[Date of Birth]],$K$1,"y")</f>
        <v>56</v>
      </c>
    </row>
    <row r="186" spans="1:8" x14ac:dyDescent="0.3">
      <c r="A186" t="s">
        <v>1169</v>
      </c>
      <c r="B186" s="77">
        <v>29806</v>
      </c>
      <c r="C186" s="54">
        <v>1</v>
      </c>
      <c r="D186" s="2">
        <v>9664.34</v>
      </c>
      <c r="E186" t="s">
        <v>2344</v>
      </c>
      <c r="F186" t="s">
        <v>2345</v>
      </c>
      <c r="G186" t="s">
        <v>2349</v>
      </c>
      <c r="H186" s="54">
        <f>DATEDIF(Table4_2[[#This Row],[Date of Birth]],$K$1,"y")</f>
        <v>41</v>
      </c>
    </row>
    <row r="187" spans="1:8" x14ac:dyDescent="0.3">
      <c r="A187" t="s">
        <v>1170</v>
      </c>
      <c r="B187" s="77">
        <v>27218</v>
      </c>
      <c r="C187" s="54">
        <v>0</v>
      </c>
      <c r="D187" s="2">
        <v>9653.81</v>
      </c>
      <c r="E187" t="s">
        <v>2344</v>
      </c>
      <c r="F187" t="s">
        <v>2344</v>
      </c>
      <c r="G187" t="s">
        <v>2349</v>
      </c>
      <c r="H187" s="54">
        <f>DATEDIF(Table4_2[[#This Row],[Date of Birth]],$K$1,"y")</f>
        <v>48</v>
      </c>
    </row>
    <row r="188" spans="1:8" x14ac:dyDescent="0.3">
      <c r="A188" t="s">
        <v>1171</v>
      </c>
      <c r="B188" s="77">
        <v>26133</v>
      </c>
      <c r="C188" s="54">
        <v>0</v>
      </c>
      <c r="D188" s="2">
        <v>9644.25</v>
      </c>
      <c r="E188" t="s">
        <v>2344</v>
      </c>
      <c r="F188" t="s">
        <v>2347</v>
      </c>
      <c r="G188" t="s">
        <v>2348</v>
      </c>
      <c r="H188" s="54">
        <f>DATEDIF(Table4_2[[#This Row],[Date of Birth]],$K$1,"y")</f>
        <v>51</v>
      </c>
    </row>
    <row r="189" spans="1:8" x14ac:dyDescent="0.3">
      <c r="A189" t="s">
        <v>1172</v>
      </c>
      <c r="B189" s="77">
        <v>25841</v>
      </c>
      <c r="C189" s="54">
        <v>0</v>
      </c>
      <c r="D189" s="2">
        <v>9634.5400000000009</v>
      </c>
      <c r="E189" t="s">
        <v>2344</v>
      </c>
      <c r="F189" t="s">
        <v>2344</v>
      </c>
      <c r="G189" t="s">
        <v>2349</v>
      </c>
      <c r="H189" s="54">
        <f>DATEDIF(Table4_2[[#This Row],[Date of Birth]],$K$1,"y")</f>
        <v>52</v>
      </c>
    </row>
    <row r="190" spans="1:8" x14ac:dyDescent="0.3">
      <c r="A190" t="s">
        <v>1173</v>
      </c>
      <c r="B190" s="77">
        <v>25011</v>
      </c>
      <c r="C190" s="54">
        <v>0</v>
      </c>
      <c r="D190" s="2">
        <v>9630.91</v>
      </c>
      <c r="E190" t="s">
        <v>2345</v>
      </c>
      <c r="F190" t="s">
        <v>2344</v>
      </c>
      <c r="G190" t="s">
        <v>2346</v>
      </c>
      <c r="H190" s="54">
        <f>DATEDIF(Table4_2[[#This Row],[Date of Birth]],$K$1,"y")</f>
        <v>54</v>
      </c>
    </row>
    <row r="191" spans="1:8" x14ac:dyDescent="0.3">
      <c r="A191" t="s">
        <v>1174</v>
      </c>
      <c r="B191" s="77">
        <v>26595</v>
      </c>
      <c r="C191" s="54">
        <v>2</v>
      </c>
      <c r="D191" s="2">
        <v>9630.4</v>
      </c>
      <c r="E191" t="s">
        <v>2344</v>
      </c>
      <c r="F191" t="s">
        <v>2344</v>
      </c>
      <c r="G191" t="s">
        <v>2349</v>
      </c>
      <c r="H191" s="54">
        <f>DATEDIF(Table4_2[[#This Row],[Date of Birth]],$K$1,"y")</f>
        <v>50</v>
      </c>
    </row>
    <row r="192" spans="1:8" x14ac:dyDescent="0.3">
      <c r="A192" t="s">
        <v>122</v>
      </c>
      <c r="B192" s="77">
        <v>37818</v>
      </c>
      <c r="C192" s="54">
        <v>0</v>
      </c>
      <c r="D192" s="2">
        <v>39722.75</v>
      </c>
      <c r="E192" t="s">
        <v>2347</v>
      </c>
      <c r="F192" t="s">
        <v>2347</v>
      </c>
      <c r="G192" t="s">
        <v>2346</v>
      </c>
      <c r="H192" s="54">
        <f>DATEDIF(Table4_2[[#This Row],[Date of Birth]],$K$1,"y")</f>
        <v>19</v>
      </c>
    </row>
    <row r="193" spans="1:8" x14ac:dyDescent="0.3">
      <c r="A193" t="s">
        <v>1175</v>
      </c>
      <c r="B193" s="77">
        <v>29208</v>
      </c>
      <c r="C193" s="54">
        <v>2</v>
      </c>
      <c r="D193" s="2">
        <v>9630.2999999999993</v>
      </c>
      <c r="E193" t="s">
        <v>2344</v>
      </c>
      <c r="F193" t="s">
        <v>2344</v>
      </c>
      <c r="G193" t="s">
        <v>2358</v>
      </c>
      <c r="H193" s="54">
        <f>DATEDIF(Table4_2[[#This Row],[Date of Birth]],$K$1,"y")</f>
        <v>43</v>
      </c>
    </row>
    <row r="194" spans="1:8" x14ac:dyDescent="0.3">
      <c r="A194" t="s">
        <v>1176</v>
      </c>
      <c r="B194" s="77">
        <v>35969</v>
      </c>
      <c r="C194" s="54">
        <v>0</v>
      </c>
      <c r="D194" s="2">
        <v>9628.7900000000009</v>
      </c>
      <c r="E194" t="s">
        <v>2344</v>
      </c>
      <c r="F194" t="s">
        <v>2344</v>
      </c>
      <c r="G194" t="s">
        <v>2361</v>
      </c>
      <c r="H194" s="54">
        <f>DATEDIF(Table4_2[[#This Row],[Date of Birth]],$K$1,"y")</f>
        <v>24</v>
      </c>
    </row>
    <row r="195" spans="1:8" x14ac:dyDescent="0.3">
      <c r="A195" t="s">
        <v>1177</v>
      </c>
      <c r="B195" s="77">
        <v>25918</v>
      </c>
      <c r="C195" s="54">
        <v>0</v>
      </c>
      <c r="D195" s="2">
        <v>9625.92</v>
      </c>
      <c r="E195" t="s">
        <v>2344</v>
      </c>
      <c r="F195" t="s">
        <v>2345</v>
      </c>
      <c r="G195" t="s">
        <v>2349</v>
      </c>
      <c r="H195" s="54">
        <f>DATEDIF(Table4_2[[#This Row],[Date of Birth]],$K$1,"y")</f>
        <v>52</v>
      </c>
    </row>
    <row r="196" spans="1:8" x14ac:dyDescent="0.3">
      <c r="A196" t="s">
        <v>1178</v>
      </c>
      <c r="B196" s="77">
        <v>27696</v>
      </c>
      <c r="C196" s="54">
        <v>3</v>
      </c>
      <c r="D196" s="2">
        <v>9620.33</v>
      </c>
      <c r="E196" t="s">
        <v>2345</v>
      </c>
      <c r="F196" t="s">
        <v>2345</v>
      </c>
      <c r="G196" t="s">
        <v>2348</v>
      </c>
      <c r="H196" s="54">
        <f>DATEDIF(Table4_2[[#This Row],[Date of Birth]],$K$1,"y")</f>
        <v>47</v>
      </c>
    </row>
    <row r="197" spans="1:8" x14ac:dyDescent="0.3">
      <c r="A197" t="s">
        <v>1179</v>
      </c>
      <c r="B197" s="77">
        <v>30192</v>
      </c>
      <c r="C197" s="54">
        <v>3</v>
      </c>
      <c r="D197" s="2">
        <v>9619.18</v>
      </c>
      <c r="E197" t="s">
        <v>2344</v>
      </c>
      <c r="F197" t="s">
        <v>2347</v>
      </c>
      <c r="G197" t="s">
        <v>2354</v>
      </c>
      <c r="H197" s="54">
        <f>DATEDIF(Table4_2[[#This Row],[Date of Birth]],$K$1,"y")</f>
        <v>40</v>
      </c>
    </row>
    <row r="198" spans="1:8" x14ac:dyDescent="0.3">
      <c r="A198" t="s">
        <v>1180</v>
      </c>
      <c r="B198" s="77">
        <v>26660</v>
      </c>
      <c r="C198" s="54">
        <v>1</v>
      </c>
      <c r="D198" s="2">
        <v>9617.66</v>
      </c>
      <c r="E198" t="s">
        <v>2345</v>
      </c>
      <c r="F198" t="s">
        <v>2345</v>
      </c>
      <c r="G198" t="s">
        <v>2352</v>
      </c>
      <c r="H198" s="54">
        <f>DATEDIF(Table4_2[[#This Row],[Date of Birth]],$K$1,"y")</f>
        <v>50</v>
      </c>
    </row>
    <row r="199" spans="1:8" x14ac:dyDescent="0.3">
      <c r="A199" t="s">
        <v>1181</v>
      </c>
      <c r="B199" s="77">
        <v>23726</v>
      </c>
      <c r="C199" s="54">
        <v>0</v>
      </c>
      <c r="D199" s="2">
        <v>9597.6299999999992</v>
      </c>
      <c r="E199" t="s">
        <v>2345</v>
      </c>
      <c r="F199" t="s">
        <v>2345</v>
      </c>
      <c r="G199" t="s">
        <v>2346</v>
      </c>
      <c r="H199" s="54">
        <f>DATEDIF(Table4_2[[#This Row],[Date of Birth]],$K$1,"y")</f>
        <v>58</v>
      </c>
    </row>
    <row r="200" spans="1:8" x14ac:dyDescent="0.3">
      <c r="A200" t="s">
        <v>1182</v>
      </c>
      <c r="B200" s="77">
        <v>29877</v>
      </c>
      <c r="C200" s="54">
        <v>1</v>
      </c>
      <c r="D200" s="2">
        <v>9584.0400000000009</v>
      </c>
      <c r="E200" t="s">
        <v>2344</v>
      </c>
      <c r="F200" t="s">
        <v>2347</v>
      </c>
      <c r="G200" t="s">
        <v>2358</v>
      </c>
      <c r="H200" s="54">
        <f>DATEDIF(Table4_2[[#This Row],[Date of Birth]],$K$1,"y")</f>
        <v>41</v>
      </c>
    </row>
    <row r="201" spans="1:8" x14ac:dyDescent="0.3">
      <c r="A201" t="s">
        <v>1183</v>
      </c>
      <c r="B201" s="77">
        <v>26996</v>
      </c>
      <c r="C201" s="54">
        <v>1</v>
      </c>
      <c r="D201" s="2">
        <v>9583.89</v>
      </c>
      <c r="E201" t="s">
        <v>2344</v>
      </c>
      <c r="F201" t="s">
        <v>2345</v>
      </c>
      <c r="G201" t="s">
        <v>2348</v>
      </c>
      <c r="H201" s="54">
        <f>DATEDIF(Table4_2[[#This Row],[Date of Birth]],$K$1,"y")</f>
        <v>49</v>
      </c>
    </row>
    <row r="202" spans="1:8" x14ac:dyDescent="0.3">
      <c r="A202" t="s">
        <v>1184</v>
      </c>
      <c r="B202" s="77">
        <v>24445</v>
      </c>
      <c r="C202" s="54">
        <v>0</v>
      </c>
      <c r="D202" s="2">
        <v>9582.5400000000009</v>
      </c>
      <c r="E202" t="s">
        <v>2345</v>
      </c>
      <c r="F202" t="s">
        <v>2344</v>
      </c>
      <c r="G202" t="s">
        <v>2346</v>
      </c>
      <c r="H202" s="54">
        <f>DATEDIF(Table4_2[[#This Row],[Date of Birth]],$K$1,"y")</f>
        <v>56</v>
      </c>
    </row>
    <row r="203" spans="1:8" x14ac:dyDescent="0.3">
      <c r="A203" t="s">
        <v>123</v>
      </c>
      <c r="B203" s="77">
        <v>25110</v>
      </c>
      <c r="C203" s="54">
        <v>0</v>
      </c>
      <c r="D203" s="2">
        <v>39721.93</v>
      </c>
      <c r="E203" t="s">
        <v>2344</v>
      </c>
      <c r="F203" t="s">
        <v>2344</v>
      </c>
      <c r="G203" t="s">
        <v>2349</v>
      </c>
      <c r="H203" s="54">
        <f>DATEDIF(Table4_2[[#This Row],[Date of Birth]],$K$1,"y")</f>
        <v>54</v>
      </c>
    </row>
    <row r="204" spans="1:8" x14ac:dyDescent="0.3">
      <c r="A204" t="s">
        <v>1185</v>
      </c>
      <c r="B204" s="77">
        <v>26999</v>
      </c>
      <c r="C204" s="54">
        <v>1</v>
      </c>
      <c r="D204" s="2">
        <v>9566.99</v>
      </c>
      <c r="E204" t="s">
        <v>2344</v>
      </c>
      <c r="F204" t="s">
        <v>2347</v>
      </c>
      <c r="G204" t="s">
        <v>2348</v>
      </c>
      <c r="H204" s="54">
        <f>DATEDIF(Table4_2[[#This Row],[Date of Birth]],$K$1,"y")</f>
        <v>49</v>
      </c>
    </row>
    <row r="205" spans="1:8" x14ac:dyDescent="0.3">
      <c r="A205" t="s">
        <v>1186</v>
      </c>
      <c r="B205" s="77">
        <v>27255</v>
      </c>
      <c r="C205" s="54">
        <v>3</v>
      </c>
      <c r="D205" s="2">
        <v>9563.0300000000007</v>
      </c>
      <c r="E205" t="s">
        <v>2345</v>
      </c>
      <c r="F205" t="s">
        <v>2347</v>
      </c>
      <c r="G205" t="s">
        <v>2349</v>
      </c>
      <c r="H205" s="54">
        <f>DATEDIF(Table4_2[[#This Row],[Date of Birth]],$K$1,"y")</f>
        <v>48</v>
      </c>
    </row>
    <row r="206" spans="1:8" x14ac:dyDescent="0.3">
      <c r="A206" t="s">
        <v>1187</v>
      </c>
      <c r="B206" s="77">
        <v>26564</v>
      </c>
      <c r="C206" s="54">
        <v>1</v>
      </c>
      <c r="D206" s="2">
        <v>9549.57</v>
      </c>
      <c r="E206" t="s">
        <v>2344</v>
      </c>
      <c r="F206" t="s">
        <v>2347</v>
      </c>
      <c r="G206" t="s">
        <v>2346</v>
      </c>
      <c r="H206" s="54">
        <f>DATEDIF(Table4_2[[#This Row],[Date of Birth]],$K$1,"y")</f>
        <v>50</v>
      </c>
    </row>
    <row r="207" spans="1:8" x14ac:dyDescent="0.3">
      <c r="A207" t="s">
        <v>1188</v>
      </c>
      <c r="B207" s="77">
        <v>26564</v>
      </c>
      <c r="C207" s="54">
        <v>0</v>
      </c>
      <c r="D207" s="2">
        <v>9541.7000000000007</v>
      </c>
      <c r="E207" t="s">
        <v>2344</v>
      </c>
      <c r="F207" t="s">
        <v>2347</v>
      </c>
      <c r="G207" t="s">
        <v>2355</v>
      </c>
      <c r="H207" s="54">
        <f>DATEDIF(Table4_2[[#This Row],[Date of Birth]],$K$1,"y")</f>
        <v>50</v>
      </c>
    </row>
    <row r="208" spans="1:8" x14ac:dyDescent="0.3">
      <c r="A208" t="s">
        <v>1189</v>
      </c>
      <c r="B208" s="77">
        <v>27603</v>
      </c>
      <c r="C208" s="54">
        <v>1</v>
      </c>
      <c r="D208" s="2">
        <v>9540.17</v>
      </c>
      <c r="E208" t="s">
        <v>2344</v>
      </c>
      <c r="F208" t="s">
        <v>2344</v>
      </c>
      <c r="G208" t="s">
        <v>2355</v>
      </c>
      <c r="H208" s="54">
        <f>DATEDIF(Table4_2[[#This Row],[Date of Birth]],$K$1,"y")</f>
        <v>47</v>
      </c>
    </row>
    <row r="209" spans="1:8" x14ac:dyDescent="0.3">
      <c r="A209" t="s">
        <v>1190</v>
      </c>
      <c r="B209" s="77">
        <v>27019</v>
      </c>
      <c r="C209" s="54">
        <v>0</v>
      </c>
      <c r="D209" s="2">
        <v>9538.65</v>
      </c>
      <c r="E209" t="s">
        <v>2344</v>
      </c>
      <c r="F209" t="s">
        <v>2345</v>
      </c>
      <c r="G209" t="s">
        <v>2358</v>
      </c>
      <c r="H209" s="54">
        <f>DATEDIF(Table4_2[[#This Row],[Date of Birth]],$K$1,"y")</f>
        <v>49</v>
      </c>
    </row>
    <row r="210" spans="1:8" x14ac:dyDescent="0.3">
      <c r="A210" t="s">
        <v>1191</v>
      </c>
      <c r="B210" s="77">
        <v>26266</v>
      </c>
      <c r="C210" s="54">
        <v>0</v>
      </c>
      <c r="D210" s="2">
        <v>9528.9</v>
      </c>
      <c r="E210" t="s">
        <v>2344</v>
      </c>
      <c r="F210" t="s">
        <v>2344</v>
      </c>
      <c r="G210" t="s">
        <v>2349</v>
      </c>
      <c r="H210" s="54">
        <f>DATEDIF(Table4_2[[#This Row],[Date of Birth]],$K$1,"y")</f>
        <v>51</v>
      </c>
    </row>
    <row r="211" spans="1:8" x14ac:dyDescent="0.3">
      <c r="A211" t="s">
        <v>1192</v>
      </c>
      <c r="B211" s="77">
        <v>33838</v>
      </c>
      <c r="C211" s="54">
        <v>0</v>
      </c>
      <c r="D211" s="2">
        <v>9507.68</v>
      </c>
      <c r="E211" t="s">
        <v>2344</v>
      </c>
      <c r="F211" t="s">
        <v>2347</v>
      </c>
      <c r="G211" t="s">
        <v>2348</v>
      </c>
      <c r="H211" s="54">
        <f>DATEDIF(Table4_2[[#This Row],[Date of Birth]],$K$1,"y")</f>
        <v>30</v>
      </c>
    </row>
    <row r="212" spans="1:8" x14ac:dyDescent="0.3">
      <c r="A212" t="s">
        <v>1193</v>
      </c>
      <c r="B212" s="77">
        <v>25439</v>
      </c>
      <c r="C212" s="54">
        <v>0</v>
      </c>
      <c r="D212" s="2">
        <v>9504.31</v>
      </c>
      <c r="E212" t="s">
        <v>2345</v>
      </c>
      <c r="F212" t="s">
        <v>2344</v>
      </c>
      <c r="G212" t="s">
        <v>2346</v>
      </c>
      <c r="H212" s="54">
        <f>DATEDIF(Table4_2[[#This Row],[Date of Birth]],$K$1,"y")</f>
        <v>53</v>
      </c>
    </row>
    <row r="213" spans="1:8" x14ac:dyDescent="0.3">
      <c r="A213" t="s">
        <v>1194</v>
      </c>
      <c r="B213" s="77">
        <v>28092</v>
      </c>
      <c r="C213" s="54">
        <v>3</v>
      </c>
      <c r="D213" s="2">
        <v>9500.57</v>
      </c>
      <c r="E213" t="s">
        <v>2344</v>
      </c>
      <c r="F213" t="s">
        <v>2345</v>
      </c>
      <c r="G213" t="s">
        <v>2359</v>
      </c>
      <c r="H213" s="54">
        <f>DATEDIF(Table4_2[[#This Row],[Date of Birth]],$K$1,"y")</f>
        <v>46</v>
      </c>
    </row>
    <row r="214" spans="1:8" x14ac:dyDescent="0.3">
      <c r="A214" t="s">
        <v>124</v>
      </c>
      <c r="B214" s="77">
        <v>28476</v>
      </c>
      <c r="C214" s="54">
        <v>2</v>
      </c>
      <c r="D214" s="2">
        <v>39670.44</v>
      </c>
      <c r="E214" t="s">
        <v>2344</v>
      </c>
      <c r="F214" t="s">
        <v>2347</v>
      </c>
      <c r="G214" t="s">
        <v>2348</v>
      </c>
      <c r="H214" s="54">
        <f>DATEDIF(Table4_2[[#This Row],[Date of Birth]],$K$1,"y")</f>
        <v>45</v>
      </c>
    </row>
    <row r="215" spans="1:8" x14ac:dyDescent="0.3">
      <c r="A215" t="s">
        <v>1195</v>
      </c>
      <c r="B215" s="77">
        <v>25358</v>
      </c>
      <c r="C215" s="54">
        <v>0</v>
      </c>
      <c r="D215" s="2">
        <v>9487.64</v>
      </c>
      <c r="E215" t="s">
        <v>2344</v>
      </c>
      <c r="F215" t="s">
        <v>2344</v>
      </c>
      <c r="G215" t="s">
        <v>2346</v>
      </c>
      <c r="H215" s="54">
        <f>DATEDIF(Table4_2[[#This Row],[Date of Birth]],$K$1,"y")</f>
        <v>54</v>
      </c>
    </row>
    <row r="216" spans="1:8" x14ac:dyDescent="0.3">
      <c r="A216" t="s">
        <v>1196</v>
      </c>
      <c r="B216" s="77">
        <v>29053</v>
      </c>
      <c r="C216" s="54">
        <v>2</v>
      </c>
      <c r="D216" s="2">
        <v>9453.92</v>
      </c>
      <c r="E216" t="s">
        <v>2344</v>
      </c>
      <c r="F216" t="s">
        <v>2344</v>
      </c>
      <c r="G216" t="s">
        <v>2358</v>
      </c>
      <c r="H216" s="54">
        <f>DATEDIF(Table4_2[[#This Row],[Date of Birth]],$K$1,"y")</f>
        <v>43</v>
      </c>
    </row>
    <row r="217" spans="1:8" x14ac:dyDescent="0.3">
      <c r="A217" t="s">
        <v>1197</v>
      </c>
      <c r="B217" s="77">
        <v>32095</v>
      </c>
      <c r="C217" s="54">
        <v>3</v>
      </c>
      <c r="D217" s="2">
        <v>9448.42</v>
      </c>
      <c r="E217" t="s">
        <v>2344</v>
      </c>
      <c r="F217" t="s">
        <v>2345</v>
      </c>
      <c r="G217" t="s">
        <v>2358</v>
      </c>
      <c r="H217" s="54">
        <f>DATEDIF(Table4_2[[#This Row],[Date of Birth]],$K$1,"y")</f>
        <v>35</v>
      </c>
    </row>
    <row r="218" spans="1:8" x14ac:dyDescent="0.3">
      <c r="A218" t="s">
        <v>1198</v>
      </c>
      <c r="B218" s="77">
        <v>27188</v>
      </c>
      <c r="C218" s="54">
        <v>1</v>
      </c>
      <c r="D218" s="2">
        <v>9447.3799999999992</v>
      </c>
      <c r="E218" t="s">
        <v>2344</v>
      </c>
      <c r="F218" t="s">
        <v>2345</v>
      </c>
      <c r="G218" t="s">
        <v>2355</v>
      </c>
      <c r="H218" s="54">
        <f>DATEDIF(Table4_2[[#This Row],[Date of Birth]],$K$1,"y")</f>
        <v>49</v>
      </c>
    </row>
    <row r="219" spans="1:8" x14ac:dyDescent="0.3">
      <c r="A219" t="s">
        <v>1199</v>
      </c>
      <c r="B219" s="77">
        <v>27360</v>
      </c>
      <c r="C219" s="54">
        <v>1</v>
      </c>
      <c r="D219" s="2">
        <v>9447.25</v>
      </c>
      <c r="E219" t="s">
        <v>2344</v>
      </c>
      <c r="F219" t="s">
        <v>2347</v>
      </c>
      <c r="G219" t="s">
        <v>2355</v>
      </c>
      <c r="H219" s="54">
        <f>DATEDIF(Table4_2[[#This Row],[Date of Birth]],$K$1,"y")</f>
        <v>48</v>
      </c>
    </row>
    <row r="220" spans="1:8" x14ac:dyDescent="0.3">
      <c r="A220" t="s">
        <v>1200</v>
      </c>
      <c r="B220" s="77">
        <v>28067</v>
      </c>
      <c r="C220" s="54">
        <v>2</v>
      </c>
      <c r="D220" s="2">
        <v>9432.93</v>
      </c>
      <c r="E220" t="s">
        <v>2344</v>
      </c>
      <c r="F220" t="s">
        <v>2347</v>
      </c>
      <c r="G220" t="s">
        <v>2355</v>
      </c>
      <c r="H220" s="54">
        <f>DATEDIF(Table4_2[[#This Row],[Date of Birth]],$K$1,"y")</f>
        <v>46</v>
      </c>
    </row>
    <row r="221" spans="1:8" x14ac:dyDescent="0.3">
      <c r="A221" t="s">
        <v>1201</v>
      </c>
      <c r="B221" s="77">
        <v>28063</v>
      </c>
      <c r="C221" s="54">
        <v>3</v>
      </c>
      <c r="D221" s="2">
        <v>9414.92</v>
      </c>
      <c r="E221" t="s">
        <v>2344</v>
      </c>
      <c r="F221" t="s">
        <v>2344</v>
      </c>
      <c r="G221" t="s">
        <v>2349</v>
      </c>
      <c r="H221" s="54">
        <f>DATEDIF(Table4_2[[#This Row],[Date of Birth]],$K$1,"y")</f>
        <v>46</v>
      </c>
    </row>
    <row r="222" spans="1:8" x14ac:dyDescent="0.3">
      <c r="A222" t="s">
        <v>1202</v>
      </c>
      <c r="B222" s="77">
        <v>28050</v>
      </c>
      <c r="C222" s="54">
        <v>2</v>
      </c>
      <c r="D222" s="2">
        <v>9411.01</v>
      </c>
      <c r="E222" t="s">
        <v>2344</v>
      </c>
      <c r="F222" t="s">
        <v>2345</v>
      </c>
      <c r="G222" t="s">
        <v>2355</v>
      </c>
      <c r="H222" s="54">
        <f>DATEDIF(Table4_2[[#This Row],[Date of Birth]],$K$1,"y")</f>
        <v>46</v>
      </c>
    </row>
    <row r="223" spans="1:8" x14ac:dyDescent="0.3">
      <c r="A223" t="s">
        <v>1203</v>
      </c>
      <c r="B223" s="77">
        <v>26226</v>
      </c>
      <c r="C223" s="54">
        <v>1</v>
      </c>
      <c r="D223" s="2">
        <v>9391.35</v>
      </c>
      <c r="E223" t="s">
        <v>2345</v>
      </c>
      <c r="F223" t="s">
        <v>2345</v>
      </c>
      <c r="G223" t="s">
        <v>2349</v>
      </c>
      <c r="H223" s="54">
        <f>DATEDIF(Table4_2[[#This Row],[Date of Birth]],$K$1,"y")</f>
        <v>51</v>
      </c>
    </row>
    <row r="224" spans="1:8" x14ac:dyDescent="0.3">
      <c r="A224" t="s">
        <v>1204</v>
      </c>
      <c r="B224" s="77">
        <v>26296</v>
      </c>
      <c r="C224" s="54">
        <v>1</v>
      </c>
      <c r="D224" s="2">
        <v>9386.16</v>
      </c>
      <c r="E224" t="s">
        <v>2345</v>
      </c>
      <c r="F224" t="s">
        <v>2344</v>
      </c>
      <c r="G224" t="s">
        <v>2346</v>
      </c>
      <c r="H224" s="54">
        <f>DATEDIF(Table4_2[[#This Row],[Date of Birth]],$K$1,"y")</f>
        <v>51</v>
      </c>
    </row>
    <row r="225" spans="1:8" x14ac:dyDescent="0.3">
      <c r="A225" t="s">
        <v>17</v>
      </c>
      <c r="B225" s="77">
        <v>24042</v>
      </c>
      <c r="C225" s="54">
        <v>1</v>
      </c>
      <c r="D225" s="2">
        <v>48675.519999999997</v>
      </c>
      <c r="E225" t="s">
        <v>2347</v>
      </c>
      <c r="F225" t="s">
        <v>2344</v>
      </c>
      <c r="G225" t="s">
        <v>2346</v>
      </c>
      <c r="H225" s="54">
        <f>DATEDIF(Table4_2[[#This Row],[Date of Birth]],$K$1,"y")</f>
        <v>57</v>
      </c>
    </row>
    <row r="226" spans="1:8" x14ac:dyDescent="0.3">
      <c r="A226" t="s">
        <v>125</v>
      </c>
      <c r="B226" s="77">
        <v>34918</v>
      </c>
      <c r="C226" s="54">
        <v>0</v>
      </c>
      <c r="D226" s="2">
        <v>39611.760000000002</v>
      </c>
      <c r="E226" t="s">
        <v>2347</v>
      </c>
      <c r="F226" t="s">
        <v>2345</v>
      </c>
      <c r="G226" t="s">
        <v>2346</v>
      </c>
      <c r="H226" s="54">
        <f>DATEDIF(Table4_2[[#This Row],[Date of Birth]],$K$1,"y")</f>
        <v>27</v>
      </c>
    </row>
    <row r="227" spans="1:8" x14ac:dyDescent="0.3">
      <c r="A227" t="s">
        <v>1205</v>
      </c>
      <c r="B227" s="77">
        <v>27730</v>
      </c>
      <c r="C227" s="54">
        <v>1</v>
      </c>
      <c r="D227" s="2">
        <v>9380.75</v>
      </c>
      <c r="E227" t="s">
        <v>2344</v>
      </c>
      <c r="F227" t="s">
        <v>2344</v>
      </c>
      <c r="G227" t="s">
        <v>2355</v>
      </c>
      <c r="H227" s="54">
        <f>DATEDIF(Table4_2[[#This Row],[Date of Birth]],$K$1,"y")</f>
        <v>47</v>
      </c>
    </row>
    <row r="228" spans="1:8" x14ac:dyDescent="0.3">
      <c r="A228" t="s">
        <v>1206</v>
      </c>
      <c r="B228" s="77">
        <v>26263</v>
      </c>
      <c r="C228" s="54">
        <v>1</v>
      </c>
      <c r="D228" s="2">
        <v>9377.9</v>
      </c>
      <c r="E228" t="s">
        <v>2344</v>
      </c>
      <c r="F228" t="s">
        <v>2347</v>
      </c>
      <c r="G228" t="s">
        <v>2346</v>
      </c>
      <c r="H228" s="54">
        <f>DATEDIF(Table4_2[[#This Row],[Date of Birth]],$K$1,"y")</f>
        <v>51</v>
      </c>
    </row>
    <row r="229" spans="1:8" x14ac:dyDescent="0.3">
      <c r="A229" t="s">
        <v>1207</v>
      </c>
      <c r="B229" s="77">
        <v>25531</v>
      </c>
      <c r="C229" s="54">
        <v>0</v>
      </c>
      <c r="D229" s="2">
        <v>9377.4500000000007</v>
      </c>
      <c r="E229" t="s">
        <v>2344</v>
      </c>
      <c r="F229" t="s">
        <v>2345</v>
      </c>
      <c r="G229" t="s">
        <v>2346</v>
      </c>
      <c r="H229" s="54">
        <f>DATEDIF(Table4_2[[#This Row],[Date of Birth]],$K$1,"y")</f>
        <v>53</v>
      </c>
    </row>
    <row r="230" spans="1:8" x14ac:dyDescent="0.3">
      <c r="A230" t="s">
        <v>1208</v>
      </c>
      <c r="B230" s="77">
        <v>26214</v>
      </c>
      <c r="C230" s="54">
        <v>0</v>
      </c>
      <c r="D230" s="2">
        <v>9361.33</v>
      </c>
      <c r="E230" t="s">
        <v>2345</v>
      </c>
      <c r="F230" t="s">
        <v>2347</v>
      </c>
      <c r="G230" t="s">
        <v>2352</v>
      </c>
      <c r="H230" s="54">
        <f>DATEDIF(Table4_2[[#This Row],[Date of Birth]],$K$1,"y")</f>
        <v>51</v>
      </c>
    </row>
    <row r="231" spans="1:8" x14ac:dyDescent="0.3">
      <c r="A231" t="s">
        <v>1209</v>
      </c>
      <c r="B231" s="77">
        <v>32325</v>
      </c>
      <c r="C231" s="54">
        <v>3</v>
      </c>
      <c r="D231" s="2">
        <v>9344.2000000000007</v>
      </c>
      <c r="E231" t="s">
        <v>2344</v>
      </c>
      <c r="F231" t="s">
        <v>2347</v>
      </c>
      <c r="G231" t="s">
        <v>2358</v>
      </c>
      <c r="H231" s="54">
        <f>DATEDIF(Table4_2[[#This Row],[Date of Birth]],$K$1,"y")</f>
        <v>34</v>
      </c>
    </row>
    <row r="232" spans="1:8" x14ac:dyDescent="0.3">
      <c r="A232" t="s">
        <v>1210</v>
      </c>
      <c r="B232" s="77">
        <v>35350</v>
      </c>
      <c r="C232" s="54">
        <v>0</v>
      </c>
      <c r="D232" s="2">
        <v>9338.61</v>
      </c>
      <c r="E232" t="s">
        <v>2344</v>
      </c>
      <c r="F232" t="s">
        <v>2347</v>
      </c>
      <c r="G232" t="s">
        <v>2361</v>
      </c>
      <c r="H232" s="54">
        <f>DATEDIF(Table4_2[[#This Row],[Date of Birth]],$K$1,"y")</f>
        <v>26</v>
      </c>
    </row>
    <row r="233" spans="1:8" x14ac:dyDescent="0.3">
      <c r="A233" t="s">
        <v>1211</v>
      </c>
      <c r="B233" s="77">
        <v>32333</v>
      </c>
      <c r="C233" s="54">
        <v>3</v>
      </c>
      <c r="D233" s="2">
        <v>9320.26</v>
      </c>
      <c r="E233" t="s">
        <v>2344</v>
      </c>
      <c r="F233" t="s">
        <v>2347</v>
      </c>
      <c r="G233" t="s">
        <v>2348</v>
      </c>
      <c r="H233" s="54">
        <f>DATEDIF(Table4_2[[#This Row],[Date of Birth]],$K$1,"y")</f>
        <v>34</v>
      </c>
    </row>
    <row r="234" spans="1:8" x14ac:dyDescent="0.3">
      <c r="A234" t="s">
        <v>1212</v>
      </c>
      <c r="B234" s="77">
        <v>28410</v>
      </c>
      <c r="C234" s="54">
        <v>2</v>
      </c>
      <c r="D234" s="2">
        <v>9315.41</v>
      </c>
      <c r="E234" t="s">
        <v>2344</v>
      </c>
      <c r="F234" t="s">
        <v>2347</v>
      </c>
      <c r="G234" t="s">
        <v>2355</v>
      </c>
      <c r="H234" s="54">
        <f>DATEDIF(Table4_2[[#This Row],[Date of Birth]],$K$1,"y")</f>
        <v>45</v>
      </c>
    </row>
    <row r="235" spans="1:8" x14ac:dyDescent="0.3">
      <c r="A235" t="s">
        <v>1213</v>
      </c>
      <c r="B235" s="77">
        <v>23170</v>
      </c>
      <c r="C235" s="54">
        <v>0</v>
      </c>
      <c r="D235" s="2">
        <v>9310.81</v>
      </c>
      <c r="E235" t="s">
        <v>2345</v>
      </c>
      <c r="F235" t="s">
        <v>2347</v>
      </c>
      <c r="G235" t="s">
        <v>2346</v>
      </c>
      <c r="H235" s="54">
        <f>DATEDIF(Table4_2[[#This Row],[Date of Birth]],$K$1,"y")</f>
        <v>60</v>
      </c>
    </row>
    <row r="236" spans="1:8" x14ac:dyDescent="0.3">
      <c r="A236" t="s">
        <v>1214</v>
      </c>
      <c r="B236" s="77">
        <v>26953</v>
      </c>
      <c r="C236" s="54">
        <v>2</v>
      </c>
      <c r="D236" s="2">
        <v>9304.7000000000007</v>
      </c>
      <c r="E236" t="s">
        <v>2345</v>
      </c>
      <c r="F236" t="s">
        <v>2345</v>
      </c>
      <c r="G236" t="s">
        <v>2346</v>
      </c>
      <c r="H236" s="54">
        <f>DATEDIF(Table4_2[[#This Row],[Date of Birth]],$K$1,"y")</f>
        <v>49</v>
      </c>
    </row>
    <row r="237" spans="1:8" x14ac:dyDescent="0.3">
      <c r="A237" t="s">
        <v>126</v>
      </c>
      <c r="B237" s="77">
        <v>29772</v>
      </c>
      <c r="C237" s="54">
        <v>3</v>
      </c>
      <c r="D237" s="2">
        <v>39597.410000000003</v>
      </c>
      <c r="E237" t="s">
        <v>2347</v>
      </c>
      <c r="F237" t="s">
        <v>2344</v>
      </c>
      <c r="G237" t="s">
        <v>2359</v>
      </c>
      <c r="H237" s="54">
        <f>DATEDIF(Table4_2[[#This Row],[Date of Birth]],$K$1,"y")</f>
        <v>41</v>
      </c>
    </row>
    <row r="238" spans="1:8" x14ac:dyDescent="0.3">
      <c r="A238" t="s">
        <v>1215</v>
      </c>
      <c r="B238" s="77">
        <v>28067</v>
      </c>
      <c r="C238" s="54">
        <v>3</v>
      </c>
      <c r="D238" s="2">
        <v>9301.89</v>
      </c>
      <c r="E238" t="s">
        <v>2344</v>
      </c>
      <c r="F238" t="s">
        <v>2347</v>
      </c>
      <c r="G238" t="s">
        <v>2348</v>
      </c>
      <c r="H238" s="54">
        <f>DATEDIF(Table4_2[[#This Row],[Date of Birth]],$K$1,"y")</f>
        <v>46</v>
      </c>
    </row>
    <row r="239" spans="1:8" x14ac:dyDescent="0.3">
      <c r="A239" t="s">
        <v>1216</v>
      </c>
      <c r="B239" s="77">
        <v>26925</v>
      </c>
      <c r="C239" s="54">
        <v>1</v>
      </c>
      <c r="D239" s="2">
        <v>9290.14</v>
      </c>
      <c r="E239" t="s">
        <v>2345</v>
      </c>
      <c r="F239" t="s">
        <v>2345</v>
      </c>
      <c r="G239" t="s">
        <v>2352</v>
      </c>
      <c r="H239" s="54">
        <f>DATEDIF(Table4_2[[#This Row],[Date of Birth]],$K$1,"y")</f>
        <v>49</v>
      </c>
    </row>
    <row r="240" spans="1:8" x14ac:dyDescent="0.3">
      <c r="A240" t="s">
        <v>1217</v>
      </c>
      <c r="B240" s="77">
        <v>26953</v>
      </c>
      <c r="C240" s="54">
        <v>1</v>
      </c>
      <c r="D240" s="2">
        <v>9288.0300000000007</v>
      </c>
      <c r="E240" t="s">
        <v>2344</v>
      </c>
      <c r="F240" t="s">
        <v>2345</v>
      </c>
      <c r="G240" t="s">
        <v>2353</v>
      </c>
      <c r="H240" s="54">
        <f>DATEDIF(Table4_2[[#This Row],[Date of Birth]],$K$1,"y")</f>
        <v>49</v>
      </c>
    </row>
    <row r="241" spans="1:8" x14ac:dyDescent="0.3">
      <c r="A241" t="s">
        <v>1218</v>
      </c>
      <c r="B241" s="77">
        <v>25533</v>
      </c>
      <c r="C241" s="54">
        <v>0</v>
      </c>
      <c r="D241" s="2">
        <v>9285.8700000000008</v>
      </c>
      <c r="E241" t="s">
        <v>2344</v>
      </c>
      <c r="F241" t="s">
        <v>2345</v>
      </c>
      <c r="G241" t="s">
        <v>2346</v>
      </c>
      <c r="H241" s="54">
        <f>DATEDIF(Table4_2[[#This Row],[Date of Birth]],$K$1,"y")</f>
        <v>53</v>
      </c>
    </row>
    <row r="242" spans="1:8" x14ac:dyDescent="0.3">
      <c r="A242" t="s">
        <v>1219</v>
      </c>
      <c r="B242" s="77">
        <v>26116</v>
      </c>
      <c r="C242" s="54">
        <v>0</v>
      </c>
      <c r="D242" s="2">
        <v>9283.56</v>
      </c>
      <c r="E242" t="s">
        <v>2344</v>
      </c>
      <c r="F242" t="s">
        <v>2345</v>
      </c>
      <c r="G242" t="s">
        <v>2346</v>
      </c>
      <c r="H242" s="54">
        <f>DATEDIF(Table4_2[[#This Row],[Date of Birth]],$K$1,"y")</f>
        <v>51</v>
      </c>
    </row>
    <row r="243" spans="1:8" x14ac:dyDescent="0.3">
      <c r="A243" t="s">
        <v>1220</v>
      </c>
      <c r="B243" s="77">
        <v>26964</v>
      </c>
      <c r="C243" s="54">
        <v>1</v>
      </c>
      <c r="D243" s="2">
        <v>9282.48</v>
      </c>
      <c r="E243" t="s">
        <v>2345</v>
      </c>
      <c r="F243" t="s">
        <v>2344</v>
      </c>
      <c r="G243" t="s">
        <v>2352</v>
      </c>
      <c r="H243" s="54">
        <f>DATEDIF(Table4_2[[#This Row],[Date of Birth]],$K$1,"y")</f>
        <v>49</v>
      </c>
    </row>
    <row r="244" spans="1:8" x14ac:dyDescent="0.3">
      <c r="A244" t="s">
        <v>1221</v>
      </c>
      <c r="B244" s="77">
        <v>26151</v>
      </c>
      <c r="C244" s="54">
        <v>0</v>
      </c>
      <c r="D244" s="2">
        <v>9264.7999999999993</v>
      </c>
      <c r="E244" t="s">
        <v>2344</v>
      </c>
      <c r="F244" t="s">
        <v>2347</v>
      </c>
      <c r="G244" t="s">
        <v>2349</v>
      </c>
      <c r="H244" s="54">
        <f>DATEDIF(Table4_2[[#This Row],[Date of Birth]],$K$1,"y")</f>
        <v>51</v>
      </c>
    </row>
    <row r="245" spans="1:8" x14ac:dyDescent="0.3">
      <c r="A245" t="s">
        <v>1222</v>
      </c>
      <c r="B245" s="77">
        <v>27262</v>
      </c>
      <c r="C245" s="54">
        <v>1</v>
      </c>
      <c r="D245" s="2">
        <v>9249.5</v>
      </c>
      <c r="E245" t="s">
        <v>2344</v>
      </c>
      <c r="F245" t="s">
        <v>2347</v>
      </c>
      <c r="G245" t="s">
        <v>2348</v>
      </c>
      <c r="H245" s="54">
        <f>DATEDIF(Table4_2[[#This Row],[Date of Birth]],$K$1,"y")</f>
        <v>48</v>
      </c>
    </row>
    <row r="246" spans="1:8" x14ac:dyDescent="0.3">
      <c r="A246" t="s">
        <v>1223</v>
      </c>
      <c r="B246" s="77">
        <v>29499</v>
      </c>
      <c r="C246" s="54">
        <v>2</v>
      </c>
      <c r="D246" s="2">
        <v>9247.94</v>
      </c>
      <c r="E246" t="s">
        <v>2344</v>
      </c>
      <c r="F246" t="s">
        <v>2347</v>
      </c>
      <c r="G246" t="s">
        <v>2358</v>
      </c>
      <c r="H246" s="54">
        <f>DATEDIF(Table4_2[[#This Row],[Date of Birth]],$K$1,"y")</f>
        <v>42</v>
      </c>
    </row>
    <row r="247" spans="1:8" x14ac:dyDescent="0.3">
      <c r="A247" t="s">
        <v>1224</v>
      </c>
      <c r="B247" s="77">
        <v>27734</v>
      </c>
      <c r="C247" s="54">
        <v>2</v>
      </c>
      <c r="D247" s="2">
        <v>9225.26</v>
      </c>
      <c r="E247" t="s">
        <v>2345</v>
      </c>
      <c r="F247" t="s">
        <v>2345</v>
      </c>
      <c r="G247" t="s">
        <v>2350</v>
      </c>
      <c r="H247" s="54">
        <f>DATEDIF(Table4_2[[#This Row],[Date of Birth]],$K$1,"y")</f>
        <v>47</v>
      </c>
    </row>
    <row r="248" spans="1:8" x14ac:dyDescent="0.3">
      <c r="A248" t="s">
        <v>127</v>
      </c>
      <c r="B248" s="77">
        <v>28683</v>
      </c>
      <c r="C248" s="54">
        <v>1</v>
      </c>
      <c r="D248" s="2">
        <v>39556.49</v>
      </c>
      <c r="E248" t="s">
        <v>2347</v>
      </c>
      <c r="F248" t="s">
        <v>2344</v>
      </c>
      <c r="G248" t="s">
        <v>2350</v>
      </c>
      <c r="H248" s="54">
        <f>DATEDIF(Table4_2[[#This Row],[Date of Birth]],$K$1,"y")</f>
        <v>44</v>
      </c>
    </row>
    <row r="249" spans="1:8" x14ac:dyDescent="0.3">
      <c r="A249" t="s">
        <v>1225</v>
      </c>
      <c r="B249" s="77">
        <v>29925</v>
      </c>
      <c r="C249" s="54">
        <v>5</v>
      </c>
      <c r="D249" s="2">
        <v>9222.4</v>
      </c>
      <c r="E249" t="s">
        <v>2344</v>
      </c>
      <c r="F249" t="s">
        <v>2345</v>
      </c>
      <c r="G249" t="s">
        <v>2351</v>
      </c>
      <c r="H249" s="54">
        <f>DATEDIF(Table4_2[[#This Row],[Date of Birth]],$K$1,"y")</f>
        <v>41</v>
      </c>
    </row>
    <row r="250" spans="1:8" x14ac:dyDescent="0.3">
      <c r="A250" t="s">
        <v>1226</v>
      </c>
      <c r="B250" s="77">
        <v>31771</v>
      </c>
      <c r="C250" s="54">
        <v>3</v>
      </c>
      <c r="D250" s="2">
        <v>9210.06</v>
      </c>
      <c r="E250" t="s">
        <v>2344</v>
      </c>
      <c r="F250" t="s">
        <v>2345</v>
      </c>
      <c r="G250" t="s">
        <v>2358</v>
      </c>
      <c r="H250" s="54">
        <f>DATEDIF(Table4_2[[#This Row],[Date of Birth]],$K$1,"y")</f>
        <v>36</v>
      </c>
    </row>
    <row r="251" spans="1:8" x14ac:dyDescent="0.3">
      <c r="A251" t="s">
        <v>1227</v>
      </c>
      <c r="B251" s="77">
        <v>28013</v>
      </c>
      <c r="C251" s="54">
        <v>2</v>
      </c>
      <c r="D251" s="2">
        <v>9193.84</v>
      </c>
      <c r="E251" t="s">
        <v>2344</v>
      </c>
      <c r="F251" t="s">
        <v>2347</v>
      </c>
      <c r="G251" t="s">
        <v>2348</v>
      </c>
      <c r="H251" s="54">
        <f>DATEDIF(Table4_2[[#This Row],[Date of Birth]],$K$1,"y")</f>
        <v>46</v>
      </c>
    </row>
    <row r="252" spans="1:8" x14ac:dyDescent="0.3">
      <c r="A252" t="s">
        <v>1228</v>
      </c>
      <c r="B252" s="77">
        <v>27023</v>
      </c>
      <c r="C252" s="54">
        <v>1</v>
      </c>
      <c r="D252" s="2">
        <v>9182.17</v>
      </c>
      <c r="E252" t="s">
        <v>2344</v>
      </c>
      <c r="F252" t="s">
        <v>2345</v>
      </c>
      <c r="G252" t="s">
        <v>2349</v>
      </c>
      <c r="H252" s="54">
        <f>DATEDIF(Table4_2[[#This Row],[Date of Birth]],$K$1,"y")</f>
        <v>49</v>
      </c>
    </row>
    <row r="253" spans="1:8" x14ac:dyDescent="0.3">
      <c r="A253" t="s">
        <v>1229</v>
      </c>
      <c r="B253" s="77">
        <v>26296</v>
      </c>
      <c r="C253" s="54">
        <v>0</v>
      </c>
      <c r="D253" s="2">
        <v>9174.14</v>
      </c>
      <c r="E253" t="s">
        <v>2345</v>
      </c>
      <c r="F253" t="s">
        <v>2347</v>
      </c>
      <c r="G253" t="s">
        <v>2348</v>
      </c>
      <c r="H253" s="54">
        <f>DATEDIF(Table4_2[[#This Row],[Date of Birth]],$K$1,"y")</f>
        <v>51</v>
      </c>
    </row>
    <row r="254" spans="1:8" x14ac:dyDescent="0.3">
      <c r="A254" t="s">
        <v>1230</v>
      </c>
      <c r="B254" s="77">
        <v>25865</v>
      </c>
      <c r="C254" s="54">
        <v>0</v>
      </c>
      <c r="D254" s="2">
        <v>9171.75</v>
      </c>
      <c r="E254" t="s">
        <v>2344</v>
      </c>
      <c r="F254" t="s">
        <v>2344</v>
      </c>
      <c r="G254" t="s">
        <v>2348</v>
      </c>
      <c r="H254" s="54">
        <f>DATEDIF(Table4_2[[#This Row],[Date of Birth]],$K$1,"y")</f>
        <v>52</v>
      </c>
    </row>
    <row r="255" spans="1:8" x14ac:dyDescent="0.3">
      <c r="A255" t="s">
        <v>1231</v>
      </c>
      <c r="B255" s="77">
        <v>33108</v>
      </c>
      <c r="C255" s="54">
        <v>3</v>
      </c>
      <c r="D255" s="2">
        <v>9159.51</v>
      </c>
      <c r="E255" t="s">
        <v>2344</v>
      </c>
      <c r="F255" t="s">
        <v>2344</v>
      </c>
      <c r="G255" t="s">
        <v>2358</v>
      </c>
      <c r="H255" s="54">
        <f>DATEDIF(Table4_2[[#This Row],[Date of Birth]],$K$1,"y")</f>
        <v>32</v>
      </c>
    </row>
    <row r="256" spans="1:8" x14ac:dyDescent="0.3">
      <c r="A256" t="s">
        <v>1232</v>
      </c>
      <c r="B256" s="77">
        <v>30293</v>
      </c>
      <c r="C256" s="54">
        <v>3</v>
      </c>
      <c r="D256" s="2">
        <v>9147.5</v>
      </c>
      <c r="E256" t="s">
        <v>2344</v>
      </c>
      <c r="F256" t="s">
        <v>2347</v>
      </c>
      <c r="G256" t="s">
        <v>2348</v>
      </c>
      <c r="H256" s="54">
        <f>DATEDIF(Table4_2[[#This Row],[Date of Birth]],$K$1,"y")</f>
        <v>40</v>
      </c>
    </row>
    <row r="257" spans="1:8" x14ac:dyDescent="0.3">
      <c r="A257" t="s">
        <v>1233</v>
      </c>
      <c r="B257" s="77">
        <v>25859</v>
      </c>
      <c r="C257" s="54">
        <v>0</v>
      </c>
      <c r="D257" s="2">
        <v>9144.57</v>
      </c>
      <c r="E257" t="s">
        <v>2345</v>
      </c>
      <c r="F257" t="s">
        <v>2344</v>
      </c>
      <c r="G257" t="s">
        <v>2349</v>
      </c>
      <c r="H257" s="54">
        <f>DATEDIF(Table4_2[[#This Row],[Date of Birth]],$K$1,"y")</f>
        <v>52</v>
      </c>
    </row>
    <row r="258" spans="1:8" x14ac:dyDescent="0.3">
      <c r="A258" t="s">
        <v>1234</v>
      </c>
      <c r="B258" s="77">
        <v>25792</v>
      </c>
      <c r="C258" s="54">
        <v>0</v>
      </c>
      <c r="D258" s="2">
        <v>9140.9500000000007</v>
      </c>
      <c r="E258" t="s">
        <v>2345</v>
      </c>
      <c r="F258" t="s">
        <v>2345</v>
      </c>
      <c r="G258" t="s">
        <v>2346</v>
      </c>
      <c r="H258" s="54">
        <f>DATEDIF(Table4_2[[#This Row],[Date of Birth]],$K$1,"y")</f>
        <v>52</v>
      </c>
    </row>
    <row r="259" spans="1:8" x14ac:dyDescent="0.3">
      <c r="A259" t="s">
        <v>128</v>
      </c>
      <c r="B259" s="77">
        <v>24282</v>
      </c>
      <c r="C259" s="54">
        <v>0</v>
      </c>
      <c r="D259" s="2">
        <v>39396.86</v>
      </c>
      <c r="E259" t="s">
        <v>2344</v>
      </c>
      <c r="F259" t="s">
        <v>2344</v>
      </c>
      <c r="G259" t="s">
        <v>2349</v>
      </c>
      <c r="H259" s="54">
        <f>DATEDIF(Table4_2[[#This Row],[Date of Birth]],$K$1,"y")</f>
        <v>56</v>
      </c>
    </row>
    <row r="260" spans="1:8" x14ac:dyDescent="0.3">
      <c r="A260" t="s">
        <v>1235</v>
      </c>
      <c r="B260" s="77">
        <v>28461</v>
      </c>
      <c r="C260" s="54">
        <v>3</v>
      </c>
      <c r="D260" s="2">
        <v>9101.7999999999993</v>
      </c>
      <c r="E260" t="s">
        <v>2344</v>
      </c>
      <c r="F260" t="s">
        <v>2347</v>
      </c>
      <c r="G260" t="s">
        <v>2349</v>
      </c>
      <c r="H260" s="54">
        <f>DATEDIF(Table4_2[[#This Row],[Date of Birth]],$K$1,"y")</f>
        <v>45</v>
      </c>
    </row>
    <row r="261" spans="1:8" x14ac:dyDescent="0.3">
      <c r="A261" t="s">
        <v>1236</v>
      </c>
      <c r="B261" s="77">
        <v>24055</v>
      </c>
      <c r="C261" s="54">
        <v>0</v>
      </c>
      <c r="D261" s="2">
        <v>9095.94</v>
      </c>
      <c r="E261" t="s">
        <v>2345</v>
      </c>
      <c r="F261" t="s">
        <v>2347</v>
      </c>
      <c r="G261" t="s">
        <v>2349</v>
      </c>
      <c r="H261" s="54">
        <f>DATEDIF(Table4_2[[#This Row],[Date of Birth]],$K$1,"y")</f>
        <v>57</v>
      </c>
    </row>
    <row r="262" spans="1:8" x14ac:dyDescent="0.3">
      <c r="A262" t="s">
        <v>1237</v>
      </c>
      <c r="B262" s="77">
        <v>28433</v>
      </c>
      <c r="C262" s="54">
        <v>2</v>
      </c>
      <c r="D262" s="2">
        <v>9095.07</v>
      </c>
      <c r="E262" t="s">
        <v>2344</v>
      </c>
      <c r="F262" t="s">
        <v>2344</v>
      </c>
      <c r="G262" t="s">
        <v>2355</v>
      </c>
      <c r="H262" s="54">
        <f>DATEDIF(Table4_2[[#This Row],[Date of Birth]],$K$1,"y")</f>
        <v>45</v>
      </c>
    </row>
    <row r="263" spans="1:8" x14ac:dyDescent="0.3">
      <c r="A263" t="s">
        <v>1238</v>
      </c>
      <c r="B263" s="77">
        <v>26635</v>
      </c>
      <c r="C263" s="54">
        <v>1</v>
      </c>
      <c r="D263" s="2">
        <v>9058.73</v>
      </c>
      <c r="E263" t="s">
        <v>2345</v>
      </c>
      <c r="F263" t="s">
        <v>2344</v>
      </c>
      <c r="G263" t="s">
        <v>2346</v>
      </c>
      <c r="H263" s="54">
        <f>DATEDIF(Table4_2[[#This Row],[Date of Birth]],$K$1,"y")</f>
        <v>50</v>
      </c>
    </row>
    <row r="264" spans="1:8" x14ac:dyDescent="0.3">
      <c r="A264" t="s">
        <v>1239</v>
      </c>
      <c r="B264" s="77">
        <v>26640</v>
      </c>
      <c r="C264" s="54">
        <v>1</v>
      </c>
      <c r="D264" s="2">
        <v>9048.0300000000007</v>
      </c>
      <c r="E264" t="s">
        <v>2344</v>
      </c>
      <c r="F264" t="s">
        <v>2344</v>
      </c>
      <c r="G264" t="s">
        <v>2346</v>
      </c>
      <c r="H264" s="54">
        <f>DATEDIF(Table4_2[[#This Row],[Date of Birth]],$K$1,"y")</f>
        <v>50</v>
      </c>
    </row>
    <row r="265" spans="1:8" x14ac:dyDescent="0.3">
      <c r="A265" t="s">
        <v>1240</v>
      </c>
      <c r="B265" s="77">
        <v>34304</v>
      </c>
      <c r="C265" s="54">
        <v>0</v>
      </c>
      <c r="D265" s="2">
        <v>9010.2000000000007</v>
      </c>
      <c r="E265" t="s">
        <v>2344</v>
      </c>
      <c r="F265" t="s">
        <v>2345</v>
      </c>
      <c r="G265" t="s">
        <v>2361</v>
      </c>
      <c r="H265" s="54">
        <f>DATEDIF(Table4_2[[#This Row],[Date of Birth]],$K$1,"y")</f>
        <v>29</v>
      </c>
    </row>
    <row r="266" spans="1:8" x14ac:dyDescent="0.3">
      <c r="A266" t="s">
        <v>1241</v>
      </c>
      <c r="B266" s="77">
        <v>29205</v>
      </c>
      <c r="C266" s="54">
        <v>2</v>
      </c>
      <c r="D266" s="2">
        <v>8998.43</v>
      </c>
      <c r="E266" t="s">
        <v>2344</v>
      </c>
      <c r="F266" t="s">
        <v>2347</v>
      </c>
      <c r="G266" t="s">
        <v>2354</v>
      </c>
      <c r="H266" s="54">
        <f>DATEDIF(Table4_2[[#This Row],[Date of Birth]],$K$1,"y")</f>
        <v>43</v>
      </c>
    </row>
    <row r="267" spans="1:8" x14ac:dyDescent="0.3">
      <c r="A267" t="s">
        <v>1242</v>
      </c>
      <c r="B267" s="77">
        <v>26948</v>
      </c>
      <c r="C267" s="54">
        <v>0</v>
      </c>
      <c r="D267" s="2">
        <v>8988.16</v>
      </c>
      <c r="E267" t="s">
        <v>2344</v>
      </c>
      <c r="F267" t="s">
        <v>2347</v>
      </c>
      <c r="G267" t="s">
        <v>2348</v>
      </c>
      <c r="H267" s="54">
        <f>DATEDIF(Table4_2[[#This Row],[Date of Birth]],$K$1,"y")</f>
        <v>49</v>
      </c>
    </row>
    <row r="268" spans="1:8" x14ac:dyDescent="0.3">
      <c r="A268" t="s">
        <v>1243</v>
      </c>
      <c r="B268" s="77">
        <v>27231</v>
      </c>
      <c r="C268" s="54">
        <v>2</v>
      </c>
      <c r="D268" s="2">
        <v>8978.19</v>
      </c>
      <c r="E268" t="s">
        <v>2344</v>
      </c>
      <c r="F268" t="s">
        <v>2344</v>
      </c>
      <c r="G268" t="s">
        <v>2346</v>
      </c>
      <c r="H268" s="54">
        <f>DATEDIF(Table4_2[[#This Row],[Date of Birth]],$K$1,"y")</f>
        <v>48</v>
      </c>
    </row>
    <row r="269" spans="1:8" x14ac:dyDescent="0.3">
      <c r="A269" t="s">
        <v>1244</v>
      </c>
      <c r="B269" s="77">
        <v>27280</v>
      </c>
      <c r="C269" s="54">
        <v>2</v>
      </c>
      <c r="D269" s="2">
        <v>8968.33</v>
      </c>
      <c r="E269" t="s">
        <v>2345</v>
      </c>
      <c r="F269" t="s">
        <v>2344</v>
      </c>
      <c r="G269" t="s">
        <v>2349</v>
      </c>
      <c r="H269" s="54">
        <f>DATEDIF(Table4_2[[#This Row],[Date of Birth]],$K$1,"y")</f>
        <v>48</v>
      </c>
    </row>
    <row r="270" spans="1:8" x14ac:dyDescent="0.3">
      <c r="A270" t="s">
        <v>129</v>
      </c>
      <c r="B270" s="77">
        <v>28707</v>
      </c>
      <c r="C270" s="54">
        <v>2</v>
      </c>
      <c r="D270" s="2">
        <v>39352.6</v>
      </c>
      <c r="E270" t="s">
        <v>2344</v>
      </c>
      <c r="F270" t="s">
        <v>2345</v>
      </c>
      <c r="G270" t="s">
        <v>2349</v>
      </c>
      <c r="H270" s="54">
        <f>DATEDIF(Table4_2[[#This Row],[Date of Birth]],$K$1,"y")</f>
        <v>44</v>
      </c>
    </row>
    <row r="271" spans="1:8" x14ac:dyDescent="0.3">
      <c r="A271" t="s">
        <v>1245</v>
      </c>
      <c r="B271" s="77">
        <v>30512</v>
      </c>
      <c r="C271" s="54">
        <v>5</v>
      </c>
      <c r="D271" s="2">
        <v>8965.7999999999993</v>
      </c>
      <c r="E271" t="s">
        <v>2344</v>
      </c>
      <c r="F271" t="s">
        <v>2345</v>
      </c>
      <c r="G271" t="s">
        <v>2348</v>
      </c>
      <c r="H271" s="54">
        <f>DATEDIF(Table4_2[[#This Row],[Date of Birth]],$K$1,"y")</f>
        <v>39</v>
      </c>
    </row>
    <row r="272" spans="1:8" x14ac:dyDescent="0.3">
      <c r="A272" t="s">
        <v>1246</v>
      </c>
      <c r="B272" s="77">
        <v>27258</v>
      </c>
      <c r="C272" s="54">
        <v>1</v>
      </c>
      <c r="D272" s="2">
        <v>8964.06</v>
      </c>
      <c r="E272" t="s">
        <v>2345</v>
      </c>
      <c r="F272" t="s">
        <v>2344</v>
      </c>
      <c r="G272" t="s">
        <v>2352</v>
      </c>
      <c r="H272" s="54">
        <f>DATEDIF(Table4_2[[#This Row],[Date of Birth]],$K$1,"y")</f>
        <v>48</v>
      </c>
    </row>
    <row r="273" spans="1:8" x14ac:dyDescent="0.3">
      <c r="A273" t="s">
        <v>1247</v>
      </c>
      <c r="B273" s="77">
        <v>33874</v>
      </c>
      <c r="C273" s="54">
        <v>0</v>
      </c>
      <c r="D273" s="2">
        <v>8954.99</v>
      </c>
      <c r="E273" t="s">
        <v>2344</v>
      </c>
      <c r="F273" t="s">
        <v>2345</v>
      </c>
      <c r="G273" t="s">
        <v>2361</v>
      </c>
      <c r="H273" s="54">
        <f>DATEDIF(Table4_2[[#This Row],[Date of Birth]],$K$1,"y")</f>
        <v>30</v>
      </c>
    </row>
    <row r="274" spans="1:8" x14ac:dyDescent="0.3">
      <c r="A274" t="s">
        <v>1248</v>
      </c>
      <c r="B274" s="77">
        <v>28119</v>
      </c>
      <c r="C274" s="54">
        <v>3</v>
      </c>
      <c r="D274" s="2">
        <v>8944.1200000000008</v>
      </c>
      <c r="E274" t="s">
        <v>2345</v>
      </c>
      <c r="F274" t="s">
        <v>2344</v>
      </c>
      <c r="G274" t="s">
        <v>2346</v>
      </c>
      <c r="H274" s="54">
        <f>DATEDIF(Table4_2[[#This Row],[Date of Birth]],$K$1,"y")</f>
        <v>46</v>
      </c>
    </row>
    <row r="275" spans="1:8" x14ac:dyDescent="0.3">
      <c r="A275" t="s">
        <v>1249</v>
      </c>
      <c r="B275" s="77">
        <v>26456</v>
      </c>
      <c r="C275" s="54">
        <v>0</v>
      </c>
      <c r="D275" s="2">
        <v>8932.08</v>
      </c>
      <c r="E275" t="s">
        <v>2344</v>
      </c>
      <c r="F275" t="s">
        <v>2347</v>
      </c>
      <c r="G275" t="s">
        <v>2349</v>
      </c>
      <c r="H275" s="54">
        <f>DATEDIF(Table4_2[[#This Row],[Date of Birth]],$K$1,"y")</f>
        <v>51</v>
      </c>
    </row>
    <row r="276" spans="1:8" x14ac:dyDescent="0.3">
      <c r="A276" t="s">
        <v>1250</v>
      </c>
      <c r="B276" s="77">
        <v>27582</v>
      </c>
      <c r="C276" s="54">
        <v>1</v>
      </c>
      <c r="D276" s="2">
        <v>8930.93</v>
      </c>
      <c r="E276" t="s">
        <v>2344</v>
      </c>
      <c r="F276" t="s">
        <v>2344</v>
      </c>
      <c r="G276" t="s">
        <v>2348</v>
      </c>
      <c r="H276" s="54">
        <f>DATEDIF(Table4_2[[#This Row],[Date of Birth]],$K$1,"y")</f>
        <v>47</v>
      </c>
    </row>
    <row r="277" spans="1:8" x14ac:dyDescent="0.3">
      <c r="A277" t="s">
        <v>1251</v>
      </c>
      <c r="B277" s="77">
        <v>24721</v>
      </c>
      <c r="C277" s="54">
        <v>0</v>
      </c>
      <c r="D277" s="2">
        <v>8908.4699999999993</v>
      </c>
      <c r="E277" t="s">
        <v>2345</v>
      </c>
      <c r="F277" t="s">
        <v>2344</v>
      </c>
      <c r="G277" t="s">
        <v>2346</v>
      </c>
      <c r="H277" s="54">
        <f>DATEDIF(Table4_2[[#This Row],[Date of Birth]],$K$1,"y")</f>
        <v>55</v>
      </c>
    </row>
    <row r="278" spans="1:8" x14ac:dyDescent="0.3">
      <c r="A278" t="s">
        <v>1252</v>
      </c>
      <c r="B278" s="77">
        <v>35762</v>
      </c>
      <c r="C278" s="54">
        <v>0</v>
      </c>
      <c r="D278" s="2">
        <v>8906.14</v>
      </c>
      <c r="E278" t="s">
        <v>2344</v>
      </c>
      <c r="F278" t="s">
        <v>2344</v>
      </c>
      <c r="G278" t="s">
        <v>2348</v>
      </c>
      <c r="H278" s="54">
        <f>DATEDIF(Table4_2[[#This Row],[Date of Birth]],$K$1,"y")</f>
        <v>25</v>
      </c>
    </row>
    <row r="279" spans="1:8" x14ac:dyDescent="0.3">
      <c r="A279" t="s">
        <v>1253</v>
      </c>
      <c r="B279" s="77">
        <v>28840</v>
      </c>
      <c r="C279" s="54">
        <v>3</v>
      </c>
      <c r="D279" s="2">
        <v>8891.14</v>
      </c>
      <c r="E279" t="s">
        <v>2344</v>
      </c>
      <c r="F279" t="s">
        <v>2345</v>
      </c>
      <c r="G279" t="s">
        <v>2359</v>
      </c>
      <c r="H279" s="54">
        <f>DATEDIF(Table4_2[[#This Row],[Date of Birth]],$K$1,"y")</f>
        <v>44</v>
      </c>
    </row>
    <row r="280" spans="1:8" x14ac:dyDescent="0.3">
      <c r="A280" t="s">
        <v>1254</v>
      </c>
      <c r="B280" s="77">
        <v>26916</v>
      </c>
      <c r="C280" s="54">
        <v>0</v>
      </c>
      <c r="D280" s="2">
        <v>8890.59</v>
      </c>
      <c r="E280" t="s">
        <v>2344</v>
      </c>
      <c r="F280" t="s">
        <v>2345</v>
      </c>
      <c r="G280" t="s">
        <v>2348</v>
      </c>
      <c r="H280" s="54">
        <f>DATEDIF(Table4_2[[#This Row],[Date of Birth]],$K$1,"y")</f>
        <v>49</v>
      </c>
    </row>
    <row r="281" spans="1:8" x14ac:dyDescent="0.3">
      <c r="A281" t="s">
        <v>130</v>
      </c>
      <c r="B281" s="77">
        <v>30179</v>
      </c>
      <c r="C281" s="54">
        <v>3</v>
      </c>
      <c r="D281" s="2">
        <v>39315.279999999999</v>
      </c>
      <c r="E281" t="s">
        <v>2344</v>
      </c>
      <c r="F281" t="s">
        <v>2345</v>
      </c>
      <c r="G281" t="s">
        <v>2349</v>
      </c>
      <c r="H281" s="54">
        <f>DATEDIF(Table4_2[[#This Row],[Date of Birth]],$K$1,"y")</f>
        <v>40</v>
      </c>
    </row>
    <row r="282" spans="1:8" x14ac:dyDescent="0.3">
      <c r="A282" t="s">
        <v>1255</v>
      </c>
      <c r="B282" s="77">
        <v>27198</v>
      </c>
      <c r="C282" s="54">
        <v>1</v>
      </c>
      <c r="D282" s="2">
        <v>8871.15</v>
      </c>
      <c r="E282" t="s">
        <v>2344</v>
      </c>
      <c r="F282" t="s">
        <v>2345</v>
      </c>
      <c r="G282" t="s">
        <v>2346</v>
      </c>
      <c r="H282" s="54">
        <f>DATEDIF(Table4_2[[#This Row],[Date of Birth]],$K$1,"y")</f>
        <v>48</v>
      </c>
    </row>
    <row r="283" spans="1:8" x14ac:dyDescent="0.3">
      <c r="A283" t="s">
        <v>1256</v>
      </c>
      <c r="B283" s="77">
        <v>26625</v>
      </c>
      <c r="C283" s="54">
        <v>0</v>
      </c>
      <c r="D283" s="2">
        <v>8835.26</v>
      </c>
      <c r="E283" t="s">
        <v>2345</v>
      </c>
      <c r="F283" t="s">
        <v>2344</v>
      </c>
      <c r="G283" t="s">
        <v>2348</v>
      </c>
      <c r="H283" s="54">
        <f>DATEDIF(Table4_2[[#This Row],[Date of Birth]],$K$1,"y")</f>
        <v>50</v>
      </c>
    </row>
    <row r="284" spans="1:8" x14ac:dyDescent="0.3">
      <c r="A284" t="s">
        <v>1257</v>
      </c>
      <c r="B284" s="77">
        <v>26617</v>
      </c>
      <c r="C284" s="54">
        <v>0</v>
      </c>
      <c r="D284" s="2">
        <v>8827.2099999999991</v>
      </c>
      <c r="E284" t="s">
        <v>2345</v>
      </c>
      <c r="F284" t="s">
        <v>2347</v>
      </c>
      <c r="G284" t="s">
        <v>2348</v>
      </c>
      <c r="H284" s="54">
        <f>DATEDIF(Table4_2[[#This Row],[Date of Birth]],$K$1,"y")</f>
        <v>50</v>
      </c>
    </row>
    <row r="285" spans="1:8" x14ac:dyDescent="0.3">
      <c r="A285" t="s">
        <v>1258</v>
      </c>
      <c r="B285" s="77">
        <v>27955</v>
      </c>
      <c r="C285" s="54">
        <v>2</v>
      </c>
      <c r="D285" s="2">
        <v>8825.09</v>
      </c>
      <c r="E285" t="s">
        <v>2344</v>
      </c>
      <c r="F285" t="s">
        <v>2345</v>
      </c>
      <c r="G285" t="s">
        <v>2349</v>
      </c>
      <c r="H285" s="54">
        <f>DATEDIF(Table4_2[[#This Row],[Date of Birth]],$K$1,"y")</f>
        <v>46</v>
      </c>
    </row>
    <row r="286" spans="1:8" x14ac:dyDescent="0.3">
      <c r="A286" t="s">
        <v>1259</v>
      </c>
      <c r="B286" s="77">
        <v>32377</v>
      </c>
      <c r="C286" s="54">
        <v>3</v>
      </c>
      <c r="D286" s="2">
        <v>8824.27</v>
      </c>
      <c r="E286" t="s">
        <v>2344</v>
      </c>
      <c r="F286" t="s">
        <v>2347</v>
      </c>
      <c r="G286" t="s">
        <v>2354</v>
      </c>
      <c r="H286" s="54">
        <f>DATEDIF(Table4_2[[#This Row],[Date of Birth]],$K$1,"y")</f>
        <v>34</v>
      </c>
    </row>
    <row r="287" spans="1:8" x14ac:dyDescent="0.3">
      <c r="A287" t="s">
        <v>1260</v>
      </c>
      <c r="B287" s="77">
        <v>28052</v>
      </c>
      <c r="C287" s="54">
        <v>1</v>
      </c>
      <c r="D287" s="2">
        <v>8823.99</v>
      </c>
      <c r="E287" t="s">
        <v>2344</v>
      </c>
      <c r="F287" t="s">
        <v>2345</v>
      </c>
      <c r="G287" t="s">
        <v>2355</v>
      </c>
      <c r="H287" s="54">
        <f>DATEDIF(Table4_2[[#This Row],[Date of Birth]],$K$1,"y")</f>
        <v>46</v>
      </c>
    </row>
    <row r="288" spans="1:8" x14ac:dyDescent="0.3">
      <c r="A288" t="s">
        <v>1261</v>
      </c>
      <c r="B288" s="77">
        <v>27925</v>
      </c>
      <c r="C288" s="54">
        <v>2</v>
      </c>
      <c r="D288" s="2">
        <v>8823.2800000000007</v>
      </c>
      <c r="E288" t="s">
        <v>2344</v>
      </c>
      <c r="F288" t="s">
        <v>2347</v>
      </c>
      <c r="G288" t="s">
        <v>2349</v>
      </c>
      <c r="H288" s="54">
        <f>DATEDIF(Table4_2[[#This Row],[Date of Birth]],$K$1,"y")</f>
        <v>46</v>
      </c>
    </row>
    <row r="289" spans="1:8" x14ac:dyDescent="0.3">
      <c r="A289" t="s">
        <v>1262</v>
      </c>
      <c r="B289" s="77">
        <v>37202</v>
      </c>
      <c r="C289" s="54">
        <v>0</v>
      </c>
      <c r="D289" s="2">
        <v>8821.8799999999992</v>
      </c>
      <c r="E289" t="s">
        <v>2344</v>
      </c>
      <c r="F289" t="s">
        <v>2345</v>
      </c>
      <c r="G289" t="s">
        <v>2356</v>
      </c>
      <c r="H289" s="54">
        <f>DATEDIF(Table4_2[[#This Row],[Date of Birth]],$K$1,"y")</f>
        <v>21</v>
      </c>
    </row>
    <row r="290" spans="1:8" x14ac:dyDescent="0.3">
      <c r="A290" t="s">
        <v>1263</v>
      </c>
      <c r="B290" s="77">
        <v>23983</v>
      </c>
      <c r="C290" s="54">
        <v>0</v>
      </c>
      <c r="D290" s="2">
        <v>8800.49</v>
      </c>
      <c r="E290" t="s">
        <v>2345</v>
      </c>
      <c r="F290" t="s">
        <v>2344</v>
      </c>
      <c r="G290" t="s">
        <v>2346</v>
      </c>
      <c r="H290" s="54">
        <f>DATEDIF(Table4_2[[#This Row],[Date of Birth]],$K$1,"y")</f>
        <v>57</v>
      </c>
    </row>
    <row r="291" spans="1:8" x14ac:dyDescent="0.3">
      <c r="A291" t="s">
        <v>1264</v>
      </c>
      <c r="B291" s="77">
        <v>26102</v>
      </c>
      <c r="C291" s="54">
        <v>0</v>
      </c>
      <c r="D291" s="2">
        <v>8798.59</v>
      </c>
      <c r="E291" t="s">
        <v>2344</v>
      </c>
      <c r="F291" t="s">
        <v>2347</v>
      </c>
      <c r="G291" t="s">
        <v>2349</v>
      </c>
      <c r="H291" s="54">
        <f>DATEDIF(Table4_2[[#This Row],[Date of Birth]],$K$1,"y")</f>
        <v>51</v>
      </c>
    </row>
    <row r="292" spans="1:8" x14ac:dyDescent="0.3">
      <c r="A292" t="s">
        <v>131</v>
      </c>
      <c r="B292" s="77">
        <v>33938</v>
      </c>
      <c r="C292" s="54">
        <v>2</v>
      </c>
      <c r="D292" s="2">
        <v>39241.440000000002</v>
      </c>
      <c r="E292" t="s">
        <v>2347</v>
      </c>
      <c r="F292" t="s">
        <v>2345</v>
      </c>
      <c r="G292" t="s">
        <v>2349</v>
      </c>
      <c r="H292" s="54">
        <f>DATEDIF(Table4_2[[#This Row],[Date of Birth]],$K$1,"y")</f>
        <v>30</v>
      </c>
    </row>
    <row r="293" spans="1:8" x14ac:dyDescent="0.3">
      <c r="A293" t="s">
        <v>1265</v>
      </c>
      <c r="B293" s="77">
        <v>26168</v>
      </c>
      <c r="C293" s="54">
        <v>0</v>
      </c>
      <c r="D293" s="2">
        <v>8782.4699999999993</v>
      </c>
      <c r="E293" t="s">
        <v>2344</v>
      </c>
      <c r="F293" t="s">
        <v>2345</v>
      </c>
      <c r="G293" t="s">
        <v>2349</v>
      </c>
      <c r="H293" s="54">
        <f>DATEDIF(Table4_2[[#This Row],[Date of Birth]],$K$1,"y")</f>
        <v>51</v>
      </c>
    </row>
    <row r="294" spans="1:8" x14ac:dyDescent="0.3">
      <c r="A294" t="s">
        <v>1266</v>
      </c>
      <c r="B294" s="77">
        <v>27278</v>
      </c>
      <c r="C294" s="54">
        <v>1</v>
      </c>
      <c r="D294" s="2">
        <v>8765.25</v>
      </c>
      <c r="E294" t="s">
        <v>2344</v>
      </c>
      <c r="F294" t="s">
        <v>2345</v>
      </c>
      <c r="G294" t="s">
        <v>2348</v>
      </c>
      <c r="H294" s="54">
        <f>DATEDIF(Table4_2[[#This Row],[Date of Birth]],$K$1,"y")</f>
        <v>48</v>
      </c>
    </row>
    <row r="295" spans="1:8" x14ac:dyDescent="0.3">
      <c r="A295" t="s">
        <v>1267</v>
      </c>
      <c r="B295" s="77">
        <v>25455</v>
      </c>
      <c r="C295" s="54">
        <v>0</v>
      </c>
      <c r="D295" s="2">
        <v>8760.1200000000008</v>
      </c>
      <c r="E295" t="s">
        <v>2344</v>
      </c>
      <c r="F295" t="s">
        <v>2347</v>
      </c>
      <c r="G295" t="s">
        <v>2346</v>
      </c>
      <c r="H295" s="54">
        <f>DATEDIF(Table4_2[[#This Row],[Date of Birth]],$K$1,"y")</f>
        <v>53</v>
      </c>
    </row>
    <row r="296" spans="1:8" x14ac:dyDescent="0.3">
      <c r="A296" t="s">
        <v>1268</v>
      </c>
      <c r="B296" s="77">
        <v>36395</v>
      </c>
      <c r="C296" s="54">
        <v>0</v>
      </c>
      <c r="D296" s="2">
        <v>8747.68</v>
      </c>
      <c r="E296" t="s">
        <v>2344</v>
      </c>
      <c r="F296" t="s">
        <v>2345</v>
      </c>
      <c r="G296" t="s">
        <v>2349</v>
      </c>
      <c r="H296" s="54">
        <f>DATEDIF(Table4_2[[#This Row],[Date of Birth]],$K$1,"y")</f>
        <v>23</v>
      </c>
    </row>
    <row r="297" spans="1:8" x14ac:dyDescent="0.3">
      <c r="A297" t="s">
        <v>1269</v>
      </c>
      <c r="B297" s="77">
        <v>27928</v>
      </c>
      <c r="C297" s="54">
        <v>2</v>
      </c>
      <c r="D297" s="2">
        <v>8733.23</v>
      </c>
      <c r="E297" t="s">
        <v>2344</v>
      </c>
      <c r="F297" t="s">
        <v>2345</v>
      </c>
      <c r="G297" t="s">
        <v>2348</v>
      </c>
      <c r="H297" s="54">
        <f>DATEDIF(Table4_2[[#This Row],[Date of Birth]],$K$1,"y")</f>
        <v>46</v>
      </c>
    </row>
    <row r="298" spans="1:8" x14ac:dyDescent="0.3">
      <c r="A298" t="s">
        <v>1270</v>
      </c>
      <c r="B298" s="77">
        <v>26840</v>
      </c>
      <c r="C298" s="54">
        <v>1</v>
      </c>
      <c r="D298" s="2">
        <v>8703.4599999999991</v>
      </c>
      <c r="E298" t="s">
        <v>2345</v>
      </c>
      <c r="F298" t="s">
        <v>2345</v>
      </c>
      <c r="G298" t="s">
        <v>2349</v>
      </c>
      <c r="H298" s="54">
        <f>DATEDIF(Table4_2[[#This Row],[Date of Birth]],$K$1,"y")</f>
        <v>49</v>
      </c>
    </row>
    <row r="299" spans="1:8" x14ac:dyDescent="0.3">
      <c r="A299" t="s">
        <v>1271</v>
      </c>
      <c r="B299" s="77">
        <v>29522</v>
      </c>
      <c r="C299" s="54">
        <v>2</v>
      </c>
      <c r="D299" s="2">
        <v>8701.84</v>
      </c>
      <c r="E299" t="s">
        <v>2344</v>
      </c>
      <c r="F299" t="s">
        <v>2345</v>
      </c>
      <c r="G299" t="s">
        <v>2358</v>
      </c>
      <c r="H299" s="54">
        <f>DATEDIF(Table4_2[[#This Row],[Date of Birth]],$K$1,"y")</f>
        <v>42</v>
      </c>
    </row>
    <row r="300" spans="1:8" x14ac:dyDescent="0.3">
      <c r="A300" t="s">
        <v>1272</v>
      </c>
      <c r="B300" s="77">
        <v>26948</v>
      </c>
      <c r="C300" s="54">
        <v>0</v>
      </c>
      <c r="D300" s="2">
        <v>8688.86</v>
      </c>
      <c r="E300" t="s">
        <v>2344</v>
      </c>
      <c r="F300" t="s">
        <v>2347</v>
      </c>
      <c r="G300" t="s">
        <v>2359</v>
      </c>
      <c r="H300" s="54">
        <f>DATEDIF(Table4_2[[#This Row],[Date of Birth]],$K$1,"y")</f>
        <v>49</v>
      </c>
    </row>
    <row r="301" spans="1:8" x14ac:dyDescent="0.3">
      <c r="A301" t="s">
        <v>1273</v>
      </c>
      <c r="B301" s="77">
        <v>27257</v>
      </c>
      <c r="C301" s="54">
        <v>0</v>
      </c>
      <c r="D301" s="2">
        <v>8671.19</v>
      </c>
      <c r="E301" t="s">
        <v>2344</v>
      </c>
      <c r="F301" t="s">
        <v>2347</v>
      </c>
      <c r="G301" t="s">
        <v>2348</v>
      </c>
      <c r="H301" s="54">
        <f>DATEDIF(Table4_2[[#This Row],[Date of Birth]],$K$1,"y")</f>
        <v>48</v>
      </c>
    </row>
    <row r="302" spans="1:8" x14ac:dyDescent="0.3">
      <c r="A302" t="s">
        <v>1274</v>
      </c>
      <c r="B302" s="77">
        <v>25425</v>
      </c>
      <c r="C302" s="54">
        <v>0</v>
      </c>
      <c r="D302" s="2">
        <v>8665.14</v>
      </c>
      <c r="E302" t="s">
        <v>2344</v>
      </c>
      <c r="F302" t="s">
        <v>2345</v>
      </c>
      <c r="G302" t="s">
        <v>2346</v>
      </c>
      <c r="H302" s="54">
        <f>DATEDIF(Table4_2[[#This Row],[Date of Birth]],$K$1,"y")</f>
        <v>53</v>
      </c>
    </row>
    <row r="303" spans="1:8" x14ac:dyDescent="0.3">
      <c r="A303" t="s">
        <v>132</v>
      </c>
      <c r="B303" s="77">
        <v>22834</v>
      </c>
      <c r="C303" s="54">
        <v>0</v>
      </c>
      <c r="D303" s="2">
        <v>39221.120000000003</v>
      </c>
      <c r="E303" t="s">
        <v>2344</v>
      </c>
      <c r="F303" t="s">
        <v>2347</v>
      </c>
      <c r="G303" t="s">
        <v>2349</v>
      </c>
      <c r="H303" s="54">
        <f>DATEDIF(Table4_2[[#This Row],[Date of Birth]],$K$1,"y")</f>
        <v>60</v>
      </c>
    </row>
    <row r="304" spans="1:8" x14ac:dyDescent="0.3">
      <c r="A304" t="s">
        <v>1275</v>
      </c>
      <c r="B304" s="77">
        <v>24036</v>
      </c>
      <c r="C304" s="54">
        <v>0</v>
      </c>
      <c r="D304" s="2">
        <v>8665.09</v>
      </c>
      <c r="E304" t="s">
        <v>2345</v>
      </c>
      <c r="F304" t="s">
        <v>2344</v>
      </c>
      <c r="G304" t="s">
        <v>2348</v>
      </c>
      <c r="H304" s="54">
        <f>DATEDIF(Table4_2[[#This Row],[Date of Birth]],$K$1,"y")</f>
        <v>57</v>
      </c>
    </row>
    <row r="305" spans="1:8" x14ac:dyDescent="0.3">
      <c r="A305" t="s">
        <v>1276</v>
      </c>
      <c r="B305" s="77">
        <v>27609</v>
      </c>
      <c r="C305" s="54">
        <v>1</v>
      </c>
      <c r="D305" s="2">
        <v>8627.5400000000009</v>
      </c>
      <c r="E305" t="s">
        <v>2344</v>
      </c>
      <c r="F305" t="s">
        <v>2344</v>
      </c>
      <c r="G305" t="s">
        <v>2359</v>
      </c>
      <c r="H305" s="54">
        <f>DATEDIF(Table4_2[[#This Row],[Date of Birth]],$K$1,"y")</f>
        <v>47</v>
      </c>
    </row>
    <row r="306" spans="1:8" x14ac:dyDescent="0.3">
      <c r="A306" t="s">
        <v>1277</v>
      </c>
      <c r="B306" s="77">
        <v>28370</v>
      </c>
      <c r="C306" s="54">
        <v>3</v>
      </c>
      <c r="D306" s="2">
        <v>8615.2999999999993</v>
      </c>
      <c r="E306" t="s">
        <v>2344</v>
      </c>
      <c r="F306" t="s">
        <v>2345</v>
      </c>
      <c r="G306" t="s">
        <v>2349</v>
      </c>
      <c r="H306" s="54">
        <f>DATEDIF(Table4_2[[#This Row],[Date of Birth]],$K$1,"y")</f>
        <v>45</v>
      </c>
    </row>
    <row r="307" spans="1:8" x14ac:dyDescent="0.3">
      <c r="A307" t="s">
        <v>1278</v>
      </c>
      <c r="B307" s="77">
        <v>29053</v>
      </c>
      <c r="C307" s="54">
        <v>3</v>
      </c>
      <c r="D307" s="2">
        <v>8606.2199999999993</v>
      </c>
      <c r="E307" t="s">
        <v>2347</v>
      </c>
      <c r="F307" t="s">
        <v>2344</v>
      </c>
      <c r="G307" t="s">
        <v>2357</v>
      </c>
      <c r="H307" s="54">
        <f>DATEDIF(Table4_2[[#This Row],[Date of Birth]],$K$1,"y")</f>
        <v>43</v>
      </c>
    </row>
    <row r="308" spans="1:8" x14ac:dyDescent="0.3">
      <c r="A308" t="s">
        <v>1279</v>
      </c>
      <c r="B308" s="77">
        <v>28413</v>
      </c>
      <c r="C308" s="54">
        <v>3</v>
      </c>
      <c r="D308" s="2">
        <v>8605.36</v>
      </c>
      <c r="E308" t="s">
        <v>2344</v>
      </c>
      <c r="F308" t="s">
        <v>2344</v>
      </c>
      <c r="G308" t="s">
        <v>2346</v>
      </c>
      <c r="H308" s="54">
        <f>DATEDIF(Table4_2[[#This Row],[Date of Birth]],$K$1,"y")</f>
        <v>45</v>
      </c>
    </row>
    <row r="309" spans="1:8" x14ac:dyDescent="0.3">
      <c r="A309" t="s">
        <v>1280</v>
      </c>
      <c r="B309" s="77">
        <v>28441</v>
      </c>
      <c r="C309" s="54">
        <v>2</v>
      </c>
      <c r="D309" s="2">
        <v>8604.48</v>
      </c>
      <c r="E309" t="s">
        <v>2345</v>
      </c>
      <c r="F309" t="s">
        <v>2344</v>
      </c>
      <c r="G309" t="s">
        <v>2352</v>
      </c>
      <c r="H309" s="54">
        <f>DATEDIF(Table4_2[[#This Row],[Date of Birth]],$K$1,"y")</f>
        <v>45</v>
      </c>
    </row>
    <row r="310" spans="1:8" x14ac:dyDescent="0.3">
      <c r="A310" t="s">
        <v>1281</v>
      </c>
      <c r="B310" s="77">
        <v>28392</v>
      </c>
      <c r="C310" s="54">
        <v>2</v>
      </c>
      <c r="D310" s="2">
        <v>8603.82</v>
      </c>
      <c r="E310" t="s">
        <v>2344</v>
      </c>
      <c r="F310" t="s">
        <v>2347</v>
      </c>
      <c r="G310" t="s">
        <v>2351</v>
      </c>
      <c r="H310" s="54">
        <f>DATEDIF(Table4_2[[#This Row],[Date of Birth]],$K$1,"y")</f>
        <v>45</v>
      </c>
    </row>
    <row r="311" spans="1:8" x14ac:dyDescent="0.3">
      <c r="A311" t="s">
        <v>1282</v>
      </c>
      <c r="B311" s="77">
        <v>26856</v>
      </c>
      <c r="C311" s="54">
        <v>0</v>
      </c>
      <c r="D311" s="2">
        <v>8601.33</v>
      </c>
      <c r="E311" t="s">
        <v>2344</v>
      </c>
      <c r="F311" t="s">
        <v>2347</v>
      </c>
      <c r="G311" t="s">
        <v>2346</v>
      </c>
      <c r="H311" s="54">
        <f>DATEDIF(Table4_2[[#This Row],[Date of Birth]],$K$1,"y")</f>
        <v>49</v>
      </c>
    </row>
    <row r="312" spans="1:8" x14ac:dyDescent="0.3">
      <c r="A312" t="s">
        <v>1283</v>
      </c>
      <c r="B312" s="77">
        <v>30522</v>
      </c>
      <c r="C312" s="54">
        <v>5</v>
      </c>
      <c r="D312" s="2">
        <v>8596.83</v>
      </c>
      <c r="E312" t="s">
        <v>2344</v>
      </c>
      <c r="F312" t="s">
        <v>2345</v>
      </c>
      <c r="G312" t="s">
        <v>2346</v>
      </c>
      <c r="H312" s="54">
        <f>DATEDIF(Table4_2[[#This Row],[Date of Birth]],$K$1,"y")</f>
        <v>39</v>
      </c>
    </row>
    <row r="313" spans="1:8" x14ac:dyDescent="0.3">
      <c r="A313" t="s">
        <v>1284</v>
      </c>
      <c r="B313" s="77">
        <v>30680</v>
      </c>
      <c r="C313" s="54">
        <v>5</v>
      </c>
      <c r="D313" s="2">
        <v>8582.2999999999993</v>
      </c>
      <c r="E313" t="s">
        <v>2344</v>
      </c>
      <c r="F313" t="s">
        <v>2347</v>
      </c>
      <c r="G313" t="s">
        <v>2346</v>
      </c>
      <c r="H313" s="54">
        <f>DATEDIF(Table4_2[[#This Row],[Date of Birth]],$K$1,"y")</f>
        <v>39</v>
      </c>
    </row>
    <row r="314" spans="1:8" x14ac:dyDescent="0.3">
      <c r="A314" t="s">
        <v>133</v>
      </c>
      <c r="B314" s="77">
        <v>30167</v>
      </c>
      <c r="C314" s="54">
        <v>1</v>
      </c>
      <c r="D314" s="2">
        <v>39125.33</v>
      </c>
      <c r="E314" t="s">
        <v>2347</v>
      </c>
      <c r="F314" t="s">
        <v>2347</v>
      </c>
      <c r="G314" t="s">
        <v>2352</v>
      </c>
      <c r="H314" s="54">
        <f>DATEDIF(Table4_2[[#This Row],[Date of Birth]],$K$1,"y")</f>
        <v>40</v>
      </c>
    </row>
    <row r="315" spans="1:8" x14ac:dyDescent="0.3">
      <c r="A315" t="s">
        <v>1285</v>
      </c>
      <c r="B315" s="77">
        <v>32092</v>
      </c>
      <c r="C315" s="54">
        <v>3</v>
      </c>
      <c r="D315" s="2">
        <v>8573.2999999999993</v>
      </c>
      <c r="E315" t="s">
        <v>2344</v>
      </c>
      <c r="F315" t="s">
        <v>2344</v>
      </c>
      <c r="G315" t="s">
        <v>2358</v>
      </c>
      <c r="H315" s="54">
        <f>DATEDIF(Table4_2[[#This Row],[Date of Birth]],$K$1,"y")</f>
        <v>35</v>
      </c>
    </row>
    <row r="316" spans="1:8" x14ac:dyDescent="0.3">
      <c r="A316" t="s">
        <v>1286</v>
      </c>
      <c r="B316" s="77">
        <v>30291</v>
      </c>
      <c r="C316" s="54">
        <v>3</v>
      </c>
      <c r="D316" s="2">
        <v>8572.0400000000009</v>
      </c>
      <c r="E316" t="s">
        <v>2344</v>
      </c>
      <c r="F316" t="s">
        <v>2344</v>
      </c>
      <c r="G316" t="s">
        <v>2358</v>
      </c>
      <c r="H316" s="54">
        <f>DATEDIF(Table4_2[[#This Row],[Date of Birth]],$K$1,"y")</f>
        <v>40</v>
      </c>
    </row>
    <row r="317" spans="1:8" x14ac:dyDescent="0.3">
      <c r="A317" t="s">
        <v>1287</v>
      </c>
      <c r="B317" s="77">
        <v>27663</v>
      </c>
      <c r="C317" s="54">
        <v>1</v>
      </c>
      <c r="D317" s="2">
        <v>8569.86</v>
      </c>
      <c r="E317" t="s">
        <v>2344</v>
      </c>
      <c r="F317" t="s">
        <v>2345</v>
      </c>
      <c r="G317" t="s">
        <v>2346</v>
      </c>
      <c r="H317" s="54">
        <f>DATEDIF(Table4_2[[#This Row],[Date of Birth]],$K$1,"y")</f>
        <v>47</v>
      </c>
    </row>
    <row r="318" spans="1:8" x14ac:dyDescent="0.3">
      <c r="A318" t="s">
        <v>1288</v>
      </c>
      <c r="B318" s="77">
        <v>32407</v>
      </c>
      <c r="C318" s="54">
        <v>3</v>
      </c>
      <c r="D318" s="2">
        <v>8567.25</v>
      </c>
      <c r="E318" t="s">
        <v>2344</v>
      </c>
      <c r="F318" t="s">
        <v>2347</v>
      </c>
      <c r="G318" t="s">
        <v>2348</v>
      </c>
      <c r="H318" s="54">
        <f>DATEDIF(Table4_2[[#This Row],[Date of Birth]],$K$1,"y")</f>
        <v>34</v>
      </c>
    </row>
    <row r="319" spans="1:8" x14ac:dyDescent="0.3">
      <c r="A319" t="s">
        <v>1289</v>
      </c>
      <c r="B319" s="77">
        <v>27627</v>
      </c>
      <c r="C319" s="54">
        <v>1</v>
      </c>
      <c r="D319" s="2">
        <v>8556.91</v>
      </c>
      <c r="E319" t="s">
        <v>2344</v>
      </c>
      <c r="F319" t="s">
        <v>2347</v>
      </c>
      <c r="G319" t="s">
        <v>2349</v>
      </c>
      <c r="H319" s="54">
        <f>DATEDIF(Table4_2[[#This Row],[Date of Birth]],$K$1,"y")</f>
        <v>47</v>
      </c>
    </row>
    <row r="320" spans="1:8" x14ac:dyDescent="0.3">
      <c r="A320" t="s">
        <v>1290</v>
      </c>
      <c r="B320" s="77">
        <v>27612</v>
      </c>
      <c r="C320" s="54">
        <v>1</v>
      </c>
      <c r="D320" s="2">
        <v>8551.35</v>
      </c>
      <c r="E320" t="s">
        <v>2344</v>
      </c>
      <c r="F320" t="s">
        <v>2344</v>
      </c>
      <c r="G320" t="s">
        <v>2349</v>
      </c>
      <c r="H320" s="54">
        <f>DATEDIF(Table4_2[[#This Row],[Date of Birth]],$K$1,"y")</f>
        <v>47</v>
      </c>
    </row>
    <row r="321" spans="1:8" x14ac:dyDescent="0.3">
      <c r="A321" t="s">
        <v>1291</v>
      </c>
      <c r="B321" s="77">
        <v>30662</v>
      </c>
      <c r="C321" s="54">
        <v>1</v>
      </c>
      <c r="D321" s="2">
        <v>8547.69</v>
      </c>
      <c r="E321" t="s">
        <v>2344</v>
      </c>
      <c r="F321" t="s">
        <v>2347</v>
      </c>
      <c r="G321" t="s">
        <v>2346</v>
      </c>
      <c r="H321" s="54">
        <f>DATEDIF(Table4_2[[#This Row],[Date of Birth]],$K$1,"y")</f>
        <v>39</v>
      </c>
    </row>
    <row r="322" spans="1:8" x14ac:dyDescent="0.3">
      <c r="A322" t="s">
        <v>1292</v>
      </c>
      <c r="B322" s="77">
        <v>27704</v>
      </c>
      <c r="C322" s="54">
        <v>1</v>
      </c>
      <c r="D322" s="2">
        <v>8539.67</v>
      </c>
      <c r="E322" t="s">
        <v>2344</v>
      </c>
      <c r="F322" t="s">
        <v>2345</v>
      </c>
      <c r="G322" t="s">
        <v>2349</v>
      </c>
      <c r="H322" s="54">
        <f>DATEDIF(Table4_2[[#This Row],[Date of Birth]],$K$1,"y")</f>
        <v>47</v>
      </c>
    </row>
    <row r="323" spans="1:8" x14ac:dyDescent="0.3">
      <c r="A323" t="s">
        <v>1293</v>
      </c>
      <c r="B323" s="77">
        <v>29947</v>
      </c>
      <c r="C323" s="54">
        <v>3</v>
      </c>
      <c r="D323" s="2">
        <v>8538.2900000000009</v>
      </c>
      <c r="E323" t="s">
        <v>2344</v>
      </c>
      <c r="F323" t="s">
        <v>2345</v>
      </c>
      <c r="G323" t="s">
        <v>2355</v>
      </c>
      <c r="H323" s="54">
        <f>DATEDIF(Table4_2[[#This Row],[Date of Birth]],$K$1,"y")</f>
        <v>41</v>
      </c>
    </row>
    <row r="324" spans="1:8" x14ac:dyDescent="0.3">
      <c r="A324" t="s">
        <v>1294</v>
      </c>
      <c r="B324" s="77">
        <v>30521</v>
      </c>
      <c r="C324" s="54">
        <v>0</v>
      </c>
      <c r="D324" s="2">
        <v>8534.67</v>
      </c>
      <c r="E324" t="s">
        <v>2344</v>
      </c>
      <c r="F324" t="s">
        <v>2345</v>
      </c>
      <c r="G324" t="s">
        <v>2355</v>
      </c>
      <c r="H324" s="54">
        <f>DATEDIF(Table4_2[[#This Row],[Date of Birth]],$K$1,"y")</f>
        <v>39</v>
      </c>
    </row>
    <row r="325" spans="1:8" x14ac:dyDescent="0.3">
      <c r="A325" t="s">
        <v>134</v>
      </c>
      <c r="B325" s="77">
        <v>31310</v>
      </c>
      <c r="C325" s="54">
        <v>1</v>
      </c>
      <c r="D325" s="2">
        <v>39047.29</v>
      </c>
      <c r="E325" t="s">
        <v>2347</v>
      </c>
      <c r="F325" t="s">
        <v>2345</v>
      </c>
      <c r="G325" t="s">
        <v>2359</v>
      </c>
      <c r="H325" s="54">
        <f>DATEDIF(Table4_2[[#This Row],[Date of Birth]],$K$1,"y")</f>
        <v>37</v>
      </c>
    </row>
    <row r="326" spans="1:8" x14ac:dyDescent="0.3">
      <c r="A326" t="s">
        <v>1295</v>
      </c>
      <c r="B326" s="77">
        <v>28332</v>
      </c>
      <c r="C326" s="54">
        <v>2</v>
      </c>
      <c r="D326" s="2">
        <v>8527.5300000000007</v>
      </c>
      <c r="E326" t="s">
        <v>2344</v>
      </c>
      <c r="F326" t="s">
        <v>2344</v>
      </c>
      <c r="G326" t="s">
        <v>2346</v>
      </c>
      <c r="H326" s="54">
        <f>DATEDIF(Table4_2[[#This Row],[Date of Birth]],$K$1,"y")</f>
        <v>45</v>
      </c>
    </row>
    <row r="327" spans="1:8" x14ac:dyDescent="0.3">
      <c r="A327" t="s">
        <v>1296</v>
      </c>
      <c r="B327" s="77">
        <v>29080</v>
      </c>
      <c r="C327" s="54">
        <v>3</v>
      </c>
      <c r="D327" s="2">
        <v>8522</v>
      </c>
      <c r="E327" t="s">
        <v>2344</v>
      </c>
      <c r="F327" t="s">
        <v>2344</v>
      </c>
      <c r="G327" t="s">
        <v>2349</v>
      </c>
      <c r="H327" s="54">
        <f>DATEDIF(Table4_2[[#This Row],[Date of Birth]],$K$1,"y")</f>
        <v>43</v>
      </c>
    </row>
    <row r="328" spans="1:8" x14ac:dyDescent="0.3">
      <c r="A328" t="s">
        <v>1297</v>
      </c>
      <c r="B328" s="77">
        <v>28488</v>
      </c>
      <c r="C328" s="54">
        <v>2</v>
      </c>
      <c r="D328" s="2">
        <v>8520.0300000000007</v>
      </c>
      <c r="E328" t="s">
        <v>2344</v>
      </c>
      <c r="F328" t="s">
        <v>2345</v>
      </c>
      <c r="G328" t="s">
        <v>2349</v>
      </c>
      <c r="H328" s="54">
        <f>DATEDIF(Table4_2[[#This Row],[Date of Birth]],$K$1,"y")</f>
        <v>45</v>
      </c>
    </row>
    <row r="329" spans="1:8" x14ac:dyDescent="0.3">
      <c r="A329" t="s">
        <v>1298</v>
      </c>
      <c r="B329" s="77">
        <v>28297</v>
      </c>
      <c r="C329" s="54">
        <v>2</v>
      </c>
      <c r="D329" s="2">
        <v>8516.83</v>
      </c>
      <c r="E329" t="s">
        <v>2344</v>
      </c>
      <c r="F329" t="s">
        <v>2347</v>
      </c>
      <c r="G329" t="s">
        <v>2346</v>
      </c>
      <c r="H329" s="54">
        <f>DATEDIF(Table4_2[[#This Row],[Date of Birth]],$K$1,"y")</f>
        <v>45</v>
      </c>
    </row>
    <row r="330" spans="1:8" x14ac:dyDescent="0.3">
      <c r="A330" t="s">
        <v>1299</v>
      </c>
      <c r="B330" s="77">
        <v>28485</v>
      </c>
      <c r="C330" s="54">
        <v>2</v>
      </c>
      <c r="D330" s="2">
        <v>8515.76</v>
      </c>
      <c r="E330" t="s">
        <v>2344</v>
      </c>
      <c r="F330" t="s">
        <v>2344</v>
      </c>
      <c r="G330" t="s">
        <v>2346</v>
      </c>
      <c r="H330" s="54">
        <f>DATEDIF(Table4_2[[#This Row],[Date of Birth]],$K$1,"y")</f>
        <v>45</v>
      </c>
    </row>
    <row r="331" spans="1:8" x14ac:dyDescent="0.3">
      <c r="A331" t="s">
        <v>1300</v>
      </c>
      <c r="B331" s="77">
        <v>34283</v>
      </c>
      <c r="C331" s="54">
        <v>0</v>
      </c>
      <c r="D331" s="2">
        <v>8471.65</v>
      </c>
      <c r="E331" t="s">
        <v>2344</v>
      </c>
      <c r="F331" t="s">
        <v>2347</v>
      </c>
      <c r="G331" t="s">
        <v>2348</v>
      </c>
      <c r="H331" s="54">
        <f>DATEDIF(Table4_2[[#This Row],[Date of Birth]],$K$1,"y")</f>
        <v>29</v>
      </c>
    </row>
    <row r="332" spans="1:8" x14ac:dyDescent="0.3">
      <c r="A332" t="s">
        <v>1301</v>
      </c>
      <c r="B332" s="77">
        <v>33856</v>
      </c>
      <c r="C332" s="54">
        <v>0</v>
      </c>
      <c r="D332" s="2">
        <v>8466.35</v>
      </c>
      <c r="E332" t="s">
        <v>2344</v>
      </c>
      <c r="F332" t="s">
        <v>2344</v>
      </c>
      <c r="G332" t="s">
        <v>2348</v>
      </c>
      <c r="H332" s="54">
        <f>DATEDIF(Table4_2[[#This Row],[Date of Birth]],$K$1,"y")</f>
        <v>30</v>
      </c>
    </row>
    <row r="333" spans="1:8" x14ac:dyDescent="0.3">
      <c r="A333" t="s">
        <v>1302</v>
      </c>
      <c r="B333" s="77">
        <v>26659</v>
      </c>
      <c r="C333" s="54">
        <v>0</v>
      </c>
      <c r="D333" s="2">
        <v>8457.82</v>
      </c>
      <c r="E333" t="s">
        <v>2344</v>
      </c>
      <c r="F333" t="s">
        <v>2345</v>
      </c>
      <c r="G333" t="s">
        <v>2349</v>
      </c>
      <c r="H333" s="54">
        <f>DATEDIF(Table4_2[[#This Row],[Date of Birth]],$K$1,"y")</f>
        <v>50</v>
      </c>
    </row>
    <row r="334" spans="1:8" x14ac:dyDescent="0.3">
      <c r="A334" t="s">
        <v>1303</v>
      </c>
      <c r="B334" s="77">
        <v>30852</v>
      </c>
      <c r="C334" s="54">
        <v>3</v>
      </c>
      <c r="D334" s="2">
        <v>8450.82</v>
      </c>
      <c r="E334" t="s">
        <v>2344</v>
      </c>
      <c r="F334" t="s">
        <v>2344</v>
      </c>
      <c r="G334" t="s">
        <v>2354</v>
      </c>
      <c r="H334" s="54">
        <f>DATEDIF(Table4_2[[#This Row],[Date of Birth]],$K$1,"y")</f>
        <v>38</v>
      </c>
    </row>
    <row r="335" spans="1:8" x14ac:dyDescent="0.3">
      <c r="A335" t="s">
        <v>1304</v>
      </c>
      <c r="B335" s="77">
        <v>24270</v>
      </c>
      <c r="C335" s="54">
        <v>0</v>
      </c>
      <c r="D335" s="2">
        <v>8448.66</v>
      </c>
      <c r="E335" t="s">
        <v>2345</v>
      </c>
      <c r="F335" t="s">
        <v>2347</v>
      </c>
      <c r="G335" t="s">
        <v>2346</v>
      </c>
      <c r="H335" s="54">
        <f>DATEDIF(Table4_2[[#This Row],[Date of Birth]],$K$1,"y")</f>
        <v>56</v>
      </c>
    </row>
    <row r="336" spans="1:8" x14ac:dyDescent="0.3">
      <c r="A336" t="s">
        <v>18</v>
      </c>
      <c r="B336" s="77">
        <v>22930</v>
      </c>
      <c r="C336" s="54">
        <v>0</v>
      </c>
      <c r="D336" s="2">
        <v>48673.56</v>
      </c>
      <c r="E336" t="s">
        <v>2347</v>
      </c>
      <c r="F336" t="s">
        <v>2344</v>
      </c>
      <c r="G336" t="s">
        <v>2346</v>
      </c>
      <c r="H336" s="54">
        <f>DATEDIF(Table4_2[[#This Row],[Date of Birth]],$K$1,"y")</f>
        <v>60</v>
      </c>
    </row>
    <row r="337" spans="1:8" x14ac:dyDescent="0.3">
      <c r="A337" t="s">
        <v>135</v>
      </c>
      <c r="B337" s="77">
        <v>28775</v>
      </c>
      <c r="C337" s="54">
        <v>2</v>
      </c>
      <c r="D337" s="2">
        <v>38998.550000000003</v>
      </c>
      <c r="E337" t="s">
        <v>2347</v>
      </c>
      <c r="F337" t="s">
        <v>2347</v>
      </c>
      <c r="G337" t="s">
        <v>2349</v>
      </c>
      <c r="H337" s="54">
        <f>DATEDIF(Table4_2[[#This Row],[Date of Birth]],$K$1,"y")</f>
        <v>44</v>
      </c>
    </row>
    <row r="338" spans="1:8" x14ac:dyDescent="0.3">
      <c r="A338" t="s">
        <v>1305</v>
      </c>
      <c r="B338" s="77">
        <v>26546</v>
      </c>
      <c r="C338" s="54">
        <v>0</v>
      </c>
      <c r="D338" s="2">
        <v>8444.4699999999993</v>
      </c>
      <c r="E338" t="s">
        <v>2345</v>
      </c>
      <c r="F338" t="s">
        <v>2347</v>
      </c>
      <c r="G338" t="s">
        <v>2349</v>
      </c>
      <c r="H338" s="54">
        <f>DATEDIF(Table4_2[[#This Row],[Date of Birth]],$K$1,"y")</f>
        <v>50</v>
      </c>
    </row>
    <row r="339" spans="1:8" x14ac:dyDescent="0.3">
      <c r="A339" t="s">
        <v>1306</v>
      </c>
      <c r="B339" s="77">
        <v>26551</v>
      </c>
      <c r="C339" s="54">
        <v>0</v>
      </c>
      <c r="D339" s="2">
        <v>8442.67</v>
      </c>
      <c r="E339" t="s">
        <v>2344</v>
      </c>
      <c r="F339" t="s">
        <v>2345</v>
      </c>
      <c r="G339" t="s">
        <v>2346</v>
      </c>
      <c r="H339" s="54">
        <f>DATEDIF(Table4_2[[#This Row],[Date of Birth]],$K$1,"y")</f>
        <v>50</v>
      </c>
    </row>
    <row r="340" spans="1:8" x14ac:dyDescent="0.3">
      <c r="A340" t="s">
        <v>1307</v>
      </c>
      <c r="B340" s="77">
        <v>23278</v>
      </c>
      <c r="C340" s="54">
        <v>0</v>
      </c>
      <c r="D340" s="2">
        <v>8440.0499999999993</v>
      </c>
      <c r="E340" t="s">
        <v>2345</v>
      </c>
      <c r="F340" t="s">
        <v>2344</v>
      </c>
      <c r="G340" t="s">
        <v>2346</v>
      </c>
      <c r="H340" s="54">
        <f>DATEDIF(Table4_2[[#This Row],[Date of Birth]],$K$1,"y")</f>
        <v>59</v>
      </c>
    </row>
    <row r="341" spans="1:8" x14ac:dyDescent="0.3">
      <c r="A341" t="s">
        <v>1308</v>
      </c>
      <c r="B341" s="77">
        <v>27665</v>
      </c>
      <c r="C341" s="54">
        <v>1</v>
      </c>
      <c r="D341" s="2">
        <v>8428.07</v>
      </c>
      <c r="E341" t="s">
        <v>2345</v>
      </c>
      <c r="F341" t="s">
        <v>2344</v>
      </c>
      <c r="G341" t="s">
        <v>2348</v>
      </c>
      <c r="H341" s="54">
        <f>DATEDIF(Table4_2[[#This Row],[Date of Birth]],$K$1,"y")</f>
        <v>47</v>
      </c>
    </row>
    <row r="342" spans="1:8" x14ac:dyDescent="0.3">
      <c r="A342" t="s">
        <v>1309</v>
      </c>
      <c r="B342" s="77">
        <v>28372</v>
      </c>
      <c r="C342" s="54">
        <v>2</v>
      </c>
      <c r="D342" s="2">
        <v>8413.4599999999991</v>
      </c>
      <c r="E342" t="s">
        <v>2345</v>
      </c>
      <c r="F342" t="s">
        <v>2347</v>
      </c>
      <c r="G342" t="s">
        <v>2348</v>
      </c>
      <c r="H342" s="54">
        <f>DATEDIF(Table4_2[[#This Row],[Date of Birth]],$K$1,"y")</f>
        <v>45</v>
      </c>
    </row>
    <row r="343" spans="1:8" x14ac:dyDescent="0.3">
      <c r="A343" t="s">
        <v>1310</v>
      </c>
      <c r="B343" s="77">
        <v>29017</v>
      </c>
      <c r="C343" s="54">
        <v>3</v>
      </c>
      <c r="D343" s="2">
        <v>8410.0499999999993</v>
      </c>
      <c r="E343" t="s">
        <v>2344</v>
      </c>
      <c r="F343" t="s">
        <v>2344</v>
      </c>
      <c r="G343" t="s">
        <v>2348</v>
      </c>
      <c r="H343" s="54">
        <f>DATEDIF(Table4_2[[#This Row],[Date of Birth]],$K$1,"y")</f>
        <v>43</v>
      </c>
    </row>
    <row r="344" spans="1:8" x14ac:dyDescent="0.3">
      <c r="A344" t="s">
        <v>1311</v>
      </c>
      <c r="B344" s="77">
        <v>26194</v>
      </c>
      <c r="C344" s="54">
        <v>0</v>
      </c>
      <c r="D344" s="2">
        <v>8400.01</v>
      </c>
      <c r="E344" t="s">
        <v>2344</v>
      </c>
      <c r="F344" t="s">
        <v>2345</v>
      </c>
      <c r="G344" t="s">
        <v>2346</v>
      </c>
      <c r="H344" s="54">
        <f>DATEDIF(Table4_2[[#This Row],[Date of Birth]],$K$1,"y")</f>
        <v>51</v>
      </c>
    </row>
    <row r="345" spans="1:8" x14ac:dyDescent="0.3">
      <c r="A345" t="s">
        <v>1312</v>
      </c>
      <c r="B345" s="77">
        <v>26180</v>
      </c>
      <c r="C345" s="54">
        <v>0</v>
      </c>
      <c r="D345" s="2">
        <v>8396.6200000000008</v>
      </c>
      <c r="E345" t="s">
        <v>2344</v>
      </c>
      <c r="F345" t="s">
        <v>2345</v>
      </c>
      <c r="G345" t="s">
        <v>2346</v>
      </c>
      <c r="H345" s="54">
        <f>DATEDIF(Table4_2[[#This Row],[Date of Birth]],$K$1,"y")</f>
        <v>51</v>
      </c>
    </row>
    <row r="346" spans="1:8" x14ac:dyDescent="0.3">
      <c r="A346" t="s">
        <v>1313</v>
      </c>
      <c r="B346" s="77">
        <v>23275</v>
      </c>
      <c r="C346" s="54">
        <v>0</v>
      </c>
      <c r="D346" s="2">
        <v>8355.5400000000009</v>
      </c>
      <c r="E346" t="s">
        <v>2345</v>
      </c>
      <c r="F346" t="s">
        <v>2345</v>
      </c>
      <c r="G346" t="s">
        <v>2348</v>
      </c>
      <c r="H346" s="54">
        <f>DATEDIF(Table4_2[[#This Row],[Date of Birth]],$K$1,"y")</f>
        <v>59</v>
      </c>
    </row>
    <row r="347" spans="1:8" x14ac:dyDescent="0.3">
      <c r="A347" t="s">
        <v>1314</v>
      </c>
      <c r="B347" s="77">
        <v>27923</v>
      </c>
      <c r="C347" s="54">
        <v>2</v>
      </c>
      <c r="D347" s="2">
        <v>8347.16</v>
      </c>
      <c r="E347" t="s">
        <v>2344</v>
      </c>
      <c r="F347" t="s">
        <v>2347</v>
      </c>
      <c r="G347" t="s">
        <v>2346</v>
      </c>
      <c r="H347" s="54">
        <f>DATEDIF(Table4_2[[#This Row],[Date of Birth]],$K$1,"y")</f>
        <v>46</v>
      </c>
    </row>
    <row r="348" spans="1:8" x14ac:dyDescent="0.3">
      <c r="A348" t="s">
        <v>136</v>
      </c>
      <c r="B348" s="77">
        <v>29488</v>
      </c>
      <c r="C348" s="54">
        <v>2</v>
      </c>
      <c r="D348" s="2">
        <v>38947.43</v>
      </c>
      <c r="E348" t="s">
        <v>2344</v>
      </c>
      <c r="F348" t="s">
        <v>2345</v>
      </c>
      <c r="G348" t="s">
        <v>2349</v>
      </c>
      <c r="H348" s="54">
        <f>DATEDIF(Table4_2[[#This Row],[Date of Birth]],$K$1,"y")</f>
        <v>42</v>
      </c>
    </row>
    <row r="349" spans="1:8" x14ac:dyDescent="0.3">
      <c r="A349" t="s">
        <v>1315</v>
      </c>
      <c r="B349" s="77">
        <v>27948</v>
      </c>
      <c r="C349" s="54">
        <v>1</v>
      </c>
      <c r="D349" s="2">
        <v>8342.91</v>
      </c>
      <c r="E349" t="s">
        <v>2345</v>
      </c>
      <c r="F349" t="s">
        <v>2347</v>
      </c>
      <c r="G349" t="s">
        <v>2352</v>
      </c>
      <c r="H349" s="54">
        <f>DATEDIF(Table4_2[[#This Row],[Date of Birth]],$K$1,"y")</f>
        <v>46</v>
      </c>
    </row>
    <row r="350" spans="1:8" x14ac:dyDescent="0.3">
      <c r="A350" t="s">
        <v>1316</v>
      </c>
      <c r="B350" s="77">
        <v>27961</v>
      </c>
      <c r="C350" s="54">
        <v>1</v>
      </c>
      <c r="D350" s="2">
        <v>8334.59</v>
      </c>
      <c r="E350" t="s">
        <v>2345</v>
      </c>
      <c r="F350" t="s">
        <v>2344</v>
      </c>
      <c r="G350" t="s">
        <v>2352</v>
      </c>
      <c r="H350" s="54">
        <f>DATEDIF(Table4_2[[#This Row],[Date of Birth]],$K$1,"y")</f>
        <v>46</v>
      </c>
    </row>
    <row r="351" spans="1:8" x14ac:dyDescent="0.3">
      <c r="A351" t="s">
        <v>1317</v>
      </c>
      <c r="B351" s="77">
        <v>27953</v>
      </c>
      <c r="C351" s="54">
        <v>1</v>
      </c>
      <c r="D351" s="2">
        <v>8334.4599999999991</v>
      </c>
      <c r="E351" t="s">
        <v>2345</v>
      </c>
      <c r="F351" t="s">
        <v>2344</v>
      </c>
      <c r="G351" t="s">
        <v>2352</v>
      </c>
      <c r="H351" s="54">
        <f>DATEDIF(Table4_2[[#This Row],[Date of Birth]],$K$1,"y")</f>
        <v>46</v>
      </c>
    </row>
    <row r="352" spans="1:8" x14ac:dyDescent="0.3">
      <c r="A352" t="s">
        <v>1318</v>
      </c>
      <c r="B352" s="77">
        <v>34142</v>
      </c>
      <c r="C352" s="54">
        <v>0</v>
      </c>
      <c r="D352" s="2">
        <v>8314.65</v>
      </c>
      <c r="E352" t="s">
        <v>2344</v>
      </c>
      <c r="F352" t="s">
        <v>2347</v>
      </c>
      <c r="G352" t="s">
        <v>2348</v>
      </c>
      <c r="H352" s="54">
        <f>DATEDIF(Table4_2[[#This Row],[Date of Birth]],$K$1,"y")</f>
        <v>29</v>
      </c>
    </row>
    <row r="353" spans="1:8" x14ac:dyDescent="0.3">
      <c r="A353" t="s">
        <v>1319</v>
      </c>
      <c r="B353" s="77">
        <v>29074</v>
      </c>
      <c r="C353" s="54">
        <v>2</v>
      </c>
      <c r="D353" s="2">
        <v>8310.84</v>
      </c>
      <c r="E353" t="s">
        <v>2344</v>
      </c>
      <c r="F353" t="s">
        <v>2344</v>
      </c>
      <c r="G353" t="s">
        <v>2348</v>
      </c>
      <c r="H353" s="54">
        <f>DATEDIF(Table4_2[[#This Row],[Date of Birth]],$K$1,"y")</f>
        <v>43</v>
      </c>
    </row>
    <row r="354" spans="1:8" x14ac:dyDescent="0.3">
      <c r="A354" t="s">
        <v>1320</v>
      </c>
      <c r="B354" s="77">
        <v>28667</v>
      </c>
      <c r="C354" s="54">
        <v>2</v>
      </c>
      <c r="D354" s="2">
        <v>8302.5400000000009</v>
      </c>
      <c r="E354" t="s">
        <v>2345</v>
      </c>
      <c r="F354" t="s">
        <v>2345</v>
      </c>
      <c r="G354" t="s">
        <v>2352</v>
      </c>
      <c r="H354" s="54">
        <f>DATEDIF(Table4_2[[#This Row],[Date of Birth]],$K$1,"y")</f>
        <v>44</v>
      </c>
    </row>
    <row r="355" spans="1:8" x14ac:dyDescent="0.3">
      <c r="A355" t="s">
        <v>1321</v>
      </c>
      <c r="B355" s="77">
        <v>27186</v>
      </c>
      <c r="C355" s="54">
        <v>0</v>
      </c>
      <c r="D355" s="2">
        <v>8283.68</v>
      </c>
      <c r="E355" t="s">
        <v>2344</v>
      </c>
      <c r="F355" t="s">
        <v>2345</v>
      </c>
      <c r="G355" t="s">
        <v>2346</v>
      </c>
      <c r="H355" s="54">
        <f>DATEDIF(Table4_2[[#This Row],[Date of Birth]],$K$1,"y")</f>
        <v>49</v>
      </c>
    </row>
    <row r="356" spans="1:8" x14ac:dyDescent="0.3">
      <c r="A356" t="s">
        <v>1322</v>
      </c>
      <c r="B356" s="77">
        <v>27385</v>
      </c>
      <c r="C356" s="54">
        <v>0</v>
      </c>
      <c r="D356" s="2">
        <v>8280.6200000000008</v>
      </c>
      <c r="E356" t="s">
        <v>2344</v>
      </c>
      <c r="F356" t="s">
        <v>2344</v>
      </c>
      <c r="G356" t="s">
        <v>2346</v>
      </c>
      <c r="H356" s="54">
        <f>DATEDIF(Table4_2[[#This Row],[Date of Birth]],$K$1,"y")</f>
        <v>48</v>
      </c>
    </row>
    <row r="357" spans="1:8" x14ac:dyDescent="0.3">
      <c r="A357" t="s">
        <v>1323</v>
      </c>
      <c r="B357" s="77">
        <v>27298</v>
      </c>
      <c r="C357" s="54">
        <v>0</v>
      </c>
      <c r="D357" s="2">
        <v>8277.52</v>
      </c>
      <c r="E357" t="s">
        <v>2344</v>
      </c>
      <c r="F357" t="s">
        <v>2344</v>
      </c>
      <c r="G357" t="s">
        <v>2349</v>
      </c>
      <c r="H357" s="54">
        <f>DATEDIF(Table4_2[[#This Row],[Date of Birth]],$K$1,"y")</f>
        <v>48</v>
      </c>
    </row>
    <row r="358" spans="1:8" x14ac:dyDescent="0.3">
      <c r="A358" t="s">
        <v>1324</v>
      </c>
      <c r="B358" s="77">
        <v>36858</v>
      </c>
      <c r="C358" s="54">
        <v>0</v>
      </c>
      <c r="D358" s="2">
        <v>8271.4599999999991</v>
      </c>
      <c r="E358" t="s">
        <v>2344</v>
      </c>
      <c r="F358" t="s">
        <v>2347</v>
      </c>
      <c r="G358" t="s">
        <v>2356</v>
      </c>
      <c r="H358" s="54">
        <f>DATEDIF(Table4_2[[#This Row],[Date of Birth]],$K$1,"y")</f>
        <v>22</v>
      </c>
    </row>
    <row r="359" spans="1:8" x14ac:dyDescent="0.3">
      <c r="A359" t="s">
        <v>137</v>
      </c>
      <c r="B359" s="77">
        <v>28109</v>
      </c>
      <c r="C359" s="54">
        <v>2</v>
      </c>
      <c r="D359" s="2">
        <v>38932.559999999998</v>
      </c>
      <c r="E359" t="s">
        <v>2344</v>
      </c>
      <c r="F359" t="s">
        <v>2345</v>
      </c>
      <c r="G359" t="s">
        <v>2349</v>
      </c>
      <c r="H359" s="54">
        <f>DATEDIF(Table4_2[[#This Row],[Date of Birth]],$K$1,"y")</f>
        <v>46</v>
      </c>
    </row>
    <row r="360" spans="1:8" x14ac:dyDescent="0.3">
      <c r="A360" t="s">
        <v>1325</v>
      </c>
      <c r="B360" s="77">
        <v>27246</v>
      </c>
      <c r="C360" s="54">
        <v>0</v>
      </c>
      <c r="D360" s="2">
        <v>8269.0400000000009</v>
      </c>
      <c r="E360" t="s">
        <v>2344</v>
      </c>
      <c r="F360" t="s">
        <v>2347</v>
      </c>
      <c r="G360" t="s">
        <v>2349</v>
      </c>
      <c r="H360" s="54">
        <f>DATEDIF(Table4_2[[#This Row],[Date of Birth]],$K$1,"y")</f>
        <v>48</v>
      </c>
    </row>
    <row r="361" spans="1:8" x14ac:dyDescent="0.3">
      <c r="A361" t="s">
        <v>1326</v>
      </c>
      <c r="B361" s="77">
        <v>23625</v>
      </c>
      <c r="C361" s="54">
        <v>0</v>
      </c>
      <c r="D361" s="2">
        <v>8268</v>
      </c>
      <c r="E361" t="s">
        <v>2345</v>
      </c>
      <c r="F361" t="s">
        <v>2345</v>
      </c>
      <c r="G361" t="s">
        <v>2346</v>
      </c>
      <c r="H361" s="54">
        <f>DATEDIF(Table4_2[[#This Row],[Date of Birth]],$K$1,"y")</f>
        <v>58</v>
      </c>
    </row>
    <row r="362" spans="1:8" x14ac:dyDescent="0.3">
      <c r="A362" t="s">
        <v>1327</v>
      </c>
      <c r="B362" s="77">
        <v>30221</v>
      </c>
      <c r="C362" s="54">
        <v>3</v>
      </c>
      <c r="D362" s="2">
        <v>8252.2800000000007</v>
      </c>
      <c r="E362" t="s">
        <v>2344</v>
      </c>
      <c r="F362" t="s">
        <v>2344</v>
      </c>
      <c r="G362" t="s">
        <v>2355</v>
      </c>
      <c r="H362" s="54">
        <f>DATEDIF(Table4_2[[#This Row],[Date of Birth]],$K$1,"y")</f>
        <v>40</v>
      </c>
    </row>
    <row r="363" spans="1:8" x14ac:dyDescent="0.3">
      <c r="A363" t="s">
        <v>1328</v>
      </c>
      <c r="B363" s="77">
        <v>28005</v>
      </c>
      <c r="C363" s="54">
        <v>1</v>
      </c>
      <c r="D363" s="2">
        <v>8240.59</v>
      </c>
      <c r="E363" t="s">
        <v>2344</v>
      </c>
      <c r="F363" t="s">
        <v>2344</v>
      </c>
      <c r="G363" t="s">
        <v>2346</v>
      </c>
      <c r="H363" s="54">
        <f>DATEDIF(Table4_2[[#This Row],[Date of Birth]],$K$1,"y")</f>
        <v>46</v>
      </c>
    </row>
    <row r="364" spans="1:8" x14ac:dyDescent="0.3">
      <c r="A364" t="s">
        <v>1329</v>
      </c>
      <c r="B364" s="77">
        <v>27941</v>
      </c>
      <c r="C364" s="54">
        <v>1</v>
      </c>
      <c r="D364" s="2">
        <v>8233.1</v>
      </c>
      <c r="E364" t="s">
        <v>2344</v>
      </c>
      <c r="F364" t="s">
        <v>2344</v>
      </c>
      <c r="G364" t="s">
        <v>2346</v>
      </c>
      <c r="H364" s="54">
        <f>DATEDIF(Table4_2[[#This Row],[Date of Birth]],$K$1,"y")</f>
        <v>46</v>
      </c>
    </row>
    <row r="365" spans="1:8" x14ac:dyDescent="0.3">
      <c r="A365" t="s">
        <v>1330</v>
      </c>
      <c r="B365" s="77">
        <v>28006</v>
      </c>
      <c r="C365" s="54">
        <v>1</v>
      </c>
      <c r="D365" s="2">
        <v>8232.64</v>
      </c>
      <c r="E365" t="s">
        <v>2344</v>
      </c>
      <c r="F365" t="s">
        <v>2345</v>
      </c>
      <c r="G365" t="s">
        <v>2346</v>
      </c>
      <c r="H365" s="54">
        <f>DATEDIF(Table4_2[[#This Row],[Date of Birth]],$K$1,"y")</f>
        <v>46</v>
      </c>
    </row>
    <row r="366" spans="1:8" x14ac:dyDescent="0.3">
      <c r="A366" t="s">
        <v>1331</v>
      </c>
      <c r="B366" s="77">
        <v>28671</v>
      </c>
      <c r="C366" s="54">
        <v>2</v>
      </c>
      <c r="D366" s="2">
        <v>8219.2000000000007</v>
      </c>
      <c r="E366" t="s">
        <v>2344</v>
      </c>
      <c r="F366" t="s">
        <v>2344</v>
      </c>
      <c r="G366" t="s">
        <v>2346</v>
      </c>
      <c r="H366" s="54">
        <f>DATEDIF(Table4_2[[#This Row],[Date of Birth]],$K$1,"y")</f>
        <v>44</v>
      </c>
    </row>
    <row r="367" spans="1:8" x14ac:dyDescent="0.3">
      <c r="A367" t="s">
        <v>1332</v>
      </c>
      <c r="B367" s="77">
        <v>28787</v>
      </c>
      <c r="C367" s="54">
        <v>2</v>
      </c>
      <c r="D367" s="2">
        <v>8211.1</v>
      </c>
      <c r="E367" t="s">
        <v>2344</v>
      </c>
      <c r="F367" t="s">
        <v>2345</v>
      </c>
      <c r="G367" t="s">
        <v>2346</v>
      </c>
      <c r="H367" s="54">
        <f>DATEDIF(Table4_2[[#This Row],[Date of Birth]],$K$1,"y")</f>
        <v>44</v>
      </c>
    </row>
    <row r="368" spans="1:8" x14ac:dyDescent="0.3">
      <c r="A368" t="s">
        <v>1333</v>
      </c>
      <c r="B368" s="77">
        <v>22973</v>
      </c>
      <c r="C368" s="54">
        <v>0</v>
      </c>
      <c r="D368" s="2">
        <v>8188.12</v>
      </c>
      <c r="E368" t="s">
        <v>2345</v>
      </c>
      <c r="F368" t="s">
        <v>2345</v>
      </c>
      <c r="G368" t="s">
        <v>2346</v>
      </c>
      <c r="H368" s="54">
        <f>DATEDIF(Table4_2[[#This Row],[Date of Birth]],$K$1,"y")</f>
        <v>60</v>
      </c>
    </row>
    <row r="369" spans="1:8" x14ac:dyDescent="0.3">
      <c r="A369" t="s">
        <v>1334</v>
      </c>
      <c r="B369" s="77">
        <v>35724</v>
      </c>
      <c r="C369" s="54">
        <v>0</v>
      </c>
      <c r="D369" s="2">
        <v>8182.89</v>
      </c>
      <c r="E369" t="s">
        <v>2344</v>
      </c>
      <c r="F369" t="s">
        <v>2347</v>
      </c>
      <c r="G369" t="s">
        <v>2361</v>
      </c>
      <c r="H369" s="54">
        <f>DATEDIF(Table4_2[[#This Row],[Date of Birth]],$K$1,"y")</f>
        <v>25</v>
      </c>
    </row>
    <row r="370" spans="1:8" x14ac:dyDescent="0.3">
      <c r="A370" t="s">
        <v>138</v>
      </c>
      <c r="B370" s="77">
        <v>31944</v>
      </c>
      <c r="C370" s="54">
        <v>3</v>
      </c>
      <c r="D370" s="2">
        <v>38924.04</v>
      </c>
      <c r="E370" t="s">
        <v>2344</v>
      </c>
      <c r="F370" t="s">
        <v>2344</v>
      </c>
      <c r="G370" t="s">
        <v>2349</v>
      </c>
      <c r="H370" s="54">
        <f>DATEDIF(Table4_2[[#This Row],[Date of Birth]],$K$1,"y")</f>
        <v>35</v>
      </c>
    </row>
    <row r="371" spans="1:8" x14ac:dyDescent="0.3">
      <c r="A371" t="s">
        <v>1335</v>
      </c>
      <c r="B371" s="77">
        <v>30475</v>
      </c>
      <c r="C371" s="54">
        <v>3</v>
      </c>
      <c r="D371" s="2">
        <v>8179.51</v>
      </c>
      <c r="E371" t="s">
        <v>2344</v>
      </c>
      <c r="F371" t="s">
        <v>2344</v>
      </c>
      <c r="G371" t="s">
        <v>2360</v>
      </c>
      <c r="H371" s="54">
        <f>DATEDIF(Table4_2[[#This Row],[Date of Birth]],$K$1,"y")</f>
        <v>40</v>
      </c>
    </row>
    <row r="372" spans="1:8" x14ac:dyDescent="0.3">
      <c r="A372" t="s">
        <v>1336</v>
      </c>
      <c r="B372" s="77">
        <v>23320</v>
      </c>
      <c r="C372" s="54">
        <v>0</v>
      </c>
      <c r="D372" s="2">
        <v>8177.9</v>
      </c>
      <c r="E372" t="s">
        <v>2345</v>
      </c>
      <c r="F372" t="s">
        <v>2347</v>
      </c>
      <c r="G372" t="s">
        <v>2346</v>
      </c>
      <c r="H372" s="54">
        <f>DATEDIF(Table4_2[[#This Row],[Date of Birth]],$K$1,"y")</f>
        <v>59</v>
      </c>
    </row>
    <row r="373" spans="1:8" x14ac:dyDescent="0.3">
      <c r="A373" t="s">
        <v>1337</v>
      </c>
      <c r="B373" s="77">
        <v>30130</v>
      </c>
      <c r="C373" s="54">
        <v>4</v>
      </c>
      <c r="D373" s="2">
        <v>8162.72</v>
      </c>
      <c r="E373" t="s">
        <v>2345</v>
      </c>
      <c r="F373" t="s">
        <v>2345</v>
      </c>
      <c r="G373" t="s">
        <v>2348</v>
      </c>
      <c r="H373" s="54">
        <f>DATEDIF(Table4_2[[#This Row],[Date of Birth]],$K$1,"y")</f>
        <v>40</v>
      </c>
    </row>
    <row r="374" spans="1:8" x14ac:dyDescent="0.3">
      <c r="A374" t="s">
        <v>1338</v>
      </c>
      <c r="B374" s="77">
        <v>33045</v>
      </c>
      <c r="C374" s="54">
        <v>3</v>
      </c>
      <c r="D374" s="2">
        <v>8157.92</v>
      </c>
      <c r="E374" t="s">
        <v>2344</v>
      </c>
      <c r="F374" t="s">
        <v>2345</v>
      </c>
      <c r="G374" t="s">
        <v>2354</v>
      </c>
      <c r="H374" s="54">
        <f>DATEDIF(Table4_2[[#This Row],[Date of Birth]],$K$1,"y")</f>
        <v>32</v>
      </c>
    </row>
    <row r="375" spans="1:8" x14ac:dyDescent="0.3">
      <c r="A375" t="s">
        <v>1339</v>
      </c>
      <c r="B375" s="77">
        <v>26910</v>
      </c>
      <c r="C375" s="54">
        <v>0</v>
      </c>
      <c r="D375" s="2">
        <v>8125.78</v>
      </c>
      <c r="E375" t="s">
        <v>2344</v>
      </c>
      <c r="F375" t="s">
        <v>2344</v>
      </c>
      <c r="G375" t="s">
        <v>2346</v>
      </c>
      <c r="H375" s="54">
        <f>DATEDIF(Table4_2[[#This Row],[Date of Birth]],$K$1,"y")</f>
        <v>49</v>
      </c>
    </row>
    <row r="376" spans="1:8" x14ac:dyDescent="0.3">
      <c r="A376" t="s">
        <v>1340</v>
      </c>
      <c r="B376" s="77">
        <v>26906</v>
      </c>
      <c r="C376" s="54">
        <v>0</v>
      </c>
      <c r="D376" s="2">
        <v>8124.41</v>
      </c>
      <c r="E376" t="s">
        <v>2345</v>
      </c>
      <c r="F376" t="s">
        <v>2347</v>
      </c>
      <c r="G376" t="s">
        <v>2346</v>
      </c>
      <c r="H376" s="54">
        <f>DATEDIF(Table4_2[[#This Row],[Date of Birth]],$K$1,"y")</f>
        <v>49</v>
      </c>
    </row>
    <row r="377" spans="1:8" x14ac:dyDescent="0.3">
      <c r="A377" t="s">
        <v>1341</v>
      </c>
      <c r="B377" s="77">
        <v>27014</v>
      </c>
      <c r="C377" s="54">
        <v>0</v>
      </c>
      <c r="D377" s="2">
        <v>8116.68</v>
      </c>
      <c r="E377" t="s">
        <v>2345</v>
      </c>
      <c r="F377" t="s">
        <v>2347</v>
      </c>
      <c r="G377" t="s">
        <v>2349</v>
      </c>
      <c r="H377" s="54">
        <f>DATEDIF(Table4_2[[#This Row],[Date of Birth]],$K$1,"y")</f>
        <v>49</v>
      </c>
    </row>
    <row r="378" spans="1:8" x14ac:dyDescent="0.3">
      <c r="A378" t="s">
        <v>1342</v>
      </c>
      <c r="B378" s="77">
        <v>28734</v>
      </c>
      <c r="C378" s="54">
        <v>2</v>
      </c>
      <c r="D378" s="2">
        <v>8116.27</v>
      </c>
      <c r="E378" t="s">
        <v>2345</v>
      </c>
      <c r="F378" t="s">
        <v>2347</v>
      </c>
      <c r="G378" t="s">
        <v>2348</v>
      </c>
      <c r="H378" s="54">
        <f>DATEDIF(Table4_2[[#This Row],[Date of Birth]],$K$1,"y")</f>
        <v>44</v>
      </c>
    </row>
    <row r="379" spans="1:8" x14ac:dyDescent="0.3">
      <c r="A379" t="s">
        <v>1343</v>
      </c>
      <c r="B379" s="77">
        <v>26948</v>
      </c>
      <c r="C379" s="54">
        <v>0</v>
      </c>
      <c r="D379" s="2">
        <v>8112.59</v>
      </c>
      <c r="E379" t="s">
        <v>2344</v>
      </c>
      <c r="F379" t="s">
        <v>2344</v>
      </c>
      <c r="G379" t="s">
        <v>2346</v>
      </c>
      <c r="H379" s="54">
        <f>DATEDIF(Table4_2[[#This Row],[Date of Birth]],$K$1,"y")</f>
        <v>49</v>
      </c>
    </row>
    <row r="380" spans="1:8" x14ac:dyDescent="0.3">
      <c r="A380" t="s">
        <v>1344</v>
      </c>
      <c r="B380" s="77">
        <v>24633</v>
      </c>
      <c r="C380" s="54">
        <v>0</v>
      </c>
      <c r="D380" s="2">
        <v>8091.3</v>
      </c>
      <c r="E380" t="s">
        <v>2345</v>
      </c>
      <c r="F380" t="s">
        <v>2347</v>
      </c>
      <c r="G380" t="s">
        <v>2348</v>
      </c>
      <c r="H380" s="54">
        <f>DATEDIF(Table4_2[[#This Row],[Date of Birth]],$K$1,"y")</f>
        <v>55</v>
      </c>
    </row>
    <row r="381" spans="1:8" x14ac:dyDescent="0.3">
      <c r="A381" t="s">
        <v>139</v>
      </c>
      <c r="B381" s="77">
        <v>24683</v>
      </c>
      <c r="C381" s="54">
        <v>0</v>
      </c>
      <c r="D381" s="2">
        <v>38893.360000000001</v>
      </c>
      <c r="E381" t="s">
        <v>2347</v>
      </c>
      <c r="F381" t="s">
        <v>2344</v>
      </c>
      <c r="G381" t="s">
        <v>2349</v>
      </c>
      <c r="H381" s="54">
        <f>DATEDIF(Table4_2[[#This Row],[Date of Birth]],$K$1,"y")</f>
        <v>55</v>
      </c>
    </row>
    <row r="382" spans="1:8" x14ac:dyDescent="0.3">
      <c r="A382" t="s">
        <v>1345</v>
      </c>
      <c r="B382" s="77">
        <v>27749</v>
      </c>
      <c r="C382" s="54">
        <v>1</v>
      </c>
      <c r="D382" s="2">
        <v>8083.92</v>
      </c>
      <c r="E382" t="s">
        <v>2345</v>
      </c>
      <c r="F382" t="s">
        <v>2345</v>
      </c>
      <c r="G382" t="s">
        <v>2346</v>
      </c>
      <c r="H382" s="54">
        <f>DATEDIF(Table4_2[[#This Row],[Date of Birth]],$K$1,"y")</f>
        <v>47</v>
      </c>
    </row>
    <row r="383" spans="1:8" x14ac:dyDescent="0.3">
      <c r="A383" t="s">
        <v>1346</v>
      </c>
      <c r="B383" s="77">
        <v>34619</v>
      </c>
      <c r="C383" s="54">
        <v>0</v>
      </c>
      <c r="D383" s="2">
        <v>8081.74</v>
      </c>
      <c r="E383" t="s">
        <v>2344</v>
      </c>
      <c r="F383" t="s">
        <v>2344</v>
      </c>
      <c r="G383" t="s">
        <v>2361</v>
      </c>
      <c r="H383" s="54">
        <f>DATEDIF(Table4_2[[#This Row],[Date of Birth]],$K$1,"y")</f>
        <v>28</v>
      </c>
    </row>
    <row r="384" spans="1:8" x14ac:dyDescent="0.3">
      <c r="A384" t="s">
        <v>1347</v>
      </c>
      <c r="B384" s="77">
        <v>37131</v>
      </c>
      <c r="C384" s="54">
        <v>0</v>
      </c>
      <c r="D384" s="2">
        <v>8081.26</v>
      </c>
      <c r="E384" t="s">
        <v>2344</v>
      </c>
      <c r="F384" t="s">
        <v>2344</v>
      </c>
      <c r="G384" t="s">
        <v>2348</v>
      </c>
      <c r="H384" s="54">
        <f>DATEDIF(Table4_2[[#This Row],[Date of Birth]],$K$1,"y")</f>
        <v>21</v>
      </c>
    </row>
    <row r="385" spans="1:8" x14ac:dyDescent="0.3">
      <c r="A385" t="s">
        <v>1348</v>
      </c>
      <c r="B385" s="77">
        <v>34280</v>
      </c>
      <c r="C385" s="54">
        <v>0</v>
      </c>
      <c r="D385" s="2">
        <v>8077.41</v>
      </c>
      <c r="E385" t="s">
        <v>2344</v>
      </c>
      <c r="F385" t="s">
        <v>2347</v>
      </c>
      <c r="G385" t="s">
        <v>2361</v>
      </c>
      <c r="H385" s="54">
        <f>DATEDIF(Table4_2[[#This Row],[Date of Birth]],$K$1,"y")</f>
        <v>29</v>
      </c>
    </row>
    <row r="386" spans="1:8" x14ac:dyDescent="0.3">
      <c r="A386" t="s">
        <v>1349</v>
      </c>
      <c r="B386" s="77">
        <v>24036</v>
      </c>
      <c r="C386" s="54">
        <v>0</v>
      </c>
      <c r="D386" s="2">
        <v>8071.57</v>
      </c>
      <c r="E386" t="s">
        <v>2345</v>
      </c>
      <c r="F386" t="s">
        <v>2347</v>
      </c>
      <c r="G386" t="s">
        <v>2349</v>
      </c>
      <c r="H386" s="54">
        <f>DATEDIF(Table4_2[[#This Row],[Date of Birth]],$K$1,"y")</f>
        <v>57</v>
      </c>
    </row>
    <row r="387" spans="1:8" x14ac:dyDescent="0.3">
      <c r="A387" t="s">
        <v>1350</v>
      </c>
      <c r="B387" s="77">
        <v>27743</v>
      </c>
      <c r="C387" s="54">
        <v>1</v>
      </c>
      <c r="D387" s="2">
        <v>8068.19</v>
      </c>
      <c r="E387" t="s">
        <v>2345</v>
      </c>
      <c r="F387" t="s">
        <v>2344</v>
      </c>
      <c r="G387" t="s">
        <v>2349</v>
      </c>
      <c r="H387" s="54">
        <f>DATEDIF(Table4_2[[#This Row],[Date of Birth]],$K$1,"y")</f>
        <v>47</v>
      </c>
    </row>
    <row r="388" spans="1:8" x14ac:dyDescent="0.3">
      <c r="A388" t="s">
        <v>1351</v>
      </c>
      <c r="B388" s="77">
        <v>23965</v>
      </c>
      <c r="C388" s="54">
        <v>0</v>
      </c>
      <c r="D388" s="2">
        <v>8067.83</v>
      </c>
      <c r="E388" t="s">
        <v>2345</v>
      </c>
      <c r="F388" t="s">
        <v>2347</v>
      </c>
      <c r="G388" t="s">
        <v>2346</v>
      </c>
      <c r="H388" s="54">
        <f>DATEDIF(Table4_2[[#This Row],[Date of Birth]],$K$1,"y")</f>
        <v>57</v>
      </c>
    </row>
    <row r="389" spans="1:8" x14ac:dyDescent="0.3">
      <c r="A389" t="s">
        <v>1352</v>
      </c>
      <c r="B389" s="77">
        <v>27573</v>
      </c>
      <c r="C389" s="54">
        <v>1</v>
      </c>
      <c r="D389" s="2">
        <v>8062.76</v>
      </c>
      <c r="E389" t="s">
        <v>2345</v>
      </c>
      <c r="F389" t="s">
        <v>2345</v>
      </c>
      <c r="G389" t="s">
        <v>2349</v>
      </c>
      <c r="H389" s="54">
        <f>DATEDIF(Table4_2[[#This Row],[Date of Birth]],$K$1,"y")</f>
        <v>47</v>
      </c>
    </row>
    <row r="390" spans="1:8" x14ac:dyDescent="0.3">
      <c r="A390" t="s">
        <v>1353</v>
      </c>
      <c r="B390" s="77">
        <v>25914</v>
      </c>
      <c r="C390" s="54">
        <v>0</v>
      </c>
      <c r="D390" s="2">
        <v>8062.31</v>
      </c>
      <c r="E390" t="s">
        <v>2344</v>
      </c>
      <c r="F390" t="s">
        <v>2347</v>
      </c>
      <c r="G390" t="s">
        <v>2346</v>
      </c>
      <c r="H390" s="54">
        <f>DATEDIF(Table4_2[[#This Row],[Date of Birth]],$K$1,"y")</f>
        <v>52</v>
      </c>
    </row>
    <row r="391" spans="1:8" x14ac:dyDescent="0.3">
      <c r="A391" t="s">
        <v>1354</v>
      </c>
      <c r="B391" s="77">
        <v>30312</v>
      </c>
      <c r="C391" s="54">
        <v>3</v>
      </c>
      <c r="D391" s="2">
        <v>8059.68</v>
      </c>
      <c r="E391" t="s">
        <v>2344</v>
      </c>
      <c r="F391" t="s">
        <v>2345</v>
      </c>
      <c r="G391" t="s">
        <v>2348</v>
      </c>
      <c r="H391" s="54">
        <f>DATEDIF(Table4_2[[#This Row],[Date of Birth]],$K$1,"y")</f>
        <v>40</v>
      </c>
    </row>
    <row r="392" spans="1:8" x14ac:dyDescent="0.3">
      <c r="A392" t="s">
        <v>140</v>
      </c>
      <c r="B392" s="77">
        <v>23534</v>
      </c>
      <c r="C392" s="54">
        <v>0</v>
      </c>
      <c r="D392" s="2">
        <v>38869.25</v>
      </c>
      <c r="E392" t="s">
        <v>2344</v>
      </c>
      <c r="F392" t="s">
        <v>2344</v>
      </c>
      <c r="G392" t="s">
        <v>2349</v>
      </c>
      <c r="H392" s="54">
        <f>DATEDIF(Table4_2[[#This Row],[Date of Birth]],$K$1,"y")</f>
        <v>59</v>
      </c>
    </row>
    <row r="393" spans="1:8" x14ac:dyDescent="0.3">
      <c r="A393" t="s">
        <v>1355</v>
      </c>
      <c r="B393" s="77">
        <v>31379</v>
      </c>
      <c r="C393" s="54">
        <v>3</v>
      </c>
      <c r="D393" s="2">
        <v>8059.06</v>
      </c>
      <c r="E393" t="s">
        <v>2344</v>
      </c>
      <c r="F393" t="s">
        <v>2345</v>
      </c>
      <c r="G393" t="s">
        <v>2348</v>
      </c>
      <c r="H393" s="54">
        <f>DATEDIF(Table4_2[[#This Row],[Date of Birth]],$K$1,"y")</f>
        <v>37</v>
      </c>
    </row>
    <row r="394" spans="1:8" x14ac:dyDescent="0.3">
      <c r="A394" t="s">
        <v>1356</v>
      </c>
      <c r="B394" s="77">
        <v>37967</v>
      </c>
      <c r="C394" s="54">
        <v>0</v>
      </c>
      <c r="D394" s="2">
        <v>8035.64</v>
      </c>
      <c r="E394" t="s">
        <v>2344</v>
      </c>
      <c r="F394" t="s">
        <v>2344</v>
      </c>
      <c r="G394" t="s">
        <v>2348</v>
      </c>
      <c r="H394" s="54">
        <f>DATEDIF(Table4_2[[#This Row],[Date of Birth]],$K$1,"y")</f>
        <v>19</v>
      </c>
    </row>
    <row r="395" spans="1:8" x14ac:dyDescent="0.3">
      <c r="A395" t="s">
        <v>1357</v>
      </c>
      <c r="B395" s="77">
        <v>28435</v>
      </c>
      <c r="C395" s="54">
        <v>2</v>
      </c>
      <c r="D395" s="2">
        <v>8027.97</v>
      </c>
      <c r="E395" t="s">
        <v>2345</v>
      </c>
      <c r="F395" t="s">
        <v>2344</v>
      </c>
      <c r="G395" t="s">
        <v>2349</v>
      </c>
      <c r="H395" s="54">
        <f>DATEDIF(Table4_2[[#This Row],[Date of Birth]],$K$1,"y")</f>
        <v>45</v>
      </c>
    </row>
    <row r="396" spans="1:8" x14ac:dyDescent="0.3">
      <c r="A396" t="s">
        <v>1358</v>
      </c>
      <c r="B396" s="77">
        <v>28114</v>
      </c>
      <c r="C396" s="54">
        <v>0</v>
      </c>
      <c r="D396" s="2">
        <v>8026.67</v>
      </c>
      <c r="E396" t="s">
        <v>2344</v>
      </c>
      <c r="F396" t="s">
        <v>2344</v>
      </c>
      <c r="G396" t="s">
        <v>2348</v>
      </c>
      <c r="H396" s="54">
        <f>DATEDIF(Table4_2[[#This Row],[Date of Birth]],$K$1,"y")</f>
        <v>46</v>
      </c>
    </row>
    <row r="397" spans="1:8" x14ac:dyDescent="0.3">
      <c r="A397" t="s">
        <v>1359</v>
      </c>
      <c r="B397" s="77">
        <v>28688</v>
      </c>
      <c r="C397" s="54">
        <v>1</v>
      </c>
      <c r="D397" s="2">
        <v>8023.14</v>
      </c>
      <c r="E397" t="s">
        <v>2344</v>
      </c>
      <c r="F397" t="s">
        <v>2345</v>
      </c>
      <c r="G397" t="s">
        <v>2348</v>
      </c>
      <c r="H397" s="54">
        <f>DATEDIF(Table4_2[[#This Row],[Date of Birth]],$K$1,"y")</f>
        <v>44</v>
      </c>
    </row>
    <row r="398" spans="1:8" x14ac:dyDescent="0.3">
      <c r="A398" t="s">
        <v>1360</v>
      </c>
      <c r="B398" s="77">
        <v>32815</v>
      </c>
      <c r="C398" s="54">
        <v>3</v>
      </c>
      <c r="D398" s="2">
        <v>8021.11</v>
      </c>
      <c r="E398" t="s">
        <v>2344</v>
      </c>
      <c r="F398" t="s">
        <v>2347</v>
      </c>
      <c r="G398" t="s">
        <v>2348</v>
      </c>
      <c r="H398" s="54">
        <f>DATEDIF(Table4_2[[#This Row],[Date of Birth]],$K$1,"y")</f>
        <v>33</v>
      </c>
    </row>
    <row r="399" spans="1:8" x14ac:dyDescent="0.3">
      <c r="A399" t="s">
        <v>1361</v>
      </c>
      <c r="B399" s="77">
        <v>29533</v>
      </c>
      <c r="C399" s="54">
        <v>2</v>
      </c>
      <c r="D399" s="2">
        <v>8017.06</v>
      </c>
      <c r="E399" t="s">
        <v>2344</v>
      </c>
      <c r="F399" t="s">
        <v>2344</v>
      </c>
      <c r="G399" t="s">
        <v>2348</v>
      </c>
      <c r="H399" s="54">
        <f>DATEDIF(Table4_2[[#This Row],[Date of Birth]],$K$1,"y")</f>
        <v>42</v>
      </c>
    </row>
    <row r="400" spans="1:8" x14ac:dyDescent="0.3">
      <c r="A400" t="s">
        <v>1362</v>
      </c>
      <c r="B400" s="77">
        <v>34960</v>
      </c>
      <c r="C400" s="54">
        <v>0</v>
      </c>
      <c r="D400" s="2">
        <v>8014.62</v>
      </c>
      <c r="E400" t="s">
        <v>2344</v>
      </c>
      <c r="F400" t="s">
        <v>2345</v>
      </c>
      <c r="G400" t="s">
        <v>2348</v>
      </c>
      <c r="H400" s="54">
        <f>DATEDIF(Table4_2[[#This Row],[Date of Birth]],$K$1,"y")</f>
        <v>27</v>
      </c>
    </row>
    <row r="401" spans="1:8" x14ac:dyDescent="0.3">
      <c r="A401" t="s">
        <v>1363</v>
      </c>
      <c r="B401" s="77">
        <v>22880</v>
      </c>
      <c r="C401" s="54">
        <v>0</v>
      </c>
      <c r="D401" s="2">
        <v>8004.96</v>
      </c>
      <c r="E401" t="s">
        <v>2345</v>
      </c>
      <c r="F401" t="s">
        <v>2347</v>
      </c>
      <c r="G401" t="s">
        <v>2346</v>
      </c>
      <c r="H401" s="54">
        <f>DATEDIF(Table4_2[[#This Row],[Date of Birth]],$K$1,"y")</f>
        <v>60</v>
      </c>
    </row>
    <row r="402" spans="1:8" x14ac:dyDescent="0.3">
      <c r="A402" t="s">
        <v>1364</v>
      </c>
      <c r="B402" s="77">
        <v>30548</v>
      </c>
      <c r="C402" s="54">
        <v>3</v>
      </c>
      <c r="D402" s="2">
        <v>7986.48</v>
      </c>
      <c r="E402" t="s">
        <v>2344</v>
      </c>
      <c r="F402" t="s">
        <v>2345</v>
      </c>
      <c r="G402" t="s">
        <v>2355</v>
      </c>
      <c r="H402" s="54">
        <f>DATEDIF(Table4_2[[#This Row],[Date of Birth]],$K$1,"y")</f>
        <v>39</v>
      </c>
    </row>
    <row r="403" spans="1:8" x14ac:dyDescent="0.3">
      <c r="A403" t="s">
        <v>141</v>
      </c>
      <c r="B403" s="77">
        <v>29192</v>
      </c>
      <c r="C403" s="54">
        <v>2</v>
      </c>
      <c r="D403" s="2">
        <v>38836.980000000003</v>
      </c>
      <c r="E403" t="s">
        <v>2344</v>
      </c>
      <c r="F403" t="s">
        <v>2347</v>
      </c>
      <c r="G403" t="s">
        <v>2349</v>
      </c>
      <c r="H403" s="54">
        <f>DATEDIF(Table4_2[[#This Row],[Date of Birth]],$K$1,"y")</f>
        <v>43</v>
      </c>
    </row>
    <row r="404" spans="1:8" x14ac:dyDescent="0.3">
      <c r="A404" t="s">
        <v>1365</v>
      </c>
      <c r="B404" s="77">
        <v>30556</v>
      </c>
      <c r="C404" s="54">
        <v>3</v>
      </c>
      <c r="D404" s="2">
        <v>7985.82</v>
      </c>
      <c r="E404" t="s">
        <v>2344</v>
      </c>
      <c r="F404" t="s">
        <v>2347</v>
      </c>
      <c r="G404" t="s">
        <v>2355</v>
      </c>
      <c r="H404" s="54">
        <f>DATEDIF(Table4_2[[#This Row],[Date of Birth]],$K$1,"y")</f>
        <v>39</v>
      </c>
    </row>
    <row r="405" spans="1:8" x14ac:dyDescent="0.3">
      <c r="A405" t="s">
        <v>1366</v>
      </c>
      <c r="B405" s="77">
        <v>26626</v>
      </c>
      <c r="C405" s="54">
        <v>0</v>
      </c>
      <c r="D405" s="2">
        <v>7980.34</v>
      </c>
      <c r="E405" t="s">
        <v>2344</v>
      </c>
      <c r="F405" t="s">
        <v>2344</v>
      </c>
      <c r="G405" t="s">
        <v>2346</v>
      </c>
      <c r="H405" s="54">
        <f>DATEDIF(Table4_2[[#This Row],[Date of Birth]],$K$1,"y")</f>
        <v>50</v>
      </c>
    </row>
    <row r="406" spans="1:8" x14ac:dyDescent="0.3">
      <c r="A406" t="s">
        <v>1367</v>
      </c>
      <c r="B406" s="77">
        <v>27616</v>
      </c>
      <c r="C406" s="54">
        <v>1</v>
      </c>
      <c r="D406" s="2">
        <v>7966.81</v>
      </c>
      <c r="E406" t="s">
        <v>2344</v>
      </c>
      <c r="F406" t="s">
        <v>2344</v>
      </c>
      <c r="G406" t="s">
        <v>2346</v>
      </c>
      <c r="H406" s="54">
        <f>DATEDIF(Table4_2[[#This Row],[Date of Birth]],$K$1,"y")</f>
        <v>47</v>
      </c>
    </row>
    <row r="407" spans="1:8" x14ac:dyDescent="0.3">
      <c r="A407" t="s">
        <v>1368</v>
      </c>
      <c r="B407" s="77">
        <v>25738</v>
      </c>
      <c r="C407" s="54">
        <v>0</v>
      </c>
      <c r="D407" s="2">
        <v>7958.13</v>
      </c>
      <c r="E407" t="s">
        <v>2344</v>
      </c>
      <c r="F407" t="s">
        <v>2344</v>
      </c>
      <c r="G407" t="s">
        <v>2346</v>
      </c>
      <c r="H407" s="54">
        <f>DATEDIF(Table4_2[[#This Row],[Date of Birth]],$K$1,"y")</f>
        <v>52</v>
      </c>
    </row>
    <row r="408" spans="1:8" x14ac:dyDescent="0.3">
      <c r="A408" t="s">
        <v>1369</v>
      </c>
      <c r="B408" s="77">
        <v>29948</v>
      </c>
      <c r="C408" s="54">
        <v>3</v>
      </c>
      <c r="D408" s="2">
        <v>7954.52</v>
      </c>
      <c r="E408" t="s">
        <v>2344</v>
      </c>
      <c r="F408" t="s">
        <v>2344</v>
      </c>
      <c r="G408" t="s">
        <v>2349</v>
      </c>
      <c r="H408" s="54">
        <f>DATEDIF(Table4_2[[#This Row],[Date of Birth]],$K$1,"y")</f>
        <v>41</v>
      </c>
    </row>
    <row r="409" spans="1:8" x14ac:dyDescent="0.3">
      <c r="A409" t="s">
        <v>1370</v>
      </c>
      <c r="B409" s="77">
        <v>24297</v>
      </c>
      <c r="C409" s="54">
        <v>0</v>
      </c>
      <c r="D409" s="2">
        <v>7953.72</v>
      </c>
      <c r="E409" t="s">
        <v>2345</v>
      </c>
      <c r="F409" t="s">
        <v>2345</v>
      </c>
      <c r="G409" t="s">
        <v>2348</v>
      </c>
      <c r="H409" s="54">
        <f>DATEDIF(Table4_2[[#This Row],[Date of Birth]],$K$1,"y")</f>
        <v>56</v>
      </c>
    </row>
    <row r="410" spans="1:8" x14ac:dyDescent="0.3">
      <c r="A410" t="s">
        <v>1371</v>
      </c>
      <c r="B410" s="77">
        <v>32079</v>
      </c>
      <c r="C410" s="54">
        <v>3</v>
      </c>
      <c r="D410" s="2">
        <v>7948.22</v>
      </c>
      <c r="E410" t="s">
        <v>2344</v>
      </c>
      <c r="F410" t="s">
        <v>2345</v>
      </c>
      <c r="G410" t="s">
        <v>2354</v>
      </c>
      <c r="H410" s="54">
        <f>DATEDIF(Table4_2[[#This Row],[Date of Birth]],$K$1,"y")</f>
        <v>35</v>
      </c>
    </row>
    <row r="411" spans="1:8" x14ac:dyDescent="0.3">
      <c r="A411" t="s">
        <v>1372</v>
      </c>
      <c r="B411" s="77">
        <v>28326</v>
      </c>
      <c r="C411" s="54">
        <v>0</v>
      </c>
      <c r="D411" s="2">
        <v>7935.29</v>
      </c>
      <c r="E411" t="s">
        <v>2344</v>
      </c>
      <c r="F411" t="s">
        <v>2347</v>
      </c>
      <c r="G411" t="s">
        <v>2355</v>
      </c>
      <c r="H411" s="54">
        <f>DATEDIF(Table4_2[[#This Row],[Date of Birth]],$K$1,"y")</f>
        <v>45</v>
      </c>
    </row>
    <row r="412" spans="1:8" x14ac:dyDescent="0.3">
      <c r="A412" t="s">
        <v>1373</v>
      </c>
      <c r="B412" s="77">
        <v>22929</v>
      </c>
      <c r="C412" s="54">
        <v>0</v>
      </c>
      <c r="D412" s="2">
        <v>7896.41</v>
      </c>
      <c r="E412" t="s">
        <v>2345</v>
      </c>
      <c r="F412" t="s">
        <v>2344</v>
      </c>
      <c r="G412" t="s">
        <v>2346</v>
      </c>
      <c r="H412" s="54">
        <f>DATEDIF(Table4_2[[#This Row],[Date of Birth]],$K$1,"y")</f>
        <v>60</v>
      </c>
    </row>
    <row r="413" spans="1:8" x14ac:dyDescent="0.3">
      <c r="A413" t="s">
        <v>1374</v>
      </c>
      <c r="B413" s="77">
        <v>34655</v>
      </c>
      <c r="C413" s="54">
        <v>0</v>
      </c>
      <c r="D413" s="2">
        <v>7851.85</v>
      </c>
      <c r="E413" t="s">
        <v>2344</v>
      </c>
      <c r="F413" t="s">
        <v>2345</v>
      </c>
      <c r="G413" t="s">
        <v>2348</v>
      </c>
      <c r="H413" s="54">
        <f>DATEDIF(Table4_2[[#This Row],[Date of Birth]],$K$1,"y")</f>
        <v>28</v>
      </c>
    </row>
    <row r="414" spans="1:8" x14ac:dyDescent="0.3">
      <c r="A414" t="s">
        <v>142</v>
      </c>
      <c r="B414" s="77">
        <v>38326</v>
      </c>
      <c r="C414" s="54">
        <v>0</v>
      </c>
      <c r="D414" s="2">
        <v>38792.69</v>
      </c>
      <c r="E414" t="s">
        <v>2344</v>
      </c>
      <c r="F414" t="s">
        <v>2344</v>
      </c>
      <c r="G414" t="s">
        <v>2346</v>
      </c>
      <c r="H414" s="54">
        <f>DATEDIF(Table4_2[[#This Row],[Date of Birth]],$K$1,"y")</f>
        <v>18</v>
      </c>
    </row>
    <row r="415" spans="1:8" x14ac:dyDescent="0.3">
      <c r="A415" t="s">
        <v>1375</v>
      </c>
      <c r="B415" s="77">
        <v>37169</v>
      </c>
      <c r="C415" s="54">
        <v>0</v>
      </c>
      <c r="D415" s="2">
        <v>7844.8</v>
      </c>
      <c r="E415" t="s">
        <v>2344</v>
      </c>
      <c r="F415" t="s">
        <v>2344</v>
      </c>
      <c r="G415" t="s">
        <v>2348</v>
      </c>
      <c r="H415" s="54">
        <f>DATEDIF(Table4_2[[#This Row],[Date of Birth]],$K$1,"y")</f>
        <v>21</v>
      </c>
    </row>
    <row r="416" spans="1:8" x14ac:dyDescent="0.3">
      <c r="A416" t="s">
        <v>1376</v>
      </c>
      <c r="B416" s="77">
        <v>32793</v>
      </c>
      <c r="C416" s="54">
        <v>3</v>
      </c>
      <c r="D416" s="2">
        <v>7824.37</v>
      </c>
      <c r="E416" t="s">
        <v>2344</v>
      </c>
      <c r="F416" t="s">
        <v>2344</v>
      </c>
      <c r="G416" t="s">
        <v>2348</v>
      </c>
      <c r="H416" s="54">
        <f>DATEDIF(Table4_2[[#This Row],[Date of Birth]],$K$1,"y")</f>
        <v>33</v>
      </c>
    </row>
    <row r="417" spans="1:8" x14ac:dyDescent="0.3">
      <c r="A417" t="s">
        <v>1377</v>
      </c>
      <c r="B417" s="77">
        <v>33593</v>
      </c>
      <c r="C417" s="54">
        <v>3</v>
      </c>
      <c r="D417" s="2">
        <v>7812.67</v>
      </c>
      <c r="E417" t="s">
        <v>2344</v>
      </c>
      <c r="F417" t="s">
        <v>2347</v>
      </c>
      <c r="G417" t="s">
        <v>2348</v>
      </c>
      <c r="H417" s="54">
        <f>DATEDIF(Table4_2[[#This Row],[Date of Birth]],$K$1,"y")</f>
        <v>31</v>
      </c>
    </row>
    <row r="418" spans="1:8" x14ac:dyDescent="0.3">
      <c r="A418" t="s">
        <v>1378</v>
      </c>
      <c r="B418" s="77">
        <v>27342</v>
      </c>
      <c r="C418" s="54">
        <v>0</v>
      </c>
      <c r="D418" s="2">
        <v>7804.16</v>
      </c>
      <c r="E418" t="s">
        <v>2344</v>
      </c>
      <c r="F418" t="s">
        <v>2345</v>
      </c>
      <c r="G418" t="s">
        <v>2346</v>
      </c>
      <c r="H418" s="54">
        <f>DATEDIF(Table4_2[[#This Row],[Date of Birth]],$K$1,"y")</f>
        <v>48</v>
      </c>
    </row>
    <row r="419" spans="1:8" x14ac:dyDescent="0.3">
      <c r="A419" t="s">
        <v>1379</v>
      </c>
      <c r="B419" s="77">
        <v>35766</v>
      </c>
      <c r="C419" s="54">
        <v>0</v>
      </c>
      <c r="D419" s="2">
        <v>7803.77</v>
      </c>
      <c r="E419" t="s">
        <v>2344</v>
      </c>
      <c r="F419" t="s">
        <v>2345</v>
      </c>
      <c r="G419" t="s">
        <v>2348</v>
      </c>
      <c r="H419" s="54">
        <f>DATEDIF(Table4_2[[#This Row],[Date of Birth]],$K$1,"y")</f>
        <v>25</v>
      </c>
    </row>
    <row r="420" spans="1:8" x14ac:dyDescent="0.3">
      <c r="A420" t="s">
        <v>1380</v>
      </c>
      <c r="B420" s="77">
        <v>36519</v>
      </c>
      <c r="C420" s="54">
        <v>0</v>
      </c>
      <c r="D420" s="2">
        <v>7794.68</v>
      </c>
      <c r="E420" t="s">
        <v>2344</v>
      </c>
      <c r="F420" t="s">
        <v>2344</v>
      </c>
      <c r="G420" t="s">
        <v>2361</v>
      </c>
      <c r="H420" s="54">
        <f>DATEDIF(Table4_2[[#This Row],[Date of Birth]],$K$1,"y")</f>
        <v>23</v>
      </c>
    </row>
    <row r="421" spans="1:8" x14ac:dyDescent="0.3">
      <c r="A421" t="s">
        <v>1381</v>
      </c>
      <c r="B421" s="77">
        <v>27369</v>
      </c>
      <c r="C421" s="54">
        <v>0</v>
      </c>
      <c r="D421" s="2">
        <v>7789.64</v>
      </c>
      <c r="E421" t="s">
        <v>2347</v>
      </c>
      <c r="F421" t="s">
        <v>2345</v>
      </c>
      <c r="G421" t="s">
        <v>2346</v>
      </c>
      <c r="H421" s="54">
        <f>DATEDIF(Table4_2[[#This Row],[Date of Birth]],$K$1,"y")</f>
        <v>48</v>
      </c>
    </row>
    <row r="422" spans="1:8" x14ac:dyDescent="0.3">
      <c r="A422" t="s">
        <v>1382</v>
      </c>
      <c r="B422" s="77">
        <v>35785</v>
      </c>
      <c r="C422" s="54">
        <v>0</v>
      </c>
      <c r="D422" s="2">
        <v>7763.06</v>
      </c>
      <c r="E422" t="s">
        <v>2344</v>
      </c>
      <c r="F422" t="s">
        <v>2347</v>
      </c>
      <c r="G422" t="s">
        <v>2348</v>
      </c>
      <c r="H422" s="54">
        <f>DATEDIF(Table4_2[[#This Row],[Date of Birth]],$K$1,"y")</f>
        <v>25</v>
      </c>
    </row>
    <row r="423" spans="1:8" x14ac:dyDescent="0.3">
      <c r="A423" t="s">
        <v>1383</v>
      </c>
      <c r="B423" s="77">
        <v>29767</v>
      </c>
      <c r="C423" s="54">
        <v>2</v>
      </c>
      <c r="D423" s="2">
        <v>7749.16</v>
      </c>
      <c r="E423" t="s">
        <v>2344</v>
      </c>
      <c r="F423" t="s">
        <v>2347</v>
      </c>
      <c r="G423" t="s">
        <v>2348</v>
      </c>
      <c r="H423" s="54">
        <f>DATEDIF(Table4_2[[#This Row],[Date of Birth]],$K$1,"y")</f>
        <v>41</v>
      </c>
    </row>
    <row r="424" spans="1:8" x14ac:dyDescent="0.3">
      <c r="A424" t="s">
        <v>1384</v>
      </c>
      <c r="B424" s="77">
        <v>28106</v>
      </c>
      <c r="C424" s="54">
        <v>1</v>
      </c>
      <c r="D424" s="2">
        <v>7742.11</v>
      </c>
      <c r="E424" t="s">
        <v>2345</v>
      </c>
      <c r="F424" t="s">
        <v>2344</v>
      </c>
      <c r="G424" t="s">
        <v>2346</v>
      </c>
      <c r="H424" s="54">
        <f>DATEDIF(Table4_2[[#This Row],[Date of Birth]],$K$1,"y")</f>
        <v>46</v>
      </c>
    </row>
    <row r="425" spans="1:8" x14ac:dyDescent="0.3">
      <c r="A425" t="s">
        <v>143</v>
      </c>
      <c r="B425" s="77">
        <v>33550</v>
      </c>
      <c r="C425" s="54">
        <v>3</v>
      </c>
      <c r="D425" s="2">
        <v>38746.36</v>
      </c>
      <c r="E425" t="s">
        <v>2347</v>
      </c>
      <c r="F425" t="s">
        <v>2344</v>
      </c>
      <c r="G425" t="s">
        <v>2348</v>
      </c>
      <c r="H425" s="54">
        <f>DATEDIF(Table4_2[[#This Row],[Date of Birth]],$K$1,"y")</f>
        <v>31</v>
      </c>
    </row>
    <row r="426" spans="1:8" x14ac:dyDescent="0.3">
      <c r="A426" t="s">
        <v>1385</v>
      </c>
      <c r="B426" s="77">
        <v>28737</v>
      </c>
      <c r="C426" s="54">
        <v>2</v>
      </c>
      <c r="D426" s="2">
        <v>7740.34</v>
      </c>
      <c r="E426" t="s">
        <v>2347</v>
      </c>
      <c r="F426" t="s">
        <v>2347</v>
      </c>
      <c r="G426" t="s">
        <v>2349</v>
      </c>
      <c r="H426" s="54">
        <f>DATEDIF(Table4_2[[#This Row],[Date of Birth]],$K$1,"y")</f>
        <v>44</v>
      </c>
    </row>
    <row r="427" spans="1:8" x14ac:dyDescent="0.3">
      <c r="A427" t="s">
        <v>1386</v>
      </c>
      <c r="B427" s="77">
        <v>23941</v>
      </c>
      <c r="C427" s="54">
        <v>0</v>
      </c>
      <c r="D427" s="2">
        <v>7736.39</v>
      </c>
      <c r="E427" t="s">
        <v>2345</v>
      </c>
      <c r="F427" t="s">
        <v>2344</v>
      </c>
      <c r="G427" t="s">
        <v>2346</v>
      </c>
      <c r="H427" s="54">
        <f>DATEDIF(Table4_2[[#This Row],[Date of Birth]],$K$1,"y")</f>
        <v>57</v>
      </c>
    </row>
    <row r="428" spans="1:8" x14ac:dyDescent="0.3">
      <c r="A428" t="s">
        <v>1387</v>
      </c>
      <c r="B428" s="77">
        <v>28366</v>
      </c>
      <c r="C428" s="54">
        <v>0</v>
      </c>
      <c r="D428" s="2">
        <v>7731.86</v>
      </c>
      <c r="E428" t="s">
        <v>2344</v>
      </c>
      <c r="F428" t="s">
        <v>2345</v>
      </c>
      <c r="G428" t="s">
        <v>2348</v>
      </c>
      <c r="H428" s="54">
        <f>DATEDIF(Table4_2[[#This Row],[Date of Birth]],$K$1,"y")</f>
        <v>45</v>
      </c>
    </row>
    <row r="429" spans="1:8" x14ac:dyDescent="0.3">
      <c r="A429" t="s">
        <v>1388</v>
      </c>
      <c r="B429" s="77">
        <v>28828</v>
      </c>
      <c r="C429" s="54">
        <v>2</v>
      </c>
      <c r="D429" s="2">
        <v>7731.43</v>
      </c>
      <c r="E429" t="s">
        <v>2345</v>
      </c>
      <c r="F429" t="s">
        <v>2344</v>
      </c>
      <c r="G429" t="s">
        <v>2346</v>
      </c>
      <c r="H429" s="54">
        <f>DATEDIF(Table4_2[[#This Row],[Date of Birth]],$K$1,"y")</f>
        <v>44</v>
      </c>
    </row>
    <row r="430" spans="1:8" x14ac:dyDescent="0.3">
      <c r="A430" t="s">
        <v>1389</v>
      </c>
      <c r="B430" s="77">
        <v>29474</v>
      </c>
      <c r="C430" s="54">
        <v>2</v>
      </c>
      <c r="D430" s="2">
        <v>7729.65</v>
      </c>
      <c r="E430" t="s">
        <v>2345</v>
      </c>
      <c r="F430" t="s">
        <v>2347</v>
      </c>
      <c r="G430" t="s">
        <v>2352</v>
      </c>
      <c r="H430" s="54">
        <f>DATEDIF(Table4_2[[#This Row],[Date of Birth]],$K$1,"y")</f>
        <v>42</v>
      </c>
    </row>
    <row r="431" spans="1:8" x14ac:dyDescent="0.3">
      <c r="A431" t="s">
        <v>1390</v>
      </c>
      <c r="B431" s="77">
        <v>29008</v>
      </c>
      <c r="C431" s="54">
        <v>1</v>
      </c>
      <c r="D431" s="2">
        <v>7727.25</v>
      </c>
      <c r="E431" t="s">
        <v>2344</v>
      </c>
      <c r="F431" t="s">
        <v>2345</v>
      </c>
      <c r="G431" t="s">
        <v>2348</v>
      </c>
      <c r="H431" s="54">
        <f>DATEDIF(Table4_2[[#This Row],[Date of Birth]],$K$1,"y")</f>
        <v>44</v>
      </c>
    </row>
    <row r="432" spans="1:8" x14ac:dyDescent="0.3">
      <c r="A432" t="s">
        <v>1391</v>
      </c>
      <c r="B432" s="77">
        <v>28853</v>
      </c>
      <c r="C432" s="54">
        <v>2</v>
      </c>
      <c r="D432" s="2">
        <v>7726.85</v>
      </c>
      <c r="E432" t="s">
        <v>2347</v>
      </c>
      <c r="F432" t="s">
        <v>2344</v>
      </c>
      <c r="G432" t="s">
        <v>2349</v>
      </c>
      <c r="H432" s="54">
        <f>DATEDIF(Table4_2[[#This Row],[Date of Birth]],$K$1,"y")</f>
        <v>44</v>
      </c>
    </row>
    <row r="433" spans="1:8" x14ac:dyDescent="0.3">
      <c r="A433" t="s">
        <v>1392</v>
      </c>
      <c r="B433" s="77">
        <v>31970</v>
      </c>
      <c r="C433" s="54">
        <v>3</v>
      </c>
      <c r="D433" s="2">
        <v>7684.62</v>
      </c>
      <c r="E433" t="s">
        <v>2344</v>
      </c>
      <c r="F433" t="s">
        <v>2345</v>
      </c>
      <c r="G433" t="s">
        <v>2358</v>
      </c>
      <c r="H433" s="54">
        <f>DATEDIF(Table4_2[[#This Row],[Date of Birth]],$K$1,"y")</f>
        <v>35</v>
      </c>
    </row>
    <row r="434" spans="1:8" x14ac:dyDescent="0.3">
      <c r="A434" t="s">
        <v>1393</v>
      </c>
      <c r="B434" s="77">
        <v>30303</v>
      </c>
      <c r="C434" s="54">
        <v>3</v>
      </c>
      <c r="D434" s="2">
        <v>7682.67</v>
      </c>
      <c r="E434" t="s">
        <v>2344</v>
      </c>
      <c r="F434" t="s">
        <v>2347</v>
      </c>
      <c r="G434" t="s">
        <v>2346</v>
      </c>
      <c r="H434" s="54">
        <f>DATEDIF(Table4_2[[#This Row],[Date of Birth]],$K$1,"y")</f>
        <v>40</v>
      </c>
    </row>
    <row r="435" spans="1:8" x14ac:dyDescent="0.3">
      <c r="A435" t="s">
        <v>1394</v>
      </c>
      <c r="B435" s="77">
        <v>29939</v>
      </c>
      <c r="C435" s="54">
        <v>1</v>
      </c>
      <c r="D435" s="2">
        <v>7681.17</v>
      </c>
      <c r="E435" t="s">
        <v>2344</v>
      </c>
      <c r="F435" t="s">
        <v>2344</v>
      </c>
      <c r="G435" t="s">
        <v>2360</v>
      </c>
      <c r="H435" s="54">
        <f>DATEDIF(Table4_2[[#This Row],[Date of Birth]],$K$1,"y")</f>
        <v>41</v>
      </c>
    </row>
    <row r="436" spans="1:8" x14ac:dyDescent="0.3">
      <c r="A436" t="s">
        <v>144</v>
      </c>
      <c r="B436" s="77">
        <v>27926</v>
      </c>
      <c r="C436" s="54">
        <v>2</v>
      </c>
      <c r="D436" s="2">
        <v>38740.120000000003</v>
      </c>
      <c r="E436" t="s">
        <v>2344</v>
      </c>
      <c r="F436" t="s">
        <v>2344</v>
      </c>
      <c r="G436" t="s">
        <v>2348</v>
      </c>
      <c r="H436" s="54">
        <f>DATEDIF(Table4_2[[#This Row],[Date of Birth]],$K$1,"y")</f>
        <v>46</v>
      </c>
    </row>
    <row r="437" spans="1:8" x14ac:dyDescent="0.3">
      <c r="A437" t="s">
        <v>1395</v>
      </c>
      <c r="B437" s="77">
        <v>26217</v>
      </c>
      <c r="C437" s="54">
        <v>0</v>
      </c>
      <c r="D437" s="2">
        <v>7680.92</v>
      </c>
      <c r="E437" t="s">
        <v>2344</v>
      </c>
      <c r="F437" t="s">
        <v>2347</v>
      </c>
      <c r="G437" t="s">
        <v>2346</v>
      </c>
      <c r="H437" s="54">
        <f>DATEDIF(Table4_2[[#This Row],[Date of Birth]],$K$1,"y")</f>
        <v>51</v>
      </c>
    </row>
    <row r="438" spans="1:8" x14ac:dyDescent="0.3">
      <c r="A438" t="s">
        <v>1396</v>
      </c>
      <c r="B438" s="77">
        <v>34955</v>
      </c>
      <c r="C438" s="54">
        <v>0</v>
      </c>
      <c r="D438" s="2">
        <v>7676.4</v>
      </c>
      <c r="E438" t="s">
        <v>2344</v>
      </c>
      <c r="F438" t="s">
        <v>2347</v>
      </c>
      <c r="G438" t="s">
        <v>2348</v>
      </c>
      <c r="H438" s="54">
        <f>DATEDIF(Table4_2[[#This Row],[Date of Birth]],$K$1,"y")</f>
        <v>27</v>
      </c>
    </row>
    <row r="439" spans="1:8" x14ac:dyDescent="0.3">
      <c r="A439" t="s">
        <v>1397</v>
      </c>
      <c r="B439" s="77">
        <v>35393</v>
      </c>
      <c r="C439" s="54">
        <v>0</v>
      </c>
      <c r="D439" s="2">
        <v>7670.75</v>
      </c>
      <c r="E439" t="s">
        <v>2344</v>
      </c>
      <c r="F439" t="s">
        <v>2344</v>
      </c>
      <c r="G439" t="s">
        <v>2362</v>
      </c>
      <c r="H439" s="54">
        <f>DATEDIF(Table4_2[[#This Row],[Date of Birth]],$K$1,"y")</f>
        <v>26</v>
      </c>
    </row>
    <row r="440" spans="1:8" x14ac:dyDescent="0.3">
      <c r="A440" t="s">
        <v>1398</v>
      </c>
      <c r="B440" s="77">
        <v>28042</v>
      </c>
      <c r="C440" s="54">
        <v>2</v>
      </c>
      <c r="D440" s="2">
        <v>7662.47</v>
      </c>
      <c r="E440" t="s">
        <v>2344</v>
      </c>
      <c r="F440" t="s">
        <v>2347</v>
      </c>
      <c r="G440" t="s">
        <v>2349</v>
      </c>
      <c r="H440" s="54">
        <f>DATEDIF(Table4_2[[#This Row],[Date of Birth]],$K$1,"y")</f>
        <v>46</v>
      </c>
    </row>
    <row r="441" spans="1:8" x14ac:dyDescent="0.3">
      <c r="A441" t="s">
        <v>1399</v>
      </c>
      <c r="B441" s="77">
        <v>24103</v>
      </c>
      <c r="C441" s="54">
        <v>0</v>
      </c>
      <c r="D441" s="2">
        <v>7657.69</v>
      </c>
      <c r="E441" t="s">
        <v>2345</v>
      </c>
      <c r="F441" t="s">
        <v>2345</v>
      </c>
      <c r="G441" t="s">
        <v>2348</v>
      </c>
      <c r="H441" s="54">
        <f>DATEDIF(Table4_2[[#This Row],[Date of Birth]],$K$1,"y")</f>
        <v>57</v>
      </c>
    </row>
    <row r="442" spans="1:8" x14ac:dyDescent="0.3">
      <c r="A442" t="s">
        <v>1400</v>
      </c>
      <c r="B442" s="77">
        <v>36068</v>
      </c>
      <c r="C442" s="54">
        <v>0</v>
      </c>
      <c r="D442" s="2">
        <v>7652.26</v>
      </c>
      <c r="E442" t="s">
        <v>2344</v>
      </c>
      <c r="F442" t="s">
        <v>2345</v>
      </c>
      <c r="G442" t="s">
        <v>2356</v>
      </c>
      <c r="H442" s="54">
        <f>DATEDIF(Table4_2[[#This Row],[Date of Birth]],$K$1,"y")</f>
        <v>24</v>
      </c>
    </row>
    <row r="443" spans="1:8" x14ac:dyDescent="0.3">
      <c r="A443" t="s">
        <v>1401</v>
      </c>
      <c r="B443" s="77">
        <v>34191</v>
      </c>
      <c r="C443" s="54">
        <v>0</v>
      </c>
      <c r="D443" s="2">
        <v>7650.8</v>
      </c>
      <c r="E443" t="s">
        <v>2344</v>
      </c>
      <c r="F443" t="s">
        <v>2344</v>
      </c>
      <c r="G443" t="s">
        <v>2348</v>
      </c>
      <c r="H443" s="54">
        <f>DATEDIF(Table4_2[[#This Row],[Date of Birth]],$K$1,"y")</f>
        <v>29</v>
      </c>
    </row>
    <row r="444" spans="1:8" x14ac:dyDescent="0.3">
      <c r="A444" t="s">
        <v>1402</v>
      </c>
      <c r="B444" s="77">
        <v>29510</v>
      </c>
      <c r="C444" s="54">
        <v>1</v>
      </c>
      <c r="D444" s="2">
        <v>7650.77</v>
      </c>
      <c r="E444" t="s">
        <v>2344</v>
      </c>
      <c r="F444" t="s">
        <v>2344</v>
      </c>
      <c r="G444" t="s">
        <v>2355</v>
      </c>
      <c r="H444" s="54">
        <f>DATEDIF(Table4_2[[#This Row],[Date of Birth]],$K$1,"y")</f>
        <v>42</v>
      </c>
    </row>
    <row r="445" spans="1:8" x14ac:dyDescent="0.3">
      <c r="A445" t="s">
        <v>1403</v>
      </c>
      <c r="B445" s="77">
        <v>36326</v>
      </c>
      <c r="C445" s="54">
        <v>0</v>
      </c>
      <c r="D445" s="2">
        <v>7642.05</v>
      </c>
      <c r="E445" t="s">
        <v>2344</v>
      </c>
      <c r="F445" t="s">
        <v>2344</v>
      </c>
      <c r="G445" t="s">
        <v>2361</v>
      </c>
      <c r="H445" s="54">
        <f>DATEDIF(Table4_2[[#This Row],[Date of Birth]],$K$1,"y")</f>
        <v>23</v>
      </c>
    </row>
    <row r="446" spans="1:8" x14ac:dyDescent="0.3">
      <c r="A446" t="s">
        <v>1404</v>
      </c>
      <c r="B446" s="77">
        <v>29426</v>
      </c>
      <c r="C446" s="54">
        <v>2</v>
      </c>
      <c r="D446" s="2">
        <v>7640.31</v>
      </c>
      <c r="E446" t="s">
        <v>2344</v>
      </c>
      <c r="F446" t="s">
        <v>2347</v>
      </c>
      <c r="G446" t="s">
        <v>2346</v>
      </c>
      <c r="H446" s="54">
        <f>DATEDIF(Table4_2[[#This Row],[Date of Birth]],$K$1,"y")</f>
        <v>42</v>
      </c>
    </row>
    <row r="447" spans="1:8" x14ac:dyDescent="0.3">
      <c r="A447" t="s">
        <v>19</v>
      </c>
      <c r="B447" s="77">
        <v>25173</v>
      </c>
      <c r="C447" s="54">
        <v>3</v>
      </c>
      <c r="D447" s="2">
        <v>48549.18</v>
      </c>
      <c r="E447" t="s">
        <v>2347</v>
      </c>
      <c r="F447" t="s">
        <v>2345</v>
      </c>
      <c r="G447" t="s">
        <v>2352</v>
      </c>
      <c r="H447" s="54">
        <f>DATEDIF(Table4_2[[#This Row],[Date of Birth]],$K$1,"y")</f>
        <v>54</v>
      </c>
    </row>
    <row r="448" spans="1:8" x14ac:dyDescent="0.3">
      <c r="A448" t="s">
        <v>145</v>
      </c>
      <c r="B448" s="77">
        <v>33544</v>
      </c>
      <c r="C448" s="54">
        <v>2</v>
      </c>
      <c r="D448" s="2">
        <v>38711</v>
      </c>
      <c r="E448" t="s">
        <v>2344</v>
      </c>
      <c r="F448" t="s">
        <v>2344</v>
      </c>
      <c r="G448" t="s">
        <v>2349</v>
      </c>
      <c r="H448" s="54">
        <f>DATEDIF(Table4_2[[#This Row],[Date of Birth]],$K$1,"y")</f>
        <v>31</v>
      </c>
    </row>
    <row r="449" spans="1:8" x14ac:dyDescent="0.3">
      <c r="A449" t="s">
        <v>1405</v>
      </c>
      <c r="B449" s="77">
        <v>29392</v>
      </c>
      <c r="C449" s="54">
        <v>1</v>
      </c>
      <c r="D449" s="2">
        <v>7639.42</v>
      </c>
      <c r="E449" t="s">
        <v>2344</v>
      </c>
      <c r="F449" t="s">
        <v>2344</v>
      </c>
      <c r="G449" t="s">
        <v>2355</v>
      </c>
      <c r="H449" s="54">
        <f>DATEDIF(Table4_2[[#This Row],[Date of Birth]],$K$1,"y")</f>
        <v>42</v>
      </c>
    </row>
    <row r="450" spans="1:8" x14ac:dyDescent="0.3">
      <c r="A450" t="s">
        <v>1406</v>
      </c>
      <c r="B450" s="77">
        <v>37238</v>
      </c>
      <c r="C450" s="54">
        <v>0</v>
      </c>
      <c r="D450" s="2">
        <v>7636.92</v>
      </c>
      <c r="E450" t="s">
        <v>2344</v>
      </c>
      <c r="F450" t="s">
        <v>2345</v>
      </c>
      <c r="G450" t="s">
        <v>2348</v>
      </c>
      <c r="H450" s="54">
        <f>DATEDIF(Table4_2[[#This Row],[Date of Birth]],$K$1,"y")</f>
        <v>21</v>
      </c>
    </row>
    <row r="451" spans="1:8" x14ac:dyDescent="0.3">
      <c r="A451" t="s">
        <v>1407</v>
      </c>
      <c r="B451" s="77">
        <v>28726</v>
      </c>
      <c r="C451" s="54">
        <v>1</v>
      </c>
      <c r="D451" s="2">
        <v>7633.72</v>
      </c>
      <c r="E451" t="s">
        <v>2344</v>
      </c>
      <c r="F451" t="s">
        <v>2347</v>
      </c>
      <c r="G451" t="s">
        <v>2346</v>
      </c>
      <c r="H451" s="54">
        <f>DATEDIF(Table4_2[[#This Row],[Date of Birth]],$K$1,"y")</f>
        <v>44</v>
      </c>
    </row>
    <row r="452" spans="1:8" x14ac:dyDescent="0.3">
      <c r="A452" t="s">
        <v>1408</v>
      </c>
      <c r="B452" s="77">
        <v>28823</v>
      </c>
      <c r="C452" s="54">
        <v>1</v>
      </c>
      <c r="D452" s="2">
        <v>7626.99</v>
      </c>
      <c r="E452" t="s">
        <v>2344</v>
      </c>
      <c r="F452" t="s">
        <v>2344</v>
      </c>
      <c r="G452" t="s">
        <v>2349</v>
      </c>
      <c r="H452" s="54">
        <f>DATEDIF(Table4_2[[#This Row],[Date of Birth]],$K$1,"y")</f>
        <v>44</v>
      </c>
    </row>
    <row r="453" spans="1:8" x14ac:dyDescent="0.3">
      <c r="A453" t="s">
        <v>1409</v>
      </c>
      <c r="B453" s="77">
        <v>28800</v>
      </c>
      <c r="C453" s="54">
        <v>1</v>
      </c>
      <c r="D453" s="2">
        <v>7624.63</v>
      </c>
      <c r="E453" t="s">
        <v>2344</v>
      </c>
      <c r="F453" t="s">
        <v>2347</v>
      </c>
      <c r="G453" t="s">
        <v>2349</v>
      </c>
      <c r="H453" s="54">
        <f>DATEDIF(Table4_2[[#This Row],[Date of Birth]],$K$1,"y")</f>
        <v>44</v>
      </c>
    </row>
    <row r="454" spans="1:8" x14ac:dyDescent="0.3">
      <c r="A454" t="s">
        <v>1410</v>
      </c>
      <c r="B454" s="77">
        <v>28822</v>
      </c>
      <c r="C454" s="54">
        <v>1</v>
      </c>
      <c r="D454" s="2">
        <v>7623.52</v>
      </c>
      <c r="E454" t="s">
        <v>2344</v>
      </c>
      <c r="F454" t="s">
        <v>2347</v>
      </c>
      <c r="G454" t="s">
        <v>2349</v>
      </c>
      <c r="H454" s="54">
        <f>DATEDIF(Table4_2[[#This Row],[Date of Birth]],$K$1,"y")</f>
        <v>44</v>
      </c>
    </row>
    <row r="455" spans="1:8" x14ac:dyDescent="0.3">
      <c r="A455" t="s">
        <v>1411</v>
      </c>
      <c r="B455" s="77">
        <v>35325</v>
      </c>
      <c r="C455" s="54">
        <v>0</v>
      </c>
      <c r="D455" s="2">
        <v>7623.13</v>
      </c>
      <c r="E455" t="s">
        <v>2344</v>
      </c>
      <c r="F455" t="s">
        <v>2345</v>
      </c>
      <c r="G455" t="s">
        <v>2349</v>
      </c>
      <c r="H455" s="54">
        <f>DATEDIF(Table4_2[[#This Row],[Date of Birth]],$K$1,"y")</f>
        <v>26</v>
      </c>
    </row>
    <row r="456" spans="1:8" x14ac:dyDescent="0.3">
      <c r="A456" t="s">
        <v>1412</v>
      </c>
      <c r="B456" s="77">
        <v>25022</v>
      </c>
      <c r="C456" s="54">
        <v>0</v>
      </c>
      <c r="D456" s="2">
        <v>7609.6</v>
      </c>
      <c r="E456" t="s">
        <v>2345</v>
      </c>
      <c r="F456" t="s">
        <v>2344</v>
      </c>
      <c r="G456" t="s">
        <v>2348</v>
      </c>
      <c r="H456" s="54">
        <f>DATEDIF(Table4_2[[#This Row],[Date of Birth]],$K$1,"y")</f>
        <v>54</v>
      </c>
    </row>
    <row r="457" spans="1:8" x14ac:dyDescent="0.3">
      <c r="A457" t="s">
        <v>1413</v>
      </c>
      <c r="B457" s="77">
        <v>35703</v>
      </c>
      <c r="C457" s="54">
        <v>0</v>
      </c>
      <c r="D457" s="2">
        <v>7607.03</v>
      </c>
      <c r="E457" t="s">
        <v>2344</v>
      </c>
      <c r="F457" t="s">
        <v>2344</v>
      </c>
      <c r="G457" t="s">
        <v>2348</v>
      </c>
      <c r="H457" s="54">
        <f>DATEDIF(Table4_2[[#This Row],[Date of Birth]],$K$1,"y")</f>
        <v>25</v>
      </c>
    </row>
    <row r="458" spans="1:8" x14ac:dyDescent="0.3">
      <c r="A458" t="s">
        <v>1414</v>
      </c>
      <c r="B458" s="77">
        <v>24670</v>
      </c>
      <c r="C458" s="54">
        <v>0</v>
      </c>
      <c r="D458" s="2">
        <v>7585.62</v>
      </c>
      <c r="E458" t="s">
        <v>2345</v>
      </c>
      <c r="F458" t="s">
        <v>2344</v>
      </c>
      <c r="G458" t="s">
        <v>2346</v>
      </c>
      <c r="H458" s="54">
        <f>DATEDIF(Table4_2[[#This Row],[Date of Birth]],$K$1,"y")</f>
        <v>55</v>
      </c>
    </row>
    <row r="459" spans="1:8" x14ac:dyDescent="0.3">
      <c r="A459" t="s">
        <v>146</v>
      </c>
      <c r="B459" s="77">
        <v>31613</v>
      </c>
      <c r="C459" s="54">
        <v>1</v>
      </c>
      <c r="D459" s="2">
        <v>38709.18</v>
      </c>
      <c r="E459" t="s">
        <v>2347</v>
      </c>
      <c r="F459" t="s">
        <v>2345</v>
      </c>
      <c r="G459" t="s">
        <v>2346</v>
      </c>
      <c r="H459" s="54">
        <f>DATEDIF(Table4_2[[#This Row],[Date of Birth]],$K$1,"y")</f>
        <v>36</v>
      </c>
    </row>
    <row r="460" spans="1:8" x14ac:dyDescent="0.3">
      <c r="A460" t="s">
        <v>1415</v>
      </c>
      <c r="B460" s="77">
        <v>34560</v>
      </c>
      <c r="C460" s="54">
        <v>0</v>
      </c>
      <c r="D460" s="2">
        <v>7567.13</v>
      </c>
      <c r="E460" t="s">
        <v>2344</v>
      </c>
      <c r="F460" t="s">
        <v>2344</v>
      </c>
      <c r="G460" t="s">
        <v>2358</v>
      </c>
      <c r="H460" s="54">
        <f>DATEDIF(Table4_2[[#This Row],[Date of Birth]],$K$1,"y")</f>
        <v>28</v>
      </c>
    </row>
    <row r="461" spans="1:8" x14ac:dyDescent="0.3">
      <c r="A461" t="s">
        <v>1416</v>
      </c>
      <c r="B461" s="77">
        <v>32492</v>
      </c>
      <c r="C461" s="54">
        <v>3</v>
      </c>
      <c r="D461" s="2">
        <v>7538.52</v>
      </c>
      <c r="E461" t="s">
        <v>2344</v>
      </c>
      <c r="F461" t="s">
        <v>2344</v>
      </c>
      <c r="G461" t="s">
        <v>2348</v>
      </c>
      <c r="H461" s="54">
        <f>DATEDIF(Table4_2[[#This Row],[Date of Birth]],$K$1,"y")</f>
        <v>34</v>
      </c>
    </row>
    <row r="462" spans="1:8" x14ac:dyDescent="0.3">
      <c r="A462" t="s">
        <v>1417</v>
      </c>
      <c r="B462" s="77">
        <v>30916</v>
      </c>
      <c r="C462" s="54">
        <v>3</v>
      </c>
      <c r="D462" s="2">
        <v>7537.16</v>
      </c>
      <c r="E462" t="s">
        <v>2344</v>
      </c>
      <c r="F462" t="s">
        <v>2344</v>
      </c>
      <c r="G462" t="s">
        <v>2348</v>
      </c>
      <c r="H462" s="54">
        <f>DATEDIF(Table4_2[[#This Row],[Date of Birth]],$K$1,"y")</f>
        <v>38</v>
      </c>
    </row>
    <row r="463" spans="1:8" x14ac:dyDescent="0.3">
      <c r="A463" t="s">
        <v>1418</v>
      </c>
      <c r="B463" s="77">
        <v>28838</v>
      </c>
      <c r="C463" s="54">
        <v>2</v>
      </c>
      <c r="D463" s="2">
        <v>7531.7</v>
      </c>
      <c r="E463" t="s">
        <v>2344</v>
      </c>
      <c r="F463" t="s">
        <v>2347</v>
      </c>
      <c r="G463" t="s">
        <v>2346</v>
      </c>
      <c r="H463" s="54">
        <f>DATEDIF(Table4_2[[#This Row],[Date of Birth]],$K$1,"y")</f>
        <v>44</v>
      </c>
    </row>
    <row r="464" spans="1:8" x14ac:dyDescent="0.3">
      <c r="A464" t="s">
        <v>1419</v>
      </c>
      <c r="B464" s="77">
        <v>28043</v>
      </c>
      <c r="C464" s="54">
        <v>0</v>
      </c>
      <c r="D464" s="2">
        <v>7526.71</v>
      </c>
      <c r="E464" t="s">
        <v>2345</v>
      </c>
      <c r="F464" t="s">
        <v>2347</v>
      </c>
      <c r="G464" t="s">
        <v>2348</v>
      </c>
      <c r="H464" s="54">
        <f>DATEDIF(Table4_2[[#This Row],[Date of Birth]],$K$1,"y")</f>
        <v>46</v>
      </c>
    </row>
    <row r="465" spans="1:8" x14ac:dyDescent="0.3">
      <c r="A465" t="s">
        <v>1420</v>
      </c>
      <c r="B465" s="77">
        <v>28781</v>
      </c>
      <c r="C465" s="54">
        <v>1</v>
      </c>
      <c r="D465" s="2">
        <v>7518.03</v>
      </c>
      <c r="E465" t="s">
        <v>2344</v>
      </c>
      <c r="F465" t="s">
        <v>2345</v>
      </c>
      <c r="G465" t="s">
        <v>2348</v>
      </c>
      <c r="H465" s="54">
        <f>DATEDIF(Table4_2[[#This Row],[Date of Birth]],$K$1,"y")</f>
        <v>44</v>
      </c>
    </row>
    <row r="466" spans="1:8" x14ac:dyDescent="0.3">
      <c r="A466" t="s">
        <v>1421</v>
      </c>
      <c r="B466" s="77">
        <v>30507</v>
      </c>
      <c r="C466" s="54">
        <v>4</v>
      </c>
      <c r="D466" s="2">
        <v>7512.27</v>
      </c>
      <c r="E466" t="s">
        <v>2345</v>
      </c>
      <c r="F466" t="s">
        <v>2344</v>
      </c>
      <c r="G466" t="s">
        <v>2349</v>
      </c>
      <c r="H466" s="54">
        <f>DATEDIF(Table4_2[[#This Row],[Date of Birth]],$K$1,"y")</f>
        <v>39</v>
      </c>
    </row>
    <row r="467" spans="1:8" x14ac:dyDescent="0.3">
      <c r="A467" t="s">
        <v>1422</v>
      </c>
      <c r="B467" s="77">
        <v>35731</v>
      </c>
      <c r="C467" s="54">
        <v>0</v>
      </c>
      <c r="D467" s="2">
        <v>7504.3</v>
      </c>
      <c r="E467" t="s">
        <v>2344</v>
      </c>
      <c r="F467" t="s">
        <v>2347</v>
      </c>
      <c r="G467" t="s">
        <v>2348</v>
      </c>
      <c r="H467" s="54">
        <f>DATEDIF(Table4_2[[#This Row],[Date of Birth]],$K$1,"y")</f>
        <v>25</v>
      </c>
    </row>
    <row r="468" spans="1:8" x14ac:dyDescent="0.3">
      <c r="A468" t="s">
        <v>1423</v>
      </c>
      <c r="B468" s="77">
        <v>32492</v>
      </c>
      <c r="C468" s="54">
        <v>3</v>
      </c>
      <c r="D468" s="2">
        <v>7494.63</v>
      </c>
      <c r="E468" t="s">
        <v>2344</v>
      </c>
      <c r="F468" t="s">
        <v>2345</v>
      </c>
      <c r="G468" t="s">
        <v>2354</v>
      </c>
      <c r="H468" s="54">
        <f>DATEDIF(Table4_2[[#This Row],[Date of Birth]],$K$1,"y")</f>
        <v>34</v>
      </c>
    </row>
    <row r="469" spans="1:8" x14ac:dyDescent="0.3">
      <c r="A469" t="s">
        <v>1424</v>
      </c>
      <c r="B469" s="77">
        <v>35230</v>
      </c>
      <c r="C469" s="54">
        <v>0</v>
      </c>
      <c r="D469" s="2">
        <v>7487.38</v>
      </c>
      <c r="E469" t="s">
        <v>2344</v>
      </c>
      <c r="F469" t="s">
        <v>2345</v>
      </c>
      <c r="G469" t="s">
        <v>2348</v>
      </c>
      <c r="H469" s="54">
        <f>DATEDIF(Table4_2[[#This Row],[Date of Birth]],$K$1,"y")</f>
        <v>26</v>
      </c>
    </row>
    <row r="470" spans="1:8" x14ac:dyDescent="0.3">
      <c r="A470" t="s">
        <v>147</v>
      </c>
      <c r="B470" s="77">
        <v>33067</v>
      </c>
      <c r="C470" s="54">
        <v>3</v>
      </c>
      <c r="D470" s="2">
        <v>38652.089999999997</v>
      </c>
      <c r="E470" t="s">
        <v>2344</v>
      </c>
      <c r="F470" t="s">
        <v>2344</v>
      </c>
      <c r="G470" t="s">
        <v>2349</v>
      </c>
      <c r="H470" s="54">
        <f>DATEDIF(Table4_2[[#This Row],[Date of Birth]],$K$1,"y")</f>
        <v>32</v>
      </c>
    </row>
    <row r="471" spans="1:8" x14ac:dyDescent="0.3">
      <c r="A471" t="s">
        <v>1425</v>
      </c>
      <c r="B471" s="77">
        <v>24688</v>
      </c>
      <c r="C471" s="54">
        <v>0</v>
      </c>
      <c r="D471" s="2">
        <v>7463.51</v>
      </c>
      <c r="E471" t="s">
        <v>2345</v>
      </c>
      <c r="F471" t="s">
        <v>2345</v>
      </c>
      <c r="G471" t="s">
        <v>2346</v>
      </c>
      <c r="H471" s="54">
        <f>DATEDIF(Table4_2[[#This Row],[Date of Birth]],$K$1,"y")</f>
        <v>55</v>
      </c>
    </row>
    <row r="472" spans="1:8" x14ac:dyDescent="0.3">
      <c r="A472" t="s">
        <v>1426</v>
      </c>
      <c r="B472" s="77">
        <v>37043</v>
      </c>
      <c r="C472" s="54">
        <v>0</v>
      </c>
      <c r="D472" s="2">
        <v>7450.36</v>
      </c>
      <c r="E472" t="s">
        <v>2344</v>
      </c>
      <c r="F472" t="s">
        <v>2344</v>
      </c>
      <c r="G472" t="s">
        <v>2348</v>
      </c>
      <c r="H472" s="54">
        <f>DATEDIF(Table4_2[[#This Row],[Date of Birth]],$K$1,"y")</f>
        <v>22</v>
      </c>
    </row>
    <row r="473" spans="1:8" x14ac:dyDescent="0.3">
      <c r="A473" t="s">
        <v>1427</v>
      </c>
      <c r="B473" s="77">
        <v>28398</v>
      </c>
      <c r="C473" s="54">
        <v>0</v>
      </c>
      <c r="D473" s="2">
        <v>7448.4</v>
      </c>
      <c r="E473" t="s">
        <v>2345</v>
      </c>
      <c r="F473" t="s">
        <v>2345</v>
      </c>
      <c r="G473" t="s">
        <v>2359</v>
      </c>
      <c r="H473" s="54">
        <f>DATEDIF(Table4_2[[#This Row],[Date of Birth]],$K$1,"y")</f>
        <v>45</v>
      </c>
    </row>
    <row r="474" spans="1:8" x14ac:dyDescent="0.3">
      <c r="A474" t="s">
        <v>1428</v>
      </c>
      <c r="B474" s="77">
        <v>28393</v>
      </c>
      <c r="C474" s="54">
        <v>1</v>
      </c>
      <c r="D474" s="2">
        <v>7445.92</v>
      </c>
      <c r="E474" t="s">
        <v>2345</v>
      </c>
      <c r="F474" t="s">
        <v>2347</v>
      </c>
      <c r="G474" t="s">
        <v>2349</v>
      </c>
      <c r="H474" s="54">
        <f>DATEDIF(Table4_2[[#This Row],[Date of Birth]],$K$1,"y")</f>
        <v>45</v>
      </c>
    </row>
    <row r="475" spans="1:8" x14ac:dyDescent="0.3">
      <c r="A475" t="s">
        <v>1429</v>
      </c>
      <c r="B475" s="77">
        <v>29409</v>
      </c>
      <c r="C475" s="54">
        <v>1</v>
      </c>
      <c r="D475" s="2">
        <v>7443.64</v>
      </c>
      <c r="E475" t="s">
        <v>2344</v>
      </c>
      <c r="F475" t="s">
        <v>2345</v>
      </c>
      <c r="G475" t="s">
        <v>2348</v>
      </c>
      <c r="H475" s="54">
        <f>DATEDIF(Table4_2[[#This Row],[Date of Birth]],$K$1,"y")</f>
        <v>42</v>
      </c>
    </row>
    <row r="476" spans="1:8" x14ac:dyDescent="0.3">
      <c r="A476" t="s">
        <v>1430</v>
      </c>
      <c r="B476" s="77">
        <v>29099</v>
      </c>
      <c r="C476" s="54">
        <v>2</v>
      </c>
      <c r="D476" s="2">
        <v>7441.5</v>
      </c>
      <c r="E476" t="s">
        <v>2345</v>
      </c>
      <c r="F476" t="s">
        <v>2344</v>
      </c>
      <c r="G476" t="s">
        <v>2349</v>
      </c>
      <c r="H476" s="54">
        <f>DATEDIF(Table4_2[[#This Row],[Date of Birth]],$K$1,"y")</f>
        <v>43</v>
      </c>
    </row>
    <row r="477" spans="1:8" x14ac:dyDescent="0.3">
      <c r="A477" t="s">
        <v>1431</v>
      </c>
      <c r="B477" s="77">
        <v>28362</v>
      </c>
      <c r="C477" s="54">
        <v>1</v>
      </c>
      <c r="D477" s="2">
        <v>7441.05</v>
      </c>
      <c r="E477" t="s">
        <v>2345</v>
      </c>
      <c r="F477" t="s">
        <v>2344</v>
      </c>
      <c r="G477" t="s">
        <v>2349</v>
      </c>
      <c r="H477" s="54">
        <f>DATEDIF(Table4_2[[#This Row],[Date of Birth]],$K$1,"y")</f>
        <v>45</v>
      </c>
    </row>
    <row r="478" spans="1:8" x14ac:dyDescent="0.3">
      <c r="A478" t="s">
        <v>1432</v>
      </c>
      <c r="B478" s="77">
        <v>28826</v>
      </c>
      <c r="C478" s="54">
        <v>0</v>
      </c>
      <c r="D478" s="2">
        <v>7421.19</v>
      </c>
      <c r="E478" t="s">
        <v>2344</v>
      </c>
      <c r="F478" t="s">
        <v>2345</v>
      </c>
      <c r="G478" t="s">
        <v>2348</v>
      </c>
      <c r="H478" s="54">
        <f>DATEDIF(Table4_2[[#This Row],[Date of Birth]],$K$1,"y")</f>
        <v>44</v>
      </c>
    </row>
    <row r="479" spans="1:8" x14ac:dyDescent="0.3">
      <c r="A479" t="s">
        <v>1433</v>
      </c>
      <c r="B479" s="77">
        <v>28806</v>
      </c>
      <c r="C479" s="54">
        <v>0</v>
      </c>
      <c r="D479" s="2">
        <v>7419.48</v>
      </c>
      <c r="E479" t="s">
        <v>2344</v>
      </c>
      <c r="F479" t="s">
        <v>2344</v>
      </c>
      <c r="G479" t="s">
        <v>2348</v>
      </c>
      <c r="H479" s="54">
        <f>DATEDIF(Table4_2[[#This Row],[Date of Birth]],$K$1,"y")</f>
        <v>44</v>
      </c>
    </row>
    <row r="480" spans="1:8" x14ac:dyDescent="0.3">
      <c r="A480" t="s">
        <v>1434</v>
      </c>
      <c r="B480" s="77">
        <v>30578</v>
      </c>
      <c r="C480" s="54">
        <v>3</v>
      </c>
      <c r="D480" s="2">
        <v>7418.52</v>
      </c>
      <c r="E480" t="s">
        <v>2344</v>
      </c>
      <c r="F480" t="s">
        <v>2344</v>
      </c>
      <c r="G480" t="s">
        <v>2349</v>
      </c>
      <c r="H480" s="54">
        <f>DATEDIF(Table4_2[[#This Row],[Date of Birth]],$K$1,"y")</f>
        <v>39</v>
      </c>
    </row>
    <row r="481" spans="1:8" x14ac:dyDescent="0.3">
      <c r="A481" t="s">
        <v>148</v>
      </c>
      <c r="B481" s="77">
        <v>36476</v>
      </c>
      <c r="C481" s="54">
        <v>2</v>
      </c>
      <c r="D481" s="2">
        <v>38511.629999999997</v>
      </c>
      <c r="E481" t="s">
        <v>2344</v>
      </c>
      <c r="F481" t="s">
        <v>2344</v>
      </c>
      <c r="G481" t="s">
        <v>2355</v>
      </c>
      <c r="H481" s="54">
        <f>DATEDIF(Table4_2[[#This Row],[Date of Birth]],$K$1,"y")</f>
        <v>23</v>
      </c>
    </row>
    <row r="482" spans="1:8" x14ac:dyDescent="0.3">
      <c r="A482" t="s">
        <v>1435</v>
      </c>
      <c r="B482" s="77">
        <v>24081</v>
      </c>
      <c r="C482" s="54">
        <v>0</v>
      </c>
      <c r="D482" s="2">
        <v>7403.98</v>
      </c>
      <c r="E482" t="s">
        <v>2345</v>
      </c>
      <c r="F482" t="s">
        <v>2344</v>
      </c>
      <c r="G482" t="s">
        <v>2346</v>
      </c>
      <c r="H482" s="54">
        <f>DATEDIF(Table4_2[[#This Row],[Date of Birth]],$K$1,"y")</f>
        <v>57</v>
      </c>
    </row>
    <row r="483" spans="1:8" x14ac:dyDescent="0.3">
      <c r="A483" t="s">
        <v>1436</v>
      </c>
      <c r="B483" s="77">
        <v>34172</v>
      </c>
      <c r="C483" s="54">
        <v>0</v>
      </c>
      <c r="D483" s="2">
        <v>7388.85</v>
      </c>
      <c r="E483" t="s">
        <v>2344</v>
      </c>
      <c r="F483" t="s">
        <v>2344</v>
      </c>
      <c r="G483" t="s">
        <v>2361</v>
      </c>
      <c r="H483" s="54">
        <f>DATEDIF(Table4_2[[#This Row],[Date of Birth]],$K$1,"y")</f>
        <v>29</v>
      </c>
    </row>
    <row r="484" spans="1:8" x14ac:dyDescent="0.3">
      <c r="A484" t="s">
        <v>1437</v>
      </c>
      <c r="B484" s="77">
        <v>29914</v>
      </c>
      <c r="C484" s="54">
        <v>2</v>
      </c>
      <c r="D484" s="2">
        <v>7371.77</v>
      </c>
      <c r="E484" t="s">
        <v>2344</v>
      </c>
      <c r="F484" t="s">
        <v>2347</v>
      </c>
      <c r="G484" t="s">
        <v>2349</v>
      </c>
      <c r="H484" s="54">
        <f>DATEDIF(Table4_2[[#This Row],[Date of Birth]],$K$1,"y")</f>
        <v>41</v>
      </c>
    </row>
    <row r="485" spans="1:8" x14ac:dyDescent="0.3">
      <c r="A485" t="s">
        <v>1438</v>
      </c>
      <c r="B485" s="77">
        <v>24085</v>
      </c>
      <c r="C485" s="54">
        <v>0</v>
      </c>
      <c r="D485" s="2">
        <v>7362.31</v>
      </c>
      <c r="E485" t="s">
        <v>2345</v>
      </c>
      <c r="F485" t="s">
        <v>2345</v>
      </c>
      <c r="G485" t="s">
        <v>2346</v>
      </c>
      <c r="H485" s="54">
        <f>DATEDIF(Table4_2[[#This Row],[Date of Birth]],$K$1,"y")</f>
        <v>57</v>
      </c>
    </row>
    <row r="486" spans="1:8" x14ac:dyDescent="0.3">
      <c r="A486" t="s">
        <v>1439</v>
      </c>
      <c r="B486" s="77">
        <v>29783</v>
      </c>
      <c r="C486" s="54">
        <v>1</v>
      </c>
      <c r="D486" s="2">
        <v>7358.18</v>
      </c>
      <c r="E486" t="s">
        <v>2344</v>
      </c>
      <c r="F486" t="s">
        <v>2345</v>
      </c>
      <c r="G486" t="s">
        <v>2355</v>
      </c>
      <c r="H486" s="54">
        <f>DATEDIF(Table4_2[[#This Row],[Date of Birth]],$K$1,"y")</f>
        <v>41</v>
      </c>
    </row>
    <row r="487" spans="1:8" x14ac:dyDescent="0.3">
      <c r="A487" t="s">
        <v>1440</v>
      </c>
      <c r="B487" s="77">
        <v>30488</v>
      </c>
      <c r="C487" s="54">
        <v>3</v>
      </c>
      <c r="D487" s="2">
        <v>7357.49</v>
      </c>
      <c r="E487" t="s">
        <v>2344</v>
      </c>
      <c r="F487" t="s">
        <v>2344</v>
      </c>
      <c r="G487" t="s">
        <v>2348</v>
      </c>
      <c r="H487" s="54">
        <f>DATEDIF(Table4_2[[#This Row],[Date of Birth]],$K$1,"y")</f>
        <v>39</v>
      </c>
    </row>
    <row r="488" spans="1:8" x14ac:dyDescent="0.3">
      <c r="A488" t="s">
        <v>1441</v>
      </c>
      <c r="B488" s="77">
        <v>34247</v>
      </c>
      <c r="C488" s="54">
        <v>0</v>
      </c>
      <c r="D488" s="2">
        <v>7349.12</v>
      </c>
      <c r="E488" t="s">
        <v>2344</v>
      </c>
      <c r="F488" t="s">
        <v>2344</v>
      </c>
      <c r="G488" t="s">
        <v>2358</v>
      </c>
      <c r="H488" s="54">
        <f>DATEDIF(Table4_2[[#This Row],[Date of Birth]],$K$1,"y")</f>
        <v>29</v>
      </c>
    </row>
    <row r="489" spans="1:8" x14ac:dyDescent="0.3">
      <c r="A489" t="s">
        <v>1442</v>
      </c>
      <c r="B489" s="77">
        <v>28460</v>
      </c>
      <c r="C489" s="54">
        <v>0</v>
      </c>
      <c r="D489" s="2">
        <v>7348.14</v>
      </c>
      <c r="E489" t="s">
        <v>2344</v>
      </c>
      <c r="F489" t="s">
        <v>2347</v>
      </c>
      <c r="G489" t="s">
        <v>2349</v>
      </c>
      <c r="H489" s="54">
        <f>DATEDIF(Table4_2[[#This Row],[Date of Birth]],$K$1,"y")</f>
        <v>45</v>
      </c>
    </row>
    <row r="490" spans="1:8" x14ac:dyDescent="0.3">
      <c r="A490" t="s">
        <v>1443</v>
      </c>
      <c r="B490" s="77">
        <v>29032</v>
      </c>
      <c r="C490" s="54">
        <v>1</v>
      </c>
      <c r="D490" s="2">
        <v>7345.73</v>
      </c>
      <c r="E490" t="s">
        <v>2344</v>
      </c>
      <c r="F490" t="s">
        <v>2347</v>
      </c>
      <c r="G490" t="s">
        <v>2346</v>
      </c>
      <c r="H490" s="54">
        <f>DATEDIF(Table4_2[[#This Row],[Date of Birth]],$K$1,"y")</f>
        <v>43</v>
      </c>
    </row>
    <row r="491" spans="1:8" x14ac:dyDescent="0.3">
      <c r="A491" t="s">
        <v>1444</v>
      </c>
      <c r="B491" s="77">
        <v>28477</v>
      </c>
      <c r="C491" s="54">
        <v>0</v>
      </c>
      <c r="D491" s="2">
        <v>7345.08</v>
      </c>
      <c r="E491" t="s">
        <v>2344</v>
      </c>
      <c r="F491" t="s">
        <v>2347</v>
      </c>
      <c r="G491" t="s">
        <v>2349</v>
      </c>
      <c r="H491" s="54">
        <f>DATEDIF(Table4_2[[#This Row],[Date of Birth]],$K$1,"y")</f>
        <v>45</v>
      </c>
    </row>
    <row r="492" spans="1:8" x14ac:dyDescent="0.3">
      <c r="A492" t="s">
        <v>149</v>
      </c>
      <c r="B492" s="77">
        <v>31584</v>
      </c>
      <c r="C492" s="54">
        <v>2</v>
      </c>
      <c r="D492" s="2">
        <v>38415.47</v>
      </c>
      <c r="E492" t="s">
        <v>2347</v>
      </c>
      <c r="F492" t="s">
        <v>2344</v>
      </c>
      <c r="G492" t="s">
        <v>2349</v>
      </c>
      <c r="H492" s="54">
        <f>DATEDIF(Table4_2[[#This Row],[Date of Birth]],$K$1,"y")</f>
        <v>36</v>
      </c>
    </row>
    <row r="493" spans="1:8" x14ac:dyDescent="0.3">
      <c r="A493" t="s">
        <v>1445</v>
      </c>
      <c r="B493" s="77">
        <v>31578</v>
      </c>
      <c r="C493" s="54">
        <v>3</v>
      </c>
      <c r="D493" s="2">
        <v>7339.93</v>
      </c>
      <c r="E493" t="s">
        <v>2344</v>
      </c>
      <c r="F493" t="s">
        <v>2344</v>
      </c>
      <c r="G493" t="s">
        <v>2348</v>
      </c>
      <c r="H493" s="54">
        <f>DATEDIF(Table4_2[[#This Row],[Date of Birth]],$K$1,"y")</f>
        <v>36</v>
      </c>
    </row>
    <row r="494" spans="1:8" x14ac:dyDescent="0.3">
      <c r="A494" t="s">
        <v>1446</v>
      </c>
      <c r="B494" s="77">
        <v>29117</v>
      </c>
      <c r="C494" s="54">
        <v>1</v>
      </c>
      <c r="D494" s="2">
        <v>7337.75</v>
      </c>
      <c r="E494" t="s">
        <v>2344</v>
      </c>
      <c r="F494" t="s">
        <v>2345</v>
      </c>
      <c r="G494" t="s">
        <v>2349</v>
      </c>
      <c r="H494" s="54">
        <f>DATEDIF(Table4_2[[#This Row],[Date of Birth]],$K$1,"y")</f>
        <v>43</v>
      </c>
    </row>
    <row r="495" spans="1:8" x14ac:dyDescent="0.3">
      <c r="A495" t="s">
        <v>1447</v>
      </c>
      <c r="B495" s="77">
        <v>30888</v>
      </c>
      <c r="C495" s="54">
        <v>3</v>
      </c>
      <c r="D495" s="2">
        <v>7325.47</v>
      </c>
      <c r="E495" t="s">
        <v>2344</v>
      </c>
      <c r="F495" t="s">
        <v>2347</v>
      </c>
      <c r="G495" t="s">
        <v>2348</v>
      </c>
      <c r="H495" s="54">
        <f>DATEDIF(Table4_2[[#This Row],[Date of Birth]],$K$1,"y")</f>
        <v>38</v>
      </c>
    </row>
    <row r="496" spans="1:8" x14ac:dyDescent="0.3">
      <c r="A496" t="s">
        <v>1448</v>
      </c>
      <c r="B496" s="77">
        <v>29025</v>
      </c>
      <c r="C496" s="54">
        <v>0</v>
      </c>
      <c r="D496" s="2">
        <v>7325.05</v>
      </c>
      <c r="E496" t="s">
        <v>2344</v>
      </c>
      <c r="F496" t="s">
        <v>2345</v>
      </c>
      <c r="G496" t="s">
        <v>2355</v>
      </c>
      <c r="H496" s="54">
        <f>DATEDIF(Table4_2[[#This Row],[Date of Birth]],$K$1,"y")</f>
        <v>43</v>
      </c>
    </row>
    <row r="497" spans="1:8" x14ac:dyDescent="0.3">
      <c r="A497" t="s">
        <v>1449</v>
      </c>
      <c r="B497" s="77">
        <v>38306</v>
      </c>
      <c r="C497" s="54">
        <v>0</v>
      </c>
      <c r="D497" s="2">
        <v>7323.73</v>
      </c>
      <c r="E497" t="s">
        <v>2344</v>
      </c>
      <c r="F497" t="s">
        <v>2344</v>
      </c>
      <c r="G497" t="s">
        <v>2355</v>
      </c>
      <c r="H497" s="54">
        <f>DATEDIF(Table4_2[[#This Row],[Date of Birth]],$K$1,"y")</f>
        <v>18</v>
      </c>
    </row>
    <row r="498" spans="1:8" x14ac:dyDescent="0.3">
      <c r="A498" t="s">
        <v>1450</v>
      </c>
      <c r="B498" s="77">
        <v>23934</v>
      </c>
      <c r="C498" s="54">
        <v>0</v>
      </c>
      <c r="D498" s="2">
        <v>7322.86</v>
      </c>
      <c r="E498" t="s">
        <v>2345</v>
      </c>
      <c r="F498" t="s">
        <v>2345</v>
      </c>
      <c r="G498" t="s">
        <v>2348</v>
      </c>
      <c r="H498" s="54">
        <f>DATEDIF(Table4_2[[#This Row],[Date of Birth]],$K$1,"y")</f>
        <v>57</v>
      </c>
    </row>
    <row r="499" spans="1:8" x14ac:dyDescent="0.3">
      <c r="A499" t="s">
        <v>1451</v>
      </c>
      <c r="B499" s="77">
        <v>26522</v>
      </c>
      <c r="C499" s="54">
        <v>0</v>
      </c>
      <c r="D499" s="2">
        <v>7318.22</v>
      </c>
      <c r="E499" t="s">
        <v>2344</v>
      </c>
      <c r="F499" t="s">
        <v>2345</v>
      </c>
      <c r="G499" t="s">
        <v>2348</v>
      </c>
      <c r="H499" s="54">
        <f>DATEDIF(Table4_2[[#This Row],[Date of Birth]],$K$1,"y")</f>
        <v>50</v>
      </c>
    </row>
    <row r="500" spans="1:8" x14ac:dyDescent="0.3">
      <c r="A500" t="s">
        <v>1452</v>
      </c>
      <c r="B500" s="77">
        <v>23918</v>
      </c>
      <c r="C500" s="54">
        <v>0</v>
      </c>
      <c r="D500" s="2">
        <v>7318.21</v>
      </c>
      <c r="E500" t="s">
        <v>2345</v>
      </c>
      <c r="F500" t="s">
        <v>2347</v>
      </c>
      <c r="G500" t="s">
        <v>2346</v>
      </c>
      <c r="H500" s="54">
        <f>DATEDIF(Table4_2[[#This Row],[Date of Birth]],$K$1,"y")</f>
        <v>57</v>
      </c>
    </row>
    <row r="501" spans="1:8" x14ac:dyDescent="0.3">
      <c r="A501" t="s">
        <v>1453</v>
      </c>
      <c r="B501" s="77">
        <v>23899</v>
      </c>
      <c r="C501" s="54">
        <v>0</v>
      </c>
      <c r="D501" s="2">
        <v>7304.65</v>
      </c>
      <c r="E501" t="s">
        <v>2345</v>
      </c>
      <c r="F501" t="s">
        <v>2345</v>
      </c>
      <c r="G501" t="s">
        <v>2346</v>
      </c>
      <c r="H501" s="54">
        <f>DATEDIF(Table4_2[[#This Row],[Date of Birth]],$K$1,"y")</f>
        <v>58</v>
      </c>
    </row>
    <row r="502" spans="1:8" x14ac:dyDescent="0.3">
      <c r="A502" t="s">
        <v>1454</v>
      </c>
      <c r="B502" s="77">
        <v>24467</v>
      </c>
      <c r="C502" s="54">
        <v>0</v>
      </c>
      <c r="D502" s="2">
        <v>7302.46</v>
      </c>
      <c r="E502" t="s">
        <v>2345</v>
      </c>
      <c r="F502" t="s">
        <v>2347</v>
      </c>
      <c r="G502" t="s">
        <v>2348</v>
      </c>
      <c r="H502" s="54">
        <f>DATEDIF(Table4_2[[#This Row],[Date of Birth]],$K$1,"y")</f>
        <v>56</v>
      </c>
    </row>
    <row r="503" spans="1:8" x14ac:dyDescent="0.3">
      <c r="A503" t="s">
        <v>150</v>
      </c>
      <c r="B503" s="77">
        <v>26290</v>
      </c>
      <c r="C503" s="54">
        <v>0</v>
      </c>
      <c r="D503" s="2">
        <v>38405.26</v>
      </c>
      <c r="E503" t="s">
        <v>2344</v>
      </c>
      <c r="F503" t="s">
        <v>2347</v>
      </c>
      <c r="G503" t="s">
        <v>2349</v>
      </c>
      <c r="H503" s="54">
        <f>DATEDIF(Table4_2[[#This Row],[Date of Birth]],$K$1,"y")</f>
        <v>51</v>
      </c>
    </row>
    <row r="504" spans="1:8" x14ac:dyDescent="0.3">
      <c r="A504" t="s">
        <v>1455</v>
      </c>
      <c r="B504" s="77">
        <v>31353</v>
      </c>
      <c r="C504" s="54">
        <v>3</v>
      </c>
      <c r="D504" s="2">
        <v>7281.51</v>
      </c>
      <c r="E504" t="s">
        <v>2344</v>
      </c>
      <c r="F504" t="s">
        <v>2347</v>
      </c>
      <c r="G504" t="s">
        <v>2348</v>
      </c>
      <c r="H504" s="54">
        <f>DATEDIF(Table4_2[[#This Row],[Date of Birth]],$K$1,"y")</f>
        <v>37</v>
      </c>
    </row>
    <row r="505" spans="1:8" x14ac:dyDescent="0.3">
      <c r="A505" t="s">
        <v>1456</v>
      </c>
      <c r="B505" s="77">
        <v>28112</v>
      </c>
      <c r="C505" s="54">
        <v>2</v>
      </c>
      <c r="D505" s="2">
        <v>7273.02</v>
      </c>
      <c r="E505" t="s">
        <v>2344</v>
      </c>
      <c r="F505" t="s">
        <v>2347</v>
      </c>
      <c r="G505" t="s">
        <v>2346</v>
      </c>
      <c r="H505" s="54">
        <f>DATEDIF(Table4_2[[#This Row],[Date of Birth]],$K$1,"y")</f>
        <v>46</v>
      </c>
    </row>
    <row r="506" spans="1:8" x14ac:dyDescent="0.3">
      <c r="A506" t="s">
        <v>1457</v>
      </c>
      <c r="B506" s="77">
        <v>29802</v>
      </c>
      <c r="C506" s="54">
        <v>2</v>
      </c>
      <c r="D506" s="2">
        <v>7265.7</v>
      </c>
      <c r="E506" t="s">
        <v>2345</v>
      </c>
      <c r="F506" t="s">
        <v>2345</v>
      </c>
      <c r="G506" t="s">
        <v>2348</v>
      </c>
      <c r="H506" s="54">
        <f>DATEDIF(Table4_2[[#This Row],[Date of Birth]],$K$1,"y")</f>
        <v>41</v>
      </c>
    </row>
    <row r="507" spans="1:8" x14ac:dyDescent="0.3">
      <c r="A507" t="s">
        <v>1458</v>
      </c>
      <c r="B507" s="77">
        <v>26962</v>
      </c>
      <c r="C507" s="54">
        <v>0</v>
      </c>
      <c r="D507" s="2">
        <v>7265.58</v>
      </c>
      <c r="E507" t="s">
        <v>2344</v>
      </c>
      <c r="F507" t="s">
        <v>2344</v>
      </c>
      <c r="G507" t="s">
        <v>2346</v>
      </c>
      <c r="H507" s="54">
        <f>DATEDIF(Table4_2[[#This Row],[Date of Birth]],$K$1,"y")</f>
        <v>49</v>
      </c>
    </row>
    <row r="508" spans="1:8" x14ac:dyDescent="0.3">
      <c r="A508" t="s">
        <v>1459</v>
      </c>
      <c r="B508" s="77">
        <v>29750</v>
      </c>
      <c r="C508" s="54">
        <v>2</v>
      </c>
      <c r="D508" s="2">
        <v>7261.74</v>
      </c>
      <c r="E508" t="s">
        <v>2345</v>
      </c>
      <c r="F508" t="s">
        <v>2345</v>
      </c>
      <c r="G508" t="s">
        <v>2348</v>
      </c>
      <c r="H508" s="54">
        <f>DATEDIF(Table4_2[[#This Row],[Date of Birth]],$K$1,"y")</f>
        <v>41</v>
      </c>
    </row>
    <row r="509" spans="1:8" x14ac:dyDescent="0.3">
      <c r="A509" t="s">
        <v>1460</v>
      </c>
      <c r="B509" s="77">
        <v>29812</v>
      </c>
      <c r="C509" s="54">
        <v>2</v>
      </c>
      <c r="D509" s="2">
        <v>7256.72</v>
      </c>
      <c r="E509" t="s">
        <v>2345</v>
      </c>
      <c r="F509" t="s">
        <v>2344</v>
      </c>
      <c r="G509" t="s">
        <v>2348</v>
      </c>
      <c r="H509" s="54">
        <f>DATEDIF(Table4_2[[#This Row],[Date of Birth]],$K$1,"y")</f>
        <v>41</v>
      </c>
    </row>
    <row r="510" spans="1:8" x14ac:dyDescent="0.3">
      <c r="A510" t="s">
        <v>1461</v>
      </c>
      <c r="B510" s="77">
        <v>30156</v>
      </c>
      <c r="C510" s="54">
        <v>3</v>
      </c>
      <c r="D510" s="2">
        <v>7248.71</v>
      </c>
      <c r="E510" t="s">
        <v>2344</v>
      </c>
      <c r="F510" t="s">
        <v>2347</v>
      </c>
      <c r="G510" t="s">
        <v>2346</v>
      </c>
      <c r="H510" s="54">
        <f>DATEDIF(Table4_2[[#This Row],[Date of Birth]],$K$1,"y")</f>
        <v>40</v>
      </c>
    </row>
    <row r="511" spans="1:8" x14ac:dyDescent="0.3">
      <c r="A511" t="s">
        <v>1462</v>
      </c>
      <c r="B511" s="77">
        <v>31657</v>
      </c>
      <c r="C511" s="54">
        <v>4</v>
      </c>
      <c r="D511" s="2">
        <v>7243.81</v>
      </c>
      <c r="E511" t="s">
        <v>2344</v>
      </c>
      <c r="F511" t="s">
        <v>2345</v>
      </c>
      <c r="G511" t="s">
        <v>2346</v>
      </c>
      <c r="H511" s="54">
        <f>DATEDIF(Table4_2[[#This Row],[Date of Birth]],$K$1,"y")</f>
        <v>36</v>
      </c>
    </row>
    <row r="512" spans="1:8" x14ac:dyDescent="0.3">
      <c r="A512" t="s">
        <v>1463</v>
      </c>
      <c r="B512" s="77">
        <v>31606</v>
      </c>
      <c r="C512" s="54">
        <v>3</v>
      </c>
      <c r="D512" s="2">
        <v>7228.22</v>
      </c>
      <c r="E512" t="s">
        <v>2344</v>
      </c>
      <c r="F512" t="s">
        <v>2347</v>
      </c>
      <c r="G512" t="s">
        <v>2355</v>
      </c>
      <c r="H512" s="54">
        <f>DATEDIF(Table4_2[[#This Row],[Date of Birth]],$K$1,"y")</f>
        <v>36</v>
      </c>
    </row>
    <row r="513" spans="1:8" x14ac:dyDescent="0.3">
      <c r="A513" t="s">
        <v>1464</v>
      </c>
      <c r="B513" s="77">
        <v>28383</v>
      </c>
      <c r="C513" s="54">
        <v>0</v>
      </c>
      <c r="D513" s="2">
        <v>7222.79</v>
      </c>
      <c r="E513" t="s">
        <v>2345</v>
      </c>
      <c r="F513" t="s">
        <v>2345</v>
      </c>
      <c r="G513" t="s">
        <v>2348</v>
      </c>
      <c r="H513" s="54">
        <f>DATEDIF(Table4_2[[#This Row],[Date of Birth]],$K$1,"y")</f>
        <v>45</v>
      </c>
    </row>
    <row r="514" spans="1:8" x14ac:dyDescent="0.3">
      <c r="A514" t="s">
        <v>151</v>
      </c>
      <c r="B514" s="77">
        <v>25802</v>
      </c>
      <c r="C514" s="54">
        <v>0</v>
      </c>
      <c r="D514" s="2">
        <v>38389.79</v>
      </c>
      <c r="E514" t="s">
        <v>2344</v>
      </c>
      <c r="F514" t="s">
        <v>2345</v>
      </c>
      <c r="G514" t="s">
        <v>2349</v>
      </c>
      <c r="H514" s="54">
        <f>DATEDIF(Table4_2[[#This Row],[Date of Birth]],$K$1,"y")</f>
        <v>52</v>
      </c>
    </row>
    <row r="515" spans="1:8" x14ac:dyDescent="0.3">
      <c r="A515" t="s">
        <v>1465</v>
      </c>
      <c r="B515" s="77">
        <v>33417</v>
      </c>
      <c r="C515" s="54">
        <v>3</v>
      </c>
      <c r="D515" s="2">
        <v>7220.25</v>
      </c>
      <c r="E515" t="s">
        <v>2344</v>
      </c>
      <c r="F515" t="s">
        <v>2344</v>
      </c>
      <c r="G515" t="s">
        <v>2358</v>
      </c>
      <c r="H515" s="54">
        <f>DATEDIF(Table4_2[[#This Row],[Date of Birth]],$K$1,"y")</f>
        <v>31</v>
      </c>
    </row>
    <row r="516" spans="1:8" x14ac:dyDescent="0.3">
      <c r="A516" t="s">
        <v>1466</v>
      </c>
      <c r="B516" s="77">
        <v>30641</v>
      </c>
      <c r="C516" s="54">
        <v>2</v>
      </c>
      <c r="D516" s="2">
        <v>7209.49</v>
      </c>
      <c r="E516" t="s">
        <v>2344</v>
      </c>
      <c r="F516" t="s">
        <v>2345</v>
      </c>
      <c r="G516" t="s">
        <v>2348</v>
      </c>
      <c r="H516" s="54">
        <f>DATEDIF(Table4_2[[#This Row],[Date of Birth]],$K$1,"y")</f>
        <v>39</v>
      </c>
    </row>
    <row r="517" spans="1:8" x14ac:dyDescent="0.3">
      <c r="A517" t="s">
        <v>1467</v>
      </c>
      <c r="B517" s="77">
        <v>30539</v>
      </c>
      <c r="C517" s="54">
        <v>2</v>
      </c>
      <c r="D517" s="2">
        <v>7201.7</v>
      </c>
      <c r="E517" t="s">
        <v>2344</v>
      </c>
      <c r="F517" t="s">
        <v>2345</v>
      </c>
      <c r="G517" t="s">
        <v>2348</v>
      </c>
      <c r="H517" s="54">
        <f>DATEDIF(Table4_2[[#This Row],[Date of Birth]],$K$1,"y")</f>
        <v>39</v>
      </c>
    </row>
    <row r="518" spans="1:8" x14ac:dyDescent="0.3">
      <c r="A518" t="s">
        <v>1468</v>
      </c>
      <c r="B518" s="77">
        <v>30208</v>
      </c>
      <c r="C518" s="54">
        <v>3</v>
      </c>
      <c r="D518" s="2">
        <v>7196.87</v>
      </c>
      <c r="E518" t="s">
        <v>2345</v>
      </c>
      <c r="F518" t="s">
        <v>2344</v>
      </c>
      <c r="G518" t="s">
        <v>2349</v>
      </c>
      <c r="H518" s="54">
        <f>DATEDIF(Table4_2[[#This Row],[Date of Birth]],$K$1,"y")</f>
        <v>40</v>
      </c>
    </row>
    <row r="519" spans="1:8" x14ac:dyDescent="0.3">
      <c r="A519" t="s">
        <v>1469</v>
      </c>
      <c r="B519" s="77">
        <v>25076</v>
      </c>
      <c r="C519" s="54">
        <v>0</v>
      </c>
      <c r="D519" s="2">
        <v>7179.52</v>
      </c>
      <c r="E519" t="s">
        <v>2345</v>
      </c>
      <c r="F519" t="s">
        <v>2345</v>
      </c>
      <c r="G519" t="s">
        <v>2346</v>
      </c>
      <c r="H519" s="54">
        <f>DATEDIF(Table4_2[[#This Row],[Date of Birth]],$K$1,"y")</f>
        <v>54</v>
      </c>
    </row>
    <row r="520" spans="1:8" x14ac:dyDescent="0.3">
      <c r="A520" t="s">
        <v>1470</v>
      </c>
      <c r="B520" s="77">
        <v>27594</v>
      </c>
      <c r="C520" s="54">
        <v>1</v>
      </c>
      <c r="D520" s="2">
        <v>7175.51</v>
      </c>
      <c r="E520" t="s">
        <v>2344</v>
      </c>
      <c r="F520" t="s">
        <v>2345</v>
      </c>
      <c r="G520" t="s">
        <v>2346</v>
      </c>
      <c r="H520" s="54">
        <f>DATEDIF(Table4_2[[#This Row],[Date of Birth]],$K$1,"y")</f>
        <v>47</v>
      </c>
    </row>
    <row r="521" spans="1:8" x14ac:dyDescent="0.3">
      <c r="A521" t="s">
        <v>1471</v>
      </c>
      <c r="B521" s="77">
        <v>30179</v>
      </c>
      <c r="C521" s="54">
        <v>2</v>
      </c>
      <c r="D521" s="2">
        <v>7173.36</v>
      </c>
      <c r="E521" t="s">
        <v>2345</v>
      </c>
      <c r="F521" t="s">
        <v>2344</v>
      </c>
      <c r="G521" t="s">
        <v>2352</v>
      </c>
      <c r="H521" s="54">
        <f>DATEDIF(Table4_2[[#This Row],[Date of Birth]],$K$1,"y")</f>
        <v>40</v>
      </c>
    </row>
    <row r="522" spans="1:8" x14ac:dyDescent="0.3">
      <c r="A522" t="s">
        <v>1472</v>
      </c>
      <c r="B522" s="77">
        <v>29494</v>
      </c>
      <c r="C522" s="54">
        <v>2</v>
      </c>
      <c r="D522" s="2">
        <v>7162.01</v>
      </c>
      <c r="E522" t="s">
        <v>2344</v>
      </c>
      <c r="F522" t="s">
        <v>2345</v>
      </c>
      <c r="G522" t="s">
        <v>2346</v>
      </c>
      <c r="H522" s="54">
        <f>DATEDIF(Table4_2[[#This Row],[Date of Birth]],$K$1,"y")</f>
        <v>42</v>
      </c>
    </row>
    <row r="523" spans="1:8" x14ac:dyDescent="0.3">
      <c r="A523" t="s">
        <v>1473</v>
      </c>
      <c r="B523" s="77">
        <v>29501</v>
      </c>
      <c r="C523" s="54">
        <v>2</v>
      </c>
      <c r="D523" s="2">
        <v>7160.33</v>
      </c>
      <c r="E523" t="s">
        <v>2344</v>
      </c>
      <c r="F523" t="s">
        <v>2347</v>
      </c>
      <c r="G523" t="s">
        <v>2346</v>
      </c>
      <c r="H523" s="54">
        <f>DATEDIF(Table4_2[[#This Row],[Date of Birth]],$K$1,"y")</f>
        <v>42</v>
      </c>
    </row>
    <row r="524" spans="1:8" x14ac:dyDescent="0.3">
      <c r="A524" t="s">
        <v>1474</v>
      </c>
      <c r="B524" s="77">
        <v>29394</v>
      </c>
      <c r="C524" s="54">
        <v>2</v>
      </c>
      <c r="D524" s="2">
        <v>7160.09</v>
      </c>
      <c r="E524" t="s">
        <v>2344</v>
      </c>
      <c r="F524" t="s">
        <v>2344</v>
      </c>
      <c r="G524" t="s">
        <v>2349</v>
      </c>
      <c r="H524" s="54">
        <f>DATEDIF(Table4_2[[#This Row],[Date of Birth]],$K$1,"y")</f>
        <v>42</v>
      </c>
    </row>
    <row r="525" spans="1:8" x14ac:dyDescent="0.3">
      <c r="A525" t="s">
        <v>152</v>
      </c>
      <c r="B525" s="77">
        <v>37516</v>
      </c>
      <c r="C525" s="54">
        <v>2</v>
      </c>
      <c r="D525" s="2">
        <v>38344.57</v>
      </c>
      <c r="E525" t="s">
        <v>2347</v>
      </c>
      <c r="F525" t="s">
        <v>2345</v>
      </c>
      <c r="G525" t="s">
        <v>2349</v>
      </c>
      <c r="H525" s="54">
        <f>DATEDIF(Table4_2[[#This Row],[Date of Birth]],$K$1,"y")</f>
        <v>20</v>
      </c>
    </row>
    <row r="526" spans="1:8" x14ac:dyDescent="0.3">
      <c r="A526" t="s">
        <v>1475</v>
      </c>
      <c r="B526" s="77">
        <v>29784</v>
      </c>
      <c r="C526" s="54">
        <v>1</v>
      </c>
      <c r="D526" s="2">
        <v>7153.55</v>
      </c>
      <c r="E526" t="s">
        <v>2344</v>
      </c>
      <c r="F526" t="s">
        <v>2347</v>
      </c>
      <c r="G526" t="s">
        <v>2348</v>
      </c>
      <c r="H526" s="54">
        <f>DATEDIF(Table4_2[[#This Row],[Date of Birth]],$K$1,"y")</f>
        <v>41</v>
      </c>
    </row>
    <row r="527" spans="1:8" x14ac:dyDescent="0.3">
      <c r="A527" t="s">
        <v>1476</v>
      </c>
      <c r="B527" s="77">
        <v>28739</v>
      </c>
      <c r="C527" s="54">
        <v>1</v>
      </c>
      <c r="D527" s="2">
        <v>7152.67</v>
      </c>
      <c r="E527" t="s">
        <v>2345</v>
      </c>
      <c r="F527" t="s">
        <v>2344</v>
      </c>
      <c r="G527" t="s">
        <v>2346</v>
      </c>
      <c r="H527" s="54">
        <f>DATEDIF(Table4_2[[#This Row],[Date of Birth]],$K$1,"y")</f>
        <v>44</v>
      </c>
    </row>
    <row r="528" spans="1:8" x14ac:dyDescent="0.3">
      <c r="A528" t="s">
        <v>1477</v>
      </c>
      <c r="B528" s="77">
        <v>30862</v>
      </c>
      <c r="C528" s="54">
        <v>3</v>
      </c>
      <c r="D528" s="2">
        <v>7151.09</v>
      </c>
      <c r="E528" t="s">
        <v>2344</v>
      </c>
      <c r="F528" t="s">
        <v>2344</v>
      </c>
      <c r="G528" t="s">
        <v>2349</v>
      </c>
      <c r="H528" s="54">
        <f>DATEDIF(Table4_2[[#This Row],[Date of Birth]],$K$1,"y")</f>
        <v>38</v>
      </c>
    </row>
    <row r="529" spans="1:8" x14ac:dyDescent="0.3">
      <c r="A529" t="s">
        <v>1478</v>
      </c>
      <c r="B529" s="77">
        <v>28701</v>
      </c>
      <c r="C529" s="54">
        <v>1</v>
      </c>
      <c r="D529" s="2">
        <v>7147.47</v>
      </c>
      <c r="E529" t="s">
        <v>2344</v>
      </c>
      <c r="F529" t="s">
        <v>2345</v>
      </c>
      <c r="G529" t="s">
        <v>2346</v>
      </c>
      <c r="H529" s="54">
        <f>DATEDIF(Table4_2[[#This Row],[Date of Birth]],$K$1,"y")</f>
        <v>44</v>
      </c>
    </row>
    <row r="530" spans="1:8" x14ac:dyDescent="0.3">
      <c r="A530" t="s">
        <v>1479</v>
      </c>
      <c r="B530" s="77">
        <v>27935</v>
      </c>
      <c r="C530" s="54">
        <v>0</v>
      </c>
      <c r="D530" s="2">
        <v>7147.11</v>
      </c>
      <c r="E530" t="s">
        <v>2345</v>
      </c>
      <c r="F530" t="s">
        <v>2344</v>
      </c>
      <c r="G530" t="s">
        <v>2349</v>
      </c>
      <c r="H530" s="54">
        <f>DATEDIF(Table4_2[[#This Row],[Date of Birth]],$K$1,"y")</f>
        <v>46</v>
      </c>
    </row>
    <row r="531" spans="1:8" x14ac:dyDescent="0.3">
      <c r="A531" t="s">
        <v>1480</v>
      </c>
      <c r="B531" s="77">
        <v>31007</v>
      </c>
      <c r="C531" s="54">
        <v>2</v>
      </c>
      <c r="D531" s="2">
        <v>7144.86</v>
      </c>
      <c r="E531" t="s">
        <v>2344</v>
      </c>
      <c r="F531" t="s">
        <v>2344</v>
      </c>
      <c r="G531" t="s">
        <v>2355</v>
      </c>
      <c r="H531" s="54">
        <f>DATEDIF(Table4_2[[#This Row],[Date of Birth]],$K$1,"y")</f>
        <v>38</v>
      </c>
    </row>
    <row r="532" spans="1:8" x14ac:dyDescent="0.3">
      <c r="A532" t="s">
        <v>1481</v>
      </c>
      <c r="B532" s="77">
        <v>36380</v>
      </c>
      <c r="C532" s="54">
        <v>0</v>
      </c>
      <c r="D532" s="2">
        <v>7144.4</v>
      </c>
      <c r="E532" t="s">
        <v>2344</v>
      </c>
      <c r="F532" t="s">
        <v>2347</v>
      </c>
      <c r="G532" t="s">
        <v>2362</v>
      </c>
      <c r="H532" s="54">
        <f>DATEDIF(Table4_2[[#This Row],[Date of Birth]],$K$1,"y")</f>
        <v>23</v>
      </c>
    </row>
    <row r="533" spans="1:8" x14ac:dyDescent="0.3">
      <c r="A533" t="s">
        <v>1482</v>
      </c>
      <c r="B533" s="77">
        <v>30870</v>
      </c>
      <c r="C533" s="54">
        <v>2</v>
      </c>
      <c r="D533" s="2">
        <v>7133.9</v>
      </c>
      <c r="E533" t="s">
        <v>2344</v>
      </c>
      <c r="F533" t="s">
        <v>2347</v>
      </c>
      <c r="G533" t="s">
        <v>2355</v>
      </c>
      <c r="H533" s="54">
        <f>DATEDIF(Table4_2[[#This Row],[Date of Birth]],$K$1,"y")</f>
        <v>38</v>
      </c>
    </row>
    <row r="534" spans="1:8" x14ac:dyDescent="0.3">
      <c r="A534" t="s">
        <v>1483</v>
      </c>
      <c r="B534" s="77">
        <v>34182</v>
      </c>
      <c r="C534" s="54">
        <v>0</v>
      </c>
      <c r="D534" s="2">
        <v>7128.64</v>
      </c>
      <c r="E534" t="s">
        <v>2344</v>
      </c>
      <c r="F534" t="s">
        <v>2344</v>
      </c>
      <c r="G534" t="s">
        <v>2358</v>
      </c>
      <c r="H534" s="54">
        <f>DATEDIF(Table4_2[[#This Row],[Date of Birth]],$K$1,"y")</f>
        <v>29</v>
      </c>
    </row>
    <row r="535" spans="1:8" x14ac:dyDescent="0.3">
      <c r="A535" t="s">
        <v>1484</v>
      </c>
      <c r="B535" s="77">
        <v>25018</v>
      </c>
      <c r="C535" s="54">
        <v>0</v>
      </c>
      <c r="D535" s="2">
        <v>7125.25</v>
      </c>
      <c r="E535" t="s">
        <v>2345</v>
      </c>
      <c r="F535" t="s">
        <v>2344</v>
      </c>
      <c r="G535" t="s">
        <v>2346</v>
      </c>
      <c r="H535" s="54">
        <f>DATEDIF(Table4_2[[#This Row],[Date of Birth]],$K$1,"y")</f>
        <v>54</v>
      </c>
    </row>
    <row r="536" spans="1:8" x14ac:dyDescent="0.3">
      <c r="A536" t="s">
        <v>153</v>
      </c>
      <c r="B536" s="77">
        <v>29384</v>
      </c>
      <c r="C536" s="54">
        <v>2</v>
      </c>
      <c r="D536" s="2">
        <v>38313.129999999997</v>
      </c>
      <c r="E536" t="s">
        <v>2347</v>
      </c>
      <c r="F536" t="s">
        <v>2345</v>
      </c>
      <c r="G536" t="s">
        <v>2349</v>
      </c>
      <c r="H536" s="54">
        <f>DATEDIF(Table4_2[[#This Row],[Date of Birth]],$K$1,"y")</f>
        <v>42</v>
      </c>
    </row>
    <row r="537" spans="1:8" x14ac:dyDescent="0.3">
      <c r="A537" t="s">
        <v>1485</v>
      </c>
      <c r="B537" s="77">
        <v>32000</v>
      </c>
      <c r="C537" s="54">
        <v>3</v>
      </c>
      <c r="D537" s="2">
        <v>7106.81</v>
      </c>
      <c r="E537" t="s">
        <v>2344</v>
      </c>
      <c r="F537" t="s">
        <v>2347</v>
      </c>
      <c r="G537" t="s">
        <v>2348</v>
      </c>
      <c r="H537" s="54">
        <f>DATEDIF(Table4_2[[#This Row],[Date of Birth]],$K$1,"y")</f>
        <v>35</v>
      </c>
    </row>
    <row r="538" spans="1:8" x14ac:dyDescent="0.3">
      <c r="A538" t="s">
        <v>1486</v>
      </c>
      <c r="B538" s="77">
        <v>33773</v>
      </c>
      <c r="C538" s="54">
        <v>0</v>
      </c>
      <c r="D538" s="2">
        <v>7096.98</v>
      </c>
      <c r="E538" t="s">
        <v>2344</v>
      </c>
      <c r="F538" t="s">
        <v>2344</v>
      </c>
      <c r="G538" t="s">
        <v>2348</v>
      </c>
      <c r="H538" s="54">
        <f>DATEDIF(Table4_2[[#This Row],[Date of Birth]],$K$1,"y")</f>
        <v>30</v>
      </c>
    </row>
    <row r="539" spans="1:8" x14ac:dyDescent="0.3">
      <c r="A539" t="s">
        <v>1487</v>
      </c>
      <c r="B539" s="77">
        <v>30230</v>
      </c>
      <c r="C539" s="54">
        <v>1</v>
      </c>
      <c r="D539" s="2">
        <v>7077.19</v>
      </c>
      <c r="E539" t="s">
        <v>2344</v>
      </c>
      <c r="F539" t="s">
        <v>2345</v>
      </c>
      <c r="G539" t="s">
        <v>2355</v>
      </c>
      <c r="H539" s="54">
        <f>DATEDIF(Table4_2[[#This Row],[Date of Birth]],$K$1,"y")</f>
        <v>40</v>
      </c>
    </row>
    <row r="540" spans="1:8" x14ac:dyDescent="0.3">
      <c r="A540" t="s">
        <v>1488</v>
      </c>
      <c r="B540" s="77">
        <v>28665</v>
      </c>
      <c r="C540" s="54">
        <v>2</v>
      </c>
      <c r="D540" s="2">
        <v>7054.41</v>
      </c>
      <c r="E540" t="s">
        <v>2344</v>
      </c>
      <c r="F540" t="s">
        <v>2344</v>
      </c>
      <c r="G540" t="s">
        <v>2346</v>
      </c>
      <c r="H540" s="54">
        <f>DATEDIF(Table4_2[[#This Row],[Date of Birth]],$K$1,"y")</f>
        <v>44</v>
      </c>
    </row>
    <row r="541" spans="1:8" x14ac:dyDescent="0.3">
      <c r="A541" t="s">
        <v>1489</v>
      </c>
      <c r="B541" s="77">
        <v>29400</v>
      </c>
      <c r="C541" s="54">
        <v>1</v>
      </c>
      <c r="D541" s="2">
        <v>7050.64</v>
      </c>
      <c r="E541" t="s">
        <v>2344</v>
      </c>
      <c r="F541" t="s">
        <v>2345</v>
      </c>
      <c r="G541" t="s">
        <v>2349</v>
      </c>
      <c r="H541" s="54">
        <f>DATEDIF(Table4_2[[#This Row],[Date of Birth]],$K$1,"y")</f>
        <v>42</v>
      </c>
    </row>
    <row r="542" spans="1:8" x14ac:dyDescent="0.3">
      <c r="A542" t="s">
        <v>1490</v>
      </c>
      <c r="B542" s="77">
        <v>29423</v>
      </c>
      <c r="C542" s="54">
        <v>0</v>
      </c>
      <c r="D542" s="2">
        <v>7050.02</v>
      </c>
      <c r="E542" t="s">
        <v>2344</v>
      </c>
      <c r="F542" t="s">
        <v>2347</v>
      </c>
      <c r="G542" t="s">
        <v>2355</v>
      </c>
      <c r="H542" s="54">
        <f>DATEDIF(Table4_2[[#This Row],[Date of Birth]],$K$1,"y")</f>
        <v>42</v>
      </c>
    </row>
    <row r="543" spans="1:8" x14ac:dyDescent="0.3">
      <c r="A543" t="s">
        <v>1491</v>
      </c>
      <c r="B543" s="77">
        <v>29516</v>
      </c>
      <c r="C543" s="54">
        <v>1</v>
      </c>
      <c r="D543" s="2">
        <v>7046.72</v>
      </c>
      <c r="E543" t="s">
        <v>2344</v>
      </c>
      <c r="F543" t="s">
        <v>2345</v>
      </c>
      <c r="G543" t="s">
        <v>2346</v>
      </c>
      <c r="H543" s="54">
        <f>DATEDIF(Table4_2[[#This Row],[Date of Birth]],$K$1,"y")</f>
        <v>42</v>
      </c>
    </row>
    <row r="544" spans="1:8" x14ac:dyDescent="0.3">
      <c r="A544" t="s">
        <v>1492</v>
      </c>
      <c r="B544" s="77">
        <v>29428</v>
      </c>
      <c r="C544" s="54">
        <v>1</v>
      </c>
      <c r="D544" s="2">
        <v>7045.5</v>
      </c>
      <c r="E544" t="s">
        <v>2344</v>
      </c>
      <c r="F544" t="s">
        <v>2347</v>
      </c>
      <c r="G544" t="s">
        <v>2349</v>
      </c>
      <c r="H544" s="54">
        <f>DATEDIF(Table4_2[[#This Row],[Date of Birth]],$K$1,"y")</f>
        <v>42</v>
      </c>
    </row>
    <row r="545" spans="1:8" x14ac:dyDescent="0.3">
      <c r="A545" t="s">
        <v>1493</v>
      </c>
      <c r="B545" s="77">
        <v>35001</v>
      </c>
      <c r="C545" s="54">
        <v>0</v>
      </c>
      <c r="D545" s="2">
        <v>7042.11</v>
      </c>
      <c r="E545" t="s">
        <v>2344</v>
      </c>
      <c r="F545" t="s">
        <v>2345</v>
      </c>
      <c r="G545" t="s">
        <v>2348</v>
      </c>
      <c r="H545" s="54">
        <f>DATEDIF(Table4_2[[#This Row],[Date of Birth]],$K$1,"y")</f>
        <v>27</v>
      </c>
    </row>
    <row r="546" spans="1:8" x14ac:dyDescent="0.3">
      <c r="A546" t="s">
        <v>1494</v>
      </c>
      <c r="B546" s="77">
        <v>28643</v>
      </c>
      <c r="C546" s="54">
        <v>2</v>
      </c>
      <c r="D546" s="2">
        <v>7033.08</v>
      </c>
      <c r="E546" t="s">
        <v>2344</v>
      </c>
      <c r="F546" t="s">
        <v>2344</v>
      </c>
      <c r="G546" t="s">
        <v>2346</v>
      </c>
      <c r="H546" s="54">
        <f>DATEDIF(Table4_2[[#This Row],[Date of Birth]],$K$1,"y")</f>
        <v>45</v>
      </c>
    </row>
    <row r="547" spans="1:8" x14ac:dyDescent="0.3">
      <c r="A547" t="s">
        <v>154</v>
      </c>
      <c r="B547" s="77">
        <v>32811</v>
      </c>
      <c r="C547" s="54">
        <v>1</v>
      </c>
      <c r="D547" s="2">
        <v>38282.75</v>
      </c>
      <c r="E547" t="s">
        <v>2347</v>
      </c>
      <c r="F547" t="s">
        <v>2344</v>
      </c>
      <c r="G547" t="s">
        <v>2346</v>
      </c>
      <c r="H547" s="54">
        <f>DATEDIF(Table4_2[[#This Row],[Date of Birth]],$K$1,"y")</f>
        <v>33</v>
      </c>
    </row>
    <row r="548" spans="1:8" x14ac:dyDescent="0.3">
      <c r="A548" t="s">
        <v>1495</v>
      </c>
      <c r="B548" s="77">
        <v>25390</v>
      </c>
      <c r="C548" s="54">
        <v>0</v>
      </c>
      <c r="D548" s="2">
        <v>7003.1</v>
      </c>
      <c r="E548" t="s">
        <v>2344</v>
      </c>
      <c r="F548" t="s">
        <v>2345</v>
      </c>
      <c r="G548" t="s">
        <v>2346</v>
      </c>
      <c r="H548" s="54">
        <f>DATEDIF(Table4_2[[#This Row],[Date of Birth]],$K$1,"y")</f>
        <v>53</v>
      </c>
    </row>
    <row r="549" spans="1:8" x14ac:dyDescent="0.3">
      <c r="A549" t="s">
        <v>1496</v>
      </c>
      <c r="B549" s="77">
        <v>30195</v>
      </c>
      <c r="C549" s="54">
        <v>3</v>
      </c>
      <c r="D549" s="2">
        <v>6989.95</v>
      </c>
      <c r="E549" t="s">
        <v>2344</v>
      </c>
      <c r="F549" t="s">
        <v>2347</v>
      </c>
      <c r="G549" t="s">
        <v>2346</v>
      </c>
      <c r="H549" s="54">
        <f>DATEDIF(Table4_2[[#This Row],[Date of Birth]],$K$1,"y")</f>
        <v>40</v>
      </c>
    </row>
    <row r="550" spans="1:8" x14ac:dyDescent="0.3">
      <c r="A550" t="s">
        <v>1497</v>
      </c>
      <c r="B550" s="77">
        <v>30242</v>
      </c>
      <c r="C550" s="54">
        <v>2</v>
      </c>
      <c r="D550" s="2">
        <v>6986.7</v>
      </c>
      <c r="E550" t="s">
        <v>2345</v>
      </c>
      <c r="F550" t="s">
        <v>2347</v>
      </c>
      <c r="G550" t="s">
        <v>2348</v>
      </c>
      <c r="H550" s="54">
        <f>DATEDIF(Table4_2[[#This Row],[Date of Birth]],$K$1,"y")</f>
        <v>40</v>
      </c>
    </row>
    <row r="551" spans="1:8" x14ac:dyDescent="0.3">
      <c r="A551" t="s">
        <v>1498</v>
      </c>
      <c r="B551" s="77">
        <v>31391</v>
      </c>
      <c r="C551" s="54">
        <v>3</v>
      </c>
      <c r="D551" s="2">
        <v>6985.51</v>
      </c>
      <c r="E551" t="s">
        <v>2344</v>
      </c>
      <c r="F551" t="s">
        <v>2344</v>
      </c>
      <c r="G551" t="s">
        <v>2351</v>
      </c>
      <c r="H551" s="54">
        <f>DATEDIF(Table4_2[[#This Row],[Date of Birth]],$K$1,"y")</f>
        <v>37</v>
      </c>
    </row>
    <row r="552" spans="1:8" x14ac:dyDescent="0.3">
      <c r="A552" t="s">
        <v>1499</v>
      </c>
      <c r="B552" s="77">
        <v>27548</v>
      </c>
      <c r="C552" s="54">
        <v>1</v>
      </c>
      <c r="D552" s="2">
        <v>6965.21</v>
      </c>
      <c r="E552" t="s">
        <v>2344</v>
      </c>
      <c r="F552" t="s">
        <v>2345</v>
      </c>
      <c r="G552" t="s">
        <v>2346</v>
      </c>
      <c r="H552" s="54">
        <f>DATEDIF(Table4_2[[#This Row],[Date of Birth]],$K$1,"y")</f>
        <v>48</v>
      </c>
    </row>
    <row r="553" spans="1:8" x14ac:dyDescent="0.3">
      <c r="A553" t="s">
        <v>1500</v>
      </c>
      <c r="B553" s="77">
        <v>29451</v>
      </c>
      <c r="C553" s="54">
        <v>2</v>
      </c>
      <c r="D553" s="2">
        <v>6951.12</v>
      </c>
      <c r="E553" t="s">
        <v>2344</v>
      </c>
      <c r="F553" t="s">
        <v>2344</v>
      </c>
      <c r="G553" t="s">
        <v>2346</v>
      </c>
      <c r="H553" s="54">
        <f>DATEDIF(Table4_2[[#This Row],[Date of Birth]],$K$1,"y")</f>
        <v>42</v>
      </c>
    </row>
    <row r="554" spans="1:8" x14ac:dyDescent="0.3">
      <c r="A554" t="s">
        <v>1501</v>
      </c>
      <c r="B554" s="77">
        <v>28839</v>
      </c>
      <c r="C554" s="54">
        <v>0</v>
      </c>
      <c r="D554" s="2">
        <v>6948.7</v>
      </c>
      <c r="E554" t="s">
        <v>2347</v>
      </c>
      <c r="F554" t="s">
        <v>2344</v>
      </c>
      <c r="G554" t="s">
        <v>2348</v>
      </c>
      <c r="H554" s="54">
        <f>DATEDIF(Table4_2[[#This Row],[Date of Birth]],$K$1,"y")</f>
        <v>44</v>
      </c>
    </row>
    <row r="555" spans="1:8" x14ac:dyDescent="0.3">
      <c r="A555" t="s">
        <v>1502</v>
      </c>
      <c r="B555" s="77">
        <v>29499</v>
      </c>
      <c r="C555" s="54">
        <v>2</v>
      </c>
      <c r="D555" s="2">
        <v>6940.94</v>
      </c>
      <c r="E555" t="s">
        <v>2344</v>
      </c>
      <c r="F555" t="s">
        <v>2345</v>
      </c>
      <c r="G555" t="s">
        <v>2346</v>
      </c>
      <c r="H555" s="54">
        <f>DATEDIF(Table4_2[[#This Row],[Date of Birth]],$K$1,"y")</f>
        <v>42</v>
      </c>
    </row>
    <row r="556" spans="1:8" x14ac:dyDescent="0.3">
      <c r="A556" t="s">
        <v>1503</v>
      </c>
      <c r="B556" s="77">
        <v>29463</v>
      </c>
      <c r="C556" s="54">
        <v>1</v>
      </c>
      <c r="D556" s="2">
        <v>6940.91</v>
      </c>
      <c r="E556" t="s">
        <v>2344</v>
      </c>
      <c r="F556" t="s">
        <v>2344</v>
      </c>
      <c r="G556" t="s">
        <v>2348</v>
      </c>
      <c r="H556" s="54">
        <f>DATEDIF(Table4_2[[#This Row],[Date of Birth]],$K$1,"y")</f>
        <v>42</v>
      </c>
    </row>
    <row r="557" spans="1:8" x14ac:dyDescent="0.3">
      <c r="A557" t="s">
        <v>1504</v>
      </c>
      <c r="B557" s="77">
        <v>28823</v>
      </c>
      <c r="C557" s="54">
        <v>2</v>
      </c>
      <c r="D557" s="2">
        <v>6938.11</v>
      </c>
      <c r="E557" t="s">
        <v>2344</v>
      </c>
      <c r="F557" t="s">
        <v>2344</v>
      </c>
      <c r="G557" t="s">
        <v>2346</v>
      </c>
      <c r="H557" s="54">
        <f>DATEDIF(Table4_2[[#This Row],[Date of Birth]],$K$1,"y")</f>
        <v>44</v>
      </c>
    </row>
    <row r="558" spans="1:8" x14ac:dyDescent="0.3">
      <c r="A558" t="s">
        <v>20</v>
      </c>
      <c r="B558" s="77">
        <v>22636</v>
      </c>
      <c r="C558" s="54">
        <v>1</v>
      </c>
      <c r="D558" s="2">
        <v>48517.56</v>
      </c>
      <c r="E558" t="s">
        <v>2347</v>
      </c>
      <c r="F558" t="s">
        <v>2345</v>
      </c>
      <c r="G558" t="s">
        <v>2355</v>
      </c>
      <c r="H558" s="54">
        <f>DATEDIF(Table4_2[[#This Row],[Date of Birth]],$K$1,"y")</f>
        <v>61</v>
      </c>
    </row>
    <row r="559" spans="1:8" x14ac:dyDescent="0.3">
      <c r="A559" t="s">
        <v>155</v>
      </c>
      <c r="B559" s="77">
        <v>29449</v>
      </c>
      <c r="C559" s="54">
        <v>1</v>
      </c>
      <c r="D559" s="2">
        <v>38245.589999999997</v>
      </c>
      <c r="E559" t="s">
        <v>2347</v>
      </c>
      <c r="F559" t="s">
        <v>2344</v>
      </c>
      <c r="G559" t="s">
        <v>2346</v>
      </c>
      <c r="H559" s="54">
        <f>DATEDIF(Table4_2[[#This Row],[Date of Birth]],$K$1,"y")</f>
        <v>42</v>
      </c>
    </row>
    <row r="560" spans="1:8" x14ac:dyDescent="0.3">
      <c r="A560" t="s">
        <v>1505</v>
      </c>
      <c r="B560" s="77">
        <v>30930</v>
      </c>
      <c r="C560" s="54">
        <v>2</v>
      </c>
      <c r="D560" s="2">
        <v>6933.24</v>
      </c>
      <c r="E560" t="s">
        <v>2344</v>
      </c>
      <c r="F560" t="s">
        <v>2345</v>
      </c>
      <c r="G560" t="s">
        <v>2348</v>
      </c>
      <c r="H560" s="54">
        <f>DATEDIF(Table4_2[[#This Row],[Date of Birth]],$K$1,"y")</f>
        <v>38</v>
      </c>
    </row>
    <row r="561" spans="1:8" x14ac:dyDescent="0.3">
      <c r="A561" t="s">
        <v>1506</v>
      </c>
      <c r="B561" s="77">
        <v>32863</v>
      </c>
      <c r="C561" s="54">
        <v>3</v>
      </c>
      <c r="D561" s="2">
        <v>6895.19</v>
      </c>
      <c r="E561" t="s">
        <v>2344</v>
      </c>
      <c r="F561" t="s">
        <v>2345</v>
      </c>
      <c r="G561" t="s">
        <v>2355</v>
      </c>
      <c r="H561" s="54">
        <f>DATEDIF(Table4_2[[#This Row],[Date of Birth]],$K$1,"y")</f>
        <v>33</v>
      </c>
    </row>
    <row r="562" spans="1:8" x14ac:dyDescent="0.3">
      <c r="A562" t="s">
        <v>1507</v>
      </c>
      <c r="B562" s="77">
        <v>31300</v>
      </c>
      <c r="C562" s="54">
        <v>2</v>
      </c>
      <c r="D562" s="2">
        <v>6877.98</v>
      </c>
      <c r="E562" t="s">
        <v>2344</v>
      </c>
      <c r="F562" t="s">
        <v>2347</v>
      </c>
      <c r="G562" t="s">
        <v>2355</v>
      </c>
      <c r="H562" s="54">
        <f>DATEDIF(Table4_2[[#This Row],[Date of Birth]],$K$1,"y")</f>
        <v>37</v>
      </c>
    </row>
    <row r="563" spans="1:8" x14ac:dyDescent="0.3">
      <c r="A563" t="s">
        <v>1508</v>
      </c>
      <c r="B563" s="77">
        <v>38345</v>
      </c>
      <c r="C563" s="54">
        <v>0</v>
      </c>
      <c r="D563" s="2">
        <v>6876.53</v>
      </c>
      <c r="E563" t="s">
        <v>2344</v>
      </c>
      <c r="F563" t="s">
        <v>2347</v>
      </c>
      <c r="G563" t="s">
        <v>2348</v>
      </c>
      <c r="H563" s="54">
        <f>DATEDIF(Table4_2[[#This Row],[Date of Birth]],$K$1,"y")</f>
        <v>18</v>
      </c>
    </row>
    <row r="564" spans="1:8" x14ac:dyDescent="0.3">
      <c r="A564" t="s">
        <v>1509</v>
      </c>
      <c r="B564" s="77">
        <v>29760</v>
      </c>
      <c r="C564" s="54">
        <v>2</v>
      </c>
      <c r="D564" s="2">
        <v>6875.96</v>
      </c>
      <c r="E564" t="s">
        <v>2344</v>
      </c>
      <c r="F564" t="s">
        <v>2344</v>
      </c>
      <c r="G564" t="s">
        <v>2349</v>
      </c>
      <c r="H564" s="54">
        <f>DATEDIF(Table4_2[[#This Row],[Date of Birth]],$K$1,"y")</f>
        <v>41</v>
      </c>
    </row>
    <row r="565" spans="1:8" x14ac:dyDescent="0.3">
      <c r="A565" t="s">
        <v>1510</v>
      </c>
      <c r="B565" s="77">
        <v>25499</v>
      </c>
      <c r="C565" s="54">
        <v>0</v>
      </c>
      <c r="D565" s="2">
        <v>6868.39</v>
      </c>
      <c r="E565" t="s">
        <v>2344</v>
      </c>
      <c r="F565" t="s">
        <v>2344</v>
      </c>
      <c r="G565" t="s">
        <v>2346</v>
      </c>
      <c r="H565" s="54">
        <f>DATEDIF(Table4_2[[#This Row],[Date of Birth]],$K$1,"y")</f>
        <v>53</v>
      </c>
    </row>
    <row r="566" spans="1:8" x14ac:dyDescent="0.3">
      <c r="A566" t="s">
        <v>1511</v>
      </c>
      <c r="B566" s="77">
        <v>28707</v>
      </c>
      <c r="C566" s="54">
        <v>2</v>
      </c>
      <c r="D566" s="2">
        <v>6863.49</v>
      </c>
      <c r="E566" t="s">
        <v>2344</v>
      </c>
      <c r="F566" t="s">
        <v>2347</v>
      </c>
      <c r="G566" t="s">
        <v>2346</v>
      </c>
      <c r="H566" s="54">
        <f>DATEDIF(Table4_2[[#This Row],[Date of Birth]],$K$1,"y")</f>
        <v>44</v>
      </c>
    </row>
    <row r="567" spans="1:8" x14ac:dyDescent="0.3">
      <c r="A567" t="s">
        <v>1512</v>
      </c>
      <c r="B567" s="77">
        <v>29756</v>
      </c>
      <c r="C567" s="54">
        <v>1</v>
      </c>
      <c r="D567" s="2">
        <v>6858.48</v>
      </c>
      <c r="E567" t="s">
        <v>2344</v>
      </c>
      <c r="F567" t="s">
        <v>2344</v>
      </c>
      <c r="G567" t="s">
        <v>2351</v>
      </c>
      <c r="H567" s="54">
        <f>DATEDIF(Table4_2[[#This Row],[Date of Birth]],$K$1,"y")</f>
        <v>41</v>
      </c>
    </row>
    <row r="568" spans="1:8" x14ac:dyDescent="0.3">
      <c r="A568" t="s">
        <v>1513</v>
      </c>
      <c r="B568" s="77">
        <v>29163</v>
      </c>
      <c r="C568" s="54">
        <v>1</v>
      </c>
      <c r="D568" s="2">
        <v>6849.03</v>
      </c>
      <c r="E568" t="s">
        <v>2344</v>
      </c>
      <c r="F568" t="s">
        <v>2344</v>
      </c>
      <c r="G568" t="s">
        <v>2349</v>
      </c>
      <c r="H568" s="54">
        <f>DATEDIF(Table4_2[[#This Row],[Date of Birth]],$K$1,"y")</f>
        <v>43</v>
      </c>
    </row>
    <row r="569" spans="1:8" x14ac:dyDescent="0.3">
      <c r="A569" t="s">
        <v>1514</v>
      </c>
      <c r="B569" s="77">
        <v>28291</v>
      </c>
      <c r="C569" s="54">
        <v>2</v>
      </c>
      <c r="D569" s="2">
        <v>6843.17</v>
      </c>
      <c r="E569" t="s">
        <v>2344</v>
      </c>
      <c r="F569" t="s">
        <v>2347</v>
      </c>
      <c r="G569" t="s">
        <v>2346</v>
      </c>
      <c r="H569" s="54">
        <f>DATEDIF(Table4_2[[#This Row],[Date of Birth]],$K$1,"y")</f>
        <v>45</v>
      </c>
    </row>
    <row r="570" spans="1:8" x14ac:dyDescent="0.3">
      <c r="A570" t="s">
        <v>156</v>
      </c>
      <c r="B570" s="77">
        <v>23544</v>
      </c>
      <c r="C570" s="54">
        <v>0</v>
      </c>
      <c r="D570" s="2">
        <v>38241.74</v>
      </c>
      <c r="E570" t="s">
        <v>2344</v>
      </c>
      <c r="F570" t="s">
        <v>2345</v>
      </c>
      <c r="G570" t="s">
        <v>2349</v>
      </c>
      <c r="H570" s="54">
        <f>DATEDIF(Table4_2[[#This Row],[Date of Birth]],$K$1,"y")</f>
        <v>58</v>
      </c>
    </row>
    <row r="571" spans="1:8" x14ac:dyDescent="0.3">
      <c r="A571" t="s">
        <v>1515</v>
      </c>
      <c r="B571" s="77">
        <v>36860</v>
      </c>
      <c r="C571" s="54">
        <v>0</v>
      </c>
      <c r="D571" s="2">
        <v>6842.28</v>
      </c>
      <c r="E571" t="s">
        <v>2344</v>
      </c>
      <c r="F571" t="s">
        <v>2347</v>
      </c>
      <c r="G571" t="s">
        <v>2348</v>
      </c>
      <c r="H571" s="54">
        <f>DATEDIF(Table4_2[[#This Row],[Date of Birth]],$K$1,"y")</f>
        <v>22</v>
      </c>
    </row>
    <row r="572" spans="1:8" x14ac:dyDescent="0.3">
      <c r="A572" t="s">
        <v>1516</v>
      </c>
      <c r="B572" s="77">
        <v>29051</v>
      </c>
      <c r="C572" s="54">
        <v>0</v>
      </c>
      <c r="D572" s="2">
        <v>6837.37</v>
      </c>
      <c r="E572" t="s">
        <v>2345</v>
      </c>
      <c r="F572" t="s">
        <v>2347</v>
      </c>
      <c r="G572" t="s">
        <v>2352</v>
      </c>
      <c r="H572" s="54">
        <f>DATEDIF(Table4_2[[#This Row],[Date of Birth]],$K$1,"y")</f>
        <v>43</v>
      </c>
    </row>
    <row r="573" spans="1:8" x14ac:dyDescent="0.3">
      <c r="A573" t="s">
        <v>1517</v>
      </c>
      <c r="B573" s="77">
        <v>34523</v>
      </c>
      <c r="C573" s="54">
        <v>0</v>
      </c>
      <c r="D573" s="2">
        <v>6827.69</v>
      </c>
      <c r="E573" t="s">
        <v>2344</v>
      </c>
      <c r="F573" t="s">
        <v>2344</v>
      </c>
      <c r="G573" t="s">
        <v>2358</v>
      </c>
      <c r="H573" s="54">
        <f>DATEDIF(Table4_2[[#This Row],[Date of Birth]],$K$1,"y")</f>
        <v>28</v>
      </c>
    </row>
    <row r="574" spans="1:8" x14ac:dyDescent="0.3">
      <c r="A574" t="s">
        <v>1518</v>
      </c>
      <c r="B574" s="77">
        <v>27623</v>
      </c>
      <c r="C574" s="54">
        <v>1</v>
      </c>
      <c r="D574" s="2">
        <v>6809.46</v>
      </c>
      <c r="E574" t="s">
        <v>2344</v>
      </c>
      <c r="F574" t="s">
        <v>2347</v>
      </c>
      <c r="G574" t="s">
        <v>2348</v>
      </c>
      <c r="H574" s="54">
        <f>DATEDIF(Table4_2[[#This Row],[Date of Birth]],$K$1,"y")</f>
        <v>47</v>
      </c>
    </row>
    <row r="575" spans="1:8" x14ac:dyDescent="0.3">
      <c r="A575" t="s">
        <v>1519</v>
      </c>
      <c r="B575" s="77">
        <v>33418</v>
      </c>
      <c r="C575" s="54">
        <v>5</v>
      </c>
      <c r="D575" s="2">
        <v>6799.46</v>
      </c>
      <c r="E575" t="s">
        <v>2347</v>
      </c>
      <c r="F575" t="s">
        <v>2344</v>
      </c>
      <c r="G575" t="s">
        <v>2357</v>
      </c>
      <c r="H575" s="54">
        <f>DATEDIF(Table4_2[[#This Row],[Date of Birth]],$K$1,"y")</f>
        <v>31</v>
      </c>
    </row>
    <row r="576" spans="1:8" x14ac:dyDescent="0.3">
      <c r="A576" t="s">
        <v>1520</v>
      </c>
      <c r="B576" s="77">
        <v>31405</v>
      </c>
      <c r="C576" s="54">
        <v>3</v>
      </c>
      <c r="D576" s="2">
        <v>6796.86</v>
      </c>
      <c r="E576" t="s">
        <v>2345</v>
      </c>
      <c r="F576" t="s">
        <v>2345</v>
      </c>
      <c r="G576" t="s">
        <v>2348</v>
      </c>
      <c r="H576" s="54">
        <f>DATEDIF(Table4_2[[#This Row],[Date of Birth]],$K$1,"y")</f>
        <v>37</v>
      </c>
    </row>
    <row r="577" spans="1:8" x14ac:dyDescent="0.3">
      <c r="A577" t="s">
        <v>1521</v>
      </c>
      <c r="B577" s="77">
        <v>29548</v>
      </c>
      <c r="C577" s="54">
        <v>2</v>
      </c>
      <c r="D577" s="2">
        <v>6781.52</v>
      </c>
      <c r="E577" t="s">
        <v>2344</v>
      </c>
      <c r="F577" t="s">
        <v>2344</v>
      </c>
      <c r="G577" t="s">
        <v>2346</v>
      </c>
      <c r="H577" s="54">
        <f>DATEDIF(Table4_2[[#This Row],[Date of Birth]],$K$1,"y")</f>
        <v>42</v>
      </c>
    </row>
    <row r="578" spans="1:8" x14ac:dyDescent="0.3">
      <c r="A578" t="s">
        <v>1522</v>
      </c>
      <c r="B578" s="77">
        <v>29867</v>
      </c>
      <c r="C578" s="54">
        <v>1</v>
      </c>
      <c r="D578" s="2">
        <v>6781.35</v>
      </c>
      <c r="E578" t="s">
        <v>2344</v>
      </c>
      <c r="F578" t="s">
        <v>2347</v>
      </c>
      <c r="G578" t="s">
        <v>2346</v>
      </c>
      <c r="H578" s="54">
        <f>DATEDIF(Table4_2[[#This Row],[Date of Birth]],$K$1,"y")</f>
        <v>41</v>
      </c>
    </row>
    <row r="579" spans="1:8" x14ac:dyDescent="0.3">
      <c r="A579" t="s">
        <v>1523</v>
      </c>
      <c r="B579" s="77">
        <v>29832</v>
      </c>
      <c r="C579" s="54">
        <v>1</v>
      </c>
      <c r="D579" s="2">
        <v>6775.96</v>
      </c>
      <c r="E579" t="s">
        <v>2344</v>
      </c>
      <c r="F579" t="s">
        <v>2345</v>
      </c>
      <c r="G579" t="s">
        <v>2349</v>
      </c>
      <c r="H579" s="54">
        <f>DATEDIF(Table4_2[[#This Row],[Date of Birth]],$K$1,"y")</f>
        <v>41</v>
      </c>
    </row>
    <row r="580" spans="1:8" x14ac:dyDescent="0.3">
      <c r="A580" t="s">
        <v>1524</v>
      </c>
      <c r="B580" s="77">
        <v>29850</v>
      </c>
      <c r="C580" s="54">
        <v>1</v>
      </c>
      <c r="D580" s="2">
        <v>6770.19</v>
      </c>
      <c r="E580" t="s">
        <v>2344</v>
      </c>
      <c r="F580" t="s">
        <v>2345</v>
      </c>
      <c r="G580" t="s">
        <v>2346</v>
      </c>
      <c r="H580" s="54">
        <f>DATEDIF(Table4_2[[#This Row],[Date of Birth]],$K$1,"y")</f>
        <v>41</v>
      </c>
    </row>
    <row r="581" spans="1:8" x14ac:dyDescent="0.3">
      <c r="A581" t="s">
        <v>157</v>
      </c>
      <c r="B581" s="77">
        <v>32759</v>
      </c>
      <c r="C581" s="54">
        <v>3</v>
      </c>
      <c r="D581" s="2">
        <v>38237.339999999997</v>
      </c>
      <c r="E581" t="s">
        <v>2344</v>
      </c>
      <c r="F581" t="s">
        <v>2345</v>
      </c>
      <c r="G581" t="s">
        <v>2349</v>
      </c>
      <c r="H581" s="54">
        <f>DATEDIF(Table4_2[[#This Row],[Date of Birth]],$K$1,"y")</f>
        <v>33</v>
      </c>
    </row>
    <row r="582" spans="1:8" x14ac:dyDescent="0.3">
      <c r="A582" t="s">
        <v>1525</v>
      </c>
      <c r="B582" s="77">
        <v>32426</v>
      </c>
      <c r="C582" s="54">
        <v>3</v>
      </c>
      <c r="D582" s="2">
        <v>6753.04</v>
      </c>
      <c r="E582" t="s">
        <v>2344</v>
      </c>
      <c r="F582" t="s">
        <v>2344</v>
      </c>
      <c r="G582" t="s">
        <v>2355</v>
      </c>
      <c r="H582" s="54">
        <f>DATEDIF(Table4_2[[#This Row],[Date of Birth]],$K$1,"y")</f>
        <v>34</v>
      </c>
    </row>
    <row r="583" spans="1:8" x14ac:dyDescent="0.3">
      <c r="A583" t="s">
        <v>1526</v>
      </c>
      <c r="B583" s="77">
        <v>24450</v>
      </c>
      <c r="C583" s="54">
        <v>0</v>
      </c>
      <c r="D583" s="2">
        <v>6750.27</v>
      </c>
      <c r="E583" t="s">
        <v>2345</v>
      </c>
      <c r="F583" t="s">
        <v>2344</v>
      </c>
      <c r="G583" t="s">
        <v>2346</v>
      </c>
      <c r="H583" s="54">
        <f>DATEDIF(Table4_2[[#This Row],[Date of Birth]],$K$1,"y")</f>
        <v>56</v>
      </c>
    </row>
    <row r="584" spans="1:8" x14ac:dyDescent="0.3">
      <c r="A584" t="s">
        <v>1527</v>
      </c>
      <c r="B584" s="77">
        <v>25736</v>
      </c>
      <c r="C584" s="54">
        <v>0</v>
      </c>
      <c r="D584" s="2">
        <v>6749.63</v>
      </c>
      <c r="E584" t="s">
        <v>2344</v>
      </c>
      <c r="F584" t="s">
        <v>2347</v>
      </c>
      <c r="G584" t="s">
        <v>2346</v>
      </c>
      <c r="H584" s="54">
        <f>DATEDIF(Table4_2[[#This Row],[Date of Birth]],$K$1,"y")</f>
        <v>52</v>
      </c>
    </row>
    <row r="585" spans="1:8" x14ac:dyDescent="0.3">
      <c r="A585" t="s">
        <v>1528</v>
      </c>
      <c r="B585" s="77">
        <v>31568</v>
      </c>
      <c r="C585" s="54">
        <v>3</v>
      </c>
      <c r="D585" s="2">
        <v>6748.59</v>
      </c>
      <c r="E585" t="s">
        <v>2345</v>
      </c>
      <c r="F585" t="s">
        <v>2347</v>
      </c>
      <c r="G585" t="s">
        <v>2352</v>
      </c>
      <c r="H585" s="54">
        <f>DATEDIF(Table4_2[[#This Row],[Date of Birth]],$K$1,"y")</f>
        <v>37</v>
      </c>
    </row>
    <row r="586" spans="1:8" x14ac:dyDescent="0.3">
      <c r="A586" t="s">
        <v>1529</v>
      </c>
      <c r="B586" s="77">
        <v>31631</v>
      </c>
      <c r="C586" s="54">
        <v>3</v>
      </c>
      <c r="D586" s="2">
        <v>6746.74</v>
      </c>
      <c r="E586" t="s">
        <v>2345</v>
      </c>
      <c r="F586" t="s">
        <v>2344</v>
      </c>
      <c r="G586" t="s">
        <v>2352</v>
      </c>
      <c r="H586" s="54">
        <f>DATEDIF(Table4_2[[#This Row],[Date of Birth]],$K$1,"y")</f>
        <v>36</v>
      </c>
    </row>
    <row r="587" spans="1:8" x14ac:dyDescent="0.3">
      <c r="A587" t="s">
        <v>1530</v>
      </c>
      <c r="B587" s="77">
        <v>25037</v>
      </c>
      <c r="C587" s="54">
        <v>0</v>
      </c>
      <c r="D587" s="2">
        <v>6738.84</v>
      </c>
      <c r="E587" t="s">
        <v>2345</v>
      </c>
      <c r="F587" t="s">
        <v>2347</v>
      </c>
      <c r="G587" t="s">
        <v>2348</v>
      </c>
      <c r="H587" s="54">
        <f>DATEDIF(Table4_2[[#This Row],[Date of Birth]],$K$1,"y")</f>
        <v>54</v>
      </c>
    </row>
    <row r="588" spans="1:8" x14ac:dyDescent="0.3">
      <c r="A588" t="s">
        <v>1531</v>
      </c>
      <c r="B588" s="77">
        <v>28784</v>
      </c>
      <c r="C588" s="54">
        <v>2</v>
      </c>
      <c r="D588" s="2">
        <v>6737.98</v>
      </c>
      <c r="E588" t="s">
        <v>2344</v>
      </c>
      <c r="F588" t="s">
        <v>2345</v>
      </c>
      <c r="G588" t="s">
        <v>2346</v>
      </c>
      <c r="H588" s="54">
        <f>DATEDIF(Table4_2[[#This Row],[Date of Birth]],$K$1,"y")</f>
        <v>44</v>
      </c>
    </row>
    <row r="589" spans="1:8" x14ac:dyDescent="0.3">
      <c r="A589" t="s">
        <v>1532</v>
      </c>
      <c r="B589" s="77">
        <v>34498</v>
      </c>
      <c r="C589" s="54">
        <v>0</v>
      </c>
      <c r="D589" s="2">
        <v>6721.37</v>
      </c>
      <c r="E589" t="s">
        <v>2344</v>
      </c>
      <c r="F589" t="s">
        <v>2347</v>
      </c>
      <c r="G589" t="s">
        <v>2348</v>
      </c>
      <c r="H589" s="54">
        <f>DATEDIF(Table4_2[[#This Row],[Date of Birth]],$K$1,"y")</f>
        <v>28</v>
      </c>
    </row>
    <row r="590" spans="1:8" x14ac:dyDescent="0.3">
      <c r="A590" t="s">
        <v>1533</v>
      </c>
      <c r="B590" s="77">
        <v>30479</v>
      </c>
      <c r="C590" s="54">
        <v>2</v>
      </c>
      <c r="D590" s="2">
        <v>6710.19</v>
      </c>
      <c r="E590" t="s">
        <v>2345</v>
      </c>
      <c r="F590" t="s">
        <v>2345</v>
      </c>
      <c r="G590" t="s">
        <v>2348</v>
      </c>
      <c r="H590" s="54">
        <f>DATEDIF(Table4_2[[#This Row],[Date of Birth]],$K$1,"y")</f>
        <v>39</v>
      </c>
    </row>
    <row r="591" spans="1:8" x14ac:dyDescent="0.3">
      <c r="A591" t="s">
        <v>1534</v>
      </c>
      <c r="B591" s="77">
        <v>26279</v>
      </c>
      <c r="C591" s="54">
        <v>0</v>
      </c>
      <c r="D591" s="2">
        <v>6706.47</v>
      </c>
      <c r="E591" t="s">
        <v>2344</v>
      </c>
      <c r="F591" t="s">
        <v>2347</v>
      </c>
      <c r="G591" t="s">
        <v>2346</v>
      </c>
      <c r="H591" s="54">
        <f>DATEDIF(Table4_2[[#This Row],[Date of Birth]],$K$1,"y")</f>
        <v>51</v>
      </c>
    </row>
    <row r="592" spans="1:8" x14ac:dyDescent="0.3">
      <c r="A592" t="s">
        <v>158</v>
      </c>
      <c r="B592" s="77">
        <v>26622</v>
      </c>
      <c r="C592" s="54">
        <v>0</v>
      </c>
      <c r="D592" s="2">
        <v>38189.1</v>
      </c>
      <c r="E592" t="s">
        <v>2344</v>
      </c>
      <c r="F592" t="s">
        <v>2344</v>
      </c>
      <c r="G592" t="s">
        <v>2349</v>
      </c>
      <c r="H592" s="54">
        <f>DATEDIF(Table4_2[[#This Row],[Date of Birth]],$K$1,"y")</f>
        <v>50</v>
      </c>
    </row>
    <row r="593" spans="1:8" x14ac:dyDescent="0.3">
      <c r="A593" t="s">
        <v>1535</v>
      </c>
      <c r="B593" s="77">
        <v>25032</v>
      </c>
      <c r="C593" s="54">
        <v>0</v>
      </c>
      <c r="D593" s="2">
        <v>6700.56</v>
      </c>
      <c r="E593" t="s">
        <v>2345</v>
      </c>
      <c r="F593" t="s">
        <v>2347</v>
      </c>
      <c r="G593" t="s">
        <v>2348</v>
      </c>
      <c r="H593" s="54">
        <f>DATEDIF(Table4_2[[#This Row],[Date of Birth]],$K$1,"y")</f>
        <v>54</v>
      </c>
    </row>
    <row r="594" spans="1:8" x14ac:dyDescent="0.3">
      <c r="A594" t="s">
        <v>1536</v>
      </c>
      <c r="B594" s="77">
        <v>31237</v>
      </c>
      <c r="C594" s="54">
        <v>2</v>
      </c>
      <c r="D594" s="2">
        <v>6686.43</v>
      </c>
      <c r="E594" t="s">
        <v>2344</v>
      </c>
      <c r="F594" t="s">
        <v>2345</v>
      </c>
      <c r="G594" t="s">
        <v>2348</v>
      </c>
      <c r="H594" s="54">
        <f>DATEDIF(Table4_2[[#This Row],[Date of Birth]],$K$1,"y")</f>
        <v>37</v>
      </c>
    </row>
    <row r="595" spans="1:8" x14ac:dyDescent="0.3">
      <c r="A595" t="s">
        <v>1537</v>
      </c>
      <c r="B595" s="77">
        <v>32801</v>
      </c>
      <c r="C595" s="54">
        <v>5</v>
      </c>
      <c r="D595" s="2">
        <v>6666.24</v>
      </c>
      <c r="E595" t="s">
        <v>2345</v>
      </c>
      <c r="F595" t="s">
        <v>2347</v>
      </c>
      <c r="G595" t="s">
        <v>2349</v>
      </c>
      <c r="H595" s="54">
        <f>DATEDIF(Table4_2[[#This Row],[Date of Birth]],$K$1,"y")</f>
        <v>33</v>
      </c>
    </row>
    <row r="596" spans="1:8" x14ac:dyDescent="0.3">
      <c r="A596" t="s">
        <v>1538</v>
      </c>
      <c r="B596" s="77">
        <v>29846</v>
      </c>
      <c r="C596" s="54">
        <v>1</v>
      </c>
      <c r="D596" s="2">
        <v>6664.69</v>
      </c>
      <c r="E596" t="s">
        <v>2345</v>
      </c>
      <c r="F596" t="s">
        <v>2347</v>
      </c>
      <c r="G596" t="s">
        <v>2348</v>
      </c>
      <c r="H596" s="54">
        <f>DATEDIF(Table4_2[[#This Row],[Date of Birth]],$K$1,"y")</f>
        <v>41</v>
      </c>
    </row>
    <row r="597" spans="1:8" x14ac:dyDescent="0.3">
      <c r="A597" t="s">
        <v>1539</v>
      </c>
      <c r="B597" s="77">
        <v>30221</v>
      </c>
      <c r="C597" s="54">
        <v>3</v>
      </c>
      <c r="D597" s="2">
        <v>6664.32</v>
      </c>
      <c r="E597" t="s">
        <v>2344</v>
      </c>
      <c r="F597" t="s">
        <v>2344</v>
      </c>
      <c r="G597" t="s">
        <v>2346</v>
      </c>
      <c r="H597" s="54">
        <f>DATEDIF(Table4_2[[#This Row],[Date of Birth]],$K$1,"y")</f>
        <v>40</v>
      </c>
    </row>
    <row r="598" spans="1:8" x14ac:dyDescent="0.3">
      <c r="A598" t="s">
        <v>1540</v>
      </c>
      <c r="B598" s="77">
        <v>32831</v>
      </c>
      <c r="C598" s="54">
        <v>5</v>
      </c>
      <c r="D598" s="2">
        <v>6653.79</v>
      </c>
      <c r="E598" t="s">
        <v>2344</v>
      </c>
      <c r="F598" t="s">
        <v>2347</v>
      </c>
      <c r="G598" t="s">
        <v>2346</v>
      </c>
      <c r="H598" s="54">
        <f>DATEDIF(Table4_2[[#This Row],[Date of Birth]],$K$1,"y")</f>
        <v>33</v>
      </c>
    </row>
    <row r="599" spans="1:8" x14ac:dyDescent="0.3">
      <c r="A599" t="s">
        <v>1541</v>
      </c>
      <c r="B599" s="77">
        <v>30864</v>
      </c>
      <c r="C599" s="54">
        <v>3</v>
      </c>
      <c r="D599" s="2">
        <v>6652.53</v>
      </c>
      <c r="E599" t="s">
        <v>2345</v>
      </c>
      <c r="F599" t="s">
        <v>2344</v>
      </c>
      <c r="G599" t="s">
        <v>2346</v>
      </c>
      <c r="H599" s="54">
        <f>DATEDIF(Table4_2[[#This Row],[Date of Birth]],$K$1,"y")</f>
        <v>38</v>
      </c>
    </row>
    <row r="600" spans="1:8" x14ac:dyDescent="0.3">
      <c r="A600" t="s">
        <v>1542</v>
      </c>
      <c r="B600" s="77">
        <v>25880</v>
      </c>
      <c r="C600" s="54">
        <v>0</v>
      </c>
      <c r="D600" s="2">
        <v>6651.26</v>
      </c>
      <c r="E600" t="s">
        <v>2344</v>
      </c>
      <c r="F600" t="s">
        <v>2345</v>
      </c>
      <c r="G600" t="s">
        <v>2346</v>
      </c>
      <c r="H600" s="54">
        <f>DATEDIF(Table4_2[[#This Row],[Date of Birth]],$K$1,"y")</f>
        <v>52</v>
      </c>
    </row>
    <row r="601" spans="1:8" x14ac:dyDescent="0.3">
      <c r="A601" t="s">
        <v>1543</v>
      </c>
      <c r="B601" s="77">
        <v>31024</v>
      </c>
      <c r="C601" s="54">
        <v>2</v>
      </c>
      <c r="D601" s="2">
        <v>6640.54</v>
      </c>
      <c r="E601" t="s">
        <v>2344</v>
      </c>
      <c r="F601" t="s">
        <v>2345</v>
      </c>
      <c r="G601" t="s">
        <v>2351</v>
      </c>
      <c r="H601" s="54">
        <f>DATEDIF(Table4_2[[#This Row],[Date of Birth]],$K$1,"y")</f>
        <v>38</v>
      </c>
    </row>
    <row r="602" spans="1:8" x14ac:dyDescent="0.3">
      <c r="A602" t="s">
        <v>1544</v>
      </c>
      <c r="B602" s="77">
        <v>33030</v>
      </c>
      <c r="C602" s="54">
        <v>3</v>
      </c>
      <c r="D602" s="2">
        <v>6639.3</v>
      </c>
      <c r="E602" t="s">
        <v>2344</v>
      </c>
      <c r="F602" t="s">
        <v>2344</v>
      </c>
      <c r="G602" t="s">
        <v>2358</v>
      </c>
      <c r="H602" s="54">
        <f>DATEDIF(Table4_2[[#This Row],[Date of Birth]],$K$1,"y")</f>
        <v>33</v>
      </c>
    </row>
    <row r="603" spans="1:8" x14ac:dyDescent="0.3">
      <c r="A603" t="s">
        <v>159</v>
      </c>
      <c r="B603" s="77">
        <v>36005</v>
      </c>
      <c r="C603" s="54">
        <v>0</v>
      </c>
      <c r="D603" s="2">
        <v>38126.25</v>
      </c>
      <c r="E603" t="s">
        <v>2347</v>
      </c>
      <c r="F603" t="s">
        <v>2345</v>
      </c>
      <c r="G603" t="s">
        <v>2346</v>
      </c>
      <c r="H603" s="54">
        <f>DATEDIF(Table4_2[[#This Row],[Date of Birth]],$K$1,"y")</f>
        <v>24</v>
      </c>
    </row>
    <row r="604" spans="1:8" x14ac:dyDescent="0.3">
      <c r="A604" t="s">
        <v>1545</v>
      </c>
      <c r="B604" s="77">
        <v>37868</v>
      </c>
      <c r="C604" s="54">
        <v>0</v>
      </c>
      <c r="D604" s="2">
        <v>6638.16</v>
      </c>
      <c r="E604" t="s">
        <v>2344</v>
      </c>
      <c r="F604" t="s">
        <v>2347</v>
      </c>
      <c r="G604" t="s">
        <v>2348</v>
      </c>
      <c r="H604" s="54">
        <f>DATEDIF(Table4_2[[#This Row],[Date of Birth]],$K$1,"y")</f>
        <v>19</v>
      </c>
    </row>
    <row r="605" spans="1:8" x14ac:dyDescent="0.3">
      <c r="A605" t="s">
        <v>1546</v>
      </c>
      <c r="B605" s="77">
        <v>26905</v>
      </c>
      <c r="C605" s="54">
        <v>0</v>
      </c>
      <c r="D605" s="2">
        <v>6630.31</v>
      </c>
      <c r="E605" t="s">
        <v>2344</v>
      </c>
      <c r="F605" t="s">
        <v>2347</v>
      </c>
      <c r="G605" t="s">
        <v>2346</v>
      </c>
      <c r="H605" s="54">
        <f>DATEDIF(Table4_2[[#This Row],[Date of Birth]],$K$1,"y")</f>
        <v>49</v>
      </c>
    </row>
    <row r="606" spans="1:8" x14ac:dyDescent="0.3">
      <c r="A606" t="s">
        <v>1547</v>
      </c>
      <c r="B606" s="77">
        <v>30191</v>
      </c>
      <c r="C606" s="54">
        <v>1</v>
      </c>
      <c r="D606" s="2">
        <v>6610.11</v>
      </c>
      <c r="E606" t="s">
        <v>2345</v>
      </c>
      <c r="F606" t="s">
        <v>2344</v>
      </c>
      <c r="G606" t="s">
        <v>2350</v>
      </c>
      <c r="H606" s="54">
        <f>DATEDIF(Table4_2[[#This Row],[Date of Birth]],$K$1,"y")</f>
        <v>40</v>
      </c>
    </row>
    <row r="607" spans="1:8" x14ac:dyDescent="0.3">
      <c r="A607" t="s">
        <v>1548</v>
      </c>
      <c r="B607" s="77">
        <v>30262</v>
      </c>
      <c r="C607" s="54">
        <v>2</v>
      </c>
      <c r="D607" s="2">
        <v>6600.36</v>
      </c>
      <c r="E607" t="s">
        <v>2344</v>
      </c>
      <c r="F607" t="s">
        <v>2345</v>
      </c>
      <c r="G607" t="s">
        <v>2349</v>
      </c>
      <c r="H607" s="54">
        <f>DATEDIF(Table4_2[[#This Row],[Date of Birth]],$K$1,"y")</f>
        <v>40</v>
      </c>
    </row>
    <row r="608" spans="1:8" x14ac:dyDescent="0.3">
      <c r="A608" t="s">
        <v>1549</v>
      </c>
      <c r="B608" s="77">
        <v>30314</v>
      </c>
      <c r="C608" s="54">
        <v>1</v>
      </c>
      <c r="D608" s="2">
        <v>6600.21</v>
      </c>
      <c r="E608" t="s">
        <v>2345</v>
      </c>
      <c r="F608" t="s">
        <v>2344</v>
      </c>
      <c r="G608" t="s">
        <v>2352</v>
      </c>
      <c r="H608" s="54">
        <f>DATEDIF(Table4_2[[#This Row],[Date of Birth]],$K$1,"y")</f>
        <v>40</v>
      </c>
    </row>
    <row r="609" spans="1:8" x14ac:dyDescent="0.3">
      <c r="A609" t="s">
        <v>1550</v>
      </c>
      <c r="B609" s="77">
        <v>30277</v>
      </c>
      <c r="C609" s="54">
        <v>2</v>
      </c>
      <c r="D609" s="2">
        <v>6593.51</v>
      </c>
      <c r="E609" t="s">
        <v>2344</v>
      </c>
      <c r="F609" t="s">
        <v>2347</v>
      </c>
      <c r="G609" t="s">
        <v>2346</v>
      </c>
      <c r="H609" s="54">
        <f>DATEDIF(Table4_2[[#This Row],[Date of Birth]],$K$1,"y")</f>
        <v>40</v>
      </c>
    </row>
    <row r="610" spans="1:8" x14ac:dyDescent="0.3">
      <c r="A610" t="s">
        <v>1551</v>
      </c>
      <c r="B610" s="77">
        <v>30960</v>
      </c>
      <c r="C610" s="54">
        <v>2</v>
      </c>
      <c r="D610" s="2">
        <v>6571.54</v>
      </c>
      <c r="E610" t="s">
        <v>2344</v>
      </c>
      <c r="F610" t="s">
        <v>2345</v>
      </c>
      <c r="G610" t="s">
        <v>2349</v>
      </c>
      <c r="H610" s="54">
        <f>DATEDIF(Table4_2[[#This Row],[Date of Birth]],$K$1,"y")</f>
        <v>38</v>
      </c>
    </row>
    <row r="611" spans="1:8" x14ac:dyDescent="0.3">
      <c r="A611" t="s">
        <v>1552</v>
      </c>
      <c r="B611" s="77">
        <v>29787</v>
      </c>
      <c r="C611" s="54">
        <v>0</v>
      </c>
      <c r="D611" s="2">
        <v>6571.02</v>
      </c>
      <c r="E611" t="s">
        <v>2344</v>
      </c>
      <c r="F611" t="s">
        <v>2347</v>
      </c>
      <c r="G611" t="s">
        <v>2348</v>
      </c>
      <c r="H611" s="54">
        <f>DATEDIF(Table4_2[[#This Row],[Date of Birth]],$K$1,"y")</f>
        <v>41</v>
      </c>
    </row>
    <row r="612" spans="1:8" x14ac:dyDescent="0.3">
      <c r="A612" t="s">
        <v>1553</v>
      </c>
      <c r="B612" s="77">
        <v>30945</v>
      </c>
      <c r="C612" s="54">
        <v>1</v>
      </c>
      <c r="D612" s="2">
        <v>6555.07</v>
      </c>
      <c r="E612" t="s">
        <v>2344</v>
      </c>
      <c r="F612" t="s">
        <v>2344</v>
      </c>
      <c r="G612" t="s">
        <v>2355</v>
      </c>
      <c r="H612" s="54">
        <f>DATEDIF(Table4_2[[#This Row],[Date of Birth]],$K$1,"y")</f>
        <v>38</v>
      </c>
    </row>
    <row r="613" spans="1:8" x14ac:dyDescent="0.3">
      <c r="A613" t="s">
        <v>1554</v>
      </c>
      <c r="B613" s="77">
        <v>25183</v>
      </c>
      <c r="C613" s="54">
        <v>0</v>
      </c>
      <c r="D613" s="2">
        <v>6552.01</v>
      </c>
      <c r="E613" t="s">
        <v>2345</v>
      </c>
      <c r="F613" t="s">
        <v>2344</v>
      </c>
      <c r="G613" t="s">
        <v>2346</v>
      </c>
      <c r="H613" s="54">
        <f>DATEDIF(Table4_2[[#This Row],[Date of Birth]],$K$1,"y")</f>
        <v>54</v>
      </c>
    </row>
    <row r="614" spans="1:8" x14ac:dyDescent="0.3">
      <c r="A614" t="s">
        <v>160</v>
      </c>
      <c r="B614" s="77">
        <v>29107</v>
      </c>
      <c r="C614" s="54">
        <v>0</v>
      </c>
      <c r="D614" s="2">
        <v>37829.72</v>
      </c>
      <c r="E614" t="s">
        <v>2347</v>
      </c>
      <c r="F614" t="s">
        <v>2344</v>
      </c>
      <c r="G614" t="s">
        <v>2349</v>
      </c>
      <c r="H614" s="54">
        <f>DATEDIF(Table4_2[[#This Row],[Date of Birth]],$K$1,"y")</f>
        <v>43</v>
      </c>
    </row>
    <row r="615" spans="1:8" x14ac:dyDescent="0.3">
      <c r="A615" t="s">
        <v>1555</v>
      </c>
      <c r="B615" s="77">
        <v>32726</v>
      </c>
      <c r="C615" s="54">
        <v>3</v>
      </c>
      <c r="D615" s="2">
        <v>6551.75</v>
      </c>
      <c r="E615" t="s">
        <v>2344</v>
      </c>
      <c r="F615" t="s">
        <v>2344</v>
      </c>
      <c r="G615" t="s">
        <v>2355</v>
      </c>
      <c r="H615" s="54">
        <f>DATEDIF(Table4_2[[#This Row],[Date of Birth]],$K$1,"y")</f>
        <v>33</v>
      </c>
    </row>
    <row r="616" spans="1:8" x14ac:dyDescent="0.3">
      <c r="A616" t="s">
        <v>1556</v>
      </c>
      <c r="B616" s="77">
        <v>31764</v>
      </c>
      <c r="C616" s="54">
        <v>3</v>
      </c>
      <c r="D616" s="2">
        <v>6548.2</v>
      </c>
      <c r="E616" t="s">
        <v>2344</v>
      </c>
      <c r="F616" t="s">
        <v>2345</v>
      </c>
      <c r="G616" t="s">
        <v>2348</v>
      </c>
      <c r="H616" s="54">
        <f>DATEDIF(Table4_2[[#This Row],[Date of Birth]],$K$1,"y")</f>
        <v>36</v>
      </c>
    </row>
    <row r="617" spans="1:8" x14ac:dyDescent="0.3">
      <c r="A617" t="s">
        <v>1557</v>
      </c>
      <c r="B617" s="77">
        <v>25540</v>
      </c>
      <c r="C617" s="54">
        <v>0</v>
      </c>
      <c r="D617" s="2">
        <v>6546.16</v>
      </c>
      <c r="E617" t="s">
        <v>2344</v>
      </c>
      <c r="F617" t="s">
        <v>2345</v>
      </c>
      <c r="G617" t="s">
        <v>2346</v>
      </c>
      <c r="H617" s="54">
        <f>DATEDIF(Table4_2[[#This Row],[Date of Birth]],$K$1,"y")</f>
        <v>53</v>
      </c>
    </row>
    <row r="618" spans="1:8" x14ac:dyDescent="0.3">
      <c r="A618" t="s">
        <v>1558</v>
      </c>
      <c r="B618" s="77">
        <v>30226</v>
      </c>
      <c r="C618" s="54">
        <v>3</v>
      </c>
      <c r="D618" s="2">
        <v>6536.68</v>
      </c>
      <c r="E618" t="s">
        <v>2344</v>
      </c>
      <c r="F618" t="s">
        <v>2344</v>
      </c>
      <c r="G618" t="s">
        <v>2348</v>
      </c>
      <c r="H618" s="54">
        <f>DATEDIF(Table4_2[[#This Row],[Date of Birth]],$K$1,"y")</f>
        <v>40</v>
      </c>
    </row>
    <row r="619" spans="1:8" x14ac:dyDescent="0.3">
      <c r="A619" t="s">
        <v>1559</v>
      </c>
      <c r="B619" s="77">
        <v>30175</v>
      </c>
      <c r="C619" s="54">
        <v>3</v>
      </c>
      <c r="D619" s="2">
        <v>6532.04</v>
      </c>
      <c r="E619" t="s">
        <v>2344</v>
      </c>
      <c r="F619" t="s">
        <v>2347</v>
      </c>
      <c r="G619" t="s">
        <v>2346</v>
      </c>
      <c r="H619" s="54">
        <f>DATEDIF(Table4_2[[#This Row],[Date of Birth]],$K$1,"y")</f>
        <v>40</v>
      </c>
    </row>
    <row r="620" spans="1:8" x14ac:dyDescent="0.3">
      <c r="A620" t="s">
        <v>1560</v>
      </c>
      <c r="B620" s="77">
        <v>28056</v>
      </c>
      <c r="C620" s="54">
        <v>2</v>
      </c>
      <c r="D620" s="2">
        <v>6529.21</v>
      </c>
      <c r="E620" t="s">
        <v>2344</v>
      </c>
      <c r="F620" t="s">
        <v>2347</v>
      </c>
      <c r="G620" t="s">
        <v>2346</v>
      </c>
      <c r="H620" s="54">
        <f>DATEDIF(Table4_2[[#This Row],[Date of Birth]],$K$1,"y")</f>
        <v>46</v>
      </c>
    </row>
    <row r="621" spans="1:8" x14ac:dyDescent="0.3">
      <c r="A621" t="s">
        <v>1561</v>
      </c>
      <c r="B621" s="77">
        <v>34522</v>
      </c>
      <c r="C621" s="54">
        <v>0</v>
      </c>
      <c r="D621" s="2">
        <v>6512.24</v>
      </c>
      <c r="E621" t="s">
        <v>2344</v>
      </c>
      <c r="F621" t="s">
        <v>2347</v>
      </c>
      <c r="G621" t="s">
        <v>2358</v>
      </c>
      <c r="H621" s="54">
        <f>DATEDIF(Table4_2[[#This Row],[Date of Birth]],$K$1,"y")</f>
        <v>28</v>
      </c>
    </row>
    <row r="622" spans="1:8" x14ac:dyDescent="0.3">
      <c r="A622" t="s">
        <v>1562</v>
      </c>
      <c r="B622" s="77">
        <v>30191</v>
      </c>
      <c r="C622" s="54">
        <v>1</v>
      </c>
      <c r="D622" s="2">
        <v>6500.24</v>
      </c>
      <c r="E622" t="s">
        <v>2344</v>
      </c>
      <c r="F622" t="s">
        <v>2344</v>
      </c>
      <c r="G622" t="s">
        <v>2346</v>
      </c>
      <c r="H622" s="54">
        <f>DATEDIF(Table4_2[[#This Row],[Date of Birth]],$K$1,"y")</f>
        <v>40</v>
      </c>
    </row>
    <row r="623" spans="1:8" x14ac:dyDescent="0.3">
      <c r="A623" t="s">
        <v>1563</v>
      </c>
      <c r="B623" s="77">
        <v>30233</v>
      </c>
      <c r="C623" s="54">
        <v>1</v>
      </c>
      <c r="D623" s="2">
        <v>6496.89</v>
      </c>
      <c r="E623" t="s">
        <v>2344</v>
      </c>
      <c r="F623" t="s">
        <v>2345</v>
      </c>
      <c r="G623" t="s">
        <v>2349</v>
      </c>
      <c r="H623" s="54">
        <f>DATEDIF(Table4_2[[#This Row],[Date of Birth]],$K$1,"y")</f>
        <v>40</v>
      </c>
    </row>
    <row r="624" spans="1:8" x14ac:dyDescent="0.3">
      <c r="A624" t="s">
        <v>1564</v>
      </c>
      <c r="B624" s="77">
        <v>25903</v>
      </c>
      <c r="C624" s="54">
        <v>0</v>
      </c>
      <c r="D624" s="2">
        <v>6481.67</v>
      </c>
      <c r="E624" t="s">
        <v>2344</v>
      </c>
      <c r="F624" t="s">
        <v>2344</v>
      </c>
      <c r="G624" t="s">
        <v>2346</v>
      </c>
      <c r="H624" s="54">
        <f>DATEDIF(Table4_2[[#This Row],[Date of Birth]],$K$1,"y")</f>
        <v>52</v>
      </c>
    </row>
    <row r="625" spans="1:8" x14ac:dyDescent="0.3">
      <c r="A625" t="s">
        <v>161</v>
      </c>
      <c r="B625" s="77">
        <v>30523</v>
      </c>
      <c r="C625" s="54">
        <v>3</v>
      </c>
      <c r="D625" s="2">
        <v>37800.980000000003</v>
      </c>
      <c r="E625" t="s">
        <v>2344</v>
      </c>
      <c r="F625" t="s">
        <v>2344</v>
      </c>
      <c r="G625" t="s">
        <v>2349</v>
      </c>
      <c r="H625" s="54">
        <f>DATEDIF(Table4_2[[#This Row],[Date of Birth]],$K$1,"y")</f>
        <v>39</v>
      </c>
    </row>
    <row r="626" spans="1:8" x14ac:dyDescent="0.3">
      <c r="A626" t="s">
        <v>1565</v>
      </c>
      <c r="B626" s="77">
        <v>29380</v>
      </c>
      <c r="C626" s="54">
        <v>0</v>
      </c>
      <c r="D626" s="2">
        <v>6474.01</v>
      </c>
      <c r="E626" t="s">
        <v>2344</v>
      </c>
      <c r="F626" t="s">
        <v>2345</v>
      </c>
      <c r="G626" t="s">
        <v>2349</v>
      </c>
      <c r="H626" s="54">
        <f>DATEDIF(Table4_2[[#This Row],[Date of Birth]],$K$1,"y")</f>
        <v>43</v>
      </c>
    </row>
    <row r="627" spans="1:8" x14ac:dyDescent="0.3">
      <c r="A627" t="s">
        <v>1566</v>
      </c>
      <c r="B627" s="77">
        <v>29794</v>
      </c>
      <c r="C627" s="54">
        <v>1</v>
      </c>
      <c r="D627" s="2">
        <v>6473.15</v>
      </c>
      <c r="E627" t="s">
        <v>2344</v>
      </c>
      <c r="F627" t="s">
        <v>2344</v>
      </c>
      <c r="G627" t="s">
        <v>2346</v>
      </c>
      <c r="H627" s="54">
        <f>DATEDIF(Table4_2[[#This Row],[Date of Birth]],$K$1,"y")</f>
        <v>41</v>
      </c>
    </row>
    <row r="628" spans="1:8" x14ac:dyDescent="0.3">
      <c r="A628" t="s">
        <v>1567</v>
      </c>
      <c r="B628" s="77">
        <v>30987</v>
      </c>
      <c r="C628" s="54">
        <v>2</v>
      </c>
      <c r="D628" s="2">
        <v>6457.84</v>
      </c>
      <c r="E628" t="s">
        <v>2344</v>
      </c>
      <c r="F628" t="s">
        <v>2345</v>
      </c>
      <c r="G628" t="s">
        <v>2348</v>
      </c>
      <c r="H628" s="54">
        <f>DATEDIF(Table4_2[[#This Row],[Date of Birth]],$K$1,"y")</f>
        <v>38</v>
      </c>
    </row>
    <row r="629" spans="1:8" x14ac:dyDescent="0.3">
      <c r="A629" t="s">
        <v>1568</v>
      </c>
      <c r="B629" s="77">
        <v>30920</v>
      </c>
      <c r="C629" s="54">
        <v>2</v>
      </c>
      <c r="D629" s="2">
        <v>6455.86</v>
      </c>
      <c r="E629" t="s">
        <v>2345</v>
      </c>
      <c r="F629" t="s">
        <v>2345</v>
      </c>
      <c r="G629" t="s">
        <v>2348</v>
      </c>
      <c r="H629" s="54">
        <f>DATEDIF(Table4_2[[#This Row],[Date of Birth]],$K$1,"y")</f>
        <v>38</v>
      </c>
    </row>
    <row r="630" spans="1:8" x14ac:dyDescent="0.3">
      <c r="A630" t="s">
        <v>1569</v>
      </c>
      <c r="B630" s="77">
        <v>31250</v>
      </c>
      <c r="C630" s="54">
        <v>3</v>
      </c>
      <c r="D630" s="2">
        <v>6435.62</v>
      </c>
      <c r="E630" t="s">
        <v>2345</v>
      </c>
      <c r="F630" t="s">
        <v>2344</v>
      </c>
      <c r="G630" t="s">
        <v>2346</v>
      </c>
      <c r="H630" s="54">
        <f>DATEDIF(Table4_2[[#This Row],[Date of Birth]],$K$1,"y")</f>
        <v>37</v>
      </c>
    </row>
    <row r="631" spans="1:8" x14ac:dyDescent="0.3">
      <c r="A631" t="s">
        <v>1570</v>
      </c>
      <c r="B631" s="77">
        <v>27611</v>
      </c>
      <c r="C631" s="54">
        <v>1</v>
      </c>
      <c r="D631" s="2">
        <v>6423.48</v>
      </c>
      <c r="E631" t="s">
        <v>2344</v>
      </c>
      <c r="F631" t="s">
        <v>2345</v>
      </c>
      <c r="G631" t="s">
        <v>2346</v>
      </c>
      <c r="H631" s="54">
        <f>DATEDIF(Table4_2[[#This Row],[Date of Birth]],$K$1,"y")</f>
        <v>47</v>
      </c>
    </row>
    <row r="632" spans="1:8" x14ac:dyDescent="0.3">
      <c r="A632" t="s">
        <v>1571</v>
      </c>
      <c r="B632" s="77">
        <v>28124</v>
      </c>
      <c r="C632" s="54">
        <v>2</v>
      </c>
      <c r="D632" s="2">
        <v>6417.28</v>
      </c>
      <c r="E632" t="s">
        <v>2344</v>
      </c>
      <c r="F632" t="s">
        <v>2345</v>
      </c>
      <c r="G632" t="s">
        <v>2346</v>
      </c>
      <c r="H632" s="54">
        <f>DATEDIF(Table4_2[[#This Row],[Date of Birth]],$K$1,"y")</f>
        <v>46</v>
      </c>
    </row>
    <row r="633" spans="1:8" x14ac:dyDescent="0.3">
      <c r="A633" t="s">
        <v>1572</v>
      </c>
      <c r="B633" s="77">
        <v>32024</v>
      </c>
      <c r="C633" s="54">
        <v>3</v>
      </c>
      <c r="D633" s="2">
        <v>6414.18</v>
      </c>
      <c r="E633" t="s">
        <v>2344</v>
      </c>
      <c r="F633" t="s">
        <v>2344</v>
      </c>
      <c r="G633" t="s">
        <v>2349</v>
      </c>
      <c r="H633" s="54">
        <f>DATEDIF(Table4_2[[#This Row],[Date of Birth]],$K$1,"y")</f>
        <v>35</v>
      </c>
    </row>
    <row r="634" spans="1:8" x14ac:dyDescent="0.3">
      <c r="A634" t="s">
        <v>1573</v>
      </c>
      <c r="B634" s="77">
        <v>26167</v>
      </c>
      <c r="C634" s="54">
        <v>0</v>
      </c>
      <c r="D634" s="2">
        <v>6412.34</v>
      </c>
      <c r="E634" t="s">
        <v>2344</v>
      </c>
      <c r="F634" t="s">
        <v>2345</v>
      </c>
      <c r="G634" t="s">
        <v>2346</v>
      </c>
      <c r="H634" s="54">
        <f>DATEDIF(Table4_2[[#This Row],[Date of Birth]],$K$1,"y")</f>
        <v>51</v>
      </c>
    </row>
    <row r="635" spans="1:8" x14ac:dyDescent="0.3">
      <c r="A635" t="s">
        <v>1574</v>
      </c>
      <c r="B635" s="77">
        <v>25800</v>
      </c>
      <c r="C635" s="54">
        <v>0</v>
      </c>
      <c r="D635" s="2">
        <v>6407.05</v>
      </c>
      <c r="E635" t="s">
        <v>2344</v>
      </c>
      <c r="F635" t="s">
        <v>2347</v>
      </c>
      <c r="G635" t="s">
        <v>2346</v>
      </c>
      <c r="H635" s="54">
        <f>DATEDIF(Table4_2[[#This Row],[Date of Birth]],$K$1,"y")</f>
        <v>52</v>
      </c>
    </row>
    <row r="636" spans="1:8" x14ac:dyDescent="0.3">
      <c r="A636" t="s">
        <v>162</v>
      </c>
      <c r="B636" s="77">
        <v>31639</v>
      </c>
      <c r="C636" s="54">
        <v>0</v>
      </c>
      <c r="D636" s="2">
        <v>37742.58</v>
      </c>
      <c r="E636" t="s">
        <v>2347</v>
      </c>
      <c r="F636" t="s">
        <v>2347</v>
      </c>
      <c r="G636" t="s">
        <v>2346</v>
      </c>
      <c r="H636" s="54">
        <f>DATEDIF(Table4_2[[#This Row],[Date of Birth]],$K$1,"y")</f>
        <v>36</v>
      </c>
    </row>
    <row r="637" spans="1:8" x14ac:dyDescent="0.3">
      <c r="A637" t="s">
        <v>1575</v>
      </c>
      <c r="B637" s="77">
        <v>31391</v>
      </c>
      <c r="C637" s="54">
        <v>2</v>
      </c>
      <c r="D637" s="2">
        <v>6406.41</v>
      </c>
      <c r="E637" t="s">
        <v>2347</v>
      </c>
      <c r="F637" t="s">
        <v>2345</v>
      </c>
      <c r="G637" t="s">
        <v>2357</v>
      </c>
      <c r="H637" s="54">
        <f>DATEDIF(Table4_2[[#This Row],[Date of Birth]],$K$1,"y")</f>
        <v>37</v>
      </c>
    </row>
    <row r="638" spans="1:8" x14ac:dyDescent="0.3">
      <c r="A638" t="s">
        <v>1576</v>
      </c>
      <c r="B638" s="77">
        <v>32029</v>
      </c>
      <c r="C638" s="54">
        <v>2</v>
      </c>
      <c r="D638" s="2">
        <v>6402.29</v>
      </c>
      <c r="E638" t="s">
        <v>2344</v>
      </c>
      <c r="F638" t="s">
        <v>2345</v>
      </c>
      <c r="G638" t="s">
        <v>2355</v>
      </c>
      <c r="H638" s="54">
        <f>DATEDIF(Table4_2[[#This Row],[Date of Birth]],$K$1,"y")</f>
        <v>35</v>
      </c>
    </row>
    <row r="639" spans="1:8" x14ac:dyDescent="0.3">
      <c r="A639" t="s">
        <v>1577</v>
      </c>
      <c r="B639" s="77">
        <v>30252</v>
      </c>
      <c r="C639" s="54">
        <v>1</v>
      </c>
      <c r="D639" s="2">
        <v>6393.6</v>
      </c>
      <c r="E639" t="s">
        <v>2344</v>
      </c>
      <c r="F639" t="s">
        <v>2347</v>
      </c>
      <c r="G639" t="s">
        <v>2348</v>
      </c>
      <c r="H639" s="54">
        <f>DATEDIF(Table4_2[[#This Row],[Date of Birth]],$K$1,"y")</f>
        <v>40</v>
      </c>
    </row>
    <row r="640" spans="1:8" x14ac:dyDescent="0.3">
      <c r="A640" t="s">
        <v>1578</v>
      </c>
      <c r="B640" s="77">
        <v>35658</v>
      </c>
      <c r="C640" s="54">
        <v>0</v>
      </c>
      <c r="D640" s="2">
        <v>6389.53</v>
      </c>
      <c r="E640" t="s">
        <v>2344</v>
      </c>
      <c r="F640" t="s">
        <v>2344</v>
      </c>
      <c r="G640" t="s">
        <v>2358</v>
      </c>
      <c r="H640" s="54">
        <f>DATEDIF(Table4_2[[#This Row],[Date of Birth]],$K$1,"y")</f>
        <v>25</v>
      </c>
    </row>
    <row r="641" spans="1:8" x14ac:dyDescent="0.3">
      <c r="A641" t="s">
        <v>1579</v>
      </c>
      <c r="B641" s="77">
        <v>30169</v>
      </c>
      <c r="C641" s="54">
        <v>1</v>
      </c>
      <c r="D641" s="2">
        <v>6389.38</v>
      </c>
      <c r="E641" t="s">
        <v>2347</v>
      </c>
      <c r="F641" t="s">
        <v>2344</v>
      </c>
      <c r="G641" t="s">
        <v>2348</v>
      </c>
      <c r="H641" s="54">
        <f>DATEDIF(Table4_2[[#This Row],[Date of Birth]],$K$1,"y")</f>
        <v>40</v>
      </c>
    </row>
    <row r="642" spans="1:8" x14ac:dyDescent="0.3">
      <c r="A642" t="s">
        <v>1580</v>
      </c>
      <c r="B642" s="77">
        <v>28082</v>
      </c>
      <c r="C642" s="54">
        <v>2</v>
      </c>
      <c r="D642" s="2">
        <v>6374.16</v>
      </c>
      <c r="E642" t="s">
        <v>2344</v>
      </c>
      <c r="F642" t="s">
        <v>2344</v>
      </c>
      <c r="G642" t="s">
        <v>2346</v>
      </c>
      <c r="H642" s="54">
        <f>DATEDIF(Table4_2[[#This Row],[Date of Birth]],$K$1,"y")</f>
        <v>46</v>
      </c>
    </row>
    <row r="643" spans="1:8" x14ac:dyDescent="0.3">
      <c r="A643" t="s">
        <v>1581</v>
      </c>
      <c r="B643" s="77">
        <v>30907</v>
      </c>
      <c r="C643" s="54">
        <v>1</v>
      </c>
      <c r="D643" s="2">
        <v>6373.56</v>
      </c>
      <c r="E643" t="s">
        <v>2344</v>
      </c>
      <c r="F643" t="s">
        <v>2347</v>
      </c>
      <c r="G643" t="s">
        <v>2348</v>
      </c>
      <c r="H643" s="54">
        <f>DATEDIF(Table4_2[[#This Row],[Date of Birth]],$K$1,"y")</f>
        <v>38</v>
      </c>
    </row>
    <row r="644" spans="1:8" x14ac:dyDescent="0.3">
      <c r="A644" t="s">
        <v>1582</v>
      </c>
      <c r="B644" s="77">
        <v>25881</v>
      </c>
      <c r="C644" s="54">
        <v>0</v>
      </c>
      <c r="D644" s="2">
        <v>6367.31</v>
      </c>
      <c r="E644" t="s">
        <v>2344</v>
      </c>
      <c r="F644" t="s">
        <v>2347</v>
      </c>
      <c r="G644" t="s">
        <v>2346</v>
      </c>
      <c r="H644" s="54">
        <f>DATEDIF(Table4_2[[#This Row],[Date of Birth]],$K$1,"y")</f>
        <v>52</v>
      </c>
    </row>
    <row r="645" spans="1:8" x14ac:dyDescent="0.3">
      <c r="A645" t="s">
        <v>1583</v>
      </c>
      <c r="B645" s="77">
        <v>35253</v>
      </c>
      <c r="C645" s="54">
        <v>0</v>
      </c>
      <c r="D645" s="2">
        <v>6361.47</v>
      </c>
      <c r="E645" t="s">
        <v>2344</v>
      </c>
      <c r="F645" t="s">
        <v>2345</v>
      </c>
      <c r="G645" t="s">
        <v>2358</v>
      </c>
      <c r="H645" s="54">
        <f>DATEDIF(Table4_2[[#This Row],[Date of Birth]],$K$1,"y")</f>
        <v>26</v>
      </c>
    </row>
    <row r="646" spans="1:8" x14ac:dyDescent="0.3">
      <c r="A646" t="s">
        <v>1584</v>
      </c>
      <c r="B646" s="77">
        <v>32683</v>
      </c>
      <c r="C646" s="54">
        <v>3</v>
      </c>
      <c r="D646" s="2">
        <v>6360.99</v>
      </c>
      <c r="E646" t="s">
        <v>2344</v>
      </c>
      <c r="F646" t="s">
        <v>2344</v>
      </c>
      <c r="G646" t="s">
        <v>2348</v>
      </c>
      <c r="H646" s="54">
        <f>DATEDIF(Table4_2[[#This Row],[Date of Birth]],$K$1,"y")</f>
        <v>33</v>
      </c>
    </row>
    <row r="647" spans="1:8" x14ac:dyDescent="0.3">
      <c r="A647" t="s">
        <v>163</v>
      </c>
      <c r="B647" s="77">
        <v>28021</v>
      </c>
      <c r="C647" s="54">
        <v>2</v>
      </c>
      <c r="D647" s="2">
        <v>37735.199999999997</v>
      </c>
      <c r="E647" t="s">
        <v>2344</v>
      </c>
      <c r="F647" t="s">
        <v>2344</v>
      </c>
      <c r="G647" t="s">
        <v>2349</v>
      </c>
      <c r="H647" s="54">
        <f>DATEDIF(Table4_2[[#This Row],[Date of Birth]],$K$1,"y")</f>
        <v>46</v>
      </c>
    </row>
    <row r="648" spans="1:8" x14ac:dyDescent="0.3">
      <c r="A648" t="s">
        <v>1585</v>
      </c>
      <c r="B648" s="77">
        <v>29524</v>
      </c>
      <c r="C648" s="54">
        <v>0</v>
      </c>
      <c r="D648" s="2">
        <v>6358.78</v>
      </c>
      <c r="E648" t="s">
        <v>2344</v>
      </c>
      <c r="F648" t="s">
        <v>2347</v>
      </c>
      <c r="G648" t="s">
        <v>2348</v>
      </c>
      <c r="H648" s="54">
        <f>DATEDIF(Table4_2[[#This Row],[Date of Birth]],$K$1,"y")</f>
        <v>42</v>
      </c>
    </row>
    <row r="649" spans="1:8" x14ac:dyDescent="0.3">
      <c r="A649" t="s">
        <v>1586</v>
      </c>
      <c r="B649" s="77">
        <v>30547</v>
      </c>
      <c r="C649" s="54">
        <v>2</v>
      </c>
      <c r="D649" s="2">
        <v>6356.27</v>
      </c>
      <c r="E649" t="s">
        <v>2345</v>
      </c>
      <c r="F649" t="s">
        <v>2344</v>
      </c>
      <c r="G649" t="s">
        <v>2346</v>
      </c>
      <c r="H649" s="54">
        <f>DATEDIF(Table4_2[[#This Row],[Date of Birth]],$K$1,"y")</f>
        <v>39</v>
      </c>
    </row>
    <row r="650" spans="1:8" x14ac:dyDescent="0.3">
      <c r="A650" t="s">
        <v>1587</v>
      </c>
      <c r="B650" s="77">
        <v>30610</v>
      </c>
      <c r="C650" s="54">
        <v>2</v>
      </c>
      <c r="D650" s="2">
        <v>6338.08</v>
      </c>
      <c r="E650" t="s">
        <v>2344</v>
      </c>
      <c r="F650" t="s">
        <v>2347</v>
      </c>
      <c r="G650" t="s">
        <v>2346</v>
      </c>
      <c r="H650" s="54">
        <f>DATEDIF(Table4_2[[#This Row],[Date of Birth]],$K$1,"y")</f>
        <v>39</v>
      </c>
    </row>
    <row r="651" spans="1:8" x14ac:dyDescent="0.3">
      <c r="A651" t="s">
        <v>1588</v>
      </c>
      <c r="B651" s="77">
        <v>31680</v>
      </c>
      <c r="C651" s="54">
        <v>3</v>
      </c>
      <c r="D651" s="2">
        <v>6335.64</v>
      </c>
      <c r="E651" t="s">
        <v>2344</v>
      </c>
      <c r="F651" t="s">
        <v>2344</v>
      </c>
      <c r="G651" t="s">
        <v>2346</v>
      </c>
      <c r="H651" s="54">
        <f>DATEDIF(Table4_2[[#This Row],[Date of Birth]],$K$1,"y")</f>
        <v>36</v>
      </c>
    </row>
    <row r="652" spans="1:8" x14ac:dyDescent="0.3">
      <c r="A652" t="s">
        <v>1589</v>
      </c>
      <c r="B652" s="77">
        <v>33098</v>
      </c>
      <c r="C652" s="54">
        <v>3</v>
      </c>
      <c r="D652" s="2">
        <v>6334.34</v>
      </c>
      <c r="E652" t="s">
        <v>2344</v>
      </c>
      <c r="F652" t="s">
        <v>2344</v>
      </c>
      <c r="G652" t="s">
        <v>2355</v>
      </c>
      <c r="H652" s="54">
        <f>DATEDIF(Table4_2[[#This Row],[Date of Birth]],$K$1,"y")</f>
        <v>32</v>
      </c>
    </row>
    <row r="653" spans="1:8" x14ac:dyDescent="0.3">
      <c r="A653" t="s">
        <v>1590</v>
      </c>
      <c r="B653" s="77">
        <v>31396</v>
      </c>
      <c r="C653" s="54">
        <v>2</v>
      </c>
      <c r="D653" s="2">
        <v>6313.76</v>
      </c>
      <c r="E653" t="s">
        <v>2344</v>
      </c>
      <c r="F653" t="s">
        <v>2347</v>
      </c>
      <c r="G653" t="s">
        <v>2346</v>
      </c>
      <c r="H653" s="54">
        <f>DATEDIF(Table4_2[[#This Row],[Date of Birth]],$K$1,"y")</f>
        <v>37</v>
      </c>
    </row>
    <row r="654" spans="1:8" x14ac:dyDescent="0.3">
      <c r="A654" t="s">
        <v>1591</v>
      </c>
      <c r="B654" s="77">
        <v>31370</v>
      </c>
      <c r="C654" s="54">
        <v>2</v>
      </c>
      <c r="D654" s="2">
        <v>6311.95</v>
      </c>
      <c r="E654" t="s">
        <v>2344</v>
      </c>
      <c r="F654" t="s">
        <v>2347</v>
      </c>
      <c r="G654" t="s">
        <v>2349</v>
      </c>
      <c r="H654" s="54">
        <f>DATEDIF(Table4_2[[#This Row],[Date of Birth]],$K$1,"y")</f>
        <v>37</v>
      </c>
    </row>
    <row r="655" spans="1:8" x14ac:dyDescent="0.3">
      <c r="A655" t="s">
        <v>1592</v>
      </c>
      <c r="B655" s="77">
        <v>38195</v>
      </c>
      <c r="C655" s="54">
        <v>0</v>
      </c>
      <c r="D655" s="2">
        <v>6311.11</v>
      </c>
      <c r="E655" t="s">
        <v>2344</v>
      </c>
      <c r="F655" t="s">
        <v>2344</v>
      </c>
      <c r="G655" t="s">
        <v>2349</v>
      </c>
      <c r="H655" s="54">
        <f>DATEDIF(Table4_2[[#This Row],[Date of Birth]],$K$1,"y")</f>
        <v>18</v>
      </c>
    </row>
    <row r="656" spans="1:8" x14ac:dyDescent="0.3">
      <c r="A656" t="s">
        <v>1593</v>
      </c>
      <c r="B656" s="77">
        <v>25450</v>
      </c>
      <c r="C656" s="54">
        <v>0</v>
      </c>
      <c r="D656" s="2">
        <v>6305.61</v>
      </c>
      <c r="E656" t="s">
        <v>2344</v>
      </c>
      <c r="F656" t="s">
        <v>2344</v>
      </c>
      <c r="G656" t="s">
        <v>2348</v>
      </c>
      <c r="H656" s="54">
        <f>DATEDIF(Table4_2[[#This Row],[Date of Birth]],$K$1,"y")</f>
        <v>53</v>
      </c>
    </row>
    <row r="657" spans="1:8" x14ac:dyDescent="0.3">
      <c r="A657" t="s">
        <v>1594</v>
      </c>
      <c r="B657" s="77">
        <v>27289</v>
      </c>
      <c r="C657" s="54">
        <v>0</v>
      </c>
      <c r="D657" s="2">
        <v>6302.23</v>
      </c>
      <c r="E657" t="s">
        <v>2344</v>
      </c>
      <c r="F657" t="s">
        <v>2347</v>
      </c>
      <c r="G657" t="s">
        <v>2346</v>
      </c>
      <c r="H657" s="54">
        <f>DATEDIF(Table4_2[[#This Row],[Date of Birth]],$K$1,"y")</f>
        <v>48</v>
      </c>
    </row>
    <row r="658" spans="1:8" x14ac:dyDescent="0.3">
      <c r="A658" t="s">
        <v>164</v>
      </c>
      <c r="B658" s="77">
        <v>32426</v>
      </c>
      <c r="C658" s="54">
        <v>1</v>
      </c>
      <c r="D658" s="2">
        <v>37701.879999999997</v>
      </c>
      <c r="E658" t="s">
        <v>2344</v>
      </c>
      <c r="F658" t="s">
        <v>2345</v>
      </c>
      <c r="G658" t="s">
        <v>2356</v>
      </c>
      <c r="H658" s="54">
        <f>DATEDIF(Table4_2[[#This Row],[Date of Birth]],$K$1,"y")</f>
        <v>34</v>
      </c>
    </row>
    <row r="659" spans="1:8" x14ac:dyDescent="0.3">
      <c r="A659" t="s">
        <v>1595</v>
      </c>
      <c r="B659" s="77">
        <v>35250</v>
      </c>
      <c r="C659" s="54">
        <v>0</v>
      </c>
      <c r="D659" s="2">
        <v>6293.63</v>
      </c>
      <c r="E659" t="s">
        <v>2344</v>
      </c>
      <c r="F659" t="s">
        <v>2345</v>
      </c>
      <c r="G659" t="s">
        <v>2358</v>
      </c>
      <c r="H659" s="54">
        <f>DATEDIF(Table4_2[[#This Row],[Date of Birth]],$K$1,"y")</f>
        <v>26</v>
      </c>
    </row>
    <row r="660" spans="1:8" x14ac:dyDescent="0.3">
      <c r="A660" t="s">
        <v>1596</v>
      </c>
      <c r="B660" s="77">
        <v>29824</v>
      </c>
      <c r="C660" s="54">
        <v>1</v>
      </c>
      <c r="D660" s="2">
        <v>6289.75</v>
      </c>
      <c r="E660" t="s">
        <v>2344</v>
      </c>
      <c r="F660" t="s">
        <v>2345</v>
      </c>
      <c r="G660" t="s">
        <v>2346</v>
      </c>
      <c r="H660" s="54">
        <f>DATEDIF(Table4_2[[#This Row],[Date of Birth]],$K$1,"y")</f>
        <v>41</v>
      </c>
    </row>
    <row r="661" spans="1:8" x14ac:dyDescent="0.3">
      <c r="A661" t="s">
        <v>1597</v>
      </c>
      <c r="B661" s="77">
        <v>29914</v>
      </c>
      <c r="C661" s="54">
        <v>1</v>
      </c>
      <c r="D661" s="2">
        <v>6282.24</v>
      </c>
      <c r="E661" t="s">
        <v>2344</v>
      </c>
      <c r="F661" t="s">
        <v>2347</v>
      </c>
      <c r="G661" t="s">
        <v>2349</v>
      </c>
      <c r="H661" s="54">
        <f>DATEDIF(Table4_2[[#This Row],[Date of Birth]],$K$1,"y")</f>
        <v>41</v>
      </c>
    </row>
    <row r="662" spans="1:8" x14ac:dyDescent="0.3">
      <c r="A662" t="s">
        <v>1598</v>
      </c>
      <c r="B662" s="77">
        <v>34258</v>
      </c>
      <c r="C662" s="54">
        <v>0</v>
      </c>
      <c r="D662" s="2">
        <v>6276.3</v>
      </c>
      <c r="E662" t="s">
        <v>2344</v>
      </c>
      <c r="F662" t="s">
        <v>2347</v>
      </c>
      <c r="G662" t="s">
        <v>2354</v>
      </c>
      <c r="H662" s="54">
        <f>DATEDIF(Table4_2[[#This Row],[Date of Birth]],$K$1,"y")</f>
        <v>29</v>
      </c>
    </row>
    <row r="663" spans="1:8" x14ac:dyDescent="0.3">
      <c r="A663" t="s">
        <v>1599</v>
      </c>
      <c r="B663" s="77">
        <v>29767</v>
      </c>
      <c r="C663" s="54">
        <v>1</v>
      </c>
      <c r="D663" s="2">
        <v>6272.48</v>
      </c>
      <c r="E663" t="s">
        <v>2347</v>
      </c>
      <c r="F663" t="s">
        <v>2345</v>
      </c>
      <c r="G663" t="s">
        <v>2346</v>
      </c>
      <c r="H663" s="54">
        <f>DATEDIF(Table4_2[[#This Row],[Date of Birth]],$K$1,"y")</f>
        <v>41</v>
      </c>
    </row>
    <row r="664" spans="1:8" x14ac:dyDescent="0.3">
      <c r="A664" t="s">
        <v>1600</v>
      </c>
      <c r="B664" s="77">
        <v>30950</v>
      </c>
      <c r="C664" s="54">
        <v>3</v>
      </c>
      <c r="D664" s="2">
        <v>6269.33</v>
      </c>
      <c r="E664" t="s">
        <v>2344</v>
      </c>
      <c r="F664" t="s">
        <v>2347</v>
      </c>
      <c r="G664" t="s">
        <v>2346</v>
      </c>
      <c r="H664" s="54">
        <f>DATEDIF(Table4_2[[#This Row],[Date of Birth]],$K$1,"y")</f>
        <v>38</v>
      </c>
    </row>
    <row r="665" spans="1:8" x14ac:dyDescent="0.3">
      <c r="A665" t="s">
        <v>1601</v>
      </c>
      <c r="B665" s="77">
        <v>34989</v>
      </c>
      <c r="C665" s="54">
        <v>0</v>
      </c>
      <c r="D665" s="2">
        <v>6261.2</v>
      </c>
      <c r="E665" t="s">
        <v>2344</v>
      </c>
      <c r="F665" t="s">
        <v>2347</v>
      </c>
      <c r="G665" t="s">
        <v>2361</v>
      </c>
      <c r="H665" s="54">
        <f>DATEDIF(Table4_2[[#This Row],[Date of Birth]],$K$1,"y")</f>
        <v>27</v>
      </c>
    </row>
    <row r="666" spans="1:8" x14ac:dyDescent="0.3">
      <c r="A666" t="s">
        <v>1602</v>
      </c>
      <c r="B666" s="77">
        <v>25852</v>
      </c>
      <c r="C666" s="54">
        <v>0</v>
      </c>
      <c r="D666" s="2">
        <v>6255.38</v>
      </c>
      <c r="E666" t="s">
        <v>2344</v>
      </c>
      <c r="F666" t="s">
        <v>2344</v>
      </c>
      <c r="G666" t="s">
        <v>2346</v>
      </c>
      <c r="H666" s="54">
        <f>DATEDIF(Table4_2[[#This Row],[Date of Birth]],$K$1,"y")</f>
        <v>52</v>
      </c>
    </row>
    <row r="667" spans="1:8" x14ac:dyDescent="0.3">
      <c r="A667" t="s">
        <v>1603</v>
      </c>
      <c r="B667" s="77">
        <v>26550</v>
      </c>
      <c r="C667" s="54">
        <v>0</v>
      </c>
      <c r="D667" s="2">
        <v>6254.13</v>
      </c>
      <c r="E667" t="s">
        <v>2344</v>
      </c>
      <c r="F667" t="s">
        <v>2344</v>
      </c>
      <c r="G667" t="s">
        <v>2348</v>
      </c>
      <c r="H667" s="54">
        <f>DATEDIF(Table4_2[[#This Row],[Date of Birth]],$K$1,"y")</f>
        <v>50</v>
      </c>
    </row>
    <row r="668" spans="1:8" x14ac:dyDescent="0.3">
      <c r="A668" t="s">
        <v>1604</v>
      </c>
      <c r="B668" s="77">
        <v>26614</v>
      </c>
      <c r="C668" s="54">
        <v>0</v>
      </c>
      <c r="D668" s="2">
        <v>6253.85</v>
      </c>
      <c r="E668" t="s">
        <v>2344</v>
      </c>
      <c r="F668" t="s">
        <v>2344</v>
      </c>
      <c r="G668" t="s">
        <v>2346</v>
      </c>
      <c r="H668" s="54">
        <f>DATEDIF(Table4_2[[#This Row],[Date of Birth]],$K$1,"y")</f>
        <v>50</v>
      </c>
    </row>
    <row r="669" spans="1:8" x14ac:dyDescent="0.3">
      <c r="A669" t="s">
        <v>21</v>
      </c>
      <c r="B669" s="77">
        <v>22885</v>
      </c>
      <c r="C669" s="54">
        <v>0</v>
      </c>
      <c r="D669" s="2">
        <v>48173.36</v>
      </c>
      <c r="E669" t="s">
        <v>2347</v>
      </c>
      <c r="F669" t="s">
        <v>2345</v>
      </c>
      <c r="G669" t="s">
        <v>2349</v>
      </c>
      <c r="H669" s="54">
        <f>DATEDIF(Table4_2[[#This Row],[Date of Birth]],$K$1,"y")</f>
        <v>60</v>
      </c>
    </row>
    <row r="670" spans="1:8" x14ac:dyDescent="0.3">
      <c r="A670" t="s">
        <v>165</v>
      </c>
      <c r="B670" s="77">
        <v>25869</v>
      </c>
      <c r="C670" s="54">
        <v>0</v>
      </c>
      <c r="D670" s="2">
        <v>37675.06</v>
      </c>
      <c r="E670" t="s">
        <v>2344</v>
      </c>
      <c r="F670" t="s">
        <v>2345</v>
      </c>
      <c r="G670" t="s">
        <v>2349</v>
      </c>
      <c r="H670" s="54">
        <f>DATEDIF(Table4_2[[#This Row],[Date of Birth]],$K$1,"y")</f>
        <v>52</v>
      </c>
    </row>
    <row r="671" spans="1:8" x14ac:dyDescent="0.3">
      <c r="A671" t="s">
        <v>1605</v>
      </c>
      <c r="B671" s="77">
        <v>29138</v>
      </c>
      <c r="C671" s="54">
        <v>0</v>
      </c>
      <c r="D671" s="2">
        <v>6250.44</v>
      </c>
      <c r="E671" t="s">
        <v>2344</v>
      </c>
      <c r="F671" t="s">
        <v>2347</v>
      </c>
      <c r="G671" t="s">
        <v>2349</v>
      </c>
      <c r="H671" s="54">
        <f>DATEDIF(Table4_2[[#This Row],[Date of Birth]],$K$1,"y")</f>
        <v>43</v>
      </c>
    </row>
    <row r="672" spans="1:8" x14ac:dyDescent="0.3">
      <c r="A672" t="s">
        <v>1606</v>
      </c>
      <c r="B672" s="77">
        <v>30539</v>
      </c>
      <c r="C672" s="54">
        <v>1</v>
      </c>
      <c r="D672" s="2">
        <v>6238.3</v>
      </c>
      <c r="E672" t="s">
        <v>2344</v>
      </c>
      <c r="F672" t="s">
        <v>2347</v>
      </c>
      <c r="G672" t="s">
        <v>2349</v>
      </c>
      <c r="H672" s="54">
        <f>DATEDIF(Table4_2[[#This Row],[Date of Birth]],$K$1,"y")</f>
        <v>39</v>
      </c>
    </row>
    <row r="673" spans="1:8" x14ac:dyDescent="0.3">
      <c r="A673" t="s">
        <v>1607</v>
      </c>
      <c r="B673" s="77">
        <v>28752</v>
      </c>
      <c r="C673" s="54">
        <v>2</v>
      </c>
      <c r="D673" s="2">
        <v>6236.95</v>
      </c>
      <c r="E673" t="s">
        <v>2344</v>
      </c>
      <c r="F673" t="s">
        <v>2344</v>
      </c>
      <c r="G673" t="s">
        <v>2346</v>
      </c>
      <c r="H673" s="54">
        <f>DATEDIF(Table4_2[[#This Row],[Date of Birth]],$K$1,"y")</f>
        <v>44</v>
      </c>
    </row>
    <row r="674" spans="1:8" x14ac:dyDescent="0.3">
      <c r="A674" t="s">
        <v>1608</v>
      </c>
      <c r="B674" s="77">
        <v>26479</v>
      </c>
      <c r="C674" s="54">
        <v>0</v>
      </c>
      <c r="D674" s="2">
        <v>6219.93</v>
      </c>
      <c r="E674" t="s">
        <v>2344</v>
      </c>
      <c r="F674" t="s">
        <v>2344</v>
      </c>
      <c r="G674" t="s">
        <v>2346</v>
      </c>
      <c r="H674" s="54">
        <f>DATEDIF(Table4_2[[#This Row],[Date of Birth]],$K$1,"y")</f>
        <v>50</v>
      </c>
    </row>
    <row r="675" spans="1:8" x14ac:dyDescent="0.3">
      <c r="A675" t="s">
        <v>1609</v>
      </c>
      <c r="B675" s="77">
        <v>33828</v>
      </c>
      <c r="C675" s="54">
        <v>0</v>
      </c>
      <c r="D675" s="2">
        <v>6208.5</v>
      </c>
      <c r="E675" t="s">
        <v>2344</v>
      </c>
      <c r="F675" t="s">
        <v>2347</v>
      </c>
      <c r="G675" t="s">
        <v>2358</v>
      </c>
      <c r="H675" s="54">
        <f>DATEDIF(Table4_2[[#This Row],[Date of Birth]],$K$1,"y")</f>
        <v>30</v>
      </c>
    </row>
    <row r="676" spans="1:8" x14ac:dyDescent="0.3">
      <c r="A676" t="s">
        <v>1610</v>
      </c>
      <c r="B676" s="77">
        <v>36413</v>
      </c>
      <c r="C676" s="54">
        <v>0</v>
      </c>
      <c r="D676" s="2">
        <v>6207.26</v>
      </c>
      <c r="E676" t="s">
        <v>2344</v>
      </c>
      <c r="F676" t="s">
        <v>2344</v>
      </c>
      <c r="G676" t="s">
        <v>2361</v>
      </c>
      <c r="H676" s="54">
        <f>DATEDIF(Table4_2[[#This Row],[Date of Birth]],$K$1,"y")</f>
        <v>23</v>
      </c>
    </row>
    <row r="677" spans="1:8" x14ac:dyDescent="0.3">
      <c r="A677" t="s">
        <v>1611</v>
      </c>
      <c r="B677" s="77">
        <v>31312</v>
      </c>
      <c r="C677" s="54">
        <v>2</v>
      </c>
      <c r="D677" s="2">
        <v>6203.9</v>
      </c>
      <c r="E677" t="s">
        <v>2344</v>
      </c>
      <c r="F677" t="s">
        <v>2344</v>
      </c>
      <c r="G677" t="s">
        <v>2348</v>
      </c>
      <c r="H677" s="54">
        <f>DATEDIF(Table4_2[[#This Row],[Date of Birth]],$K$1,"y")</f>
        <v>37</v>
      </c>
    </row>
    <row r="678" spans="1:8" x14ac:dyDescent="0.3">
      <c r="A678" t="s">
        <v>1612</v>
      </c>
      <c r="B678" s="77">
        <v>31250</v>
      </c>
      <c r="C678" s="54">
        <v>2</v>
      </c>
      <c r="D678" s="2">
        <v>6198.75</v>
      </c>
      <c r="E678" t="s">
        <v>2344</v>
      </c>
      <c r="F678" t="s">
        <v>2347</v>
      </c>
      <c r="G678" t="s">
        <v>2348</v>
      </c>
      <c r="H678" s="54">
        <f>DATEDIF(Table4_2[[#This Row],[Date of Birth]],$K$1,"y")</f>
        <v>37</v>
      </c>
    </row>
    <row r="679" spans="1:8" x14ac:dyDescent="0.3">
      <c r="A679" t="s">
        <v>1613</v>
      </c>
      <c r="B679" s="77">
        <v>32439</v>
      </c>
      <c r="C679" s="54">
        <v>3</v>
      </c>
      <c r="D679" s="2">
        <v>6196.45</v>
      </c>
      <c r="E679" t="s">
        <v>2344</v>
      </c>
      <c r="F679" t="s">
        <v>2347</v>
      </c>
      <c r="G679" t="s">
        <v>2349</v>
      </c>
      <c r="H679" s="54">
        <f>DATEDIF(Table4_2[[#This Row],[Date of Birth]],$K$1,"y")</f>
        <v>34</v>
      </c>
    </row>
    <row r="680" spans="1:8" x14ac:dyDescent="0.3">
      <c r="A680" t="s">
        <v>1614</v>
      </c>
      <c r="B680" s="77">
        <v>29860</v>
      </c>
      <c r="C680" s="54">
        <v>0</v>
      </c>
      <c r="D680" s="2">
        <v>6186.13</v>
      </c>
      <c r="E680" t="s">
        <v>2344</v>
      </c>
      <c r="F680" t="s">
        <v>2345</v>
      </c>
      <c r="G680" t="s">
        <v>2349</v>
      </c>
      <c r="H680" s="54">
        <f>DATEDIF(Table4_2[[#This Row],[Date of Birth]],$K$1,"y")</f>
        <v>41</v>
      </c>
    </row>
    <row r="681" spans="1:8" x14ac:dyDescent="0.3">
      <c r="A681" t="s">
        <v>166</v>
      </c>
      <c r="B681" s="77">
        <v>30122</v>
      </c>
      <c r="C681" s="54">
        <v>3</v>
      </c>
      <c r="D681" s="2">
        <v>37650.74</v>
      </c>
      <c r="E681" t="s">
        <v>2344</v>
      </c>
      <c r="F681" t="s">
        <v>2344</v>
      </c>
      <c r="G681" t="s">
        <v>2348</v>
      </c>
      <c r="H681" s="54">
        <f>DATEDIF(Table4_2[[#This Row],[Date of Birth]],$K$1,"y")</f>
        <v>40</v>
      </c>
    </row>
    <row r="682" spans="1:8" x14ac:dyDescent="0.3">
      <c r="A682" t="s">
        <v>1615</v>
      </c>
      <c r="B682" s="77">
        <v>29912</v>
      </c>
      <c r="C682" s="54">
        <v>0</v>
      </c>
      <c r="D682" s="2">
        <v>6185.32</v>
      </c>
      <c r="E682" t="s">
        <v>2344</v>
      </c>
      <c r="F682" t="s">
        <v>2347</v>
      </c>
      <c r="G682" t="s">
        <v>2346</v>
      </c>
      <c r="H682" s="54">
        <f>DATEDIF(Table4_2[[#This Row],[Date of Birth]],$K$1,"y")</f>
        <v>41</v>
      </c>
    </row>
    <row r="683" spans="1:8" x14ac:dyDescent="0.3">
      <c r="A683" t="s">
        <v>1616</v>
      </c>
      <c r="B683" s="77">
        <v>32448</v>
      </c>
      <c r="C683" s="54">
        <v>3</v>
      </c>
      <c r="D683" s="2">
        <v>6184.3</v>
      </c>
      <c r="E683" t="s">
        <v>2344</v>
      </c>
      <c r="F683" t="s">
        <v>2345</v>
      </c>
      <c r="G683" t="s">
        <v>2346</v>
      </c>
      <c r="H683" s="54">
        <f>DATEDIF(Table4_2[[#This Row],[Date of Birth]],$K$1,"y")</f>
        <v>34</v>
      </c>
    </row>
    <row r="684" spans="1:8" x14ac:dyDescent="0.3">
      <c r="A684" t="s">
        <v>1617</v>
      </c>
      <c r="B684" s="77">
        <v>25846</v>
      </c>
      <c r="C684" s="54">
        <v>0</v>
      </c>
      <c r="D684" s="2">
        <v>6183.46</v>
      </c>
      <c r="E684" t="s">
        <v>2344</v>
      </c>
      <c r="F684" t="s">
        <v>2344</v>
      </c>
      <c r="G684" t="s">
        <v>2348</v>
      </c>
      <c r="H684" s="54">
        <f>DATEDIF(Table4_2[[#This Row],[Date of Birth]],$K$1,"y")</f>
        <v>52</v>
      </c>
    </row>
    <row r="685" spans="1:8" x14ac:dyDescent="0.3">
      <c r="A685" t="s">
        <v>1618</v>
      </c>
      <c r="B685" s="77">
        <v>31268</v>
      </c>
      <c r="C685" s="54">
        <v>3</v>
      </c>
      <c r="D685" s="2">
        <v>6183.32</v>
      </c>
      <c r="E685" t="s">
        <v>2344</v>
      </c>
      <c r="F685" t="s">
        <v>2344</v>
      </c>
      <c r="G685" t="s">
        <v>2348</v>
      </c>
      <c r="H685" s="54">
        <f>DATEDIF(Table4_2[[#This Row],[Date of Birth]],$K$1,"y")</f>
        <v>37</v>
      </c>
    </row>
    <row r="686" spans="1:8" x14ac:dyDescent="0.3">
      <c r="A686" t="s">
        <v>1619</v>
      </c>
      <c r="B686" s="77">
        <v>30961</v>
      </c>
      <c r="C686" s="54">
        <v>3</v>
      </c>
      <c r="D686" s="2">
        <v>6170.96</v>
      </c>
      <c r="E686" t="s">
        <v>2344</v>
      </c>
      <c r="F686" t="s">
        <v>2347</v>
      </c>
      <c r="G686" t="s">
        <v>2346</v>
      </c>
      <c r="H686" s="54">
        <f>DATEDIF(Table4_2[[#This Row],[Date of Birth]],$K$1,"y")</f>
        <v>38</v>
      </c>
    </row>
    <row r="687" spans="1:8" x14ac:dyDescent="0.3">
      <c r="A687" t="s">
        <v>1620</v>
      </c>
      <c r="B687" s="77">
        <v>31335</v>
      </c>
      <c r="C687" s="54">
        <v>3</v>
      </c>
      <c r="D687" s="2">
        <v>6159.57</v>
      </c>
      <c r="E687" t="s">
        <v>2344</v>
      </c>
      <c r="F687" t="s">
        <v>2347</v>
      </c>
      <c r="G687" t="s">
        <v>2348</v>
      </c>
      <c r="H687" s="54">
        <f>DATEDIF(Table4_2[[#This Row],[Date of Birth]],$K$1,"y")</f>
        <v>37</v>
      </c>
    </row>
    <row r="688" spans="1:8" x14ac:dyDescent="0.3">
      <c r="A688" t="s">
        <v>1621</v>
      </c>
      <c r="B688" s="77">
        <v>26974</v>
      </c>
      <c r="C688" s="54">
        <v>0</v>
      </c>
      <c r="D688" s="2">
        <v>6152.05</v>
      </c>
      <c r="E688" t="s">
        <v>2344</v>
      </c>
      <c r="F688" t="s">
        <v>2345</v>
      </c>
      <c r="G688" t="s">
        <v>2346</v>
      </c>
      <c r="H688" s="54">
        <f>DATEDIF(Table4_2[[#This Row],[Date of Birth]],$K$1,"y")</f>
        <v>49</v>
      </c>
    </row>
    <row r="689" spans="1:8" x14ac:dyDescent="0.3">
      <c r="A689" t="s">
        <v>1622</v>
      </c>
      <c r="B689" s="77">
        <v>25855</v>
      </c>
      <c r="C689" s="54">
        <v>0</v>
      </c>
      <c r="D689" s="2">
        <v>6147.12</v>
      </c>
      <c r="E689" t="s">
        <v>2344</v>
      </c>
      <c r="F689" t="s">
        <v>2345</v>
      </c>
      <c r="G689" t="s">
        <v>2348</v>
      </c>
      <c r="H689" s="54">
        <f>DATEDIF(Table4_2[[#This Row],[Date of Birth]],$K$1,"y")</f>
        <v>52</v>
      </c>
    </row>
    <row r="690" spans="1:8" x14ac:dyDescent="0.3">
      <c r="A690" t="s">
        <v>1623</v>
      </c>
      <c r="B690" s="77">
        <v>28106</v>
      </c>
      <c r="C690" s="54">
        <v>2</v>
      </c>
      <c r="D690" s="2">
        <v>6139.14</v>
      </c>
      <c r="E690" t="s">
        <v>2344</v>
      </c>
      <c r="F690" t="s">
        <v>2345</v>
      </c>
      <c r="G690" t="s">
        <v>2346</v>
      </c>
      <c r="H690" s="54">
        <f>DATEDIF(Table4_2[[#This Row],[Date of Birth]],$K$1,"y")</f>
        <v>46</v>
      </c>
    </row>
    <row r="691" spans="1:8" x14ac:dyDescent="0.3">
      <c r="A691" t="s">
        <v>1624</v>
      </c>
      <c r="B691" s="77">
        <v>28738</v>
      </c>
      <c r="C691" s="54">
        <v>2</v>
      </c>
      <c r="D691" s="2">
        <v>6138.58</v>
      </c>
      <c r="E691" t="s">
        <v>2344</v>
      </c>
      <c r="F691" t="s">
        <v>2347</v>
      </c>
      <c r="G691" t="s">
        <v>2346</v>
      </c>
      <c r="H691" s="54">
        <f>DATEDIF(Table4_2[[#This Row],[Date of Birth]],$K$1,"y")</f>
        <v>44</v>
      </c>
    </row>
    <row r="692" spans="1:8" x14ac:dyDescent="0.3">
      <c r="A692" t="s">
        <v>167</v>
      </c>
      <c r="B692" s="77">
        <v>33193</v>
      </c>
      <c r="C692" s="54">
        <v>1</v>
      </c>
      <c r="D692" s="2">
        <v>37607.53</v>
      </c>
      <c r="E692" t="s">
        <v>2347</v>
      </c>
      <c r="F692" t="s">
        <v>2344</v>
      </c>
      <c r="G692" t="s">
        <v>2351</v>
      </c>
      <c r="H692" s="54">
        <f>DATEDIF(Table4_2[[#This Row],[Date of Birth]],$K$1,"y")</f>
        <v>32</v>
      </c>
    </row>
    <row r="693" spans="1:8" x14ac:dyDescent="0.3">
      <c r="A693" t="s">
        <v>1625</v>
      </c>
      <c r="B693" s="77">
        <v>25516</v>
      </c>
      <c r="C693" s="54">
        <v>0</v>
      </c>
      <c r="D693" s="2">
        <v>6138.5</v>
      </c>
      <c r="E693" t="s">
        <v>2344</v>
      </c>
      <c r="F693" t="s">
        <v>2344</v>
      </c>
      <c r="G693" t="s">
        <v>2349</v>
      </c>
      <c r="H693" s="54">
        <f>DATEDIF(Table4_2[[#This Row],[Date of Birth]],$K$1,"y")</f>
        <v>53</v>
      </c>
    </row>
    <row r="694" spans="1:8" x14ac:dyDescent="0.3">
      <c r="A694" t="s">
        <v>1626</v>
      </c>
      <c r="B694" s="77">
        <v>33103</v>
      </c>
      <c r="C694" s="54">
        <v>3</v>
      </c>
      <c r="D694" s="2">
        <v>6128.8</v>
      </c>
      <c r="E694" t="s">
        <v>2344</v>
      </c>
      <c r="F694" t="s">
        <v>2345</v>
      </c>
      <c r="G694" t="s">
        <v>2348</v>
      </c>
      <c r="H694" s="54">
        <f>DATEDIF(Table4_2[[#This Row],[Date of Birth]],$K$1,"y")</f>
        <v>32</v>
      </c>
    </row>
    <row r="695" spans="1:8" x14ac:dyDescent="0.3">
      <c r="A695" t="s">
        <v>1627</v>
      </c>
      <c r="B695" s="77">
        <v>30636</v>
      </c>
      <c r="C695" s="54">
        <v>1</v>
      </c>
      <c r="D695" s="2">
        <v>6123.57</v>
      </c>
      <c r="E695" t="s">
        <v>2345</v>
      </c>
      <c r="F695" t="s">
        <v>2344</v>
      </c>
      <c r="G695" t="s">
        <v>2348</v>
      </c>
      <c r="H695" s="54">
        <f>DATEDIF(Table4_2[[#This Row],[Date of Birth]],$K$1,"y")</f>
        <v>39</v>
      </c>
    </row>
    <row r="696" spans="1:8" x14ac:dyDescent="0.3">
      <c r="A696" t="s">
        <v>1628</v>
      </c>
      <c r="B696" s="77">
        <v>30539</v>
      </c>
      <c r="C696" s="54">
        <v>1</v>
      </c>
      <c r="D696" s="2">
        <v>6117.49</v>
      </c>
      <c r="E696" t="s">
        <v>2344</v>
      </c>
      <c r="F696" t="s">
        <v>2345</v>
      </c>
      <c r="G696" t="s">
        <v>2348</v>
      </c>
      <c r="H696" s="54">
        <f>DATEDIF(Table4_2[[#This Row],[Date of Birth]],$K$1,"y")</f>
        <v>39</v>
      </c>
    </row>
    <row r="697" spans="1:8" x14ac:dyDescent="0.3">
      <c r="A697" t="s">
        <v>1629</v>
      </c>
      <c r="B697" s="77">
        <v>33444</v>
      </c>
      <c r="C697" s="54">
        <v>3</v>
      </c>
      <c r="D697" s="2">
        <v>6113.23</v>
      </c>
      <c r="E697" t="s">
        <v>2344</v>
      </c>
      <c r="F697" t="s">
        <v>2344</v>
      </c>
      <c r="G697" t="s">
        <v>2355</v>
      </c>
      <c r="H697" s="54">
        <f>DATEDIF(Table4_2[[#This Row],[Date of Birth]],$K$1,"y")</f>
        <v>31</v>
      </c>
    </row>
    <row r="698" spans="1:8" x14ac:dyDescent="0.3">
      <c r="A698" t="s">
        <v>1630</v>
      </c>
      <c r="B698" s="77">
        <v>31249</v>
      </c>
      <c r="C698" s="54">
        <v>1</v>
      </c>
      <c r="D698" s="2">
        <v>6112.35</v>
      </c>
      <c r="E698" t="s">
        <v>2344</v>
      </c>
      <c r="F698" t="s">
        <v>2347</v>
      </c>
      <c r="G698" t="s">
        <v>2348</v>
      </c>
      <c r="H698" s="54">
        <f>DATEDIF(Table4_2[[#This Row],[Date of Birth]],$K$1,"y")</f>
        <v>37</v>
      </c>
    </row>
    <row r="699" spans="1:8" x14ac:dyDescent="0.3">
      <c r="A699" t="s">
        <v>1631</v>
      </c>
      <c r="B699" s="77">
        <v>34951</v>
      </c>
      <c r="C699" s="54">
        <v>0</v>
      </c>
      <c r="D699" s="2">
        <v>6111.95</v>
      </c>
      <c r="E699" t="s">
        <v>2344</v>
      </c>
      <c r="F699" t="s">
        <v>2345</v>
      </c>
      <c r="G699" t="s">
        <v>2361</v>
      </c>
      <c r="H699" s="54">
        <f>DATEDIF(Table4_2[[#This Row],[Date of Birth]],$K$1,"y")</f>
        <v>27</v>
      </c>
    </row>
    <row r="700" spans="1:8" x14ac:dyDescent="0.3">
      <c r="A700" t="s">
        <v>1632</v>
      </c>
      <c r="B700" s="77">
        <v>25728</v>
      </c>
      <c r="C700" s="54">
        <v>0</v>
      </c>
      <c r="D700" s="2">
        <v>6098.38</v>
      </c>
      <c r="E700" t="s">
        <v>2344</v>
      </c>
      <c r="F700" t="s">
        <v>2344</v>
      </c>
      <c r="G700" t="s">
        <v>2346</v>
      </c>
      <c r="H700" s="54">
        <f>DATEDIF(Table4_2[[#This Row],[Date of Birth]],$K$1,"y")</f>
        <v>52</v>
      </c>
    </row>
    <row r="701" spans="1:8" x14ac:dyDescent="0.3">
      <c r="A701" t="s">
        <v>1633</v>
      </c>
      <c r="B701" s="77">
        <v>30888</v>
      </c>
      <c r="C701" s="54">
        <v>2</v>
      </c>
      <c r="D701" s="2">
        <v>6082.41</v>
      </c>
      <c r="E701" t="s">
        <v>2347</v>
      </c>
      <c r="F701" t="s">
        <v>2344</v>
      </c>
      <c r="G701" t="s">
        <v>2349</v>
      </c>
      <c r="H701" s="54">
        <f>DATEDIF(Table4_2[[#This Row],[Date of Birth]],$K$1,"y")</f>
        <v>38</v>
      </c>
    </row>
    <row r="702" spans="1:8" x14ac:dyDescent="0.3">
      <c r="A702" t="s">
        <v>1634</v>
      </c>
      <c r="B702" s="77">
        <v>30969</v>
      </c>
      <c r="C702" s="54">
        <v>1</v>
      </c>
      <c r="D702" s="2">
        <v>6079.67</v>
      </c>
      <c r="E702" t="s">
        <v>2347</v>
      </c>
      <c r="F702" t="s">
        <v>2347</v>
      </c>
      <c r="G702" t="s">
        <v>2357</v>
      </c>
      <c r="H702" s="54">
        <f>DATEDIF(Table4_2[[#This Row],[Date of Birth]],$K$1,"y")</f>
        <v>38</v>
      </c>
    </row>
    <row r="703" spans="1:8" x14ac:dyDescent="0.3">
      <c r="A703" t="s">
        <v>168</v>
      </c>
      <c r="B703" s="77">
        <v>36811</v>
      </c>
      <c r="C703" s="54">
        <v>2</v>
      </c>
      <c r="D703" s="2">
        <v>37484.449999999997</v>
      </c>
      <c r="E703" t="s">
        <v>2347</v>
      </c>
      <c r="F703" t="s">
        <v>2347</v>
      </c>
      <c r="G703" t="s">
        <v>2346</v>
      </c>
      <c r="H703" s="54">
        <f>DATEDIF(Table4_2[[#This Row],[Date of Birth]],$K$1,"y")</f>
        <v>22</v>
      </c>
    </row>
    <row r="704" spans="1:8" x14ac:dyDescent="0.3">
      <c r="A704" t="s">
        <v>1635</v>
      </c>
      <c r="B704" s="77">
        <v>29075</v>
      </c>
      <c r="C704" s="54">
        <v>2</v>
      </c>
      <c r="D704" s="2">
        <v>6074.37</v>
      </c>
      <c r="E704" t="s">
        <v>2344</v>
      </c>
      <c r="F704" t="s">
        <v>2344</v>
      </c>
      <c r="G704" t="s">
        <v>2348</v>
      </c>
      <c r="H704" s="54">
        <f>DATEDIF(Table4_2[[#This Row],[Date of Birth]],$K$1,"y")</f>
        <v>43</v>
      </c>
    </row>
    <row r="705" spans="1:8" x14ac:dyDescent="0.3">
      <c r="A705" t="s">
        <v>1636</v>
      </c>
      <c r="B705" s="77">
        <v>30946</v>
      </c>
      <c r="C705" s="54">
        <v>1</v>
      </c>
      <c r="D705" s="2">
        <v>6067.13</v>
      </c>
      <c r="E705" t="s">
        <v>2345</v>
      </c>
      <c r="F705" t="s">
        <v>2347</v>
      </c>
      <c r="G705" t="s">
        <v>2352</v>
      </c>
      <c r="H705" s="54">
        <f>DATEDIF(Table4_2[[#This Row],[Date of Birth]],$K$1,"y")</f>
        <v>38</v>
      </c>
    </row>
    <row r="706" spans="1:8" x14ac:dyDescent="0.3">
      <c r="A706" t="s">
        <v>1637</v>
      </c>
      <c r="B706" s="77">
        <v>34646</v>
      </c>
      <c r="C706" s="54">
        <v>0</v>
      </c>
      <c r="D706" s="2">
        <v>6064.37</v>
      </c>
      <c r="E706" t="s">
        <v>2344</v>
      </c>
      <c r="F706" t="s">
        <v>2344</v>
      </c>
      <c r="G706" t="s">
        <v>2349</v>
      </c>
      <c r="H706" s="54">
        <f>DATEDIF(Table4_2[[#This Row],[Date of Birth]],$K$1,"y")</f>
        <v>28</v>
      </c>
    </row>
    <row r="707" spans="1:8" x14ac:dyDescent="0.3">
      <c r="A707" t="s">
        <v>1638</v>
      </c>
      <c r="B707" s="77">
        <v>35274</v>
      </c>
      <c r="C707" s="54">
        <v>0</v>
      </c>
      <c r="D707" s="2">
        <v>6061.8</v>
      </c>
      <c r="E707" t="s">
        <v>2344</v>
      </c>
      <c r="F707" t="s">
        <v>2345</v>
      </c>
      <c r="G707" t="s">
        <v>2348</v>
      </c>
      <c r="H707" s="54">
        <f>DATEDIF(Table4_2[[#This Row],[Date of Birth]],$K$1,"y")</f>
        <v>26</v>
      </c>
    </row>
    <row r="708" spans="1:8" x14ac:dyDescent="0.3">
      <c r="A708" t="s">
        <v>1639</v>
      </c>
      <c r="B708" s="77">
        <v>32736</v>
      </c>
      <c r="C708" s="54">
        <v>4</v>
      </c>
      <c r="D708" s="2">
        <v>6059.17</v>
      </c>
      <c r="E708" t="s">
        <v>2344</v>
      </c>
      <c r="F708" t="s">
        <v>2347</v>
      </c>
      <c r="G708" t="s">
        <v>2349</v>
      </c>
      <c r="H708" s="54">
        <f>DATEDIF(Table4_2[[#This Row],[Date of Birth]],$K$1,"y")</f>
        <v>33</v>
      </c>
    </row>
    <row r="709" spans="1:8" x14ac:dyDescent="0.3">
      <c r="A709" t="s">
        <v>1640</v>
      </c>
      <c r="B709" s="77">
        <v>29441</v>
      </c>
      <c r="C709" s="54">
        <v>2</v>
      </c>
      <c r="D709" s="2">
        <v>5993.62</v>
      </c>
      <c r="E709" t="s">
        <v>2344</v>
      </c>
      <c r="F709" t="s">
        <v>2345</v>
      </c>
      <c r="G709" t="s">
        <v>2346</v>
      </c>
      <c r="H709" s="54">
        <f>DATEDIF(Table4_2[[#This Row],[Date of Birth]],$K$1,"y")</f>
        <v>42</v>
      </c>
    </row>
    <row r="710" spans="1:8" x14ac:dyDescent="0.3">
      <c r="A710" t="s">
        <v>1641</v>
      </c>
      <c r="B710" s="77">
        <v>27258</v>
      </c>
      <c r="C710" s="54">
        <v>0</v>
      </c>
      <c r="D710" s="2">
        <v>5990.17</v>
      </c>
      <c r="E710" t="s">
        <v>2344</v>
      </c>
      <c r="F710" t="s">
        <v>2344</v>
      </c>
      <c r="G710" t="s">
        <v>2346</v>
      </c>
      <c r="H710" s="54">
        <f>DATEDIF(Table4_2[[#This Row],[Date of Birth]],$K$1,"y")</f>
        <v>48</v>
      </c>
    </row>
    <row r="711" spans="1:8" x14ac:dyDescent="0.3">
      <c r="A711" t="s">
        <v>1642</v>
      </c>
      <c r="B711" s="77">
        <v>32304</v>
      </c>
      <c r="C711" s="54">
        <v>2</v>
      </c>
      <c r="D711" s="2">
        <v>5989.52</v>
      </c>
      <c r="E711" t="s">
        <v>2344</v>
      </c>
      <c r="F711" t="s">
        <v>2347</v>
      </c>
      <c r="G711" t="s">
        <v>2348</v>
      </c>
      <c r="H711" s="54">
        <f>DATEDIF(Table4_2[[#This Row],[Date of Birth]],$K$1,"y")</f>
        <v>34</v>
      </c>
    </row>
    <row r="712" spans="1:8" x14ac:dyDescent="0.3">
      <c r="A712" t="s">
        <v>1643</v>
      </c>
      <c r="B712" s="77">
        <v>27313</v>
      </c>
      <c r="C712" s="54">
        <v>0</v>
      </c>
      <c r="D712" s="2">
        <v>5979.99</v>
      </c>
      <c r="E712" t="s">
        <v>2344</v>
      </c>
      <c r="F712" t="s">
        <v>2345</v>
      </c>
      <c r="G712" t="s">
        <v>2346</v>
      </c>
      <c r="H712" s="54">
        <f>DATEDIF(Table4_2[[#This Row],[Date of Birth]],$K$1,"y")</f>
        <v>48</v>
      </c>
    </row>
    <row r="713" spans="1:8" x14ac:dyDescent="0.3">
      <c r="A713" t="s">
        <v>1644</v>
      </c>
      <c r="B713" s="77">
        <v>29504</v>
      </c>
      <c r="C713" s="54">
        <v>0</v>
      </c>
      <c r="D713" s="2">
        <v>5979.73</v>
      </c>
      <c r="E713" t="s">
        <v>2344</v>
      </c>
      <c r="F713" t="s">
        <v>2344</v>
      </c>
      <c r="G713" t="s">
        <v>2349</v>
      </c>
      <c r="H713" s="54">
        <f>DATEDIF(Table4_2[[#This Row],[Date of Birth]],$K$1,"y")</f>
        <v>42</v>
      </c>
    </row>
    <row r="714" spans="1:8" x14ac:dyDescent="0.3">
      <c r="A714" t="s">
        <v>169</v>
      </c>
      <c r="B714" s="77">
        <v>37526</v>
      </c>
      <c r="C714" s="54">
        <v>3</v>
      </c>
      <c r="D714" s="2">
        <v>37465.339999999997</v>
      </c>
      <c r="E714" t="s">
        <v>2347</v>
      </c>
      <c r="F714" t="s">
        <v>2344</v>
      </c>
      <c r="G714" t="s">
        <v>2348</v>
      </c>
      <c r="H714" s="54">
        <f>DATEDIF(Table4_2[[#This Row],[Date of Birth]],$K$1,"y")</f>
        <v>20</v>
      </c>
    </row>
    <row r="715" spans="1:8" x14ac:dyDescent="0.3">
      <c r="A715" t="s">
        <v>1645</v>
      </c>
      <c r="B715" s="77">
        <v>25744</v>
      </c>
      <c r="C715" s="54">
        <v>0</v>
      </c>
      <c r="D715" s="2">
        <v>5979.66</v>
      </c>
      <c r="E715" t="s">
        <v>2344</v>
      </c>
      <c r="F715" t="s">
        <v>2345</v>
      </c>
      <c r="G715" t="s">
        <v>2346</v>
      </c>
      <c r="H715" s="54">
        <f>DATEDIF(Table4_2[[#This Row],[Date of Birth]],$K$1,"y")</f>
        <v>52</v>
      </c>
    </row>
    <row r="716" spans="1:8" x14ac:dyDescent="0.3">
      <c r="A716" t="s">
        <v>1646</v>
      </c>
      <c r="B716" s="77">
        <v>30997</v>
      </c>
      <c r="C716" s="54">
        <v>1</v>
      </c>
      <c r="D716" s="2">
        <v>5976.83</v>
      </c>
      <c r="E716" t="s">
        <v>2344</v>
      </c>
      <c r="F716" t="s">
        <v>2344</v>
      </c>
      <c r="G716" t="s">
        <v>2346</v>
      </c>
      <c r="H716" s="54">
        <f>DATEDIF(Table4_2[[#This Row],[Date of Birth]],$K$1,"y")</f>
        <v>38</v>
      </c>
    </row>
    <row r="717" spans="1:8" x14ac:dyDescent="0.3">
      <c r="A717" t="s">
        <v>1647</v>
      </c>
      <c r="B717" s="77">
        <v>30944</v>
      </c>
      <c r="C717" s="54">
        <v>1</v>
      </c>
      <c r="D717" s="2">
        <v>5974.38</v>
      </c>
      <c r="E717" t="s">
        <v>2344</v>
      </c>
      <c r="F717" t="s">
        <v>2345</v>
      </c>
      <c r="G717" t="s">
        <v>2346</v>
      </c>
      <c r="H717" s="54">
        <f>DATEDIF(Table4_2[[#This Row],[Date of Birth]],$K$1,"y")</f>
        <v>38</v>
      </c>
    </row>
    <row r="718" spans="1:8" x14ac:dyDescent="0.3">
      <c r="A718" t="s">
        <v>1648</v>
      </c>
      <c r="B718" s="77">
        <v>32711</v>
      </c>
      <c r="C718" s="54">
        <v>3</v>
      </c>
      <c r="D718" s="2">
        <v>5972.38</v>
      </c>
      <c r="E718" t="s">
        <v>2344</v>
      </c>
      <c r="F718" t="s">
        <v>2344</v>
      </c>
      <c r="G718" t="s">
        <v>2349</v>
      </c>
      <c r="H718" s="54">
        <f>DATEDIF(Table4_2[[#This Row],[Date of Birth]],$K$1,"y")</f>
        <v>33</v>
      </c>
    </row>
    <row r="719" spans="1:8" x14ac:dyDescent="0.3">
      <c r="A719" t="s">
        <v>1649</v>
      </c>
      <c r="B719" s="77">
        <v>29423</v>
      </c>
      <c r="C719" s="54">
        <v>0</v>
      </c>
      <c r="D719" s="2">
        <v>5969.72</v>
      </c>
      <c r="E719" t="s">
        <v>2345</v>
      </c>
      <c r="F719" t="s">
        <v>2345</v>
      </c>
      <c r="G719" t="s">
        <v>2349</v>
      </c>
      <c r="H719" s="54">
        <f>DATEDIF(Table4_2[[#This Row],[Date of Birth]],$K$1,"y")</f>
        <v>42</v>
      </c>
    </row>
    <row r="720" spans="1:8" x14ac:dyDescent="0.3">
      <c r="A720" t="s">
        <v>1650</v>
      </c>
      <c r="B720" s="77">
        <v>29438</v>
      </c>
      <c r="C720" s="54">
        <v>0</v>
      </c>
      <c r="D720" s="2">
        <v>5966.89</v>
      </c>
      <c r="E720" t="s">
        <v>2344</v>
      </c>
      <c r="F720" t="s">
        <v>2345</v>
      </c>
      <c r="G720" t="s">
        <v>2346</v>
      </c>
      <c r="H720" s="54">
        <f>DATEDIF(Table4_2[[#This Row],[Date of Birth]],$K$1,"y")</f>
        <v>42</v>
      </c>
    </row>
    <row r="721" spans="1:8" x14ac:dyDescent="0.3">
      <c r="A721" t="s">
        <v>1651</v>
      </c>
      <c r="B721" s="77">
        <v>38183</v>
      </c>
      <c r="C721" s="54">
        <v>0</v>
      </c>
      <c r="D721" s="2">
        <v>5960.91</v>
      </c>
      <c r="E721" t="s">
        <v>2344</v>
      </c>
      <c r="F721" t="s">
        <v>2347</v>
      </c>
      <c r="G721" t="s">
        <v>2361</v>
      </c>
      <c r="H721" s="54">
        <f>DATEDIF(Table4_2[[#This Row],[Date of Birth]],$K$1,"y")</f>
        <v>18</v>
      </c>
    </row>
    <row r="722" spans="1:8" x14ac:dyDescent="0.3">
      <c r="A722" t="s">
        <v>1652</v>
      </c>
      <c r="B722" s="77">
        <v>37846</v>
      </c>
      <c r="C722" s="54">
        <v>0</v>
      </c>
      <c r="D722" s="2">
        <v>5957.35</v>
      </c>
      <c r="E722" t="s">
        <v>2344</v>
      </c>
      <c r="F722" t="s">
        <v>2344</v>
      </c>
      <c r="G722" t="s">
        <v>2348</v>
      </c>
      <c r="H722" s="54">
        <f>DATEDIF(Table4_2[[#This Row],[Date of Birth]],$K$1,"y")</f>
        <v>19</v>
      </c>
    </row>
    <row r="723" spans="1:8" x14ac:dyDescent="0.3">
      <c r="A723" t="s">
        <v>1653</v>
      </c>
      <c r="B723" s="77">
        <v>31972</v>
      </c>
      <c r="C723" s="54">
        <v>3</v>
      </c>
      <c r="D723" s="2">
        <v>5934.38</v>
      </c>
      <c r="E723" t="s">
        <v>2345</v>
      </c>
      <c r="F723" t="s">
        <v>2344</v>
      </c>
      <c r="G723" t="s">
        <v>2346</v>
      </c>
      <c r="H723" s="54">
        <f>DATEDIF(Table4_2[[#This Row],[Date of Birth]],$K$1,"y")</f>
        <v>35</v>
      </c>
    </row>
    <row r="724" spans="1:8" x14ac:dyDescent="0.3">
      <c r="A724" t="s">
        <v>1654</v>
      </c>
      <c r="B724" s="77">
        <v>34545</v>
      </c>
      <c r="C724" s="54">
        <v>0</v>
      </c>
      <c r="D724" s="2">
        <v>5927.65</v>
      </c>
      <c r="E724" t="s">
        <v>2344</v>
      </c>
      <c r="F724" t="s">
        <v>2347</v>
      </c>
      <c r="G724" t="s">
        <v>2348</v>
      </c>
      <c r="H724" s="54">
        <f>DATEDIF(Table4_2[[#This Row],[Date of Birth]],$K$1,"y")</f>
        <v>28</v>
      </c>
    </row>
    <row r="725" spans="1:8" x14ac:dyDescent="0.3">
      <c r="A725" t="s">
        <v>170</v>
      </c>
      <c r="B725" s="77">
        <v>29070</v>
      </c>
      <c r="C725" s="54">
        <v>2</v>
      </c>
      <c r="D725" s="2">
        <v>37425.94</v>
      </c>
      <c r="E725" t="s">
        <v>2344</v>
      </c>
      <c r="F725" t="s">
        <v>2347</v>
      </c>
      <c r="G725" t="s">
        <v>2349</v>
      </c>
      <c r="H725" s="54">
        <f>DATEDIF(Table4_2[[#This Row],[Date of Birth]],$K$1,"y")</f>
        <v>43</v>
      </c>
    </row>
    <row r="726" spans="1:8" x14ac:dyDescent="0.3">
      <c r="A726" t="s">
        <v>1655</v>
      </c>
      <c r="B726" s="77">
        <v>34194</v>
      </c>
      <c r="C726" s="54">
        <v>0</v>
      </c>
      <c r="D726" s="2">
        <v>5926.93</v>
      </c>
      <c r="E726" t="s">
        <v>2344</v>
      </c>
      <c r="F726" t="s">
        <v>2344</v>
      </c>
      <c r="G726" t="s">
        <v>2354</v>
      </c>
      <c r="H726" s="54">
        <f>DATEDIF(Table4_2[[#This Row],[Date of Birth]],$K$1,"y")</f>
        <v>29</v>
      </c>
    </row>
    <row r="727" spans="1:8" x14ac:dyDescent="0.3">
      <c r="A727" t="s">
        <v>1656</v>
      </c>
      <c r="B727" s="77">
        <v>31987</v>
      </c>
      <c r="C727" s="54">
        <v>3</v>
      </c>
      <c r="D727" s="2">
        <v>5926.85</v>
      </c>
      <c r="E727" t="s">
        <v>2345</v>
      </c>
      <c r="F727" t="s">
        <v>2345</v>
      </c>
      <c r="G727" t="s">
        <v>2349</v>
      </c>
      <c r="H727" s="54">
        <f>DATEDIF(Table4_2[[#This Row],[Date of Birth]],$K$1,"y")</f>
        <v>35</v>
      </c>
    </row>
    <row r="728" spans="1:8" x14ac:dyDescent="0.3">
      <c r="A728" t="s">
        <v>1657</v>
      </c>
      <c r="B728" s="77">
        <v>30306</v>
      </c>
      <c r="C728" s="54">
        <v>0</v>
      </c>
      <c r="D728" s="2">
        <v>5920.1</v>
      </c>
      <c r="E728" t="s">
        <v>2344</v>
      </c>
      <c r="F728" t="s">
        <v>2347</v>
      </c>
      <c r="G728" t="s">
        <v>2346</v>
      </c>
      <c r="H728" s="54">
        <f>DATEDIF(Table4_2[[#This Row],[Date of Birth]],$K$1,"y")</f>
        <v>40</v>
      </c>
    </row>
    <row r="729" spans="1:8" x14ac:dyDescent="0.3">
      <c r="A729" t="s">
        <v>1658</v>
      </c>
      <c r="B729" s="77">
        <v>30140</v>
      </c>
      <c r="C729" s="54">
        <v>0</v>
      </c>
      <c r="D729" s="2">
        <v>5910.94</v>
      </c>
      <c r="E729" t="s">
        <v>2344</v>
      </c>
      <c r="F729" t="s">
        <v>2347</v>
      </c>
      <c r="G729" t="s">
        <v>2349</v>
      </c>
      <c r="H729" s="54">
        <f>DATEDIF(Table4_2[[#This Row],[Date of Birth]],$K$1,"y")</f>
        <v>40</v>
      </c>
    </row>
    <row r="730" spans="1:8" x14ac:dyDescent="0.3">
      <c r="A730" t="s">
        <v>1659</v>
      </c>
      <c r="B730" s="77">
        <v>34261</v>
      </c>
      <c r="C730" s="54">
        <v>0</v>
      </c>
      <c r="D730" s="2">
        <v>5877.02</v>
      </c>
      <c r="E730" t="s">
        <v>2344</v>
      </c>
      <c r="F730" t="s">
        <v>2344</v>
      </c>
      <c r="G730" t="s">
        <v>2358</v>
      </c>
      <c r="H730" s="54">
        <f>DATEDIF(Table4_2[[#This Row],[Date of Birth]],$K$1,"y")</f>
        <v>29</v>
      </c>
    </row>
    <row r="731" spans="1:8" x14ac:dyDescent="0.3">
      <c r="A731" t="s">
        <v>1660</v>
      </c>
      <c r="B731" s="77">
        <v>31008</v>
      </c>
      <c r="C731" s="54">
        <v>1</v>
      </c>
      <c r="D731" s="2">
        <v>5855.9</v>
      </c>
      <c r="E731" t="s">
        <v>2344</v>
      </c>
      <c r="F731" t="s">
        <v>2345</v>
      </c>
      <c r="G731" t="s">
        <v>2348</v>
      </c>
      <c r="H731" s="54">
        <f>DATEDIF(Table4_2[[#This Row],[Date of Birth]],$K$1,"y")</f>
        <v>38</v>
      </c>
    </row>
    <row r="732" spans="1:8" x14ac:dyDescent="0.3">
      <c r="A732" t="s">
        <v>1661</v>
      </c>
      <c r="B732" s="77">
        <v>31216</v>
      </c>
      <c r="C732" s="54">
        <v>3</v>
      </c>
      <c r="D732" s="2">
        <v>5847.24</v>
      </c>
      <c r="E732" t="s">
        <v>2344</v>
      </c>
      <c r="F732" t="s">
        <v>2347</v>
      </c>
      <c r="G732" t="s">
        <v>2346</v>
      </c>
      <c r="H732" s="54">
        <f>DATEDIF(Table4_2[[#This Row],[Date of Birth]],$K$1,"y")</f>
        <v>37</v>
      </c>
    </row>
    <row r="733" spans="1:8" x14ac:dyDescent="0.3">
      <c r="A733" t="s">
        <v>1662</v>
      </c>
      <c r="B733" s="77">
        <v>32050</v>
      </c>
      <c r="C733" s="54">
        <v>2</v>
      </c>
      <c r="D733" s="2">
        <v>5846.92</v>
      </c>
      <c r="E733" t="s">
        <v>2344</v>
      </c>
      <c r="F733" t="s">
        <v>2344</v>
      </c>
      <c r="G733" t="s">
        <v>2346</v>
      </c>
      <c r="H733" s="54">
        <f>DATEDIF(Table4_2[[#This Row],[Date of Birth]],$K$1,"y")</f>
        <v>35</v>
      </c>
    </row>
    <row r="734" spans="1:8" x14ac:dyDescent="0.3">
      <c r="A734" t="s">
        <v>1663</v>
      </c>
      <c r="B734" s="77">
        <v>34931</v>
      </c>
      <c r="C734" s="54">
        <v>0</v>
      </c>
      <c r="D734" s="2">
        <v>5843.99</v>
      </c>
      <c r="E734" t="s">
        <v>2344</v>
      </c>
      <c r="F734" t="s">
        <v>2344</v>
      </c>
      <c r="G734" t="s">
        <v>2354</v>
      </c>
      <c r="H734" s="54">
        <f>DATEDIF(Table4_2[[#This Row],[Date of Birth]],$K$1,"y")</f>
        <v>27</v>
      </c>
    </row>
    <row r="735" spans="1:8" x14ac:dyDescent="0.3">
      <c r="A735" t="s">
        <v>1664</v>
      </c>
      <c r="B735" s="77">
        <v>31985</v>
      </c>
      <c r="C735" s="54">
        <v>2</v>
      </c>
      <c r="D735" s="2">
        <v>5836.52</v>
      </c>
      <c r="E735" t="s">
        <v>2344</v>
      </c>
      <c r="F735" t="s">
        <v>2345</v>
      </c>
      <c r="G735" t="s">
        <v>2346</v>
      </c>
      <c r="H735" s="54">
        <f>DATEDIF(Table4_2[[#This Row],[Date of Birth]],$K$1,"y")</f>
        <v>35</v>
      </c>
    </row>
    <row r="736" spans="1:8" x14ac:dyDescent="0.3">
      <c r="A736" t="s">
        <v>171</v>
      </c>
      <c r="B736" s="77">
        <v>25506</v>
      </c>
      <c r="C736" s="54">
        <v>0</v>
      </c>
      <c r="D736" s="2">
        <v>37277.269999999997</v>
      </c>
      <c r="E736" t="s">
        <v>2347</v>
      </c>
      <c r="F736" t="s">
        <v>2345</v>
      </c>
      <c r="G736" t="s">
        <v>2349</v>
      </c>
      <c r="H736" s="54">
        <f>DATEDIF(Table4_2[[#This Row],[Date of Birth]],$K$1,"y")</f>
        <v>53</v>
      </c>
    </row>
    <row r="737" spans="1:8" x14ac:dyDescent="0.3">
      <c r="A737" t="s">
        <v>1665</v>
      </c>
      <c r="B737" s="77">
        <v>26203</v>
      </c>
      <c r="C737" s="54">
        <v>0</v>
      </c>
      <c r="D737" s="2">
        <v>5832.6</v>
      </c>
      <c r="E737" t="s">
        <v>2344</v>
      </c>
      <c r="F737" t="s">
        <v>2345</v>
      </c>
      <c r="G737" t="s">
        <v>2348</v>
      </c>
      <c r="H737" s="54">
        <f>DATEDIF(Table4_2[[#This Row],[Date of Birth]],$K$1,"y")</f>
        <v>51</v>
      </c>
    </row>
    <row r="738" spans="1:8" x14ac:dyDescent="0.3">
      <c r="A738" t="s">
        <v>1666</v>
      </c>
      <c r="B738" s="77">
        <v>37459</v>
      </c>
      <c r="C738" s="54">
        <v>0</v>
      </c>
      <c r="D738" s="2">
        <v>5816.58</v>
      </c>
      <c r="E738" t="s">
        <v>2344</v>
      </c>
      <c r="F738" t="s">
        <v>2344</v>
      </c>
      <c r="G738" t="s">
        <v>2361</v>
      </c>
      <c r="H738" s="54">
        <f>DATEDIF(Table4_2[[#This Row],[Date of Birth]],$K$1,"y")</f>
        <v>20</v>
      </c>
    </row>
    <row r="739" spans="1:8" x14ac:dyDescent="0.3">
      <c r="A739" t="s">
        <v>1667</v>
      </c>
      <c r="B739" s="77">
        <v>26605</v>
      </c>
      <c r="C739" s="54">
        <v>0</v>
      </c>
      <c r="D739" s="2">
        <v>5812.9</v>
      </c>
      <c r="E739" t="s">
        <v>2344</v>
      </c>
      <c r="F739" t="s">
        <v>2344</v>
      </c>
      <c r="G739" t="s">
        <v>2346</v>
      </c>
      <c r="H739" s="54">
        <f>DATEDIF(Table4_2[[#This Row],[Date of Birth]],$K$1,"y")</f>
        <v>50</v>
      </c>
    </row>
    <row r="740" spans="1:8" x14ac:dyDescent="0.3">
      <c r="A740" t="s">
        <v>1668</v>
      </c>
      <c r="B740" s="77">
        <v>29482</v>
      </c>
      <c r="C740" s="54">
        <v>2</v>
      </c>
      <c r="D740" s="2">
        <v>5807.06</v>
      </c>
      <c r="E740" t="s">
        <v>2344</v>
      </c>
      <c r="F740" t="s">
        <v>2345</v>
      </c>
      <c r="G740" t="s">
        <v>2346</v>
      </c>
      <c r="H740" s="54">
        <f>DATEDIF(Table4_2[[#This Row],[Date of Birth]],$K$1,"y")</f>
        <v>42</v>
      </c>
    </row>
    <row r="741" spans="1:8" x14ac:dyDescent="0.3">
      <c r="A741" t="s">
        <v>1669</v>
      </c>
      <c r="B741" s="77">
        <v>38292</v>
      </c>
      <c r="C741" s="54">
        <v>0</v>
      </c>
      <c r="D741" s="2">
        <v>5778.71</v>
      </c>
      <c r="E741" t="s">
        <v>2344</v>
      </c>
      <c r="F741" t="s">
        <v>2345</v>
      </c>
      <c r="G741" t="s">
        <v>2362</v>
      </c>
      <c r="H741" s="54">
        <f>DATEDIF(Table4_2[[#This Row],[Date of Birth]],$K$1,"y")</f>
        <v>18</v>
      </c>
    </row>
    <row r="742" spans="1:8" x14ac:dyDescent="0.3">
      <c r="A742" t="s">
        <v>1670</v>
      </c>
      <c r="B742" s="77">
        <v>30558</v>
      </c>
      <c r="C742" s="54">
        <v>0</v>
      </c>
      <c r="D742" s="2">
        <v>5757.41</v>
      </c>
      <c r="E742" t="s">
        <v>2344</v>
      </c>
      <c r="F742" t="s">
        <v>2345</v>
      </c>
      <c r="G742" t="s">
        <v>2351</v>
      </c>
      <c r="H742" s="54">
        <f>DATEDIF(Table4_2[[#This Row],[Date of Birth]],$K$1,"y")</f>
        <v>39</v>
      </c>
    </row>
    <row r="743" spans="1:8" x14ac:dyDescent="0.3">
      <c r="A743" t="s">
        <v>1671</v>
      </c>
      <c r="B743" s="77">
        <v>34130</v>
      </c>
      <c r="C743" s="54">
        <v>0</v>
      </c>
      <c r="D743" s="2">
        <v>5748.13</v>
      </c>
      <c r="E743" t="s">
        <v>2344</v>
      </c>
      <c r="F743" t="s">
        <v>2347</v>
      </c>
      <c r="G743" t="s">
        <v>2358</v>
      </c>
      <c r="H743" s="54">
        <f>DATEDIF(Table4_2[[#This Row],[Date of Birth]],$K$1,"y")</f>
        <v>29</v>
      </c>
    </row>
    <row r="744" spans="1:8" x14ac:dyDescent="0.3">
      <c r="A744" t="s">
        <v>1672</v>
      </c>
      <c r="B744" s="77">
        <v>26532</v>
      </c>
      <c r="C744" s="54">
        <v>0</v>
      </c>
      <c r="D744" s="2">
        <v>5741.67</v>
      </c>
      <c r="E744" t="s">
        <v>2344</v>
      </c>
      <c r="F744" t="s">
        <v>2345</v>
      </c>
      <c r="G744" t="s">
        <v>2346</v>
      </c>
      <c r="H744" s="54">
        <f>DATEDIF(Table4_2[[#This Row],[Date of Birth]],$K$1,"y")</f>
        <v>50</v>
      </c>
    </row>
    <row r="745" spans="1:8" x14ac:dyDescent="0.3">
      <c r="A745" t="s">
        <v>1673</v>
      </c>
      <c r="B745" s="77">
        <v>32069</v>
      </c>
      <c r="C745" s="54">
        <v>2</v>
      </c>
      <c r="D745" s="2">
        <v>5729.01</v>
      </c>
      <c r="E745" t="s">
        <v>2347</v>
      </c>
      <c r="F745" t="s">
        <v>2344</v>
      </c>
      <c r="G745" t="s">
        <v>2348</v>
      </c>
      <c r="H745" s="54">
        <f>DATEDIF(Table4_2[[#This Row],[Date of Birth]],$K$1,"y")</f>
        <v>35</v>
      </c>
    </row>
    <row r="746" spans="1:8" x14ac:dyDescent="0.3">
      <c r="A746" t="s">
        <v>1674</v>
      </c>
      <c r="B746" s="77">
        <v>26285</v>
      </c>
      <c r="C746" s="54">
        <v>0</v>
      </c>
      <c r="D746" s="2">
        <v>5720.38</v>
      </c>
      <c r="E746" t="s">
        <v>2344</v>
      </c>
      <c r="F746" t="s">
        <v>2347</v>
      </c>
      <c r="G746" t="s">
        <v>2346</v>
      </c>
      <c r="H746" s="54">
        <f>DATEDIF(Table4_2[[#This Row],[Date of Birth]],$K$1,"y")</f>
        <v>51</v>
      </c>
    </row>
    <row r="747" spans="1:8" x14ac:dyDescent="0.3">
      <c r="A747" t="s">
        <v>172</v>
      </c>
      <c r="B747" s="77">
        <v>27707</v>
      </c>
      <c r="C747" s="54">
        <v>1</v>
      </c>
      <c r="D747" s="2">
        <v>37272.339999999997</v>
      </c>
      <c r="E747" t="s">
        <v>2344</v>
      </c>
      <c r="F747" t="s">
        <v>2345</v>
      </c>
      <c r="G747" t="s">
        <v>2349</v>
      </c>
      <c r="H747" s="54">
        <f>DATEDIF(Table4_2[[#This Row],[Date of Birth]],$K$1,"y")</f>
        <v>47</v>
      </c>
    </row>
    <row r="748" spans="1:8" x14ac:dyDescent="0.3">
      <c r="A748" t="s">
        <v>1675</v>
      </c>
      <c r="B748" s="77">
        <v>29828</v>
      </c>
      <c r="C748" s="54">
        <v>0</v>
      </c>
      <c r="D748" s="2">
        <v>5709.16</v>
      </c>
      <c r="E748" t="s">
        <v>2345</v>
      </c>
      <c r="F748" t="s">
        <v>2345</v>
      </c>
      <c r="G748" t="s">
        <v>2346</v>
      </c>
      <c r="H748" s="54">
        <f>DATEDIF(Table4_2[[#This Row],[Date of Birth]],$K$1,"y")</f>
        <v>41</v>
      </c>
    </row>
    <row r="749" spans="1:8" x14ac:dyDescent="0.3">
      <c r="A749" t="s">
        <v>1676</v>
      </c>
      <c r="B749" s="77">
        <v>34276</v>
      </c>
      <c r="C749" s="54">
        <v>4</v>
      </c>
      <c r="D749" s="2">
        <v>5708.87</v>
      </c>
      <c r="E749" t="s">
        <v>2344</v>
      </c>
      <c r="F749" t="s">
        <v>2347</v>
      </c>
      <c r="G749" t="s">
        <v>2349</v>
      </c>
      <c r="H749" s="54">
        <f>DATEDIF(Table4_2[[#This Row],[Date of Birth]],$K$1,"y")</f>
        <v>29</v>
      </c>
    </row>
    <row r="750" spans="1:8" x14ac:dyDescent="0.3">
      <c r="A750" t="s">
        <v>1677</v>
      </c>
      <c r="B750" s="77">
        <v>29752</v>
      </c>
      <c r="C750" s="54">
        <v>0</v>
      </c>
      <c r="D750" s="2">
        <v>5699.84</v>
      </c>
      <c r="E750" t="s">
        <v>2344</v>
      </c>
      <c r="F750" t="s">
        <v>2345</v>
      </c>
      <c r="G750" t="s">
        <v>2346</v>
      </c>
      <c r="H750" s="54">
        <f>DATEDIF(Table4_2[[#This Row],[Date of Birth]],$K$1,"y")</f>
        <v>41</v>
      </c>
    </row>
    <row r="751" spans="1:8" x14ac:dyDescent="0.3">
      <c r="A751" t="s">
        <v>1678</v>
      </c>
      <c r="B751" s="77">
        <v>27216</v>
      </c>
      <c r="C751" s="54">
        <v>0</v>
      </c>
      <c r="D751" s="2">
        <v>5698.74</v>
      </c>
      <c r="E751" t="s">
        <v>2344</v>
      </c>
      <c r="F751" t="s">
        <v>2344</v>
      </c>
      <c r="G751" t="s">
        <v>2348</v>
      </c>
      <c r="H751" s="54">
        <f>DATEDIF(Table4_2[[#This Row],[Date of Birth]],$K$1,"y")</f>
        <v>48</v>
      </c>
    </row>
    <row r="752" spans="1:8" x14ac:dyDescent="0.3">
      <c r="A752" t="s">
        <v>1679</v>
      </c>
      <c r="B752" s="77">
        <v>33911</v>
      </c>
      <c r="C752" s="54">
        <v>3</v>
      </c>
      <c r="D752" s="2">
        <v>5693.43</v>
      </c>
      <c r="E752" t="s">
        <v>2344</v>
      </c>
      <c r="F752" t="s">
        <v>2345</v>
      </c>
      <c r="G752" t="s">
        <v>2348</v>
      </c>
      <c r="H752" s="54">
        <f>DATEDIF(Table4_2[[#This Row],[Date of Birth]],$K$1,"y")</f>
        <v>30</v>
      </c>
    </row>
    <row r="753" spans="1:8" x14ac:dyDescent="0.3">
      <c r="A753" t="s">
        <v>1680</v>
      </c>
      <c r="B753" s="77">
        <v>26600</v>
      </c>
      <c r="C753" s="54">
        <v>0</v>
      </c>
      <c r="D753" s="2">
        <v>5690.79</v>
      </c>
      <c r="E753" t="s">
        <v>2344</v>
      </c>
      <c r="F753" t="s">
        <v>2347</v>
      </c>
      <c r="G753" t="s">
        <v>2346</v>
      </c>
      <c r="H753" s="54">
        <f>DATEDIF(Table4_2[[#This Row],[Date of Birth]],$K$1,"y")</f>
        <v>50</v>
      </c>
    </row>
    <row r="754" spans="1:8" x14ac:dyDescent="0.3">
      <c r="A754" t="s">
        <v>1681</v>
      </c>
      <c r="B754" s="77">
        <v>30906</v>
      </c>
      <c r="C754" s="54">
        <v>3</v>
      </c>
      <c r="D754" s="2">
        <v>5679.13</v>
      </c>
      <c r="E754" t="s">
        <v>2344</v>
      </c>
      <c r="F754" t="s">
        <v>2344</v>
      </c>
      <c r="G754" t="s">
        <v>2346</v>
      </c>
      <c r="H754" s="54">
        <f>DATEDIF(Table4_2[[#This Row],[Date of Birth]],$K$1,"y")</f>
        <v>38</v>
      </c>
    </row>
    <row r="755" spans="1:8" x14ac:dyDescent="0.3">
      <c r="A755" t="s">
        <v>1682</v>
      </c>
      <c r="B755" s="77">
        <v>30562</v>
      </c>
      <c r="C755" s="54">
        <v>0</v>
      </c>
      <c r="D755" s="2">
        <v>5662.23</v>
      </c>
      <c r="E755" t="s">
        <v>2344</v>
      </c>
      <c r="F755" t="s">
        <v>2347</v>
      </c>
      <c r="G755" t="s">
        <v>2346</v>
      </c>
      <c r="H755" s="54">
        <f>DATEDIF(Table4_2[[#This Row],[Date of Birth]],$K$1,"y")</f>
        <v>39</v>
      </c>
    </row>
    <row r="756" spans="1:8" x14ac:dyDescent="0.3">
      <c r="A756" t="s">
        <v>1683</v>
      </c>
      <c r="B756" s="77">
        <v>28760</v>
      </c>
      <c r="C756" s="54">
        <v>2</v>
      </c>
      <c r="D756" s="2">
        <v>5650.14</v>
      </c>
      <c r="E756" t="s">
        <v>2344</v>
      </c>
      <c r="F756" t="s">
        <v>2347</v>
      </c>
      <c r="G756" t="s">
        <v>2346</v>
      </c>
      <c r="H756" s="54">
        <f>DATEDIF(Table4_2[[#This Row],[Date of Birth]],$K$1,"y")</f>
        <v>44</v>
      </c>
    </row>
    <row r="757" spans="1:8" x14ac:dyDescent="0.3">
      <c r="A757" t="s">
        <v>1684</v>
      </c>
      <c r="B757" s="77">
        <v>30475</v>
      </c>
      <c r="C757" s="54">
        <v>0</v>
      </c>
      <c r="D757" s="2">
        <v>5649.72</v>
      </c>
      <c r="E757" t="s">
        <v>2344</v>
      </c>
      <c r="F757" t="s">
        <v>2345</v>
      </c>
      <c r="G757" t="s">
        <v>2349</v>
      </c>
      <c r="H757" s="54">
        <f>DATEDIF(Table4_2[[#This Row],[Date of Birth]],$K$1,"y")</f>
        <v>40</v>
      </c>
    </row>
    <row r="758" spans="1:8" x14ac:dyDescent="0.3">
      <c r="A758" t="s">
        <v>173</v>
      </c>
      <c r="B758" s="77">
        <v>31368</v>
      </c>
      <c r="C758" s="54">
        <v>0</v>
      </c>
      <c r="D758" s="2">
        <v>37270.15</v>
      </c>
      <c r="E758" t="s">
        <v>2344</v>
      </c>
      <c r="F758" t="s">
        <v>2347</v>
      </c>
      <c r="G758" t="s">
        <v>2355</v>
      </c>
      <c r="H758" s="54">
        <f>DATEDIF(Table4_2[[#This Row],[Date of Birth]],$K$1,"y")</f>
        <v>37</v>
      </c>
    </row>
    <row r="759" spans="1:8" x14ac:dyDescent="0.3">
      <c r="A759" t="s">
        <v>1685</v>
      </c>
      <c r="B759" s="77">
        <v>32120</v>
      </c>
      <c r="C759" s="54">
        <v>1</v>
      </c>
      <c r="D759" s="2">
        <v>5630.46</v>
      </c>
      <c r="E759" t="s">
        <v>2344</v>
      </c>
      <c r="F759" t="s">
        <v>2345</v>
      </c>
      <c r="G759" t="s">
        <v>2348</v>
      </c>
      <c r="H759" s="54">
        <f>DATEDIF(Table4_2[[#This Row],[Date of Birth]],$K$1,"y")</f>
        <v>35</v>
      </c>
    </row>
    <row r="760" spans="1:8" x14ac:dyDescent="0.3">
      <c r="A760" t="s">
        <v>1686</v>
      </c>
      <c r="B760" s="77">
        <v>34653</v>
      </c>
      <c r="C760" s="54">
        <v>5</v>
      </c>
      <c r="D760" s="2">
        <v>5615.37</v>
      </c>
      <c r="E760" t="s">
        <v>2344</v>
      </c>
      <c r="F760" t="s">
        <v>2345</v>
      </c>
      <c r="G760" t="s">
        <v>2349</v>
      </c>
      <c r="H760" s="54">
        <f>DATEDIF(Table4_2[[#This Row],[Date of Birth]],$K$1,"y")</f>
        <v>28</v>
      </c>
    </row>
    <row r="761" spans="1:8" x14ac:dyDescent="0.3">
      <c r="A761" t="s">
        <v>1687</v>
      </c>
      <c r="B761" s="77">
        <v>28744</v>
      </c>
      <c r="C761" s="54">
        <v>2</v>
      </c>
      <c r="D761" s="2">
        <v>5612.83</v>
      </c>
      <c r="E761" t="s">
        <v>2344</v>
      </c>
      <c r="F761" t="s">
        <v>2345</v>
      </c>
      <c r="G761" t="s">
        <v>2346</v>
      </c>
      <c r="H761" s="54">
        <f>DATEDIF(Table4_2[[#This Row],[Date of Birth]],$K$1,"y")</f>
        <v>44</v>
      </c>
    </row>
    <row r="762" spans="1:8" x14ac:dyDescent="0.3">
      <c r="A762" t="s">
        <v>1688</v>
      </c>
      <c r="B762" s="77">
        <v>32465</v>
      </c>
      <c r="C762" s="54">
        <v>1</v>
      </c>
      <c r="D762" s="2">
        <v>5594.85</v>
      </c>
      <c r="E762" t="s">
        <v>2344</v>
      </c>
      <c r="F762" t="s">
        <v>2345</v>
      </c>
      <c r="G762" t="s">
        <v>2355</v>
      </c>
      <c r="H762" s="54">
        <f>DATEDIF(Table4_2[[#This Row],[Date of Birth]],$K$1,"y")</f>
        <v>34</v>
      </c>
    </row>
    <row r="763" spans="1:8" x14ac:dyDescent="0.3">
      <c r="A763" t="s">
        <v>1689</v>
      </c>
      <c r="B763" s="77">
        <v>30592</v>
      </c>
      <c r="C763" s="54">
        <v>3</v>
      </c>
      <c r="D763" s="2">
        <v>5587.59</v>
      </c>
      <c r="E763" t="s">
        <v>2344</v>
      </c>
      <c r="F763" t="s">
        <v>2347</v>
      </c>
      <c r="G763" t="s">
        <v>2346</v>
      </c>
      <c r="H763" s="54">
        <f>DATEDIF(Table4_2[[#This Row],[Date of Birth]],$K$1,"y")</f>
        <v>39</v>
      </c>
    </row>
    <row r="764" spans="1:8" x14ac:dyDescent="0.3">
      <c r="A764" t="s">
        <v>1690</v>
      </c>
      <c r="B764" s="77">
        <v>31737</v>
      </c>
      <c r="C764" s="54">
        <v>2</v>
      </c>
      <c r="D764" s="2">
        <v>5584.31</v>
      </c>
      <c r="E764" t="s">
        <v>2345</v>
      </c>
      <c r="F764" t="s">
        <v>2347</v>
      </c>
      <c r="G764" t="s">
        <v>2346</v>
      </c>
      <c r="H764" s="54">
        <f>DATEDIF(Table4_2[[#This Row],[Date of Birth]],$K$1,"y")</f>
        <v>36</v>
      </c>
    </row>
    <row r="765" spans="1:8" x14ac:dyDescent="0.3">
      <c r="A765" t="s">
        <v>1691</v>
      </c>
      <c r="B765" s="77">
        <v>31295</v>
      </c>
      <c r="C765" s="54">
        <v>3</v>
      </c>
      <c r="D765" s="2">
        <v>5582.95</v>
      </c>
      <c r="E765" t="s">
        <v>2344</v>
      </c>
      <c r="F765" t="s">
        <v>2347</v>
      </c>
      <c r="G765" t="s">
        <v>2348</v>
      </c>
      <c r="H765" s="54">
        <f>DATEDIF(Table4_2[[#This Row],[Date of Birth]],$K$1,"y")</f>
        <v>37</v>
      </c>
    </row>
    <row r="766" spans="1:8" x14ac:dyDescent="0.3">
      <c r="A766" t="s">
        <v>1692</v>
      </c>
      <c r="B766" s="77">
        <v>27290</v>
      </c>
      <c r="C766" s="54">
        <v>0</v>
      </c>
      <c r="D766" s="2">
        <v>5576.35</v>
      </c>
      <c r="E766" t="s">
        <v>2344</v>
      </c>
      <c r="F766" t="s">
        <v>2345</v>
      </c>
      <c r="G766" t="s">
        <v>2346</v>
      </c>
      <c r="H766" s="54">
        <f>DATEDIF(Table4_2[[#This Row],[Date of Birth]],$K$1,"y")</f>
        <v>48</v>
      </c>
    </row>
    <row r="767" spans="1:8" x14ac:dyDescent="0.3">
      <c r="A767" t="s">
        <v>1693</v>
      </c>
      <c r="B767" s="77">
        <v>36425</v>
      </c>
      <c r="C767" s="54">
        <v>0</v>
      </c>
      <c r="D767" s="2">
        <v>5552.61</v>
      </c>
      <c r="E767" t="s">
        <v>2344</v>
      </c>
      <c r="F767" t="s">
        <v>2345</v>
      </c>
      <c r="G767" t="s">
        <v>2361</v>
      </c>
      <c r="H767" s="54">
        <f>DATEDIF(Table4_2[[#This Row],[Date of Birth]],$K$1,"y")</f>
        <v>23</v>
      </c>
    </row>
    <row r="768" spans="1:8" x14ac:dyDescent="0.3">
      <c r="A768" t="s">
        <v>1694</v>
      </c>
      <c r="B768" s="77">
        <v>29562</v>
      </c>
      <c r="C768" s="54">
        <v>2</v>
      </c>
      <c r="D768" s="2">
        <v>5540.35</v>
      </c>
      <c r="E768" t="s">
        <v>2344</v>
      </c>
      <c r="F768" t="s">
        <v>2344</v>
      </c>
      <c r="G768" t="s">
        <v>2348</v>
      </c>
      <c r="H768" s="54">
        <f>DATEDIF(Table4_2[[#This Row],[Date of Birth]],$K$1,"y")</f>
        <v>42</v>
      </c>
    </row>
    <row r="769" spans="1:8" x14ac:dyDescent="0.3">
      <c r="A769" t="s">
        <v>174</v>
      </c>
      <c r="B769" s="77">
        <v>33163</v>
      </c>
      <c r="C769" s="54">
        <v>3</v>
      </c>
      <c r="D769" s="2">
        <v>37251.22</v>
      </c>
      <c r="E769" t="s">
        <v>2344</v>
      </c>
      <c r="F769" t="s">
        <v>2344</v>
      </c>
      <c r="G769" t="s">
        <v>2349</v>
      </c>
      <c r="H769" s="54">
        <f>DATEDIF(Table4_2[[#This Row],[Date of Birth]],$K$1,"y")</f>
        <v>32</v>
      </c>
    </row>
    <row r="770" spans="1:8" x14ac:dyDescent="0.3">
      <c r="A770" t="s">
        <v>1695</v>
      </c>
      <c r="B770" s="77">
        <v>29897</v>
      </c>
      <c r="C770" s="54">
        <v>1</v>
      </c>
      <c r="D770" s="2">
        <v>5539.4</v>
      </c>
      <c r="E770" t="s">
        <v>2344</v>
      </c>
      <c r="F770" t="s">
        <v>2344</v>
      </c>
      <c r="G770" t="s">
        <v>2346</v>
      </c>
      <c r="H770" s="54">
        <f>DATEDIF(Table4_2[[#This Row],[Date of Birth]],$K$1,"y")</f>
        <v>41</v>
      </c>
    </row>
    <row r="771" spans="1:8" x14ac:dyDescent="0.3">
      <c r="A771" t="s">
        <v>1696</v>
      </c>
      <c r="B771" s="77">
        <v>32353</v>
      </c>
      <c r="C771" s="54">
        <v>3</v>
      </c>
      <c r="D771" s="2">
        <v>5503.36</v>
      </c>
      <c r="E771" t="s">
        <v>2344</v>
      </c>
      <c r="F771" t="s">
        <v>2344</v>
      </c>
      <c r="G771" t="s">
        <v>2348</v>
      </c>
      <c r="H771" s="54">
        <f>DATEDIF(Table4_2[[#This Row],[Date of Birth]],$K$1,"y")</f>
        <v>34</v>
      </c>
    </row>
    <row r="772" spans="1:8" x14ac:dyDescent="0.3">
      <c r="A772" t="s">
        <v>1697</v>
      </c>
      <c r="B772" s="77">
        <v>30911</v>
      </c>
      <c r="C772" s="54">
        <v>1</v>
      </c>
      <c r="D772" s="2">
        <v>5488.26</v>
      </c>
      <c r="E772" t="s">
        <v>2344</v>
      </c>
      <c r="F772" t="s">
        <v>2345</v>
      </c>
      <c r="G772" t="s">
        <v>2349</v>
      </c>
      <c r="H772" s="54">
        <f>DATEDIF(Table4_2[[#This Row],[Date of Birth]],$K$1,"y")</f>
        <v>38</v>
      </c>
    </row>
    <row r="773" spans="1:8" x14ac:dyDescent="0.3">
      <c r="A773" t="s">
        <v>1698</v>
      </c>
      <c r="B773" s="77">
        <v>30920</v>
      </c>
      <c r="C773" s="54">
        <v>1</v>
      </c>
      <c r="D773" s="2">
        <v>5484.47</v>
      </c>
      <c r="E773" t="s">
        <v>2344</v>
      </c>
      <c r="F773" t="s">
        <v>2344</v>
      </c>
      <c r="G773" t="s">
        <v>2346</v>
      </c>
      <c r="H773" s="54">
        <f>DATEDIF(Table4_2[[#This Row],[Date of Birth]],$K$1,"y")</f>
        <v>38</v>
      </c>
    </row>
    <row r="774" spans="1:8" x14ac:dyDescent="0.3">
      <c r="A774" t="s">
        <v>1699</v>
      </c>
      <c r="B774" s="77">
        <v>31685</v>
      </c>
      <c r="C774" s="54">
        <v>1</v>
      </c>
      <c r="D774" s="2">
        <v>5478.04</v>
      </c>
      <c r="E774" t="s">
        <v>2344</v>
      </c>
      <c r="F774" t="s">
        <v>2345</v>
      </c>
      <c r="G774" t="s">
        <v>2346</v>
      </c>
      <c r="H774" s="54">
        <f>DATEDIF(Table4_2[[#This Row],[Date of Birth]],$K$1,"y")</f>
        <v>36</v>
      </c>
    </row>
    <row r="775" spans="1:8" x14ac:dyDescent="0.3">
      <c r="A775" t="s">
        <v>1700</v>
      </c>
      <c r="B775" s="77">
        <v>31605</v>
      </c>
      <c r="C775" s="54">
        <v>1</v>
      </c>
      <c r="D775" s="2">
        <v>5472.45</v>
      </c>
      <c r="E775" t="s">
        <v>2344</v>
      </c>
      <c r="F775" t="s">
        <v>2345</v>
      </c>
      <c r="G775" t="s">
        <v>2349</v>
      </c>
      <c r="H775" s="54">
        <f>DATEDIF(Table4_2[[#This Row],[Date of Birth]],$K$1,"y")</f>
        <v>36</v>
      </c>
    </row>
    <row r="776" spans="1:8" x14ac:dyDescent="0.3">
      <c r="A776" t="s">
        <v>1701</v>
      </c>
      <c r="B776" s="77">
        <v>31748</v>
      </c>
      <c r="C776" s="54">
        <v>0</v>
      </c>
      <c r="D776" s="2">
        <v>5469.01</v>
      </c>
      <c r="E776" t="s">
        <v>2344</v>
      </c>
      <c r="F776" t="s">
        <v>2344</v>
      </c>
      <c r="G776" t="s">
        <v>2355</v>
      </c>
      <c r="H776" s="54">
        <f>DATEDIF(Table4_2[[#This Row],[Date of Birth]],$K$1,"y")</f>
        <v>36</v>
      </c>
    </row>
    <row r="777" spans="1:8" x14ac:dyDescent="0.3">
      <c r="A777" t="s">
        <v>1702</v>
      </c>
      <c r="B777" s="77">
        <v>26961</v>
      </c>
      <c r="C777" s="54">
        <v>0</v>
      </c>
      <c r="D777" s="2">
        <v>5466.88</v>
      </c>
      <c r="E777" t="s">
        <v>2344</v>
      </c>
      <c r="F777" t="s">
        <v>2344</v>
      </c>
      <c r="G777" t="s">
        <v>2346</v>
      </c>
      <c r="H777" s="54">
        <f>DATEDIF(Table4_2[[#This Row],[Date of Birth]],$K$1,"y")</f>
        <v>49</v>
      </c>
    </row>
    <row r="778" spans="1:8" x14ac:dyDescent="0.3">
      <c r="A778" t="s">
        <v>1703</v>
      </c>
      <c r="B778" s="77">
        <v>31771</v>
      </c>
      <c r="C778" s="54">
        <v>0</v>
      </c>
      <c r="D778" s="2">
        <v>5458.05</v>
      </c>
      <c r="E778" t="s">
        <v>2344</v>
      </c>
      <c r="F778" t="s">
        <v>2344</v>
      </c>
      <c r="G778" t="s">
        <v>2355</v>
      </c>
      <c r="H778" s="54">
        <f>DATEDIF(Table4_2[[#This Row],[Date of Birth]],$K$1,"y")</f>
        <v>36</v>
      </c>
    </row>
    <row r="779" spans="1:8" x14ac:dyDescent="0.3">
      <c r="A779" t="s">
        <v>1704</v>
      </c>
      <c r="B779" s="77">
        <v>30188</v>
      </c>
      <c r="C779" s="54">
        <v>0</v>
      </c>
      <c r="D779" s="2">
        <v>5438.75</v>
      </c>
      <c r="E779" t="s">
        <v>2345</v>
      </c>
      <c r="F779" t="s">
        <v>2344</v>
      </c>
      <c r="G779" t="s">
        <v>2346</v>
      </c>
      <c r="H779" s="54">
        <f>DATEDIF(Table4_2[[#This Row],[Date of Birth]],$K$1,"y")</f>
        <v>40</v>
      </c>
    </row>
    <row r="780" spans="1:8" x14ac:dyDescent="0.3">
      <c r="A780" t="s">
        <v>22</v>
      </c>
      <c r="B780" s="77">
        <v>21505</v>
      </c>
      <c r="C780" s="54">
        <v>1</v>
      </c>
      <c r="D780" s="2">
        <v>47928.03</v>
      </c>
      <c r="E780" t="s">
        <v>2344</v>
      </c>
      <c r="F780" t="s">
        <v>2345</v>
      </c>
      <c r="G780" t="s">
        <v>2349</v>
      </c>
      <c r="H780" s="54">
        <f>DATEDIF(Table4_2[[#This Row],[Date of Birth]],$K$1,"y")</f>
        <v>64</v>
      </c>
    </row>
    <row r="781" spans="1:8" x14ac:dyDescent="0.3">
      <c r="A781" t="s">
        <v>175</v>
      </c>
      <c r="B781" s="77">
        <v>36774</v>
      </c>
      <c r="C781" s="54">
        <v>1</v>
      </c>
      <c r="D781" s="2">
        <v>37165.160000000003</v>
      </c>
      <c r="E781" t="s">
        <v>2347</v>
      </c>
      <c r="F781" t="s">
        <v>2345</v>
      </c>
      <c r="G781" t="s">
        <v>2346</v>
      </c>
      <c r="H781" s="54">
        <f>DATEDIF(Table4_2[[#This Row],[Date of Birth]],$K$1,"y")</f>
        <v>22</v>
      </c>
    </row>
    <row r="782" spans="1:8" x14ac:dyDescent="0.3">
      <c r="A782" t="s">
        <v>1705</v>
      </c>
      <c r="B782" s="77">
        <v>28649</v>
      </c>
      <c r="C782" s="54">
        <v>2</v>
      </c>
      <c r="D782" s="2">
        <v>5428.98</v>
      </c>
      <c r="E782" t="s">
        <v>2344</v>
      </c>
      <c r="F782" t="s">
        <v>2344</v>
      </c>
      <c r="G782" t="s">
        <v>2348</v>
      </c>
      <c r="H782" s="54">
        <f>DATEDIF(Table4_2[[#This Row],[Date of Birth]],$K$1,"y")</f>
        <v>45</v>
      </c>
    </row>
    <row r="783" spans="1:8" x14ac:dyDescent="0.3">
      <c r="A783" t="s">
        <v>1706</v>
      </c>
      <c r="B783" s="77">
        <v>33864</v>
      </c>
      <c r="C783" s="54">
        <v>3</v>
      </c>
      <c r="D783" s="2">
        <v>5428.73</v>
      </c>
      <c r="E783" t="s">
        <v>2345</v>
      </c>
      <c r="F783" t="s">
        <v>2347</v>
      </c>
      <c r="G783" t="s">
        <v>2359</v>
      </c>
      <c r="H783" s="54">
        <f>DATEDIF(Table4_2[[#This Row],[Date of Birth]],$K$1,"y")</f>
        <v>30</v>
      </c>
    </row>
    <row r="784" spans="1:8" x14ac:dyDescent="0.3">
      <c r="A784" t="s">
        <v>1707</v>
      </c>
      <c r="B784" s="77">
        <v>33425</v>
      </c>
      <c r="C784" s="54">
        <v>3</v>
      </c>
      <c r="D784" s="2">
        <v>5425.02</v>
      </c>
      <c r="E784" t="s">
        <v>2344</v>
      </c>
      <c r="F784" t="s">
        <v>2347</v>
      </c>
      <c r="G784" t="s">
        <v>2348</v>
      </c>
      <c r="H784" s="54">
        <f>DATEDIF(Table4_2[[#This Row],[Date of Birth]],$K$1,"y")</f>
        <v>31</v>
      </c>
    </row>
    <row r="785" spans="1:8" x14ac:dyDescent="0.3">
      <c r="A785" t="s">
        <v>1708</v>
      </c>
      <c r="B785" s="77">
        <v>30221</v>
      </c>
      <c r="C785" s="54">
        <v>0</v>
      </c>
      <c r="D785" s="2">
        <v>5415.66</v>
      </c>
      <c r="E785" t="s">
        <v>2344</v>
      </c>
      <c r="F785" t="s">
        <v>2345</v>
      </c>
      <c r="G785" t="s">
        <v>2346</v>
      </c>
      <c r="H785" s="54">
        <f>DATEDIF(Table4_2[[#This Row],[Date of Birth]],$K$1,"y")</f>
        <v>40</v>
      </c>
    </row>
    <row r="786" spans="1:8" x14ac:dyDescent="0.3">
      <c r="A786" t="s">
        <v>1709</v>
      </c>
      <c r="B786" s="77">
        <v>27664</v>
      </c>
      <c r="C786" s="54">
        <v>1</v>
      </c>
      <c r="D786" s="2">
        <v>5411.99</v>
      </c>
      <c r="E786" t="s">
        <v>2344</v>
      </c>
      <c r="F786" t="s">
        <v>2345</v>
      </c>
      <c r="G786" t="s">
        <v>2348</v>
      </c>
      <c r="H786" s="54">
        <f>DATEDIF(Table4_2[[#This Row],[Date of Birth]],$K$1,"y")</f>
        <v>47</v>
      </c>
    </row>
    <row r="787" spans="1:8" x14ac:dyDescent="0.3">
      <c r="A787" t="s">
        <v>1710</v>
      </c>
      <c r="B787" s="77">
        <v>31404</v>
      </c>
      <c r="C787" s="54">
        <v>3</v>
      </c>
      <c r="D787" s="2">
        <v>5402.89</v>
      </c>
      <c r="E787" t="s">
        <v>2344</v>
      </c>
      <c r="F787" t="s">
        <v>2347</v>
      </c>
      <c r="G787" t="s">
        <v>2346</v>
      </c>
      <c r="H787" s="54">
        <f>DATEDIF(Table4_2[[#This Row],[Date of Birth]],$K$1,"y")</f>
        <v>37</v>
      </c>
    </row>
    <row r="788" spans="1:8" x14ac:dyDescent="0.3">
      <c r="A788" t="s">
        <v>1711</v>
      </c>
      <c r="B788" s="77">
        <v>30895</v>
      </c>
      <c r="C788" s="54">
        <v>0</v>
      </c>
      <c r="D788" s="2">
        <v>5400.98</v>
      </c>
      <c r="E788" t="s">
        <v>2344</v>
      </c>
      <c r="F788" t="s">
        <v>2344</v>
      </c>
      <c r="G788" t="s">
        <v>2346</v>
      </c>
      <c r="H788" s="54">
        <f>DATEDIF(Table4_2[[#This Row],[Date of Birth]],$K$1,"y")</f>
        <v>38</v>
      </c>
    </row>
    <row r="789" spans="1:8" x14ac:dyDescent="0.3">
      <c r="A789" t="s">
        <v>1712</v>
      </c>
      <c r="B789" s="77">
        <v>30928</v>
      </c>
      <c r="C789" s="54">
        <v>0</v>
      </c>
      <c r="D789" s="2">
        <v>5397.62</v>
      </c>
      <c r="E789" t="s">
        <v>2344</v>
      </c>
      <c r="F789" t="s">
        <v>2344</v>
      </c>
      <c r="G789" t="s">
        <v>2346</v>
      </c>
      <c r="H789" s="54">
        <f>DATEDIF(Table4_2[[#This Row],[Date of Birth]],$K$1,"y")</f>
        <v>38</v>
      </c>
    </row>
    <row r="790" spans="1:8" x14ac:dyDescent="0.3">
      <c r="A790" t="s">
        <v>1713</v>
      </c>
      <c r="B790" s="77">
        <v>32818</v>
      </c>
      <c r="C790" s="54">
        <v>3</v>
      </c>
      <c r="D790" s="2">
        <v>5396.44</v>
      </c>
      <c r="E790" t="s">
        <v>2344</v>
      </c>
      <c r="F790" t="s">
        <v>2345</v>
      </c>
      <c r="G790" t="s">
        <v>2346</v>
      </c>
      <c r="H790" s="54">
        <f>DATEDIF(Table4_2[[#This Row],[Date of Birth]],$K$1,"y")</f>
        <v>33</v>
      </c>
    </row>
    <row r="791" spans="1:8" x14ac:dyDescent="0.3">
      <c r="A791" t="s">
        <v>1714</v>
      </c>
      <c r="B791" s="77">
        <v>32363</v>
      </c>
      <c r="C791" s="54">
        <v>1</v>
      </c>
      <c r="D791" s="2">
        <v>5385.34</v>
      </c>
      <c r="E791" t="s">
        <v>2344</v>
      </c>
      <c r="F791" t="s">
        <v>2345</v>
      </c>
      <c r="G791" t="s">
        <v>2348</v>
      </c>
      <c r="H791" s="54">
        <f>DATEDIF(Table4_2[[#This Row],[Date of Birth]],$K$1,"y")</f>
        <v>34</v>
      </c>
    </row>
    <row r="792" spans="1:8" x14ac:dyDescent="0.3">
      <c r="A792" t="s">
        <v>176</v>
      </c>
      <c r="B792" s="77">
        <v>35002</v>
      </c>
      <c r="C792" s="54">
        <v>0</v>
      </c>
      <c r="D792" s="2">
        <v>37133.9</v>
      </c>
      <c r="E792" t="s">
        <v>2344</v>
      </c>
      <c r="F792" t="s">
        <v>2344</v>
      </c>
      <c r="G792" t="s">
        <v>2346</v>
      </c>
      <c r="H792" s="54">
        <f>DATEDIF(Table4_2[[#This Row],[Date of Birth]],$K$1,"y")</f>
        <v>27</v>
      </c>
    </row>
    <row r="793" spans="1:8" x14ac:dyDescent="0.3">
      <c r="A793" t="s">
        <v>1715</v>
      </c>
      <c r="B793" s="77">
        <v>30834</v>
      </c>
      <c r="C793" s="54">
        <v>0</v>
      </c>
      <c r="D793" s="2">
        <v>5383.54</v>
      </c>
      <c r="E793" t="s">
        <v>2344</v>
      </c>
      <c r="F793" t="s">
        <v>2345</v>
      </c>
      <c r="G793" t="s">
        <v>2349</v>
      </c>
      <c r="H793" s="54">
        <f>DATEDIF(Table4_2[[#This Row],[Date of Birth]],$K$1,"y")</f>
        <v>39</v>
      </c>
    </row>
    <row r="794" spans="1:8" x14ac:dyDescent="0.3">
      <c r="A794" t="s">
        <v>1716</v>
      </c>
      <c r="B794" s="77">
        <v>31615</v>
      </c>
      <c r="C794" s="54">
        <v>1</v>
      </c>
      <c r="D794" s="2">
        <v>5377.46</v>
      </c>
      <c r="E794" t="s">
        <v>2344</v>
      </c>
      <c r="F794" t="s">
        <v>2345</v>
      </c>
      <c r="G794" t="s">
        <v>2348</v>
      </c>
      <c r="H794" s="54">
        <f>DATEDIF(Table4_2[[#This Row],[Date of Birth]],$K$1,"y")</f>
        <v>36</v>
      </c>
    </row>
    <row r="795" spans="1:8" x14ac:dyDescent="0.3">
      <c r="A795" t="s">
        <v>1717</v>
      </c>
      <c r="B795" s="77">
        <v>32830</v>
      </c>
      <c r="C795" s="54">
        <v>2</v>
      </c>
      <c r="D795" s="2">
        <v>5375.04</v>
      </c>
      <c r="E795" t="s">
        <v>2344</v>
      </c>
      <c r="F795" t="s">
        <v>2347</v>
      </c>
      <c r="G795" t="s">
        <v>2349</v>
      </c>
      <c r="H795" s="54">
        <f>DATEDIF(Table4_2[[#This Row],[Date of Birth]],$K$1,"y")</f>
        <v>33</v>
      </c>
    </row>
    <row r="796" spans="1:8" x14ac:dyDescent="0.3">
      <c r="A796" t="s">
        <v>1718</v>
      </c>
      <c r="B796" s="77">
        <v>31564</v>
      </c>
      <c r="C796" s="54">
        <v>1</v>
      </c>
      <c r="D796" s="2">
        <v>5373.36</v>
      </c>
      <c r="E796" t="s">
        <v>2344</v>
      </c>
      <c r="F796" t="s">
        <v>2344</v>
      </c>
      <c r="G796" t="s">
        <v>2348</v>
      </c>
      <c r="H796" s="54">
        <f>DATEDIF(Table4_2[[#This Row],[Date of Birth]],$K$1,"y")</f>
        <v>37</v>
      </c>
    </row>
    <row r="797" spans="1:8" x14ac:dyDescent="0.3">
      <c r="A797" t="s">
        <v>1719</v>
      </c>
      <c r="B797" s="77">
        <v>34675</v>
      </c>
      <c r="C797" s="54">
        <v>0</v>
      </c>
      <c r="D797" s="2">
        <v>5364.66</v>
      </c>
      <c r="E797" t="s">
        <v>2344</v>
      </c>
      <c r="F797" t="s">
        <v>2347</v>
      </c>
      <c r="G797" t="s">
        <v>2349</v>
      </c>
      <c r="H797" s="54">
        <f>DATEDIF(Table4_2[[#This Row],[Date of Birth]],$K$1,"y")</f>
        <v>28</v>
      </c>
    </row>
    <row r="798" spans="1:8" x14ac:dyDescent="0.3">
      <c r="A798" t="s">
        <v>1720</v>
      </c>
      <c r="B798" s="77">
        <v>32819</v>
      </c>
      <c r="C798" s="54">
        <v>1</v>
      </c>
      <c r="D798" s="2">
        <v>5354.07</v>
      </c>
      <c r="E798" t="s">
        <v>2344</v>
      </c>
      <c r="F798" t="s">
        <v>2345</v>
      </c>
      <c r="G798" t="s">
        <v>2355</v>
      </c>
      <c r="H798" s="54">
        <f>DATEDIF(Table4_2[[#This Row],[Date of Birth]],$K$1,"y")</f>
        <v>33</v>
      </c>
    </row>
    <row r="799" spans="1:8" x14ac:dyDescent="0.3">
      <c r="A799" t="s">
        <v>1721</v>
      </c>
      <c r="B799" s="77">
        <v>26648</v>
      </c>
      <c r="C799" s="54">
        <v>0</v>
      </c>
      <c r="D799" s="2">
        <v>5344.81</v>
      </c>
      <c r="E799" t="s">
        <v>2344</v>
      </c>
      <c r="F799" t="s">
        <v>2345</v>
      </c>
      <c r="G799" t="s">
        <v>2346</v>
      </c>
      <c r="H799" s="54">
        <f>DATEDIF(Table4_2[[#This Row],[Date of Birth]],$K$1,"y")</f>
        <v>50</v>
      </c>
    </row>
    <row r="800" spans="1:8" x14ac:dyDescent="0.3">
      <c r="A800" t="s">
        <v>1722</v>
      </c>
      <c r="B800" s="77">
        <v>33478</v>
      </c>
      <c r="C800" s="54">
        <v>2</v>
      </c>
      <c r="D800" s="2">
        <v>5327.4</v>
      </c>
      <c r="E800" t="s">
        <v>2344</v>
      </c>
      <c r="F800" t="s">
        <v>2347</v>
      </c>
      <c r="G800" t="s">
        <v>2348</v>
      </c>
      <c r="H800" s="54">
        <f>DATEDIF(Table4_2[[#This Row],[Date of Birth]],$K$1,"y")</f>
        <v>31</v>
      </c>
    </row>
    <row r="801" spans="1:8" x14ac:dyDescent="0.3">
      <c r="A801" t="s">
        <v>1723</v>
      </c>
      <c r="B801" s="77">
        <v>33773</v>
      </c>
      <c r="C801" s="54">
        <v>3</v>
      </c>
      <c r="D801" s="2">
        <v>5325.65</v>
      </c>
      <c r="E801" t="s">
        <v>2344</v>
      </c>
      <c r="F801" t="s">
        <v>2347</v>
      </c>
      <c r="G801" t="s">
        <v>2349</v>
      </c>
      <c r="H801" s="54">
        <f>DATEDIF(Table4_2[[#This Row],[Date of Birth]],$K$1,"y")</f>
        <v>30</v>
      </c>
    </row>
    <row r="802" spans="1:8" x14ac:dyDescent="0.3">
      <c r="A802" t="s">
        <v>1724</v>
      </c>
      <c r="B802" s="77">
        <v>27274</v>
      </c>
      <c r="C802" s="54">
        <v>0</v>
      </c>
      <c r="D802" s="2">
        <v>5322.24</v>
      </c>
      <c r="E802" t="s">
        <v>2344</v>
      </c>
      <c r="F802" t="s">
        <v>2347</v>
      </c>
      <c r="G802" t="s">
        <v>2348</v>
      </c>
      <c r="H802" s="54">
        <f>DATEDIF(Table4_2[[#This Row],[Date of Birth]],$K$1,"y")</f>
        <v>48</v>
      </c>
    </row>
    <row r="803" spans="1:8" x14ac:dyDescent="0.3">
      <c r="A803" t="s">
        <v>177</v>
      </c>
      <c r="B803" s="77">
        <v>32669</v>
      </c>
      <c r="C803" s="54">
        <v>0</v>
      </c>
      <c r="D803" s="2">
        <v>37079.370000000003</v>
      </c>
      <c r="E803" t="s">
        <v>2344</v>
      </c>
      <c r="F803" t="s">
        <v>2345</v>
      </c>
      <c r="G803" t="s">
        <v>2349</v>
      </c>
      <c r="H803" s="54">
        <f>DATEDIF(Table4_2[[#This Row],[Date of Birth]],$K$1,"y")</f>
        <v>33</v>
      </c>
    </row>
    <row r="804" spans="1:8" x14ac:dyDescent="0.3">
      <c r="A804" t="s">
        <v>1725</v>
      </c>
      <c r="B804" s="77">
        <v>34651</v>
      </c>
      <c r="C804" s="54">
        <v>3</v>
      </c>
      <c r="D804" s="2">
        <v>5312.17</v>
      </c>
      <c r="E804" t="s">
        <v>2344</v>
      </c>
      <c r="F804" t="s">
        <v>2344</v>
      </c>
      <c r="G804" t="s">
        <v>2348</v>
      </c>
      <c r="H804" s="54">
        <f>DATEDIF(Table4_2[[#This Row],[Date of Birth]],$K$1,"y")</f>
        <v>28</v>
      </c>
    </row>
    <row r="805" spans="1:8" x14ac:dyDescent="0.3">
      <c r="A805" t="s">
        <v>1726</v>
      </c>
      <c r="B805" s="77">
        <v>36778</v>
      </c>
      <c r="C805" s="54">
        <v>0</v>
      </c>
      <c r="D805" s="2">
        <v>5306.7</v>
      </c>
      <c r="E805" t="s">
        <v>2344</v>
      </c>
      <c r="F805" t="s">
        <v>2345</v>
      </c>
      <c r="G805" t="s">
        <v>2348</v>
      </c>
      <c r="H805" s="54">
        <f>DATEDIF(Table4_2[[#This Row],[Date of Birth]],$K$1,"y")</f>
        <v>22</v>
      </c>
    </row>
    <row r="806" spans="1:8" x14ac:dyDescent="0.3">
      <c r="A806" t="s">
        <v>1727</v>
      </c>
      <c r="B806" s="77">
        <v>38221</v>
      </c>
      <c r="C806" s="54">
        <v>0</v>
      </c>
      <c r="D806" s="2">
        <v>5293.67</v>
      </c>
      <c r="E806" t="s">
        <v>2344</v>
      </c>
      <c r="F806" t="s">
        <v>2344</v>
      </c>
      <c r="G806" t="s">
        <v>2362</v>
      </c>
      <c r="H806" s="54">
        <f>DATEDIF(Table4_2[[#This Row],[Date of Birth]],$K$1,"y")</f>
        <v>18</v>
      </c>
    </row>
    <row r="807" spans="1:8" x14ac:dyDescent="0.3">
      <c r="A807" t="s">
        <v>1728</v>
      </c>
      <c r="B807" s="77">
        <v>27345</v>
      </c>
      <c r="C807" s="54">
        <v>0</v>
      </c>
      <c r="D807" s="2">
        <v>5291.71</v>
      </c>
      <c r="E807" t="s">
        <v>2344</v>
      </c>
      <c r="F807" t="s">
        <v>2344</v>
      </c>
      <c r="G807" t="s">
        <v>2348</v>
      </c>
      <c r="H807" s="54">
        <f>DATEDIF(Table4_2[[#This Row],[Date of Birth]],$K$1,"y")</f>
        <v>48</v>
      </c>
    </row>
    <row r="808" spans="1:8" x14ac:dyDescent="0.3">
      <c r="A808" t="s">
        <v>1729</v>
      </c>
      <c r="B808" s="77">
        <v>32021</v>
      </c>
      <c r="C808" s="54">
        <v>3</v>
      </c>
      <c r="D808" s="2">
        <v>5275.86</v>
      </c>
      <c r="E808" t="s">
        <v>2344</v>
      </c>
      <c r="F808" t="s">
        <v>2344</v>
      </c>
      <c r="G808" t="s">
        <v>2346</v>
      </c>
      <c r="H808" s="54">
        <f>DATEDIF(Table4_2[[#This Row],[Date of Birth]],$K$1,"y")</f>
        <v>35</v>
      </c>
    </row>
    <row r="809" spans="1:8" x14ac:dyDescent="0.3">
      <c r="A809" t="s">
        <v>1730</v>
      </c>
      <c r="B809" s="77">
        <v>31705</v>
      </c>
      <c r="C809" s="54">
        <v>0</v>
      </c>
      <c r="D809" s="2">
        <v>5272.18</v>
      </c>
      <c r="E809" t="s">
        <v>2344</v>
      </c>
      <c r="F809" t="s">
        <v>2345</v>
      </c>
      <c r="G809" t="s">
        <v>2348</v>
      </c>
      <c r="H809" s="54">
        <f>DATEDIF(Table4_2[[#This Row],[Date of Birth]],$K$1,"y")</f>
        <v>36</v>
      </c>
    </row>
    <row r="810" spans="1:8" x14ac:dyDescent="0.3">
      <c r="A810" t="s">
        <v>1731</v>
      </c>
      <c r="B810" s="77">
        <v>31675</v>
      </c>
      <c r="C810" s="54">
        <v>0</v>
      </c>
      <c r="D810" s="2">
        <v>5267.82</v>
      </c>
      <c r="E810" t="s">
        <v>2344</v>
      </c>
      <c r="F810" t="s">
        <v>2344</v>
      </c>
      <c r="G810" t="s">
        <v>2348</v>
      </c>
      <c r="H810" s="54">
        <f>DATEDIF(Table4_2[[#This Row],[Date of Birth]],$K$1,"y")</f>
        <v>36</v>
      </c>
    </row>
    <row r="811" spans="1:8" x14ac:dyDescent="0.3">
      <c r="A811" t="s">
        <v>1732</v>
      </c>
      <c r="B811" s="77">
        <v>31710</v>
      </c>
      <c r="C811" s="54">
        <v>0</v>
      </c>
      <c r="D811" s="2">
        <v>5266.37</v>
      </c>
      <c r="E811" t="s">
        <v>2344</v>
      </c>
      <c r="F811" t="s">
        <v>2344</v>
      </c>
      <c r="G811" t="s">
        <v>2348</v>
      </c>
      <c r="H811" s="54">
        <f>DATEDIF(Table4_2[[#This Row],[Date of Birth]],$K$1,"y")</f>
        <v>36</v>
      </c>
    </row>
    <row r="812" spans="1:8" x14ac:dyDescent="0.3">
      <c r="A812" t="s">
        <v>1733</v>
      </c>
      <c r="B812" s="77">
        <v>32708</v>
      </c>
      <c r="C812" s="54">
        <v>2</v>
      </c>
      <c r="D812" s="2">
        <v>5261.47</v>
      </c>
      <c r="E812" t="s">
        <v>2344</v>
      </c>
      <c r="F812" t="s">
        <v>2344</v>
      </c>
      <c r="G812" t="s">
        <v>2348</v>
      </c>
      <c r="H812" s="54">
        <f>DATEDIF(Table4_2[[#This Row],[Date of Birth]],$K$1,"y")</f>
        <v>33</v>
      </c>
    </row>
    <row r="813" spans="1:8" x14ac:dyDescent="0.3">
      <c r="A813" t="s">
        <v>1734</v>
      </c>
      <c r="B813" s="77">
        <v>32837</v>
      </c>
      <c r="C813" s="54">
        <v>2</v>
      </c>
      <c r="D813" s="2">
        <v>5257.51</v>
      </c>
      <c r="E813" t="s">
        <v>2344</v>
      </c>
      <c r="F813" t="s">
        <v>2344</v>
      </c>
      <c r="G813" t="s">
        <v>2348</v>
      </c>
      <c r="H813" s="54">
        <f>DATEDIF(Table4_2[[#This Row],[Date of Birth]],$K$1,"y")</f>
        <v>33</v>
      </c>
    </row>
    <row r="814" spans="1:8" x14ac:dyDescent="0.3">
      <c r="A814" t="s">
        <v>178</v>
      </c>
      <c r="B814" s="77">
        <v>32494</v>
      </c>
      <c r="C814" s="54">
        <v>3</v>
      </c>
      <c r="D814" s="2">
        <v>37076.370000000003</v>
      </c>
      <c r="E814" t="s">
        <v>2344</v>
      </c>
      <c r="F814" t="s">
        <v>2347</v>
      </c>
      <c r="G814" t="s">
        <v>2349</v>
      </c>
      <c r="H814" s="54">
        <f>DATEDIF(Table4_2[[#This Row],[Date of Birth]],$K$1,"y")</f>
        <v>34</v>
      </c>
    </row>
    <row r="815" spans="1:8" x14ac:dyDescent="0.3">
      <c r="A815" t="s">
        <v>1735</v>
      </c>
      <c r="B815" s="77">
        <v>33060</v>
      </c>
      <c r="C815" s="54">
        <v>3</v>
      </c>
      <c r="D815" s="2">
        <v>5253.52</v>
      </c>
      <c r="E815" t="s">
        <v>2345</v>
      </c>
      <c r="F815" t="s">
        <v>2345</v>
      </c>
      <c r="G815" t="s">
        <v>2349</v>
      </c>
      <c r="H815" s="54">
        <f>DATEDIF(Table4_2[[#This Row],[Date of Birth]],$K$1,"y")</f>
        <v>32</v>
      </c>
    </row>
    <row r="816" spans="1:8" x14ac:dyDescent="0.3">
      <c r="A816" t="s">
        <v>1736</v>
      </c>
      <c r="B816" s="77">
        <v>32029</v>
      </c>
      <c r="C816" s="54">
        <v>1</v>
      </c>
      <c r="D816" s="2">
        <v>5246.05</v>
      </c>
      <c r="E816" t="s">
        <v>2344</v>
      </c>
      <c r="F816" t="s">
        <v>2345</v>
      </c>
      <c r="G816" t="s">
        <v>2349</v>
      </c>
      <c r="H816" s="54">
        <f>DATEDIF(Table4_2[[#This Row],[Date of Birth]],$K$1,"y")</f>
        <v>35</v>
      </c>
    </row>
    <row r="817" spans="1:8" x14ac:dyDescent="0.3">
      <c r="A817" t="s">
        <v>1737</v>
      </c>
      <c r="B817" s="77">
        <v>31963</v>
      </c>
      <c r="C817" s="54">
        <v>1</v>
      </c>
      <c r="D817" s="2">
        <v>5245.23</v>
      </c>
      <c r="E817" t="s">
        <v>2344</v>
      </c>
      <c r="F817" t="s">
        <v>2344</v>
      </c>
      <c r="G817" t="s">
        <v>2346</v>
      </c>
      <c r="H817" s="54">
        <f>DATEDIF(Table4_2[[#This Row],[Date of Birth]],$K$1,"y")</f>
        <v>35</v>
      </c>
    </row>
    <row r="818" spans="1:8" x14ac:dyDescent="0.3">
      <c r="A818" t="s">
        <v>1738</v>
      </c>
      <c r="B818" s="77">
        <v>32137</v>
      </c>
      <c r="C818" s="54">
        <v>1</v>
      </c>
      <c r="D818" s="2">
        <v>5240.7700000000004</v>
      </c>
      <c r="E818" t="s">
        <v>2344</v>
      </c>
      <c r="F818" t="s">
        <v>2344</v>
      </c>
      <c r="G818" t="s">
        <v>2349</v>
      </c>
      <c r="H818" s="54">
        <f>DATEDIF(Table4_2[[#This Row],[Date of Birth]],$K$1,"y")</f>
        <v>35</v>
      </c>
    </row>
    <row r="819" spans="1:8" x14ac:dyDescent="0.3">
      <c r="A819" t="s">
        <v>1739</v>
      </c>
      <c r="B819" s="77">
        <v>31957</v>
      </c>
      <c r="C819" s="54">
        <v>0</v>
      </c>
      <c r="D819" s="2">
        <v>5227.99</v>
      </c>
      <c r="E819" t="s">
        <v>2344</v>
      </c>
      <c r="F819" t="s">
        <v>2347</v>
      </c>
      <c r="G819" t="s">
        <v>2355</v>
      </c>
      <c r="H819" s="54">
        <f>DATEDIF(Table4_2[[#This Row],[Date of Birth]],$K$1,"y")</f>
        <v>35</v>
      </c>
    </row>
    <row r="820" spans="1:8" x14ac:dyDescent="0.3">
      <c r="A820" t="s">
        <v>1740</v>
      </c>
      <c r="B820" s="77">
        <v>34856</v>
      </c>
      <c r="C820" s="54">
        <v>0</v>
      </c>
      <c r="D820" s="2">
        <v>5216.4799999999996</v>
      </c>
      <c r="E820" t="s">
        <v>2344</v>
      </c>
      <c r="F820" t="s">
        <v>2344</v>
      </c>
      <c r="G820" t="s">
        <v>2354</v>
      </c>
      <c r="H820" s="54">
        <f>DATEDIF(Table4_2[[#This Row],[Date of Birth]],$K$1,"y")</f>
        <v>28</v>
      </c>
    </row>
    <row r="821" spans="1:8" x14ac:dyDescent="0.3">
      <c r="A821" t="s">
        <v>1741</v>
      </c>
      <c r="B821" s="77">
        <v>36495</v>
      </c>
      <c r="C821" s="54">
        <v>0</v>
      </c>
      <c r="D821" s="2">
        <v>5213.22</v>
      </c>
      <c r="E821" t="s">
        <v>2344</v>
      </c>
      <c r="F821" t="s">
        <v>2347</v>
      </c>
      <c r="G821" t="s">
        <v>2348</v>
      </c>
      <c r="H821" s="54">
        <f>DATEDIF(Table4_2[[#This Row],[Date of Birth]],$K$1,"y")</f>
        <v>23</v>
      </c>
    </row>
    <row r="822" spans="1:8" x14ac:dyDescent="0.3">
      <c r="A822" t="s">
        <v>1742</v>
      </c>
      <c r="B822" s="77">
        <v>34137</v>
      </c>
      <c r="C822" s="54">
        <v>3</v>
      </c>
      <c r="D822" s="2">
        <v>5209.58</v>
      </c>
      <c r="E822" t="s">
        <v>2345</v>
      </c>
      <c r="F822" t="s">
        <v>2345</v>
      </c>
      <c r="G822" t="s">
        <v>2359</v>
      </c>
      <c r="H822" s="54">
        <f>DATEDIF(Table4_2[[#This Row],[Date of Birth]],$K$1,"y")</f>
        <v>29</v>
      </c>
    </row>
    <row r="823" spans="1:8" x14ac:dyDescent="0.3">
      <c r="A823" t="s">
        <v>1743</v>
      </c>
      <c r="B823" s="77">
        <v>30613</v>
      </c>
      <c r="C823" s="54">
        <v>3</v>
      </c>
      <c r="D823" s="2">
        <v>5207.97</v>
      </c>
      <c r="E823" t="s">
        <v>2344</v>
      </c>
      <c r="F823" t="s">
        <v>2344</v>
      </c>
      <c r="G823" t="s">
        <v>2348</v>
      </c>
      <c r="H823" s="54">
        <f>DATEDIF(Table4_2[[#This Row],[Date of Birth]],$K$1,"y")</f>
        <v>39</v>
      </c>
    </row>
    <row r="824" spans="1:8" x14ac:dyDescent="0.3">
      <c r="A824" t="s">
        <v>1744</v>
      </c>
      <c r="B824" s="77">
        <v>38144</v>
      </c>
      <c r="C824" s="54">
        <v>0</v>
      </c>
      <c r="D824" s="2">
        <v>5198.6899999999996</v>
      </c>
      <c r="E824" t="s">
        <v>2344</v>
      </c>
      <c r="F824" t="s">
        <v>2344</v>
      </c>
      <c r="G824" t="s">
        <v>2362</v>
      </c>
      <c r="H824" s="54">
        <f>DATEDIF(Table4_2[[#This Row],[Date of Birth]],$K$1,"y")</f>
        <v>19</v>
      </c>
    </row>
    <row r="825" spans="1:8" x14ac:dyDescent="0.3">
      <c r="A825" t="s">
        <v>179</v>
      </c>
      <c r="B825" s="77">
        <v>33543</v>
      </c>
      <c r="C825" s="54">
        <v>3</v>
      </c>
      <c r="D825" s="2">
        <v>37040.879999999997</v>
      </c>
      <c r="E825" t="s">
        <v>2344</v>
      </c>
      <c r="F825" t="s">
        <v>2344</v>
      </c>
      <c r="G825" t="s">
        <v>2349</v>
      </c>
      <c r="H825" s="54">
        <f>DATEDIF(Table4_2[[#This Row],[Date of Birth]],$K$1,"y")</f>
        <v>31</v>
      </c>
    </row>
    <row r="826" spans="1:8" x14ac:dyDescent="0.3">
      <c r="A826" t="s">
        <v>1745</v>
      </c>
      <c r="B826" s="77">
        <v>29110</v>
      </c>
      <c r="C826" s="54">
        <v>2</v>
      </c>
      <c r="D826" s="2">
        <v>5195.58</v>
      </c>
      <c r="E826" t="s">
        <v>2344</v>
      </c>
      <c r="F826" t="s">
        <v>2344</v>
      </c>
      <c r="G826" t="s">
        <v>2346</v>
      </c>
      <c r="H826" s="54">
        <f>DATEDIF(Table4_2[[#This Row],[Date of Birth]],$K$1,"y")</f>
        <v>43</v>
      </c>
    </row>
    <row r="827" spans="1:8" x14ac:dyDescent="0.3">
      <c r="A827" t="s">
        <v>1746</v>
      </c>
      <c r="B827" s="77">
        <v>30971</v>
      </c>
      <c r="C827" s="54">
        <v>3</v>
      </c>
      <c r="D827" s="2">
        <v>5177.12</v>
      </c>
      <c r="E827" t="s">
        <v>2344</v>
      </c>
      <c r="F827" t="s">
        <v>2347</v>
      </c>
      <c r="G827" t="s">
        <v>2346</v>
      </c>
      <c r="H827" s="54">
        <f>DATEDIF(Table4_2[[#This Row],[Date of Birth]],$K$1,"y")</f>
        <v>38</v>
      </c>
    </row>
    <row r="828" spans="1:8" x14ac:dyDescent="0.3">
      <c r="A828" t="s">
        <v>1747</v>
      </c>
      <c r="B828" s="77">
        <v>33479</v>
      </c>
      <c r="C828" s="54">
        <v>3</v>
      </c>
      <c r="D828" s="2">
        <v>5166.96</v>
      </c>
      <c r="E828" t="s">
        <v>2344</v>
      </c>
      <c r="F828" t="s">
        <v>2344</v>
      </c>
      <c r="G828" t="s">
        <v>2348</v>
      </c>
      <c r="H828" s="54">
        <f>DATEDIF(Table4_2[[#This Row],[Date of Birth]],$K$1,"y")</f>
        <v>31</v>
      </c>
    </row>
    <row r="829" spans="1:8" x14ac:dyDescent="0.3">
      <c r="A829" t="s">
        <v>1748</v>
      </c>
      <c r="B829" s="77">
        <v>33155</v>
      </c>
      <c r="C829" s="54">
        <v>2</v>
      </c>
      <c r="D829" s="2">
        <v>5152.13</v>
      </c>
      <c r="E829" t="s">
        <v>2344</v>
      </c>
      <c r="F829" t="s">
        <v>2344</v>
      </c>
      <c r="G829" t="s">
        <v>2349</v>
      </c>
      <c r="H829" s="54">
        <f>DATEDIF(Table4_2[[#This Row],[Date of Birth]],$K$1,"y")</f>
        <v>32</v>
      </c>
    </row>
    <row r="830" spans="1:8" x14ac:dyDescent="0.3">
      <c r="A830" t="s">
        <v>1749</v>
      </c>
      <c r="B830" s="77">
        <v>33107</v>
      </c>
      <c r="C830" s="54">
        <v>1</v>
      </c>
      <c r="D830" s="2">
        <v>5148.55</v>
      </c>
      <c r="E830" t="s">
        <v>2344</v>
      </c>
      <c r="F830" t="s">
        <v>2344</v>
      </c>
      <c r="G830" t="s">
        <v>2355</v>
      </c>
      <c r="H830" s="54">
        <f>DATEDIF(Table4_2[[#This Row],[Date of Birth]],$K$1,"y")</f>
        <v>32</v>
      </c>
    </row>
    <row r="831" spans="1:8" x14ac:dyDescent="0.3">
      <c r="A831" t="s">
        <v>1750</v>
      </c>
      <c r="B831" s="77">
        <v>30916</v>
      </c>
      <c r="C831" s="54">
        <v>3</v>
      </c>
      <c r="D831" s="2">
        <v>5144.18</v>
      </c>
      <c r="E831" t="s">
        <v>2344</v>
      </c>
      <c r="F831" t="s">
        <v>2347</v>
      </c>
      <c r="G831" t="s">
        <v>2346</v>
      </c>
      <c r="H831" s="54">
        <f>DATEDIF(Table4_2[[#This Row],[Date of Birth]],$K$1,"y")</f>
        <v>38</v>
      </c>
    </row>
    <row r="832" spans="1:8" x14ac:dyDescent="0.3">
      <c r="A832" t="s">
        <v>1751</v>
      </c>
      <c r="B832" s="77">
        <v>34313</v>
      </c>
      <c r="C832" s="54">
        <v>3</v>
      </c>
      <c r="D832" s="2">
        <v>5138.26</v>
      </c>
      <c r="E832" t="s">
        <v>2344</v>
      </c>
      <c r="F832" t="s">
        <v>2344</v>
      </c>
      <c r="G832" t="s">
        <v>2346</v>
      </c>
      <c r="H832" s="54">
        <f>DATEDIF(Table4_2[[#This Row],[Date of Birth]],$K$1,"y")</f>
        <v>29</v>
      </c>
    </row>
    <row r="833" spans="1:8" x14ac:dyDescent="0.3">
      <c r="A833" t="s">
        <v>1752</v>
      </c>
      <c r="B833" s="77">
        <v>32401</v>
      </c>
      <c r="C833" s="54">
        <v>3</v>
      </c>
      <c r="D833" s="2">
        <v>5136.75</v>
      </c>
      <c r="E833" t="s">
        <v>2344</v>
      </c>
      <c r="F833" t="s">
        <v>2347</v>
      </c>
      <c r="G833" t="s">
        <v>2346</v>
      </c>
      <c r="H833" s="54">
        <f>DATEDIF(Table4_2[[#This Row],[Date of Birth]],$K$1,"y")</f>
        <v>34</v>
      </c>
    </row>
    <row r="834" spans="1:8" x14ac:dyDescent="0.3">
      <c r="A834" t="s">
        <v>1753</v>
      </c>
      <c r="B834" s="77">
        <v>32033</v>
      </c>
      <c r="C834" s="54">
        <v>1</v>
      </c>
      <c r="D834" s="2">
        <v>5125.22</v>
      </c>
      <c r="E834" t="s">
        <v>2347</v>
      </c>
      <c r="F834" t="s">
        <v>2344</v>
      </c>
      <c r="G834" t="s">
        <v>2348</v>
      </c>
      <c r="H834" s="54">
        <f>DATEDIF(Table4_2[[#This Row],[Date of Birth]],$K$1,"y")</f>
        <v>35</v>
      </c>
    </row>
    <row r="835" spans="1:8" x14ac:dyDescent="0.3">
      <c r="A835" t="s">
        <v>1754</v>
      </c>
      <c r="B835" s="77">
        <v>32448</v>
      </c>
      <c r="C835" s="54">
        <v>2</v>
      </c>
      <c r="D835" s="2">
        <v>5124.1899999999996</v>
      </c>
      <c r="E835" t="s">
        <v>2344</v>
      </c>
      <c r="F835" t="s">
        <v>2345</v>
      </c>
      <c r="G835" t="s">
        <v>2346</v>
      </c>
      <c r="H835" s="54">
        <f>DATEDIF(Table4_2[[#This Row],[Date of Birth]],$K$1,"y")</f>
        <v>34</v>
      </c>
    </row>
    <row r="836" spans="1:8" x14ac:dyDescent="0.3">
      <c r="A836" t="s">
        <v>180</v>
      </c>
      <c r="B836" s="77">
        <v>33860</v>
      </c>
      <c r="C836" s="54">
        <v>0</v>
      </c>
      <c r="D836" s="2">
        <v>36976.449999999997</v>
      </c>
      <c r="E836" t="s">
        <v>2344</v>
      </c>
      <c r="F836" t="s">
        <v>2345</v>
      </c>
      <c r="G836" t="s">
        <v>2349</v>
      </c>
      <c r="H836" s="54">
        <f>DATEDIF(Table4_2[[#This Row],[Date of Birth]],$K$1,"y")</f>
        <v>30</v>
      </c>
    </row>
    <row r="837" spans="1:8" x14ac:dyDescent="0.3">
      <c r="A837" t="s">
        <v>1755</v>
      </c>
      <c r="B837" s="77">
        <v>32099</v>
      </c>
      <c r="C837" s="54">
        <v>1</v>
      </c>
      <c r="D837" s="2">
        <v>5116.5</v>
      </c>
      <c r="E837" t="s">
        <v>2344</v>
      </c>
      <c r="F837" t="s">
        <v>2344</v>
      </c>
      <c r="G837" t="s">
        <v>2348</v>
      </c>
      <c r="H837" s="54">
        <f>DATEDIF(Table4_2[[#This Row],[Date of Birth]],$K$1,"y")</f>
        <v>35</v>
      </c>
    </row>
    <row r="838" spans="1:8" x14ac:dyDescent="0.3">
      <c r="A838" t="s">
        <v>1756</v>
      </c>
      <c r="B838" s="77">
        <v>36330</v>
      </c>
      <c r="C838" s="54">
        <v>0</v>
      </c>
      <c r="D838" s="2">
        <v>5087.92</v>
      </c>
      <c r="E838" t="s">
        <v>2344</v>
      </c>
      <c r="F838" t="s">
        <v>2344</v>
      </c>
      <c r="G838" t="s">
        <v>2361</v>
      </c>
      <c r="H838" s="54">
        <f>DATEDIF(Table4_2[[#This Row],[Date of Birth]],$K$1,"y")</f>
        <v>23</v>
      </c>
    </row>
    <row r="839" spans="1:8" x14ac:dyDescent="0.3">
      <c r="A839" t="s">
        <v>1757</v>
      </c>
      <c r="B839" s="77">
        <v>35625</v>
      </c>
      <c r="C839" s="54">
        <v>5</v>
      </c>
      <c r="D839" s="2">
        <v>5080.1000000000004</v>
      </c>
      <c r="E839" t="s">
        <v>2345</v>
      </c>
      <c r="F839" t="s">
        <v>2344</v>
      </c>
      <c r="G839" t="s">
        <v>2349</v>
      </c>
      <c r="H839" s="54">
        <f>DATEDIF(Table4_2[[#This Row],[Date of Birth]],$K$1,"y")</f>
        <v>25</v>
      </c>
    </row>
    <row r="840" spans="1:8" x14ac:dyDescent="0.3">
      <c r="A840" t="s">
        <v>1758</v>
      </c>
      <c r="B840" s="77">
        <v>28816</v>
      </c>
      <c r="C840" s="54">
        <v>2</v>
      </c>
      <c r="D840" s="2">
        <v>5077.1899999999996</v>
      </c>
      <c r="E840" t="s">
        <v>2344</v>
      </c>
      <c r="F840" t="s">
        <v>2345</v>
      </c>
      <c r="G840" t="s">
        <v>2348</v>
      </c>
      <c r="H840" s="54">
        <f>DATEDIF(Table4_2[[#This Row],[Date of Birth]],$K$1,"y")</f>
        <v>44</v>
      </c>
    </row>
    <row r="841" spans="1:8" x14ac:dyDescent="0.3">
      <c r="A841" t="s">
        <v>1759</v>
      </c>
      <c r="B841" s="77">
        <v>34131</v>
      </c>
      <c r="C841" s="54">
        <v>0</v>
      </c>
      <c r="D841" s="2">
        <v>5059.5600000000004</v>
      </c>
      <c r="E841" t="s">
        <v>2344</v>
      </c>
      <c r="F841" t="s">
        <v>2347</v>
      </c>
      <c r="G841" t="s">
        <v>2358</v>
      </c>
      <c r="H841" s="54">
        <f>DATEDIF(Table4_2[[#This Row],[Date of Birth]],$K$1,"y")</f>
        <v>29</v>
      </c>
    </row>
    <row r="842" spans="1:8" x14ac:dyDescent="0.3">
      <c r="A842" t="s">
        <v>1760</v>
      </c>
      <c r="B842" s="77">
        <v>29471</v>
      </c>
      <c r="C842" s="54">
        <v>2</v>
      </c>
      <c r="D842" s="2">
        <v>5054.05</v>
      </c>
      <c r="E842" t="s">
        <v>2344</v>
      </c>
      <c r="F842" t="s">
        <v>2344</v>
      </c>
      <c r="G842" t="s">
        <v>2346</v>
      </c>
      <c r="H842" s="54">
        <f>DATEDIF(Table4_2[[#This Row],[Date of Birth]],$K$1,"y")</f>
        <v>42</v>
      </c>
    </row>
    <row r="843" spans="1:8" x14ac:dyDescent="0.3">
      <c r="A843" t="s">
        <v>1761</v>
      </c>
      <c r="B843" s="77">
        <v>35640</v>
      </c>
      <c r="C843" s="54">
        <v>0</v>
      </c>
      <c r="D843" s="2">
        <v>5045.1499999999996</v>
      </c>
      <c r="E843" t="s">
        <v>2344</v>
      </c>
      <c r="F843" t="s">
        <v>2344</v>
      </c>
      <c r="G843" t="s">
        <v>2348</v>
      </c>
      <c r="H843" s="54">
        <f>DATEDIF(Table4_2[[#This Row],[Date of Birth]],$K$1,"y")</f>
        <v>25</v>
      </c>
    </row>
    <row r="844" spans="1:8" x14ac:dyDescent="0.3">
      <c r="A844" t="s">
        <v>1762</v>
      </c>
      <c r="B844" s="77">
        <v>37180</v>
      </c>
      <c r="C844" s="54">
        <v>0</v>
      </c>
      <c r="D844" s="2">
        <v>5043.13</v>
      </c>
      <c r="E844" t="s">
        <v>2344</v>
      </c>
      <c r="F844" t="s">
        <v>2345</v>
      </c>
      <c r="G844" t="s">
        <v>2349</v>
      </c>
      <c r="H844" s="54">
        <f>DATEDIF(Table4_2[[#This Row],[Date of Birth]],$K$1,"y")</f>
        <v>21</v>
      </c>
    </row>
    <row r="845" spans="1:8" x14ac:dyDescent="0.3">
      <c r="A845" t="s">
        <v>1763</v>
      </c>
      <c r="B845" s="77">
        <v>35768</v>
      </c>
      <c r="C845" s="54">
        <v>0</v>
      </c>
      <c r="D845" s="2">
        <v>5038.57</v>
      </c>
      <c r="E845" t="s">
        <v>2344</v>
      </c>
      <c r="F845" t="s">
        <v>2344</v>
      </c>
      <c r="G845" t="s">
        <v>2354</v>
      </c>
      <c r="H845" s="54">
        <f>DATEDIF(Table4_2[[#This Row],[Date of Birth]],$K$1,"y")</f>
        <v>25</v>
      </c>
    </row>
    <row r="846" spans="1:8" x14ac:dyDescent="0.3">
      <c r="A846" t="s">
        <v>1764</v>
      </c>
      <c r="B846" s="77">
        <v>31592</v>
      </c>
      <c r="C846" s="54">
        <v>3</v>
      </c>
      <c r="D846" s="2">
        <v>5034.1000000000004</v>
      </c>
      <c r="E846" t="s">
        <v>2344</v>
      </c>
      <c r="F846" t="s">
        <v>2344</v>
      </c>
      <c r="G846" t="s">
        <v>2346</v>
      </c>
      <c r="H846" s="54">
        <f>DATEDIF(Table4_2[[#This Row],[Date of Birth]],$K$1,"y")</f>
        <v>36</v>
      </c>
    </row>
    <row r="847" spans="1:8" x14ac:dyDescent="0.3">
      <c r="A847" t="s">
        <v>181</v>
      </c>
      <c r="B847" s="77">
        <v>33841</v>
      </c>
      <c r="C847" s="54">
        <v>0</v>
      </c>
      <c r="D847" s="2">
        <v>36950.26</v>
      </c>
      <c r="E847" t="s">
        <v>2347</v>
      </c>
      <c r="F847" t="s">
        <v>2347</v>
      </c>
      <c r="G847" t="s">
        <v>2346</v>
      </c>
      <c r="H847" s="54">
        <f>DATEDIF(Table4_2[[#This Row],[Date of Birth]],$K$1,"y")</f>
        <v>30</v>
      </c>
    </row>
    <row r="848" spans="1:8" x14ac:dyDescent="0.3">
      <c r="A848" t="s">
        <v>1765</v>
      </c>
      <c r="B848" s="77">
        <v>33491</v>
      </c>
      <c r="C848" s="54">
        <v>2</v>
      </c>
      <c r="D848" s="2">
        <v>5031.2700000000004</v>
      </c>
      <c r="E848" t="s">
        <v>2345</v>
      </c>
      <c r="F848" t="s">
        <v>2347</v>
      </c>
      <c r="G848" t="s">
        <v>2352</v>
      </c>
      <c r="H848" s="54">
        <f>DATEDIF(Table4_2[[#This Row],[Date of Birth]],$K$1,"y")</f>
        <v>31</v>
      </c>
    </row>
    <row r="849" spans="1:8" x14ac:dyDescent="0.3">
      <c r="A849" t="s">
        <v>1766</v>
      </c>
      <c r="B849" s="77">
        <v>31409</v>
      </c>
      <c r="C849" s="54">
        <v>0</v>
      </c>
      <c r="D849" s="2">
        <v>5028.1499999999996</v>
      </c>
      <c r="E849" t="s">
        <v>2347</v>
      </c>
      <c r="F849" t="s">
        <v>2344</v>
      </c>
      <c r="G849" t="s">
        <v>2348</v>
      </c>
      <c r="H849" s="54">
        <f>DATEDIF(Table4_2[[#This Row],[Date of Birth]],$K$1,"y")</f>
        <v>37</v>
      </c>
    </row>
    <row r="850" spans="1:8" x14ac:dyDescent="0.3">
      <c r="A850" t="s">
        <v>1767</v>
      </c>
      <c r="B850" s="77">
        <v>32456</v>
      </c>
      <c r="C850" s="54">
        <v>1</v>
      </c>
      <c r="D850" s="2">
        <v>5012.47</v>
      </c>
      <c r="E850" t="s">
        <v>2344</v>
      </c>
      <c r="F850" t="s">
        <v>2345</v>
      </c>
      <c r="G850" t="s">
        <v>2349</v>
      </c>
      <c r="H850" s="54">
        <f>DATEDIF(Table4_2[[#This Row],[Date of Birth]],$K$1,"y")</f>
        <v>34</v>
      </c>
    </row>
    <row r="851" spans="1:8" x14ac:dyDescent="0.3">
      <c r="A851" t="s">
        <v>1768</v>
      </c>
      <c r="B851" s="77">
        <v>32332</v>
      </c>
      <c r="C851" s="54">
        <v>1</v>
      </c>
      <c r="D851" s="2">
        <v>5003.8500000000004</v>
      </c>
      <c r="E851" t="s">
        <v>2344</v>
      </c>
      <c r="F851" t="s">
        <v>2345</v>
      </c>
      <c r="G851" t="s">
        <v>2349</v>
      </c>
      <c r="H851" s="54">
        <f>DATEDIF(Table4_2[[#This Row],[Date of Birth]],$K$1,"y")</f>
        <v>34</v>
      </c>
    </row>
    <row r="852" spans="1:8" x14ac:dyDescent="0.3">
      <c r="A852" t="s">
        <v>1769</v>
      </c>
      <c r="B852" s="77">
        <v>28285</v>
      </c>
      <c r="C852" s="54">
        <v>2</v>
      </c>
      <c r="D852" s="2">
        <v>5003.7700000000004</v>
      </c>
      <c r="E852" t="s">
        <v>2344</v>
      </c>
      <c r="F852" t="s">
        <v>2345</v>
      </c>
      <c r="G852" t="s">
        <v>2346</v>
      </c>
      <c r="H852" s="54">
        <f>DATEDIF(Table4_2[[#This Row],[Date of Birth]],$K$1,"y")</f>
        <v>45</v>
      </c>
    </row>
    <row r="853" spans="1:8" x14ac:dyDescent="0.3">
      <c r="A853" t="s">
        <v>1770</v>
      </c>
      <c r="B853" s="77">
        <v>32390</v>
      </c>
      <c r="C853" s="54">
        <v>1</v>
      </c>
      <c r="D853" s="2">
        <v>5002.78</v>
      </c>
      <c r="E853" t="s">
        <v>2344</v>
      </c>
      <c r="F853" t="s">
        <v>2344</v>
      </c>
      <c r="G853" t="s">
        <v>2346</v>
      </c>
      <c r="H853" s="54">
        <f>DATEDIF(Table4_2[[#This Row],[Date of Birth]],$K$1,"y")</f>
        <v>34</v>
      </c>
    </row>
    <row r="854" spans="1:8" x14ac:dyDescent="0.3">
      <c r="A854" t="s">
        <v>1771</v>
      </c>
      <c r="B854" s="77">
        <v>37169</v>
      </c>
      <c r="C854" s="54">
        <v>0</v>
      </c>
      <c r="D854" s="2">
        <v>4999.04</v>
      </c>
      <c r="E854" t="s">
        <v>2344</v>
      </c>
      <c r="F854" t="s">
        <v>2344</v>
      </c>
      <c r="G854" t="s">
        <v>2349</v>
      </c>
      <c r="H854" s="54">
        <f>DATEDIF(Table4_2[[#This Row],[Date of Birth]],$K$1,"y")</f>
        <v>21</v>
      </c>
    </row>
    <row r="855" spans="1:8" x14ac:dyDescent="0.3">
      <c r="A855" t="s">
        <v>1772</v>
      </c>
      <c r="B855" s="77">
        <v>32318</v>
      </c>
      <c r="C855" s="54">
        <v>0</v>
      </c>
      <c r="D855" s="2">
        <v>4992.38</v>
      </c>
      <c r="E855" t="s">
        <v>2344</v>
      </c>
      <c r="F855" t="s">
        <v>2345</v>
      </c>
      <c r="G855" t="s">
        <v>2355</v>
      </c>
      <c r="H855" s="54">
        <f>DATEDIF(Table4_2[[#This Row],[Date of Birth]],$K$1,"y")</f>
        <v>34</v>
      </c>
    </row>
    <row r="856" spans="1:8" x14ac:dyDescent="0.3">
      <c r="A856" t="s">
        <v>1773</v>
      </c>
      <c r="B856" s="77">
        <v>26975</v>
      </c>
      <c r="C856" s="54">
        <v>0</v>
      </c>
      <c r="D856" s="2">
        <v>4985.22</v>
      </c>
      <c r="E856" t="s">
        <v>2344</v>
      </c>
      <c r="F856" t="s">
        <v>2345</v>
      </c>
      <c r="G856" t="s">
        <v>2346</v>
      </c>
      <c r="H856" s="54">
        <f>DATEDIF(Table4_2[[#This Row],[Date of Birth]],$K$1,"y")</f>
        <v>49</v>
      </c>
    </row>
    <row r="857" spans="1:8" x14ac:dyDescent="0.3">
      <c r="A857" t="s">
        <v>1774</v>
      </c>
      <c r="B857" s="77">
        <v>33480</v>
      </c>
      <c r="C857" s="54">
        <v>2</v>
      </c>
      <c r="D857" s="2">
        <v>4949.76</v>
      </c>
      <c r="E857" t="s">
        <v>2344</v>
      </c>
      <c r="F857" t="s">
        <v>2347</v>
      </c>
      <c r="G857" t="s">
        <v>2346</v>
      </c>
      <c r="H857" s="54">
        <f>DATEDIF(Table4_2[[#This Row],[Date of Birth]],$K$1,"y")</f>
        <v>31</v>
      </c>
    </row>
    <row r="858" spans="1:8" x14ac:dyDescent="0.3">
      <c r="A858" t="s">
        <v>182</v>
      </c>
      <c r="B858" s="77">
        <v>28350</v>
      </c>
      <c r="C858" s="54">
        <v>2</v>
      </c>
      <c r="D858" s="2">
        <v>36935.64</v>
      </c>
      <c r="E858" t="s">
        <v>2344</v>
      </c>
      <c r="F858" t="s">
        <v>2347</v>
      </c>
      <c r="G858" t="s">
        <v>2349</v>
      </c>
      <c r="H858" s="54">
        <f>DATEDIF(Table4_2[[#This Row],[Date of Birth]],$K$1,"y")</f>
        <v>45</v>
      </c>
    </row>
    <row r="859" spans="1:8" x14ac:dyDescent="0.3">
      <c r="A859" t="s">
        <v>1775</v>
      </c>
      <c r="B859" s="77">
        <v>27206</v>
      </c>
      <c r="C859" s="54">
        <v>0</v>
      </c>
      <c r="D859" s="2">
        <v>4942.0600000000004</v>
      </c>
      <c r="E859" t="s">
        <v>2344</v>
      </c>
      <c r="F859" t="s">
        <v>2344</v>
      </c>
      <c r="G859" t="s">
        <v>2346</v>
      </c>
      <c r="H859" s="54">
        <f>DATEDIF(Table4_2[[#This Row],[Date of Birth]],$K$1,"y")</f>
        <v>48</v>
      </c>
    </row>
    <row r="860" spans="1:8" x14ac:dyDescent="0.3">
      <c r="A860" t="s">
        <v>1776</v>
      </c>
      <c r="B860" s="77">
        <v>33569</v>
      </c>
      <c r="C860" s="54">
        <v>2</v>
      </c>
      <c r="D860" s="2">
        <v>4934.71</v>
      </c>
      <c r="E860" t="s">
        <v>2344</v>
      </c>
      <c r="F860" t="s">
        <v>2345</v>
      </c>
      <c r="G860" t="s">
        <v>2349</v>
      </c>
      <c r="H860" s="54">
        <f>DATEDIF(Table4_2[[#This Row],[Date of Birth]],$K$1,"y")</f>
        <v>31</v>
      </c>
    </row>
    <row r="861" spans="1:8" x14ac:dyDescent="0.3">
      <c r="A861" t="s">
        <v>1777</v>
      </c>
      <c r="B861" s="77">
        <v>33473</v>
      </c>
      <c r="C861" s="54">
        <v>2</v>
      </c>
      <c r="D861" s="2">
        <v>4931.6499999999996</v>
      </c>
      <c r="E861" t="s">
        <v>2344</v>
      </c>
      <c r="F861" t="s">
        <v>2345</v>
      </c>
      <c r="G861" t="s">
        <v>2349</v>
      </c>
      <c r="H861" s="54">
        <f>DATEDIF(Table4_2[[#This Row],[Date of Birth]],$K$1,"y")</f>
        <v>31</v>
      </c>
    </row>
    <row r="862" spans="1:8" x14ac:dyDescent="0.3">
      <c r="A862" t="s">
        <v>1778</v>
      </c>
      <c r="B862" s="77">
        <v>34191</v>
      </c>
      <c r="C862" s="54">
        <v>2</v>
      </c>
      <c r="D862" s="2">
        <v>4922.92</v>
      </c>
      <c r="E862" t="s">
        <v>2344</v>
      </c>
      <c r="F862" t="s">
        <v>2344</v>
      </c>
      <c r="G862" t="s">
        <v>2348</v>
      </c>
      <c r="H862" s="54">
        <f>DATEDIF(Table4_2[[#This Row],[Date of Birth]],$K$1,"y")</f>
        <v>29</v>
      </c>
    </row>
    <row r="863" spans="1:8" x14ac:dyDescent="0.3">
      <c r="A863" t="s">
        <v>1779</v>
      </c>
      <c r="B863" s="77">
        <v>37489</v>
      </c>
      <c r="C863" s="54">
        <v>5</v>
      </c>
      <c r="D863" s="2">
        <v>4915.0600000000004</v>
      </c>
      <c r="E863" t="s">
        <v>2344</v>
      </c>
      <c r="F863" t="s">
        <v>2347</v>
      </c>
      <c r="G863" t="s">
        <v>2359</v>
      </c>
      <c r="H863" s="54">
        <f>DATEDIF(Table4_2[[#This Row],[Date of Birth]],$K$1,"y")</f>
        <v>20</v>
      </c>
    </row>
    <row r="864" spans="1:8" x14ac:dyDescent="0.3">
      <c r="A864" t="s">
        <v>1780</v>
      </c>
      <c r="B864" s="77">
        <v>29877</v>
      </c>
      <c r="C864" s="54">
        <v>1</v>
      </c>
      <c r="D864" s="2">
        <v>4911.8900000000003</v>
      </c>
      <c r="E864" t="s">
        <v>2344</v>
      </c>
      <c r="F864" t="s">
        <v>2345</v>
      </c>
      <c r="G864" t="s">
        <v>2346</v>
      </c>
      <c r="H864" s="54">
        <f>DATEDIF(Table4_2[[#This Row],[Date of Birth]],$K$1,"y")</f>
        <v>41</v>
      </c>
    </row>
    <row r="865" spans="1:8" x14ac:dyDescent="0.3">
      <c r="A865" t="s">
        <v>1781</v>
      </c>
      <c r="B865" s="77">
        <v>34160</v>
      </c>
      <c r="C865" s="54">
        <v>2</v>
      </c>
      <c r="D865" s="2">
        <v>4906.41</v>
      </c>
      <c r="E865" t="s">
        <v>2344</v>
      </c>
      <c r="F865" t="s">
        <v>2347</v>
      </c>
      <c r="G865" t="s">
        <v>2348</v>
      </c>
      <c r="H865" s="54">
        <f>DATEDIF(Table4_2[[#This Row],[Date of Birth]],$K$1,"y")</f>
        <v>29</v>
      </c>
    </row>
    <row r="866" spans="1:8" x14ac:dyDescent="0.3">
      <c r="A866" t="s">
        <v>1782</v>
      </c>
      <c r="B866" s="77">
        <v>32409</v>
      </c>
      <c r="C866" s="54">
        <v>1</v>
      </c>
      <c r="D866" s="2">
        <v>4894.75</v>
      </c>
      <c r="E866" t="s">
        <v>2345</v>
      </c>
      <c r="F866" t="s">
        <v>2345</v>
      </c>
      <c r="G866" t="s">
        <v>2348</v>
      </c>
      <c r="H866" s="54">
        <f>DATEDIF(Table4_2[[#This Row],[Date of Birth]],$K$1,"y")</f>
        <v>34</v>
      </c>
    </row>
    <row r="867" spans="1:8" x14ac:dyDescent="0.3">
      <c r="A867" t="s">
        <v>1783</v>
      </c>
      <c r="B867" s="77">
        <v>33205</v>
      </c>
      <c r="C867" s="54">
        <v>3</v>
      </c>
      <c r="D867" s="2">
        <v>4894.3900000000003</v>
      </c>
      <c r="E867" t="s">
        <v>2344</v>
      </c>
      <c r="F867" t="s">
        <v>2345</v>
      </c>
      <c r="G867" t="s">
        <v>2346</v>
      </c>
      <c r="H867" s="54">
        <f>DATEDIF(Table4_2[[#This Row],[Date of Birth]],$K$1,"y")</f>
        <v>32</v>
      </c>
    </row>
    <row r="868" spans="1:8" x14ac:dyDescent="0.3">
      <c r="A868" t="s">
        <v>1784</v>
      </c>
      <c r="B868" s="77">
        <v>32699</v>
      </c>
      <c r="C868" s="54">
        <v>2</v>
      </c>
      <c r="D868" s="2">
        <v>4890</v>
      </c>
      <c r="E868" t="s">
        <v>2345</v>
      </c>
      <c r="F868" t="s">
        <v>2344</v>
      </c>
      <c r="G868" t="s">
        <v>2346</v>
      </c>
      <c r="H868" s="54">
        <f>DATEDIF(Table4_2[[#This Row],[Date of Birth]],$K$1,"y")</f>
        <v>33</v>
      </c>
    </row>
    <row r="869" spans="1:8" x14ac:dyDescent="0.3">
      <c r="A869" t="s">
        <v>183</v>
      </c>
      <c r="B869" s="77">
        <v>25133</v>
      </c>
      <c r="C869" s="54">
        <v>0</v>
      </c>
      <c r="D869" s="2">
        <v>36922.61</v>
      </c>
      <c r="E869" t="s">
        <v>2344</v>
      </c>
      <c r="F869" t="s">
        <v>2347</v>
      </c>
      <c r="G869" t="s">
        <v>2349</v>
      </c>
      <c r="H869" s="54">
        <f>DATEDIF(Table4_2[[#This Row],[Date of Birth]],$K$1,"y")</f>
        <v>54</v>
      </c>
    </row>
    <row r="870" spans="1:8" x14ac:dyDescent="0.3">
      <c r="A870" t="s">
        <v>1785</v>
      </c>
      <c r="B870" s="77">
        <v>31712</v>
      </c>
      <c r="C870" s="54">
        <v>0</v>
      </c>
      <c r="D870" s="2">
        <v>4889.04</v>
      </c>
      <c r="E870" t="s">
        <v>2344</v>
      </c>
      <c r="F870" t="s">
        <v>2347</v>
      </c>
      <c r="G870" t="s">
        <v>2346</v>
      </c>
      <c r="H870" s="54">
        <f>DATEDIF(Table4_2[[#This Row],[Date of Birth]],$K$1,"y")</f>
        <v>36</v>
      </c>
    </row>
    <row r="871" spans="1:8" x14ac:dyDescent="0.3">
      <c r="A871" t="s">
        <v>1786</v>
      </c>
      <c r="B871" s="77">
        <v>31769</v>
      </c>
      <c r="C871" s="54">
        <v>0</v>
      </c>
      <c r="D871" s="2">
        <v>4883.87</v>
      </c>
      <c r="E871" t="s">
        <v>2344</v>
      </c>
      <c r="F871" t="s">
        <v>2347</v>
      </c>
      <c r="G871" t="s">
        <v>2349</v>
      </c>
      <c r="H871" s="54">
        <f>DATEDIF(Table4_2[[#This Row],[Date of Birth]],$K$1,"y")</f>
        <v>36</v>
      </c>
    </row>
    <row r="872" spans="1:8" x14ac:dyDescent="0.3">
      <c r="A872" t="s">
        <v>1787</v>
      </c>
      <c r="B872" s="77">
        <v>35702</v>
      </c>
      <c r="C872" s="54">
        <v>4</v>
      </c>
      <c r="D872" s="2">
        <v>4877.9799999999996</v>
      </c>
      <c r="E872" t="s">
        <v>2344</v>
      </c>
      <c r="F872" t="s">
        <v>2345</v>
      </c>
      <c r="G872" t="s">
        <v>2348</v>
      </c>
      <c r="H872" s="54">
        <f>DATEDIF(Table4_2[[#This Row],[Date of Birth]],$K$1,"y")</f>
        <v>25</v>
      </c>
    </row>
    <row r="873" spans="1:8" x14ac:dyDescent="0.3">
      <c r="A873" t="s">
        <v>1788</v>
      </c>
      <c r="B873" s="77">
        <v>32752</v>
      </c>
      <c r="C873" s="54">
        <v>3</v>
      </c>
      <c r="D873" s="2">
        <v>4859.8900000000003</v>
      </c>
      <c r="E873" t="s">
        <v>2344</v>
      </c>
      <c r="F873" t="s">
        <v>2345</v>
      </c>
      <c r="G873" t="s">
        <v>2349</v>
      </c>
      <c r="H873" s="54">
        <f>DATEDIF(Table4_2[[#This Row],[Date of Birth]],$K$1,"y")</f>
        <v>33</v>
      </c>
    </row>
    <row r="874" spans="1:8" x14ac:dyDescent="0.3">
      <c r="A874" t="s">
        <v>1789</v>
      </c>
      <c r="B874" s="77">
        <v>35060</v>
      </c>
      <c r="C874" s="54">
        <v>3</v>
      </c>
      <c r="D874" s="2">
        <v>4846.92</v>
      </c>
      <c r="E874" t="s">
        <v>2344</v>
      </c>
      <c r="F874" t="s">
        <v>2345</v>
      </c>
      <c r="G874" t="s">
        <v>2359</v>
      </c>
      <c r="H874" s="54">
        <f>DATEDIF(Table4_2[[#This Row],[Date of Birth]],$K$1,"y")</f>
        <v>27</v>
      </c>
    </row>
    <row r="875" spans="1:8" x14ac:dyDescent="0.3">
      <c r="A875" t="s">
        <v>1790</v>
      </c>
      <c r="B875" s="77">
        <v>37049</v>
      </c>
      <c r="C875" s="54">
        <v>0</v>
      </c>
      <c r="D875" s="2">
        <v>4846.53</v>
      </c>
      <c r="E875" t="s">
        <v>2344</v>
      </c>
      <c r="F875" t="s">
        <v>2345</v>
      </c>
      <c r="G875" t="s">
        <v>2358</v>
      </c>
      <c r="H875" s="54">
        <f>DATEDIF(Table4_2[[#This Row],[Date of Birth]],$K$1,"y")</f>
        <v>22</v>
      </c>
    </row>
    <row r="876" spans="1:8" x14ac:dyDescent="0.3">
      <c r="A876" t="s">
        <v>1791</v>
      </c>
      <c r="B876" s="77">
        <v>27283</v>
      </c>
      <c r="C876" s="54">
        <v>0</v>
      </c>
      <c r="D876" s="2">
        <v>4844.67</v>
      </c>
      <c r="E876" t="s">
        <v>2344</v>
      </c>
      <c r="F876" t="s">
        <v>2344</v>
      </c>
      <c r="G876" t="s">
        <v>2346</v>
      </c>
      <c r="H876" s="54">
        <f>DATEDIF(Table4_2[[#This Row],[Date of Birth]],$K$1,"y")</f>
        <v>48</v>
      </c>
    </row>
    <row r="877" spans="1:8" x14ac:dyDescent="0.3">
      <c r="A877" t="s">
        <v>1792</v>
      </c>
      <c r="B877" s="77">
        <v>29202</v>
      </c>
      <c r="C877" s="54">
        <v>2</v>
      </c>
      <c r="D877" s="2">
        <v>4843.79</v>
      </c>
      <c r="E877" t="s">
        <v>2344</v>
      </c>
      <c r="F877" t="s">
        <v>2345</v>
      </c>
      <c r="G877" t="s">
        <v>2346</v>
      </c>
      <c r="H877" s="54">
        <f>DATEDIF(Table4_2[[#This Row],[Date of Birth]],$K$1,"y")</f>
        <v>43</v>
      </c>
    </row>
    <row r="878" spans="1:8" x14ac:dyDescent="0.3">
      <c r="A878" t="s">
        <v>1793</v>
      </c>
      <c r="B878" s="77">
        <v>34971</v>
      </c>
      <c r="C878" s="54">
        <v>0</v>
      </c>
      <c r="D878" s="2">
        <v>4840.95</v>
      </c>
      <c r="E878" t="s">
        <v>2344</v>
      </c>
      <c r="F878" t="s">
        <v>2347</v>
      </c>
      <c r="G878" t="s">
        <v>2358</v>
      </c>
      <c r="H878" s="54">
        <f>DATEDIF(Table4_2[[#This Row],[Date of Birth]],$K$1,"y")</f>
        <v>27</v>
      </c>
    </row>
    <row r="879" spans="1:8" x14ac:dyDescent="0.3">
      <c r="A879" t="s">
        <v>1794</v>
      </c>
      <c r="B879" s="77">
        <v>30970</v>
      </c>
      <c r="C879" s="54">
        <v>3</v>
      </c>
      <c r="D879" s="2">
        <v>4839.18</v>
      </c>
      <c r="E879" t="s">
        <v>2344</v>
      </c>
      <c r="F879" t="s">
        <v>2347</v>
      </c>
      <c r="G879" t="s">
        <v>2348</v>
      </c>
      <c r="H879" s="54">
        <f>DATEDIF(Table4_2[[#This Row],[Date of Birth]],$K$1,"y")</f>
        <v>38</v>
      </c>
    </row>
    <row r="880" spans="1:8" x14ac:dyDescent="0.3">
      <c r="A880" t="s">
        <v>184</v>
      </c>
      <c r="B880" s="77">
        <v>33399</v>
      </c>
      <c r="C880" s="54">
        <v>3</v>
      </c>
      <c r="D880" s="2">
        <v>36911.99</v>
      </c>
      <c r="E880" t="s">
        <v>2344</v>
      </c>
      <c r="F880" t="s">
        <v>2344</v>
      </c>
      <c r="G880" t="s">
        <v>2349</v>
      </c>
      <c r="H880" s="54">
        <f>DATEDIF(Table4_2[[#This Row],[Date of Birth]],$K$1,"y")</f>
        <v>31</v>
      </c>
    </row>
    <row r="881" spans="1:8" x14ac:dyDescent="0.3">
      <c r="A881" t="s">
        <v>1795</v>
      </c>
      <c r="B881" s="77">
        <v>33857</v>
      </c>
      <c r="C881" s="54">
        <v>3</v>
      </c>
      <c r="D881" s="2">
        <v>4837.58</v>
      </c>
      <c r="E881" t="s">
        <v>2345</v>
      </c>
      <c r="F881" t="s">
        <v>2344</v>
      </c>
      <c r="G881" t="s">
        <v>2346</v>
      </c>
      <c r="H881" s="54">
        <f>DATEDIF(Table4_2[[#This Row],[Date of Birth]],$K$1,"y")</f>
        <v>30</v>
      </c>
    </row>
    <row r="882" spans="1:8" x14ac:dyDescent="0.3">
      <c r="A882" t="s">
        <v>1796</v>
      </c>
      <c r="B882" s="77">
        <v>36871</v>
      </c>
      <c r="C882" s="54">
        <v>0</v>
      </c>
      <c r="D882" s="2">
        <v>4835.43</v>
      </c>
      <c r="E882" t="s">
        <v>2344</v>
      </c>
      <c r="F882" t="s">
        <v>2344</v>
      </c>
      <c r="G882" t="s">
        <v>2358</v>
      </c>
      <c r="H882" s="54">
        <f>DATEDIF(Table4_2[[#This Row],[Date of Birth]],$K$1,"y")</f>
        <v>22</v>
      </c>
    </row>
    <row r="883" spans="1:8" x14ac:dyDescent="0.3">
      <c r="A883" t="s">
        <v>1797</v>
      </c>
      <c r="B883" s="77">
        <v>37434</v>
      </c>
      <c r="C883" s="54">
        <v>5</v>
      </c>
      <c r="D883" s="2">
        <v>4830.63</v>
      </c>
      <c r="E883" t="s">
        <v>2344</v>
      </c>
      <c r="F883" t="s">
        <v>2347</v>
      </c>
      <c r="G883" t="s">
        <v>2349</v>
      </c>
      <c r="H883" s="54">
        <f>DATEDIF(Table4_2[[#This Row],[Date of Birth]],$K$1,"y")</f>
        <v>20</v>
      </c>
    </row>
    <row r="884" spans="1:8" x14ac:dyDescent="0.3">
      <c r="A884" t="s">
        <v>1798</v>
      </c>
      <c r="B884" s="77">
        <v>35034</v>
      </c>
      <c r="C884" s="54">
        <v>3</v>
      </c>
      <c r="D884" s="2">
        <v>4827.8999999999996</v>
      </c>
      <c r="E884" t="s">
        <v>2347</v>
      </c>
      <c r="F884" t="s">
        <v>2344</v>
      </c>
      <c r="G884" t="s">
        <v>2346</v>
      </c>
      <c r="H884" s="54">
        <f>DATEDIF(Table4_2[[#This Row],[Date of Birth]],$K$1,"y")</f>
        <v>27</v>
      </c>
    </row>
    <row r="885" spans="1:8" x14ac:dyDescent="0.3">
      <c r="A885" t="s">
        <v>1799</v>
      </c>
      <c r="B885" s="77">
        <v>29770</v>
      </c>
      <c r="C885" s="54">
        <v>1</v>
      </c>
      <c r="D885" s="2">
        <v>4827.1000000000004</v>
      </c>
      <c r="E885" t="s">
        <v>2344</v>
      </c>
      <c r="F885" t="s">
        <v>2347</v>
      </c>
      <c r="G885" t="s">
        <v>2346</v>
      </c>
      <c r="H885" s="54">
        <f>DATEDIF(Table4_2[[#This Row],[Date of Birth]],$K$1,"y")</f>
        <v>41</v>
      </c>
    </row>
    <row r="886" spans="1:8" x14ac:dyDescent="0.3">
      <c r="A886" t="s">
        <v>1800</v>
      </c>
      <c r="B886" s="77">
        <v>28766</v>
      </c>
      <c r="C886" s="54">
        <v>2</v>
      </c>
      <c r="D886" s="2">
        <v>4812.34</v>
      </c>
      <c r="E886" t="s">
        <v>2344</v>
      </c>
      <c r="F886" t="s">
        <v>2345</v>
      </c>
      <c r="G886" t="s">
        <v>2346</v>
      </c>
      <c r="H886" s="54">
        <f>DATEDIF(Table4_2[[#This Row],[Date of Birth]],$K$1,"y")</f>
        <v>44</v>
      </c>
    </row>
    <row r="887" spans="1:8" x14ac:dyDescent="0.3">
      <c r="A887" t="s">
        <v>1801</v>
      </c>
      <c r="B887" s="77">
        <v>32858</v>
      </c>
      <c r="C887" s="54">
        <v>1</v>
      </c>
      <c r="D887" s="2">
        <v>4795.66</v>
      </c>
      <c r="E887" t="s">
        <v>2344</v>
      </c>
      <c r="F887" t="s">
        <v>2347</v>
      </c>
      <c r="G887" t="s">
        <v>2346</v>
      </c>
      <c r="H887" s="54">
        <f>DATEDIF(Table4_2[[#This Row],[Date of Birth]],$K$1,"y")</f>
        <v>33</v>
      </c>
    </row>
    <row r="888" spans="1:8" x14ac:dyDescent="0.3">
      <c r="A888" t="s">
        <v>1802</v>
      </c>
      <c r="B888" s="77">
        <v>31950</v>
      </c>
      <c r="C888" s="54">
        <v>3</v>
      </c>
      <c r="D888" s="2">
        <v>4787.42</v>
      </c>
      <c r="E888" t="s">
        <v>2344</v>
      </c>
      <c r="F888" t="s">
        <v>2345</v>
      </c>
      <c r="G888" t="s">
        <v>2346</v>
      </c>
      <c r="H888" s="54">
        <f>DATEDIF(Table4_2[[#This Row],[Date of Birth]],$K$1,"y")</f>
        <v>35</v>
      </c>
    </row>
    <row r="889" spans="1:8" x14ac:dyDescent="0.3">
      <c r="A889" t="s">
        <v>1803</v>
      </c>
      <c r="B889" s="77">
        <v>32851</v>
      </c>
      <c r="C889" s="54">
        <v>1</v>
      </c>
      <c r="D889" s="2">
        <v>4779.6000000000004</v>
      </c>
      <c r="E889" t="s">
        <v>2344</v>
      </c>
      <c r="F889" t="s">
        <v>2345</v>
      </c>
      <c r="G889" t="s">
        <v>2346</v>
      </c>
      <c r="H889" s="54">
        <f>DATEDIF(Table4_2[[#This Row],[Date of Birth]],$K$1,"y")</f>
        <v>33</v>
      </c>
    </row>
    <row r="890" spans="1:8" x14ac:dyDescent="0.3">
      <c r="A890" t="s">
        <v>1804</v>
      </c>
      <c r="B890" s="77">
        <v>32721</v>
      </c>
      <c r="C890" s="54">
        <v>1</v>
      </c>
      <c r="D890" s="2">
        <v>4766.0200000000004</v>
      </c>
      <c r="E890" t="s">
        <v>2344</v>
      </c>
      <c r="F890" t="s">
        <v>2345</v>
      </c>
      <c r="G890" t="s">
        <v>2349</v>
      </c>
      <c r="H890" s="54">
        <f>DATEDIF(Table4_2[[#This Row],[Date of Birth]],$K$1,"y")</f>
        <v>33</v>
      </c>
    </row>
    <row r="891" spans="1:8" x14ac:dyDescent="0.3">
      <c r="A891" t="s">
        <v>23</v>
      </c>
      <c r="B891" s="77">
        <v>23228</v>
      </c>
      <c r="C891" s="54">
        <v>1</v>
      </c>
      <c r="D891" s="2">
        <v>47896.79</v>
      </c>
      <c r="E891" t="s">
        <v>2347</v>
      </c>
      <c r="F891" t="s">
        <v>2345</v>
      </c>
      <c r="G891" t="s">
        <v>2355</v>
      </c>
      <c r="H891" s="54">
        <f>DATEDIF(Table4_2[[#This Row],[Date of Birth]],$K$1,"y")</f>
        <v>59</v>
      </c>
    </row>
    <row r="892" spans="1:8" x14ac:dyDescent="0.3">
      <c r="A892" t="s">
        <v>185</v>
      </c>
      <c r="B892" s="77">
        <v>23216</v>
      </c>
      <c r="C892" s="54">
        <v>2</v>
      </c>
      <c r="D892" s="2">
        <v>36910.61</v>
      </c>
      <c r="E892" t="s">
        <v>2344</v>
      </c>
      <c r="F892" t="s">
        <v>2344</v>
      </c>
      <c r="G892" t="s">
        <v>2349</v>
      </c>
      <c r="H892" s="54">
        <f>DATEDIF(Table4_2[[#This Row],[Date of Birth]],$K$1,"y")</f>
        <v>59</v>
      </c>
    </row>
    <row r="893" spans="1:8" x14ac:dyDescent="0.3">
      <c r="A893" t="s">
        <v>1805</v>
      </c>
      <c r="B893" s="77">
        <v>32047</v>
      </c>
      <c r="C893" s="54">
        <v>1</v>
      </c>
      <c r="D893" s="2">
        <v>4762.33</v>
      </c>
      <c r="E893" t="s">
        <v>2345</v>
      </c>
      <c r="F893" t="s">
        <v>2345</v>
      </c>
      <c r="G893" t="s">
        <v>2349</v>
      </c>
      <c r="H893" s="54">
        <f>DATEDIF(Table4_2[[#This Row],[Date of Birth]],$K$1,"y")</f>
        <v>35</v>
      </c>
    </row>
    <row r="894" spans="1:8" x14ac:dyDescent="0.3">
      <c r="A894" t="s">
        <v>1806</v>
      </c>
      <c r="B894" s="77">
        <v>33832</v>
      </c>
      <c r="C894" s="54">
        <v>2</v>
      </c>
      <c r="D894" s="2">
        <v>4753.6400000000003</v>
      </c>
      <c r="E894" t="s">
        <v>2344</v>
      </c>
      <c r="F894" t="s">
        <v>2345</v>
      </c>
      <c r="G894" t="s">
        <v>2346</v>
      </c>
      <c r="H894" s="54">
        <f>DATEDIF(Table4_2[[#This Row],[Date of Birth]],$K$1,"y")</f>
        <v>30</v>
      </c>
    </row>
    <row r="895" spans="1:8" x14ac:dyDescent="0.3">
      <c r="A895" t="s">
        <v>1807</v>
      </c>
      <c r="B895" s="77">
        <v>32103</v>
      </c>
      <c r="C895" s="54">
        <v>1</v>
      </c>
      <c r="D895" s="2">
        <v>4751.07</v>
      </c>
      <c r="E895" t="s">
        <v>2345</v>
      </c>
      <c r="F895" t="s">
        <v>2347</v>
      </c>
      <c r="G895" t="s">
        <v>2349</v>
      </c>
      <c r="H895" s="54">
        <f>DATEDIF(Table4_2[[#This Row],[Date of Birth]],$K$1,"y")</f>
        <v>35</v>
      </c>
    </row>
    <row r="896" spans="1:8" x14ac:dyDescent="0.3">
      <c r="A896" t="s">
        <v>1808</v>
      </c>
      <c r="B896" s="77">
        <v>32022</v>
      </c>
      <c r="C896" s="54">
        <v>1</v>
      </c>
      <c r="D896" s="2">
        <v>4747.05</v>
      </c>
      <c r="E896" t="s">
        <v>2344</v>
      </c>
      <c r="F896" t="s">
        <v>2344</v>
      </c>
      <c r="G896" t="s">
        <v>2346</v>
      </c>
      <c r="H896" s="54">
        <f>DATEDIF(Table4_2[[#This Row],[Date of Birth]],$K$1,"y")</f>
        <v>35</v>
      </c>
    </row>
    <row r="897" spans="1:8" x14ac:dyDescent="0.3">
      <c r="A897" t="s">
        <v>1809</v>
      </c>
      <c r="B897" s="77">
        <v>31933</v>
      </c>
      <c r="C897" s="54">
        <v>1</v>
      </c>
      <c r="D897" s="2">
        <v>4746.34</v>
      </c>
      <c r="E897" t="s">
        <v>2344</v>
      </c>
      <c r="F897" t="s">
        <v>2344</v>
      </c>
      <c r="G897" t="s">
        <v>2349</v>
      </c>
      <c r="H897" s="54">
        <f>DATEDIF(Table4_2[[#This Row],[Date of Birth]],$K$1,"y")</f>
        <v>36</v>
      </c>
    </row>
    <row r="898" spans="1:8" x14ac:dyDescent="0.3">
      <c r="A898" t="s">
        <v>1810</v>
      </c>
      <c r="B898" s="77">
        <v>38315</v>
      </c>
      <c r="C898" s="54">
        <v>0</v>
      </c>
      <c r="D898" s="2">
        <v>4740.78</v>
      </c>
      <c r="E898" t="s">
        <v>2344</v>
      </c>
      <c r="F898" t="s">
        <v>2345</v>
      </c>
      <c r="G898" t="s">
        <v>2358</v>
      </c>
      <c r="H898" s="54">
        <f>DATEDIF(Table4_2[[#This Row],[Date of Birth]],$K$1,"y")</f>
        <v>18</v>
      </c>
    </row>
    <row r="899" spans="1:8" x14ac:dyDescent="0.3">
      <c r="A899" t="s">
        <v>1811</v>
      </c>
      <c r="B899" s="77">
        <v>33523</v>
      </c>
      <c r="C899" s="54">
        <v>1</v>
      </c>
      <c r="D899" s="2">
        <v>4738.2700000000004</v>
      </c>
      <c r="E899" t="s">
        <v>2344</v>
      </c>
      <c r="F899" t="s">
        <v>2345</v>
      </c>
      <c r="G899" t="s">
        <v>2348</v>
      </c>
      <c r="H899" s="54">
        <f>DATEDIF(Table4_2[[#This Row],[Date of Birth]],$K$1,"y")</f>
        <v>31</v>
      </c>
    </row>
    <row r="900" spans="1:8" x14ac:dyDescent="0.3">
      <c r="A900" t="s">
        <v>1812</v>
      </c>
      <c r="B900" s="77">
        <v>31660</v>
      </c>
      <c r="C900" s="54">
        <v>3</v>
      </c>
      <c r="D900" s="2">
        <v>4734.6400000000003</v>
      </c>
      <c r="E900" t="s">
        <v>2344</v>
      </c>
      <c r="F900" t="s">
        <v>2347</v>
      </c>
      <c r="G900" t="s">
        <v>2346</v>
      </c>
      <c r="H900" s="54">
        <f>DATEDIF(Table4_2[[#This Row],[Date of Birth]],$K$1,"y")</f>
        <v>36</v>
      </c>
    </row>
    <row r="901" spans="1:8" x14ac:dyDescent="0.3">
      <c r="A901" t="s">
        <v>1813</v>
      </c>
      <c r="B901" s="77">
        <v>29404</v>
      </c>
      <c r="C901" s="54">
        <v>2</v>
      </c>
      <c r="D901" s="2">
        <v>4728.71</v>
      </c>
      <c r="E901" t="s">
        <v>2344</v>
      </c>
      <c r="F901" t="s">
        <v>2345</v>
      </c>
      <c r="G901" t="s">
        <v>2348</v>
      </c>
      <c r="H901" s="54">
        <f>DATEDIF(Table4_2[[#This Row],[Date of Birth]],$K$1,"y")</f>
        <v>42</v>
      </c>
    </row>
    <row r="902" spans="1:8" x14ac:dyDescent="0.3">
      <c r="A902" t="s">
        <v>1814</v>
      </c>
      <c r="B902" s="77">
        <v>34558</v>
      </c>
      <c r="C902" s="54">
        <v>2</v>
      </c>
      <c r="D902" s="2">
        <v>4719.74</v>
      </c>
      <c r="E902" t="s">
        <v>2344</v>
      </c>
      <c r="F902" t="s">
        <v>2347</v>
      </c>
      <c r="G902" t="s">
        <v>2348</v>
      </c>
      <c r="H902" s="54">
        <f>DATEDIF(Table4_2[[#This Row],[Date of Birth]],$K$1,"y")</f>
        <v>28</v>
      </c>
    </row>
    <row r="903" spans="1:8" x14ac:dyDescent="0.3">
      <c r="A903" t="s">
        <v>186</v>
      </c>
      <c r="B903" s="77">
        <v>37793</v>
      </c>
      <c r="C903" s="54">
        <v>0</v>
      </c>
      <c r="D903" s="2">
        <v>36898.730000000003</v>
      </c>
      <c r="E903" t="s">
        <v>2344</v>
      </c>
      <c r="F903" t="s">
        <v>2347</v>
      </c>
      <c r="G903" t="s">
        <v>2348</v>
      </c>
      <c r="H903" s="54">
        <f>DATEDIF(Table4_2[[#This Row],[Date of Birth]],$K$1,"y")</f>
        <v>19</v>
      </c>
    </row>
    <row r="904" spans="1:8" x14ac:dyDescent="0.3">
      <c r="A904" t="s">
        <v>1815</v>
      </c>
      <c r="B904" s="77">
        <v>33875</v>
      </c>
      <c r="C904" s="54">
        <v>1</v>
      </c>
      <c r="D904" s="2">
        <v>4719.5200000000004</v>
      </c>
      <c r="E904" t="s">
        <v>2344</v>
      </c>
      <c r="F904" t="s">
        <v>2344</v>
      </c>
      <c r="G904" t="s">
        <v>2355</v>
      </c>
      <c r="H904" s="54">
        <f>DATEDIF(Table4_2[[#This Row],[Date of Birth]],$K$1,"y")</f>
        <v>30</v>
      </c>
    </row>
    <row r="905" spans="1:8" x14ac:dyDescent="0.3">
      <c r="A905" t="s">
        <v>1816</v>
      </c>
      <c r="B905" s="77">
        <v>33886</v>
      </c>
      <c r="C905" s="54">
        <v>1</v>
      </c>
      <c r="D905" s="2">
        <v>4718.2</v>
      </c>
      <c r="E905" t="s">
        <v>2344</v>
      </c>
      <c r="F905" t="s">
        <v>2345</v>
      </c>
      <c r="G905" t="s">
        <v>2355</v>
      </c>
      <c r="H905" s="54">
        <f>DATEDIF(Table4_2[[#This Row],[Date of Birth]],$K$1,"y")</f>
        <v>30</v>
      </c>
    </row>
    <row r="906" spans="1:8" x14ac:dyDescent="0.3">
      <c r="A906" t="s">
        <v>1817</v>
      </c>
      <c r="B906" s="77">
        <v>29810</v>
      </c>
      <c r="C906" s="54">
        <v>1</v>
      </c>
      <c r="D906" s="2">
        <v>4712.12</v>
      </c>
      <c r="E906" t="s">
        <v>2344</v>
      </c>
      <c r="F906" t="s">
        <v>2345</v>
      </c>
      <c r="G906" t="s">
        <v>2349</v>
      </c>
      <c r="H906" s="54">
        <f>DATEDIF(Table4_2[[#This Row],[Date of Birth]],$K$1,"y")</f>
        <v>41</v>
      </c>
    </row>
    <row r="907" spans="1:8" x14ac:dyDescent="0.3">
      <c r="A907" t="s">
        <v>1818</v>
      </c>
      <c r="B907" s="77">
        <v>28463</v>
      </c>
      <c r="C907" s="54">
        <v>2</v>
      </c>
      <c r="D907" s="2">
        <v>4699.47</v>
      </c>
      <c r="E907" t="s">
        <v>2344</v>
      </c>
      <c r="F907" t="s">
        <v>2345</v>
      </c>
      <c r="G907" t="s">
        <v>2346</v>
      </c>
      <c r="H907" s="54">
        <f>DATEDIF(Table4_2[[#This Row],[Date of Birth]],$K$1,"y")</f>
        <v>45</v>
      </c>
    </row>
    <row r="908" spans="1:8" x14ac:dyDescent="0.3">
      <c r="A908" t="s">
        <v>1819</v>
      </c>
      <c r="B908" s="77">
        <v>37794</v>
      </c>
      <c r="C908" s="54">
        <v>5</v>
      </c>
      <c r="D908" s="2">
        <v>4687.8</v>
      </c>
      <c r="E908" t="s">
        <v>2344</v>
      </c>
      <c r="F908" t="s">
        <v>2345</v>
      </c>
      <c r="G908" t="s">
        <v>2349</v>
      </c>
      <c r="H908" s="54">
        <f>DATEDIF(Table4_2[[#This Row],[Date of Birth]],$K$1,"y")</f>
        <v>19</v>
      </c>
    </row>
    <row r="909" spans="1:8" x14ac:dyDescent="0.3">
      <c r="A909" t="s">
        <v>1820</v>
      </c>
      <c r="B909" s="77">
        <v>33120</v>
      </c>
      <c r="C909" s="54">
        <v>2</v>
      </c>
      <c r="D909" s="2">
        <v>4686.3900000000003</v>
      </c>
      <c r="E909" t="s">
        <v>2345</v>
      </c>
      <c r="F909" t="s">
        <v>2345</v>
      </c>
      <c r="G909" t="s">
        <v>2346</v>
      </c>
      <c r="H909" s="54">
        <f>DATEDIF(Table4_2[[#This Row],[Date of Birth]],$K$1,"y")</f>
        <v>32</v>
      </c>
    </row>
    <row r="910" spans="1:8" x14ac:dyDescent="0.3">
      <c r="A910" t="s">
        <v>1821</v>
      </c>
      <c r="B910" s="77">
        <v>37898</v>
      </c>
      <c r="C910" s="54">
        <v>0</v>
      </c>
      <c r="D910" s="2">
        <v>4678.8</v>
      </c>
      <c r="E910" t="s">
        <v>2344</v>
      </c>
      <c r="F910" t="s">
        <v>2347</v>
      </c>
      <c r="G910" t="s">
        <v>2358</v>
      </c>
      <c r="H910" s="54">
        <f>DATEDIF(Table4_2[[#This Row],[Date of Birth]],$K$1,"y")</f>
        <v>19</v>
      </c>
    </row>
    <row r="911" spans="1:8" x14ac:dyDescent="0.3">
      <c r="A911" t="s">
        <v>1822</v>
      </c>
      <c r="B911" s="77">
        <v>29146</v>
      </c>
      <c r="C911" s="54">
        <v>2</v>
      </c>
      <c r="D911" s="2">
        <v>4674.2</v>
      </c>
      <c r="E911" t="s">
        <v>2344</v>
      </c>
      <c r="F911" t="s">
        <v>2347</v>
      </c>
      <c r="G911" t="s">
        <v>2346</v>
      </c>
      <c r="H911" s="54">
        <f>DATEDIF(Table4_2[[#This Row],[Date of Birth]],$K$1,"y")</f>
        <v>43</v>
      </c>
    </row>
    <row r="912" spans="1:8" x14ac:dyDescent="0.3">
      <c r="A912" t="s">
        <v>1823</v>
      </c>
      <c r="B912" s="77">
        <v>33067</v>
      </c>
      <c r="C912" s="54">
        <v>2</v>
      </c>
      <c r="D912" s="2">
        <v>4673.3900000000003</v>
      </c>
      <c r="E912" t="s">
        <v>2344</v>
      </c>
      <c r="F912" t="s">
        <v>2347</v>
      </c>
      <c r="G912" t="s">
        <v>2346</v>
      </c>
      <c r="H912" s="54">
        <f>DATEDIF(Table4_2[[#This Row],[Date of Birth]],$K$1,"y")</f>
        <v>32</v>
      </c>
    </row>
    <row r="913" spans="1:8" x14ac:dyDescent="0.3">
      <c r="A913" t="s">
        <v>1824</v>
      </c>
      <c r="B913" s="77">
        <v>33142</v>
      </c>
      <c r="C913" s="54">
        <v>2</v>
      </c>
      <c r="D913" s="2">
        <v>4670.6400000000003</v>
      </c>
      <c r="E913" t="s">
        <v>2344</v>
      </c>
      <c r="F913" t="s">
        <v>2344</v>
      </c>
      <c r="G913" t="s">
        <v>2349</v>
      </c>
      <c r="H913" s="54">
        <f>DATEDIF(Table4_2[[#This Row],[Date of Birth]],$K$1,"y")</f>
        <v>32</v>
      </c>
    </row>
    <row r="914" spans="1:8" x14ac:dyDescent="0.3">
      <c r="A914" t="s">
        <v>187</v>
      </c>
      <c r="B914" s="77">
        <v>26638</v>
      </c>
      <c r="C914" s="54">
        <v>0</v>
      </c>
      <c r="D914" s="2">
        <v>36889.99</v>
      </c>
      <c r="E914" t="s">
        <v>2347</v>
      </c>
      <c r="F914" t="s">
        <v>2345</v>
      </c>
      <c r="G914" t="s">
        <v>2349</v>
      </c>
      <c r="H914" s="54">
        <f>DATEDIF(Table4_2[[#This Row],[Date of Birth]],$K$1,"y")</f>
        <v>50</v>
      </c>
    </row>
    <row r="915" spans="1:8" x14ac:dyDescent="0.3">
      <c r="A915" t="s">
        <v>1825</v>
      </c>
      <c r="B915" s="77">
        <v>33090</v>
      </c>
      <c r="C915" s="54">
        <v>1</v>
      </c>
      <c r="D915" s="2">
        <v>4667.6099999999997</v>
      </c>
      <c r="E915" t="s">
        <v>2345</v>
      </c>
      <c r="F915" t="s">
        <v>2345</v>
      </c>
      <c r="G915" t="s">
        <v>2352</v>
      </c>
      <c r="H915" s="54">
        <f>DATEDIF(Table4_2[[#This Row],[Date of Birth]],$K$1,"y")</f>
        <v>32</v>
      </c>
    </row>
    <row r="916" spans="1:8" x14ac:dyDescent="0.3">
      <c r="A916" t="s">
        <v>1826</v>
      </c>
      <c r="B916" s="77">
        <v>35363</v>
      </c>
      <c r="C916" s="54">
        <v>3</v>
      </c>
      <c r="D916" s="2">
        <v>4661.29</v>
      </c>
      <c r="E916" t="s">
        <v>2344</v>
      </c>
      <c r="F916" t="s">
        <v>2347</v>
      </c>
      <c r="G916" t="s">
        <v>2359</v>
      </c>
      <c r="H916" s="54">
        <f>DATEDIF(Table4_2[[#This Row],[Date of Birth]],$K$1,"y")</f>
        <v>26</v>
      </c>
    </row>
    <row r="917" spans="1:8" x14ac:dyDescent="0.3">
      <c r="A917" t="s">
        <v>1827</v>
      </c>
      <c r="B917" s="77">
        <v>31220</v>
      </c>
      <c r="C917" s="54">
        <v>0</v>
      </c>
      <c r="D917" s="2">
        <v>4646.76</v>
      </c>
      <c r="E917" t="s">
        <v>2347</v>
      </c>
      <c r="F917" t="s">
        <v>2347</v>
      </c>
      <c r="G917" t="s">
        <v>2349</v>
      </c>
      <c r="H917" s="54">
        <f>DATEDIF(Table4_2[[#This Row],[Date of Birth]],$K$1,"y")</f>
        <v>37</v>
      </c>
    </row>
    <row r="918" spans="1:8" x14ac:dyDescent="0.3">
      <c r="A918" t="s">
        <v>1828</v>
      </c>
      <c r="B918" s="77">
        <v>35975</v>
      </c>
      <c r="C918" s="54">
        <v>3</v>
      </c>
      <c r="D918" s="2">
        <v>4618.08</v>
      </c>
      <c r="E918" t="s">
        <v>2344</v>
      </c>
      <c r="F918" t="s">
        <v>2347</v>
      </c>
      <c r="G918" t="s">
        <v>2348</v>
      </c>
      <c r="H918" s="54">
        <f>DATEDIF(Table4_2[[#This Row],[Date of Birth]],$K$1,"y")</f>
        <v>24</v>
      </c>
    </row>
    <row r="919" spans="1:8" x14ac:dyDescent="0.3">
      <c r="A919" t="s">
        <v>1829</v>
      </c>
      <c r="B919" s="77">
        <v>36709</v>
      </c>
      <c r="C919" s="54">
        <v>0</v>
      </c>
      <c r="D919" s="2">
        <v>4608.03</v>
      </c>
      <c r="E919" t="s">
        <v>2344</v>
      </c>
      <c r="F919" t="s">
        <v>2345</v>
      </c>
      <c r="G919" t="s">
        <v>2349</v>
      </c>
      <c r="H919" s="54">
        <f>DATEDIF(Table4_2[[#This Row],[Date of Birth]],$K$1,"y")</f>
        <v>22</v>
      </c>
    </row>
    <row r="920" spans="1:8" x14ac:dyDescent="0.3">
      <c r="A920" t="s">
        <v>1830</v>
      </c>
      <c r="B920" s="77">
        <v>32769</v>
      </c>
      <c r="C920" s="54">
        <v>0</v>
      </c>
      <c r="D920" s="2">
        <v>4571.41</v>
      </c>
      <c r="E920" t="s">
        <v>2344</v>
      </c>
      <c r="F920" t="s">
        <v>2344</v>
      </c>
      <c r="G920" t="s">
        <v>2348</v>
      </c>
      <c r="H920" s="54">
        <f>DATEDIF(Table4_2[[#This Row],[Date of Birth]],$K$1,"y")</f>
        <v>33</v>
      </c>
    </row>
    <row r="921" spans="1:8" x14ac:dyDescent="0.3">
      <c r="A921" t="s">
        <v>1831</v>
      </c>
      <c r="B921" s="77">
        <v>35424</v>
      </c>
      <c r="C921" s="54">
        <v>2</v>
      </c>
      <c r="D921" s="2">
        <v>4564.1899999999996</v>
      </c>
      <c r="E921" t="s">
        <v>2344</v>
      </c>
      <c r="F921" t="s">
        <v>2344</v>
      </c>
      <c r="G921" t="s">
        <v>2355</v>
      </c>
      <c r="H921" s="54">
        <f>DATEDIF(Table4_2[[#This Row],[Date of Birth]],$K$1,"y")</f>
        <v>26</v>
      </c>
    </row>
    <row r="922" spans="1:8" x14ac:dyDescent="0.3">
      <c r="A922" t="s">
        <v>1832</v>
      </c>
      <c r="B922" s="77">
        <v>33136</v>
      </c>
      <c r="C922" s="54">
        <v>1</v>
      </c>
      <c r="D922" s="2">
        <v>4562.84</v>
      </c>
      <c r="E922" t="s">
        <v>2344</v>
      </c>
      <c r="F922" t="s">
        <v>2344</v>
      </c>
      <c r="G922" t="s">
        <v>2346</v>
      </c>
      <c r="H922" s="54">
        <f>DATEDIF(Table4_2[[#This Row],[Date of Birth]],$K$1,"y")</f>
        <v>32</v>
      </c>
    </row>
    <row r="923" spans="1:8" x14ac:dyDescent="0.3">
      <c r="A923" t="s">
        <v>1833</v>
      </c>
      <c r="B923" s="77">
        <v>38343</v>
      </c>
      <c r="C923" s="54">
        <v>4</v>
      </c>
      <c r="D923" s="2">
        <v>4561.1899999999996</v>
      </c>
      <c r="E923" t="s">
        <v>2344</v>
      </c>
      <c r="F923" t="s">
        <v>2344</v>
      </c>
      <c r="G923" t="s">
        <v>2355</v>
      </c>
      <c r="H923" s="54">
        <f>DATEDIF(Table4_2[[#This Row],[Date of Birth]],$K$1,"y")</f>
        <v>18</v>
      </c>
    </row>
    <row r="924" spans="1:8" x14ac:dyDescent="0.3">
      <c r="A924" t="s">
        <v>1834</v>
      </c>
      <c r="B924" s="77">
        <v>33194</v>
      </c>
      <c r="C924" s="54">
        <v>0</v>
      </c>
      <c r="D924" s="2">
        <v>4544.2299999999996</v>
      </c>
      <c r="E924" t="s">
        <v>2344</v>
      </c>
      <c r="F924" t="s">
        <v>2347</v>
      </c>
      <c r="G924" t="s">
        <v>2355</v>
      </c>
      <c r="H924" s="54">
        <f>DATEDIF(Table4_2[[#This Row],[Date of Birth]],$K$1,"y")</f>
        <v>32</v>
      </c>
    </row>
    <row r="925" spans="1:8" x14ac:dyDescent="0.3">
      <c r="A925" t="s">
        <v>188</v>
      </c>
      <c r="B925" s="77">
        <v>33789</v>
      </c>
      <c r="C925" s="54">
        <v>0</v>
      </c>
      <c r="D925" s="2">
        <v>36837.47</v>
      </c>
      <c r="E925" t="s">
        <v>2344</v>
      </c>
      <c r="F925" t="s">
        <v>2345</v>
      </c>
      <c r="G925" t="s">
        <v>2349</v>
      </c>
      <c r="H925" s="54">
        <f>DATEDIF(Table4_2[[#This Row],[Date of Birth]],$K$1,"y")</f>
        <v>30</v>
      </c>
    </row>
    <row r="926" spans="1:8" x14ac:dyDescent="0.3">
      <c r="A926" t="s">
        <v>1835</v>
      </c>
      <c r="B926" s="77">
        <v>32307</v>
      </c>
      <c r="C926" s="54">
        <v>1</v>
      </c>
      <c r="D926" s="2">
        <v>4536.26</v>
      </c>
      <c r="E926" t="s">
        <v>2344</v>
      </c>
      <c r="F926" t="s">
        <v>2344</v>
      </c>
      <c r="G926" t="s">
        <v>2349</v>
      </c>
      <c r="H926" s="54">
        <f>DATEDIF(Table4_2[[#This Row],[Date of Birth]],$K$1,"y")</f>
        <v>34</v>
      </c>
    </row>
    <row r="927" spans="1:8" x14ac:dyDescent="0.3">
      <c r="A927" t="s">
        <v>1836</v>
      </c>
      <c r="B927" s="77">
        <v>34149</v>
      </c>
      <c r="C927" s="54">
        <v>2</v>
      </c>
      <c r="D927" s="2">
        <v>4529.4799999999996</v>
      </c>
      <c r="E927" t="s">
        <v>2344</v>
      </c>
      <c r="F927" t="s">
        <v>2347</v>
      </c>
      <c r="G927" t="s">
        <v>2349</v>
      </c>
      <c r="H927" s="54">
        <f>DATEDIF(Table4_2[[#This Row],[Date of Birth]],$K$1,"y")</f>
        <v>29</v>
      </c>
    </row>
    <row r="928" spans="1:8" x14ac:dyDescent="0.3">
      <c r="A928" t="s">
        <v>1837</v>
      </c>
      <c r="B928" s="77">
        <v>33829</v>
      </c>
      <c r="C928" s="54">
        <v>1</v>
      </c>
      <c r="D928" s="2">
        <v>4527.18</v>
      </c>
      <c r="E928" t="s">
        <v>2344</v>
      </c>
      <c r="F928" t="s">
        <v>2344</v>
      </c>
      <c r="G928" t="s">
        <v>2348</v>
      </c>
      <c r="H928" s="54">
        <f>DATEDIF(Table4_2[[#This Row],[Date of Birth]],$K$1,"y")</f>
        <v>30</v>
      </c>
    </row>
    <row r="929" spans="1:8" x14ac:dyDescent="0.3">
      <c r="A929" t="s">
        <v>1838</v>
      </c>
      <c r="B929" s="77">
        <v>32498</v>
      </c>
      <c r="C929" s="54">
        <v>0</v>
      </c>
      <c r="D929" s="2">
        <v>4518.83</v>
      </c>
      <c r="E929" t="s">
        <v>2344</v>
      </c>
      <c r="F929" t="s">
        <v>2344</v>
      </c>
      <c r="G929" t="s">
        <v>2359</v>
      </c>
      <c r="H929" s="54">
        <f>DATEDIF(Table4_2[[#This Row],[Date of Birth]],$K$1,"y")</f>
        <v>34</v>
      </c>
    </row>
    <row r="930" spans="1:8" x14ac:dyDescent="0.3">
      <c r="A930" t="s">
        <v>1839</v>
      </c>
      <c r="B930" s="77">
        <v>32116</v>
      </c>
      <c r="C930" s="54">
        <v>3</v>
      </c>
      <c r="D930" s="2">
        <v>4518.7700000000004</v>
      </c>
      <c r="E930" t="s">
        <v>2344</v>
      </c>
      <c r="F930" t="s">
        <v>2345</v>
      </c>
      <c r="G930" t="s">
        <v>2348</v>
      </c>
      <c r="H930" s="54">
        <f>DATEDIF(Table4_2[[#This Row],[Date of Birth]],$K$1,"y")</f>
        <v>35</v>
      </c>
    </row>
    <row r="931" spans="1:8" x14ac:dyDescent="0.3">
      <c r="A931" t="s">
        <v>1840</v>
      </c>
      <c r="B931" s="77">
        <v>37896</v>
      </c>
      <c r="C931" s="54">
        <v>0</v>
      </c>
      <c r="D931" s="2">
        <v>4518.3999999999996</v>
      </c>
      <c r="E931" t="s">
        <v>2344</v>
      </c>
      <c r="F931" t="s">
        <v>2345</v>
      </c>
      <c r="G931" t="s">
        <v>2361</v>
      </c>
      <c r="H931" s="54">
        <f>DATEDIF(Table4_2[[#This Row],[Date of Birth]],$K$1,"y")</f>
        <v>19</v>
      </c>
    </row>
    <row r="932" spans="1:8" x14ac:dyDescent="0.3">
      <c r="A932" t="s">
        <v>1841</v>
      </c>
      <c r="B932" s="77">
        <v>29388</v>
      </c>
      <c r="C932" s="54">
        <v>2</v>
      </c>
      <c r="D932" s="2">
        <v>4515.71</v>
      </c>
      <c r="E932" t="s">
        <v>2344</v>
      </c>
      <c r="F932" t="s">
        <v>2345</v>
      </c>
      <c r="G932" t="s">
        <v>2346</v>
      </c>
      <c r="H932" s="54">
        <f>DATEDIF(Table4_2[[#This Row],[Date of Birth]],$K$1,"y")</f>
        <v>42</v>
      </c>
    </row>
    <row r="933" spans="1:8" x14ac:dyDescent="0.3">
      <c r="A933" t="s">
        <v>1842</v>
      </c>
      <c r="B933" s="77">
        <v>30221</v>
      </c>
      <c r="C933" s="54">
        <v>3</v>
      </c>
      <c r="D933" s="2">
        <v>4511.41</v>
      </c>
      <c r="E933" t="s">
        <v>2344</v>
      </c>
      <c r="F933" t="s">
        <v>2345</v>
      </c>
      <c r="G933" t="s">
        <v>2346</v>
      </c>
      <c r="H933" s="54">
        <f>DATEDIF(Table4_2[[#This Row],[Date of Birth]],$K$1,"y")</f>
        <v>40</v>
      </c>
    </row>
    <row r="934" spans="1:8" x14ac:dyDescent="0.3">
      <c r="A934" t="s">
        <v>1843</v>
      </c>
      <c r="B934" s="77">
        <v>35716</v>
      </c>
      <c r="C934" s="54">
        <v>4</v>
      </c>
      <c r="D934" s="2">
        <v>4504.66</v>
      </c>
      <c r="E934" t="s">
        <v>2347</v>
      </c>
      <c r="F934" t="s">
        <v>2344</v>
      </c>
      <c r="G934" t="s">
        <v>2346</v>
      </c>
      <c r="H934" s="54">
        <f>DATEDIF(Table4_2[[#This Row],[Date of Birth]],$K$1,"y")</f>
        <v>25</v>
      </c>
    </row>
    <row r="935" spans="1:8" x14ac:dyDescent="0.3">
      <c r="A935" t="s">
        <v>1844</v>
      </c>
      <c r="B935" s="77">
        <v>32320</v>
      </c>
      <c r="C935" s="54">
        <v>0</v>
      </c>
      <c r="D935" s="2">
        <v>4500.34</v>
      </c>
      <c r="E935" t="s">
        <v>2344</v>
      </c>
      <c r="F935" t="s">
        <v>2347</v>
      </c>
      <c r="G935" t="s">
        <v>2359</v>
      </c>
      <c r="H935" s="54">
        <f>DATEDIF(Table4_2[[#This Row],[Date of Birth]],$K$1,"y")</f>
        <v>34</v>
      </c>
    </row>
    <row r="936" spans="1:8" x14ac:dyDescent="0.3">
      <c r="A936" t="s">
        <v>189</v>
      </c>
      <c r="B936" s="77">
        <v>24104</v>
      </c>
      <c r="C936" s="54">
        <v>0</v>
      </c>
      <c r="D936" s="2">
        <v>36795.29</v>
      </c>
      <c r="E936" t="s">
        <v>2344</v>
      </c>
      <c r="F936" t="s">
        <v>2347</v>
      </c>
      <c r="G936" t="s">
        <v>2349</v>
      </c>
      <c r="H936" s="54">
        <f>DATEDIF(Table4_2[[#This Row],[Date of Birth]],$K$1,"y")</f>
        <v>57</v>
      </c>
    </row>
    <row r="937" spans="1:8" x14ac:dyDescent="0.3">
      <c r="A937" t="s">
        <v>1845</v>
      </c>
      <c r="B937" s="77">
        <v>33797</v>
      </c>
      <c r="C937" s="54">
        <v>0</v>
      </c>
      <c r="D937" s="2">
        <v>4488.58</v>
      </c>
      <c r="E937" t="s">
        <v>2344</v>
      </c>
      <c r="F937" t="s">
        <v>2345</v>
      </c>
      <c r="G937" t="s">
        <v>2348</v>
      </c>
      <c r="H937" s="54">
        <f>DATEDIF(Table4_2[[#This Row],[Date of Birth]],$K$1,"y")</f>
        <v>30</v>
      </c>
    </row>
    <row r="938" spans="1:8" x14ac:dyDescent="0.3">
      <c r="A938" t="s">
        <v>1846</v>
      </c>
      <c r="B938" s="77">
        <v>38186</v>
      </c>
      <c r="C938" s="54">
        <v>0</v>
      </c>
      <c r="D938" s="2">
        <v>4468.25</v>
      </c>
      <c r="E938" t="s">
        <v>2344</v>
      </c>
      <c r="F938" t="s">
        <v>2344</v>
      </c>
      <c r="G938" t="s">
        <v>2348</v>
      </c>
      <c r="H938" s="54">
        <f>DATEDIF(Table4_2[[#This Row],[Date of Birth]],$K$1,"y")</f>
        <v>18</v>
      </c>
    </row>
    <row r="939" spans="1:8" x14ac:dyDescent="0.3">
      <c r="A939" t="s">
        <v>1847</v>
      </c>
      <c r="B939" s="77">
        <v>36484</v>
      </c>
      <c r="C939" s="54">
        <v>3</v>
      </c>
      <c r="D939" s="2">
        <v>4466.62</v>
      </c>
      <c r="E939" t="s">
        <v>2344</v>
      </c>
      <c r="F939" t="s">
        <v>2344</v>
      </c>
      <c r="G939" t="s">
        <v>2348</v>
      </c>
      <c r="H939" s="54">
        <f>DATEDIF(Table4_2[[#This Row],[Date of Birth]],$K$1,"y")</f>
        <v>23</v>
      </c>
    </row>
    <row r="940" spans="1:8" x14ac:dyDescent="0.3">
      <c r="A940" t="s">
        <v>1848</v>
      </c>
      <c r="B940" s="77">
        <v>33423</v>
      </c>
      <c r="C940" s="54">
        <v>2</v>
      </c>
      <c r="D940" s="2">
        <v>4463.21</v>
      </c>
      <c r="E940" t="s">
        <v>2345</v>
      </c>
      <c r="F940" t="s">
        <v>2345</v>
      </c>
      <c r="G940" t="s">
        <v>2346</v>
      </c>
      <c r="H940" s="54">
        <f>DATEDIF(Table4_2[[#This Row],[Date of Birth]],$K$1,"y")</f>
        <v>31</v>
      </c>
    </row>
    <row r="941" spans="1:8" x14ac:dyDescent="0.3">
      <c r="A941" t="s">
        <v>1849</v>
      </c>
      <c r="B941" s="77">
        <v>33069</v>
      </c>
      <c r="C941" s="54">
        <v>1</v>
      </c>
      <c r="D941" s="2">
        <v>4462.72</v>
      </c>
      <c r="E941" t="s">
        <v>2344</v>
      </c>
      <c r="F941" t="s">
        <v>2345</v>
      </c>
      <c r="G941" t="s">
        <v>2348</v>
      </c>
      <c r="H941" s="54">
        <f>DATEDIF(Table4_2[[#This Row],[Date of Birth]],$K$1,"y")</f>
        <v>32</v>
      </c>
    </row>
    <row r="942" spans="1:8" x14ac:dyDescent="0.3">
      <c r="A942" t="s">
        <v>1850</v>
      </c>
      <c r="B942" s="77">
        <v>33093</v>
      </c>
      <c r="C942" s="54">
        <v>1</v>
      </c>
      <c r="D942" s="2">
        <v>4454.3999999999996</v>
      </c>
      <c r="E942" t="s">
        <v>2344</v>
      </c>
      <c r="F942" t="s">
        <v>2345</v>
      </c>
      <c r="G942" t="s">
        <v>2348</v>
      </c>
      <c r="H942" s="54">
        <f>DATEDIF(Table4_2[[#This Row],[Date of Birth]],$K$1,"y")</f>
        <v>32</v>
      </c>
    </row>
    <row r="943" spans="1:8" x14ac:dyDescent="0.3">
      <c r="A943" t="s">
        <v>1851</v>
      </c>
      <c r="B943" s="77">
        <v>34513</v>
      </c>
      <c r="C943" s="54">
        <v>3</v>
      </c>
      <c r="D943" s="2">
        <v>4449.46</v>
      </c>
      <c r="E943" t="s">
        <v>2347</v>
      </c>
      <c r="F943" t="s">
        <v>2344</v>
      </c>
      <c r="G943" t="s">
        <v>2346</v>
      </c>
      <c r="H943" s="54">
        <f>DATEDIF(Table4_2[[#This Row],[Date of Birth]],$K$1,"y")</f>
        <v>28</v>
      </c>
    </row>
    <row r="944" spans="1:8" x14ac:dyDescent="0.3">
      <c r="A944" t="s">
        <v>1852</v>
      </c>
      <c r="B944" s="77">
        <v>33484</v>
      </c>
      <c r="C944" s="54">
        <v>1</v>
      </c>
      <c r="D944" s="2">
        <v>4441.21</v>
      </c>
      <c r="E944" t="s">
        <v>2347</v>
      </c>
      <c r="F944" t="s">
        <v>2344</v>
      </c>
      <c r="G944" t="s">
        <v>2357</v>
      </c>
      <c r="H944" s="54">
        <f>DATEDIF(Table4_2[[#This Row],[Date of Birth]],$K$1,"y")</f>
        <v>31</v>
      </c>
    </row>
    <row r="945" spans="1:8" x14ac:dyDescent="0.3">
      <c r="A945" t="s">
        <v>1853</v>
      </c>
      <c r="B945" s="77">
        <v>34631</v>
      </c>
      <c r="C945" s="54">
        <v>2</v>
      </c>
      <c r="D945" s="2">
        <v>4438.26</v>
      </c>
      <c r="E945" t="s">
        <v>2344</v>
      </c>
      <c r="F945" t="s">
        <v>2345</v>
      </c>
      <c r="G945" t="s">
        <v>2359</v>
      </c>
      <c r="H945" s="54">
        <f>DATEDIF(Table4_2[[#This Row],[Date of Birth]],$K$1,"y")</f>
        <v>28</v>
      </c>
    </row>
    <row r="946" spans="1:8" x14ac:dyDescent="0.3">
      <c r="A946" t="s">
        <v>1854</v>
      </c>
      <c r="B946" s="77">
        <v>34615</v>
      </c>
      <c r="C946" s="54">
        <v>2</v>
      </c>
      <c r="D946" s="2">
        <v>4435.09</v>
      </c>
      <c r="E946" t="s">
        <v>2345</v>
      </c>
      <c r="F946" t="s">
        <v>2344</v>
      </c>
      <c r="G946" t="s">
        <v>2352</v>
      </c>
      <c r="H946" s="54">
        <f>DATEDIF(Table4_2[[#This Row],[Date of Birth]],$K$1,"y")</f>
        <v>28</v>
      </c>
    </row>
    <row r="947" spans="1:8" x14ac:dyDescent="0.3">
      <c r="A947" t="s">
        <v>190</v>
      </c>
      <c r="B947" s="77">
        <v>25763</v>
      </c>
      <c r="C947" s="54">
        <v>0</v>
      </c>
      <c r="D947" s="2">
        <v>36786.370000000003</v>
      </c>
      <c r="E947" t="s">
        <v>2347</v>
      </c>
      <c r="F947" t="s">
        <v>2347</v>
      </c>
      <c r="G947" t="s">
        <v>2349</v>
      </c>
      <c r="H947" s="54">
        <f>DATEDIF(Table4_2[[#This Row],[Date of Birth]],$K$1,"y")</f>
        <v>52</v>
      </c>
    </row>
    <row r="948" spans="1:8" x14ac:dyDescent="0.3">
      <c r="A948" t="s">
        <v>1855</v>
      </c>
      <c r="B948" s="77">
        <v>34326</v>
      </c>
      <c r="C948" s="54">
        <v>2</v>
      </c>
      <c r="D948" s="2">
        <v>4433.92</v>
      </c>
      <c r="E948" t="s">
        <v>2344</v>
      </c>
      <c r="F948" t="s">
        <v>2344</v>
      </c>
      <c r="G948" t="s">
        <v>2348</v>
      </c>
      <c r="H948" s="54">
        <f>DATEDIF(Table4_2[[#This Row],[Date of Birth]],$K$1,"y")</f>
        <v>29</v>
      </c>
    </row>
    <row r="949" spans="1:8" x14ac:dyDescent="0.3">
      <c r="A949" t="s">
        <v>1856</v>
      </c>
      <c r="B949" s="77">
        <v>34216</v>
      </c>
      <c r="C949" s="54">
        <v>2</v>
      </c>
      <c r="D949" s="2">
        <v>4433.3900000000003</v>
      </c>
      <c r="E949" t="s">
        <v>2344</v>
      </c>
      <c r="F949" t="s">
        <v>2345</v>
      </c>
      <c r="G949" t="s">
        <v>2348</v>
      </c>
      <c r="H949" s="54">
        <f>DATEDIF(Table4_2[[#This Row],[Date of Birth]],$K$1,"y")</f>
        <v>29</v>
      </c>
    </row>
    <row r="950" spans="1:8" x14ac:dyDescent="0.3">
      <c r="A950" t="s">
        <v>1857</v>
      </c>
      <c r="B950" s="77">
        <v>34697</v>
      </c>
      <c r="C950" s="54">
        <v>2</v>
      </c>
      <c r="D950" s="2">
        <v>4428.8900000000003</v>
      </c>
      <c r="E950" t="s">
        <v>2345</v>
      </c>
      <c r="F950" t="s">
        <v>2347</v>
      </c>
      <c r="G950" t="s">
        <v>2359</v>
      </c>
      <c r="H950" s="54">
        <f>DATEDIF(Table4_2[[#This Row],[Date of Birth]],$K$1,"y")</f>
        <v>28</v>
      </c>
    </row>
    <row r="951" spans="1:8" x14ac:dyDescent="0.3">
      <c r="A951" t="s">
        <v>1858</v>
      </c>
      <c r="B951" s="77">
        <v>33831</v>
      </c>
      <c r="C951" s="54">
        <v>0</v>
      </c>
      <c r="D951" s="2">
        <v>4420.95</v>
      </c>
      <c r="E951" t="s">
        <v>2344</v>
      </c>
      <c r="F951" t="s">
        <v>2345</v>
      </c>
      <c r="G951" t="s">
        <v>2360</v>
      </c>
      <c r="H951" s="54">
        <f>DATEDIF(Table4_2[[#This Row],[Date of Birth]],$K$1,"y")</f>
        <v>30</v>
      </c>
    </row>
    <row r="952" spans="1:8" x14ac:dyDescent="0.3">
      <c r="A952" t="s">
        <v>1859</v>
      </c>
      <c r="B952" s="77">
        <v>32402</v>
      </c>
      <c r="C952" s="54">
        <v>0</v>
      </c>
      <c r="D952" s="2">
        <v>4415.16</v>
      </c>
      <c r="E952" t="s">
        <v>2344</v>
      </c>
      <c r="F952" t="s">
        <v>2347</v>
      </c>
      <c r="G952" t="s">
        <v>2346</v>
      </c>
      <c r="H952" s="54">
        <f>DATEDIF(Table4_2[[#This Row],[Date of Birth]],$K$1,"y")</f>
        <v>34</v>
      </c>
    </row>
    <row r="953" spans="1:8" x14ac:dyDescent="0.3">
      <c r="A953" t="s">
        <v>1860</v>
      </c>
      <c r="B953" s="77">
        <v>31606</v>
      </c>
      <c r="C953" s="54">
        <v>0</v>
      </c>
      <c r="D953" s="2">
        <v>4402.2299999999996</v>
      </c>
      <c r="E953" t="s">
        <v>2344</v>
      </c>
      <c r="F953" t="s">
        <v>2344</v>
      </c>
      <c r="G953" t="s">
        <v>2349</v>
      </c>
      <c r="H953" s="54">
        <f>DATEDIF(Table4_2[[#This Row],[Date of Birth]],$K$1,"y")</f>
        <v>36</v>
      </c>
    </row>
    <row r="954" spans="1:8" x14ac:dyDescent="0.3">
      <c r="A954" t="s">
        <v>1861</v>
      </c>
      <c r="B954" s="77">
        <v>31635</v>
      </c>
      <c r="C954" s="54">
        <v>0</v>
      </c>
      <c r="D954" s="2">
        <v>4399.7299999999996</v>
      </c>
      <c r="E954" t="s">
        <v>2345</v>
      </c>
      <c r="F954" t="s">
        <v>2344</v>
      </c>
      <c r="G954" t="s">
        <v>2346</v>
      </c>
      <c r="H954" s="54">
        <f>DATEDIF(Table4_2[[#This Row],[Date of Birth]],$K$1,"y")</f>
        <v>36</v>
      </c>
    </row>
    <row r="955" spans="1:8" x14ac:dyDescent="0.3">
      <c r="A955" t="s">
        <v>1862</v>
      </c>
      <c r="B955" s="77">
        <v>32342</v>
      </c>
      <c r="C955" s="54">
        <v>3</v>
      </c>
      <c r="D955" s="2">
        <v>4397.3100000000004</v>
      </c>
      <c r="E955" t="s">
        <v>2344</v>
      </c>
      <c r="F955" t="s">
        <v>2344</v>
      </c>
      <c r="G955" t="s">
        <v>2346</v>
      </c>
      <c r="H955" s="54">
        <f>DATEDIF(Table4_2[[#This Row],[Date of Birth]],$K$1,"y")</f>
        <v>34</v>
      </c>
    </row>
    <row r="956" spans="1:8" x14ac:dyDescent="0.3">
      <c r="A956" t="s">
        <v>1863</v>
      </c>
      <c r="B956" s="77">
        <v>30131</v>
      </c>
      <c r="C956" s="54">
        <v>3</v>
      </c>
      <c r="D956" s="2">
        <v>4392.7</v>
      </c>
      <c r="E956" t="s">
        <v>2344</v>
      </c>
      <c r="F956" t="s">
        <v>2344</v>
      </c>
      <c r="G956" t="s">
        <v>2346</v>
      </c>
      <c r="H956" s="54">
        <f>DATEDIF(Table4_2[[#This Row],[Date of Birth]],$K$1,"y")</f>
        <v>40</v>
      </c>
    </row>
    <row r="957" spans="1:8" x14ac:dyDescent="0.3">
      <c r="A957" t="s">
        <v>1864</v>
      </c>
      <c r="B957" s="77">
        <v>35763</v>
      </c>
      <c r="C957" s="54">
        <v>3</v>
      </c>
      <c r="D957" s="2">
        <v>4391.6499999999996</v>
      </c>
      <c r="E957" t="s">
        <v>2344</v>
      </c>
      <c r="F957" t="s">
        <v>2344</v>
      </c>
      <c r="G957" t="s">
        <v>2349</v>
      </c>
      <c r="H957" s="54">
        <f>DATEDIF(Table4_2[[#This Row],[Date of Birth]],$K$1,"y")</f>
        <v>25</v>
      </c>
    </row>
    <row r="958" spans="1:8" x14ac:dyDescent="0.3">
      <c r="A958" t="s">
        <v>191</v>
      </c>
      <c r="B958" s="77">
        <v>22491</v>
      </c>
      <c r="C958" s="54">
        <v>4</v>
      </c>
      <c r="D958" s="2">
        <v>36580.28</v>
      </c>
      <c r="E958" t="s">
        <v>2344</v>
      </c>
      <c r="F958" t="s">
        <v>2344</v>
      </c>
      <c r="G958" t="s">
        <v>2346</v>
      </c>
      <c r="H958" s="54">
        <f>DATEDIF(Table4_2[[#This Row],[Date of Birth]],$K$1,"y")</f>
        <v>61</v>
      </c>
    </row>
    <row r="959" spans="1:8" x14ac:dyDescent="0.3">
      <c r="A959" t="s">
        <v>1865</v>
      </c>
      <c r="B959" s="77">
        <v>33113</v>
      </c>
      <c r="C959" s="54">
        <v>0</v>
      </c>
      <c r="D959" s="2">
        <v>4357.04</v>
      </c>
      <c r="E959" t="s">
        <v>2344</v>
      </c>
      <c r="F959" t="s">
        <v>2345</v>
      </c>
      <c r="G959" t="s">
        <v>2348</v>
      </c>
      <c r="H959" s="54">
        <f>DATEDIF(Table4_2[[#This Row],[Date of Birth]],$K$1,"y")</f>
        <v>32</v>
      </c>
    </row>
    <row r="960" spans="1:8" x14ac:dyDescent="0.3">
      <c r="A960" t="s">
        <v>1866</v>
      </c>
      <c r="B960" s="77">
        <v>33494</v>
      </c>
      <c r="C960" s="54">
        <v>1</v>
      </c>
      <c r="D960" s="2">
        <v>4350.51</v>
      </c>
      <c r="E960" t="s">
        <v>2344</v>
      </c>
      <c r="F960" t="s">
        <v>2344</v>
      </c>
      <c r="G960" t="s">
        <v>2346</v>
      </c>
      <c r="H960" s="54">
        <f>DATEDIF(Table4_2[[#This Row],[Date of Birth]],$K$1,"y")</f>
        <v>31</v>
      </c>
    </row>
    <row r="961" spans="1:8" x14ac:dyDescent="0.3">
      <c r="A961" t="s">
        <v>1867</v>
      </c>
      <c r="B961" s="77">
        <v>34639</v>
      </c>
      <c r="C961" s="54">
        <v>2</v>
      </c>
      <c r="D961" s="2">
        <v>4349.46</v>
      </c>
      <c r="E961" t="s">
        <v>2344</v>
      </c>
      <c r="F961" t="s">
        <v>2344</v>
      </c>
      <c r="G961" t="s">
        <v>2346</v>
      </c>
      <c r="H961" s="54">
        <f>DATEDIF(Table4_2[[#This Row],[Date of Birth]],$K$1,"y")</f>
        <v>28</v>
      </c>
    </row>
    <row r="962" spans="1:8" x14ac:dyDescent="0.3">
      <c r="A962" t="s">
        <v>1868</v>
      </c>
      <c r="B962" s="77">
        <v>33390</v>
      </c>
      <c r="C962" s="54">
        <v>0</v>
      </c>
      <c r="D962" s="2">
        <v>4347.0200000000004</v>
      </c>
      <c r="E962" t="s">
        <v>2344</v>
      </c>
      <c r="F962" t="s">
        <v>2347</v>
      </c>
      <c r="G962" t="s">
        <v>2355</v>
      </c>
      <c r="H962" s="54">
        <f>DATEDIF(Table4_2[[#This Row],[Date of Birth]],$K$1,"y")</f>
        <v>32</v>
      </c>
    </row>
    <row r="963" spans="1:8" x14ac:dyDescent="0.3">
      <c r="A963" t="s">
        <v>1869</v>
      </c>
      <c r="B963" s="77">
        <v>34633</v>
      </c>
      <c r="C963" s="54">
        <v>2</v>
      </c>
      <c r="D963" s="2">
        <v>4340.4399999999996</v>
      </c>
      <c r="E963" t="s">
        <v>2344</v>
      </c>
      <c r="F963" t="s">
        <v>2347</v>
      </c>
      <c r="G963" t="s">
        <v>2346</v>
      </c>
      <c r="H963" s="54">
        <f>DATEDIF(Table4_2[[#This Row],[Date of Birth]],$K$1,"y")</f>
        <v>28</v>
      </c>
    </row>
    <row r="964" spans="1:8" x14ac:dyDescent="0.3">
      <c r="A964" t="s">
        <v>1870</v>
      </c>
      <c r="B964" s="77">
        <v>34640</v>
      </c>
      <c r="C964" s="54">
        <v>1</v>
      </c>
      <c r="D964" s="2">
        <v>4337.74</v>
      </c>
      <c r="E964" t="s">
        <v>2344</v>
      </c>
      <c r="F964" t="s">
        <v>2347</v>
      </c>
      <c r="G964" t="s">
        <v>2355</v>
      </c>
      <c r="H964" s="54">
        <f>DATEDIF(Table4_2[[#This Row],[Date of Birth]],$K$1,"y")</f>
        <v>28</v>
      </c>
    </row>
    <row r="965" spans="1:8" x14ac:dyDescent="0.3">
      <c r="A965" t="s">
        <v>1871</v>
      </c>
      <c r="B965" s="77">
        <v>32496</v>
      </c>
      <c r="C965" s="54">
        <v>0</v>
      </c>
      <c r="D965" s="2">
        <v>4320.41</v>
      </c>
      <c r="E965" t="s">
        <v>2344</v>
      </c>
      <c r="F965" t="s">
        <v>2347</v>
      </c>
      <c r="G965" t="s">
        <v>2348</v>
      </c>
      <c r="H965" s="54">
        <f>DATEDIF(Table4_2[[#This Row],[Date of Birth]],$K$1,"y")</f>
        <v>34</v>
      </c>
    </row>
    <row r="966" spans="1:8" x14ac:dyDescent="0.3">
      <c r="A966" t="s">
        <v>1872</v>
      </c>
      <c r="B966" s="77">
        <v>36855</v>
      </c>
      <c r="C966" s="54">
        <v>3</v>
      </c>
      <c r="D966" s="2">
        <v>4296.2700000000004</v>
      </c>
      <c r="E966" t="s">
        <v>2344</v>
      </c>
      <c r="F966" t="s">
        <v>2345</v>
      </c>
      <c r="G966" t="s">
        <v>2348</v>
      </c>
      <c r="H966" s="54">
        <f>DATEDIF(Table4_2[[#This Row],[Date of Birth]],$K$1,"y")</f>
        <v>22</v>
      </c>
    </row>
    <row r="967" spans="1:8" x14ac:dyDescent="0.3">
      <c r="A967" t="s">
        <v>1873</v>
      </c>
      <c r="B967" s="77">
        <v>37780</v>
      </c>
      <c r="C967" s="54">
        <v>0</v>
      </c>
      <c r="D967" s="2">
        <v>4278.55</v>
      </c>
      <c r="E967" t="s">
        <v>2344</v>
      </c>
      <c r="F967" t="s">
        <v>2347</v>
      </c>
      <c r="G967" t="s">
        <v>2358</v>
      </c>
      <c r="H967" s="54">
        <f>DATEDIF(Table4_2[[#This Row],[Date of Birth]],$K$1,"y")</f>
        <v>20</v>
      </c>
    </row>
    <row r="968" spans="1:8" x14ac:dyDescent="0.3">
      <c r="A968" t="s">
        <v>1874</v>
      </c>
      <c r="B968" s="77">
        <v>33773</v>
      </c>
      <c r="C968" s="54">
        <v>2</v>
      </c>
      <c r="D968" s="2">
        <v>4266.17</v>
      </c>
      <c r="E968" t="s">
        <v>2345</v>
      </c>
      <c r="F968" t="s">
        <v>2344</v>
      </c>
      <c r="G968" t="s">
        <v>2346</v>
      </c>
      <c r="H968" s="54">
        <f>DATEDIF(Table4_2[[#This Row],[Date of Birth]],$K$1,"y")</f>
        <v>30</v>
      </c>
    </row>
    <row r="969" spans="1:8" x14ac:dyDescent="0.3">
      <c r="A969" t="s">
        <v>192</v>
      </c>
      <c r="B969" s="77">
        <v>33886</v>
      </c>
      <c r="C969" s="54">
        <v>0</v>
      </c>
      <c r="D969" s="2">
        <v>36572.800000000003</v>
      </c>
      <c r="E969" t="s">
        <v>2347</v>
      </c>
      <c r="F969" t="s">
        <v>2344</v>
      </c>
      <c r="G969" t="s">
        <v>2349</v>
      </c>
      <c r="H969" s="54">
        <f>DATEDIF(Table4_2[[#This Row],[Date of Birth]],$K$1,"y")</f>
        <v>30</v>
      </c>
    </row>
    <row r="970" spans="1:8" x14ac:dyDescent="0.3">
      <c r="A970" t="s">
        <v>1875</v>
      </c>
      <c r="B970" s="77">
        <v>30640</v>
      </c>
      <c r="C970" s="54">
        <v>3</v>
      </c>
      <c r="D970" s="2">
        <v>4265.01</v>
      </c>
      <c r="E970" t="s">
        <v>2344</v>
      </c>
      <c r="F970" t="s">
        <v>2347</v>
      </c>
      <c r="G970" t="s">
        <v>2348</v>
      </c>
      <c r="H970" s="54">
        <f>DATEDIF(Table4_2[[#This Row],[Date of Birth]],$K$1,"y")</f>
        <v>39</v>
      </c>
    </row>
    <row r="971" spans="1:8" x14ac:dyDescent="0.3">
      <c r="A971" t="s">
        <v>1876</v>
      </c>
      <c r="B971" s="77">
        <v>34986</v>
      </c>
      <c r="C971" s="54">
        <v>3</v>
      </c>
      <c r="D971" s="2">
        <v>4260.74</v>
      </c>
      <c r="E971" t="s">
        <v>2345</v>
      </c>
      <c r="F971" t="s">
        <v>2344</v>
      </c>
      <c r="G971" t="s">
        <v>2349</v>
      </c>
      <c r="H971" s="54">
        <f>DATEDIF(Table4_2[[#This Row],[Date of Birth]],$K$1,"y")</f>
        <v>27</v>
      </c>
    </row>
    <row r="972" spans="1:8" x14ac:dyDescent="0.3">
      <c r="A972" t="s">
        <v>1877</v>
      </c>
      <c r="B972" s="77">
        <v>30118</v>
      </c>
      <c r="C972" s="54">
        <v>3</v>
      </c>
      <c r="D972" s="2">
        <v>4250.24</v>
      </c>
      <c r="E972" t="s">
        <v>2344</v>
      </c>
      <c r="F972" t="s">
        <v>2345</v>
      </c>
      <c r="G972" t="s">
        <v>2346</v>
      </c>
      <c r="H972" s="54">
        <f>DATEDIF(Table4_2[[#This Row],[Date of Birth]],$K$1,"y")</f>
        <v>40</v>
      </c>
    </row>
    <row r="973" spans="1:8" x14ac:dyDescent="0.3">
      <c r="A973" t="s">
        <v>1878</v>
      </c>
      <c r="B973" s="77">
        <v>33573</v>
      </c>
      <c r="C973" s="54">
        <v>1</v>
      </c>
      <c r="D973" s="2">
        <v>4243.59</v>
      </c>
      <c r="E973" t="s">
        <v>2345</v>
      </c>
      <c r="F973" t="s">
        <v>2347</v>
      </c>
      <c r="G973" t="s">
        <v>2348</v>
      </c>
      <c r="H973" s="54">
        <f>DATEDIF(Table4_2[[#This Row],[Date of Birth]],$K$1,"y")</f>
        <v>31</v>
      </c>
    </row>
    <row r="974" spans="1:8" x14ac:dyDescent="0.3">
      <c r="A974" t="s">
        <v>1879</v>
      </c>
      <c r="B974" s="77">
        <v>33545</v>
      </c>
      <c r="C974" s="54">
        <v>1</v>
      </c>
      <c r="D974" s="2">
        <v>4239.8900000000003</v>
      </c>
      <c r="E974" t="s">
        <v>2344</v>
      </c>
      <c r="F974" t="s">
        <v>2344</v>
      </c>
      <c r="G974" t="s">
        <v>2348</v>
      </c>
      <c r="H974" s="54">
        <f>DATEDIF(Table4_2[[#This Row],[Date of Birth]],$K$1,"y")</f>
        <v>31</v>
      </c>
    </row>
    <row r="975" spans="1:8" x14ac:dyDescent="0.3">
      <c r="A975" t="s">
        <v>1880</v>
      </c>
      <c r="B975" s="77">
        <v>33782</v>
      </c>
      <c r="C975" s="54">
        <v>1</v>
      </c>
      <c r="D975" s="2">
        <v>4237.13</v>
      </c>
      <c r="E975" t="s">
        <v>2345</v>
      </c>
      <c r="F975" t="s">
        <v>2347</v>
      </c>
      <c r="G975" t="s">
        <v>2352</v>
      </c>
      <c r="H975" s="54">
        <f>DATEDIF(Table4_2[[#This Row],[Date of Birth]],$K$1,"y")</f>
        <v>30</v>
      </c>
    </row>
    <row r="976" spans="1:8" x14ac:dyDescent="0.3">
      <c r="A976" t="s">
        <v>1881</v>
      </c>
      <c r="B976" s="77">
        <v>36143</v>
      </c>
      <c r="C976" s="54">
        <v>3</v>
      </c>
      <c r="D976" s="2">
        <v>4234.93</v>
      </c>
      <c r="E976" t="s">
        <v>2344</v>
      </c>
      <c r="F976" t="s">
        <v>2347</v>
      </c>
      <c r="G976" t="s">
        <v>2349</v>
      </c>
      <c r="H976" s="54">
        <f>DATEDIF(Table4_2[[#This Row],[Date of Birth]],$K$1,"y")</f>
        <v>24</v>
      </c>
    </row>
    <row r="977" spans="1:8" x14ac:dyDescent="0.3">
      <c r="A977" t="s">
        <v>1882</v>
      </c>
      <c r="B977" s="77">
        <v>35679</v>
      </c>
      <c r="C977" s="54">
        <v>2</v>
      </c>
      <c r="D977" s="2">
        <v>4189.1099999999997</v>
      </c>
      <c r="E977" t="s">
        <v>2344</v>
      </c>
      <c r="F977" t="s">
        <v>2344</v>
      </c>
      <c r="G977" t="s">
        <v>2348</v>
      </c>
      <c r="H977" s="54">
        <f>DATEDIF(Table4_2[[#This Row],[Date of Birth]],$K$1,"y")</f>
        <v>25</v>
      </c>
    </row>
    <row r="978" spans="1:8" x14ac:dyDescent="0.3">
      <c r="A978" t="s">
        <v>1883</v>
      </c>
      <c r="B978" s="77">
        <v>34975</v>
      </c>
      <c r="C978" s="54">
        <v>0</v>
      </c>
      <c r="D978" s="2">
        <v>4188.7299999999996</v>
      </c>
      <c r="E978" t="s">
        <v>2344</v>
      </c>
      <c r="F978" t="s">
        <v>2344</v>
      </c>
      <c r="G978" t="s">
        <v>2354</v>
      </c>
      <c r="H978" s="54">
        <f>DATEDIF(Table4_2[[#This Row],[Date of Birth]],$K$1,"y")</f>
        <v>27</v>
      </c>
    </row>
    <row r="979" spans="1:8" x14ac:dyDescent="0.3">
      <c r="A979" t="s">
        <v>1884</v>
      </c>
      <c r="B979" s="77">
        <v>32684</v>
      </c>
      <c r="C979" s="54">
        <v>0</v>
      </c>
      <c r="D979" s="2">
        <v>4185.1000000000004</v>
      </c>
      <c r="E979" t="s">
        <v>2344</v>
      </c>
      <c r="F979" t="s">
        <v>2345</v>
      </c>
      <c r="G979" t="s">
        <v>2346</v>
      </c>
      <c r="H979" s="54">
        <f>DATEDIF(Table4_2[[#This Row],[Date of Birth]],$K$1,"y")</f>
        <v>33</v>
      </c>
    </row>
    <row r="980" spans="1:8" x14ac:dyDescent="0.3">
      <c r="A980" t="s">
        <v>193</v>
      </c>
      <c r="B980" s="77">
        <v>26885</v>
      </c>
      <c r="C980" s="54">
        <v>0</v>
      </c>
      <c r="D980" s="2">
        <v>36541.550000000003</v>
      </c>
      <c r="E980" t="s">
        <v>2344</v>
      </c>
      <c r="F980" t="s">
        <v>2345</v>
      </c>
      <c r="G980" t="s">
        <v>2349</v>
      </c>
      <c r="H980" s="54">
        <f>DATEDIF(Table4_2[[#This Row],[Date of Birth]],$K$1,"y")</f>
        <v>49</v>
      </c>
    </row>
    <row r="981" spans="1:8" x14ac:dyDescent="0.3">
      <c r="A981" t="s">
        <v>1885</v>
      </c>
      <c r="B981" s="77">
        <v>30941</v>
      </c>
      <c r="C981" s="54">
        <v>3</v>
      </c>
      <c r="D981" s="2">
        <v>4163.21</v>
      </c>
      <c r="E981" t="s">
        <v>2344</v>
      </c>
      <c r="F981" t="s">
        <v>2344</v>
      </c>
      <c r="G981" t="s">
        <v>2348</v>
      </c>
      <c r="H981" s="54">
        <f>DATEDIF(Table4_2[[#This Row],[Date of Birth]],$K$1,"y")</f>
        <v>38</v>
      </c>
    </row>
    <row r="982" spans="1:8" x14ac:dyDescent="0.3">
      <c r="A982" t="s">
        <v>1886</v>
      </c>
      <c r="B982" s="77">
        <v>36125</v>
      </c>
      <c r="C982" s="54">
        <v>0</v>
      </c>
      <c r="D982" s="2">
        <v>4154.97</v>
      </c>
      <c r="E982" t="s">
        <v>2344</v>
      </c>
      <c r="F982" t="s">
        <v>2347</v>
      </c>
      <c r="G982" t="s">
        <v>2348</v>
      </c>
      <c r="H982" s="54">
        <f>DATEDIF(Table4_2[[#This Row],[Date of Birth]],$K$1,"y")</f>
        <v>24</v>
      </c>
    </row>
    <row r="983" spans="1:8" x14ac:dyDescent="0.3">
      <c r="A983" t="s">
        <v>1887</v>
      </c>
      <c r="B983" s="77">
        <v>33820</v>
      </c>
      <c r="C983" s="54">
        <v>1</v>
      </c>
      <c r="D983" s="2">
        <v>4151.03</v>
      </c>
      <c r="E983" t="s">
        <v>2344</v>
      </c>
      <c r="F983" t="s">
        <v>2344</v>
      </c>
      <c r="G983" t="s">
        <v>2346</v>
      </c>
      <c r="H983" s="54">
        <f>DATEDIF(Table4_2[[#This Row],[Date of Birth]],$K$1,"y")</f>
        <v>30</v>
      </c>
    </row>
    <row r="984" spans="1:8" x14ac:dyDescent="0.3">
      <c r="A984" t="s">
        <v>1888</v>
      </c>
      <c r="B984" s="77">
        <v>33783</v>
      </c>
      <c r="C984" s="54">
        <v>1</v>
      </c>
      <c r="D984" s="2">
        <v>4149.74</v>
      </c>
      <c r="E984" t="s">
        <v>2344</v>
      </c>
      <c r="F984" t="s">
        <v>2347</v>
      </c>
      <c r="G984" t="s">
        <v>2349</v>
      </c>
      <c r="H984" s="54">
        <f>DATEDIF(Table4_2[[#This Row],[Date of Birth]],$K$1,"y")</f>
        <v>30</v>
      </c>
    </row>
    <row r="985" spans="1:8" x14ac:dyDescent="0.3">
      <c r="A985" t="s">
        <v>1889</v>
      </c>
      <c r="B985" s="77">
        <v>33773</v>
      </c>
      <c r="C985" s="54">
        <v>0</v>
      </c>
      <c r="D985" s="2">
        <v>4137.5200000000004</v>
      </c>
      <c r="E985" t="s">
        <v>2344</v>
      </c>
      <c r="F985" t="s">
        <v>2345</v>
      </c>
      <c r="G985" t="s">
        <v>2355</v>
      </c>
      <c r="H985" s="54">
        <f>DATEDIF(Table4_2[[#This Row],[Date of Birth]],$K$1,"y")</f>
        <v>30</v>
      </c>
    </row>
    <row r="986" spans="1:8" x14ac:dyDescent="0.3">
      <c r="A986" t="s">
        <v>1890</v>
      </c>
      <c r="B986" s="77">
        <v>33456</v>
      </c>
      <c r="C986" s="54">
        <v>0</v>
      </c>
      <c r="D986" s="2">
        <v>4134.08</v>
      </c>
      <c r="E986" t="s">
        <v>2344</v>
      </c>
      <c r="F986" t="s">
        <v>2347</v>
      </c>
      <c r="G986" t="s">
        <v>2348</v>
      </c>
      <c r="H986" s="54">
        <f>DATEDIF(Table4_2[[#This Row],[Date of Birth]],$K$1,"y")</f>
        <v>31</v>
      </c>
    </row>
    <row r="987" spans="1:8" x14ac:dyDescent="0.3">
      <c r="A987" t="s">
        <v>1891</v>
      </c>
      <c r="B987" s="77">
        <v>34567</v>
      </c>
      <c r="C987" s="54">
        <v>1</v>
      </c>
      <c r="D987" s="2">
        <v>4133.6400000000003</v>
      </c>
      <c r="E987" t="s">
        <v>2344</v>
      </c>
      <c r="F987" t="s">
        <v>2345</v>
      </c>
      <c r="G987" t="s">
        <v>2348</v>
      </c>
      <c r="H987" s="54">
        <f>DATEDIF(Table4_2[[#This Row],[Date of Birth]],$K$1,"y")</f>
        <v>28</v>
      </c>
    </row>
    <row r="988" spans="1:8" x14ac:dyDescent="0.3">
      <c r="A988" t="s">
        <v>1892</v>
      </c>
      <c r="B988" s="77">
        <v>33221</v>
      </c>
      <c r="C988" s="54">
        <v>1</v>
      </c>
      <c r="D988" s="2">
        <v>4076.5</v>
      </c>
      <c r="E988" t="s">
        <v>2344</v>
      </c>
      <c r="F988" t="s">
        <v>2345</v>
      </c>
      <c r="G988" t="s">
        <v>2349</v>
      </c>
      <c r="H988" s="54">
        <f>DATEDIF(Table4_2[[#This Row],[Date of Birth]],$K$1,"y")</f>
        <v>32</v>
      </c>
    </row>
    <row r="989" spans="1:8" x14ac:dyDescent="0.3">
      <c r="A989" t="s">
        <v>1893</v>
      </c>
      <c r="B989" s="77">
        <v>33208</v>
      </c>
      <c r="C989" s="54">
        <v>1</v>
      </c>
      <c r="D989" s="2">
        <v>4074.45</v>
      </c>
      <c r="E989" t="s">
        <v>2345</v>
      </c>
      <c r="F989" t="s">
        <v>2344</v>
      </c>
      <c r="G989" t="s">
        <v>2346</v>
      </c>
      <c r="H989" s="54">
        <f>DATEDIF(Table4_2[[#This Row],[Date of Birth]],$K$1,"y")</f>
        <v>32</v>
      </c>
    </row>
    <row r="990" spans="1:8" x14ac:dyDescent="0.3">
      <c r="A990" t="s">
        <v>1894</v>
      </c>
      <c r="B990" s="77">
        <v>37547</v>
      </c>
      <c r="C990" s="54">
        <v>0</v>
      </c>
      <c r="D990" s="2">
        <v>4070.51</v>
      </c>
      <c r="E990" t="s">
        <v>2344</v>
      </c>
      <c r="F990" t="s">
        <v>2347</v>
      </c>
      <c r="G990" t="s">
        <v>2348</v>
      </c>
      <c r="H990" s="54">
        <f>DATEDIF(Table4_2[[#This Row],[Date of Birth]],$K$1,"y")</f>
        <v>20</v>
      </c>
    </row>
    <row r="991" spans="1:8" x14ac:dyDescent="0.3">
      <c r="A991" t="s">
        <v>194</v>
      </c>
      <c r="B991" s="77">
        <v>22969</v>
      </c>
      <c r="C991" s="54">
        <v>0</v>
      </c>
      <c r="D991" s="2">
        <v>36445.550000000003</v>
      </c>
      <c r="E991" t="s">
        <v>2344</v>
      </c>
      <c r="F991" t="s">
        <v>2344</v>
      </c>
      <c r="G991" t="s">
        <v>2349</v>
      </c>
      <c r="H991" s="54">
        <f>DATEDIF(Table4_2[[#This Row],[Date of Birth]],$K$1,"y")</f>
        <v>60</v>
      </c>
    </row>
    <row r="992" spans="1:8" x14ac:dyDescent="0.3">
      <c r="A992" t="s">
        <v>1895</v>
      </c>
      <c r="B992" s="77">
        <v>30575</v>
      </c>
      <c r="C992" s="54">
        <v>3</v>
      </c>
      <c r="D992" s="2">
        <v>4070.42</v>
      </c>
      <c r="E992" t="s">
        <v>2344</v>
      </c>
      <c r="F992" t="s">
        <v>2347</v>
      </c>
      <c r="G992" t="s">
        <v>2346</v>
      </c>
      <c r="H992" s="54">
        <f>DATEDIF(Table4_2[[#This Row],[Date of Birth]],$K$1,"y")</f>
        <v>39</v>
      </c>
    </row>
    <row r="993" spans="1:8" x14ac:dyDescent="0.3">
      <c r="A993" t="s">
        <v>1896</v>
      </c>
      <c r="B993" s="77">
        <v>34956</v>
      </c>
      <c r="C993" s="54">
        <v>2</v>
      </c>
      <c r="D993" s="2">
        <v>4058.71</v>
      </c>
      <c r="E993" t="s">
        <v>2345</v>
      </c>
      <c r="F993" t="s">
        <v>2345</v>
      </c>
      <c r="G993" t="s">
        <v>2348</v>
      </c>
      <c r="H993" s="54">
        <f>DATEDIF(Table4_2[[#This Row],[Date of Birth]],$K$1,"y")</f>
        <v>27</v>
      </c>
    </row>
    <row r="994" spans="1:8" x14ac:dyDescent="0.3">
      <c r="A994" t="s">
        <v>1897</v>
      </c>
      <c r="B994" s="77">
        <v>34194</v>
      </c>
      <c r="C994" s="54">
        <v>2</v>
      </c>
      <c r="D994" s="2">
        <v>4058.12</v>
      </c>
      <c r="E994" t="s">
        <v>2344</v>
      </c>
      <c r="F994" t="s">
        <v>2347</v>
      </c>
      <c r="G994" t="s">
        <v>2346</v>
      </c>
      <c r="H994" s="54">
        <f>DATEDIF(Table4_2[[#This Row],[Date of Birth]],$K$1,"y")</f>
        <v>29</v>
      </c>
    </row>
    <row r="995" spans="1:8" x14ac:dyDescent="0.3">
      <c r="A995" t="s">
        <v>1898</v>
      </c>
      <c r="B995" s="77">
        <v>32477</v>
      </c>
      <c r="C995" s="54">
        <v>3</v>
      </c>
      <c r="D995" s="2">
        <v>4047.94</v>
      </c>
      <c r="E995" t="s">
        <v>2344</v>
      </c>
      <c r="F995" t="s">
        <v>2347</v>
      </c>
      <c r="G995" t="s">
        <v>2346</v>
      </c>
      <c r="H995" s="54">
        <f>DATEDIF(Table4_2[[#This Row],[Date of Birth]],$K$1,"y")</f>
        <v>34</v>
      </c>
    </row>
    <row r="996" spans="1:8" x14ac:dyDescent="0.3">
      <c r="A996" t="s">
        <v>1899</v>
      </c>
      <c r="B996" s="77">
        <v>34329</v>
      </c>
      <c r="C996" s="54">
        <v>1</v>
      </c>
      <c r="D996" s="2">
        <v>4040.56</v>
      </c>
      <c r="E996" t="s">
        <v>2345</v>
      </c>
      <c r="F996" t="s">
        <v>2345</v>
      </c>
      <c r="G996" t="s">
        <v>2350</v>
      </c>
      <c r="H996" s="54">
        <f>DATEDIF(Table4_2[[#This Row],[Date of Birth]],$K$1,"y")</f>
        <v>29</v>
      </c>
    </row>
    <row r="997" spans="1:8" x14ac:dyDescent="0.3">
      <c r="A997" t="s">
        <v>1900</v>
      </c>
      <c r="B997" s="77">
        <v>30630</v>
      </c>
      <c r="C997" s="54">
        <v>3</v>
      </c>
      <c r="D997" s="2">
        <v>4039.9</v>
      </c>
      <c r="E997" t="s">
        <v>2344</v>
      </c>
      <c r="F997" t="s">
        <v>2347</v>
      </c>
      <c r="G997" t="s">
        <v>2346</v>
      </c>
      <c r="H997" s="54">
        <f>DATEDIF(Table4_2[[#This Row],[Date of Birth]],$K$1,"y")</f>
        <v>39</v>
      </c>
    </row>
    <row r="998" spans="1:8" x14ac:dyDescent="0.3">
      <c r="A998" t="s">
        <v>1901</v>
      </c>
      <c r="B998" s="77">
        <v>30870</v>
      </c>
      <c r="C998" s="54">
        <v>3</v>
      </c>
      <c r="D998" s="2">
        <v>4038.41</v>
      </c>
      <c r="E998" t="s">
        <v>2344</v>
      </c>
      <c r="F998" t="s">
        <v>2347</v>
      </c>
      <c r="G998" t="s">
        <v>2346</v>
      </c>
      <c r="H998" s="54">
        <f>DATEDIF(Table4_2[[#This Row],[Date of Birth]],$K$1,"y")</f>
        <v>38</v>
      </c>
    </row>
    <row r="999" spans="1:8" x14ac:dyDescent="0.3">
      <c r="A999" t="s">
        <v>1902</v>
      </c>
      <c r="B999" s="77">
        <v>33888</v>
      </c>
      <c r="C999" s="54">
        <v>1</v>
      </c>
      <c r="D999" s="2">
        <v>4032.24</v>
      </c>
      <c r="E999" t="s">
        <v>2345</v>
      </c>
      <c r="F999" t="s">
        <v>2345</v>
      </c>
      <c r="G999" t="s">
        <v>2348</v>
      </c>
      <c r="H999" s="54">
        <f>DATEDIF(Table4_2[[#This Row],[Date of Birth]],$K$1,"y")</f>
        <v>30</v>
      </c>
    </row>
    <row r="1000" spans="1:8" x14ac:dyDescent="0.3">
      <c r="A1000" t="s">
        <v>1903</v>
      </c>
      <c r="B1000" s="77">
        <v>36782</v>
      </c>
      <c r="C1000" s="54">
        <v>3</v>
      </c>
      <c r="D1000" s="2">
        <v>4005.42</v>
      </c>
      <c r="E1000" t="s">
        <v>2344</v>
      </c>
      <c r="F1000" t="s">
        <v>2347</v>
      </c>
      <c r="G1000" t="s">
        <v>2350</v>
      </c>
      <c r="H1000" s="54">
        <f>DATEDIF(Table4_2[[#This Row],[Date of Birth]],$K$1,"y")</f>
        <v>22</v>
      </c>
    </row>
    <row r="1001" spans="1:8" x14ac:dyDescent="0.3">
      <c r="A1001" t="s">
        <v>1904</v>
      </c>
      <c r="B1001" s="77">
        <v>32699</v>
      </c>
      <c r="C1001" s="54">
        <v>3</v>
      </c>
      <c r="D1001" s="2">
        <v>4002.36</v>
      </c>
      <c r="E1001" t="s">
        <v>2344</v>
      </c>
      <c r="F1001" t="s">
        <v>2347</v>
      </c>
      <c r="G1001" t="s">
        <v>2346</v>
      </c>
      <c r="H1001" s="54">
        <f>DATEDIF(Table4_2[[#This Row],[Date of Birth]],$K$1,"y")</f>
        <v>33</v>
      </c>
    </row>
    <row r="1002" spans="1:8" x14ac:dyDescent="0.3">
      <c r="A1002" t="s">
        <v>24</v>
      </c>
      <c r="B1002" s="77">
        <v>23688</v>
      </c>
      <c r="C1002" s="54">
        <v>2</v>
      </c>
      <c r="D1002" s="2">
        <v>47496.49</v>
      </c>
      <c r="E1002" t="s">
        <v>2347</v>
      </c>
      <c r="F1002" t="s">
        <v>2345</v>
      </c>
      <c r="G1002" t="s">
        <v>2348</v>
      </c>
      <c r="H1002" s="54">
        <f>DATEDIF(Table4_2[[#This Row],[Date of Birth]],$K$1,"y")</f>
        <v>58</v>
      </c>
    </row>
    <row r="1003" spans="1:8" x14ac:dyDescent="0.3">
      <c r="A1003" t="s">
        <v>195</v>
      </c>
      <c r="B1003" s="77">
        <v>37964</v>
      </c>
      <c r="C1003" s="54">
        <v>2</v>
      </c>
      <c r="D1003" s="2">
        <v>36397.58</v>
      </c>
      <c r="E1003" t="s">
        <v>2344</v>
      </c>
      <c r="F1003" t="s">
        <v>2345</v>
      </c>
      <c r="G1003" t="s">
        <v>2349</v>
      </c>
      <c r="H1003" s="54">
        <f>DATEDIF(Table4_2[[#This Row],[Date of Birth]],$K$1,"y")</f>
        <v>19</v>
      </c>
    </row>
    <row r="1004" spans="1:8" x14ac:dyDescent="0.3">
      <c r="A1004" t="s">
        <v>1905</v>
      </c>
      <c r="B1004" s="77">
        <v>33178</v>
      </c>
      <c r="C1004" s="54">
        <v>0</v>
      </c>
      <c r="D1004" s="2">
        <v>3994.18</v>
      </c>
      <c r="E1004" t="s">
        <v>2344</v>
      </c>
      <c r="F1004" t="s">
        <v>2344</v>
      </c>
      <c r="G1004" t="s">
        <v>2346</v>
      </c>
      <c r="H1004" s="54">
        <f>DATEDIF(Table4_2[[#This Row],[Date of Birth]],$K$1,"y")</f>
        <v>32</v>
      </c>
    </row>
    <row r="1005" spans="1:8" x14ac:dyDescent="0.3">
      <c r="A1005" t="s">
        <v>1906</v>
      </c>
      <c r="B1005" s="77">
        <v>33199</v>
      </c>
      <c r="C1005" s="54">
        <v>0</v>
      </c>
      <c r="D1005" s="2">
        <v>3989.84</v>
      </c>
      <c r="E1005" t="s">
        <v>2344</v>
      </c>
      <c r="F1005" t="s">
        <v>2344</v>
      </c>
      <c r="G1005" t="s">
        <v>2349</v>
      </c>
      <c r="H1005" s="54">
        <f>DATEDIF(Table4_2[[#This Row],[Date of Birth]],$K$1,"y")</f>
        <v>32</v>
      </c>
    </row>
    <row r="1006" spans="1:8" x14ac:dyDescent="0.3">
      <c r="A1006" t="s">
        <v>1907</v>
      </c>
      <c r="B1006" s="77">
        <v>35316</v>
      </c>
      <c r="C1006" s="54">
        <v>2</v>
      </c>
      <c r="D1006" s="2">
        <v>3987.93</v>
      </c>
      <c r="E1006" t="s">
        <v>2344</v>
      </c>
      <c r="F1006" t="s">
        <v>2344</v>
      </c>
      <c r="G1006" t="s">
        <v>2349</v>
      </c>
      <c r="H1006" s="54">
        <f>DATEDIF(Table4_2[[#This Row],[Date of Birth]],$K$1,"y")</f>
        <v>26</v>
      </c>
    </row>
    <row r="1007" spans="1:8" x14ac:dyDescent="0.3">
      <c r="A1007" t="s">
        <v>1908</v>
      </c>
      <c r="B1007" s="77">
        <v>35294</v>
      </c>
      <c r="C1007" s="54">
        <v>2</v>
      </c>
      <c r="D1007" s="2">
        <v>3981.98</v>
      </c>
      <c r="E1007" t="s">
        <v>2344</v>
      </c>
      <c r="F1007" t="s">
        <v>2344</v>
      </c>
      <c r="G1007" t="s">
        <v>2346</v>
      </c>
      <c r="H1007" s="54">
        <f>DATEDIF(Table4_2[[#This Row],[Date of Birth]],$K$1,"y")</f>
        <v>26</v>
      </c>
    </row>
    <row r="1008" spans="1:8" x14ac:dyDescent="0.3">
      <c r="A1008" t="s">
        <v>1909</v>
      </c>
      <c r="B1008" s="77">
        <v>33083</v>
      </c>
      <c r="C1008" s="54">
        <v>0</v>
      </c>
      <c r="D1008" s="2">
        <v>3972.92</v>
      </c>
      <c r="E1008" t="s">
        <v>2344</v>
      </c>
      <c r="F1008" t="s">
        <v>2345</v>
      </c>
      <c r="G1008" t="s">
        <v>2346</v>
      </c>
      <c r="H1008" s="54">
        <f>DATEDIF(Table4_2[[#This Row],[Date of Birth]],$K$1,"y")</f>
        <v>32</v>
      </c>
    </row>
    <row r="1009" spans="1:8" x14ac:dyDescent="0.3">
      <c r="A1009" t="s">
        <v>1910</v>
      </c>
      <c r="B1009" s="77">
        <v>34891</v>
      </c>
      <c r="C1009" s="54">
        <v>1</v>
      </c>
      <c r="D1009" s="2">
        <v>3956.07</v>
      </c>
      <c r="E1009" t="s">
        <v>2344</v>
      </c>
      <c r="F1009" t="s">
        <v>2344</v>
      </c>
      <c r="G1009" t="s">
        <v>2348</v>
      </c>
      <c r="H1009" s="54">
        <f>DATEDIF(Table4_2[[#This Row],[Date of Birth]],$K$1,"y")</f>
        <v>27</v>
      </c>
    </row>
    <row r="1010" spans="1:8" x14ac:dyDescent="0.3">
      <c r="A1010" t="s">
        <v>1911</v>
      </c>
      <c r="B1010" s="77">
        <v>36351</v>
      </c>
      <c r="C1010" s="54">
        <v>0</v>
      </c>
      <c r="D1010" s="2">
        <v>3955.98</v>
      </c>
      <c r="E1010" t="s">
        <v>2344</v>
      </c>
      <c r="F1010" t="s">
        <v>2345</v>
      </c>
      <c r="G1010" t="s">
        <v>2358</v>
      </c>
      <c r="H1010" s="54">
        <f>DATEDIF(Table4_2[[#This Row],[Date of Birth]],$K$1,"y")</f>
        <v>23</v>
      </c>
    </row>
    <row r="1011" spans="1:8" x14ac:dyDescent="0.3">
      <c r="A1011" t="s">
        <v>1912</v>
      </c>
      <c r="B1011" s="77">
        <v>34284</v>
      </c>
      <c r="C1011" s="54">
        <v>1</v>
      </c>
      <c r="D1011" s="2">
        <v>3947.41</v>
      </c>
      <c r="E1011" t="s">
        <v>2344</v>
      </c>
      <c r="F1011" t="s">
        <v>2344</v>
      </c>
      <c r="G1011" t="s">
        <v>2346</v>
      </c>
      <c r="H1011" s="54">
        <f>DATEDIF(Table4_2[[#This Row],[Date of Birth]],$K$1,"y")</f>
        <v>29</v>
      </c>
    </row>
    <row r="1012" spans="1:8" x14ac:dyDescent="0.3">
      <c r="A1012" t="s">
        <v>1913</v>
      </c>
      <c r="B1012" s="77">
        <v>34241</v>
      </c>
      <c r="C1012" s="54">
        <v>0</v>
      </c>
      <c r="D1012" s="2">
        <v>3943.6</v>
      </c>
      <c r="E1012" t="s">
        <v>2344</v>
      </c>
      <c r="F1012" t="s">
        <v>2345</v>
      </c>
      <c r="G1012" t="s">
        <v>2355</v>
      </c>
      <c r="H1012" s="54">
        <f>DATEDIF(Table4_2[[#This Row],[Date of Birth]],$K$1,"y")</f>
        <v>29</v>
      </c>
    </row>
    <row r="1013" spans="1:8" x14ac:dyDescent="0.3">
      <c r="A1013" t="s">
        <v>1914</v>
      </c>
      <c r="B1013" s="77">
        <v>32440</v>
      </c>
      <c r="C1013" s="54">
        <v>0</v>
      </c>
      <c r="D1013" s="2">
        <v>3935.18</v>
      </c>
      <c r="E1013" t="s">
        <v>2345</v>
      </c>
      <c r="F1013" t="s">
        <v>2347</v>
      </c>
      <c r="G1013" t="s">
        <v>2346</v>
      </c>
      <c r="H1013" s="54">
        <f>DATEDIF(Table4_2[[#This Row],[Date of Birth]],$K$1,"y")</f>
        <v>34</v>
      </c>
    </row>
    <row r="1014" spans="1:8" x14ac:dyDescent="0.3">
      <c r="A1014" t="s">
        <v>196</v>
      </c>
      <c r="B1014" s="77">
        <v>27550</v>
      </c>
      <c r="C1014" s="54">
        <v>1</v>
      </c>
      <c r="D1014" s="2">
        <v>36350.71</v>
      </c>
      <c r="E1014" t="s">
        <v>2347</v>
      </c>
      <c r="F1014" t="s">
        <v>2344</v>
      </c>
      <c r="G1014" t="s">
        <v>2349</v>
      </c>
      <c r="H1014" s="54">
        <f>DATEDIF(Table4_2[[#This Row],[Date of Birth]],$K$1,"y")</f>
        <v>48</v>
      </c>
    </row>
    <row r="1015" spans="1:8" x14ac:dyDescent="0.3">
      <c r="A1015" t="s">
        <v>1915</v>
      </c>
      <c r="B1015" s="77">
        <v>37422</v>
      </c>
      <c r="C1015" s="54">
        <v>0</v>
      </c>
      <c r="D1015" s="2">
        <v>3931.51</v>
      </c>
      <c r="E1015" t="s">
        <v>2344</v>
      </c>
      <c r="F1015" t="s">
        <v>2345</v>
      </c>
      <c r="G1015" t="s">
        <v>2349</v>
      </c>
      <c r="H1015" s="54">
        <f>DATEDIF(Table4_2[[#This Row],[Date of Birth]],$K$1,"y")</f>
        <v>20</v>
      </c>
    </row>
    <row r="1016" spans="1:8" x14ac:dyDescent="0.3">
      <c r="A1016" t="s">
        <v>1916</v>
      </c>
      <c r="B1016" s="77">
        <v>36717</v>
      </c>
      <c r="C1016" s="54">
        <v>2</v>
      </c>
      <c r="D1016" s="2">
        <v>3925.76</v>
      </c>
      <c r="E1016" t="s">
        <v>2344</v>
      </c>
      <c r="F1016" t="s">
        <v>2344</v>
      </c>
      <c r="G1016" t="s">
        <v>2355</v>
      </c>
      <c r="H1016" s="54">
        <f>DATEDIF(Table4_2[[#This Row],[Date of Birth]],$K$1,"y")</f>
        <v>22</v>
      </c>
    </row>
    <row r="1017" spans="1:8" x14ac:dyDescent="0.3">
      <c r="A1017" t="s">
        <v>1917</v>
      </c>
      <c r="B1017" s="77">
        <v>31233</v>
      </c>
      <c r="C1017" s="54">
        <v>3</v>
      </c>
      <c r="D1017" s="2">
        <v>3910.44</v>
      </c>
      <c r="E1017" t="s">
        <v>2344</v>
      </c>
      <c r="F1017" t="s">
        <v>2344</v>
      </c>
      <c r="G1017" t="s">
        <v>2346</v>
      </c>
      <c r="H1017" s="54">
        <f>DATEDIF(Table4_2[[#This Row],[Date of Birth]],$K$1,"y")</f>
        <v>37</v>
      </c>
    </row>
    <row r="1018" spans="1:8" x14ac:dyDescent="0.3">
      <c r="A1018" t="s">
        <v>1918</v>
      </c>
      <c r="B1018" s="77">
        <v>35758</v>
      </c>
      <c r="C1018" s="54">
        <v>3</v>
      </c>
      <c r="D1018" s="2">
        <v>3906.13</v>
      </c>
      <c r="E1018" t="s">
        <v>2345</v>
      </c>
      <c r="F1018" t="s">
        <v>2345</v>
      </c>
      <c r="G1018" t="s">
        <v>2349</v>
      </c>
      <c r="H1018" s="54">
        <f>DATEDIF(Table4_2[[#This Row],[Date of Birth]],$K$1,"y")</f>
        <v>25</v>
      </c>
    </row>
    <row r="1019" spans="1:8" x14ac:dyDescent="0.3">
      <c r="A1019" t="s">
        <v>1919</v>
      </c>
      <c r="B1019" s="77">
        <v>29825</v>
      </c>
      <c r="C1019" s="54">
        <v>1</v>
      </c>
      <c r="D1019" s="2">
        <v>3902.07</v>
      </c>
      <c r="E1019" t="s">
        <v>2344</v>
      </c>
      <c r="F1019" t="s">
        <v>2344</v>
      </c>
      <c r="G1019" t="s">
        <v>2346</v>
      </c>
      <c r="H1019" s="54">
        <f>DATEDIF(Table4_2[[#This Row],[Date of Birth]],$K$1,"y")</f>
        <v>41</v>
      </c>
    </row>
    <row r="1020" spans="1:8" x14ac:dyDescent="0.3">
      <c r="A1020" t="s">
        <v>1920</v>
      </c>
      <c r="B1020" s="77">
        <v>34226</v>
      </c>
      <c r="C1020" s="54">
        <v>0</v>
      </c>
      <c r="D1020" s="2">
        <v>3898.35</v>
      </c>
      <c r="E1020" t="s">
        <v>2344</v>
      </c>
      <c r="F1020" t="s">
        <v>2344</v>
      </c>
      <c r="G1020" t="s">
        <v>2348</v>
      </c>
      <c r="H1020" s="54">
        <f>DATEDIF(Table4_2[[#This Row],[Date of Birth]],$K$1,"y")</f>
        <v>29</v>
      </c>
    </row>
    <row r="1021" spans="1:8" x14ac:dyDescent="0.3">
      <c r="A1021" t="s">
        <v>1921</v>
      </c>
      <c r="B1021" s="77">
        <v>38181</v>
      </c>
      <c r="C1021" s="54">
        <v>0</v>
      </c>
      <c r="D1021" s="2">
        <v>3889.2</v>
      </c>
      <c r="E1021" t="s">
        <v>2344</v>
      </c>
      <c r="F1021" t="s">
        <v>2344</v>
      </c>
      <c r="G1021" t="s">
        <v>2348</v>
      </c>
      <c r="H1021" s="54">
        <f>DATEDIF(Table4_2[[#This Row],[Date of Birth]],$K$1,"y")</f>
        <v>18</v>
      </c>
    </row>
    <row r="1022" spans="1:8" x14ac:dyDescent="0.3">
      <c r="A1022" t="s">
        <v>1922</v>
      </c>
      <c r="B1022" s="77">
        <v>35361</v>
      </c>
      <c r="C1022" s="54">
        <v>2</v>
      </c>
      <c r="D1022" s="2">
        <v>3877.3</v>
      </c>
      <c r="E1022" t="s">
        <v>2347</v>
      </c>
      <c r="F1022" t="s">
        <v>2345</v>
      </c>
      <c r="G1022" t="s">
        <v>2348</v>
      </c>
      <c r="H1022" s="54">
        <f>DATEDIF(Table4_2[[#This Row],[Date of Birth]],$K$1,"y")</f>
        <v>26</v>
      </c>
    </row>
    <row r="1023" spans="1:8" x14ac:dyDescent="0.3">
      <c r="A1023" t="s">
        <v>1923</v>
      </c>
      <c r="B1023" s="77">
        <v>33444</v>
      </c>
      <c r="C1023" s="54">
        <v>1</v>
      </c>
      <c r="D1023" s="2">
        <v>3875.73</v>
      </c>
      <c r="E1023" t="s">
        <v>2344</v>
      </c>
      <c r="F1023" t="s">
        <v>2345</v>
      </c>
      <c r="G1023" t="s">
        <v>2346</v>
      </c>
      <c r="H1023" s="54">
        <f>DATEDIF(Table4_2[[#This Row],[Date of Birth]],$K$1,"y")</f>
        <v>31</v>
      </c>
    </row>
    <row r="1024" spans="1:8" x14ac:dyDescent="0.3">
      <c r="A1024" t="s">
        <v>1924</v>
      </c>
      <c r="B1024" s="77">
        <v>33048</v>
      </c>
      <c r="C1024" s="54">
        <v>0</v>
      </c>
      <c r="D1024" s="2">
        <v>3866.86</v>
      </c>
      <c r="E1024" t="s">
        <v>2347</v>
      </c>
      <c r="F1024" t="s">
        <v>2347</v>
      </c>
      <c r="G1024" t="s">
        <v>2348</v>
      </c>
      <c r="H1024" s="54">
        <f>DATEDIF(Table4_2[[#This Row],[Date of Birth]],$K$1,"y")</f>
        <v>32</v>
      </c>
    </row>
    <row r="1025" spans="1:8" x14ac:dyDescent="0.3">
      <c r="A1025" t="s">
        <v>197</v>
      </c>
      <c r="B1025" s="77">
        <v>24763</v>
      </c>
      <c r="C1025" s="54">
        <v>0</v>
      </c>
      <c r="D1025" s="2">
        <v>36332.449999999997</v>
      </c>
      <c r="E1025" t="s">
        <v>2347</v>
      </c>
      <c r="F1025" t="s">
        <v>2345</v>
      </c>
      <c r="G1025" t="s">
        <v>2349</v>
      </c>
      <c r="H1025" s="54">
        <f>DATEDIF(Table4_2[[#This Row],[Date of Birth]],$K$1,"y")</f>
        <v>55</v>
      </c>
    </row>
    <row r="1026" spans="1:8" x14ac:dyDescent="0.3">
      <c r="A1026" t="s">
        <v>1925</v>
      </c>
      <c r="B1026" s="77">
        <v>37182</v>
      </c>
      <c r="C1026" s="54">
        <v>3</v>
      </c>
      <c r="D1026" s="2">
        <v>3861.21</v>
      </c>
      <c r="E1026" t="s">
        <v>2344</v>
      </c>
      <c r="F1026" t="s">
        <v>2344</v>
      </c>
      <c r="G1026" t="s">
        <v>2352</v>
      </c>
      <c r="H1026" s="54">
        <f>DATEDIF(Table4_2[[#This Row],[Date of Birth]],$K$1,"y")</f>
        <v>21</v>
      </c>
    </row>
    <row r="1027" spans="1:8" x14ac:dyDescent="0.3">
      <c r="A1027" t="s">
        <v>1926</v>
      </c>
      <c r="B1027" s="77">
        <v>37048</v>
      </c>
      <c r="C1027" s="54">
        <v>0</v>
      </c>
      <c r="D1027" s="2">
        <v>3858.51</v>
      </c>
      <c r="E1027" t="s">
        <v>2344</v>
      </c>
      <c r="F1027" t="s">
        <v>2345</v>
      </c>
      <c r="G1027" t="s">
        <v>2354</v>
      </c>
      <c r="H1027" s="54">
        <f>DATEDIF(Table4_2[[#This Row],[Date of Birth]],$K$1,"y")</f>
        <v>22</v>
      </c>
    </row>
    <row r="1028" spans="1:8" x14ac:dyDescent="0.3">
      <c r="A1028" t="s">
        <v>1927</v>
      </c>
      <c r="B1028" s="77">
        <v>33469</v>
      </c>
      <c r="C1028" s="54">
        <v>0</v>
      </c>
      <c r="D1028" s="2">
        <v>3857.76</v>
      </c>
      <c r="E1028" t="s">
        <v>2345</v>
      </c>
      <c r="F1028" t="s">
        <v>2347</v>
      </c>
      <c r="G1028" t="s">
        <v>2352</v>
      </c>
      <c r="H1028" s="54">
        <f>DATEDIF(Table4_2[[#This Row],[Date of Birth]],$K$1,"y")</f>
        <v>31</v>
      </c>
    </row>
    <row r="1029" spans="1:8" x14ac:dyDescent="0.3">
      <c r="A1029" t="s">
        <v>1928</v>
      </c>
      <c r="B1029" s="77">
        <v>34558</v>
      </c>
      <c r="C1029" s="54">
        <v>2</v>
      </c>
      <c r="D1029" s="2">
        <v>3847.67</v>
      </c>
      <c r="E1029" t="s">
        <v>2345</v>
      </c>
      <c r="F1029" t="s">
        <v>2344</v>
      </c>
      <c r="G1029" t="s">
        <v>2349</v>
      </c>
      <c r="H1029" s="54">
        <f>DATEDIF(Table4_2[[#This Row],[Date of Birth]],$K$1,"y")</f>
        <v>28</v>
      </c>
    </row>
    <row r="1030" spans="1:8" x14ac:dyDescent="0.3">
      <c r="A1030" t="s">
        <v>1929</v>
      </c>
      <c r="B1030" s="77">
        <v>29858</v>
      </c>
      <c r="C1030" s="54">
        <v>1</v>
      </c>
      <c r="D1030" s="2">
        <v>3797.2</v>
      </c>
      <c r="E1030" t="s">
        <v>2344</v>
      </c>
      <c r="F1030" t="s">
        <v>2345</v>
      </c>
      <c r="G1030" t="s">
        <v>2348</v>
      </c>
      <c r="H1030" s="54">
        <f>DATEDIF(Table4_2[[#This Row],[Date of Birth]],$K$1,"y")</f>
        <v>41</v>
      </c>
    </row>
    <row r="1031" spans="1:8" x14ac:dyDescent="0.3">
      <c r="A1031" t="s">
        <v>1930</v>
      </c>
      <c r="B1031" s="77">
        <v>36335</v>
      </c>
      <c r="C1031" s="54">
        <v>0</v>
      </c>
      <c r="D1031" s="2">
        <v>3796.36</v>
      </c>
      <c r="E1031" t="s">
        <v>2344</v>
      </c>
      <c r="F1031" t="s">
        <v>2345</v>
      </c>
      <c r="G1031" t="s">
        <v>2348</v>
      </c>
      <c r="H1031" s="54">
        <f>DATEDIF(Table4_2[[#This Row],[Date of Birth]],$K$1,"y")</f>
        <v>23</v>
      </c>
    </row>
    <row r="1032" spans="1:8" x14ac:dyDescent="0.3">
      <c r="A1032" t="s">
        <v>1931</v>
      </c>
      <c r="B1032" s="77">
        <v>32383</v>
      </c>
      <c r="C1032" s="54">
        <v>3</v>
      </c>
      <c r="D1032" s="2">
        <v>3793.55</v>
      </c>
      <c r="E1032" t="s">
        <v>2344</v>
      </c>
      <c r="F1032" t="s">
        <v>2345</v>
      </c>
      <c r="G1032" t="s">
        <v>2346</v>
      </c>
      <c r="H1032" s="54">
        <f>DATEDIF(Table4_2[[#This Row],[Date of Birth]],$K$1,"y")</f>
        <v>34</v>
      </c>
    </row>
    <row r="1033" spans="1:8" x14ac:dyDescent="0.3">
      <c r="A1033" t="s">
        <v>1932</v>
      </c>
      <c r="B1033" s="77">
        <v>29933</v>
      </c>
      <c r="C1033" s="54">
        <v>1</v>
      </c>
      <c r="D1033" s="2">
        <v>3785.77</v>
      </c>
      <c r="E1033" t="s">
        <v>2344</v>
      </c>
      <c r="F1033" t="s">
        <v>2347</v>
      </c>
      <c r="G1033" t="s">
        <v>2346</v>
      </c>
      <c r="H1033" s="54">
        <f>DATEDIF(Table4_2[[#This Row],[Date of Birth]],$K$1,"y")</f>
        <v>41</v>
      </c>
    </row>
    <row r="1034" spans="1:8" x14ac:dyDescent="0.3">
      <c r="A1034" t="s">
        <v>1933</v>
      </c>
      <c r="B1034" s="77">
        <v>32074</v>
      </c>
      <c r="C1034" s="54">
        <v>3</v>
      </c>
      <c r="D1034" s="2">
        <v>3773.23</v>
      </c>
      <c r="E1034" t="s">
        <v>2344</v>
      </c>
      <c r="F1034" t="s">
        <v>2345</v>
      </c>
      <c r="G1034" t="s">
        <v>2346</v>
      </c>
      <c r="H1034" s="54">
        <f>DATEDIF(Table4_2[[#This Row],[Date of Birth]],$K$1,"y")</f>
        <v>35</v>
      </c>
    </row>
    <row r="1035" spans="1:8" x14ac:dyDescent="0.3">
      <c r="A1035" t="s">
        <v>1934</v>
      </c>
      <c r="B1035" s="77">
        <v>34659</v>
      </c>
      <c r="C1035" s="54">
        <v>1</v>
      </c>
      <c r="D1035" s="2">
        <v>3766.88</v>
      </c>
      <c r="E1035" t="s">
        <v>2344</v>
      </c>
      <c r="F1035" t="s">
        <v>2347</v>
      </c>
      <c r="G1035" t="s">
        <v>2346</v>
      </c>
      <c r="H1035" s="54">
        <f>DATEDIF(Table4_2[[#This Row],[Date of Birth]],$K$1,"y")</f>
        <v>28</v>
      </c>
    </row>
    <row r="1036" spans="1:8" x14ac:dyDescent="0.3">
      <c r="A1036" t="s">
        <v>198</v>
      </c>
      <c r="B1036" s="77">
        <v>33771</v>
      </c>
      <c r="C1036" s="54">
        <v>0</v>
      </c>
      <c r="D1036" s="2">
        <v>36314.050000000003</v>
      </c>
      <c r="E1036" t="s">
        <v>2344</v>
      </c>
      <c r="F1036" t="s">
        <v>2344</v>
      </c>
      <c r="G1036" t="s">
        <v>2349</v>
      </c>
      <c r="H1036" s="54">
        <f>DATEDIF(Table4_2[[#This Row],[Date of Birth]],$K$1,"y")</f>
        <v>30</v>
      </c>
    </row>
    <row r="1037" spans="1:8" x14ac:dyDescent="0.3">
      <c r="A1037" t="s">
        <v>1935</v>
      </c>
      <c r="B1037" s="77">
        <v>33535</v>
      </c>
      <c r="C1037" s="54">
        <v>0</v>
      </c>
      <c r="D1037" s="2">
        <v>3761.29</v>
      </c>
      <c r="E1037" t="s">
        <v>2344</v>
      </c>
      <c r="F1037" t="s">
        <v>2345</v>
      </c>
      <c r="G1037" t="s">
        <v>2349</v>
      </c>
      <c r="H1037" s="54">
        <f>DATEDIF(Table4_2[[#This Row],[Date of Birth]],$K$1,"y")</f>
        <v>31</v>
      </c>
    </row>
    <row r="1038" spans="1:8" x14ac:dyDescent="0.3">
      <c r="A1038" t="s">
        <v>1936</v>
      </c>
      <c r="B1038" s="77">
        <v>33475</v>
      </c>
      <c r="C1038" s="54">
        <v>0</v>
      </c>
      <c r="D1038" s="2">
        <v>3757.84</v>
      </c>
      <c r="E1038" t="s">
        <v>2344</v>
      </c>
      <c r="F1038" t="s">
        <v>2347</v>
      </c>
      <c r="G1038" t="s">
        <v>2346</v>
      </c>
      <c r="H1038" s="54">
        <f>DATEDIF(Table4_2[[#This Row],[Date of Birth]],$K$1,"y")</f>
        <v>31</v>
      </c>
    </row>
    <row r="1039" spans="1:8" x14ac:dyDescent="0.3">
      <c r="A1039" t="s">
        <v>1937</v>
      </c>
      <c r="B1039" s="77">
        <v>33539</v>
      </c>
      <c r="C1039" s="54">
        <v>0</v>
      </c>
      <c r="D1039" s="2">
        <v>3756.62</v>
      </c>
      <c r="E1039" t="s">
        <v>2344</v>
      </c>
      <c r="F1039" t="s">
        <v>2344</v>
      </c>
      <c r="G1039" t="s">
        <v>2346</v>
      </c>
      <c r="H1039" s="54">
        <f>DATEDIF(Table4_2[[#This Row],[Date of Birth]],$K$1,"y")</f>
        <v>31</v>
      </c>
    </row>
    <row r="1040" spans="1:8" x14ac:dyDescent="0.3">
      <c r="A1040" t="s">
        <v>1938</v>
      </c>
      <c r="B1040" s="77">
        <v>31664</v>
      </c>
      <c r="C1040" s="54">
        <v>3</v>
      </c>
      <c r="D1040" s="2">
        <v>3748.56</v>
      </c>
      <c r="E1040" t="s">
        <v>2344</v>
      </c>
      <c r="F1040" t="s">
        <v>2344</v>
      </c>
      <c r="G1040" t="s">
        <v>2346</v>
      </c>
      <c r="H1040" s="54">
        <f>DATEDIF(Table4_2[[#This Row],[Date of Birth]],$K$1,"y")</f>
        <v>36</v>
      </c>
    </row>
    <row r="1041" spans="1:8" x14ac:dyDescent="0.3">
      <c r="A1041" t="s">
        <v>1939</v>
      </c>
      <c r="B1041" s="77">
        <v>34142</v>
      </c>
      <c r="C1041" s="54">
        <v>0</v>
      </c>
      <c r="D1041" s="2">
        <v>3736.46</v>
      </c>
      <c r="E1041" t="s">
        <v>2344</v>
      </c>
      <c r="F1041" t="s">
        <v>2344</v>
      </c>
      <c r="G1041" t="s">
        <v>2348</v>
      </c>
      <c r="H1041" s="54">
        <f>DATEDIF(Table4_2[[#This Row],[Date of Birth]],$K$1,"y")</f>
        <v>29</v>
      </c>
    </row>
    <row r="1042" spans="1:8" x14ac:dyDescent="0.3">
      <c r="A1042" t="s">
        <v>1940</v>
      </c>
      <c r="B1042" s="77">
        <v>34568</v>
      </c>
      <c r="C1042" s="54">
        <v>0</v>
      </c>
      <c r="D1042" s="2">
        <v>3732.63</v>
      </c>
      <c r="E1042" t="s">
        <v>2344</v>
      </c>
      <c r="F1042" t="s">
        <v>2345</v>
      </c>
      <c r="G1042" t="s">
        <v>2355</v>
      </c>
      <c r="H1042" s="54">
        <f>DATEDIF(Table4_2[[#This Row],[Date of Birth]],$K$1,"y")</f>
        <v>28</v>
      </c>
    </row>
    <row r="1043" spans="1:8" x14ac:dyDescent="0.3">
      <c r="A1043" t="s">
        <v>1941</v>
      </c>
      <c r="B1043" s="77">
        <v>31747</v>
      </c>
      <c r="C1043" s="54">
        <v>3</v>
      </c>
      <c r="D1043" s="2">
        <v>3731.6</v>
      </c>
      <c r="E1043" t="s">
        <v>2344</v>
      </c>
      <c r="F1043" t="s">
        <v>2344</v>
      </c>
      <c r="G1043" t="s">
        <v>2346</v>
      </c>
      <c r="H1043" s="54">
        <f>DATEDIF(Table4_2[[#This Row],[Date of Birth]],$K$1,"y")</f>
        <v>36</v>
      </c>
    </row>
    <row r="1044" spans="1:8" x14ac:dyDescent="0.3">
      <c r="A1044" t="s">
        <v>1942</v>
      </c>
      <c r="B1044" s="77">
        <v>38296</v>
      </c>
      <c r="C1044" s="54">
        <v>0</v>
      </c>
      <c r="D1044" s="2">
        <v>3722.23</v>
      </c>
      <c r="E1044" t="s">
        <v>2344</v>
      </c>
      <c r="F1044" t="s">
        <v>2344</v>
      </c>
      <c r="G1044" t="s">
        <v>2354</v>
      </c>
      <c r="H1044" s="54">
        <f>DATEDIF(Table4_2[[#This Row],[Date of Birth]],$K$1,"y")</f>
        <v>18</v>
      </c>
    </row>
    <row r="1045" spans="1:8" x14ac:dyDescent="0.3">
      <c r="A1045" t="s">
        <v>1943</v>
      </c>
      <c r="B1045" s="77">
        <v>32844</v>
      </c>
      <c r="C1045" s="54">
        <v>0</v>
      </c>
      <c r="D1045" s="2">
        <v>3704.35</v>
      </c>
      <c r="E1045" t="s">
        <v>2344</v>
      </c>
      <c r="F1045" t="s">
        <v>2344</v>
      </c>
      <c r="G1045" t="s">
        <v>2346</v>
      </c>
      <c r="H1045" s="54">
        <f>DATEDIF(Table4_2[[#This Row],[Date of Birth]],$K$1,"y")</f>
        <v>33</v>
      </c>
    </row>
    <row r="1046" spans="1:8" x14ac:dyDescent="0.3">
      <c r="A1046" t="s">
        <v>1944</v>
      </c>
      <c r="B1046" s="77">
        <v>32373</v>
      </c>
      <c r="C1046" s="54">
        <v>3</v>
      </c>
      <c r="D1046" s="2">
        <v>3699.54</v>
      </c>
      <c r="E1046" t="s">
        <v>2344</v>
      </c>
      <c r="F1046" t="s">
        <v>2345</v>
      </c>
      <c r="G1046" t="s">
        <v>2346</v>
      </c>
      <c r="H1046" s="54">
        <f>DATEDIF(Table4_2[[#This Row],[Date of Birth]],$K$1,"y")</f>
        <v>34</v>
      </c>
    </row>
    <row r="1047" spans="1:8" x14ac:dyDescent="0.3">
      <c r="A1047" t="s">
        <v>199</v>
      </c>
      <c r="B1047" s="77">
        <v>38346</v>
      </c>
      <c r="C1047" s="54">
        <v>0</v>
      </c>
      <c r="D1047" s="2">
        <v>36307.800000000003</v>
      </c>
      <c r="E1047" t="s">
        <v>2347</v>
      </c>
      <c r="F1047" t="s">
        <v>2344</v>
      </c>
      <c r="G1047" t="s">
        <v>2346</v>
      </c>
      <c r="H1047" s="54">
        <f>DATEDIF(Table4_2[[#This Row],[Date of Birth]],$K$1,"y")</f>
        <v>18</v>
      </c>
    </row>
    <row r="1048" spans="1:8" x14ac:dyDescent="0.3">
      <c r="A1048" t="s">
        <v>1945</v>
      </c>
      <c r="B1048" s="77">
        <v>34993</v>
      </c>
      <c r="C1048" s="54">
        <v>2</v>
      </c>
      <c r="D1048" s="2">
        <v>3693.43</v>
      </c>
      <c r="E1048" t="s">
        <v>2344</v>
      </c>
      <c r="F1048" t="s">
        <v>2345</v>
      </c>
      <c r="G1048" t="s">
        <v>2349</v>
      </c>
      <c r="H1048" s="54">
        <f>DATEDIF(Table4_2[[#This Row],[Date of Birth]],$K$1,"y")</f>
        <v>27</v>
      </c>
    </row>
    <row r="1049" spans="1:8" x14ac:dyDescent="0.3">
      <c r="A1049" t="s">
        <v>1946</v>
      </c>
      <c r="B1049" s="77">
        <v>29934</v>
      </c>
      <c r="C1049" s="54">
        <v>1</v>
      </c>
      <c r="D1049" s="2">
        <v>3688.38</v>
      </c>
      <c r="E1049" t="s">
        <v>2344</v>
      </c>
      <c r="F1049" t="s">
        <v>2344</v>
      </c>
      <c r="G1049" t="s">
        <v>2346</v>
      </c>
      <c r="H1049" s="54">
        <f>DATEDIF(Table4_2[[#This Row],[Date of Birth]],$K$1,"y")</f>
        <v>41</v>
      </c>
    </row>
    <row r="1050" spans="1:8" x14ac:dyDescent="0.3">
      <c r="A1050" t="s">
        <v>1947</v>
      </c>
      <c r="B1050" s="77">
        <v>37812</v>
      </c>
      <c r="C1050" s="54">
        <v>0</v>
      </c>
      <c r="D1050" s="2">
        <v>3688.35</v>
      </c>
      <c r="E1050" t="s">
        <v>2344</v>
      </c>
      <c r="F1050" t="s">
        <v>2344</v>
      </c>
      <c r="G1050" t="s">
        <v>2358</v>
      </c>
      <c r="H1050" s="54">
        <f>DATEDIF(Table4_2[[#This Row],[Date of Birth]],$K$1,"y")</f>
        <v>19</v>
      </c>
    </row>
    <row r="1051" spans="1:8" x14ac:dyDescent="0.3">
      <c r="A1051" t="s">
        <v>1948</v>
      </c>
      <c r="B1051" s="77">
        <v>30869</v>
      </c>
      <c r="C1051" s="54">
        <v>3</v>
      </c>
      <c r="D1051" s="2">
        <v>3678.86</v>
      </c>
      <c r="E1051" t="s">
        <v>2344</v>
      </c>
      <c r="F1051" t="s">
        <v>2345</v>
      </c>
      <c r="G1051" t="s">
        <v>2346</v>
      </c>
      <c r="H1051" s="54">
        <f>DATEDIF(Table4_2[[#This Row],[Date of Birth]],$K$1,"y")</f>
        <v>38</v>
      </c>
    </row>
    <row r="1052" spans="1:8" x14ac:dyDescent="0.3">
      <c r="A1052" t="s">
        <v>1949</v>
      </c>
      <c r="B1052" s="77">
        <v>33861</v>
      </c>
      <c r="C1052" s="54">
        <v>1</v>
      </c>
      <c r="D1052" s="2">
        <v>3659.35</v>
      </c>
      <c r="E1052" t="s">
        <v>2345</v>
      </c>
      <c r="F1052" t="s">
        <v>2347</v>
      </c>
      <c r="G1052" t="s">
        <v>2349</v>
      </c>
      <c r="H1052" s="54">
        <f>DATEDIF(Table4_2[[#This Row],[Date of Birth]],$K$1,"y")</f>
        <v>30</v>
      </c>
    </row>
    <row r="1053" spans="1:8" x14ac:dyDescent="0.3">
      <c r="A1053" t="s">
        <v>1950</v>
      </c>
      <c r="B1053" s="77">
        <v>33185</v>
      </c>
      <c r="C1053" s="54">
        <v>3</v>
      </c>
      <c r="D1053" s="2">
        <v>3653.29</v>
      </c>
      <c r="E1053" t="s">
        <v>2344</v>
      </c>
      <c r="F1053" t="s">
        <v>2345</v>
      </c>
      <c r="G1053" t="s">
        <v>2349</v>
      </c>
      <c r="H1053" s="54">
        <f>DATEDIF(Table4_2[[#This Row],[Date of Birth]],$K$1,"y")</f>
        <v>32</v>
      </c>
    </row>
    <row r="1054" spans="1:8" x14ac:dyDescent="0.3">
      <c r="A1054" t="s">
        <v>1951</v>
      </c>
      <c r="B1054" s="77">
        <v>33925</v>
      </c>
      <c r="C1054" s="54">
        <v>0</v>
      </c>
      <c r="D1054" s="2">
        <v>3645.09</v>
      </c>
      <c r="E1054" t="s">
        <v>2347</v>
      </c>
      <c r="F1054" t="s">
        <v>2344</v>
      </c>
      <c r="G1054" t="s">
        <v>2357</v>
      </c>
      <c r="H1054" s="54">
        <f>DATEDIF(Table4_2[[#This Row],[Date of Birth]],$K$1,"y")</f>
        <v>30</v>
      </c>
    </row>
    <row r="1055" spans="1:8" x14ac:dyDescent="0.3">
      <c r="A1055" t="s">
        <v>1952</v>
      </c>
      <c r="B1055" s="77">
        <v>31212</v>
      </c>
      <c r="C1055" s="54">
        <v>3</v>
      </c>
      <c r="D1055" s="2">
        <v>3622.13</v>
      </c>
      <c r="E1055" t="s">
        <v>2344</v>
      </c>
      <c r="F1055" t="s">
        <v>2347</v>
      </c>
      <c r="G1055" t="s">
        <v>2346</v>
      </c>
      <c r="H1055" s="54">
        <f>DATEDIF(Table4_2[[#This Row],[Date of Birth]],$K$1,"y")</f>
        <v>37</v>
      </c>
    </row>
    <row r="1056" spans="1:8" x14ac:dyDescent="0.3">
      <c r="A1056" t="s">
        <v>1953</v>
      </c>
      <c r="B1056" s="77">
        <v>33157</v>
      </c>
      <c r="C1056" s="54">
        <v>3</v>
      </c>
      <c r="D1056" s="2">
        <v>3606.43</v>
      </c>
      <c r="E1056" t="s">
        <v>2344</v>
      </c>
      <c r="F1056" t="s">
        <v>2347</v>
      </c>
      <c r="G1056" t="s">
        <v>2346</v>
      </c>
      <c r="H1056" s="54">
        <f>DATEDIF(Table4_2[[#This Row],[Date of Birth]],$K$1,"y")</f>
        <v>32</v>
      </c>
    </row>
    <row r="1057" spans="1:8" x14ac:dyDescent="0.3">
      <c r="A1057" t="s">
        <v>1954</v>
      </c>
      <c r="B1057" s="77">
        <v>32451</v>
      </c>
      <c r="C1057" s="54">
        <v>3</v>
      </c>
      <c r="D1057" s="2">
        <v>3603.6</v>
      </c>
      <c r="E1057" t="s">
        <v>2344</v>
      </c>
      <c r="F1057" t="s">
        <v>2347</v>
      </c>
      <c r="G1057" t="s">
        <v>2346</v>
      </c>
      <c r="H1057" s="54">
        <f>DATEDIF(Table4_2[[#This Row],[Date of Birth]],$K$1,"y")</f>
        <v>34</v>
      </c>
    </row>
    <row r="1058" spans="1:8" x14ac:dyDescent="0.3">
      <c r="A1058" t="s">
        <v>200</v>
      </c>
      <c r="B1058" s="77">
        <v>37869</v>
      </c>
      <c r="C1058" s="54">
        <v>0</v>
      </c>
      <c r="D1058" s="2">
        <v>36219.410000000003</v>
      </c>
      <c r="E1058" t="s">
        <v>2347</v>
      </c>
      <c r="F1058" t="s">
        <v>2347</v>
      </c>
      <c r="G1058" t="s">
        <v>2348</v>
      </c>
      <c r="H1058" s="54">
        <f>DATEDIF(Table4_2[[#This Row],[Date of Birth]],$K$1,"y")</f>
        <v>19</v>
      </c>
    </row>
    <row r="1059" spans="1:8" x14ac:dyDescent="0.3">
      <c r="A1059" t="s">
        <v>1955</v>
      </c>
      <c r="B1059" s="77">
        <v>36384</v>
      </c>
      <c r="C1059" s="54">
        <v>3</v>
      </c>
      <c r="D1059" s="2">
        <v>3597.6</v>
      </c>
      <c r="E1059" t="s">
        <v>2344</v>
      </c>
      <c r="F1059" t="s">
        <v>2344</v>
      </c>
      <c r="G1059" t="s">
        <v>2349</v>
      </c>
      <c r="H1059" s="54">
        <f>DATEDIF(Table4_2[[#This Row],[Date of Birth]],$K$1,"y")</f>
        <v>23</v>
      </c>
    </row>
    <row r="1060" spans="1:8" x14ac:dyDescent="0.3">
      <c r="A1060" t="s">
        <v>1956</v>
      </c>
      <c r="B1060" s="77">
        <v>35738</v>
      </c>
      <c r="C1060" s="54">
        <v>1</v>
      </c>
      <c r="D1060" s="2">
        <v>3594.17</v>
      </c>
      <c r="E1060" t="s">
        <v>2344</v>
      </c>
      <c r="F1060" t="s">
        <v>2344</v>
      </c>
      <c r="G1060" t="s">
        <v>2348</v>
      </c>
      <c r="H1060" s="54">
        <f>DATEDIF(Table4_2[[#This Row],[Date of Birth]],$K$1,"y")</f>
        <v>25</v>
      </c>
    </row>
    <row r="1061" spans="1:8" x14ac:dyDescent="0.3">
      <c r="A1061" t="s">
        <v>1957</v>
      </c>
      <c r="B1061" s="77">
        <v>36317</v>
      </c>
      <c r="C1061" s="54">
        <v>3</v>
      </c>
      <c r="D1061" s="2">
        <v>3591.48</v>
      </c>
      <c r="E1061" t="s">
        <v>2344</v>
      </c>
      <c r="F1061" t="s">
        <v>2345</v>
      </c>
      <c r="G1061" t="s">
        <v>2349</v>
      </c>
      <c r="H1061" s="54">
        <f>DATEDIF(Table4_2[[#This Row],[Date of Birth]],$K$1,"y")</f>
        <v>24</v>
      </c>
    </row>
    <row r="1062" spans="1:8" x14ac:dyDescent="0.3">
      <c r="A1062" t="s">
        <v>1958</v>
      </c>
      <c r="B1062" s="77">
        <v>31773</v>
      </c>
      <c r="C1062" s="54">
        <v>3</v>
      </c>
      <c r="D1062" s="2">
        <v>3589.14</v>
      </c>
      <c r="E1062" t="s">
        <v>2344</v>
      </c>
      <c r="F1062" t="s">
        <v>2344</v>
      </c>
      <c r="G1062" t="s">
        <v>2346</v>
      </c>
      <c r="H1062" s="54">
        <f>DATEDIF(Table4_2[[#This Row],[Date of Birth]],$K$1,"y")</f>
        <v>36</v>
      </c>
    </row>
    <row r="1063" spans="1:8" x14ac:dyDescent="0.3">
      <c r="A1063" t="s">
        <v>1959</v>
      </c>
      <c r="B1063" s="77">
        <v>37206</v>
      </c>
      <c r="C1063" s="54">
        <v>2</v>
      </c>
      <c r="D1063" s="2">
        <v>3579.83</v>
      </c>
      <c r="E1063" t="s">
        <v>2344</v>
      </c>
      <c r="F1063" t="s">
        <v>2344</v>
      </c>
      <c r="G1063" t="s">
        <v>2348</v>
      </c>
      <c r="H1063" s="54">
        <f>DATEDIF(Table4_2[[#This Row],[Date of Birth]],$K$1,"y")</f>
        <v>21</v>
      </c>
    </row>
    <row r="1064" spans="1:8" x14ac:dyDescent="0.3">
      <c r="A1064" t="s">
        <v>1960</v>
      </c>
      <c r="B1064" s="77">
        <v>34934</v>
      </c>
      <c r="C1064" s="54">
        <v>1</v>
      </c>
      <c r="D1064" s="2">
        <v>3578</v>
      </c>
      <c r="E1064" t="s">
        <v>2344</v>
      </c>
      <c r="F1064" t="s">
        <v>2345</v>
      </c>
      <c r="G1064" t="s">
        <v>2349</v>
      </c>
      <c r="H1064" s="54">
        <f>DATEDIF(Table4_2[[#This Row],[Date of Birth]],$K$1,"y")</f>
        <v>27</v>
      </c>
    </row>
    <row r="1065" spans="1:8" x14ac:dyDescent="0.3">
      <c r="A1065" t="s">
        <v>1961</v>
      </c>
      <c r="B1065" s="77">
        <v>32373</v>
      </c>
      <c r="C1065" s="54">
        <v>3</v>
      </c>
      <c r="D1065" s="2">
        <v>3569.96</v>
      </c>
      <c r="E1065" t="s">
        <v>2344</v>
      </c>
      <c r="F1065" t="s">
        <v>2347</v>
      </c>
      <c r="G1065" t="s">
        <v>2348</v>
      </c>
      <c r="H1065" s="54">
        <f>DATEDIF(Table4_2[[#This Row],[Date of Birth]],$K$1,"y")</f>
        <v>34</v>
      </c>
    </row>
    <row r="1066" spans="1:8" x14ac:dyDescent="0.3">
      <c r="A1066" t="s">
        <v>1962</v>
      </c>
      <c r="B1066" s="77">
        <v>29869</v>
      </c>
      <c r="C1066" s="54">
        <v>1</v>
      </c>
      <c r="D1066" s="2">
        <v>3562.87</v>
      </c>
      <c r="E1066" t="s">
        <v>2344</v>
      </c>
      <c r="F1066" t="s">
        <v>2347</v>
      </c>
      <c r="G1066" t="s">
        <v>2346</v>
      </c>
      <c r="H1066" s="54">
        <f>DATEDIF(Table4_2[[#This Row],[Date of Birth]],$K$1,"y")</f>
        <v>41</v>
      </c>
    </row>
    <row r="1067" spans="1:8" x14ac:dyDescent="0.3">
      <c r="A1067" t="s">
        <v>1963</v>
      </c>
      <c r="B1067" s="77">
        <v>34866</v>
      </c>
      <c r="C1067" s="54">
        <v>1</v>
      </c>
      <c r="D1067" s="2">
        <v>3561.89</v>
      </c>
      <c r="E1067" t="s">
        <v>2344</v>
      </c>
      <c r="F1067" t="s">
        <v>2347</v>
      </c>
      <c r="G1067" t="s">
        <v>2346</v>
      </c>
      <c r="H1067" s="54">
        <f>DATEDIF(Table4_2[[#This Row],[Date of Birth]],$K$1,"y")</f>
        <v>27</v>
      </c>
    </row>
    <row r="1068" spans="1:8" x14ac:dyDescent="0.3">
      <c r="A1068" t="s">
        <v>1964</v>
      </c>
      <c r="B1068" s="77">
        <v>34981</v>
      </c>
      <c r="C1068" s="54">
        <v>0</v>
      </c>
      <c r="D1068" s="2">
        <v>3558.62</v>
      </c>
      <c r="E1068" t="s">
        <v>2344</v>
      </c>
      <c r="F1068" t="s">
        <v>2345</v>
      </c>
      <c r="G1068" t="s">
        <v>2355</v>
      </c>
      <c r="H1068" s="54">
        <f>DATEDIF(Table4_2[[#This Row],[Date of Birth]],$K$1,"y")</f>
        <v>27</v>
      </c>
    </row>
    <row r="1069" spans="1:8" x14ac:dyDescent="0.3">
      <c r="A1069" t="s">
        <v>201</v>
      </c>
      <c r="B1069" s="77">
        <v>34331</v>
      </c>
      <c r="C1069" s="54">
        <v>0</v>
      </c>
      <c r="D1069" s="2">
        <v>36197.699999999997</v>
      </c>
      <c r="E1069" t="s">
        <v>2347</v>
      </c>
      <c r="F1069" t="s">
        <v>2345</v>
      </c>
      <c r="G1069" t="s">
        <v>2349</v>
      </c>
      <c r="H1069" s="54">
        <f>DATEDIF(Table4_2[[#This Row],[Date of Birth]],$K$1,"y")</f>
        <v>29</v>
      </c>
    </row>
    <row r="1070" spans="1:8" x14ac:dyDescent="0.3">
      <c r="A1070" t="s">
        <v>1965</v>
      </c>
      <c r="B1070" s="77">
        <v>34601</v>
      </c>
      <c r="C1070" s="54">
        <v>0</v>
      </c>
      <c r="D1070" s="2">
        <v>3556.92</v>
      </c>
      <c r="E1070" t="s">
        <v>2344</v>
      </c>
      <c r="F1070" t="s">
        <v>2345</v>
      </c>
      <c r="G1070" t="s">
        <v>2348</v>
      </c>
      <c r="H1070" s="54">
        <f>DATEDIF(Table4_2[[#This Row],[Date of Birth]],$K$1,"y")</f>
        <v>28</v>
      </c>
    </row>
    <row r="1071" spans="1:8" x14ac:dyDescent="0.3">
      <c r="A1071" t="s">
        <v>1966</v>
      </c>
      <c r="B1071" s="77">
        <v>33960</v>
      </c>
      <c r="C1071" s="54">
        <v>0</v>
      </c>
      <c r="D1071" s="2">
        <v>3554.2</v>
      </c>
      <c r="E1071" t="s">
        <v>2344</v>
      </c>
      <c r="F1071" t="s">
        <v>2345</v>
      </c>
      <c r="G1071" t="s">
        <v>2349</v>
      </c>
      <c r="H1071" s="54">
        <f>DATEDIF(Table4_2[[#This Row],[Date of Birth]],$K$1,"y")</f>
        <v>30</v>
      </c>
    </row>
    <row r="1072" spans="1:8" x14ac:dyDescent="0.3">
      <c r="A1072" t="s">
        <v>1967</v>
      </c>
      <c r="B1072" s="77">
        <v>32431</v>
      </c>
      <c r="C1072" s="54">
        <v>3</v>
      </c>
      <c r="D1072" s="2">
        <v>3540.12</v>
      </c>
      <c r="E1072" t="s">
        <v>2344</v>
      </c>
      <c r="F1072" t="s">
        <v>2347</v>
      </c>
      <c r="G1072" t="s">
        <v>2346</v>
      </c>
      <c r="H1072" s="54">
        <f>DATEDIF(Table4_2[[#This Row],[Date of Birth]],$K$1,"y")</f>
        <v>34</v>
      </c>
    </row>
    <row r="1073" spans="1:8" x14ac:dyDescent="0.3">
      <c r="A1073" t="s">
        <v>1968</v>
      </c>
      <c r="B1073" s="77">
        <v>37857</v>
      </c>
      <c r="C1073" s="54">
        <v>0</v>
      </c>
      <c r="D1073" s="2">
        <v>3538.9</v>
      </c>
      <c r="E1073" t="s">
        <v>2344</v>
      </c>
      <c r="F1073" t="s">
        <v>2344</v>
      </c>
      <c r="G1073" t="s">
        <v>2348</v>
      </c>
      <c r="H1073" s="54">
        <f>DATEDIF(Table4_2[[#This Row],[Date of Birth]],$K$1,"y")</f>
        <v>19</v>
      </c>
    </row>
    <row r="1074" spans="1:8" x14ac:dyDescent="0.3">
      <c r="A1074" t="s">
        <v>1969</v>
      </c>
      <c r="B1074" s="77">
        <v>36054</v>
      </c>
      <c r="C1074" s="54">
        <v>2</v>
      </c>
      <c r="D1074" s="2">
        <v>3537.7</v>
      </c>
      <c r="E1074" t="s">
        <v>2345</v>
      </c>
      <c r="F1074" t="s">
        <v>2345</v>
      </c>
      <c r="G1074" t="s">
        <v>2348</v>
      </c>
      <c r="H1074" s="54">
        <f>DATEDIF(Table4_2[[#This Row],[Date of Birth]],$K$1,"y")</f>
        <v>24</v>
      </c>
    </row>
    <row r="1075" spans="1:8" x14ac:dyDescent="0.3">
      <c r="A1075" t="s">
        <v>1970</v>
      </c>
      <c r="B1075" s="77">
        <v>36425</v>
      </c>
      <c r="C1075" s="54">
        <v>2</v>
      </c>
      <c r="D1075" s="2">
        <v>3500.61</v>
      </c>
      <c r="E1075" t="s">
        <v>2344</v>
      </c>
      <c r="F1075" t="s">
        <v>2344</v>
      </c>
      <c r="G1075" t="s">
        <v>2346</v>
      </c>
      <c r="H1075" s="54">
        <f>DATEDIF(Table4_2[[#This Row],[Date of Birth]],$K$1,"y")</f>
        <v>23</v>
      </c>
    </row>
    <row r="1076" spans="1:8" x14ac:dyDescent="0.3">
      <c r="A1076" t="s">
        <v>1971</v>
      </c>
      <c r="B1076" s="77">
        <v>35326</v>
      </c>
      <c r="C1076" s="54">
        <v>1</v>
      </c>
      <c r="D1076" s="2">
        <v>3490.55</v>
      </c>
      <c r="E1076" t="s">
        <v>2347</v>
      </c>
      <c r="F1076" t="s">
        <v>2344</v>
      </c>
      <c r="G1076" t="s">
        <v>2350</v>
      </c>
      <c r="H1076" s="54">
        <f>DATEDIF(Table4_2[[#This Row],[Date of Birth]],$K$1,"y")</f>
        <v>26</v>
      </c>
    </row>
    <row r="1077" spans="1:8" x14ac:dyDescent="0.3">
      <c r="A1077" t="s">
        <v>1972</v>
      </c>
      <c r="B1077" s="77">
        <v>35327</v>
      </c>
      <c r="C1077" s="54">
        <v>2</v>
      </c>
      <c r="D1077" s="2">
        <v>3484.33</v>
      </c>
      <c r="E1077" t="s">
        <v>2345</v>
      </c>
      <c r="F1077" t="s">
        <v>2345</v>
      </c>
      <c r="G1077" t="s">
        <v>2349</v>
      </c>
      <c r="H1077" s="54">
        <f>DATEDIF(Table4_2[[#This Row],[Date of Birth]],$K$1,"y")</f>
        <v>26</v>
      </c>
    </row>
    <row r="1078" spans="1:8" x14ac:dyDescent="0.3">
      <c r="A1078" t="s">
        <v>1973</v>
      </c>
      <c r="B1078" s="77">
        <v>38164</v>
      </c>
      <c r="C1078" s="54">
        <v>3</v>
      </c>
      <c r="D1078" s="2">
        <v>3481.87</v>
      </c>
      <c r="E1078" t="s">
        <v>2344</v>
      </c>
      <c r="F1078" t="s">
        <v>2345</v>
      </c>
      <c r="G1078" t="s">
        <v>2352</v>
      </c>
      <c r="H1078" s="54">
        <f>DATEDIF(Table4_2[[#This Row],[Date of Birth]],$K$1,"y")</f>
        <v>18</v>
      </c>
    </row>
    <row r="1079" spans="1:8" x14ac:dyDescent="0.3">
      <c r="A1079" t="s">
        <v>1974</v>
      </c>
      <c r="B1079" s="77">
        <v>34254</v>
      </c>
      <c r="C1079" s="54">
        <v>1</v>
      </c>
      <c r="D1079" s="2">
        <v>3471.41</v>
      </c>
      <c r="E1079" t="s">
        <v>2344</v>
      </c>
      <c r="F1079" t="s">
        <v>2344</v>
      </c>
      <c r="G1079" t="s">
        <v>2346</v>
      </c>
      <c r="H1079" s="54">
        <f>DATEDIF(Table4_2[[#This Row],[Date of Birth]],$K$1,"y")</f>
        <v>29</v>
      </c>
    </row>
    <row r="1080" spans="1:8" x14ac:dyDescent="0.3">
      <c r="A1080" t="s">
        <v>202</v>
      </c>
      <c r="B1080" s="77">
        <v>36434</v>
      </c>
      <c r="C1080" s="54">
        <v>3</v>
      </c>
      <c r="D1080" s="2">
        <v>36189.1</v>
      </c>
      <c r="E1080" t="s">
        <v>2347</v>
      </c>
      <c r="F1080" t="s">
        <v>2345</v>
      </c>
      <c r="G1080" t="s">
        <v>2352</v>
      </c>
      <c r="H1080" s="54">
        <f>DATEDIF(Table4_2[[#This Row],[Date of Birth]],$K$1,"y")</f>
        <v>23</v>
      </c>
    </row>
    <row r="1081" spans="1:8" x14ac:dyDescent="0.3">
      <c r="A1081" t="s">
        <v>1975</v>
      </c>
      <c r="B1081" s="77">
        <v>37831</v>
      </c>
      <c r="C1081" s="54">
        <v>0</v>
      </c>
      <c r="D1081" s="2">
        <v>3463.51</v>
      </c>
      <c r="E1081" t="s">
        <v>2344</v>
      </c>
      <c r="F1081" t="s">
        <v>2347</v>
      </c>
      <c r="G1081" t="s">
        <v>2354</v>
      </c>
      <c r="H1081" s="54">
        <f>DATEDIF(Table4_2[[#This Row],[Date of Birth]],$K$1,"y")</f>
        <v>19</v>
      </c>
    </row>
    <row r="1082" spans="1:8" x14ac:dyDescent="0.3">
      <c r="A1082" t="s">
        <v>1976</v>
      </c>
      <c r="B1082" s="77">
        <v>32034</v>
      </c>
      <c r="C1082" s="54">
        <v>3</v>
      </c>
      <c r="D1082" s="2">
        <v>3453.77</v>
      </c>
      <c r="E1082" t="s">
        <v>2344</v>
      </c>
      <c r="F1082" t="s">
        <v>2347</v>
      </c>
      <c r="G1082" t="s">
        <v>2349</v>
      </c>
      <c r="H1082" s="54">
        <f>DATEDIF(Table4_2[[#This Row],[Date of Birth]],$K$1,"y")</f>
        <v>35</v>
      </c>
    </row>
    <row r="1083" spans="1:8" x14ac:dyDescent="0.3">
      <c r="A1083" t="s">
        <v>1977</v>
      </c>
      <c r="B1083" s="77">
        <v>36697</v>
      </c>
      <c r="C1083" s="54">
        <v>3</v>
      </c>
      <c r="D1083" s="2">
        <v>3443.06</v>
      </c>
      <c r="E1083" t="s">
        <v>2344</v>
      </c>
      <c r="F1083" t="s">
        <v>2347</v>
      </c>
      <c r="G1083" t="s">
        <v>2349</v>
      </c>
      <c r="H1083" s="54">
        <f>DATEDIF(Table4_2[[#This Row],[Date of Birth]],$K$1,"y")</f>
        <v>22</v>
      </c>
    </row>
    <row r="1084" spans="1:8" x14ac:dyDescent="0.3">
      <c r="A1084" t="s">
        <v>1978</v>
      </c>
      <c r="B1084" s="77">
        <v>31651</v>
      </c>
      <c r="C1084" s="54">
        <v>3</v>
      </c>
      <c r="D1084" s="2">
        <v>3436.5</v>
      </c>
      <c r="E1084" t="s">
        <v>2344</v>
      </c>
      <c r="F1084" t="s">
        <v>2347</v>
      </c>
      <c r="G1084" t="s">
        <v>2346</v>
      </c>
      <c r="H1084" s="54">
        <f>DATEDIF(Table4_2[[#This Row],[Date of Birth]],$K$1,"y")</f>
        <v>36</v>
      </c>
    </row>
    <row r="1085" spans="1:8" x14ac:dyDescent="0.3">
      <c r="A1085" t="s">
        <v>1979</v>
      </c>
      <c r="B1085" s="77">
        <v>37251</v>
      </c>
      <c r="C1085" s="54">
        <v>0</v>
      </c>
      <c r="D1085" s="2">
        <v>3434.38</v>
      </c>
      <c r="E1085" t="s">
        <v>2344</v>
      </c>
      <c r="F1085" t="s">
        <v>2344</v>
      </c>
      <c r="G1085" t="s">
        <v>2349</v>
      </c>
      <c r="H1085" s="54">
        <f>DATEDIF(Table4_2[[#This Row],[Date of Birth]],$K$1,"y")</f>
        <v>21</v>
      </c>
    </row>
    <row r="1086" spans="1:8" x14ac:dyDescent="0.3">
      <c r="A1086" t="s">
        <v>1980</v>
      </c>
      <c r="B1086" s="77">
        <v>35418</v>
      </c>
      <c r="C1086" s="54">
        <v>1</v>
      </c>
      <c r="D1086" s="2">
        <v>3410.32</v>
      </c>
      <c r="E1086" t="s">
        <v>2344</v>
      </c>
      <c r="F1086" t="s">
        <v>2344</v>
      </c>
      <c r="G1086" t="s">
        <v>2349</v>
      </c>
      <c r="H1086" s="54">
        <f>DATEDIF(Table4_2[[#This Row],[Date of Birth]],$K$1,"y")</f>
        <v>26</v>
      </c>
    </row>
    <row r="1087" spans="1:8" x14ac:dyDescent="0.3">
      <c r="A1087" t="s">
        <v>1981</v>
      </c>
      <c r="B1087" s="77">
        <v>38184</v>
      </c>
      <c r="C1087" s="54">
        <v>2</v>
      </c>
      <c r="D1087" s="2">
        <v>3393.36</v>
      </c>
      <c r="E1087" t="s">
        <v>2344</v>
      </c>
      <c r="F1087" t="s">
        <v>2344</v>
      </c>
      <c r="G1087" t="s">
        <v>2356</v>
      </c>
      <c r="H1087" s="54">
        <f>DATEDIF(Table4_2[[#This Row],[Date of Birth]],$K$1,"y")</f>
        <v>18</v>
      </c>
    </row>
    <row r="1088" spans="1:8" x14ac:dyDescent="0.3">
      <c r="A1088" t="s">
        <v>1982</v>
      </c>
      <c r="B1088" s="77">
        <v>35365</v>
      </c>
      <c r="C1088" s="54">
        <v>1</v>
      </c>
      <c r="D1088" s="2">
        <v>3392.98</v>
      </c>
      <c r="E1088" t="s">
        <v>2344</v>
      </c>
      <c r="F1088" t="s">
        <v>2345</v>
      </c>
      <c r="G1088" t="s">
        <v>2346</v>
      </c>
      <c r="H1088" s="54">
        <f>DATEDIF(Table4_2[[#This Row],[Date of Birth]],$K$1,"y")</f>
        <v>26</v>
      </c>
    </row>
    <row r="1089" spans="1:8" x14ac:dyDescent="0.3">
      <c r="A1089" t="s">
        <v>1983</v>
      </c>
      <c r="B1089" s="77">
        <v>35287</v>
      </c>
      <c r="C1089" s="54">
        <v>1</v>
      </c>
      <c r="D1089" s="2">
        <v>3392.37</v>
      </c>
      <c r="E1089" t="s">
        <v>2344</v>
      </c>
      <c r="F1089" t="s">
        <v>2345</v>
      </c>
      <c r="G1089" t="s">
        <v>2346</v>
      </c>
      <c r="H1089" s="54">
        <f>DATEDIF(Table4_2[[#This Row],[Date of Birth]],$K$1,"y")</f>
        <v>26</v>
      </c>
    </row>
    <row r="1090" spans="1:8" x14ac:dyDescent="0.3">
      <c r="A1090" t="s">
        <v>1984</v>
      </c>
      <c r="B1090" s="77">
        <v>35382</v>
      </c>
      <c r="C1090" s="54">
        <v>0</v>
      </c>
      <c r="D1090" s="2">
        <v>3385.4</v>
      </c>
      <c r="E1090" t="s">
        <v>2344</v>
      </c>
      <c r="F1090" t="s">
        <v>2344</v>
      </c>
      <c r="G1090" t="s">
        <v>2355</v>
      </c>
      <c r="H1090" s="54">
        <f>DATEDIF(Table4_2[[#This Row],[Date of Birth]],$K$1,"y")</f>
        <v>26</v>
      </c>
    </row>
    <row r="1091" spans="1:8" x14ac:dyDescent="0.3">
      <c r="A1091" t="s">
        <v>203</v>
      </c>
      <c r="B1091" s="77">
        <v>27369</v>
      </c>
      <c r="C1091" s="54">
        <v>0</v>
      </c>
      <c r="D1091" s="2">
        <v>36182.870000000003</v>
      </c>
      <c r="E1091" t="s">
        <v>2344</v>
      </c>
      <c r="F1091" t="s">
        <v>2345</v>
      </c>
      <c r="G1091" t="s">
        <v>2348</v>
      </c>
      <c r="H1091" s="54">
        <f>DATEDIF(Table4_2[[#This Row],[Date of Birth]],$K$1,"y")</f>
        <v>48</v>
      </c>
    </row>
    <row r="1092" spans="1:8" x14ac:dyDescent="0.3">
      <c r="A1092" t="s">
        <v>1985</v>
      </c>
      <c r="B1092" s="77">
        <v>35413</v>
      </c>
      <c r="C1092" s="54">
        <v>1</v>
      </c>
      <c r="D1092" s="2">
        <v>3378.91</v>
      </c>
      <c r="E1092" t="s">
        <v>2344</v>
      </c>
      <c r="F1092" t="s">
        <v>2347</v>
      </c>
      <c r="G1092" t="s">
        <v>2349</v>
      </c>
      <c r="H1092" s="54">
        <f>DATEDIF(Table4_2[[#This Row],[Date of Birth]],$K$1,"y")</f>
        <v>26</v>
      </c>
    </row>
    <row r="1093" spans="1:8" x14ac:dyDescent="0.3">
      <c r="A1093" t="s">
        <v>1986</v>
      </c>
      <c r="B1093" s="77">
        <v>34249</v>
      </c>
      <c r="C1093" s="54">
        <v>0</v>
      </c>
      <c r="D1093" s="2">
        <v>3366.67</v>
      </c>
      <c r="E1093" t="s">
        <v>2344</v>
      </c>
      <c r="F1093" t="s">
        <v>2344</v>
      </c>
      <c r="G1093" t="s">
        <v>2346</v>
      </c>
      <c r="H1093" s="54">
        <f>DATEDIF(Table4_2[[#This Row],[Date of Birth]],$K$1,"y")</f>
        <v>29</v>
      </c>
    </row>
    <row r="1094" spans="1:8" x14ac:dyDescent="0.3">
      <c r="A1094" t="s">
        <v>1987</v>
      </c>
      <c r="B1094" s="77">
        <v>34873</v>
      </c>
      <c r="C1094" s="54">
        <v>0</v>
      </c>
      <c r="D1094" s="2">
        <v>3353.47</v>
      </c>
      <c r="E1094" t="s">
        <v>2344</v>
      </c>
      <c r="F1094" t="s">
        <v>2345</v>
      </c>
      <c r="G1094" t="s">
        <v>2348</v>
      </c>
      <c r="H1094" s="54">
        <f>DATEDIF(Table4_2[[#This Row],[Date of Birth]],$K$1,"y")</f>
        <v>27</v>
      </c>
    </row>
    <row r="1095" spans="1:8" x14ac:dyDescent="0.3">
      <c r="A1095" t="s">
        <v>1988</v>
      </c>
      <c r="B1095" s="77">
        <v>34270</v>
      </c>
      <c r="C1095" s="54">
        <v>0</v>
      </c>
      <c r="D1095" s="2">
        <v>3353.28</v>
      </c>
      <c r="E1095" t="s">
        <v>2344</v>
      </c>
      <c r="F1095" t="s">
        <v>2347</v>
      </c>
      <c r="G1095" t="s">
        <v>2349</v>
      </c>
      <c r="H1095" s="54">
        <f>DATEDIF(Table4_2[[#This Row],[Date of Birth]],$K$1,"y")</f>
        <v>29</v>
      </c>
    </row>
    <row r="1096" spans="1:8" x14ac:dyDescent="0.3">
      <c r="A1096" t="s">
        <v>1989</v>
      </c>
      <c r="B1096" s="77">
        <v>33482</v>
      </c>
      <c r="C1096" s="54">
        <v>3</v>
      </c>
      <c r="D1096" s="2">
        <v>3342.79</v>
      </c>
      <c r="E1096" t="s">
        <v>2344</v>
      </c>
      <c r="F1096" t="s">
        <v>2347</v>
      </c>
      <c r="G1096" t="s">
        <v>2346</v>
      </c>
      <c r="H1096" s="54">
        <f>DATEDIF(Table4_2[[#This Row],[Date of Birth]],$K$1,"y")</f>
        <v>31</v>
      </c>
    </row>
    <row r="1097" spans="1:8" x14ac:dyDescent="0.3">
      <c r="A1097" t="s">
        <v>1990</v>
      </c>
      <c r="B1097" s="77">
        <v>35601</v>
      </c>
      <c r="C1097" s="54">
        <v>1</v>
      </c>
      <c r="D1097" s="2">
        <v>3309.79</v>
      </c>
      <c r="E1097" t="s">
        <v>2345</v>
      </c>
      <c r="F1097" t="s">
        <v>2345</v>
      </c>
      <c r="G1097" t="s">
        <v>2359</v>
      </c>
      <c r="H1097" s="54">
        <f>DATEDIF(Table4_2[[#This Row],[Date of Birth]],$K$1,"y")</f>
        <v>25</v>
      </c>
    </row>
    <row r="1098" spans="1:8" x14ac:dyDescent="0.3">
      <c r="A1098" t="s">
        <v>1991</v>
      </c>
      <c r="B1098" s="77">
        <v>37943</v>
      </c>
      <c r="C1098" s="54">
        <v>0</v>
      </c>
      <c r="D1098" s="2">
        <v>3308.46</v>
      </c>
      <c r="E1098" t="s">
        <v>2344</v>
      </c>
      <c r="F1098" t="s">
        <v>2347</v>
      </c>
      <c r="G1098" t="s">
        <v>2358</v>
      </c>
      <c r="H1098" s="54">
        <f>DATEDIF(Table4_2[[#This Row],[Date of Birth]],$K$1,"y")</f>
        <v>19</v>
      </c>
    </row>
    <row r="1099" spans="1:8" x14ac:dyDescent="0.3">
      <c r="A1099" t="s">
        <v>1992</v>
      </c>
      <c r="B1099" s="77">
        <v>37960</v>
      </c>
      <c r="C1099" s="54">
        <v>0</v>
      </c>
      <c r="D1099" s="2">
        <v>3300.7</v>
      </c>
      <c r="E1099" t="s">
        <v>2344</v>
      </c>
      <c r="F1099" t="s">
        <v>2344</v>
      </c>
      <c r="G1099" t="s">
        <v>2354</v>
      </c>
      <c r="H1099" s="54">
        <f>DATEDIF(Table4_2[[#This Row],[Date of Birth]],$K$1,"y")</f>
        <v>19</v>
      </c>
    </row>
    <row r="1100" spans="1:8" x14ac:dyDescent="0.3">
      <c r="A1100" t="s">
        <v>1993</v>
      </c>
      <c r="B1100" s="77">
        <v>35386</v>
      </c>
      <c r="C1100" s="54">
        <v>1</v>
      </c>
      <c r="D1100" s="2">
        <v>3292.53</v>
      </c>
      <c r="E1100" t="s">
        <v>2344</v>
      </c>
      <c r="F1100" t="s">
        <v>2344</v>
      </c>
      <c r="G1100" t="s">
        <v>2348</v>
      </c>
      <c r="H1100" s="54">
        <f>DATEDIF(Table4_2[[#This Row],[Date of Birth]],$K$1,"y")</f>
        <v>26</v>
      </c>
    </row>
    <row r="1101" spans="1:8" x14ac:dyDescent="0.3">
      <c r="A1101" t="s">
        <v>1994</v>
      </c>
      <c r="B1101" s="77">
        <v>37805</v>
      </c>
      <c r="C1101" s="54">
        <v>0</v>
      </c>
      <c r="D1101" s="2">
        <v>3280.22</v>
      </c>
      <c r="E1101" t="s">
        <v>2344</v>
      </c>
      <c r="F1101" t="s">
        <v>2345</v>
      </c>
      <c r="G1101" t="s">
        <v>2349</v>
      </c>
      <c r="H1101" s="54">
        <f>DATEDIF(Table4_2[[#This Row],[Date of Birth]],$K$1,"y")</f>
        <v>19</v>
      </c>
    </row>
    <row r="1102" spans="1:8" x14ac:dyDescent="0.3">
      <c r="A1102" t="s">
        <v>204</v>
      </c>
      <c r="B1102" s="77">
        <v>38229</v>
      </c>
      <c r="C1102" s="54">
        <v>0</v>
      </c>
      <c r="D1102" s="2">
        <v>36149.480000000003</v>
      </c>
      <c r="E1102" t="s">
        <v>2344</v>
      </c>
      <c r="F1102" t="s">
        <v>2344</v>
      </c>
      <c r="G1102" t="s">
        <v>2346</v>
      </c>
      <c r="H1102" s="54">
        <f>DATEDIF(Table4_2[[#This Row],[Date of Birth]],$K$1,"y")</f>
        <v>18</v>
      </c>
    </row>
    <row r="1103" spans="1:8" x14ac:dyDescent="0.3">
      <c r="A1103" t="s">
        <v>1995</v>
      </c>
      <c r="B1103" s="77">
        <v>37170</v>
      </c>
      <c r="C1103" s="54">
        <v>2</v>
      </c>
      <c r="D1103" s="2">
        <v>3279.87</v>
      </c>
      <c r="E1103" t="s">
        <v>2344</v>
      </c>
      <c r="F1103" t="s">
        <v>2347</v>
      </c>
      <c r="G1103" t="s">
        <v>2359</v>
      </c>
      <c r="H1103" s="54">
        <f>DATEDIF(Table4_2[[#This Row],[Date of Birth]],$K$1,"y")</f>
        <v>21</v>
      </c>
    </row>
    <row r="1104" spans="1:8" x14ac:dyDescent="0.3">
      <c r="A1104" t="s">
        <v>1996</v>
      </c>
      <c r="B1104" s="77">
        <v>34516</v>
      </c>
      <c r="C1104" s="54">
        <v>1</v>
      </c>
      <c r="D1104" s="2">
        <v>3277.16</v>
      </c>
      <c r="E1104" t="s">
        <v>2344</v>
      </c>
      <c r="F1104" t="s">
        <v>2345</v>
      </c>
      <c r="G1104" t="s">
        <v>2349</v>
      </c>
      <c r="H1104" s="54">
        <f>DATEDIF(Table4_2[[#This Row],[Date of Birth]],$K$1,"y")</f>
        <v>28</v>
      </c>
    </row>
    <row r="1105" spans="1:8" x14ac:dyDescent="0.3">
      <c r="A1105" t="s">
        <v>1997</v>
      </c>
      <c r="B1105" s="77">
        <v>34670</v>
      </c>
      <c r="C1105" s="54">
        <v>0</v>
      </c>
      <c r="D1105" s="2">
        <v>3268.85</v>
      </c>
      <c r="E1105" t="s">
        <v>2345</v>
      </c>
      <c r="F1105" t="s">
        <v>2347</v>
      </c>
      <c r="G1105" t="s">
        <v>2352</v>
      </c>
      <c r="H1105" s="54">
        <f>DATEDIF(Table4_2[[#This Row],[Date of Birth]],$K$1,"y")</f>
        <v>28</v>
      </c>
    </row>
    <row r="1106" spans="1:8" x14ac:dyDescent="0.3">
      <c r="A1106" t="s">
        <v>1998</v>
      </c>
      <c r="B1106" s="77">
        <v>33555</v>
      </c>
      <c r="C1106" s="54">
        <v>0</v>
      </c>
      <c r="D1106" s="2">
        <v>3260.2</v>
      </c>
      <c r="E1106" t="s">
        <v>2345</v>
      </c>
      <c r="F1106" t="s">
        <v>2344</v>
      </c>
      <c r="G1106" t="s">
        <v>2349</v>
      </c>
      <c r="H1106" s="54">
        <f>DATEDIF(Table4_2[[#This Row],[Date of Birth]],$K$1,"y")</f>
        <v>31</v>
      </c>
    </row>
    <row r="1107" spans="1:8" x14ac:dyDescent="0.3">
      <c r="A1107" t="s">
        <v>1999</v>
      </c>
      <c r="B1107" s="77">
        <v>35675</v>
      </c>
      <c r="C1107" s="54">
        <v>1</v>
      </c>
      <c r="D1107" s="2">
        <v>3238.44</v>
      </c>
      <c r="E1107" t="s">
        <v>2344</v>
      </c>
      <c r="F1107" t="s">
        <v>2345</v>
      </c>
      <c r="G1107" t="s">
        <v>2346</v>
      </c>
      <c r="H1107" s="54">
        <f>DATEDIF(Table4_2[[#This Row],[Date of Birth]],$K$1,"y")</f>
        <v>25</v>
      </c>
    </row>
    <row r="1108" spans="1:8" x14ac:dyDescent="0.3">
      <c r="A1108" t="s">
        <v>2000</v>
      </c>
      <c r="B1108" s="77">
        <v>35644</v>
      </c>
      <c r="C1108" s="54">
        <v>1</v>
      </c>
      <c r="D1108" s="2">
        <v>3227.12</v>
      </c>
      <c r="E1108" t="s">
        <v>2344</v>
      </c>
      <c r="F1108" t="s">
        <v>2345</v>
      </c>
      <c r="G1108" t="s">
        <v>2346</v>
      </c>
      <c r="H1108" s="54">
        <f>DATEDIF(Table4_2[[#This Row],[Date of Birth]],$K$1,"y")</f>
        <v>25</v>
      </c>
    </row>
    <row r="1109" spans="1:8" x14ac:dyDescent="0.3">
      <c r="A1109" t="s">
        <v>2001</v>
      </c>
      <c r="B1109" s="77">
        <v>35617</v>
      </c>
      <c r="C1109" s="54">
        <v>0</v>
      </c>
      <c r="D1109" s="2">
        <v>3213.62</v>
      </c>
      <c r="E1109" t="s">
        <v>2344</v>
      </c>
      <c r="F1109" t="s">
        <v>2344</v>
      </c>
      <c r="G1109" t="s">
        <v>2355</v>
      </c>
      <c r="H1109" s="54">
        <f>DATEDIF(Table4_2[[#This Row],[Date of Birth]],$K$1,"y")</f>
        <v>25</v>
      </c>
    </row>
    <row r="1110" spans="1:8" x14ac:dyDescent="0.3">
      <c r="A1110" t="s">
        <v>2002</v>
      </c>
      <c r="B1110" s="77">
        <v>35786</v>
      </c>
      <c r="C1110" s="54">
        <v>1</v>
      </c>
      <c r="D1110" s="2">
        <v>3208.79</v>
      </c>
      <c r="E1110" t="s">
        <v>2344</v>
      </c>
      <c r="F1110" t="s">
        <v>2345</v>
      </c>
      <c r="G1110" t="s">
        <v>2349</v>
      </c>
      <c r="H1110" s="54">
        <f>DATEDIF(Table4_2[[#This Row],[Date of Birth]],$K$1,"y")</f>
        <v>25</v>
      </c>
    </row>
    <row r="1111" spans="1:8" x14ac:dyDescent="0.3">
      <c r="A1111" t="s">
        <v>2003</v>
      </c>
      <c r="B1111" s="77">
        <v>35616</v>
      </c>
      <c r="C1111" s="54">
        <v>0</v>
      </c>
      <c r="D1111" s="2">
        <v>3206.49</v>
      </c>
      <c r="E1111" t="s">
        <v>2344</v>
      </c>
      <c r="F1111" t="s">
        <v>2345</v>
      </c>
      <c r="G1111" t="s">
        <v>2355</v>
      </c>
      <c r="H1111" s="54">
        <f>DATEDIF(Table4_2[[#This Row],[Date of Birth]],$K$1,"y")</f>
        <v>25</v>
      </c>
    </row>
    <row r="1112" spans="1:8" x14ac:dyDescent="0.3">
      <c r="A1112" t="s">
        <v>2004</v>
      </c>
      <c r="B1112" s="77">
        <v>35349</v>
      </c>
      <c r="C1112" s="54">
        <v>0</v>
      </c>
      <c r="D1112" s="2">
        <v>3201.25</v>
      </c>
      <c r="E1112" t="s">
        <v>2344</v>
      </c>
      <c r="F1112" t="s">
        <v>2345</v>
      </c>
      <c r="G1112" t="s">
        <v>2348</v>
      </c>
      <c r="H1112" s="54">
        <f>DATEDIF(Table4_2[[#This Row],[Date of Birth]],$K$1,"y")</f>
        <v>26</v>
      </c>
    </row>
    <row r="1113" spans="1:8" x14ac:dyDescent="0.3">
      <c r="A1113" t="s">
        <v>7</v>
      </c>
      <c r="B1113" s="77">
        <v>28284</v>
      </c>
      <c r="C1113" s="54">
        <v>0</v>
      </c>
      <c r="D1113" s="2">
        <v>62592.87</v>
      </c>
      <c r="E1113" t="s">
        <v>2344</v>
      </c>
      <c r="F1113" t="s">
        <v>2345</v>
      </c>
      <c r="G1113" t="s">
        <v>2346</v>
      </c>
      <c r="H1113" s="54">
        <f>DATEDIF(Table4_2[[#This Row],[Date of Birth]],$K$1,"y")</f>
        <v>46</v>
      </c>
    </row>
    <row r="1114" spans="1:8" x14ac:dyDescent="0.3">
      <c r="A1114" t="s">
        <v>25</v>
      </c>
      <c r="B1114" s="77">
        <v>26203</v>
      </c>
      <c r="C1114" s="54">
        <v>2</v>
      </c>
      <c r="D1114" s="2">
        <v>47462.89</v>
      </c>
      <c r="E1114" t="s">
        <v>2347</v>
      </c>
      <c r="F1114" t="s">
        <v>2344</v>
      </c>
      <c r="G1114" t="s">
        <v>2346</v>
      </c>
      <c r="H1114" s="54">
        <f>DATEDIF(Table4_2[[#This Row],[Date of Birth]],$K$1,"y")</f>
        <v>51</v>
      </c>
    </row>
    <row r="1115" spans="1:8" x14ac:dyDescent="0.3">
      <c r="A1115" t="s">
        <v>205</v>
      </c>
      <c r="B1115" s="77">
        <v>35593</v>
      </c>
      <c r="C1115" s="54">
        <v>2</v>
      </c>
      <c r="D1115" s="2">
        <v>36124.57</v>
      </c>
      <c r="E1115" t="s">
        <v>2347</v>
      </c>
      <c r="F1115" t="s">
        <v>2345</v>
      </c>
      <c r="G1115" t="s">
        <v>2346</v>
      </c>
      <c r="H1115" s="54">
        <f>DATEDIF(Table4_2[[#This Row],[Date of Birth]],$K$1,"y")</f>
        <v>25</v>
      </c>
    </row>
    <row r="1116" spans="1:8" x14ac:dyDescent="0.3">
      <c r="A1116" t="s">
        <v>2005</v>
      </c>
      <c r="B1116" s="77">
        <v>37136</v>
      </c>
      <c r="C1116" s="54">
        <v>2</v>
      </c>
      <c r="D1116" s="2">
        <v>3180.51</v>
      </c>
      <c r="E1116" t="s">
        <v>2344</v>
      </c>
      <c r="F1116" t="s">
        <v>2344</v>
      </c>
      <c r="G1116" t="s">
        <v>2346</v>
      </c>
      <c r="H1116" s="54">
        <f>DATEDIF(Table4_2[[#This Row],[Date of Birth]],$K$1,"y")</f>
        <v>21</v>
      </c>
    </row>
    <row r="1117" spans="1:8" x14ac:dyDescent="0.3">
      <c r="A1117" t="s">
        <v>2006</v>
      </c>
      <c r="B1117" s="77">
        <v>36792</v>
      </c>
      <c r="C1117" s="54">
        <v>0</v>
      </c>
      <c r="D1117" s="2">
        <v>3179.96</v>
      </c>
      <c r="E1117" t="s">
        <v>2344</v>
      </c>
      <c r="F1117" t="s">
        <v>2344</v>
      </c>
      <c r="G1117" t="s">
        <v>2348</v>
      </c>
      <c r="H1117" s="54">
        <f>DATEDIF(Table4_2[[#This Row],[Date of Birth]],$K$1,"y")</f>
        <v>22</v>
      </c>
    </row>
    <row r="1118" spans="1:8" x14ac:dyDescent="0.3">
      <c r="A1118" t="s">
        <v>2007</v>
      </c>
      <c r="B1118" s="77">
        <v>35249</v>
      </c>
      <c r="C1118" s="54">
        <v>0</v>
      </c>
      <c r="D1118" s="2">
        <v>3176.82</v>
      </c>
      <c r="E1118" t="s">
        <v>2344</v>
      </c>
      <c r="F1118" t="s">
        <v>2347</v>
      </c>
      <c r="G1118" t="s">
        <v>2348</v>
      </c>
      <c r="H1118" s="54">
        <f>DATEDIF(Table4_2[[#This Row],[Date of Birth]],$K$1,"y")</f>
        <v>26</v>
      </c>
    </row>
    <row r="1119" spans="1:8" x14ac:dyDescent="0.3">
      <c r="A1119" t="s">
        <v>2008</v>
      </c>
      <c r="B1119" s="77">
        <v>35291</v>
      </c>
      <c r="C1119" s="54">
        <v>0</v>
      </c>
      <c r="D1119" s="2">
        <v>3176.29</v>
      </c>
      <c r="E1119" t="s">
        <v>2344</v>
      </c>
      <c r="F1119" t="s">
        <v>2344</v>
      </c>
      <c r="G1119" t="s">
        <v>2348</v>
      </c>
      <c r="H1119" s="54">
        <f>DATEDIF(Table4_2[[#This Row],[Date of Birth]],$K$1,"y")</f>
        <v>26</v>
      </c>
    </row>
    <row r="1120" spans="1:8" x14ac:dyDescent="0.3">
      <c r="A1120" t="s">
        <v>2009</v>
      </c>
      <c r="B1120" s="77">
        <v>34521</v>
      </c>
      <c r="C1120" s="54">
        <v>0</v>
      </c>
      <c r="D1120" s="2">
        <v>3172.02</v>
      </c>
      <c r="E1120" t="s">
        <v>2344</v>
      </c>
      <c r="F1120" t="s">
        <v>2347</v>
      </c>
      <c r="G1120" t="s">
        <v>2349</v>
      </c>
      <c r="H1120" s="54">
        <f>DATEDIF(Table4_2[[#This Row],[Date of Birth]],$K$1,"y")</f>
        <v>28</v>
      </c>
    </row>
    <row r="1121" spans="1:8" x14ac:dyDescent="0.3">
      <c r="A1121" t="s">
        <v>2010</v>
      </c>
      <c r="B1121" s="77">
        <v>34632</v>
      </c>
      <c r="C1121" s="54">
        <v>0</v>
      </c>
      <c r="D1121" s="2">
        <v>3171.61</v>
      </c>
      <c r="E1121" t="s">
        <v>2344</v>
      </c>
      <c r="F1121" t="s">
        <v>2345</v>
      </c>
      <c r="G1121" t="s">
        <v>2346</v>
      </c>
      <c r="H1121" s="54">
        <f>DATEDIF(Table4_2[[#This Row],[Date of Birth]],$K$1,"y")</f>
        <v>28</v>
      </c>
    </row>
    <row r="1122" spans="1:8" x14ac:dyDescent="0.3">
      <c r="A1122" t="s">
        <v>2011</v>
      </c>
      <c r="B1122" s="77">
        <v>37132</v>
      </c>
      <c r="C1122" s="54">
        <v>1</v>
      </c>
      <c r="D1122" s="2">
        <v>3167.46</v>
      </c>
      <c r="E1122" t="s">
        <v>2344</v>
      </c>
      <c r="F1122" t="s">
        <v>2345</v>
      </c>
      <c r="G1122" t="s">
        <v>2355</v>
      </c>
      <c r="H1122" s="54">
        <f>DATEDIF(Table4_2[[#This Row],[Date of Birth]],$K$1,"y")</f>
        <v>21</v>
      </c>
    </row>
    <row r="1123" spans="1:8" x14ac:dyDescent="0.3">
      <c r="A1123" t="s">
        <v>2012</v>
      </c>
      <c r="B1123" s="77">
        <v>34237</v>
      </c>
      <c r="C1123" s="54">
        <v>0</v>
      </c>
      <c r="D1123" s="2">
        <v>3162.02</v>
      </c>
      <c r="E1123" t="s">
        <v>2344</v>
      </c>
      <c r="F1123" t="s">
        <v>2345</v>
      </c>
      <c r="G1123" t="s">
        <v>2346</v>
      </c>
      <c r="H1123" s="54">
        <f>DATEDIF(Table4_2[[#This Row],[Date of Birth]],$K$1,"y")</f>
        <v>29</v>
      </c>
    </row>
    <row r="1124" spans="1:8" x14ac:dyDescent="0.3">
      <c r="A1124" t="s">
        <v>2013</v>
      </c>
      <c r="B1124" s="77">
        <v>34525</v>
      </c>
      <c r="C1124" s="54">
        <v>0</v>
      </c>
      <c r="D1124" s="2">
        <v>3161.45</v>
      </c>
      <c r="E1124" t="s">
        <v>2344</v>
      </c>
      <c r="F1124" t="s">
        <v>2347</v>
      </c>
      <c r="G1124" t="s">
        <v>2349</v>
      </c>
      <c r="H1124" s="54">
        <f>DATEDIF(Table4_2[[#This Row],[Date of Birth]],$K$1,"y")</f>
        <v>28</v>
      </c>
    </row>
    <row r="1125" spans="1:8" x14ac:dyDescent="0.3">
      <c r="A1125" t="s">
        <v>2014</v>
      </c>
      <c r="B1125" s="77">
        <v>36336</v>
      </c>
      <c r="C1125" s="54">
        <v>0</v>
      </c>
      <c r="D1125" s="2">
        <v>3128.35</v>
      </c>
      <c r="E1125" t="s">
        <v>2344</v>
      </c>
      <c r="F1125" t="s">
        <v>2345</v>
      </c>
      <c r="G1125" t="s">
        <v>2358</v>
      </c>
      <c r="H1125" s="54">
        <f>DATEDIF(Table4_2[[#This Row],[Date of Birth]],$K$1,"y")</f>
        <v>23</v>
      </c>
    </row>
    <row r="1126" spans="1:8" x14ac:dyDescent="0.3">
      <c r="A1126" t="s">
        <v>206</v>
      </c>
      <c r="B1126" s="77">
        <v>29163</v>
      </c>
      <c r="C1126" s="54">
        <v>2</v>
      </c>
      <c r="D1126" s="2">
        <v>36090.49</v>
      </c>
      <c r="E1126" t="s">
        <v>2344</v>
      </c>
      <c r="F1126" t="s">
        <v>2344</v>
      </c>
      <c r="G1126" t="s">
        <v>2349</v>
      </c>
      <c r="H1126" s="54">
        <f>DATEDIF(Table4_2[[#This Row],[Date of Birth]],$K$1,"y")</f>
        <v>43</v>
      </c>
    </row>
    <row r="1127" spans="1:8" x14ac:dyDescent="0.3">
      <c r="A1127" t="s">
        <v>2015</v>
      </c>
      <c r="B1127" s="77">
        <v>31990</v>
      </c>
      <c r="C1127" s="54">
        <v>3</v>
      </c>
      <c r="D1127" s="2">
        <v>3088.06</v>
      </c>
      <c r="E1127" t="s">
        <v>2344</v>
      </c>
      <c r="F1127" t="s">
        <v>2344</v>
      </c>
      <c r="G1127" t="s">
        <v>2346</v>
      </c>
      <c r="H1127" s="54">
        <f>DATEDIF(Table4_2[[#This Row],[Date of Birth]],$K$1,"y")</f>
        <v>35</v>
      </c>
    </row>
    <row r="1128" spans="1:8" x14ac:dyDescent="0.3">
      <c r="A1128" t="s">
        <v>2016</v>
      </c>
      <c r="B1128" s="77">
        <v>37177</v>
      </c>
      <c r="C1128" s="54">
        <v>2</v>
      </c>
      <c r="D1128" s="2">
        <v>3077.1</v>
      </c>
      <c r="E1128" t="s">
        <v>2344</v>
      </c>
      <c r="F1128" t="s">
        <v>2347</v>
      </c>
      <c r="G1128" t="s">
        <v>2348</v>
      </c>
      <c r="H1128" s="54">
        <f>DATEDIF(Table4_2[[#This Row],[Date of Birth]],$K$1,"y")</f>
        <v>21</v>
      </c>
    </row>
    <row r="1129" spans="1:8" x14ac:dyDescent="0.3">
      <c r="A1129" t="s">
        <v>2017</v>
      </c>
      <c r="B1129" s="77">
        <v>34952</v>
      </c>
      <c r="C1129" s="54">
        <v>0</v>
      </c>
      <c r="D1129" s="2">
        <v>3070.81</v>
      </c>
      <c r="E1129" t="s">
        <v>2345</v>
      </c>
      <c r="F1129" t="s">
        <v>2347</v>
      </c>
      <c r="G1129" t="s">
        <v>2359</v>
      </c>
      <c r="H1129" s="54">
        <f>DATEDIF(Table4_2[[#This Row],[Date of Birth]],$K$1,"y")</f>
        <v>27</v>
      </c>
    </row>
    <row r="1130" spans="1:8" x14ac:dyDescent="0.3">
      <c r="A1130" t="s">
        <v>2018</v>
      </c>
      <c r="B1130" s="77">
        <v>32782</v>
      </c>
      <c r="C1130" s="54">
        <v>3</v>
      </c>
      <c r="D1130" s="2">
        <v>3065.49</v>
      </c>
      <c r="E1130" t="s">
        <v>2344</v>
      </c>
      <c r="F1130" t="s">
        <v>2347</v>
      </c>
      <c r="G1130" t="s">
        <v>2348</v>
      </c>
      <c r="H1130" s="54">
        <f>DATEDIF(Table4_2[[#This Row],[Date of Birth]],$K$1,"y")</f>
        <v>33</v>
      </c>
    </row>
    <row r="1131" spans="1:8" x14ac:dyDescent="0.3">
      <c r="A1131" t="s">
        <v>2019</v>
      </c>
      <c r="B1131" s="77">
        <v>34603</v>
      </c>
      <c r="C1131" s="54">
        <v>0</v>
      </c>
      <c r="D1131" s="2">
        <v>3062.51</v>
      </c>
      <c r="E1131" t="s">
        <v>2345</v>
      </c>
      <c r="F1131" t="s">
        <v>2347</v>
      </c>
      <c r="G1131" t="s">
        <v>2348</v>
      </c>
      <c r="H1131" s="54">
        <f>DATEDIF(Table4_2[[#This Row],[Date of Birth]],$K$1,"y")</f>
        <v>28</v>
      </c>
    </row>
    <row r="1132" spans="1:8" x14ac:dyDescent="0.3">
      <c r="A1132" t="s">
        <v>2020</v>
      </c>
      <c r="B1132" s="77">
        <v>37428</v>
      </c>
      <c r="C1132" s="54">
        <v>2</v>
      </c>
      <c r="D1132" s="2">
        <v>3056.39</v>
      </c>
      <c r="E1132" t="s">
        <v>2344</v>
      </c>
      <c r="F1132" t="s">
        <v>2345</v>
      </c>
      <c r="G1132" t="s">
        <v>2346</v>
      </c>
      <c r="H1132" s="54">
        <f>DATEDIF(Table4_2[[#This Row],[Date of Birth]],$K$1,"y")</f>
        <v>20</v>
      </c>
    </row>
    <row r="1133" spans="1:8" x14ac:dyDescent="0.3">
      <c r="A1133" t="s">
        <v>2021</v>
      </c>
      <c r="B1133" s="77">
        <v>35786</v>
      </c>
      <c r="C1133" s="54">
        <v>0</v>
      </c>
      <c r="D1133" s="2">
        <v>3051.73</v>
      </c>
      <c r="E1133" t="s">
        <v>2344</v>
      </c>
      <c r="F1133" t="s">
        <v>2344</v>
      </c>
      <c r="G1133" t="s">
        <v>2349</v>
      </c>
      <c r="H1133" s="54">
        <f>DATEDIF(Table4_2[[#This Row],[Date of Birth]],$K$1,"y")</f>
        <v>25</v>
      </c>
    </row>
    <row r="1134" spans="1:8" x14ac:dyDescent="0.3">
      <c r="A1134" t="s">
        <v>2022</v>
      </c>
      <c r="B1134" s="77">
        <v>36016</v>
      </c>
      <c r="C1134" s="54">
        <v>0</v>
      </c>
      <c r="D1134" s="2">
        <v>3046.06</v>
      </c>
      <c r="E1134" t="s">
        <v>2344</v>
      </c>
      <c r="F1134" t="s">
        <v>2347</v>
      </c>
      <c r="G1134" t="s">
        <v>2356</v>
      </c>
      <c r="H1134" s="54">
        <f>DATEDIF(Table4_2[[#This Row],[Date of Birth]],$K$1,"y")</f>
        <v>24</v>
      </c>
    </row>
    <row r="1135" spans="1:8" x14ac:dyDescent="0.3">
      <c r="A1135" t="s">
        <v>2023</v>
      </c>
      <c r="B1135" s="77">
        <v>36053</v>
      </c>
      <c r="C1135" s="54">
        <v>0</v>
      </c>
      <c r="D1135" s="2">
        <v>3044.21</v>
      </c>
      <c r="E1135" t="s">
        <v>2344</v>
      </c>
      <c r="F1135" t="s">
        <v>2345</v>
      </c>
      <c r="G1135" t="s">
        <v>2355</v>
      </c>
      <c r="H1135" s="54">
        <f>DATEDIF(Table4_2[[#This Row],[Date of Birth]],$K$1,"y")</f>
        <v>24</v>
      </c>
    </row>
    <row r="1136" spans="1:8" x14ac:dyDescent="0.3">
      <c r="A1136" t="s">
        <v>2024</v>
      </c>
      <c r="B1136" s="77">
        <v>35783</v>
      </c>
      <c r="C1136" s="54">
        <v>0</v>
      </c>
      <c r="D1136" s="2">
        <v>3021.81</v>
      </c>
      <c r="E1136" t="s">
        <v>2344</v>
      </c>
      <c r="F1136" t="s">
        <v>2345</v>
      </c>
      <c r="G1136" t="s">
        <v>2348</v>
      </c>
      <c r="H1136" s="54">
        <f>DATEDIF(Table4_2[[#This Row],[Date of Birth]],$K$1,"y")</f>
        <v>25</v>
      </c>
    </row>
    <row r="1137" spans="1:8" x14ac:dyDescent="0.3">
      <c r="A1137" t="s">
        <v>207</v>
      </c>
      <c r="B1137" s="77">
        <v>35297</v>
      </c>
      <c r="C1137" s="54">
        <v>2</v>
      </c>
      <c r="D1137" s="2">
        <v>36085.22</v>
      </c>
      <c r="E1137" t="s">
        <v>2347</v>
      </c>
      <c r="F1137" t="s">
        <v>2347</v>
      </c>
      <c r="G1137" t="s">
        <v>2349</v>
      </c>
      <c r="H1137" s="54">
        <f>DATEDIF(Table4_2[[#This Row],[Date of Birth]],$K$1,"y")</f>
        <v>26</v>
      </c>
    </row>
    <row r="1138" spans="1:8" x14ac:dyDescent="0.3">
      <c r="A1138" t="s">
        <v>2025</v>
      </c>
      <c r="B1138" s="77">
        <v>32414</v>
      </c>
      <c r="C1138" s="54">
        <v>3</v>
      </c>
      <c r="D1138" s="2">
        <v>3018.04</v>
      </c>
      <c r="E1138" t="s">
        <v>2344</v>
      </c>
      <c r="F1138" t="s">
        <v>2344</v>
      </c>
      <c r="G1138" t="s">
        <v>2348</v>
      </c>
      <c r="H1138" s="54">
        <f>DATEDIF(Table4_2[[#This Row],[Date of Birth]],$K$1,"y")</f>
        <v>34</v>
      </c>
    </row>
    <row r="1139" spans="1:8" x14ac:dyDescent="0.3">
      <c r="A1139" t="s">
        <v>2026</v>
      </c>
      <c r="B1139" s="77">
        <v>37605</v>
      </c>
      <c r="C1139" s="54">
        <v>0</v>
      </c>
      <c r="D1139" s="2">
        <v>3012.22</v>
      </c>
      <c r="E1139" t="s">
        <v>2344</v>
      </c>
      <c r="F1139" t="s">
        <v>2345</v>
      </c>
      <c r="G1139" t="s">
        <v>2348</v>
      </c>
      <c r="H1139" s="54">
        <f>DATEDIF(Table4_2[[#This Row],[Date of Birth]],$K$1,"y")</f>
        <v>20</v>
      </c>
    </row>
    <row r="1140" spans="1:8" x14ac:dyDescent="0.3">
      <c r="A1140" t="s">
        <v>2027</v>
      </c>
      <c r="B1140" s="77">
        <v>33562</v>
      </c>
      <c r="C1140" s="54">
        <v>3</v>
      </c>
      <c r="D1140" s="2">
        <v>2985.67</v>
      </c>
      <c r="E1140" t="s">
        <v>2344</v>
      </c>
      <c r="F1140" t="s">
        <v>2344</v>
      </c>
      <c r="G1140" t="s">
        <v>2346</v>
      </c>
      <c r="H1140" s="54">
        <f>DATEDIF(Table4_2[[#This Row],[Date of Birth]],$K$1,"y")</f>
        <v>31</v>
      </c>
    </row>
    <row r="1141" spans="1:8" x14ac:dyDescent="0.3">
      <c r="A1141" t="s">
        <v>2028</v>
      </c>
      <c r="B1141" s="77">
        <v>31946</v>
      </c>
      <c r="C1141" s="54">
        <v>3</v>
      </c>
      <c r="D1141" s="2">
        <v>2979.52</v>
      </c>
      <c r="E1141" t="s">
        <v>2344</v>
      </c>
      <c r="F1141" t="s">
        <v>2345</v>
      </c>
      <c r="G1141" t="s">
        <v>2346</v>
      </c>
      <c r="H1141" s="54">
        <f>DATEDIF(Table4_2[[#This Row],[Date of Birth]],$K$1,"y")</f>
        <v>35</v>
      </c>
    </row>
    <row r="1142" spans="1:8" x14ac:dyDescent="0.3">
      <c r="A1142" t="s">
        <v>2029</v>
      </c>
      <c r="B1142" s="77">
        <v>34966</v>
      </c>
      <c r="C1142" s="54">
        <v>0</v>
      </c>
      <c r="D1142" s="2">
        <v>2974.13</v>
      </c>
      <c r="E1142" t="s">
        <v>2344</v>
      </c>
      <c r="F1142" t="s">
        <v>2347</v>
      </c>
      <c r="G1142" t="s">
        <v>2349</v>
      </c>
      <c r="H1142" s="54">
        <f>DATEDIF(Table4_2[[#This Row],[Date of Birth]],$K$1,"y")</f>
        <v>27</v>
      </c>
    </row>
    <row r="1143" spans="1:8" x14ac:dyDescent="0.3">
      <c r="A1143" t="s">
        <v>2030</v>
      </c>
      <c r="B1143" s="77">
        <v>37529</v>
      </c>
      <c r="C1143" s="54">
        <v>0</v>
      </c>
      <c r="D1143" s="2">
        <v>2943.41</v>
      </c>
      <c r="E1143" t="s">
        <v>2344</v>
      </c>
      <c r="F1143" t="s">
        <v>2345</v>
      </c>
      <c r="G1143" t="s">
        <v>2348</v>
      </c>
      <c r="H1143" s="54">
        <f>DATEDIF(Table4_2[[#This Row],[Date of Birth]],$K$1,"y")</f>
        <v>20</v>
      </c>
    </row>
    <row r="1144" spans="1:8" x14ac:dyDescent="0.3">
      <c r="A1144" t="s">
        <v>2031</v>
      </c>
      <c r="B1144" s="77">
        <v>35246</v>
      </c>
      <c r="C1144" s="54">
        <v>1</v>
      </c>
      <c r="D1144" s="2">
        <v>2927.06</v>
      </c>
      <c r="E1144" t="s">
        <v>2344</v>
      </c>
      <c r="F1144" t="s">
        <v>2344</v>
      </c>
      <c r="G1144" t="s">
        <v>2346</v>
      </c>
      <c r="H1144" s="54">
        <f>DATEDIF(Table4_2[[#This Row],[Date of Birth]],$K$1,"y")</f>
        <v>26</v>
      </c>
    </row>
    <row r="1145" spans="1:8" x14ac:dyDescent="0.3">
      <c r="A1145" t="s">
        <v>2032</v>
      </c>
      <c r="B1145" s="77">
        <v>37777</v>
      </c>
      <c r="C1145" s="54">
        <v>2</v>
      </c>
      <c r="D1145" s="2">
        <v>2913.57</v>
      </c>
      <c r="E1145" t="s">
        <v>2344</v>
      </c>
      <c r="F1145" t="s">
        <v>2344</v>
      </c>
      <c r="G1145" t="s">
        <v>2349</v>
      </c>
      <c r="H1145" s="54">
        <f>DATEDIF(Table4_2[[#This Row],[Date of Birth]],$K$1,"y")</f>
        <v>20</v>
      </c>
    </row>
    <row r="1146" spans="1:8" x14ac:dyDescent="0.3">
      <c r="A1146" t="s">
        <v>2033</v>
      </c>
      <c r="B1146" s="77">
        <v>35229</v>
      </c>
      <c r="C1146" s="54">
        <v>1</v>
      </c>
      <c r="D1146" s="2">
        <v>2904.09</v>
      </c>
      <c r="E1146" t="s">
        <v>2344</v>
      </c>
      <c r="F1146" t="s">
        <v>2344</v>
      </c>
      <c r="G1146" t="s">
        <v>2349</v>
      </c>
      <c r="H1146" s="54">
        <f>DATEDIF(Table4_2[[#This Row],[Date of Birth]],$K$1,"y")</f>
        <v>26</v>
      </c>
    </row>
    <row r="1147" spans="1:8" x14ac:dyDescent="0.3">
      <c r="A1147" t="s">
        <v>2034</v>
      </c>
      <c r="B1147" s="77">
        <v>35362</v>
      </c>
      <c r="C1147" s="54">
        <v>1</v>
      </c>
      <c r="D1147" s="2">
        <v>2902.91</v>
      </c>
      <c r="E1147" t="s">
        <v>2344</v>
      </c>
      <c r="F1147" t="s">
        <v>2344</v>
      </c>
      <c r="G1147" t="s">
        <v>2346</v>
      </c>
      <c r="H1147" s="54">
        <f>DATEDIF(Table4_2[[#This Row],[Date of Birth]],$K$1,"y")</f>
        <v>26</v>
      </c>
    </row>
    <row r="1148" spans="1:8" x14ac:dyDescent="0.3">
      <c r="A1148" t="s">
        <v>208</v>
      </c>
      <c r="B1148" s="77">
        <v>23214</v>
      </c>
      <c r="C1148" s="54">
        <v>0</v>
      </c>
      <c r="D1148" s="2">
        <v>36074.339999999997</v>
      </c>
      <c r="E1148" t="s">
        <v>2344</v>
      </c>
      <c r="F1148" t="s">
        <v>2347</v>
      </c>
      <c r="G1148" t="s">
        <v>2349</v>
      </c>
      <c r="H1148" s="54">
        <f>DATEDIF(Table4_2[[#This Row],[Date of Birth]],$K$1,"y")</f>
        <v>59</v>
      </c>
    </row>
    <row r="1149" spans="1:8" x14ac:dyDescent="0.3">
      <c r="A1149" t="s">
        <v>2035</v>
      </c>
      <c r="B1149" s="77">
        <v>36465</v>
      </c>
      <c r="C1149" s="54">
        <v>0</v>
      </c>
      <c r="D1149" s="2">
        <v>2899.49</v>
      </c>
      <c r="E1149" t="s">
        <v>2344</v>
      </c>
      <c r="F1149" t="s">
        <v>2344</v>
      </c>
      <c r="G1149" t="s">
        <v>2355</v>
      </c>
      <c r="H1149" s="54">
        <f>DATEDIF(Table4_2[[#This Row],[Date of Birth]],$K$1,"y")</f>
        <v>23</v>
      </c>
    </row>
    <row r="1150" spans="1:8" x14ac:dyDescent="0.3">
      <c r="A1150" t="s">
        <v>2036</v>
      </c>
      <c r="B1150" s="77">
        <v>36721</v>
      </c>
      <c r="C1150" s="54">
        <v>0</v>
      </c>
      <c r="D1150" s="2">
        <v>2897.46</v>
      </c>
      <c r="E1150" t="s">
        <v>2344</v>
      </c>
      <c r="F1150" t="s">
        <v>2347</v>
      </c>
      <c r="G1150" t="s">
        <v>2348</v>
      </c>
      <c r="H1150" s="54">
        <f>DATEDIF(Table4_2[[#This Row],[Date of Birth]],$K$1,"y")</f>
        <v>22</v>
      </c>
    </row>
    <row r="1151" spans="1:8" x14ac:dyDescent="0.3">
      <c r="A1151" t="s">
        <v>2037</v>
      </c>
      <c r="B1151" s="77">
        <v>35237</v>
      </c>
      <c r="C1151" s="54">
        <v>0</v>
      </c>
      <c r="D1151" s="2">
        <v>2897.32</v>
      </c>
      <c r="E1151" t="s">
        <v>2345</v>
      </c>
      <c r="F1151" t="s">
        <v>2345</v>
      </c>
      <c r="G1151" t="s">
        <v>2352</v>
      </c>
      <c r="H1151" s="54">
        <f>DATEDIF(Table4_2[[#This Row],[Date of Birth]],$K$1,"y")</f>
        <v>26</v>
      </c>
    </row>
    <row r="1152" spans="1:8" x14ac:dyDescent="0.3">
      <c r="A1152" t="s">
        <v>2038</v>
      </c>
      <c r="B1152" s="77">
        <v>34193</v>
      </c>
      <c r="C1152" s="54">
        <v>0</v>
      </c>
      <c r="D1152" s="2">
        <v>2867.12</v>
      </c>
      <c r="E1152" t="s">
        <v>2347</v>
      </c>
      <c r="F1152" t="s">
        <v>2345</v>
      </c>
      <c r="G1152" t="s">
        <v>2346</v>
      </c>
      <c r="H1152" s="54">
        <f>DATEDIF(Table4_2[[#This Row],[Date of Birth]],$K$1,"y")</f>
        <v>29</v>
      </c>
    </row>
    <row r="1153" spans="1:8" x14ac:dyDescent="0.3">
      <c r="A1153" t="s">
        <v>2039</v>
      </c>
      <c r="B1153" s="77">
        <v>34274</v>
      </c>
      <c r="C1153" s="54">
        <v>0</v>
      </c>
      <c r="D1153" s="2">
        <v>2866.09</v>
      </c>
      <c r="E1153" t="s">
        <v>2345</v>
      </c>
      <c r="F1153" t="s">
        <v>2345</v>
      </c>
      <c r="G1153" t="s">
        <v>2349</v>
      </c>
      <c r="H1153" s="54">
        <f>DATEDIF(Table4_2[[#This Row],[Date of Birth]],$K$1,"y")</f>
        <v>29</v>
      </c>
    </row>
    <row r="1154" spans="1:8" x14ac:dyDescent="0.3">
      <c r="A1154" t="s">
        <v>2040</v>
      </c>
      <c r="B1154" s="77">
        <v>36042</v>
      </c>
      <c r="C1154" s="54">
        <v>0</v>
      </c>
      <c r="D1154" s="2">
        <v>2855.44</v>
      </c>
      <c r="E1154" t="s">
        <v>2344</v>
      </c>
      <c r="F1154" t="s">
        <v>2345</v>
      </c>
      <c r="G1154" t="s">
        <v>2348</v>
      </c>
      <c r="H1154" s="54">
        <f>DATEDIF(Table4_2[[#This Row],[Date of Birth]],$K$1,"y")</f>
        <v>24</v>
      </c>
    </row>
    <row r="1155" spans="1:8" x14ac:dyDescent="0.3">
      <c r="A1155" t="s">
        <v>2041</v>
      </c>
      <c r="B1155" s="77">
        <v>35963</v>
      </c>
      <c r="C1155" s="54">
        <v>0</v>
      </c>
      <c r="D1155" s="2">
        <v>2850.68</v>
      </c>
      <c r="E1155" t="s">
        <v>2344</v>
      </c>
      <c r="F1155" t="s">
        <v>2345</v>
      </c>
      <c r="G1155" t="s">
        <v>2348</v>
      </c>
      <c r="H1155" s="54">
        <f>DATEDIF(Table4_2[[#This Row],[Date of Birth]],$K$1,"y")</f>
        <v>24</v>
      </c>
    </row>
    <row r="1156" spans="1:8" x14ac:dyDescent="0.3">
      <c r="A1156" t="s">
        <v>2042</v>
      </c>
      <c r="B1156" s="77">
        <v>36114</v>
      </c>
      <c r="C1156" s="54">
        <v>0</v>
      </c>
      <c r="D1156" s="2">
        <v>2842.76</v>
      </c>
      <c r="E1156" t="s">
        <v>2344</v>
      </c>
      <c r="F1156" t="s">
        <v>2345</v>
      </c>
      <c r="G1156" t="s">
        <v>2348</v>
      </c>
      <c r="H1156" s="54">
        <f>DATEDIF(Table4_2[[#This Row],[Date of Birth]],$K$1,"y")</f>
        <v>24</v>
      </c>
    </row>
    <row r="1157" spans="1:8" x14ac:dyDescent="0.3">
      <c r="A1157" t="s">
        <v>2043</v>
      </c>
      <c r="B1157" s="77">
        <v>36800</v>
      </c>
      <c r="C1157" s="54">
        <v>0</v>
      </c>
      <c r="D1157" s="2">
        <v>2819.51</v>
      </c>
      <c r="E1157" t="s">
        <v>2344</v>
      </c>
      <c r="F1157" t="s">
        <v>2345</v>
      </c>
      <c r="G1157" t="s">
        <v>2349</v>
      </c>
      <c r="H1157" s="54">
        <f>DATEDIF(Table4_2[[#This Row],[Date of Birth]],$K$1,"y")</f>
        <v>22</v>
      </c>
    </row>
    <row r="1158" spans="1:8" x14ac:dyDescent="0.3">
      <c r="A1158" t="s">
        <v>2044</v>
      </c>
      <c r="B1158" s="77">
        <v>37887</v>
      </c>
      <c r="C1158" s="54">
        <v>2</v>
      </c>
      <c r="D1158" s="2">
        <v>2803.7</v>
      </c>
      <c r="E1158" t="s">
        <v>2344</v>
      </c>
      <c r="F1158" t="s">
        <v>2347</v>
      </c>
      <c r="G1158" t="s">
        <v>2348</v>
      </c>
      <c r="H1158" s="54">
        <f>DATEDIF(Table4_2[[#This Row],[Date of Birth]],$K$1,"y")</f>
        <v>19</v>
      </c>
    </row>
    <row r="1159" spans="1:8" x14ac:dyDescent="0.3">
      <c r="A1159" t="s">
        <v>209</v>
      </c>
      <c r="B1159" s="77">
        <v>36407</v>
      </c>
      <c r="C1159" s="54">
        <v>2</v>
      </c>
      <c r="D1159" s="2">
        <v>36021.01</v>
      </c>
      <c r="E1159" t="s">
        <v>2344</v>
      </c>
      <c r="F1159" t="s">
        <v>2345</v>
      </c>
      <c r="G1159" t="s">
        <v>2346</v>
      </c>
      <c r="H1159" s="54">
        <f>DATEDIF(Table4_2[[#This Row],[Date of Birth]],$K$1,"y")</f>
        <v>23</v>
      </c>
    </row>
    <row r="1160" spans="1:8" x14ac:dyDescent="0.3">
      <c r="A1160" t="s">
        <v>2045</v>
      </c>
      <c r="B1160" s="77">
        <v>38203</v>
      </c>
      <c r="C1160" s="54">
        <v>2</v>
      </c>
      <c r="D1160" s="2">
        <v>2801.26</v>
      </c>
      <c r="E1160" t="s">
        <v>2344</v>
      </c>
      <c r="F1160" t="s">
        <v>2345</v>
      </c>
      <c r="G1160" t="s">
        <v>2346</v>
      </c>
      <c r="H1160" s="54">
        <f>DATEDIF(Table4_2[[#This Row],[Date of Birth]],$K$1,"y")</f>
        <v>18</v>
      </c>
    </row>
    <row r="1161" spans="1:8" x14ac:dyDescent="0.3">
      <c r="A1161" t="s">
        <v>2046</v>
      </c>
      <c r="B1161" s="77">
        <v>36518</v>
      </c>
      <c r="C1161" s="54">
        <v>1</v>
      </c>
      <c r="D1161" s="2">
        <v>2789.06</v>
      </c>
      <c r="E1161" t="s">
        <v>2344</v>
      </c>
      <c r="F1161" t="s">
        <v>2345</v>
      </c>
      <c r="G1161" t="s">
        <v>2348</v>
      </c>
      <c r="H1161" s="54">
        <f>DATEDIF(Table4_2[[#This Row],[Date of Birth]],$K$1,"y")</f>
        <v>23</v>
      </c>
    </row>
    <row r="1162" spans="1:8" x14ac:dyDescent="0.3">
      <c r="A1162" t="s">
        <v>2047</v>
      </c>
      <c r="B1162" s="77">
        <v>36401</v>
      </c>
      <c r="C1162" s="54">
        <v>1</v>
      </c>
      <c r="D1162" s="2">
        <v>2775.19</v>
      </c>
      <c r="E1162" t="s">
        <v>2344</v>
      </c>
      <c r="F1162" t="s">
        <v>2347</v>
      </c>
      <c r="G1162" t="s">
        <v>2348</v>
      </c>
      <c r="H1162" s="54">
        <f>DATEDIF(Table4_2[[#This Row],[Date of Birth]],$K$1,"y")</f>
        <v>23</v>
      </c>
    </row>
    <row r="1163" spans="1:8" x14ac:dyDescent="0.3">
      <c r="A1163" t="s">
        <v>2048</v>
      </c>
      <c r="B1163" s="77">
        <v>38305</v>
      </c>
      <c r="C1163" s="54">
        <v>0</v>
      </c>
      <c r="D1163" s="2">
        <v>2773.46</v>
      </c>
      <c r="E1163" t="s">
        <v>2344</v>
      </c>
      <c r="F1163" t="s">
        <v>2347</v>
      </c>
      <c r="G1163" t="s">
        <v>2358</v>
      </c>
      <c r="H1163" s="54">
        <f>DATEDIF(Table4_2[[#This Row],[Date of Birth]],$K$1,"y")</f>
        <v>18</v>
      </c>
    </row>
    <row r="1164" spans="1:8" x14ac:dyDescent="0.3">
      <c r="A1164" t="s">
        <v>2049</v>
      </c>
      <c r="B1164" s="77">
        <v>35652</v>
      </c>
      <c r="C1164" s="54">
        <v>0</v>
      </c>
      <c r="D1164" s="2">
        <v>2758.99</v>
      </c>
      <c r="E1164" t="s">
        <v>2344</v>
      </c>
      <c r="F1164" t="s">
        <v>2347</v>
      </c>
      <c r="G1164" t="s">
        <v>2348</v>
      </c>
      <c r="H1164" s="54">
        <f>DATEDIF(Table4_2[[#This Row],[Date of Birth]],$K$1,"y")</f>
        <v>25</v>
      </c>
    </row>
    <row r="1165" spans="1:8" x14ac:dyDescent="0.3">
      <c r="A1165" t="s">
        <v>2050</v>
      </c>
      <c r="B1165" s="77">
        <v>36810</v>
      </c>
      <c r="C1165" s="54">
        <v>0</v>
      </c>
      <c r="D1165" s="2">
        <v>2755.02</v>
      </c>
      <c r="E1165" t="s">
        <v>2344</v>
      </c>
      <c r="F1165" t="s">
        <v>2347</v>
      </c>
      <c r="G1165" t="s">
        <v>2355</v>
      </c>
      <c r="H1165" s="54">
        <f>DATEDIF(Table4_2[[#This Row],[Date of Birth]],$K$1,"y")</f>
        <v>22</v>
      </c>
    </row>
    <row r="1166" spans="1:8" x14ac:dyDescent="0.3">
      <c r="A1166" t="s">
        <v>2051</v>
      </c>
      <c r="B1166" s="77">
        <v>36802</v>
      </c>
      <c r="C1166" s="54">
        <v>0</v>
      </c>
      <c r="D1166" s="2">
        <v>2741.95</v>
      </c>
      <c r="E1166" t="s">
        <v>2344</v>
      </c>
      <c r="F1166" t="s">
        <v>2345</v>
      </c>
      <c r="G1166" t="s">
        <v>2355</v>
      </c>
      <c r="H1166" s="54">
        <f>DATEDIF(Table4_2[[#This Row],[Date of Birth]],$K$1,"y")</f>
        <v>22</v>
      </c>
    </row>
    <row r="1167" spans="1:8" x14ac:dyDescent="0.3">
      <c r="A1167" t="s">
        <v>2052</v>
      </c>
      <c r="B1167" s="77">
        <v>36877</v>
      </c>
      <c r="C1167" s="54">
        <v>0</v>
      </c>
      <c r="D1167" s="2">
        <v>2731.91</v>
      </c>
      <c r="E1167" t="s">
        <v>2344</v>
      </c>
      <c r="F1167" t="s">
        <v>2345</v>
      </c>
      <c r="G1167" t="s">
        <v>2355</v>
      </c>
      <c r="H1167" s="54">
        <f>DATEDIF(Table4_2[[#This Row],[Date of Birth]],$K$1,"y")</f>
        <v>22</v>
      </c>
    </row>
    <row r="1168" spans="1:8" x14ac:dyDescent="0.3">
      <c r="A1168" t="s">
        <v>2053</v>
      </c>
      <c r="B1168" s="77">
        <v>37958</v>
      </c>
      <c r="C1168" s="54">
        <v>1</v>
      </c>
      <c r="D1168" s="2">
        <v>2730.11</v>
      </c>
      <c r="E1168" t="s">
        <v>2344</v>
      </c>
      <c r="F1168" t="s">
        <v>2345</v>
      </c>
      <c r="G1168" t="s">
        <v>2348</v>
      </c>
      <c r="H1168" s="54">
        <f>DATEDIF(Table4_2[[#This Row],[Date of Birth]],$K$1,"y")</f>
        <v>19</v>
      </c>
    </row>
    <row r="1169" spans="1:8" x14ac:dyDescent="0.3">
      <c r="A1169" t="s">
        <v>2054</v>
      </c>
      <c r="B1169" s="77">
        <v>35709</v>
      </c>
      <c r="C1169" s="54">
        <v>0</v>
      </c>
      <c r="D1169" s="2">
        <v>2727.4</v>
      </c>
      <c r="E1169" t="s">
        <v>2345</v>
      </c>
      <c r="F1169" t="s">
        <v>2345</v>
      </c>
      <c r="G1169" t="s">
        <v>2352</v>
      </c>
      <c r="H1169" s="54">
        <f>DATEDIF(Table4_2[[#This Row],[Date of Birth]],$K$1,"y")</f>
        <v>25</v>
      </c>
    </row>
    <row r="1170" spans="1:8" x14ac:dyDescent="0.3">
      <c r="A1170" t="s">
        <v>210</v>
      </c>
      <c r="B1170" s="77">
        <v>29912</v>
      </c>
      <c r="C1170" s="54">
        <v>1</v>
      </c>
      <c r="D1170" s="2">
        <v>35952.65</v>
      </c>
      <c r="E1170" t="s">
        <v>2347</v>
      </c>
      <c r="F1170" t="s">
        <v>2345</v>
      </c>
      <c r="G1170" t="s">
        <v>2349</v>
      </c>
      <c r="H1170" s="54">
        <f>DATEDIF(Table4_2[[#This Row],[Date of Birth]],$K$1,"y")</f>
        <v>41</v>
      </c>
    </row>
    <row r="1171" spans="1:8" x14ac:dyDescent="0.3">
      <c r="A1171" t="s">
        <v>2055</v>
      </c>
      <c r="B1171" s="77">
        <v>32375</v>
      </c>
      <c r="C1171" s="54">
        <v>3</v>
      </c>
      <c r="D1171" s="2">
        <v>2726.06</v>
      </c>
      <c r="E1171" t="s">
        <v>2344</v>
      </c>
      <c r="F1171" t="s">
        <v>2344</v>
      </c>
      <c r="G1171" t="s">
        <v>2346</v>
      </c>
      <c r="H1171" s="54">
        <f>DATEDIF(Table4_2[[#This Row],[Date of Birth]],$K$1,"y")</f>
        <v>34</v>
      </c>
    </row>
    <row r="1172" spans="1:8" x14ac:dyDescent="0.3">
      <c r="A1172" t="s">
        <v>2056</v>
      </c>
      <c r="B1172" s="77">
        <v>35733</v>
      </c>
      <c r="C1172" s="54">
        <v>0</v>
      </c>
      <c r="D1172" s="2">
        <v>2721.32</v>
      </c>
      <c r="E1172" t="s">
        <v>2347</v>
      </c>
      <c r="F1172" t="s">
        <v>2345</v>
      </c>
      <c r="G1172" t="s">
        <v>2357</v>
      </c>
      <c r="H1172" s="54">
        <f>DATEDIF(Table4_2[[#This Row],[Date of Birth]],$K$1,"y")</f>
        <v>25</v>
      </c>
    </row>
    <row r="1173" spans="1:8" x14ac:dyDescent="0.3">
      <c r="A1173" t="s">
        <v>2057</v>
      </c>
      <c r="B1173" s="77">
        <v>37839</v>
      </c>
      <c r="C1173" s="54">
        <v>1</v>
      </c>
      <c r="D1173" s="2">
        <v>2719.28</v>
      </c>
      <c r="E1173" t="s">
        <v>2344</v>
      </c>
      <c r="F1173" t="s">
        <v>2344</v>
      </c>
      <c r="G1173" t="s">
        <v>2348</v>
      </c>
      <c r="H1173" s="54">
        <f>DATEDIF(Table4_2[[#This Row],[Date of Birth]],$K$1,"y")</f>
        <v>19</v>
      </c>
    </row>
    <row r="1174" spans="1:8" x14ac:dyDescent="0.3">
      <c r="A1174" t="s">
        <v>2058</v>
      </c>
      <c r="B1174" s="77">
        <v>37956</v>
      </c>
      <c r="C1174" s="54">
        <v>1</v>
      </c>
      <c r="D1174" s="2">
        <v>2710.83</v>
      </c>
      <c r="E1174" t="s">
        <v>2344</v>
      </c>
      <c r="F1174" t="s">
        <v>2345</v>
      </c>
      <c r="G1174" t="s">
        <v>2348</v>
      </c>
      <c r="H1174" s="54">
        <f>DATEDIF(Table4_2[[#This Row],[Date of Birth]],$K$1,"y")</f>
        <v>19</v>
      </c>
    </row>
    <row r="1175" spans="1:8" x14ac:dyDescent="0.3">
      <c r="A1175" t="s">
        <v>2059</v>
      </c>
      <c r="B1175" s="77">
        <v>37946</v>
      </c>
      <c r="C1175" s="54">
        <v>1</v>
      </c>
      <c r="D1175" s="2">
        <v>2709.24</v>
      </c>
      <c r="E1175" t="s">
        <v>2344</v>
      </c>
      <c r="F1175" t="s">
        <v>2344</v>
      </c>
      <c r="G1175" t="s">
        <v>2348</v>
      </c>
      <c r="H1175" s="54">
        <f>DATEDIF(Table4_2[[#This Row],[Date of Birth]],$K$1,"y")</f>
        <v>19</v>
      </c>
    </row>
    <row r="1176" spans="1:8" x14ac:dyDescent="0.3">
      <c r="A1176" t="s">
        <v>2060</v>
      </c>
      <c r="B1176" s="77">
        <v>37819</v>
      </c>
      <c r="C1176" s="54">
        <v>1</v>
      </c>
      <c r="D1176" s="2">
        <v>2709.11</v>
      </c>
      <c r="E1176" t="s">
        <v>2344</v>
      </c>
      <c r="F1176" t="s">
        <v>2344</v>
      </c>
      <c r="G1176" t="s">
        <v>2348</v>
      </c>
      <c r="H1176" s="54">
        <f>DATEDIF(Table4_2[[#This Row],[Date of Birth]],$K$1,"y")</f>
        <v>19</v>
      </c>
    </row>
    <row r="1177" spans="1:8" x14ac:dyDescent="0.3">
      <c r="A1177" t="s">
        <v>2061</v>
      </c>
      <c r="B1177" s="77">
        <v>35229</v>
      </c>
      <c r="C1177" s="54">
        <v>0</v>
      </c>
      <c r="D1177" s="2">
        <v>2699.57</v>
      </c>
      <c r="E1177" t="s">
        <v>2344</v>
      </c>
      <c r="F1177" t="s">
        <v>2347</v>
      </c>
      <c r="G1177" t="s">
        <v>2348</v>
      </c>
      <c r="H1177" s="54">
        <f>DATEDIF(Table4_2[[#This Row],[Date of Birth]],$K$1,"y")</f>
        <v>26</v>
      </c>
    </row>
    <row r="1178" spans="1:8" x14ac:dyDescent="0.3">
      <c r="A1178" t="s">
        <v>2062</v>
      </c>
      <c r="B1178" s="77">
        <v>36322</v>
      </c>
      <c r="C1178" s="54">
        <v>0</v>
      </c>
      <c r="D1178" s="2">
        <v>2690.11</v>
      </c>
      <c r="E1178" t="s">
        <v>2344</v>
      </c>
      <c r="F1178" t="s">
        <v>2344</v>
      </c>
      <c r="G1178" t="s">
        <v>2348</v>
      </c>
      <c r="H1178" s="54">
        <f>DATEDIF(Table4_2[[#This Row],[Date of Birth]],$K$1,"y")</f>
        <v>23</v>
      </c>
    </row>
    <row r="1179" spans="1:8" x14ac:dyDescent="0.3">
      <c r="A1179" t="s">
        <v>2063</v>
      </c>
      <c r="B1179" s="77">
        <v>34609</v>
      </c>
      <c r="C1179" s="54">
        <v>0</v>
      </c>
      <c r="D1179" s="2">
        <v>2689.5</v>
      </c>
      <c r="E1179" t="s">
        <v>2345</v>
      </c>
      <c r="F1179" t="s">
        <v>2344</v>
      </c>
      <c r="G1179" t="s">
        <v>2346</v>
      </c>
      <c r="H1179" s="54">
        <f>DATEDIF(Table4_2[[#This Row],[Date of Birth]],$K$1,"y")</f>
        <v>28</v>
      </c>
    </row>
    <row r="1180" spans="1:8" x14ac:dyDescent="0.3">
      <c r="A1180" t="s">
        <v>2064</v>
      </c>
      <c r="B1180" s="77">
        <v>34594</v>
      </c>
      <c r="C1180" s="54">
        <v>0</v>
      </c>
      <c r="D1180" s="2">
        <v>2684.69</v>
      </c>
      <c r="E1180" t="s">
        <v>2344</v>
      </c>
      <c r="F1180" t="s">
        <v>2344</v>
      </c>
      <c r="G1180" t="s">
        <v>2346</v>
      </c>
      <c r="H1180" s="54">
        <f>DATEDIF(Table4_2[[#This Row],[Date of Birth]],$K$1,"y")</f>
        <v>28</v>
      </c>
    </row>
    <row r="1181" spans="1:8" x14ac:dyDescent="0.3">
      <c r="A1181" t="s">
        <v>211</v>
      </c>
      <c r="B1181" s="77">
        <v>33773</v>
      </c>
      <c r="C1181" s="54">
        <v>0</v>
      </c>
      <c r="D1181" s="2">
        <v>35883.269999999997</v>
      </c>
      <c r="E1181" t="s">
        <v>2344</v>
      </c>
      <c r="F1181" t="s">
        <v>2347</v>
      </c>
      <c r="G1181" t="s">
        <v>2349</v>
      </c>
      <c r="H1181" s="54">
        <f>DATEDIF(Table4_2[[#This Row],[Date of Birth]],$K$1,"y")</f>
        <v>30</v>
      </c>
    </row>
    <row r="1182" spans="1:8" x14ac:dyDescent="0.3">
      <c r="A1182" t="s">
        <v>2065</v>
      </c>
      <c r="B1182" s="77">
        <v>35282</v>
      </c>
      <c r="C1182" s="54">
        <v>0</v>
      </c>
      <c r="D1182" s="2">
        <v>2680.95</v>
      </c>
      <c r="E1182" t="s">
        <v>2345</v>
      </c>
      <c r="F1182" t="s">
        <v>2344</v>
      </c>
      <c r="G1182" t="s">
        <v>2348</v>
      </c>
      <c r="H1182" s="54">
        <f>DATEDIF(Table4_2[[#This Row],[Date of Birth]],$K$1,"y")</f>
        <v>26</v>
      </c>
    </row>
    <row r="1183" spans="1:8" x14ac:dyDescent="0.3">
      <c r="A1183" t="s">
        <v>2066</v>
      </c>
      <c r="B1183" s="77">
        <v>36869</v>
      </c>
      <c r="C1183" s="54">
        <v>1</v>
      </c>
      <c r="D1183" s="2">
        <v>2643.27</v>
      </c>
      <c r="E1183" t="s">
        <v>2344</v>
      </c>
      <c r="F1183" t="s">
        <v>2347</v>
      </c>
      <c r="G1183" t="s">
        <v>2348</v>
      </c>
      <c r="H1183" s="54">
        <f>DATEDIF(Table4_2[[#This Row],[Date of Birth]],$K$1,"y")</f>
        <v>22</v>
      </c>
    </row>
    <row r="1184" spans="1:8" x14ac:dyDescent="0.3">
      <c r="A1184" t="s">
        <v>2067</v>
      </c>
      <c r="B1184" s="77">
        <v>36701</v>
      </c>
      <c r="C1184" s="54">
        <v>1</v>
      </c>
      <c r="D1184" s="2">
        <v>2639.04</v>
      </c>
      <c r="E1184" t="s">
        <v>2344</v>
      </c>
      <c r="F1184" t="s">
        <v>2344</v>
      </c>
      <c r="G1184" t="s">
        <v>2348</v>
      </c>
      <c r="H1184" s="54">
        <f>DATEDIF(Table4_2[[#This Row],[Date of Birth]],$K$1,"y")</f>
        <v>22</v>
      </c>
    </row>
    <row r="1185" spans="1:8" x14ac:dyDescent="0.3">
      <c r="A1185" t="s">
        <v>2068</v>
      </c>
      <c r="B1185" s="77">
        <v>35668</v>
      </c>
      <c r="C1185" s="54">
        <v>0</v>
      </c>
      <c r="D1185" s="2">
        <v>2632.99</v>
      </c>
      <c r="E1185" t="s">
        <v>2344</v>
      </c>
      <c r="F1185" t="s">
        <v>2347</v>
      </c>
      <c r="G1185" t="s">
        <v>2349</v>
      </c>
      <c r="H1185" s="54">
        <f>DATEDIF(Table4_2[[#This Row],[Date of Birth]],$K$1,"y")</f>
        <v>25</v>
      </c>
    </row>
    <row r="1186" spans="1:8" x14ac:dyDescent="0.3">
      <c r="A1186" t="s">
        <v>2069</v>
      </c>
      <c r="B1186" s="77">
        <v>37129</v>
      </c>
      <c r="C1186" s="54">
        <v>1</v>
      </c>
      <c r="D1186" s="2">
        <v>2597.7800000000002</v>
      </c>
      <c r="E1186" t="s">
        <v>2344</v>
      </c>
      <c r="F1186" t="s">
        <v>2347</v>
      </c>
      <c r="G1186" t="s">
        <v>2349</v>
      </c>
      <c r="H1186" s="54">
        <f>DATEDIF(Table4_2[[#This Row],[Date of Birth]],$K$1,"y")</f>
        <v>21</v>
      </c>
    </row>
    <row r="1187" spans="1:8" x14ac:dyDescent="0.3">
      <c r="A1187" t="s">
        <v>2070</v>
      </c>
      <c r="B1187" s="77">
        <v>37100</v>
      </c>
      <c r="C1187" s="54">
        <v>0</v>
      </c>
      <c r="D1187" s="2">
        <v>2585.85</v>
      </c>
      <c r="E1187" t="s">
        <v>2344</v>
      </c>
      <c r="F1187" t="s">
        <v>2344</v>
      </c>
      <c r="G1187" t="s">
        <v>2355</v>
      </c>
      <c r="H1187" s="54">
        <f>DATEDIF(Table4_2[[#This Row],[Date of Birth]],$K$1,"y")</f>
        <v>21</v>
      </c>
    </row>
    <row r="1188" spans="1:8" x14ac:dyDescent="0.3">
      <c r="A1188" t="s">
        <v>2071</v>
      </c>
      <c r="B1188" s="77">
        <v>37179</v>
      </c>
      <c r="C1188" s="54">
        <v>1</v>
      </c>
      <c r="D1188" s="2">
        <v>2585.27</v>
      </c>
      <c r="E1188" t="s">
        <v>2344</v>
      </c>
      <c r="F1188" t="s">
        <v>2345</v>
      </c>
      <c r="G1188" t="s">
        <v>2349</v>
      </c>
      <c r="H1188" s="54">
        <f>DATEDIF(Table4_2[[#This Row],[Date of Birth]],$K$1,"y")</f>
        <v>21</v>
      </c>
    </row>
    <row r="1189" spans="1:8" x14ac:dyDescent="0.3">
      <c r="A1189" t="s">
        <v>2072</v>
      </c>
      <c r="B1189" s="77">
        <v>37457</v>
      </c>
      <c r="C1189" s="54">
        <v>0</v>
      </c>
      <c r="D1189" s="2">
        <v>2585.04</v>
      </c>
      <c r="E1189" t="s">
        <v>2344</v>
      </c>
      <c r="F1189" t="s">
        <v>2344</v>
      </c>
      <c r="G1189" t="s">
        <v>2358</v>
      </c>
      <c r="H1189" s="54">
        <f>DATEDIF(Table4_2[[#This Row],[Date of Birth]],$K$1,"y")</f>
        <v>20</v>
      </c>
    </row>
    <row r="1190" spans="1:8" x14ac:dyDescent="0.3">
      <c r="A1190" t="s">
        <v>2073</v>
      </c>
      <c r="B1190" s="77">
        <v>37540</v>
      </c>
      <c r="C1190" s="54">
        <v>2</v>
      </c>
      <c r="D1190" s="2">
        <v>2566.4699999999998</v>
      </c>
      <c r="E1190" t="s">
        <v>2344</v>
      </c>
      <c r="F1190" t="s">
        <v>2345</v>
      </c>
      <c r="G1190" t="s">
        <v>2346</v>
      </c>
      <c r="H1190" s="54">
        <f>DATEDIF(Table4_2[[#This Row],[Date of Birth]],$K$1,"y")</f>
        <v>20</v>
      </c>
    </row>
    <row r="1191" spans="1:8" x14ac:dyDescent="0.3">
      <c r="A1191" t="s">
        <v>2074</v>
      </c>
      <c r="B1191" s="77">
        <v>33559</v>
      </c>
      <c r="C1191" s="54">
        <v>3</v>
      </c>
      <c r="D1191" s="2">
        <v>2545.6799999999998</v>
      </c>
      <c r="E1191" t="s">
        <v>2344</v>
      </c>
      <c r="F1191" t="s">
        <v>2347</v>
      </c>
      <c r="G1191" t="s">
        <v>2346</v>
      </c>
      <c r="H1191" s="54">
        <f>DATEDIF(Table4_2[[#This Row],[Date of Birth]],$K$1,"y")</f>
        <v>31</v>
      </c>
    </row>
    <row r="1192" spans="1:8" x14ac:dyDescent="0.3">
      <c r="A1192" t="s">
        <v>212</v>
      </c>
      <c r="B1192" s="77">
        <v>28037</v>
      </c>
      <c r="C1192" s="54">
        <v>2</v>
      </c>
      <c r="D1192" s="2">
        <v>35733.96</v>
      </c>
      <c r="E1192" t="s">
        <v>2344</v>
      </c>
      <c r="F1192" t="s">
        <v>2344</v>
      </c>
      <c r="G1192" t="s">
        <v>2349</v>
      </c>
      <c r="H1192" s="54">
        <f>DATEDIF(Table4_2[[#This Row],[Date of Birth]],$K$1,"y")</f>
        <v>46</v>
      </c>
    </row>
    <row r="1193" spans="1:8" x14ac:dyDescent="0.3">
      <c r="A1193" t="s">
        <v>2075</v>
      </c>
      <c r="B1193" s="77">
        <v>33147</v>
      </c>
      <c r="C1193" s="54">
        <v>3</v>
      </c>
      <c r="D1193" s="2">
        <v>2540.39</v>
      </c>
      <c r="E1193" t="s">
        <v>2344</v>
      </c>
      <c r="F1193" t="s">
        <v>2344</v>
      </c>
      <c r="G1193" t="s">
        <v>2346</v>
      </c>
      <c r="H1193" s="54">
        <f>DATEDIF(Table4_2[[#This Row],[Date of Birth]],$K$1,"y")</f>
        <v>32</v>
      </c>
    </row>
    <row r="1194" spans="1:8" x14ac:dyDescent="0.3">
      <c r="A1194" t="s">
        <v>2076</v>
      </c>
      <c r="B1194" s="77">
        <v>35639</v>
      </c>
      <c r="C1194" s="54">
        <v>0</v>
      </c>
      <c r="D1194" s="2">
        <v>2534.39</v>
      </c>
      <c r="E1194" t="s">
        <v>2345</v>
      </c>
      <c r="F1194" t="s">
        <v>2345</v>
      </c>
      <c r="G1194" t="s">
        <v>2348</v>
      </c>
      <c r="H1194" s="54">
        <f>DATEDIF(Table4_2[[#This Row],[Date of Birth]],$K$1,"y")</f>
        <v>25</v>
      </c>
    </row>
    <row r="1195" spans="1:8" x14ac:dyDescent="0.3">
      <c r="A1195" t="s">
        <v>2077</v>
      </c>
      <c r="B1195" s="77">
        <v>36763</v>
      </c>
      <c r="C1195" s="54">
        <v>0</v>
      </c>
      <c r="D1195" s="2">
        <v>2527.8200000000002</v>
      </c>
      <c r="E1195" t="s">
        <v>2344</v>
      </c>
      <c r="F1195" t="s">
        <v>2345</v>
      </c>
      <c r="G1195" t="s">
        <v>2348</v>
      </c>
      <c r="H1195" s="54">
        <f>DATEDIF(Table4_2[[#This Row],[Date of Birth]],$K$1,"y")</f>
        <v>22</v>
      </c>
    </row>
    <row r="1196" spans="1:8" x14ac:dyDescent="0.3">
      <c r="A1196" t="s">
        <v>2078</v>
      </c>
      <c r="B1196" s="77">
        <v>35736</v>
      </c>
      <c r="C1196" s="54">
        <v>0</v>
      </c>
      <c r="D1196" s="2">
        <v>2523.17</v>
      </c>
      <c r="E1196" t="s">
        <v>2345</v>
      </c>
      <c r="F1196" t="s">
        <v>2347</v>
      </c>
      <c r="G1196" t="s">
        <v>2348</v>
      </c>
      <c r="H1196" s="54">
        <f>DATEDIF(Table4_2[[#This Row],[Date of Birth]],$K$1,"y")</f>
        <v>25</v>
      </c>
    </row>
    <row r="1197" spans="1:8" x14ac:dyDescent="0.3">
      <c r="A1197" t="s">
        <v>2079</v>
      </c>
      <c r="B1197" s="77">
        <v>33455</v>
      </c>
      <c r="C1197" s="54">
        <v>3</v>
      </c>
      <c r="D1197" s="2">
        <v>2510.79</v>
      </c>
      <c r="E1197" t="s">
        <v>2344</v>
      </c>
      <c r="F1197" t="s">
        <v>2347</v>
      </c>
      <c r="G1197" t="s">
        <v>2346</v>
      </c>
      <c r="H1197" s="54">
        <f>DATEDIF(Table4_2[[#This Row],[Date of Birth]],$K$1,"y")</f>
        <v>31</v>
      </c>
    </row>
    <row r="1198" spans="1:8" x14ac:dyDescent="0.3">
      <c r="A1198" t="s">
        <v>2080</v>
      </c>
      <c r="B1198" s="77">
        <v>38236</v>
      </c>
      <c r="C1198" s="54">
        <v>0</v>
      </c>
      <c r="D1198" s="2">
        <v>2500.9299999999998</v>
      </c>
      <c r="E1198" t="s">
        <v>2344</v>
      </c>
      <c r="F1198" t="s">
        <v>2344</v>
      </c>
      <c r="G1198" t="s">
        <v>2348</v>
      </c>
      <c r="H1198" s="54">
        <f>DATEDIF(Table4_2[[#This Row],[Date of Birth]],$K$1,"y")</f>
        <v>18</v>
      </c>
    </row>
    <row r="1199" spans="1:8" x14ac:dyDescent="0.3">
      <c r="A1199" t="s">
        <v>2081</v>
      </c>
      <c r="B1199" s="77">
        <v>34987</v>
      </c>
      <c r="C1199" s="54">
        <v>0</v>
      </c>
      <c r="D1199" s="2">
        <v>2498.41</v>
      </c>
      <c r="E1199" t="s">
        <v>2345</v>
      </c>
      <c r="F1199" t="s">
        <v>2345</v>
      </c>
      <c r="G1199" t="s">
        <v>2346</v>
      </c>
      <c r="H1199" s="54">
        <f>DATEDIF(Table4_2[[#This Row],[Date of Birth]],$K$1,"y")</f>
        <v>27</v>
      </c>
    </row>
    <row r="1200" spans="1:8" x14ac:dyDescent="0.3">
      <c r="A1200" t="s">
        <v>2082</v>
      </c>
      <c r="B1200" s="77">
        <v>34889</v>
      </c>
      <c r="C1200" s="54">
        <v>0</v>
      </c>
      <c r="D1200" s="2">
        <v>2497.04</v>
      </c>
      <c r="E1200" t="s">
        <v>2345</v>
      </c>
      <c r="F1200" t="s">
        <v>2345</v>
      </c>
      <c r="G1200" t="s">
        <v>2346</v>
      </c>
      <c r="H1200" s="54">
        <f>DATEDIF(Table4_2[[#This Row],[Date of Birth]],$K$1,"y")</f>
        <v>27</v>
      </c>
    </row>
    <row r="1201" spans="1:8" x14ac:dyDescent="0.3">
      <c r="A1201" t="s">
        <v>2083</v>
      </c>
      <c r="B1201" s="77">
        <v>34986</v>
      </c>
      <c r="C1201" s="54">
        <v>0</v>
      </c>
      <c r="D1201" s="2">
        <v>2494.02</v>
      </c>
      <c r="E1201" t="s">
        <v>2345</v>
      </c>
      <c r="F1201" t="s">
        <v>2347</v>
      </c>
      <c r="G1201" t="s">
        <v>2349</v>
      </c>
      <c r="H1201" s="54">
        <f>DATEDIF(Table4_2[[#This Row],[Date of Birth]],$K$1,"y")</f>
        <v>27</v>
      </c>
    </row>
    <row r="1202" spans="1:8" x14ac:dyDescent="0.3">
      <c r="A1202" t="s">
        <v>2084</v>
      </c>
      <c r="B1202" s="77">
        <v>35009</v>
      </c>
      <c r="C1202" s="54">
        <v>0</v>
      </c>
      <c r="D1202" s="2">
        <v>2483.7399999999998</v>
      </c>
      <c r="E1202" t="s">
        <v>2345</v>
      </c>
      <c r="F1202" t="s">
        <v>2344</v>
      </c>
      <c r="G1202" t="s">
        <v>2346</v>
      </c>
      <c r="H1202" s="54">
        <f>DATEDIF(Table4_2[[#This Row],[Date of Birth]],$K$1,"y")</f>
        <v>27</v>
      </c>
    </row>
    <row r="1203" spans="1:8" x14ac:dyDescent="0.3">
      <c r="A1203" t="s">
        <v>213</v>
      </c>
      <c r="B1203" s="77">
        <v>27225</v>
      </c>
      <c r="C1203" s="54">
        <v>0</v>
      </c>
      <c r="D1203" s="2">
        <v>35711.39</v>
      </c>
      <c r="E1203" t="s">
        <v>2344</v>
      </c>
      <c r="F1203" t="s">
        <v>2345</v>
      </c>
      <c r="G1203" t="s">
        <v>2348</v>
      </c>
      <c r="H1203" s="54">
        <f>DATEDIF(Table4_2[[#This Row],[Date of Birth]],$K$1,"y")</f>
        <v>48</v>
      </c>
    </row>
    <row r="1204" spans="1:8" x14ac:dyDescent="0.3">
      <c r="A1204" t="s">
        <v>2085</v>
      </c>
      <c r="B1204" s="77">
        <v>35966</v>
      </c>
      <c r="C1204" s="54">
        <v>0</v>
      </c>
      <c r="D1204" s="2">
        <v>2480.98</v>
      </c>
      <c r="E1204" t="s">
        <v>2344</v>
      </c>
      <c r="F1204" t="s">
        <v>2344</v>
      </c>
      <c r="G1204" t="s">
        <v>2346</v>
      </c>
      <c r="H1204" s="54">
        <f>DATEDIF(Table4_2[[#This Row],[Date of Birth]],$K$1,"y")</f>
        <v>24</v>
      </c>
    </row>
    <row r="1205" spans="1:8" x14ac:dyDescent="0.3">
      <c r="A1205" t="s">
        <v>2086</v>
      </c>
      <c r="B1205" s="77">
        <v>35978</v>
      </c>
      <c r="C1205" s="54">
        <v>0</v>
      </c>
      <c r="D1205" s="2">
        <v>2473.33</v>
      </c>
      <c r="E1205" t="s">
        <v>2344</v>
      </c>
      <c r="F1205" t="s">
        <v>2345</v>
      </c>
      <c r="G1205" t="s">
        <v>2346</v>
      </c>
      <c r="H1205" s="54">
        <f>DATEDIF(Table4_2[[#This Row],[Date of Birth]],$K$1,"y")</f>
        <v>24</v>
      </c>
    </row>
    <row r="1206" spans="1:8" x14ac:dyDescent="0.3">
      <c r="A1206" t="s">
        <v>2087</v>
      </c>
      <c r="B1206" s="77">
        <v>36024</v>
      </c>
      <c r="C1206" s="54">
        <v>0</v>
      </c>
      <c r="D1206" s="2">
        <v>2464.62</v>
      </c>
      <c r="E1206" t="s">
        <v>2344</v>
      </c>
      <c r="F1206" t="s">
        <v>2345</v>
      </c>
      <c r="G1206" t="s">
        <v>2346</v>
      </c>
      <c r="H1206" s="54">
        <f>DATEDIF(Table4_2[[#This Row],[Date of Birth]],$K$1,"y")</f>
        <v>24</v>
      </c>
    </row>
    <row r="1207" spans="1:8" x14ac:dyDescent="0.3">
      <c r="A1207" t="s">
        <v>2088</v>
      </c>
      <c r="B1207" s="77">
        <v>37448</v>
      </c>
      <c r="C1207" s="54">
        <v>0</v>
      </c>
      <c r="D1207" s="2">
        <v>2459.7199999999998</v>
      </c>
      <c r="E1207" t="s">
        <v>2344</v>
      </c>
      <c r="F1207" t="s">
        <v>2344</v>
      </c>
      <c r="G1207" t="s">
        <v>2355</v>
      </c>
      <c r="H1207" s="54">
        <f>DATEDIF(Table4_2[[#This Row],[Date of Birth]],$K$1,"y")</f>
        <v>20</v>
      </c>
    </row>
    <row r="1208" spans="1:8" x14ac:dyDescent="0.3">
      <c r="A1208" t="s">
        <v>2089</v>
      </c>
      <c r="B1208" s="77">
        <v>36118</v>
      </c>
      <c r="C1208" s="54">
        <v>0</v>
      </c>
      <c r="D1208" s="2">
        <v>2457.5</v>
      </c>
      <c r="E1208" t="s">
        <v>2344</v>
      </c>
      <c r="F1208" t="s">
        <v>2347</v>
      </c>
      <c r="G1208" t="s">
        <v>2349</v>
      </c>
      <c r="H1208" s="54">
        <f>DATEDIF(Table4_2[[#This Row],[Date of Birth]],$K$1,"y")</f>
        <v>24</v>
      </c>
    </row>
    <row r="1209" spans="1:8" x14ac:dyDescent="0.3">
      <c r="A1209" t="s">
        <v>2090</v>
      </c>
      <c r="B1209" s="77">
        <v>37466</v>
      </c>
      <c r="C1209" s="54">
        <v>0</v>
      </c>
      <c r="D1209" s="2">
        <v>2457.21</v>
      </c>
      <c r="E1209" t="s">
        <v>2344</v>
      </c>
      <c r="F1209" t="s">
        <v>2347</v>
      </c>
      <c r="G1209" t="s">
        <v>2355</v>
      </c>
      <c r="H1209" s="54">
        <f>DATEDIF(Table4_2[[#This Row],[Date of Birth]],$K$1,"y")</f>
        <v>20</v>
      </c>
    </row>
    <row r="1210" spans="1:8" x14ac:dyDescent="0.3">
      <c r="A1210" t="s">
        <v>2091</v>
      </c>
      <c r="B1210" s="77">
        <v>36485</v>
      </c>
      <c r="C1210" s="54">
        <v>1</v>
      </c>
      <c r="D1210" s="2">
        <v>2438.06</v>
      </c>
      <c r="E1210" t="s">
        <v>2344</v>
      </c>
      <c r="F1210" t="s">
        <v>2344</v>
      </c>
      <c r="G1210" t="s">
        <v>2346</v>
      </c>
      <c r="H1210" s="54">
        <f>DATEDIF(Table4_2[[#This Row],[Date of Birth]],$K$1,"y")</f>
        <v>23</v>
      </c>
    </row>
    <row r="1211" spans="1:8" x14ac:dyDescent="0.3">
      <c r="A1211" t="s">
        <v>2092</v>
      </c>
      <c r="B1211" s="77">
        <v>36476</v>
      </c>
      <c r="C1211" s="54">
        <v>1</v>
      </c>
      <c r="D1211" s="2">
        <v>2416.96</v>
      </c>
      <c r="E1211" t="s">
        <v>2344</v>
      </c>
      <c r="F1211" t="s">
        <v>2344</v>
      </c>
      <c r="G1211" t="s">
        <v>2349</v>
      </c>
      <c r="H1211" s="54">
        <f>DATEDIF(Table4_2[[#This Row],[Date of Birth]],$K$1,"y")</f>
        <v>23</v>
      </c>
    </row>
    <row r="1212" spans="1:8" x14ac:dyDescent="0.3">
      <c r="A1212" t="s">
        <v>2093</v>
      </c>
      <c r="B1212" s="77">
        <v>37045</v>
      </c>
      <c r="C1212" s="54">
        <v>0</v>
      </c>
      <c r="D1212" s="2">
        <v>2404.73</v>
      </c>
      <c r="E1212" t="s">
        <v>2344</v>
      </c>
      <c r="F1212" t="s">
        <v>2345</v>
      </c>
      <c r="G1212" t="s">
        <v>2348</v>
      </c>
      <c r="H1212" s="54">
        <f>DATEDIF(Table4_2[[#This Row],[Date of Birth]],$K$1,"y")</f>
        <v>22</v>
      </c>
    </row>
    <row r="1213" spans="1:8" x14ac:dyDescent="0.3">
      <c r="A1213" t="s">
        <v>2094</v>
      </c>
      <c r="B1213" s="77">
        <v>36382</v>
      </c>
      <c r="C1213" s="54">
        <v>0</v>
      </c>
      <c r="D1213" s="2">
        <v>2396.1</v>
      </c>
      <c r="E1213" t="s">
        <v>2344</v>
      </c>
      <c r="F1213" t="s">
        <v>2347</v>
      </c>
      <c r="G1213" t="s">
        <v>2351</v>
      </c>
      <c r="H1213" s="54">
        <f>DATEDIF(Table4_2[[#This Row],[Date of Birth]],$K$1,"y")</f>
        <v>23</v>
      </c>
    </row>
    <row r="1214" spans="1:8" x14ac:dyDescent="0.3">
      <c r="A1214" t="s">
        <v>214</v>
      </c>
      <c r="B1214" s="77">
        <v>28843</v>
      </c>
      <c r="C1214" s="54">
        <v>2</v>
      </c>
      <c r="D1214" s="2">
        <v>35701.9</v>
      </c>
      <c r="E1214" t="s">
        <v>2344</v>
      </c>
      <c r="F1214" t="s">
        <v>2347</v>
      </c>
      <c r="G1214" t="s">
        <v>2349</v>
      </c>
      <c r="H1214" s="54">
        <f>DATEDIF(Table4_2[[#This Row],[Date of Birth]],$K$1,"y")</f>
        <v>44</v>
      </c>
    </row>
    <row r="1215" spans="1:8" x14ac:dyDescent="0.3">
      <c r="A1215" t="s">
        <v>2095</v>
      </c>
      <c r="B1215" s="77">
        <v>36511</v>
      </c>
      <c r="C1215" s="54">
        <v>0</v>
      </c>
      <c r="D1215" s="2">
        <v>2395.17</v>
      </c>
      <c r="E1215" t="s">
        <v>2344</v>
      </c>
      <c r="F1215" t="s">
        <v>2347</v>
      </c>
      <c r="G1215" t="s">
        <v>2357</v>
      </c>
      <c r="H1215" s="54">
        <f>DATEDIF(Table4_2[[#This Row],[Date of Birth]],$K$1,"y")</f>
        <v>23</v>
      </c>
    </row>
    <row r="1216" spans="1:8" x14ac:dyDescent="0.3">
      <c r="A1216" t="s">
        <v>2096</v>
      </c>
      <c r="B1216" s="77">
        <v>32489</v>
      </c>
      <c r="C1216" s="54">
        <v>3</v>
      </c>
      <c r="D1216" s="2">
        <v>2373.3000000000002</v>
      </c>
      <c r="E1216" t="s">
        <v>2344</v>
      </c>
      <c r="F1216" t="s">
        <v>2344</v>
      </c>
      <c r="G1216" t="s">
        <v>2346</v>
      </c>
      <c r="H1216" s="54">
        <f>DATEDIF(Table4_2[[#This Row],[Date of Birth]],$K$1,"y")</f>
        <v>34</v>
      </c>
    </row>
    <row r="1217" spans="1:8" x14ac:dyDescent="0.3">
      <c r="A1217" t="s">
        <v>2097</v>
      </c>
      <c r="B1217" s="77">
        <v>37565</v>
      </c>
      <c r="C1217" s="54">
        <v>1</v>
      </c>
      <c r="D1217" s="2">
        <v>2362.23</v>
      </c>
      <c r="E1217" t="s">
        <v>2344</v>
      </c>
      <c r="F1217" t="s">
        <v>2347</v>
      </c>
      <c r="G1217" t="s">
        <v>2348</v>
      </c>
      <c r="H1217" s="54">
        <f>DATEDIF(Table4_2[[#This Row],[Date of Birth]],$K$1,"y")</f>
        <v>20</v>
      </c>
    </row>
    <row r="1218" spans="1:8" x14ac:dyDescent="0.3">
      <c r="A1218" t="s">
        <v>2098</v>
      </c>
      <c r="B1218" s="77">
        <v>36089</v>
      </c>
      <c r="C1218" s="54">
        <v>0</v>
      </c>
      <c r="D1218" s="2">
        <v>2352.9699999999998</v>
      </c>
      <c r="E1218" t="s">
        <v>2345</v>
      </c>
      <c r="F1218" t="s">
        <v>2345</v>
      </c>
      <c r="G1218" t="s">
        <v>2348</v>
      </c>
      <c r="H1218" s="54">
        <f>DATEDIF(Table4_2[[#This Row],[Date of Birth]],$K$1,"y")</f>
        <v>24</v>
      </c>
    </row>
    <row r="1219" spans="1:8" x14ac:dyDescent="0.3">
      <c r="A1219" t="s">
        <v>2099</v>
      </c>
      <c r="B1219" s="77">
        <v>37943</v>
      </c>
      <c r="C1219" s="54">
        <v>1</v>
      </c>
      <c r="D1219" s="2">
        <v>2331.52</v>
      </c>
      <c r="E1219" t="s">
        <v>2344</v>
      </c>
      <c r="F1219" t="s">
        <v>2345</v>
      </c>
      <c r="G1219" t="s">
        <v>2349</v>
      </c>
      <c r="H1219" s="54">
        <f>DATEDIF(Table4_2[[#This Row],[Date of Birth]],$K$1,"y")</f>
        <v>19</v>
      </c>
    </row>
    <row r="1220" spans="1:8" x14ac:dyDescent="0.3">
      <c r="A1220" t="s">
        <v>2100</v>
      </c>
      <c r="B1220" s="77">
        <v>35416</v>
      </c>
      <c r="C1220" s="54">
        <v>0</v>
      </c>
      <c r="D1220" s="2">
        <v>2322.62</v>
      </c>
      <c r="E1220" t="s">
        <v>2344</v>
      </c>
      <c r="F1220" t="s">
        <v>2347</v>
      </c>
      <c r="G1220" t="s">
        <v>2346</v>
      </c>
      <c r="H1220" s="54">
        <f>DATEDIF(Table4_2[[#This Row],[Date of Birth]],$K$1,"y")</f>
        <v>26</v>
      </c>
    </row>
    <row r="1221" spans="1:8" x14ac:dyDescent="0.3">
      <c r="A1221" t="s">
        <v>2101</v>
      </c>
      <c r="B1221" s="77">
        <v>38236</v>
      </c>
      <c r="C1221" s="54">
        <v>2</v>
      </c>
      <c r="D1221" s="2">
        <v>2304</v>
      </c>
      <c r="E1221" t="s">
        <v>2344</v>
      </c>
      <c r="F1221" t="s">
        <v>2345</v>
      </c>
      <c r="G1221" t="s">
        <v>2346</v>
      </c>
      <c r="H1221" s="54">
        <f>DATEDIF(Table4_2[[#This Row],[Date of Birth]],$K$1,"y")</f>
        <v>18</v>
      </c>
    </row>
    <row r="1222" spans="1:8" x14ac:dyDescent="0.3">
      <c r="A1222" t="s">
        <v>2102</v>
      </c>
      <c r="B1222" s="77">
        <v>35397</v>
      </c>
      <c r="C1222" s="54">
        <v>0</v>
      </c>
      <c r="D1222" s="2">
        <v>2302.3000000000002</v>
      </c>
      <c r="E1222" t="s">
        <v>2347</v>
      </c>
      <c r="F1222" t="s">
        <v>2344</v>
      </c>
      <c r="G1222" t="s">
        <v>2349</v>
      </c>
      <c r="H1222" s="54">
        <f>DATEDIF(Table4_2[[#This Row],[Date of Birth]],$K$1,"y")</f>
        <v>26</v>
      </c>
    </row>
    <row r="1223" spans="1:8" x14ac:dyDescent="0.3">
      <c r="A1223" t="s">
        <v>2103</v>
      </c>
      <c r="B1223" s="77">
        <v>32786</v>
      </c>
      <c r="C1223" s="54">
        <v>3</v>
      </c>
      <c r="D1223" s="2">
        <v>2295.2399999999998</v>
      </c>
      <c r="E1223" t="s">
        <v>2344</v>
      </c>
      <c r="F1223" t="s">
        <v>2347</v>
      </c>
      <c r="G1223" t="s">
        <v>2346</v>
      </c>
      <c r="H1223" s="54">
        <f>DATEDIF(Table4_2[[#This Row],[Date of Birth]],$K$1,"y")</f>
        <v>33</v>
      </c>
    </row>
    <row r="1224" spans="1:8" x14ac:dyDescent="0.3">
      <c r="A1224" t="s">
        <v>2104</v>
      </c>
      <c r="B1224" s="77">
        <v>33405</v>
      </c>
      <c r="C1224" s="54">
        <v>3</v>
      </c>
      <c r="D1224" s="2">
        <v>2277.7199999999998</v>
      </c>
      <c r="E1224" t="s">
        <v>2344</v>
      </c>
      <c r="F1224" t="s">
        <v>2347</v>
      </c>
      <c r="G1224" t="s">
        <v>2346</v>
      </c>
      <c r="H1224" s="54">
        <f>DATEDIF(Table4_2[[#This Row],[Date of Birth]],$K$1,"y")</f>
        <v>31</v>
      </c>
    </row>
    <row r="1225" spans="1:8" x14ac:dyDescent="0.3">
      <c r="A1225" t="s">
        <v>26</v>
      </c>
      <c r="B1225" s="77">
        <v>22445</v>
      </c>
      <c r="C1225" s="54">
        <v>1</v>
      </c>
      <c r="D1225" s="2">
        <v>47403.88</v>
      </c>
      <c r="E1225" t="s">
        <v>2347</v>
      </c>
      <c r="F1225" t="s">
        <v>2345</v>
      </c>
      <c r="G1225" t="s">
        <v>2349</v>
      </c>
      <c r="H1225" s="54">
        <f>DATEDIF(Table4_2[[#This Row],[Date of Birth]],$K$1,"y")</f>
        <v>61</v>
      </c>
    </row>
    <row r="1226" spans="1:8" x14ac:dyDescent="0.3">
      <c r="A1226" t="s">
        <v>215</v>
      </c>
      <c r="B1226" s="77">
        <v>36877</v>
      </c>
      <c r="C1226" s="54">
        <v>3</v>
      </c>
      <c r="D1226" s="2">
        <v>35595.589999999997</v>
      </c>
      <c r="E1226" t="s">
        <v>2344</v>
      </c>
      <c r="F1226" t="s">
        <v>2345</v>
      </c>
      <c r="G1226" t="s">
        <v>2346</v>
      </c>
      <c r="H1226" s="54">
        <f>DATEDIF(Table4_2[[#This Row],[Date of Birth]],$K$1,"y")</f>
        <v>22</v>
      </c>
    </row>
    <row r="1227" spans="1:8" x14ac:dyDescent="0.3">
      <c r="A1227" t="s">
        <v>2105</v>
      </c>
      <c r="B1227" s="77">
        <v>37572</v>
      </c>
      <c r="C1227" s="54">
        <v>0</v>
      </c>
      <c r="D1227" s="2">
        <v>2261.5700000000002</v>
      </c>
      <c r="E1227" t="s">
        <v>2344</v>
      </c>
      <c r="F1227" t="s">
        <v>2347</v>
      </c>
      <c r="G1227" t="s">
        <v>2348</v>
      </c>
      <c r="H1227" s="54">
        <f>DATEDIF(Table4_2[[#This Row],[Date of Birth]],$K$1,"y")</f>
        <v>20</v>
      </c>
    </row>
    <row r="1228" spans="1:8" x14ac:dyDescent="0.3">
      <c r="A1228" t="s">
        <v>2106</v>
      </c>
      <c r="B1228" s="77">
        <v>37452</v>
      </c>
      <c r="C1228" s="54">
        <v>0</v>
      </c>
      <c r="D1228" s="2">
        <v>2257.48</v>
      </c>
      <c r="E1228" t="s">
        <v>2344</v>
      </c>
      <c r="F1228" t="s">
        <v>2347</v>
      </c>
      <c r="G1228" t="s">
        <v>2348</v>
      </c>
      <c r="H1228" s="54">
        <f>DATEDIF(Table4_2[[#This Row],[Date of Birth]],$K$1,"y")</f>
        <v>20</v>
      </c>
    </row>
    <row r="1229" spans="1:8" x14ac:dyDescent="0.3">
      <c r="A1229" t="s">
        <v>2107</v>
      </c>
      <c r="B1229" s="77">
        <v>36871</v>
      </c>
      <c r="C1229" s="54">
        <v>0</v>
      </c>
      <c r="D1229" s="2">
        <v>2254.8000000000002</v>
      </c>
      <c r="E1229" t="s">
        <v>2344</v>
      </c>
      <c r="F1229" t="s">
        <v>2345</v>
      </c>
      <c r="G1229" t="s">
        <v>2352</v>
      </c>
      <c r="H1229" s="54">
        <f>DATEDIF(Table4_2[[#This Row],[Date of Birth]],$K$1,"y")</f>
        <v>22</v>
      </c>
    </row>
    <row r="1230" spans="1:8" x14ac:dyDescent="0.3">
      <c r="A1230" t="s">
        <v>2108</v>
      </c>
      <c r="B1230" s="77">
        <v>36707</v>
      </c>
      <c r="C1230" s="54">
        <v>0</v>
      </c>
      <c r="D1230" s="2">
        <v>2250.84</v>
      </c>
      <c r="E1230" t="s">
        <v>2344</v>
      </c>
      <c r="F1230" t="s">
        <v>2344</v>
      </c>
      <c r="G1230" t="s">
        <v>2353</v>
      </c>
      <c r="H1230" s="54">
        <f>DATEDIF(Table4_2[[#This Row],[Date of Birth]],$K$1,"y")</f>
        <v>22</v>
      </c>
    </row>
    <row r="1231" spans="1:8" x14ac:dyDescent="0.3">
      <c r="A1231" t="s">
        <v>2109</v>
      </c>
      <c r="B1231" s="77">
        <v>37965</v>
      </c>
      <c r="C1231" s="54">
        <v>1</v>
      </c>
      <c r="D1231" s="2">
        <v>2221.56</v>
      </c>
      <c r="E1231" t="s">
        <v>2344</v>
      </c>
      <c r="F1231" t="s">
        <v>2345</v>
      </c>
      <c r="G1231" t="s">
        <v>2348</v>
      </c>
      <c r="H1231" s="54">
        <f>DATEDIF(Table4_2[[#This Row],[Date of Birth]],$K$1,"y")</f>
        <v>19</v>
      </c>
    </row>
    <row r="1232" spans="1:8" x14ac:dyDescent="0.3">
      <c r="A1232" t="s">
        <v>2110</v>
      </c>
      <c r="B1232" s="77">
        <v>38333</v>
      </c>
      <c r="C1232" s="54">
        <v>1</v>
      </c>
      <c r="D1232" s="2">
        <v>2219.4499999999998</v>
      </c>
      <c r="E1232" t="s">
        <v>2344</v>
      </c>
      <c r="F1232" t="s">
        <v>2347</v>
      </c>
      <c r="G1232" t="s">
        <v>2346</v>
      </c>
      <c r="H1232" s="54">
        <f>DATEDIF(Table4_2[[#This Row],[Date of Birth]],$K$1,"y")</f>
        <v>18</v>
      </c>
    </row>
    <row r="1233" spans="1:8" x14ac:dyDescent="0.3">
      <c r="A1233" t="s">
        <v>2111</v>
      </c>
      <c r="B1233" s="77">
        <v>38255</v>
      </c>
      <c r="C1233" s="54">
        <v>0</v>
      </c>
      <c r="D1233" s="2">
        <v>2217.6</v>
      </c>
      <c r="E1233" t="s">
        <v>2344</v>
      </c>
      <c r="F1233" t="s">
        <v>2347</v>
      </c>
      <c r="G1233" t="s">
        <v>2355</v>
      </c>
      <c r="H1233" s="54">
        <f>DATEDIF(Table4_2[[#This Row],[Date of Birth]],$K$1,"y")</f>
        <v>18</v>
      </c>
    </row>
    <row r="1234" spans="1:8" x14ac:dyDescent="0.3">
      <c r="A1234" t="s">
        <v>2112</v>
      </c>
      <c r="B1234" s="77">
        <v>38151</v>
      </c>
      <c r="C1234" s="54">
        <v>0</v>
      </c>
      <c r="D1234" s="2">
        <v>2217.4699999999998</v>
      </c>
      <c r="E1234" t="s">
        <v>2344</v>
      </c>
      <c r="F1234" t="s">
        <v>2347</v>
      </c>
      <c r="G1234" t="s">
        <v>2355</v>
      </c>
      <c r="H1234" s="54">
        <f>DATEDIF(Table4_2[[#This Row],[Date of Birth]],$K$1,"y")</f>
        <v>18</v>
      </c>
    </row>
    <row r="1235" spans="1:8" x14ac:dyDescent="0.3">
      <c r="A1235" t="s">
        <v>2113</v>
      </c>
      <c r="B1235" s="77">
        <v>34655</v>
      </c>
      <c r="C1235" s="54">
        <v>0</v>
      </c>
      <c r="D1235" s="2">
        <v>2213.21</v>
      </c>
      <c r="E1235" t="s">
        <v>2344</v>
      </c>
      <c r="F1235" t="s">
        <v>2344</v>
      </c>
      <c r="G1235" t="s">
        <v>2346</v>
      </c>
      <c r="H1235" s="54">
        <f>DATEDIF(Table4_2[[#This Row],[Date of Birth]],$K$1,"y")</f>
        <v>28</v>
      </c>
    </row>
    <row r="1236" spans="1:8" x14ac:dyDescent="0.3">
      <c r="A1236" t="s">
        <v>2114</v>
      </c>
      <c r="B1236" s="77">
        <v>38195</v>
      </c>
      <c r="C1236" s="54">
        <v>0</v>
      </c>
      <c r="D1236" s="2">
        <v>2211.13</v>
      </c>
      <c r="E1236" t="s">
        <v>2344</v>
      </c>
      <c r="F1236" t="s">
        <v>2344</v>
      </c>
      <c r="G1236" t="s">
        <v>2355</v>
      </c>
      <c r="H1236" s="54">
        <f>DATEDIF(Table4_2[[#This Row],[Date of Birth]],$K$1,"y")</f>
        <v>18</v>
      </c>
    </row>
    <row r="1237" spans="1:8" x14ac:dyDescent="0.3">
      <c r="A1237" t="s">
        <v>216</v>
      </c>
      <c r="B1237" s="77">
        <v>36849</v>
      </c>
      <c r="C1237" s="54">
        <v>0</v>
      </c>
      <c r="D1237" s="2">
        <v>35585.58</v>
      </c>
      <c r="E1237" t="s">
        <v>2344</v>
      </c>
      <c r="F1237" t="s">
        <v>2345</v>
      </c>
      <c r="G1237" t="s">
        <v>2349</v>
      </c>
      <c r="H1237" s="54">
        <f>DATEDIF(Table4_2[[#This Row],[Date of Birth]],$K$1,"y")</f>
        <v>22</v>
      </c>
    </row>
    <row r="1238" spans="1:8" x14ac:dyDescent="0.3">
      <c r="A1238" t="s">
        <v>2115</v>
      </c>
      <c r="B1238" s="77">
        <v>38205</v>
      </c>
      <c r="C1238" s="54">
        <v>0</v>
      </c>
      <c r="D1238" s="2">
        <v>2207.6999999999998</v>
      </c>
      <c r="E1238" t="s">
        <v>2344</v>
      </c>
      <c r="F1238" t="s">
        <v>2344</v>
      </c>
      <c r="G1238" t="s">
        <v>2355</v>
      </c>
      <c r="H1238" s="54">
        <f>DATEDIF(Table4_2[[#This Row],[Date of Birth]],$K$1,"y")</f>
        <v>18</v>
      </c>
    </row>
    <row r="1239" spans="1:8" x14ac:dyDescent="0.3">
      <c r="A1239" t="s">
        <v>2116</v>
      </c>
      <c r="B1239" s="77">
        <v>38304</v>
      </c>
      <c r="C1239" s="54">
        <v>0</v>
      </c>
      <c r="D1239" s="2">
        <v>2205.98</v>
      </c>
      <c r="E1239" t="s">
        <v>2344</v>
      </c>
      <c r="F1239" t="s">
        <v>2345</v>
      </c>
      <c r="G1239" t="s">
        <v>2355</v>
      </c>
      <c r="H1239" s="54">
        <f>DATEDIF(Table4_2[[#This Row],[Date of Birth]],$K$1,"y")</f>
        <v>18</v>
      </c>
    </row>
    <row r="1240" spans="1:8" x14ac:dyDescent="0.3">
      <c r="A1240" t="s">
        <v>2117</v>
      </c>
      <c r="B1240" s="77">
        <v>38288</v>
      </c>
      <c r="C1240" s="54">
        <v>0</v>
      </c>
      <c r="D1240" s="2">
        <v>2203.7399999999998</v>
      </c>
      <c r="E1240" t="s">
        <v>2344</v>
      </c>
      <c r="F1240" t="s">
        <v>2344</v>
      </c>
      <c r="G1240" t="s">
        <v>2355</v>
      </c>
      <c r="H1240" s="54">
        <f>DATEDIF(Table4_2[[#This Row],[Date of Birth]],$K$1,"y")</f>
        <v>18</v>
      </c>
    </row>
    <row r="1241" spans="1:8" x14ac:dyDescent="0.3">
      <c r="A1241" t="s">
        <v>2118</v>
      </c>
      <c r="B1241" s="77">
        <v>38205</v>
      </c>
      <c r="C1241" s="54">
        <v>0</v>
      </c>
      <c r="D1241" s="2">
        <v>2203.4699999999998</v>
      </c>
      <c r="E1241" t="s">
        <v>2344</v>
      </c>
      <c r="F1241" t="s">
        <v>2344</v>
      </c>
      <c r="G1241" t="s">
        <v>2355</v>
      </c>
      <c r="H1241" s="54">
        <f>DATEDIF(Table4_2[[#This Row],[Date of Birth]],$K$1,"y")</f>
        <v>18</v>
      </c>
    </row>
    <row r="1242" spans="1:8" x14ac:dyDescent="0.3">
      <c r="A1242" t="s">
        <v>2119</v>
      </c>
      <c r="B1242" s="77">
        <v>38195</v>
      </c>
      <c r="C1242" s="54">
        <v>1</v>
      </c>
      <c r="D1242" s="2">
        <v>2201.1</v>
      </c>
      <c r="E1242" t="s">
        <v>2344</v>
      </c>
      <c r="F1242" t="s">
        <v>2345</v>
      </c>
      <c r="G1242" t="s">
        <v>2346</v>
      </c>
      <c r="H1242" s="54">
        <f>DATEDIF(Table4_2[[#This Row],[Date of Birth]],$K$1,"y")</f>
        <v>18</v>
      </c>
    </row>
    <row r="1243" spans="1:8" x14ac:dyDescent="0.3">
      <c r="A1243" t="s">
        <v>2120</v>
      </c>
      <c r="B1243" s="77">
        <v>38242</v>
      </c>
      <c r="C1243" s="54">
        <v>0</v>
      </c>
      <c r="D1243" s="2">
        <v>2200.83</v>
      </c>
      <c r="E1243" t="s">
        <v>2344</v>
      </c>
      <c r="F1243" t="s">
        <v>2344</v>
      </c>
      <c r="G1243" t="s">
        <v>2355</v>
      </c>
      <c r="H1243" s="54">
        <f>DATEDIF(Table4_2[[#This Row],[Date of Birth]],$K$1,"y")</f>
        <v>18</v>
      </c>
    </row>
    <row r="1244" spans="1:8" x14ac:dyDescent="0.3">
      <c r="A1244" t="s">
        <v>2121</v>
      </c>
      <c r="B1244" s="77">
        <v>38233</v>
      </c>
      <c r="C1244" s="54">
        <v>0</v>
      </c>
      <c r="D1244" s="2">
        <v>2198.19</v>
      </c>
      <c r="E1244" t="s">
        <v>2344</v>
      </c>
      <c r="F1244" t="s">
        <v>2347</v>
      </c>
      <c r="G1244" t="s">
        <v>2356</v>
      </c>
      <c r="H1244" s="54">
        <f>DATEDIF(Table4_2[[#This Row],[Date of Birth]],$K$1,"y")</f>
        <v>18</v>
      </c>
    </row>
    <row r="1245" spans="1:8" x14ac:dyDescent="0.3">
      <c r="A1245" t="s">
        <v>2122</v>
      </c>
      <c r="B1245" s="77">
        <v>38328</v>
      </c>
      <c r="C1245" s="54">
        <v>0</v>
      </c>
      <c r="D1245" s="2">
        <v>2196.4699999999998</v>
      </c>
      <c r="E1245" t="s">
        <v>2344</v>
      </c>
      <c r="F1245" t="s">
        <v>2345</v>
      </c>
      <c r="G1245" t="s">
        <v>2355</v>
      </c>
      <c r="H1245" s="54">
        <f>DATEDIF(Table4_2[[#This Row],[Date of Birth]],$K$1,"y")</f>
        <v>18</v>
      </c>
    </row>
    <row r="1246" spans="1:8" x14ac:dyDescent="0.3">
      <c r="A1246" t="s">
        <v>2123</v>
      </c>
      <c r="B1246" s="77">
        <v>33588</v>
      </c>
      <c r="C1246" s="54">
        <v>3</v>
      </c>
      <c r="D1246" s="2">
        <v>2193.1999999999998</v>
      </c>
      <c r="E1246" t="s">
        <v>2344</v>
      </c>
      <c r="F1246" t="s">
        <v>2344</v>
      </c>
      <c r="G1246" t="s">
        <v>2348</v>
      </c>
      <c r="H1246" s="54">
        <f>DATEDIF(Table4_2[[#This Row],[Date of Birth]],$K$1,"y")</f>
        <v>31</v>
      </c>
    </row>
    <row r="1247" spans="1:8" x14ac:dyDescent="0.3">
      <c r="A1247" t="s">
        <v>2124</v>
      </c>
      <c r="B1247" s="77">
        <v>34604</v>
      </c>
      <c r="C1247" s="54">
        <v>0</v>
      </c>
      <c r="D1247" s="2">
        <v>2170.08</v>
      </c>
      <c r="E1247" t="s">
        <v>2344</v>
      </c>
      <c r="F1247" t="s">
        <v>2344</v>
      </c>
      <c r="G1247" t="s">
        <v>2346</v>
      </c>
      <c r="H1247" s="54">
        <f>DATEDIF(Table4_2[[#This Row],[Date of Birth]],$K$1,"y")</f>
        <v>28</v>
      </c>
    </row>
    <row r="1248" spans="1:8" x14ac:dyDescent="0.3">
      <c r="A1248" t="s">
        <v>217</v>
      </c>
      <c r="B1248" s="77">
        <v>26155</v>
      </c>
      <c r="C1248" s="54">
        <v>0</v>
      </c>
      <c r="D1248" s="2">
        <v>35583.17</v>
      </c>
      <c r="E1248" t="s">
        <v>2347</v>
      </c>
      <c r="F1248" t="s">
        <v>2345</v>
      </c>
      <c r="G1248" t="s">
        <v>2349</v>
      </c>
      <c r="H1248" s="54">
        <f>DATEDIF(Table4_2[[#This Row],[Date of Birth]],$K$1,"y")</f>
        <v>51</v>
      </c>
    </row>
    <row r="1249" spans="1:8" x14ac:dyDescent="0.3">
      <c r="A1249" t="s">
        <v>2125</v>
      </c>
      <c r="B1249" s="77">
        <v>36761</v>
      </c>
      <c r="C1249" s="54">
        <v>0</v>
      </c>
      <c r="D1249" s="2">
        <v>2166.73</v>
      </c>
      <c r="E1249" t="s">
        <v>2344</v>
      </c>
      <c r="F1249" t="s">
        <v>2344</v>
      </c>
      <c r="G1249" t="s">
        <v>2349</v>
      </c>
      <c r="H1249" s="54">
        <f>DATEDIF(Table4_2[[#This Row],[Date of Birth]],$K$1,"y")</f>
        <v>22</v>
      </c>
    </row>
    <row r="1250" spans="1:8" x14ac:dyDescent="0.3">
      <c r="A1250" t="s">
        <v>2126</v>
      </c>
      <c r="B1250" s="77">
        <v>36870</v>
      </c>
      <c r="C1250" s="54">
        <v>0</v>
      </c>
      <c r="D1250" s="2">
        <v>2156.75</v>
      </c>
      <c r="E1250" t="s">
        <v>2344</v>
      </c>
      <c r="F1250" t="s">
        <v>2344</v>
      </c>
      <c r="G1250" t="s">
        <v>2346</v>
      </c>
      <c r="H1250" s="54">
        <f>DATEDIF(Table4_2[[#This Row],[Date of Birth]],$K$1,"y")</f>
        <v>22</v>
      </c>
    </row>
    <row r="1251" spans="1:8" x14ac:dyDescent="0.3">
      <c r="A1251" t="s">
        <v>2127</v>
      </c>
      <c r="B1251" s="77">
        <v>36859</v>
      </c>
      <c r="C1251" s="54">
        <v>0</v>
      </c>
      <c r="D1251" s="2">
        <v>2155.6799999999998</v>
      </c>
      <c r="E1251" t="s">
        <v>2344</v>
      </c>
      <c r="F1251" t="s">
        <v>2345</v>
      </c>
      <c r="G1251" t="s">
        <v>2346</v>
      </c>
      <c r="H1251" s="54">
        <f>DATEDIF(Table4_2[[#This Row],[Date of Birth]],$K$1,"y")</f>
        <v>22</v>
      </c>
    </row>
    <row r="1252" spans="1:8" x14ac:dyDescent="0.3">
      <c r="A1252" t="s">
        <v>2128</v>
      </c>
      <c r="B1252" s="77">
        <v>36821</v>
      </c>
      <c r="C1252" s="54">
        <v>0</v>
      </c>
      <c r="D1252" s="2">
        <v>2154.36</v>
      </c>
      <c r="E1252" t="s">
        <v>2344</v>
      </c>
      <c r="F1252" t="s">
        <v>2344</v>
      </c>
      <c r="G1252" t="s">
        <v>2349</v>
      </c>
      <c r="H1252" s="54">
        <f>DATEDIF(Table4_2[[#This Row],[Date of Birth]],$K$1,"y")</f>
        <v>22</v>
      </c>
    </row>
    <row r="1253" spans="1:8" x14ac:dyDescent="0.3">
      <c r="A1253" t="s">
        <v>2129</v>
      </c>
      <c r="B1253" s="77">
        <v>36887</v>
      </c>
      <c r="C1253" s="54">
        <v>0</v>
      </c>
      <c r="D1253" s="2">
        <v>2150.4699999999998</v>
      </c>
      <c r="E1253" t="s">
        <v>2344</v>
      </c>
      <c r="F1253" t="s">
        <v>2345</v>
      </c>
      <c r="G1253" t="s">
        <v>2349</v>
      </c>
      <c r="H1253" s="54">
        <f>DATEDIF(Table4_2[[#This Row],[Date of Birth]],$K$1,"y")</f>
        <v>22</v>
      </c>
    </row>
    <row r="1254" spans="1:8" x14ac:dyDescent="0.3">
      <c r="A1254" t="s">
        <v>2130</v>
      </c>
      <c r="B1254" s="77">
        <v>38264</v>
      </c>
      <c r="C1254" s="54">
        <v>0</v>
      </c>
      <c r="D1254" s="2">
        <v>2144.85</v>
      </c>
      <c r="E1254" t="s">
        <v>2344</v>
      </c>
      <c r="F1254" t="s">
        <v>2347</v>
      </c>
      <c r="G1254" t="s">
        <v>2349</v>
      </c>
      <c r="H1254" s="54">
        <f>DATEDIF(Table4_2[[#This Row],[Date of Birth]],$K$1,"y")</f>
        <v>18</v>
      </c>
    </row>
    <row r="1255" spans="1:8" x14ac:dyDescent="0.3">
      <c r="A1255" t="s">
        <v>2131</v>
      </c>
      <c r="B1255" s="77">
        <v>37852</v>
      </c>
      <c r="C1255" s="54">
        <v>0</v>
      </c>
      <c r="D1255" s="2">
        <v>2138.0700000000002</v>
      </c>
      <c r="E1255" t="s">
        <v>2344</v>
      </c>
      <c r="F1255" t="s">
        <v>2347</v>
      </c>
      <c r="G1255" t="s">
        <v>2348</v>
      </c>
      <c r="H1255" s="54">
        <f>DATEDIF(Table4_2[[#This Row],[Date of Birth]],$K$1,"y")</f>
        <v>19</v>
      </c>
    </row>
    <row r="1256" spans="1:8" x14ac:dyDescent="0.3">
      <c r="A1256" t="s">
        <v>2132</v>
      </c>
      <c r="B1256" s="77">
        <v>35676</v>
      </c>
      <c r="C1256" s="54">
        <v>0</v>
      </c>
      <c r="D1256" s="2">
        <v>2137.65</v>
      </c>
      <c r="E1256" t="s">
        <v>2345</v>
      </c>
      <c r="F1256" t="s">
        <v>2347</v>
      </c>
      <c r="G1256" t="s">
        <v>2346</v>
      </c>
      <c r="H1256" s="54">
        <f>DATEDIF(Table4_2[[#This Row],[Date of Birth]],$K$1,"y")</f>
        <v>25</v>
      </c>
    </row>
    <row r="1257" spans="1:8" x14ac:dyDescent="0.3">
      <c r="A1257" t="s">
        <v>2133</v>
      </c>
      <c r="B1257" s="77">
        <v>37890</v>
      </c>
      <c r="C1257" s="54">
        <v>0</v>
      </c>
      <c r="D1257" s="2">
        <v>2136.88</v>
      </c>
      <c r="E1257" t="s">
        <v>2344</v>
      </c>
      <c r="F1257" t="s">
        <v>2344</v>
      </c>
      <c r="G1257" t="s">
        <v>2348</v>
      </c>
      <c r="H1257" s="54">
        <f>DATEDIF(Table4_2[[#This Row],[Date of Birth]],$K$1,"y")</f>
        <v>19</v>
      </c>
    </row>
    <row r="1258" spans="1:8" x14ac:dyDescent="0.3">
      <c r="A1258" t="s">
        <v>2134</v>
      </c>
      <c r="B1258" s="77">
        <v>37865</v>
      </c>
      <c r="C1258" s="54">
        <v>0</v>
      </c>
      <c r="D1258" s="2">
        <v>2134.9</v>
      </c>
      <c r="E1258" t="s">
        <v>2344</v>
      </c>
      <c r="F1258" t="s">
        <v>2345</v>
      </c>
      <c r="G1258" t="s">
        <v>2348</v>
      </c>
      <c r="H1258" s="54">
        <f>DATEDIF(Table4_2[[#This Row],[Date of Birth]],$K$1,"y")</f>
        <v>19</v>
      </c>
    </row>
    <row r="1259" spans="1:8" x14ac:dyDescent="0.3">
      <c r="A1259" t="s">
        <v>218</v>
      </c>
      <c r="B1259" s="77">
        <v>23618</v>
      </c>
      <c r="C1259" s="54">
        <v>0</v>
      </c>
      <c r="D1259" s="2">
        <v>35573.26</v>
      </c>
      <c r="E1259" t="s">
        <v>2344</v>
      </c>
      <c r="F1259" t="s">
        <v>2347</v>
      </c>
      <c r="G1259" t="s">
        <v>2349</v>
      </c>
      <c r="H1259" s="54">
        <f>DATEDIF(Table4_2[[#This Row],[Date of Birth]],$K$1,"y")</f>
        <v>58</v>
      </c>
    </row>
    <row r="1260" spans="1:8" x14ac:dyDescent="0.3">
      <c r="A1260" t="s">
        <v>2135</v>
      </c>
      <c r="B1260" s="77">
        <v>37977</v>
      </c>
      <c r="C1260" s="54">
        <v>0</v>
      </c>
      <c r="D1260" s="2">
        <v>2130.6799999999998</v>
      </c>
      <c r="E1260" t="s">
        <v>2344</v>
      </c>
      <c r="F1260" t="s">
        <v>2345</v>
      </c>
      <c r="G1260" t="s">
        <v>2348</v>
      </c>
      <c r="H1260" s="54">
        <f>DATEDIF(Table4_2[[#This Row],[Date of Birth]],$K$1,"y")</f>
        <v>19</v>
      </c>
    </row>
    <row r="1261" spans="1:8" x14ac:dyDescent="0.3">
      <c r="A1261" t="s">
        <v>2136</v>
      </c>
      <c r="B1261" s="77">
        <v>37863</v>
      </c>
      <c r="C1261" s="54">
        <v>0</v>
      </c>
      <c r="D1261" s="2">
        <v>2128.4299999999998</v>
      </c>
      <c r="E1261" t="s">
        <v>2344</v>
      </c>
      <c r="F1261" t="s">
        <v>2347</v>
      </c>
      <c r="G1261" t="s">
        <v>2348</v>
      </c>
      <c r="H1261" s="54">
        <f>DATEDIF(Table4_2[[#This Row],[Date of Birth]],$K$1,"y")</f>
        <v>19</v>
      </c>
    </row>
    <row r="1262" spans="1:8" x14ac:dyDescent="0.3">
      <c r="A1262" t="s">
        <v>2137</v>
      </c>
      <c r="B1262" s="77">
        <v>38295</v>
      </c>
      <c r="C1262" s="54">
        <v>0</v>
      </c>
      <c r="D1262" s="2">
        <v>2118.61</v>
      </c>
      <c r="E1262" t="s">
        <v>2344</v>
      </c>
      <c r="F1262" t="s">
        <v>2347</v>
      </c>
      <c r="G1262" t="s">
        <v>2348</v>
      </c>
      <c r="H1262" s="54">
        <f>DATEDIF(Table4_2[[#This Row],[Date of Birth]],$K$1,"y")</f>
        <v>18</v>
      </c>
    </row>
    <row r="1263" spans="1:8" x14ac:dyDescent="0.3">
      <c r="A1263" t="s">
        <v>2138</v>
      </c>
      <c r="B1263" s="77">
        <v>37894</v>
      </c>
      <c r="C1263" s="54">
        <v>0</v>
      </c>
      <c r="D1263" s="2">
        <v>2117.34</v>
      </c>
      <c r="E1263" t="s">
        <v>2344</v>
      </c>
      <c r="F1263" t="s">
        <v>2345</v>
      </c>
      <c r="G1263" t="s">
        <v>2348</v>
      </c>
      <c r="H1263" s="54">
        <f>DATEDIF(Table4_2[[#This Row],[Date of Birth]],$K$1,"y")</f>
        <v>19</v>
      </c>
    </row>
    <row r="1264" spans="1:8" x14ac:dyDescent="0.3">
      <c r="A1264" t="s">
        <v>2139</v>
      </c>
      <c r="B1264" s="77">
        <v>32710</v>
      </c>
      <c r="C1264" s="54">
        <v>3</v>
      </c>
      <c r="D1264" s="2">
        <v>2106.2600000000002</v>
      </c>
      <c r="E1264" t="s">
        <v>2344</v>
      </c>
      <c r="F1264" t="s">
        <v>2344</v>
      </c>
      <c r="G1264" t="s">
        <v>2346</v>
      </c>
      <c r="H1264" s="54">
        <f>DATEDIF(Table4_2[[#This Row],[Date of Birth]],$K$1,"y")</f>
        <v>33</v>
      </c>
    </row>
    <row r="1265" spans="1:8" x14ac:dyDescent="0.3">
      <c r="A1265" t="s">
        <v>2140</v>
      </c>
      <c r="B1265" s="77">
        <v>37223</v>
      </c>
      <c r="C1265" s="54">
        <v>0</v>
      </c>
      <c r="D1265" s="2">
        <v>2104.11</v>
      </c>
      <c r="E1265" t="s">
        <v>2344</v>
      </c>
      <c r="F1265" t="s">
        <v>2347</v>
      </c>
      <c r="G1265" t="s">
        <v>2352</v>
      </c>
      <c r="H1265" s="54">
        <f>DATEDIF(Table4_2[[#This Row],[Date of Birth]],$K$1,"y")</f>
        <v>21</v>
      </c>
    </row>
    <row r="1266" spans="1:8" x14ac:dyDescent="0.3">
      <c r="A1266" t="s">
        <v>2141</v>
      </c>
      <c r="B1266" s="77">
        <v>37064</v>
      </c>
      <c r="C1266" s="54">
        <v>1</v>
      </c>
      <c r="D1266" s="2">
        <v>2103.08</v>
      </c>
      <c r="E1266" t="s">
        <v>2345</v>
      </c>
      <c r="F1266" t="s">
        <v>2344</v>
      </c>
      <c r="G1266" t="s">
        <v>2349</v>
      </c>
      <c r="H1266" s="54">
        <f>DATEDIF(Table4_2[[#This Row],[Date of Birth]],$K$1,"y")</f>
        <v>21</v>
      </c>
    </row>
    <row r="1267" spans="1:8" x14ac:dyDescent="0.3">
      <c r="A1267" t="s">
        <v>2142</v>
      </c>
      <c r="B1267" s="77">
        <v>37117</v>
      </c>
      <c r="C1267" s="54">
        <v>0</v>
      </c>
      <c r="D1267" s="2">
        <v>2102.2600000000002</v>
      </c>
      <c r="E1267" t="s">
        <v>2345</v>
      </c>
      <c r="F1267" t="s">
        <v>2344</v>
      </c>
      <c r="G1267" t="s">
        <v>2351</v>
      </c>
      <c r="H1267" s="54">
        <f>DATEDIF(Table4_2[[#This Row],[Date of Birth]],$K$1,"y")</f>
        <v>21</v>
      </c>
    </row>
    <row r="1268" spans="1:8" x14ac:dyDescent="0.3">
      <c r="A1268" t="s">
        <v>2143</v>
      </c>
      <c r="B1268" s="77">
        <v>38150</v>
      </c>
      <c r="C1268" s="54">
        <v>0</v>
      </c>
      <c r="D1268" s="2">
        <v>2094.1</v>
      </c>
      <c r="E1268" t="s">
        <v>2345</v>
      </c>
      <c r="F1268" t="s">
        <v>2344</v>
      </c>
      <c r="G1268" t="s">
        <v>2354</v>
      </c>
      <c r="H1268" s="54">
        <f>DATEDIF(Table4_2[[#This Row],[Date of Birth]],$K$1,"y")</f>
        <v>18</v>
      </c>
    </row>
    <row r="1269" spans="1:8" x14ac:dyDescent="0.3">
      <c r="A1269" t="s">
        <v>2144</v>
      </c>
      <c r="B1269" s="77">
        <v>36733</v>
      </c>
      <c r="C1269" s="54">
        <v>0</v>
      </c>
      <c r="D1269" s="2">
        <v>2055.3200000000002</v>
      </c>
      <c r="E1269" t="s">
        <v>2345</v>
      </c>
      <c r="F1269" t="s">
        <v>2345</v>
      </c>
      <c r="G1269" t="s">
        <v>2348</v>
      </c>
      <c r="H1269" s="54">
        <f>DATEDIF(Table4_2[[#This Row],[Date of Birth]],$K$1,"y")</f>
        <v>22</v>
      </c>
    </row>
    <row r="1270" spans="1:8" x14ac:dyDescent="0.3">
      <c r="A1270" t="s">
        <v>219</v>
      </c>
      <c r="B1270" s="77">
        <v>26964</v>
      </c>
      <c r="C1270" s="54">
        <v>0</v>
      </c>
      <c r="D1270" s="2">
        <v>35547.72</v>
      </c>
      <c r="E1270" t="s">
        <v>2347</v>
      </c>
      <c r="F1270" t="s">
        <v>2347</v>
      </c>
      <c r="G1270" t="s">
        <v>2349</v>
      </c>
      <c r="H1270" s="54">
        <f>DATEDIF(Table4_2[[#This Row],[Date of Birth]],$K$1,"y")</f>
        <v>49</v>
      </c>
    </row>
    <row r="1271" spans="1:8" x14ac:dyDescent="0.3">
      <c r="A1271" t="s">
        <v>2145</v>
      </c>
      <c r="B1271" s="77">
        <v>36771</v>
      </c>
      <c r="C1271" s="54">
        <v>0</v>
      </c>
      <c r="D1271" s="2">
        <v>2045.69</v>
      </c>
      <c r="E1271" t="s">
        <v>2345</v>
      </c>
      <c r="F1271" t="s">
        <v>2345</v>
      </c>
      <c r="G1271" t="s">
        <v>2348</v>
      </c>
      <c r="H1271" s="54">
        <f>DATEDIF(Table4_2[[#This Row],[Date of Birth]],$K$1,"y")</f>
        <v>22</v>
      </c>
    </row>
    <row r="1272" spans="1:8" x14ac:dyDescent="0.3">
      <c r="A1272" t="s">
        <v>2146</v>
      </c>
      <c r="B1272" s="77">
        <v>37107</v>
      </c>
      <c r="C1272" s="54">
        <v>0</v>
      </c>
      <c r="D1272" s="2">
        <v>2026.97</v>
      </c>
      <c r="E1272" t="s">
        <v>2345</v>
      </c>
      <c r="F1272" t="s">
        <v>2344</v>
      </c>
      <c r="G1272" t="s">
        <v>2346</v>
      </c>
      <c r="H1272" s="54">
        <f>DATEDIF(Table4_2[[#This Row],[Date of Birth]],$K$1,"y")</f>
        <v>21</v>
      </c>
    </row>
    <row r="1273" spans="1:8" x14ac:dyDescent="0.3">
      <c r="A1273" t="s">
        <v>2147</v>
      </c>
      <c r="B1273" s="77">
        <v>37140</v>
      </c>
      <c r="C1273" s="54">
        <v>0</v>
      </c>
      <c r="D1273" s="2">
        <v>2020.55</v>
      </c>
      <c r="E1273" t="s">
        <v>2345</v>
      </c>
      <c r="F1273" t="s">
        <v>2344</v>
      </c>
      <c r="G1273" t="s">
        <v>2346</v>
      </c>
      <c r="H1273" s="54">
        <f>DATEDIF(Table4_2[[#This Row],[Date of Birth]],$K$1,"y")</f>
        <v>21</v>
      </c>
    </row>
    <row r="1274" spans="1:8" x14ac:dyDescent="0.3">
      <c r="A1274" t="s">
        <v>2148</v>
      </c>
      <c r="B1274" s="77">
        <v>37073</v>
      </c>
      <c r="C1274" s="54">
        <v>0</v>
      </c>
      <c r="D1274" s="2">
        <v>2020.18</v>
      </c>
      <c r="E1274" t="s">
        <v>2345</v>
      </c>
      <c r="F1274" t="s">
        <v>2347</v>
      </c>
      <c r="G1274" t="s">
        <v>2349</v>
      </c>
      <c r="H1274" s="54">
        <f>DATEDIF(Table4_2[[#This Row],[Date of Birth]],$K$1,"y")</f>
        <v>21</v>
      </c>
    </row>
    <row r="1275" spans="1:8" x14ac:dyDescent="0.3">
      <c r="A1275" t="s">
        <v>2149</v>
      </c>
      <c r="B1275" s="77">
        <v>37117</v>
      </c>
      <c r="C1275" s="54">
        <v>0</v>
      </c>
      <c r="D1275" s="2">
        <v>2007.95</v>
      </c>
      <c r="E1275" t="s">
        <v>2345</v>
      </c>
      <c r="F1275" t="s">
        <v>2344</v>
      </c>
      <c r="G1275" t="s">
        <v>2349</v>
      </c>
      <c r="H1275" s="54">
        <f>DATEDIF(Table4_2[[#This Row],[Date of Birth]],$K$1,"y")</f>
        <v>21</v>
      </c>
    </row>
    <row r="1276" spans="1:8" x14ac:dyDescent="0.3">
      <c r="A1276" t="s">
        <v>2150</v>
      </c>
      <c r="B1276" s="77">
        <v>36052</v>
      </c>
      <c r="C1276" s="54">
        <v>0</v>
      </c>
      <c r="D1276" s="2">
        <v>1986.93</v>
      </c>
      <c r="E1276" t="s">
        <v>2345</v>
      </c>
      <c r="F1276" t="s">
        <v>2344</v>
      </c>
      <c r="G1276" t="s">
        <v>2346</v>
      </c>
      <c r="H1276" s="54">
        <f>DATEDIF(Table4_2[[#This Row],[Date of Birth]],$K$1,"y")</f>
        <v>24</v>
      </c>
    </row>
    <row r="1277" spans="1:8" x14ac:dyDescent="0.3">
      <c r="A1277" t="s">
        <v>2151</v>
      </c>
      <c r="B1277" s="77">
        <v>37528</v>
      </c>
      <c r="C1277" s="54">
        <v>0</v>
      </c>
      <c r="D1277" s="2">
        <v>1984.45</v>
      </c>
      <c r="E1277" t="s">
        <v>2345</v>
      </c>
      <c r="F1277" t="s">
        <v>2345</v>
      </c>
      <c r="G1277" t="s">
        <v>2352</v>
      </c>
      <c r="H1277" s="54">
        <f>DATEDIF(Table4_2[[#This Row],[Date of Birth]],$K$1,"y")</f>
        <v>20</v>
      </c>
    </row>
    <row r="1278" spans="1:8" x14ac:dyDescent="0.3">
      <c r="A1278" t="s">
        <v>2152</v>
      </c>
      <c r="B1278" s="77">
        <v>36158</v>
      </c>
      <c r="C1278" s="54">
        <v>0</v>
      </c>
      <c r="D1278" s="2">
        <v>1981.58</v>
      </c>
      <c r="E1278" t="s">
        <v>2345</v>
      </c>
      <c r="F1278" t="s">
        <v>2347</v>
      </c>
      <c r="G1278" t="s">
        <v>2346</v>
      </c>
      <c r="H1278" s="54">
        <f>DATEDIF(Table4_2[[#This Row],[Date of Birth]],$K$1,"y")</f>
        <v>24</v>
      </c>
    </row>
    <row r="1279" spans="1:8" x14ac:dyDescent="0.3">
      <c r="A1279" t="s">
        <v>2153</v>
      </c>
      <c r="B1279" s="77">
        <v>37453</v>
      </c>
      <c r="C1279" s="54">
        <v>1</v>
      </c>
      <c r="D1279" s="2">
        <v>1980.07</v>
      </c>
      <c r="E1279" t="s">
        <v>2345</v>
      </c>
      <c r="F1279" t="s">
        <v>2345</v>
      </c>
      <c r="G1279" t="s">
        <v>2349</v>
      </c>
      <c r="H1279" s="54">
        <f>DATEDIF(Table4_2[[#This Row],[Date of Birth]],$K$1,"y")</f>
        <v>20</v>
      </c>
    </row>
    <row r="1280" spans="1:8" x14ac:dyDescent="0.3">
      <c r="A1280" t="s">
        <v>2154</v>
      </c>
      <c r="B1280" s="77">
        <v>36067</v>
      </c>
      <c r="C1280" s="54">
        <v>0</v>
      </c>
      <c r="D1280" s="2">
        <v>1977.82</v>
      </c>
      <c r="E1280" t="s">
        <v>2345</v>
      </c>
      <c r="F1280" t="s">
        <v>2347</v>
      </c>
      <c r="G1280" t="s">
        <v>2349</v>
      </c>
      <c r="H1280" s="54">
        <f>DATEDIF(Table4_2[[#This Row],[Date of Birth]],$K$1,"y")</f>
        <v>24</v>
      </c>
    </row>
    <row r="1281" spans="1:8" x14ac:dyDescent="0.3">
      <c r="A1281" t="s">
        <v>220</v>
      </c>
      <c r="B1281" s="77">
        <v>33860</v>
      </c>
      <c r="C1281" s="54">
        <v>0</v>
      </c>
      <c r="D1281" s="2">
        <v>35547.47</v>
      </c>
      <c r="E1281" t="s">
        <v>2344</v>
      </c>
      <c r="F1281" t="s">
        <v>2345</v>
      </c>
      <c r="G1281" t="s">
        <v>2349</v>
      </c>
      <c r="H1281" s="54">
        <f>DATEDIF(Table4_2[[#This Row],[Date of Birth]],$K$1,"y")</f>
        <v>30</v>
      </c>
    </row>
    <row r="1282" spans="1:8" x14ac:dyDescent="0.3">
      <c r="A1282" t="s">
        <v>2155</v>
      </c>
      <c r="B1282" s="77">
        <v>36073</v>
      </c>
      <c r="C1282" s="54">
        <v>0</v>
      </c>
      <c r="D1282" s="2">
        <v>1972.95</v>
      </c>
      <c r="E1282" t="s">
        <v>2345</v>
      </c>
      <c r="F1282" t="s">
        <v>2347</v>
      </c>
      <c r="G1282" t="s">
        <v>2349</v>
      </c>
      <c r="H1282" s="54">
        <f>DATEDIF(Table4_2[[#This Row],[Date of Birth]],$K$1,"y")</f>
        <v>24</v>
      </c>
    </row>
    <row r="1283" spans="1:8" x14ac:dyDescent="0.3">
      <c r="A1283" t="s">
        <v>2156</v>
      </c>
      <c r="B1283" s="77">
        <v>36066</v>
      </c>
      <c r="C1283" s="54">
        <v>0</v>
      </c>
      <c r="D1283" s="2">
        <v>1969.61</v>
      </c>
      <c r="E1283" t="s">
        <v>2345</v>
      </c>
      <c r="F1283" t="s">
        <v>2345</v>
      </c>
      <c r="G1283" t="s">
        <v>2349</v>
      </c>
      <c r="H1283" s="54">
        <f>DATEDIF(Table4_2[[#This Row],[Date of Birth]],$K$1,"y")</f>
        <v>24</v>
      </c>
    </row>
    <row r="1284" spans="1:8" x14ac:dyDescent="0.3">
      <c r="A1284" t="s">
        <v>2157</v>
      </c>
      <c r="B1284" s="77">
        <v>37466</v>
      </c>
      <c r="C1284" s="54">
        <v>0</v>
      </c>
      <c r="D1284" s="2">
        <v>1967.02</v>
      </c>
      <c r="E1284" t="s">
        <v>2345</v>
      </c>
      <c r="F1284" t="s">
        <v>2344</v>
      </c>
      <c r="G1284" t="s">
        <v>2352</v>
      </c>
      <c r="H1284" s="54">
        <f>DATEDIF(Table4_2[[#This Row],[Date of Birth]],$K$1,"y")</f>
        <v>20</v>
      </c>
    </row>
    <row r="1285" spans="1:8" x14ac:dyDescent="0.3">
      <c r="A1285" t="s">
        <v>2158</v>
      </c>
      <c r="B1285" s="77">
        <v>37506</v>
      </c>
      <c r="C1285" s="54">
        <v>1</v>
      </c>
      <c r="D1285" s="2">
        <v>1964.78</v>
      </c>
      <c r="E1285" t="s">
        <v>2345</v>
      </c>
      <c r="F1285" t="s">
        <v>2347</v>
      </c>
      <c r="G1285" t="s">
        <v>2349</v>
      </c>
      <c r="H1285" s="54">
        <f>DATEDIF(Table4_2[[#This Row],[Date of Birth]],$K$1,"y")</f>
        <v>20</v>
      </c>
    </row>
    <row r="1286" spans="1:8" x14ac:dyDescent="0.3">
      <c r="A1286" t="s">
        <v>2159</v>
      </c>
      <c r="B1286" s="77">
        <v>37234</v>
      </c>
      <c r="C1286" s="54">
        <v>0</v>
      </c>
      <c r="D1286" s="2">
        <v>1917.32</v>
      </c>
      <c r="E1286" t="s">
        <v>2345</v>
      </c>
      <c r="F1286" t="s">
        <v>2344</v>
      </c>
      <c r="G1286" t="s">
        <v>2348</v>
      </c>
      <c r="H1286" s="54">
        <f>DATEDIF(Table4_2[[#This Row],[Date of Birth]],$K$1,"y")</f>
        <v>21</v>
      </c>
    </row>
    <row r="1287" spans="1:8" x14ac:dyDescent="0.3">
      <c r="A1287" t="s">
        <v>2160</v>
      </c>
      <c r="B1287" s="77">
        <v>37106</v>
      </c>
      <c r="C1287" s="54">
        <v>0</v>
      </c>
      <c r="D1287" s="2">
        <v>1909.53</v>
      </c>
      <c r="E1287" t="s">
        <v>2345</v>
      </c>
      <c r="F1287" t="s">
        <v>2345</v>
      </c>
      <c r="G1287" t="s">
        <v>2348</v>
      </c>
      <c r="H1287" s="54">
        <f>DATEDIF(Table4_2[[#This Row],[Date of Birth]],$K$1,"y")</f>
        <v>21</v>
      </c>
    </row>
    <row r="1288" spans="1:8" x14ac:dyDescent="0.3">
      <c r="A1288" t="s">
        <v>2161</v>
      </c>
      <c r="B1288" s="77">
        <v>34613</v>
      </c>
      <c r="C1288" s="54">
        <v>0</v>
      </c>
      <c r="D1288" s="2">
        <v>1908.9</v>
      </c>
      <c r="E1288" t="s">
        <v>2345</v>
      </c>
      <c r="F1288" t="s">
        <v>2345</v>
      </c>
      <c r="G1288" t="s">
        <v>2346</v>
      </c>
      <c r="H1288" s="54">
        <f>DATEDIF(Table4_2[[#This Row],[Date of Birth]],$K$1,"y")</f>
        <v>28</v>
      </c>
    </row>
    <row r="1289" spans="1:8" x14ac:dyDescent="0.3">
      <c r="A1289" t="s">
        <v>2162</v>
      </c>
      <c r="B1289" s="77">
        <v>37113</v>
      </c>
      <c r="C1289" s="54">
        <v>0</v>
      </c>
      <c r="D1289" s="2">
        <v>1906.36</v>
      </c>
      <c r="E1289" t="s">
        <v>2345</v>
      </c>
      <c r="F1289" t="s">
        <v>2347</v>
      </c>
      <c r="G1289" t="s">
        <v>2348</v>
      </c>
      <c r="H1289" s="54">
        <f>DATEDIF(Table4_2[[#This Row],[Date of Birth]],$K$1,"y")</f>
        <v>21</v>
      </c>
    </row>
    <row r="1290" spans="1:8" x14ac:dyDescent="0.3">
      <c r="A1290" t="s">
        <v>2163</v>
      </c>
      <c r="B1290" s="77">
        <v>37489</v>
      </c>
      <c r="C1290" s="54">
        <v>0</v>
      </c>
      <c r="D1290" s="2">
        <v>1880.49</v>
      </c>
      <c r="E1290" t="s">
        <v>2345</v>
      </c>
      <c r="F1290" t="s">
        <v>2347</v>
      </c>
      <c r="G1290" t="s">
        <v>2349</v>
      </c>
      <c r="H1290" s="54">
        <f>DATEDIF(Table4_2[[#This Row],[Date of Birth]],$K$1,"y")</f>
        <v>20</v>
      </c>
    </row>
    <row r="1291" spans="1:8" x14ac:dyDescent="0.3">
      <c r="A1291" t="s">
        <v>2164</v>
      </c>
      <c r="B1291" s="77">
        <v>37497</v>
      </c>
      <c r="C1291" s="54">
        <v>0</v>
      </c>
      <c r="D1291" s="2">
        <v>1880.07</v>
      </c>
      <c r="E1291" t="s">
        <v>2345</v>
      </c>
      <c r="F1291" t="s">
        <v>2344</v>
      </c>
      <c r="G1291" t="s">
        <v>2346</v>
      </c>
      <c r="H1291" s="54">
        <f>DATEDIF(Table4_2[[#This Row],[Date of Birth]],$K$1,"y")</f>
        <v>20</v>
      </c>
    </row>
    <row r="1292" spans="1:8" x14ac:dyDescent="0.3">
      <c r="A1292" t="s">
        <v>221</v>
      </c>
      <c r="B1292" s="77">
        <v>27014</v>
      </c>
      <c r="C1292" s="54">
        <v>0</v>
      </c>
      <c r="D1292" s="2">
        <v>35517.19</v>
      </c>
      <c r="E1292" t="s">
        <v>2344</v>
      </c>
      <c r="F1292" t="s">
        <v>2344</v>
      </c>
      <c r="G1292" t="s">
        <v>2349</v>
      </c>
      <c r="H1292" s="54">
        <f>DATEDIF(Table4_2[[#This Row],[Date of Birth]],$K$1,"y")</f>
        <v>49</v>
      </c>
    </row>
    <row r="1293" spans="1:8" x14ac:dyDescent="0.3">
      <c r="A1293" t="s">
        <v>2165</v>
      </c>
      <c r="B1293" s="77">
        <v>37558</v>
      </c>
      <c r="C1293" s="54">
        <v>0</v>
      </c>
      <c r="D1293" s="2">
        <v>1877.93</v>
      </c>
      <c r="E1293" t="s">
        <v>2345</v>
      </c>
      <c r="F1293" t="s">
        <v>2347</v>
      </c>
      <c r="G1293" t="s">
        <v>2346</v>
      </c>
      <c r="H1293" s="54">
        <f>DATEDIF(Table4_2[[#This Row],[Date of Birth]],$K$1,"y")</f>
        <v>20</v>
      </c>
    </row>
    <row r="1294" spans="1:8" x14ac:dyDescent="0.3">
      <c r="A1294" t="s">
        <v>2166</v>
      </c>
      <c r="B1294" s="77">
        <v>37521</v>
      </c>
      <c r="C1294" s="54">
        <v>0</v>
      </c>
      <c r="D1294" s="2">
        <v>1875.34</v>
      </c>
      <c r="E1294" t="s">
        <v>2345</v>
      </c>
      <c r="F1294" t="s">
        <v>2344</v>
      </c>
      <c r="G1294" t="s">
        <v>2349</v>
      </c>
      <c r="H1294" s="54">
        <f>DATEDIF(Table4_2[[#This Row],[Date of Birth]],$K$1,"y")</f>
        <v>20</v>
      </c>
    </row>
    <row r="1295" spans="1:8" x14ac:dyDescent="0.3">
      <c r="A1295" t="s">
        <v>2167</v>
      </c>
      <c r="B1295" s="77">
        <v>35248</v>
      </c>
      <c r="C1295" s="54">
        <v>0</v>
      </c>
      <c r="D1295" s="2">
        <v>1865.98</v>
      </c>
      <c r="E1295" t="s">
        <v>2345</v>
      </c>
      <c r="F1295" t="s">
        <v>2345</v>
      </c>
      <c r="G1295" t="s">
        <v>2348</v>
      </c>
      <c r="H1295" s="54">
        <f>DATEDIF(Table4_2[[#This Row],[Date of Birth]],$K$1,"y")</f>
        <v>26</v>
      </c>
    </row>
    <row r="1296" spans="1:8" x14ac:dyDescent="0.3">
      <c r="A1296" t="s">
        <v>2168</v>
      </c>
      <c r="B1296" s="77">
        <v>38348</v>
      </c>
      <c r="C1296" s="54">
        <v>0</v>
      </c>
      <c r="D1296" s="2">
        <v>1863.45</v>
      </c>
      <c r="E1296" t="s">
        <v>2345</v>
      </c>
      <c r="F1296" t="s">
        <v>2347</v>
      </c>
      <c r="G1296" t="s">
        <v>2354</v>
      </c>
      <c r="H1296" s="54">
        <f>DATEDIF(Table4_2[[#This Row],[Date of Birth]],$K$1,"y")</f>
        <v>18</v>
      </c>
    </row>
    <row r="1297" spans="1:8" x14ac:dyDescent="0.3">
      <c r="A1297" t="s">
        <v>2169</v>
      </c>
      <c r="B1297" s="77">
        <v>34674</v>
      </c>
      <c r="C1297" s="54">
        <v>0</v>
      </c>
      <c r="D1297" s="2">
        <v>1850.55</v>
      </c>
      <c r="E1297" t="s">
        <v>2345</v>
      </c>
      <c r="F1297" t="s">
        <v>2344</v>
      </c>
      <c r="G1297" t="s">
        <v>2348</v>
      </c>
      <c r="H1297" s="54">
        <f>DATEDIF(Table4_2[[#This Row],[Date of Birth]],$K$1,"y")</f>
        <v>28</v>
      </c>
    </row>
    <row r="1298" spans="1:8" x14ac:dyDescent="0.3">
      <c r="A1298" t="s">
        <v>2170</v>
      </c>
      <c r="B1298" s="77">
        <v>37822</v>
      </c>
      <c r="C1298" s="54">
        <v>1</v>
      </c>
      <c r="D1298" s="2">
        <v>1842.52</v>
      </c>
      <c r="E1298" t="s">
        <v>2345</v>
      </c>
      <c r="F1298" t="s">
        <v>2344</v>
      </c>
      <c r="G1298" t="s">
        <v>2349</v>
      </c>
      <c r="H1298" s="54">
        <f>DATEDIF(Table4_2[[#This Row],[Date of Birth]],$K$1,"y")</f>
        <v>19</v>
      </c>
    </row>
    <row r="1299" spans="1:8" x14ac:dyDescent="0.3">
      <c r="A1299" t="s">
        <v>2171</v>
      </c>
      <c r="B1299" s="77">
        <v>36506</v>
      </c>
      <c r="C1299" s="54">
        <v>0</v>
      </c>
      <c r="D1299" s="2">
        <v>1837.28</v>
      </c>
      <c r="E1299" t="s">
        <v>2345</v>
      </c>
      <c r="F1299" t="s">
        <v>2344</v>
      </c>
      <c r="G1299" t="s">
        <v>2346</v>
      </c>
      <c r="H1299" s="54">
        <f>DATEDIF(Table4_2[[#This Row],[Date of Birth]],$K$1,"y")</f>
        <v>23</v>
      </c>
    </row>
    <row r="1300" spans="1:8" x14ac:dyDescent="0.3">
      <c r="A1300" t="s">
        <v>2172</v>
      </c>
      <c r="B1300" s="77">
        <v>37837</v>
      </c>
      <c r="C1300" s="54">
        <v>1</v>
      </c>
      <c r="D1300" s="2">
        <v>1837.24</v>
      </c>
      <c r="E1300" t="s">
        <v>2345</v>
      </c>
      <c r="F1300" t="s">
        <v>2344</v>
      </c>
      <c r="G1300" t="s">
        <v>2349</v>
      </c>
      <c r="H1300" s="54">
        <f>DATEDIF(Table4_2[[#This Row],[Date of Birth]],$K$1,"y")</f>
        <v>19</v>
      </c>
    </row>
    <row r="1301" spans="1:8" x14ac:dyDescent="0.3">
      <c r="A1301" t="s">
        <v>2173</v>
      </c>
      <c r="B1301" s="77">
        <v>37844</v>
      </c>
      <c r="C1301" s="54">
        <v>1</v>
      </c>
      <c r="D1301" s="2">
        <v>1832.09</v>
      </c>
      <c r="E1301" t="s">
        <v>2345</v>
      </c>
      <c r="F1301" t="s">
        <v>2345</v>
      </c>
      <c r="G1301" t="s">
        <v>2349</v>
      </c>
      <c r="H1301" s="54">
        <f>DATEDIF(Table4_2[[#This Row],[Date of Birth]],$K$1,"y")</f>
        <v>19</v>
      </c>
    </row>
    <row r="1302" spans="1:8" x14ac:dyDescent="0.3">
      <c r="A1302" t="s">
        <v>2174</v>
      </c>
      <c r="B1302" s="77">
        <v>36434</v>
      </c>
      <c r="C1302" s="54">
        <v>0</v>
      </c>
      <c r="D1302" s="2">
        <v>1826.84</v>
      </c>
      <c r="E1302" t="s">
        <v>2345</v>
      </c>
      <c r="F1302" t="s">
        <v>2344</v>
      </c>
      <c r="G1302" t="s">
        <v>2349</v>
      </c>
      <c r="H1302" s="54">
        <f>DATEDIF(Table4_2[[#This Row],[Date of Birth]],$K$1,"y")</f>
        <v>23</v>
      </c>
    </row>
    <row r="1303" spans="1:8" x14ac:dyDescent="0.3">
      <c r="A1303" t="s">
        <v>222</v>
      </c>
      <c r="B1303" s="77">
        <v>32467</v>
      </c>
      <c r="C1303" s="54">
        <v>0</v>
      </c>
      <c r="D1303" s="2">
        <v>35491.64</v>
      </c>
      <c r="E1303" t="s">
        <v>2347</v>
      </c>
      <c r="F1303" t="s">
        <v>2344</v>
      </c>
      <c r="G1303" t="s">
        <v>2349</v>
      </c>
      <c r="H1303" s="54">
        <f>DATEDIF(Table4_2[[#This Row],[Date of Birth]],$K$1,"y")</f>
        <v>34</v>
      </c>
    </row>
    <row r="1304" spans="1:8" x14ac:dyDescent="0.3">
      <c r="A1304" t="s">
        <v>2175</v>
      </c>
      <c r="B1304" s="77">
        <v>36481</v>
      </c>
      <c r="C1304" s="54">
        <v>0</v>
      </c>
      <c r="D1304" s="2">
        <v>1824.29</v>
      </c>
      <c r="E1304" t="s">
        <v>2345</v>
      </c>
      <c r="F1304" t="s">
        <v>2345</v>
      </c>
      <c r="G1304" t="s">
        <v>2346</v>
      </c>
      <c r="H1304" s="54">
        <f>DATEDIF(Table4_2[[#This Row],[Date of Birth]],$K$1,"y")</f>
        <v>23</v>
      </c>
    </row>
    <row r="1305" spans="1:8" x14ac:dyDescent="0.3">
      <c r="A1305" t="s">
        <v>2176</v>
      </c>
      <c r="B1305" s="77">
        <v>38218</v>
      </c>
      <c r="C1305" s="54">
        <v>0</v>
      </c>
      <c r="D1305" s="2">
        <v>1822.54</v>
      </c>
      <c r="E1305" t="s">
        <v>2345</v>
      </c>
      <c r="F1305" t="s">
        <v>2347</v>
      </c>
      <c r="G1305" t="s">
        <v>2348</v>
      </c>
      <c r="H1305" s="54">
        <f>DATEDIF(Table4_2[[#This Row],[Date of Birth]],$K$1,"y")</f>
        <v>18</v>
      </c>
    </row>
    <row r="1306" spans="1:8" x14ac:dyDescent="0.3">
      <c r="A1306" t="s">
        <v>2177</v>
      </c>
      <c r="B1306" s="77">
        <v>36428</v>
      </c>
      <c r="C1306" s="54">
        <v>0</v>
      </c>
      <c r="D1306" s="2">
        <v>1815.88</v>
      </c>
      <c r="E1306" t="s">
        <v>2345</v>
      </c>
      <c r="F1306" t="s">
        <v>2345</v>
      </c>
      <c r="G1306" t="s">
        <v>2346</v>
      </c>
      <c r="H1306" s="54">
        <f>DATEDIF(Table4_2[[#This Row],[Date of Birth]],$K$1,"y")</f>
        <v>23</v>
      </c>
    </row>
    <row r="1307" spans="1:8" x14ac:dyDescent="0.3">
      <c r="A1307" t="s">
        <v>2178</v>
      </c>
      <c r="B1307" s="77">
        <v>37603</v>
      </c>
      <c r="C1307" s="54">
        <v>0</v>
      </c>
      <c r="D1307" s="2">
        <v>1769.53</v>
      </c>
      <c r="E1307" t="s">
        <v>2345</v>
      </c>
      <c r="F1307" t="s">
        <v>2345</v>
      </c>
      <c r="G1307" t="s">
        <v>2348</v>
      </c>
      <c r="H1307" s="54">
        <f>DATEDIF(Table4_2[[#This Row],[Date of Birth]],$K$1,"y")</f>
        <v>20</v>
      </c>
    </row>
    <row r="1308" spans="1:8" x14ac:dyDescent="0.3">
      <c r="A1308" t="s">
        <v>2179</v>
      </c>
      <c r="B1308" s="77">
        <v>37944</v>
      </c>
      <c r="C1308" s="54">
        <v>0</v>
      </c>
      <c r="D1308" s="2">
        <v>1759.34</v>
      </c>
      <c r="E1308" t="s">
        <v>2345</v>
      </c>
      <c r="F1308" t="s">
        <v>2347</v>
      </c>
      <c r="G1308" t="s">
        <v>2349</v>
      </c>
      <c r="H1308" s="54">
        <f>DATEDIF(Table4_2[[#This Row],[Date of Birth]],$K$1,"y")</f>
        <v>19</v>
      </c>
    </row>
    <row r="1309" spans="1:8" x14ac:dyDescent="0.3">
      <c r="A1309" t="s">
        <v>2180</v>
      </c>
      <c r="B1309" s="77">
        <v>36075</v>
      </c>
      <c r="C1309" s="54">
        <v>0</v>
      </c>
      <c r="D1309" s="2">
        <v>1756.6</v>
      </c>
      <c r="E1309" t="s">
        <v>2345</v>
      </c>
      <c r="F1309" t="s">
        <v>2345</v>
      </c>
      <c r="G1309" t="s">
        <v>2346</v>
      </c>
      <c r="H1309" s="54">
        <f>DATEDIF(Table4_2[[#This Row],[Date of Birth]],$K$1,"y")</f>
        <v>24</v>
      </c>
    </row>
    <row r="1310" spans="1:8" x14ac:dyDescent="0.3">
      <c r="A1310" t="s">
        <v>2181</v>
      </c>
      <c r="B1310" s="77">
        <v>37890</v>
      </c>
      <c r="C1310" s="54">
        <v>0</v>
      </c>
      <c r="D1310" s="2">
        <v>1748.77</v>
      </c>
      <c r="E1310" t="s">
        <v>2345</v>
      </c>
      <c r="F1310" t="s">
        <v>2347</v>
      </c>
      <c r="G1310" t="s">
        <v>2349</v>
      </c>
      <c r="H1310" s="54">
        <f>DATEDIF(Table4_2[[#This Row],[Date of Birth]],$K$1,"y")</f>
        <v>19</v>
      </c>
    </row>
    <row r="1311" spans="1:8" x14ac:dyDescent="0.3">
      <c r="A1311" t="s">
        <v>2182</v>
      </c>
      <c r="B1311" s="77">
        <v>37830</v>
      </c>
      <c r="C1311" s="54">
        <v>0</v>
      </c>
      <c r="D1311" s="2">
        <v>1744.47</v>
      </c>
      <c r="E1311" t="s">
        <v>2345</v>
      </c>
      <c r="F1311" t="s">
        <v>2347</v>
      </c>
      <c r="G1311" t="s">
        <v>2349</v>
      </c>
      <c r="H1311" s="54">
        <f>DATEDIF(Table4_2[[#This Row],[Date of Birth]],$K$1,"y")</f>
        <v>19</v>
      </c>
    </row>
    <row r="1312" spans="1:8" x14ac:dyDescent="0.3">
      <c r="A1312" t="s">
        <v>2183</v>
      </c>
      <c r="B1312" s="77">
        <v>37827</v>
      </c>
      <c r="C1312" s="54">
        <v>0</v>
      </c>
      <c r="D1312" s="2">
        <v>1743.21</v>
      </c>
      <c r="E1312" t="s">
        <v>2345</v>
      </c>
      <c r="F1312" t="s">
        <v>2347</v>
      </c>
      <c r="G1312" t="s">
        <v>2349</v>
      </c>
      <c r="H1312" s="54">
        <f>DATEDIF(Table4_2[[#This Row],[Date of Birth]],$K$1,"y")</f>
        <v>19</v>
      </c>
    </row>
    <row r="1313" spans="1:8" x14ac:dyDescent="0.3">
      <c r="A1313" t="s">
        <v>2184</v>
      </c>
      <c r="B1313" s="77">
        <v>37939</v>
      </c>
      <c r="C1313" s="54">
        <v>0</v>
      </c>
      <c r="D1313" s="2">
        <v>1737.38</v>
      </c>
      <c r="E1313" t="s">
        <v>2345</v>
      </c>
      <c r="F1313" t="s">
        <v>2344</v>
      </c>
      <c r="G1313" t="s">
        <v>2349</v>
      </c>
      <c r="H1313" s="54">
        <f>DATEDIF(Table4_2[[#This Row],[Date of Birth]],$K$1,"y")</f>
        <v>19</v>
      </c>
    </row>
    <row r="1314" spans="1:8" x14ac:dyDescent="0.3">
      <c r="A1314" t="s">
        <v>223</v>
      </c>
      <c r="B1314" s="77">
        <v>26198</v>
      </c>
      <c r="C1314" s="54">
        <v>0</v>
      </c>
      <c r="D1314" s="2">
        <v>35345.730000000003</v>
      </c>
      <c r="E1314" t="s">
        <v>2344</v>
      </c>
      <c r="F1314" t="s">
        <v>2345</v>
      </c>
      <c r="G1314" t="s">
        <v>2349</v>
      </c>
      <c r="H1314" s="54">
        <f>DATEDIF(Table4_2[[#This Row],[Date of Birth]],$K$1,"y")</f>
        <v>51</v>
      </c>
    </row>
    <row r="1315" spans="1:8" x14ac:dyDescent="0.3">
      <c r="A1315" t="s">
        <v>2185</v>
      </c>
      <c r="B1315" s="77">
        <v>37934</v>
      </c>
      <c r="C1315" s="54">
        <v>0</v>
      </c>
      <c r="D1315" s="2">
        <v>1731.68</v>
      </c>
      <c r="E1315" t="s">
        <v>2345</v>
      </c>
      <c r="F1315" t="s">
        <v>2344</v>
      </c>
      <c r="G1315" t="s">
        <v>2349</v>
      </c>
      <c r="H1315" s="54">
        <f>DATEDIF(Table4_2[[#This Row],[Date of Birth]],$K$1,"y")</f>
        <v>19</v>
      </c>
    </row>
    <row r="1316" spans="1:8" x14ac:dyDescent="0.3">
      <c r="A1316" t="s">
        <v>2186</v>
      </c>
      <c r="B1316" s="77">
        <v>37865</v>
      </c>
      <c r="C1316" s="54">
        <v>0</v>
      </c>
      <c r="D1316" s="2">
        <v>1728.9</v>
      </c>
      <c r="E1316" t="s">
        <v>2345</v>
      </c>
      <c r="F1316" t="s">
        <v>2344</v>
      </c>
      <c r="G1316" t="s">
        <v>2349</v>
      </c>
      <c r="H1316" s="54">
        <f>DATEDIF(Table4_2[[#This Row],[Date of Birth]],$K$1,"y")</f>
        <v>19</v>
      </c>
    </row>
    <row r="1317" spans="1:8" x14ac:dyDescent="0.3">
      <c r="A1317" t="s">
        <v>2187</v>
      </c>
      <c r="B1317" s="77">
        <v>37946</v>
      </c>
      <c r="C1317" s="54">
        <v>0</v>
      </c>
      <c r="D1317" s="2">
        <v>1727.79</v>
      </c>
      <c r="E1317" t="s">
        <v>2345</v>
      </c>
      <c r="F1317" t="s">
        <v>2345</v>
      </c>
      <c r="G1317" t="s">
        <v>2349</v>
      </c>
      <c r="H1317" s="54">
        <f>DATEDIF(Table4_2[[#This Row],[Date of Birth]],$K$1,"y")</f>
        <v>19</v>
      </c>
    </row>
    <row r="1318" spans="1:8" x14ac:dyDescent="0.3">
      <c r="A1318" t="s">
        <v>2188</v>
      </c>
      <c r="B1318" s="77">
        <v>38239</v>
      </c>
      <c r="C1318" s="54">
        <v>1</v>
      </c>
      <c r="D1318" s="2">
        <v>1727.54</v>
      </c>
      <c r="E1318" t="s">
        <v>2345</v>
      </c>
      <c r="F1318" t="s">
        <v>2347</v>
      </c>
      <c r="G1318" t="s">
        <v>2346</v>
      </c>
      <c r="H1318" s="54">
        <f>DATEDIF(Table4_2[[#This Row],[Date of Birth]],$K$1,"y")</f>
        <v>18</v>
      </c>
    </row>
    <row r="1319" spans="1:8" x14ac:dyDescent="0.3">
      <c r="A1319" t="s">
        <v>2189</v>
      </c>
      <c r="B1319" s="77">
        <v>38281</v>
      </c>
      <c r="C1319" s="54">
        <v>1</v>
      </c>
      <c r="D1319" s="2">
        <v>1725.55</v>
      </c>
      <c r="E1319" t="s">
        <v>2345</v>
      </c>
      <c r="F1319" t="s">
        <v>2344</v>
      </c>
      <c r="G1319" t="s">
        <v>2346</v>
      </c>
      <c r="H1319" s="54">
        <f>DATEDIF(Table4_2[[#This Row],[Date of Birth]],$K$1,"y")</f>
        <v>18</v>
      </c>
    </row>
    <row r="1320" spans="1:8" x14ac:dyDescent="0.3">
      <c r="A1320" t="s">
        <v>2190</v>
      </c>
      <c r="B1320" s="77">
        <v>38241</v>
      </c>
      <c r="C1320" s="54">
        <v>1</v>
      </c>
      <c r="D1320" s="2">
        <v>1720.35</v>
      </c>
      <c r="E1320" t="s">
        <v>2345</v>
      </c>
      <c r="F1320" t="s">
        <v>2345</v>
      </c>
      <c r="G1320" t="s">
        <v>2346</v>
      </c>
      <c r="H1320" s="54">
        <f>DATEDIF(Table4_2[[#This Row],[Date of Birth]],$K$1,"y")</f>
        <v>18</v>
      </c>
    </row>
    <row r="1321" spans="1:8" x14ac:dyDescent="0.3">
      <c r="A1321" t="s">
        <v>2191</v>
      </c>
      <c r="B1321" s="77">
        <v>38148</v>
      </c>
      <c r="C1321" s="54">
        <v>1</v>
      </c>
      <c r="D1321" s="2">
        <v>1719.44</v>
      </c>
      <c r="E1321" t="s">
        <v>2345</v>
      </c>
      <c r="F1321" t="s">
        <v>2345</v>
      </c>
      <c r="G1321" t="s">
        <v>2346</v>
      </c>
      <c r="H1321" s="54">
        <f>DATEDIF(Table4_2[[#This Row],[Date of Birth]],$K$1,"y")</f>
        <v>18</v>
      </c>
    </row>
    <row r="1322" spans="1:8" x14ac:dyDescent="0.3">
      <c r="A1322" t="s">
        <v>2192</v>
      </c>
      <c r="B1322" s="77">
        <v>38251</v>
      </c>
      <c r="C1322" s="54">
        <v>0</v>
      </c>
      <c r="D1322" s="2">
        <v>1712.23</v>
      </c>
      <c r="E1322" t="s">
        <v>2345</v>
      </c>
      <c r="F1322" t="s">
        <v>2347</v>
      </c>
      <c r="G1322" t="s">
        <v>2352</v>
      </c>
      <c r="H1322" s="54">
        <f>DATEDIF(Table4_2[[#This Row],[Date of Birth]],$K$1,"y")</f>
        <v>18</v>
      </c>
    </row>
    <row r="1323" spans="1:8" x14ac:dyDescent="0.3">
      <c r="A1323" t="s">
        <v>2193</v>
      </c>
      <c r="B1323" s="77">
        <v>38249</v>
      </c>
      <c r="C1323" s="54">
        <v>1</v>
      </c>
      <c r="D1323" s="2">
        <v>1711.03</v>
      </c>
      <c r="E1323" t="s">
        <v>2345</v>
      </c>
      <c r="F1323" t="s">
        <v>2345</v>
      </c>
      <c r="G1323" t="s">
        <v>2346</v>
      </c>
      <c r="H1323" s="54">
        <f>DATEDIF(Table4_2[[#This Row],[Date of Birth]],$K$1,"y")</f>
        <v>18</v>
      </c>
    </row>
    <row r="1324" spans="1:8" x14ac:dyDescent="0.3">
      <c r="A1324" t="s">
        <v>2194</v>
      </c>
      <c r="B1324" s="77">
        <v>38333</v>
      </c>
      <c r="C1324" s="54">
        <v>0</v>
      </c>
      <c r="D1324" s="2">
        <v>1708.93</v>
      </c>
      <c r="E1324" t="s">
        <v>2345</v>
      </c>
      <c r="F1324" t="s">
        <v>2347</v>
      </c>
      <c r="G1324" t="s">
        <v>2351</v>
      </c>
      <c r="H1324" s="54">
        <f>DATEDIF(Table4_2[[#This Row],[Date of Birth]],$K$1,"y")</f>
        <v>18</v>
      </c>
    </row>
    <row r="1325" spans="1:8" x14ac:dyDescent="0.3">
      <c r="A1325" t="s">
        <v>224</v>
      </c>
      <c r="B1325" s="77">
        <v>32405</v>
      </c>
      <c r="C1325" s="54">
        <v>3</v>
      </c>
      <c r="D1325" s="2">
        <v>35315.96</v>
      </c>
      <c r="E1325" t="s">
        <v>2344</v>
      </c>
      <c r="F1325" t="s">
        <v>2347</v>
      </c>
      <c r="G1325" t="s">
        <v>2349</v>
      </c>
      <c r="H1325" s="54">
        <f>DATEDIF(Table4_2[[#This Row],[Date of Birth]],$K$1,"y")</f>
        <v>34</v>
      </c>
    </row>
    <row r="1326" spans="1:8" x14ac:dyDescent="0.3">
      <c r="A1326" t="s">
        <v>2195</v>
      </c>
      <c r="B1326" s="77">
        <v>38277</v>
      </c>
      <c r="C1326" s="54">
        <v>0</v>
      </c>
      <c r="D1326" s="2">
        <v>1708</v>
      </c>
      <c r="E1326" t="s">
        <v>2345</v>
      </c>
      <c r="F1326" t="s">
        <v>2344</v>
      </c>
      <c r="G1326" t="s">
        <v>2352</v>
      </c>
      <c r="H1326" s="54">
        <f>DATEDIF(Table4_2[[#This Row],[Date of Birth]],$K$1,"y")</f>
        <v>18</v>
      </c>
    </row>
    <row r="1327" spans="1:8" x14ac:dyDescent="0.3">
      <c r="A1327" t="s">
        <v>2196</v>
      </c>
      <c r="B1327" s="77">
        <v>38327</v>
      </c>
      <c r="C1327" s="54">
        <v>0</v>
      </c>
      <c r="D1327" s="2">
        <v>1705.62</v>
      </c>
      <c r="E1327" t="s">
        <v>2344</v>
      </c>
      <c r="F1327" t="s">
        <v>2344</v>
      </c>
      <c r="G1327" t="s">
        <v>2350</v>
      </c>
      <c r="H1327" s="54">
        <f>DATEDIF(Table4_2[[#This Row],[Date of Birth]],$K$1,"y")</f>
        <v>18</v>
      </c>
    </row>
    <row r="1328" spans="1:8" x14ac:dyDescent="0.3">
      <c r="A1328" t="s">
        <v>2197</v>
      </c>
      <c r="B1328" s="77">
        <v>38335</v>
      </c>
      <c r="C1328" s="54">
        <v>0</v>
      </c>
      <c r="D1328" s="2">
        <v>1704.7</v>
      </c>
      <c r="E1328" t="s">
        <v>2344</v>
      </c>
      <c r="F1328" t="s">
        <v>2345</v>
      </c>
      <c r="G1328" t="s">
        <v>2353</v>
      </c>
      <c r="H1328" s="54">
        <f>DATEDIF(Table4_2[[#This Row],[Date of Birth]],$K$1,"y")</f>
        <v>18</v>
      </c>
    </row>
    <row r="1329" spans="1:8" x14ac:dyDescent="0.3">
      <c r="A1329" t="s">
        <v>2198</v>
      </c>
      <c r="B1329" s="77">
        <v>38298</v>
      </c>
      <c r="C1329" s="54">
        <v>0</v>
      </c>
      <c r="D1329" s="2">
        <v>1704.57</v>
      </c>
      <c r="E1329" t="s">
        <v>2344</v>
      </c>
      <c r="F1329" t="s">
        <v>2347</v>
      </c>
      <c r="G1329" t="s">
        <v>2352</v>
      </c>
      <c r="H1329" s="54">
        <f>DATEDIF(Table4_2[[#This Row],[Date of Birth]],$K$1,"y")</f>
        <v>18</v>
      </c>
    </row>
    <row r="1330" spans="1:8" x14ac:dyDescent="0.3">
      <c r="A1330" t="s">
        <v>2199</v>
      </c>
      <c r="B1330" s="77">
        <v>38331</v>
      </c>
      <c r="C1330" s="54">
        <v>0</v>
      </c>
      <c r="D1330" s="2">
        <v>1702.46</v>
      </c>
      <c r="E1330" t="s">
        <v>2344</v>
      </c>
      <c r="F1330" t="s">
        <v>2345</v>
      </c>
      <c r="G1330" t="s">
        <v>2351</v>
      </c>
      <c r="H1330" s="54">
        <f>DATEDIF(Table4_2[[#This Row],[Date of Birth]],$K$1,"y")</f>
        <v>18</v>
      </c>
    </row>
    <row r="1331" spans="1:8" x14ac:dyDescent="0.3">
      <c r="A1331" t="s">
        <v>2200</v>
      </c>
      <c r="B1331" s="77">
        <v>38308</v>
      </c>
      <c r="C1331" s="54">
        <v>0</v>
      </c>
      <c r="D1331" s="2">
        <v>1694.8</v>
      </c>
      <c r="E1331" t="s">
        <v>2344</v>
      </c>
      <c r="F1331" t="s">
        <v>2344</v>
      </c>
      <c r="G1331" t="s">
        <v>2350</v>
      </c>
      <c r="H1331" s="54">
        <f>DATEDIF(Table4_2[[#This Row],[Date of Birth]],$K$1,"y")</f>
        <v>18</v>
      </c>
    </row>
    <row r="1332" spans="1:8" x14ac:dyDescent="0.3">
      <c r="A1332" t="s">
        <v>2201</v>
      </c>
      <c r="B1332" s="77">
        <v>36820</v>
      </c>
      <c r="C1332" s="54">
        <v>0</v>
      </c>
      <c r="D1332" s="2">
        <v>1682.6</v>
      </c>
      <c r="E1332" t="s">
        <v>2344</v>
      </c>
      <c r="F1332" t="s">
        <v>2344</v>
      </c>
      <c r="G1332" t="s">
        <v>2349</v>
      </c>
      <c r="H1332" s="54">
        <f>DATEDIF(Table4_2[[#This Row],[Date of Birth]],$K$1,"y")</f>
        <v>22</v>
      </c>
    </row>
    <row r="1333" spans="1:8" x14ac:dyDescent="0.3">
      <c r="A1333" t="s">
        <v>2202</v>
      </c>
      <c r="B1333" s="77">
        <v>36687</v>
      </c>
      <c r="C1333" s="54">
        <v>0</v>
      </c>
      <c r="D1333" s="2">
        <v>1674.63</v>
      </c>
      <c r="E1333" t="s">
        <v>2344</v>
      </c>
      <c r="F1333" t="s">
        <v>2344</v>
      </c>
      <c r="G1333" t="s">
        <v>2346</v>
      </c>
      <c r="H1333" s="54">
        <f>DATEDIF(Table4_2[[#This Row],[Date of Birth]],$K$1,"y")</f>
        <v>22</v>
      </c>
    </row>
    <row r="1334" spans="1:8" x14ac:dyDescent="0.3">
      <c r="A1334" t="s">
        <v>2203</v>
      </c>
      <c r="B1334" s="77">
        <v>36822</v>
      </c>
      <c r="C1334" s="54">
        <v>0</v>
      </c>
      <c r="D1334" s="2">
        <v>1665</v>
      </c>
      <c r="E1334" t="s">
        <v>2344</v>
      </c>
      <c r="F1334" t="s">
        <v>2344</v>
      </c>
      <c r="G1334" t="s">
        <v>2346</v>
      </c>
      <c r="H1334" s="54">
        <f>DATEDIF(Table4_2[[#This Row],[Date of Birth]],$K$1,"y")</f>
        <v>22</v>
      </c>
    </row>
    <row r="1335" spans="1:8" x14ac:dyDescent="0.3">
      <c r="A1335" t="s">
        <v>2204</v>
      </c>
      <c r="B1335" s="77">
        <v>37985</v>
      </c>
      <c r="C1335" s="54">
        <v>0</v>
      </c>
      <c r="D1335" s="2">
        <v>1646.43</v>
      </c>
      <c r="E1335" t="s">
        <v>2344</v>
      </c>
      <c r="F1335" t="s">
        <v>2347</v>
      </c>
      <c r="G1335" t="s">
        <v>2348</v>
      </c>
      <c r="H1335" s="54">
        <f>DATEDIF(Table4_2[[#This Row],[Date of Birth]],$K$1,"y")</f>
        <v>19</v>
      </c>
    </row>
    <row r="1336" spans="1:8" x14ac:dyDescent="0.3">
      <c r="A1336" t="s">
        <v>27</v>
      </c>
      <c r="B1336" s="77">
        <v>21827</v>
      </c>
      <c r="C1336" s="54">
        <v>2</v>
      </c>
      <c r="D1336" s="2">
        <v>47305.31</v>
      </c>
      <c r="E1336" t="s">
        <v>2344</v>
      </c>
      <c r="F1336" t="s">
        <v>2347</v>
      </c>
      <c r="G1336" t="s">
        <v>2349</v>
      </c>
      <c r="H1336" s="54">
        <f>DATEDIF(Table4_2[[#This Row],[Date of Birth]],$K$1,"y")</f>
        <v>63</v>
      </c>
    </row>
    <row r="1337" spans="1:8" x14ac:dyDescent="0.3">
      <c r="A1337" t="s">
        <v>225</v>
      </c>
      <c r="B1337" s="77">
        <v>35620</v>
      </c>
      <c r="C1337" s="54">
        <v>0</v>
      </c>
      <c r="D1337" s="2">
        <v>35302.089999999997</v>
      </c>
      <c r="E1337" t="s">
        <v>2347</v>
      </c>
      <c r="F1337" t="s">
        <v>2344</v>
      </c>
      <c r="G1337" t="s">
        <v>2349</v>
      </c>
      <c r="H1337" s="54">
        <f>DATEDIF(Table4_2[[#This Row],[Date of Birth]],$K$1,"y")</f>
        <v>25</v>
      </c>
    </row>
    <row r="1338" spans="1:8" x14ac:dyDescent="0.3">
      <c r="A1338" t="s">
        <v>2205</v>
      </c>
      <c r="B1338" s="77">
        <v>37854</v>
      </c>
      <c r="C1338" s="54">
        <v>0</v>
      </c>
      <c r="D1338" s="2">
        <v>1639.56</v>
      </c>
      <c r="E1338" t="s">
        <v>2344</v>
      </c>
      <c r="F1338" t="s">
        <v>2344</v>
      </c>
      <c r="G1338" t="s">
        <v>2348</v>
      </c>
      <c r="H1338" s="54">
        <f>DATEDIF(Table4_2[[#This Row],[Date of Birth]],$K$1,"y")</f>
        <v>19</v>
      </c>
    </row>
    <row r="1339" spans="1:8" x14ac:dyDescent="0.3">
      <c r="A1339" t="s">
        <v>2206</v>
      </c>
      <c r="B1339" s="77">
        <v>37880</v>
      </c>
      <c r="C1339" s="54">
        <v>0</v>
      </c>
      <c r="D1339" s="2">
        <v>1639.56</v>
      </c>
      <c r="E1339" t="s">
        <v>2344</v>
      </c>
      <c r="F1339" t="s">
        <v>2344</v>
      </c>
      <c r="G1339" t="s">
        <v>2348</v>
      </c>
      <c r="H1339" s="54">
        <f>DATEDIF(Table4_2[[#This Row],[Date of Birth]],$K$1,"y")</f>
        <v>19</v>
      </c>
    </row>
    <row r="1340" spans="1:8" x14ac:dyDescent="0.3">
      <c r="A1340" t="s">
        <v>2207</v>
      </c>
      <c r="B1340" s="77">
        <v>37985</v>
      </c>
      <c r="C1340" s="54">
        <v>0</v>
      </c>
      <c r="D1340" s="2">
        <v>1635.73</v>
      </c>
      <c r="E1340" t="s">
        <v>2344</v>
      </c>
      <c r="F1340" t="s">
        <v>2345</v>
      </c>
      <c r="G1340" t="s">
        <v>2348</v>
      </c>
      <c r="H1340" s="54">
        <f>DATEDIF(Table4_2[[#This Row],[Date of Birth]],$K$1,"y")</f>
        <v>19</v>
      </c>
    </row>
    <row r="1341" spans="1:8" x14ac:dyDescent="0.3">
      <c r="A1341" t="s">
        <v>2208</v>
      </c>
      <c r="B1341" s="77">
        <v>38151</v>
      </c>
      <c r="C1341" s="54">
        <v>0</v>
      </c>
      <c r="D1341" s="2">
        <v>1634.57</v>
      </c>
      <c r="E1341" t="s">
        <v>2344</v>
      </c>
      <c r="F1341" t="s">
        <v>2344</v>
      </c>
      <c r="G1341" t="s">
        <v>2346</v>
      </c>
      <c r="H1341" s="54">
        <f>DATEDIF(Table4_2[[#This Row],[Date of Birth]],$K$1,"y")</f>
        <v>18</v>
      </c>
    </row>
    <row r="1342" spans="1:8" x14ac:dyDescent="0.3">
      <c r="A1342" t="s">
        <v>2209</v>
      </c>
      <c r="B1342" s="77">
        <v>38207</v>
      </c>
      <c r="C1342" s="54">
        <v>0</v>
      </c>
      <c r="D1342" s="2">
        <v>1633.96</v>
      </c>
      <c r="E1342" t="s">
        <v>2344</v>
      </c>
      <c r="F1342" t="s">
        <v>2347</v>
      </c>
      <c r="G1342" t="s">
        <v>2346</v>
      </c>
      <c r="H1342" s="54">
        <f>DATEDIF(Table4_2[[#This Row],[Date of Birth]],$K$1,"y")</f>
        <v>18</v>
      </c>
    </row>
    <row r="1343" spans="1:8" x14ac:dyDescent="0.3">
      <c r="A1343" t="s">
        <v>2210</v>
      </c>
      <c r="B1343" s="77">
        <v>38334</v>
      </c>
      <c r="C1343" s="54">
        <v>0</v>
      </c>
      <c r="D1343" s="2">
        <v>1633.04</v>
      </c>
      <c r="E1343" t="s">
        <v>2344</v>
      </c>
      <c r="F1343" t="s">
        <v>2344</v>
      </c>
      <c r="G1343" t="s">
        <v>2346</v>
      </c>
      <c r="H1343" s="54">
        <f>DATEDIF(Table4_2[[#This Row],[Date of Birth]],$K$1,"y")</f>
        <v>18</v>
      </c>
    </row>
    <row r="1344" spans="1:8" x14ac:dyDescent="0.3">
      <c r="A1344" t="s">
        <v>2211</v>
      </c>
      <c r="B1344" s="77">
        <v>37880</v>
      </c>
      <c r="C1344" s="54">
        <v>0</v>
      </c>
      <c r="D1344" s="2">
        <v>1632.56</v>
      </c>
      <c r="E1344" t="s">
        <v>2344</v>
      </c>
      <c r="F1344" t="s">
        <v>2344</v>
      </c>
      <c r="G1344" t="s">
        <v>2348</v>
      </c>
      <c r="H1344" s="54">
        <f>DATEDIF(Table4_2[[#This Row],[Date of Birth]],$K$1,"y")</f>
        <v>19</v>
      </c>
    </row>
    <row r="1345" spans="1:8" x14ac:dyDescent="0.3">
      <c r="A1345" t="s">
        <v>2212</v>
      </c>
      <c r="B1345" s="77">
        <v>37897</v>
      </c>
      <c r="C1345" s="54">
        <v>0</v>
      </c>
      <c r="D1345" s="2">
        <v>1632.04</v>
      </c>
      <c r="E1345" t="s">
        <v>2344</v>
      </c>
      <c r="F1345" t="s">
        <v>2344</v>
      </c>
      <c r="G1345" t="s">
        <v>2348</v>
      </c>
      <c r="H1345" s="54">
        <f>DATEDIF(Table4_2[[#This Row],[Date of Birth]],$K$1,"y")</f>
        <v>19</v>
      </c>
    </row>
    <row r="1346" spans="1:8" x14ac:dyDescent="0.3">
      <c r="A1346" t="s">
        <v>2213</v>
      </c>
      <c r="B1346" s="77">
        <v>38177</v>
      </c>
      <c r="C1346" s="54">
        <v>0</v>
      </c>
      <c r="D1346" s="2">
        <v>1631.82</v>
      </c>
      <c r="E1346" t="s">
        <v>2344</v>
      </c>
      <c r="F1346" t="s">
        <v>2347</v>
      </c>
      <c r="G1346" t="s">
        <v>2346</v>
      </c>
      <c r="H1346" s="54">
        <f>DATEDIF(Table4_2[[#This Row],[Date of Birth]],$K$1,"y")</f>
        <v>18</v>
      </c>
    </row>
    <row r="1347" spans="1:8" x14ac:dyDescent="0.3">
      <c r="A1347" t="s">
        <v>2214</v>
      </c>
      <c r="B1347" s="77">
        <v>38326</v>
      </c>
      <c r="C1347" s="54">
        <v>0</v>
      </c>
      <c r="D1347" s="2">
        <v>1631.67</v>
      </c>
      <c r="E1347" t="s">
        <v>2344</v>
      </c>
      <c r="F1347" t="s">
        <v>2345</v>
      </c>
      <c r="G1347" t="s">
        <v>2346</v>
      </c>
      <c r="H1347" s="54">
        <f>DATEDIF(Table4_2[[#This Row],[Date of Birth]],$K$1,"y")</f>
        <v>18</v>
      </c>
    </row>
    <row r="1348" spans="1:8" x14ac:dyDescent="0.3">
      <c r="A1348" t="s">
        <v>226</v>
      </c>
      <c r="B1348" s="77">
        <v>24836</v>
      </c>
      <c r="C1348" s="54">
        <v>1</v>
      </c>
      <c r="D1348" s="2">
        <v>35160.129999999997</v>
      </c>
      <c r="E1348" t="s">
        <v>2344</v>
      </c>
      <c r="F1348" t="s">
        <v>2344</v>
      </c>
      <c r="G1348" t="s">
        <v>2349</v>
      </c>
      <c r="H1348" s="54">
        <f>DATEDIF(Table4_2[[#This Row],[Date of Birth]],$K$1,"y")</f>
        <v>55</v>
      </c>
    </row>
    <row r="1349" spans="1:8" x14ac:dyDescent="0.3">
      <c r="A1349" t="s">
        <v>2215</v>
      </c>
      <c r="B1349" s="77">
        <v>38264</v>
      </c>
      <c r="C1349" s="54">
        <v>0</v>
      </c>
      <c r="D1349" s="2">
        <v>1629.83</v>
      </c>
      <c r="E1349" t="s">
        <v>2344</v>
      </c>
      <c r="F1349" t="s">
        <v>2344</v>
      </c>
      <c r="G1349" t="s">
        <v>2346</v>
      </c>
      <c r="H1349" s="54">
        <f>DATEDIF(Table4_2[[#This Row],[Date of Birth]],$K$1,"y")</f>
        <v>18</v>
      </c>
    </row>
    <row r="1350" spans="1:8" x14ac:dyDescent="0.3">
      <c r="A1350" t="s">
        <v>2216</v>
      </c>
      <c r="B1350" s="77">
        <v>37819</v>
      </c>
      <c r="C1350" s="54">
        <v>0</v>
      </c>
      <c r="D1350" s="2">
        <v>1628.47</v>
      </c>
      <c r="E1350" t="s">
        <v>2344</v>
      </c>
      <c r="F1350" t="s">
        <v>2347</v>
      </c>
      <c r="G1350" t="s">
        <v>2348</v>
      </c>
      <c r="H1350" s="54">
        <f>DATEDIF(Table4_2[[#This Row],[Date of Birth]],$K$1,"y")</f>
        <v>19</v>
      </c>
    </row>
    <row r="1351" spans="1:8" x14ac:dyDescent="0.3">
      <c r="A1351" t="s">
        <v>2217</v>
      </c>
      <c r="B1351" s="77">
        <v>37959</v>
      </c>
      <c r="C1351" s="54">
        <v>0</v>
      </c>
      <c r="D1351" s="2">
        <v>1627.28</v>
      </c>
      <c r="E1351" t="s">
        <v>2344</v>
      </c>
      <c r="F1351" t="s">
        <v>2344</v>
      </c>
      <c r="G1351" t="s">
        <v>2348</v>
      </c>
      <c r="H1351" s="54">
        <f>DATEDIF(Table4_2[[#This Row],[Date of Birth]],$K$1,"y")</f>
        <v>19</v>
      </c>
    </row>
    <row r="1352" spans="1:8" x14ac:dyDescent="0.3">
      <c r="A1352" t="s">
        <v>2218</v>
      </c>
      <c r="B1352" s="77">
        <v>37873</v>
      </c>
      <c r="C1352" s="54">
        <v>0</v>
      </c>
      <c r="D1352" s="2">
        <v>1625.43</v>
      </c>
      <c r="E1352" t="s">
        <v>2344</v>
      </c>
      <c r="F1352" t="s">
        <v>2345</v>
      </c>
      <c r="G1352" t="s">
        <v>2348</v>
      </c>
      <c r="H1352" s="54">
        <f>DATEDIF(Table4_2[[#This Row],[Date of Birth]],$K$1,"y")</f>
        <v>19</v>
      </c>
    </row>
    <row r="1353" spans="1:8" x14ac:dyDescent="0.3">
      <c r="A1353" t="s">
        <v>2219</v>
      </c>
      <c r="B1353" s="77">
        <v>38193</v>
      </c>
      <c r="C1353" s="54">
        <v>0</v>
      </c>
      <c r="D1353" s="2">
        <v>1622.19</v>
      </c>
      <c r="E1353" t="s">
        <v>2344</v>
      </c>
      <c r="F1353" t="s">
        <v>2347</v>
      </c>
      <c r="G1353" t="s">
        <v>2346</v>
      </c>
      <c r="H1353" s="54">
        <f>DATEDIF(Table4_2[[#This Row],[Date of Birth]],$K$1,"y")</f>
        <v>18</v>
      </c>
    </row>
    <row r="1354" spans="1:8" x14ac:dyDescent="0.3">
      <c r="A1354" t="s">
        <v>2220</v>
      </c>
      <c r="B1354" s="77">
        <v>38220</v>
      </c>
      <c r="C1354" s="54">
        <v>0</v>
      </c>
      <c r="D1354" s="2">
        <v>1621.88</v>
      </c>
      <c r="E1354" t="s">
        <v>2344</v>
      </c>
      <c r="F1354" t="s">
        <v>2344</v>
      </c>
      <c r="G1354" t="s">
        <v>2346</v>
      </c>
      <c r="H1354" s="54">
        <f>DATEDIF(Table4_2[[#This Row],[Date of Birth]],$K$1,"y")</f>
        <v>18</v>
      </c>
    </row>
    <row r="1355" spans="1:8" x14ac:dyDescent="0.3">
      <c r="A1355" t="s">
        <v>2221</v>
      </c>
      <c r="B1355" s="77">
        <v>37878</v>
      </c>
      <c r="C1355" s="54">
        <v>0</v>
      </c>
      <c r="D1355" s="2">
        <v>1621.34</v>
      </c>
      <c r="E1355" t="s">
        <v>2344</v>
      </c>
      <c r="F1355" t="s">
        <v>2344</v>
      </c>
      <c r="G1355" t="s">
        <v>2348</v>
      </c>
      <c r="H1355" s="54">
        <f>DATEDIF(Table4_2[[#This Row],[Date of Birth]],$K$1,"y")</f>
        <v>19</v>
      </c>
    </row>
    <row r="1356" spans="1:8" x14ac:dyDescent="0.3">
      <c r="A1356" t="s">
        <v>2222</v>
      </c>
      <c r="B1356" s="77">
        <v>34916</v>
      </c>
      <c r="C1356" s="54">
        <v>0</v>
      </c>
      <c r="D1356" s="2">
        <v>1617.16</v>
      </c>
      <c r="E1356" t="s">
        <v>2344</v>
      </c>
      <c r="F1356" t="s">
        <v>2347</v>
      </c>
      <c r="G1356" t="s">
        <v>2346</v>
      </c>
      <c r="H1356" s="54">
        <f>DATEDIF(Table4_2[[#This Row],[Date of Birth]],$K$1,"y")</f>
        <v>27</v>
      </c>
    </row>
    <row r="1357" spans="1:8" x14ac:dyDescent="0.3">
      <c r="A1357" t="s">
        <v>2223</v>
      </c>
      <c r="B1357" s="77">
        <v>38190</v>
      </c>
      <c r="C1357" s="54">
        <v>0</v>
      </c>
      <c r="D1357" s="2">
        <v>1615.77</v>
      </c>
      <c r="E1357" t="s">
        <v>2344</v>
      </c>
      <c r="F1357" t="s">
        <v>2347</v>
      </c>
      <c r="G1357" t="s">
        <v>2346</v>
      </c>
      <c r="H1357" s="54">
        <f>DATEDIF(Table4_2[[#This Row],[Date of Birth]],$K$1,"y")</f>
        <v>18</v>
      </c>
    </row>
    <row r="1358" spans="1:8" x14ac:dyDescent="0.3">
      <c r="A1358" t="s">
        <v>2224</v>
      </c>
      <c r="B1358" s="77">
        <v>38310</v>
      </c>
      <c r="C1358" s="54">
        <v>0</v>
      </c>
      <c r="D1358" s="2">
        <v>1607.51</v>
      </c>
      <c r="E1358" t="s">
        <v>2344</v>
      </c>
      <c r="F1358" t="s">
        <v>2345</v>
      </c>
      <c r="G1358" t="s">
        <v>2346</v>
      </c>
      <c r="H1358" s="54">
        <f>DATEDIF(Table4_2[[#This Row],[Date of Birth]],$K$1,"y")</f>
        <v>18</v>
      </c>
    </row>
    <row r="1359" spans="1:8" x14ac:dyDescent="0.3">
      <c r="A1359" t="s">
        <v>227</v>
      </c>
      <c r="B1359" s="77">
        <v>36151</v>
      </c>
      <c r="C1359" s="54">
        <v>0</v>
      </c>
      <c r="D1359" s="2">
        <v>35147.53</v>
      </c>
      <c r="E1359" t="s">
        <v>2347</v>
      </c>
      <c r="F1359" t="s">
        <v>2347</v>
      </c>
      <c r="G1359" t="s">
        <v>2352</v>
      </c>
      <c r="H1359" s="54">
        <f>DATEDIF(Table4_2[[#This Row],[Date of Birth]],$K$1,"y")</f>
        <v>24</v>
      </c>
    </row>
    <row r="1360" spans="1:8" x14ac:dyDescent="0.3">
      <c r="A1360" t="s">
        <v>2225</v>
      </c>
      <c r="B1360" s="77">
        <v>33869</v>
      </c>
      <c r="C1360" s="54">
        <v>0</v>
      </c>
      <c r="D1360" s="2">
        <v>1566.88</v>
      </c>
      <c r="E1360" t="s">
        <v>2344</v>
      </c>
      <c r="F1360" t="s">
        <v>2347</v>
      </c>
      <c r="G1360" t="s">
        <v>2346</v>
      </c>
      <c r="H1360" s="54">
        <f>DATEDIF(Table4_2[[#This Row],[Date of Birth]],$K$1,"y")</f>
        <v>30</v>
      </c>
    </row>
    <row r="1361" spans="1:8" x14ac:dyDescent="0.3">
      <c r="A1361" t="s">
        <v>2226</v>
      </c>
      <c r="B1361" s="77">
        <v>37230</v>
      </c>
      <c r="C1361" s="54">
        <v>0</v>
      </c>
      <c r="D1361" s="2">
        <v>1534.3</v>
      </c>
      <c r="E1361" t="s">
        <v>2344</v>
      </c>
      <c r="F1361" t="s">
        <v>2344</v>
      </c>
      <c r="G1361" t="s">
        <v>2346</v>
      </c>
      <c r="H1361" s="54">
        <f>DATEDIF(Table4_2[[#This Row],[Date of Birth]],$K$1,"y")</f>
        <v>21</v>
      </c>
    </row>
    <row r="1362" spans="1:8" x14ac:dyDescent="0.3">
      <c r="A1362" t="s">
        <v>2227</v>
      </c>
      <c r="B1362" s="77">
        <v>37044</v>
      </c>
      <c r="C1362" s="54">
        <v>0</v>
      </c>
      <c r="D1362" s="2">
        <v>1532.47</v>
      </c>
      <c r="E1362" t="s">
        <v>2344</v>
      </c>
      <c r="F1362" t="s">
        <v>2344</v>
      </c>
      <c r="G1362" t="s">
        <v>2346</v>
      </c>
      <c r="H1362" s="54">
        <f>DATEDIF(Table4_2[[#This Row],[Date of Birth]],$K$1,"y")</f>
        <v>22</v>
      </c>
    </row>
    <row r="1363" spans="1:8" x14ac:dyDescent="0.3">
      <c r="A1363" t="s">
        <v>2228</v>
      </c>
      <c r="B1363" s="77">
        <v>37079</v>
      </c>
      <c r="C1363" s="54">
        <v>0</v>
      </c>
      <c r="D1363" s="2">
        <v>1526.31</v>
      </c>
      <c r="E1363" t="s">
        <v>2344</v>
      </c>
      <c r="F1363" t="s">
        <v>2345</v>
      </c>
      <c r="G1363" t="s">
        <v>2349</v>
      </c>
      <c r="H1363" s="54">
        <f>DATEDIF(Table4_2[[#This Row],[Date of Birth]],$K$1,"y")</f>
        <v>21</v>
      </c>
    </row>
    <row r="1364" spans="1:8" x14ac:dyDescent="0.3">
      <c r="A1364" t="s">
        <v>2229</v>
      </c>
      <c r="B1364" s="77">
        <v>37128</v>
      </c>
      <c r="C1364" s="54">
        <v>0</v>
      </c>
      <c r="D1364" s="2">
        <v>1515.34</v>
      </c>
      <c r="E1364" t="s">
        <v>2344</v>
      </c>
      <c r="F1364" t="s">
        <v>2345</v>
      </c>
      <c r="G1364" t="s">
        <v>2346</v>
      </c>
      <c r="H1364" s="54">
        <f>DATEDIF(Table4_2[[#This Row],[Date of Birth]],$K$1,"y")</f>
        <v>21</v>
      </c>
    </row>
    <row r="1365" spans="1:8" x14ac:dyDescent="0.3">
      <c r="A1365" t="s">
        <v>2230</v>
      </c>
      <c r="B1365" s="77">
        <v>35965</v>
      </c>
      <c r="C1365" s="54">
        <v>0</v>
      </c>
      <c r="D1365" s="2">
        <v>1497</v>
      </c>
      <c r="E1365" t="s">
        <v>2344</v>
      </c>
      <c r="F1365" t="s">
        <v>2344</v>
      </c>
      <c r="G1365" t="s">
        <v>2346</v>
      </c>
      <c r="H1365" s="54">
        <f>DATEDIF(Table4_2[[#This Row],[Date of Birth]],$K$1,"y")</f>
        <v>24</v>
      </c>
    </row>
    <row r="1366" spans="1:8" x14ac:dyDescent="0.3">
      <c r="A1366" t="s">
        <v>2231</v>
      </c>
      <c r="B1366" s="77">
        <v>34979</v>
      </c>
      <c r="C1366" s="54">
        <v>0</v>
      </c>
      <c r="D1366" s="2">
        <v>1493</v>
      </c>
      <c r="E1366" t="s">
        <v>2344</v>
      </c>
      <c r="F1366" t="s">
        <v>2345</v>
      </c>
      <c r="G1366" t="s">
        <v>2346</v>
      </c>
      <c r="H1366" s="54">
        <f>DATEDIF(Table4_2[[#This Row],[Date of Birth]],$K$1,"y")</f>
        <v>27</v>
      </c>
    </row>
    <row r="1367" spans="1:8" x14ac:dyDescent="0.3">
      <c r="A1367" t="s">
        <v>2232</v>
      </c>
      <c r="B1367" s="77">
        <v>35590</v>
      </c>
      <c r="C1367" s="54">
        <v>0</v>
      </c>
      <c r="D1367" s="2">
        <v>1481</v>
      </c>
      <c r="E1367" t="s">
        <v>2344</v>
      </c>
      <c r="F1367" t="s">
        <v>2347</v>
      </c>
      <c r="G1367" t="s">
        <v>2348</v>
      </c>
      <c r="H1367" s="54">
        <f>DATEDIF(Table4_2[[#This Row],[Date of Birth]],$K$1,"y")</f>
        <v>25</v>
      </c>
    </row>
    <row r="1368" spans="1:8" x14ac:dyDescent="0.3">
      <c r="A1368" t="s">
        <v>2233</v>
      </c>
      <c r="B1368" s="77">
        <v>36136</v>
      </c>
      <c r="C1368" s="54">
        <v>0</v>
      </c>
      <c r="D1368" s="2">
        <v>1477</v>
      </c>
      <c r="E1368" t="s">
        <v>2344</v>
      </c>
      <c r="F1368" t="s">
        <v>2347</v>
      </c>
      <c r="G1368" t="s">
        <v>2346</v>
      </c>
      <c r="H1368" s="54">
        <f>DATEDIF(Table4_2[[#This Row],[Date of Birth]],$K$1,"y")</f>
        <v>24</v>
      </c>
    </row>
    <row r="1369" spans="1:8" x14ac:dyDescent="0.3">
      <c r="A1369" t="s">
        <v>2234</v>
      </c>
      <c r="B1369" s="77">
        <v>37792</v>
      </c>
      <c r="C1369" s="54">
        <v>0</v>
      </c>
      <c r="D1369" s="2">
        <v>1467</v>
      </c>
      <c r="E1369" t="s">
        <v>2344</v>
      </c>
      <c r="F1369" t="s">
        <v>2344</v>
      </c>
      <c r="G1369" t="s">
        <v>2346</v>
      </c>
      <c r="H1369" s="54">
        <f>DATEDIF(Table4_2[[#This Row],[Date of Birth]],$K$1,"y")</f>
        <v>19</v>
      </c>
    </row>
    <row r="1370" spans="1:8" x14ac:dyDescent="0.3">
      <c r="A1370" t="s">
        <v>228</v>
      </c>
      <c r="B1370" s="77">
        <v>28305</v>
      </c>
      <c r="C1370" s="54">
        <v>0</v>
      </c>
      <c r="D1370" s="2">
        <v>35069.370000000003</v>
      </c>
      <c r="E1370" t="s">
        <v>2347</v>
      </c>
      <c r="F1370" t="s">
        <v>2347</v>
      </c>
      <c r="G1370" t="s">
        <v>2359</v>
      </c>
      <c r="H1370" s="54">
        <f>DATEDIF(Table4_2[[#This Row],[Date of Birth]],$K$1,"y")</f>
        <v>45</v>
      </c>
    </row>
    <row r="1371" spans="1:8" x14ac:dyDescent="0.3">
      <c r="A1371" t="s">
        <v>2235</v>
      </c>
      <c r="B1371" s="77">
        <v>35600</v>
      </c>
      <c r="C1371" s="54">
        <v>0</v>
      </c>
      <c r="D1371" s="2">
        <v>1445</v>
      </c>
      <c r="E1371" t="s">
        <v>2344</v>
      </c>
      <c r="F1371" t="s">
        <v>2347</v>
      </c>
      <c r="G1371" t="s">
        <v>2346</v>
      </c>
      <c r="H1371" s="54">
        <f>DATEDIF(Table4_2[[#This Row],[Date of Birth]],$K$1,"y")</f>
        <v>25</v>
      </c>
    </row>
    <row r="1372" spans="1:8" x14ac:dyDescent="0.3">
      <c r="A1372" t="s">
        <v>2236</v>
      </c>
      <c r="B1372" s="77">
        <v>36770</v>
      </c>
      <c r="C1372" s="54">
        <v>0</v>
      </c>
      <c r="D1372" s="2">
        <v>1438</v>
      </c>
      <c r="E1372" t="s">
        <v>2344</v>
      </c>
      <c r="F1372" t="s">
        <v>2344</v>
      </c>
      <c r="G1372" t="s">
        <v>2346</v>
      </c>
      <c r="H1372" s="54">
        <f>DATEDIF(Table4_2[[#This Row],[Date of Birth]],$K$1,"y")</f>
        <v>22</v>
      </c>
    </row>
    <row r="1373" spans="1:8" x14ac:dyDescent="0.3">
      <c r="A1373" t="s">
        <v>2237</v>
      </c>
      <c r="B1373" s="77">
        <v>35769</v>
      </c>
      <c r="C1373" s="54">
        <v>0</v>
      </c>
      <c r="D1373" s="2">
        <v>1422</v>
      </c>
      <c r="E1373" t="s">
        <v>2344</v>
      </c>
      <c r="F1373" t="s">
        <v>2344</v>
      </c>
      <c r="G1373" t="s">
        <v>2346</v>
      </c>
      <c r="H1373" s="54">
        <f>DATEDIF(Table4_2[[#This Row],[Date of Birth]],$K$1,"y")</f>
        <v>25</v>
      </c>
    </row>
    <row r="1374" spans="1:8" x14ac:dyDescent="0.3">
      <c r="A1374" t="s">
        <v>2238</v>
      </c>
      <c r="B1374" s="77">
        <v>37126</v>
      </c>
      <c r="C1374" s="54">
        <v>0</v>
      </c>
      <c r="D1374" s="2">
        <v>1421</v>
      </c>
      <c r="E1374" t="s">
        <v>2344</v>
      </c>
      <c r="F1374" t="s">
        <v>2344</v>
      </c>
      <c r="G1374" t="s">
        <v>2346</v>
      </c>
      <c r="H1374" s="54">
        <f>DATEDIF(Table4_2[[#This Row],[Date of Birth]],$K$1,"y")</f>
        <v>21</v>
      </c>
    </row>
    <row r="1375" spans="1:8" x14ac:dyDescent="0.3">
      <c r="A1375" t="s">
        <v>2239</v>
      </c>
      <c r="B1375" s="77">
        <v>35239</v>
      </c>
      <c r="C1375" s="54">
        <v>0</v>
      </c>
      <c r="D1375" s="2">
        <v>1417</v>
      </c>
      <c r="E1375" t="s">
        <v>2344</v>
      </c>
      <c r="F1375" t="s">
        <v>2345</v>
      </c>
      <c r="G1375" t="s">
        <v>2346</v>
      </c>
      <c r="H1375" s="54">
        <f>DATEDIF(Table4_2[[#This Row],[Date of Birth]],$K$1,"y")</f>
        <v>26</v>
      </c>
    </row>
    <row r="1376" spans="1:8" x14ac:dyDescent="0.3">
      <c r="A1376" t="s">
        <v>2240</v>
      </c>
      <c r="B1376" s="77">
        <v>35730</v>
      </c>
      <c r="C1376" s="54">
        <v>0</v>
      </c>
      <c r="D1376" s="2">
        <v>1402</v>
      </c>
      <c r="E1376" t="s">
        <v>2344</v>
      </c>
      <c r="F1376" t="s">
        <v>2345</v>
      </c>
      <c r="G1376" t="s">
        <v>2349</v>
      </c>
      <c r="H1376" s="54">
        <f>DATEDIF(Table4_2[[#This Row],[Date of Birth]],$K$1,"y")</f>
        <v>25</v>
      </c>
    </row>
    <row r="1377" spans="1:8" x14ac:dyDescent="0.3">
      <c r="A1377" t="s">
        <v>2241</v>
      </c>
      <c r="B1377" s="77">
        <v>36043</v>
      </c>
      <c r="C1377" s="54">
        <v>0</v>
      </c>
      <c r="D1377" s="2">
        <v>1400.44</v>
      </c>
      <c r="E1377" t="s">
        <v>2344</v>
      </c>
      <c r="F1377" t="s">
        <v>2344</v>
      </c>
      <c r="G1377" t="s">
        <v>2346</v>
      </c>
      <c r="H1377" s="54">
        <f>DATEDIF(Table4_2[[#This Row],[Date of Birth]],$K$1,"y")</f>
        <v>24</v>
      </c>
    </row>
    <row r="1378" spans="1:8" x14ac:dyDescent="0.3">
      <c r="A1378" t="s">
        <v>2242</v>
      </c>
      <c r="B1378" s="77">
        <v>37612</v>
      </c>
      <c r="C1378" s="54">
        <v>0</v>
      </c>
      <c r="D1378" s="2">
        <v>1391.53</v>
      </c>
      <c r="E1378" t="s">
        <v>2344</v>
      </c>
      <c r="F1378" t="s">
        <v>2347</v>
      </c>
      <c r="G1378" t="s">
        <v>2346</v>
      </c>
      <c r="H1378" s="54">
        <f>DATEDIF(Table4_2[[#This Row],[Date of Birth]],$K$1,"y")</f>
        <v>20</v>
      </c>
    </row>
    <row r="1379" spans="1:8" x14ac:dyDescent="0.3">
      <c r="A1379" t="s">
        <v>2243</v>
      </c>
      <c r="B1379" s="77">
        <v>37574</v>
      </c>
      <c r="C1379" s="54">
        <v>0</v>
      </c>
      <c r="D1379" s="2">
        <v>1390</v>
      </c>
      <c r="E1379" t="s">
        <v>2344</v>
      </c>
      <c r="F1379" t="s">
        <v>2344</v>
      </c>
      <c r="G1379" t="s">
        <v>2346</v>
      </c>
      <c r="H1379" s="54">
        <f>DATEDIF(Table4_2[[#This Row],[Date of Birth]],$K$1,"y")</f>
        <v>20</v>
      </c>
    </row>
    <row r="1380" spans="1:8" x14ac:dyDescent="0.3">
      <c r="A1380" t="s">
        <v>2244</v>
      </c>
      <c r="B1380" s="77">
        <v>36347</v>
      </c>
      <c r="C1380" s="54">
        <v>0</v>
      </c>
      <c r="D1380" s="2">
        <v>1389</v>
      </c>
      <c r="E1380" t="s">
        <v>2344</v>
      </c>
      <c r="F1380" t="s">
        <v>2344</v>
      </c>
      <c r="G1380" t="s">
        <v>2346</v>
      </c>
      <c r="H1380" s="54">
        <f>DATEDIF(Table4_2[[#This Row],[Date of Birth]],$K$1,"y")</f>
        <v>23</v>
      </c>
    </row>
    <row r="1381" spans="1:8" x14ac:dyDescent="0.3">
      <c r="A1381" t="s">
        <v>229</v>
      </c>
      <c r="B1381" s="77">
        <v>27635</v>
      </c>
      <c r="C1381" s="54">
        <v>1</v>
      </c>
      <c r="D1381" s="2">
        <v>35050.620000000003</v>
      </c>
      <c r="E1381" t="s">
        <v>2344</v>
      </c>
      <c r="F1381" t="s">
        <v>2347</v>
      </c>
      <c r="G1381" t="s">
        <v>2349</v>
      </c>
      <c r="H1381" s="54">
        <f>DATEDIF(Table4_2[[#This Row],[Date of Birth]],$K$1,"y")</f>
        <v>47</v>
      </c>
    </row>
    <row r="1382" spans="1:8" x14ac:dyDescent="0.3">
      <c r="A1382" t="s">
        <v>2245</v>
      </c>
      <c r="B1382" s="77">
        <v>37483</v>
      </c>
      <c r="C1382" s="54">
        <v>0</v>
      </c>
      <c r="D1382" s="2">
        <v>1382</v>
      </c>
      <c r="E1382" t="s">
        <v>2344</v>
      </c>
      <c r="F1382" t="s">
        <v>2347</v>
      </c>
      <c r="G1382" t="s">
        <v>2346</v>
      </c>
      <c r="H1382" s="54">
        <f>DATEDIF(Table4_2[[#This Row],[Date of Birth]],$K$1,"y")</f>
        <v>20</v>
      </c>
    </row>
    <row r="1383" spans="1:8" x14ac:dyDescent="0.3">
      <c r="A1383" t="s">
        <v>2246</v>
      </c>
      <c r="B1383" s="77">
        <v>36132</v>
      </c>
      <c r="C1383" s="54">
        <v>0</v>
      </c>
      <c r="D1383" s="2">
        <v>1359</v>
      </c>
      <c r="E1383" t="s">
        <v>2344</v>
      </c>
      <c r="F1383" t="s">
        <v>2347</v>
      </c>
      <c r="G1383" t="s">
        <v>2346</v>
      </c>
      <c r="H1383" s="54">
        <f>DATEDIF(Table4_2[[#This Row],[Date of Birth]],$K$1,"y")</f>
        <v>24</v>
      </c>
    </row>
    <row r="1384" spans="1:8" x14ac:dyDescent="0.3">
      <c r="A1384" t="s">
        <v>2247</v>
      </c>
      <c r="B1384" s="77">
        <v>35741</v>
      </c>
      <c r="C1384" s="54">
        <v>0</v>
      </c>
      <c r="D1384" s="2">
        <v>1341.16</v>
      </c>
      <c r="E1384" t="s">
        <v>2344</v>
      </c>
      <c r="F1384" t="s">
        <v>2344</v>
      </c>
      <c r="G1384" t="s">
        <v>2348</v>
      </c>
      <c r="H1384" s="54">
        <f>DATEDIF(Table4_2[[#This Row],[Date of Birth]],$K$1,"y")</f>
        <v>25</v>
      </c>
    </row>
    <row r="1385" spans="1:8" x14ac:dyDescent="0.3">
      <c r="A1385" t="s">
        <v>2248</v>
      </c>
      <c r="B1385" s="77">
        <v>34910</v>
      </c>
      <c r="C1385" s="54">
        <v>0</v>
      </c>
      <c r="D1385" s="2">
        <v>1338</v>
      </c>
      <c r="E1385" t="s">
        <v>2344</v>
      </c>
      <c r="F1385" t="s">
        <v>2345</v>
      </c>
      <c r="G1385" t="s">
        <v>2348</v>
      </c>
      <c r="H1385" s="54">
        <f>DATEDIF(Table4_2[[#This Row],[Date of Birth]],$K$1,"y")</f>
        <v>27</v>
      </c>
    </row>
    <row r="1386" spans="1:8" x14ac:dyDescent="0.3">
      <c r="A1386" t="s">
        <v>2249</v>
      </c>
      <c r="B1386" s="77">
        <v>35988</v>
      </c>
      <c r="C1386" s="54">
        <v>0</v>
      </c>
      <c r="D1386" s="2">
        <v>1332.61</v>
      </c>
      <c r="E1386" t="s">
        <v>2344</v>
      </c>
      <c r="F1386" t="s">
        <v>2345</v>
      </c>
      <c r="G1386" t="s">
        <v>2346</v>
      </c>
      <c r="H1386" s="54">
        <f>DATEDIF(Table4_2[[#This Row],[Date of Birth]],$K$1,"y")</f>
        <v>24</v>
      </c>
    </row>
    <row r="1387" spans="1:8" x14ac:dyDescent="0.3">
      <c r="A1387" t="s">
        <v>2250</v>
      </c>
      <c r="B1387" s="77">
        <v>36447</v>
      </c>
      <c r="C1387" s="54">
        <v>0</v>
      </c>
      <c r="D1387" s="2">
        <v>1329.17</v>
      </c>
      <c r="E1387" t="s">
        <v>2344</v>
      </c>
      <c r="F1387" t="s">
        <v>2345</v>
      </c>
      <c r="G1387" t="s">
        <v>2346</v>
      </c>
      <c r="H1387" s="54">
        <f>DATEDIF(Table4_2[[#This Row],[Date of Birth]],$K$1,"y")</f>
        <v>23</v>
      </c>
    </row>
    <row r="1388" spans="1:8" x14ac:dyDescent="0.3">
      <c r="A1388" t="s">
        <v>2251</v>
      </c>
      <c r="B1388" s="77">
        <v>37542</v>
      </c>
      <c r="C1388" s="54">
        <v>0</v>
      </c>
      <c r="D1388" s="2">
        <v>1315</v>
      </c>
      <c r="E1388" t="s">
        <v>2344</v>
      </c>
      <c r="F1388" t="s">
        <v>2344</v>
      </c>
      <c r="G1388" t="s">
        <v>2346</v>
      </c>
      <c r="H1388" s="54">
        <f>DATEDIF(Table4_2[[#This Row],[Date of Birth]],$K$1,"y")</f>
        <v>20</v>
      </c>
    </row>
    <row r="1389" spans="1:8" x14ac:dyDescent="0.3">
      <c r="A1389" t="s">
        <v>2252</v>
      </c>
      <c r="B1389" s="77">
        <v>36496</v>
      </c>
      <c r="C1389" s="54">
        <v>0</v>
      </c>
      <c r="D1389" s="2">
        <v>1304</v>
      </c>
      <c r="E1389" t="s">
        <v>2344</v>
      </c>
      <c r="F1389" t="s">
        <v>2344</v>
      </c>
      <c r="G1389" t="s">
        <v>2346</v>
      </c>
      <c r="H1389" s="54">
        <f>DATEDIF(Table4_2[[#This Row],[Date of Birth]],$K$1,"y")</f>
        <v>23</v>
      </c>
    </row>
    <row r="1390" spans="1:8" x14ac:dyDescent="0.3">
      <c r="A1390" t="s">
        <v>2253</v>
      </c>
      <c r="B1390" s="77">
        <v>37600</v>
      </c>
      <c r="C1390" s="54">
        <v>0</v>
      </c>
      <c r="D1390" s="2">
        <v>1304</v>
      </c>
      <c r="E1390" t="s">
        <v>2344</v>
      </c>
      <c r="F1390" t="s">
        <v>2344</v>
      </c>
      <c r="G1390" t="s">
        <v>2348</v>
      </c>
      <c r="H1390" s="54">
        <f>DATEDIF(Table4_2[[#This Row],[Date of Birth]],$K$1,"y")</f>
        <v>20</v>
      </c>
    </row>
    <row r="1391" spans="1:8" x14ac:dyDescent="0.3">
      <c r="A1391" t="s">
        <v>2254</v>
      </c>
      <c r="B1391" s="77">
        <v>37224</v>
      </c>
      <c r="C1391" s="54">
        <v>0</v>
      </c>
      <c r="D1391" s="2">
        <v>1293</v>
      </c>
      <c r="E1391" t="s">
        <v>2344</v>
      </c>
      <c r="F1391" t="s">
        <v>2345</v>
      </c>
      <c r="G1391" t="s">
        <v>2348</v>
      </c>
      <c r="H1391" s="54">
        <f>DATEDIF(Table4_2[[#This Row],[Date of Birth]],$K$1,"y")</f>
        <v>21</v>
      </c>
    </row>
    <row r="1392" spans="1:8" x14ac:dyDescent="0.3">
      <c r="A1392" t="s">
        <v>230</v>
      </c>
      <c r="B1392" s="77">
        <v>30137</v>
      </c>
      <c r="C1392" s="54">
        <v>3</v>
      </c>
      <c r="D1392" s="2">
        <v>35000.730000000003</v>
      </c>
      <c r="E1392" t="s">
        <v>2344</v>
      </c>
      <c r="F1392" t="s">
        <v>2345</v>
      </c>
      <c r="G1392" t="s">
        <v>2349</v>
      </c>
      <c r="H1392" s="54">
        <f>DATEDIF(Table4_2[[#This Row],[Date of Birth]],$K$1,"y")</f>
        <v>40</v>
      </c>
    </row>
    <row r="1393" spans="1:8" x14ac:dyDescent="0.3">
      <c r="A1393" t="s">
        <v>2255</v>
      </c>
      <c r="B1393" s="77">
        <v>35950</v>
      </c>
      <c r="C1393" s="54">
        <v>0</v>
      </c>
      <c r="D1393" s="2">
        <v>1290.93</v>
      </c>
      <c r="E1393" t="s">
        <v>2344</v>
      </c>
      <c r="F1393" t="s">
        <v>2344</v>
      </c>
      <c r="G1393" t="s">
        <v>2346</v>
      </c>
      <c r="H1393" s="54">
        <f>DATEDIF(Table4_2[[#This Row],[Date of Birth]],$K$1,"y")</f>
        <v>25</v>
      </c>
    </row>
    <row r="1394" spans="1:8" x14ac:dyDescent="0.3">
      <c r="A1394" t="s">
        <v>2256</v>
      </c>
      <c r="B1394" s="77">
        <v>36703</v>
      </c>
      <c r="C1394" s="54">
        <v>0</v>
      </c>
      <c r="D1394" s="2">
        <v>1286</v>
      </c>
      <c r="E1394" t="s">
        <v>2344</v>
      </c>
      <c r="F1394" t="s">
        <v>2344</v>
      </c>
      <c r="G1394" t="s">
        <v>2346</v>
      </c>
      <c r="H1394" s="54">
        <f>DATEDIF(Table4_2[[#This Row],[Date of Birth]],$K$1,"y")</f>
        <v>22</v>
      </c>
    </row>
    <row r="1395" spans="1:8" x14ac:dyDescent="0.3">
      <c r="A1395" t="s">
        <v>2257</v>
      </c>
      <c r="B1395" s="77">
        <v>38196</v>
      </c>
      <c r="C1395" s="54">
        <v>0</v>
      </c>
      <c r="D1395" s="2">
        <v>1285</v>
      </c>
      <c r="E1395" t="s">
        <v>2344</v>
      </c>
      <c r="F1395" t="s">
        <v>2345</v>
      </c>
      <c r="G1395" t="s">
        <v>2346</v>
      </c>
      <c r="H1395" s="54">
        <f>DATEDIF(Table4_2[[#This Row],[Date of Birth]],$K$1,"y")</f>
        <v>18</v>
      </c>
    </row>
    <row r="1396" spans="1:8" x14ac:dyDescent="0.3">
      <c r="A1396" t="s">
        <v>2258</v>
      </c>
      <c r="B1396" s="77">
        <v>38260</v>
      </c>
      <c r="C1396" s="54">
        <v>0</v>
      </c>
      <c r="D1396" s="2">
        <v>1283</v>
      </c>
      <c r="E1396" t="s">
        <v>2344</v>
      </c>
      <c r="F1396" t="s">
        <v>2347</v>
      </c>
      <c r="G1396" t="s">
        <v>2346</v>
      </c>
      <c r="H1396" s="54">
        <f>DATEDIF(Table4_2[[#This Row],[Date of Birth]],$K$1,"y")</f>
        <v>18</v>
      </c>
    </row>
    <row r="1397" spans="1:8" x14ac:dyDescent="0.3">
      <c r="A1397" t="s">
        <v>2259</v>
      </c>
      <c r="B1397" s="77">
        <v>35729</v>
      </c>
      <c r="C1397" s="54">
        <v>0</v>
      </c>
      <c r="D1397" s="2">
        <v>1276</v>
      </c>
      <c r="E1397" t="s">
        <v>2344</v>
      </c>
      <c r="F1397" t="s">
        <v>2344</v>
      </c>
      <c r="G1397" t="s">
        <v>2348</v>
      </c>
      <c r="H1397" s="54">
        <f>DATEDIF(Table4_2[[#This Row],[Date of Birth]],$K$1,"y")</f>
        <v>25</v>
      </c>
    </row>
    <row r="1398" spans="1:8" x14ac:dyDescent="0.3">
      <c r="A1398" t="s">
        <v>2260</v>
      </c>
      <c r="B1398" s="77">
        <v>37594</v>
      </c>
      <c r="C1398" s="54">
        <v>0</v>
      </c>
      <c r="D1398" s="2">
        <v>1267</v>
      </c>
      <c r="E1398" t="s">
        <v>2344</v>
      </c>
      <c r="F1398" t="s">
        <v>2347</v>
      </c>
      <c r="G1398" t="s">
        <v>2346</v>
      </c>
      <c r="H1398" s="54">
        <f>DATEDIF(Table4_2[[#This Row],[Date of Birth]],$K$1,"y")</f>
        <v>20</v>
      </c>
    </row>
    <row r="1399" spans="1:8" x14ac:dyDescent="0.3">
      <c r="A1399" t="s">
        <v>2261</v>
      </c>
      <c r="B1399" s="77">
        <v>37946</v>
      </c>
      <c r="C1399" s="54">
        <v>0</v>
      </c>
      <c r="D1399" s="2">
        <v>1263.25</v>
      </c>
      <c r="E1399" t="s">
        <v>2344</v>
      </c>
      <c r="F1399" t="s">
        <v>2345</v>
      </c>
      <c r="G1399" t="s">
        <v>2349</v>
      </c>
      <c r="H1399" s="54">
        <f>DATEDIF(Table4_2[[#This Row],[Date of Birth]],$K$1,"y")</f>
        <v>19</v>
      </c>
    </row>
    <row r="1400" spans="1:8" x14ac:dyDescent="0.3">
      <c r="A1400" t="s">
        <v>2262</v>
      </c>
      <c r="B1400" s="77">
        <v>37848</v>
      </c>
      <c r="C1400" s="54">
        <v>0</v>
      </c>
      <c r="D1400" s="2">
        <v>1261.8599999999999</v>
      </c>
      <c r="E1400" t="s">
        <v>2344</v>
      </c>
      <c r="F1400" t="s">
        <v>2345</v>
      </c>
      <c r="G1400" t="s">
        <v>2349</v>
      </c>
      <c r="H1400" s="54">
        <f>DATEDIF(Table4_2[[#This Row],[Date of Birth]],$K$1,"y")</f>
        <v>19</v>
      </c>
    </row>
    <row r="1401" spans="1:8" x14ac:dyDescent="0.3">
      <c r="A1401" t="s">
        <v>2263</v>
      </c>
      <c r="B1401" s="77">
        <v>37924</v>
      </c>
      <c r="C1401" s="54">
        <v>0</v>
      </c>
      <c r="D1401" s="2">
        <v>1261.44</v>
      </c>
      <c r="E1401" t="s">
        <v>2344</v>
      </c>
      <c r="F1401" t="s">
        <v>2345</v>
      </c>
      <c r="G1401" t="s">
        <v>2349</v>
      </c>
      <c r="H1401" s="54">
        <f>DATEDIF(Table4_2[[#This Row],[Date of Birth]],$K$1,"y")</f>
        <v>19</v>
      </c>
    </row>
    <row r="1402" spans="1:8" x14ac:dyDescent="0.3">
      <c r="A1402" t="s">
        <v>2264</v>
      </c>
      <c r="B1402" s="77">
        <v>37907</v>
      </c>
      <c r="C1402" s="54">
        <v>0</v>
      </c>
      <c r="D1402" s="2">
        <v>1256.3</v>
      </c>
      <c r="E1402" t="s">
        <v>2344</v>
      </c>
      <c r="F1402" t="s">
        <v>2345</v>
      </c>
      <c r="G1402" t="s">
        <v>2349</v>
      </c>
      <c r="H1402" s="54">
        <f>DATEDIF(Table4_2[[#This Row],[Date of Birth]],$K$1,"y")</f>
        <v>19</v>
      </c>
    </row>
    <row r="1403" spans="1:8" x14ac:dyDescent="0.3">
      <c r="A1403" t="s">
        <v>231</v>
      </c>
      <c r="B1403" s="77">
        <v>35664</v>
      </c>
      <c r="C1403" s="54">
        <v>0</v>
      </c>
      <c r="D1403" s="2">
        <v>34979.86</v>
      </c>
      <c r="E1403" t="s">
        <v>2344</v>
      </c>
      <c r="F1403" t="s">
        <v>2344</v>
      </c>
      <c r="G1403" t="s">
        <v>2349</v>
      </c>
      <c r="H1403" s="54">
        <f>DATEDIF(Table4_2[[#This Row],[Date of Birth]],$K$1,"y")</f>
        <v>25</v>
      </c>
    </row>
    <row r="1404" spans="1:8" x14ac:dyDescent="0.3">
      <c r="A1404" t="s">
        <v>2265</v>
      </c>
      <c r="B1404" s="77">
        <v>37965</v>
      </c>
      <c r="C1404" s="54">
        <v>0</v>
      </c>
      <c r="D1404" s="2">
        <v>1253.94</v>
      </c>
      <c r="E1404" t="s">
        <v>2344</v>
      </c>
      <c r="F1404" t="s">
        <v>2344</v>
      </c>
      <c r="G1404" t="s">
        <v>2349</v>
      </c>
      <c r="H1404" s="54">
        <f>DATEDIF(Table4_2[[#This Row],[Date of Birth]],$K$1,"y")</f>
        <v>19</v>
      </c>
    </row>
    <row r="1405" spans="1:8" x14ac:dyDescent="0.3">
      <c r="A1405" t="s">
        <v>2266</v>
      </c>
      <c r="B1405" s="77">
        <v>35738</v>
      </c>
      <c r="C1405" s="54">
        <v>0</v>
      </c>
      <c r="D1405" s="2">
        <v>1253</v>
      </c>
      <c r="E1405" t="s">
        <v>2344</v>
      </c>
      <c r="F1405" t="s">
        <v>2344</v>
      </c>
      <c r="G1405" t="s">
        <v>2346</v>
      </c>
      <c r="H1405" s="54">
        <f>DATEDIF(Table4_2[[#This Row],[Date of Birth]],$K$1,"y")</f>
        <v>25</v>
      </c>
    </row>
    <row r="1406" spans="1:8" x14ac:dyDescent="0.3">
      <c r="A1406" t="s">
        <v>2267</v>
      </c>
      <c r="B1406" s="77">
        <v>37879</v>
      </c>
      <c r="C1406" s="54">
        <v>0</v>
      </c>
      <c r="D1406" s="2">
        <v>1252.4100000000001</v>
      </c>
      <c r="E1406" t="s">
        <v>2344</v>
      </c>
      <c r="F1406" t="s">
        <v>2345</v>
      </c>
      <c r="G1406" t="s">
        <v>2349</v>
      </c>
      <c r="H1406" s="54">
        <f>DATEDIF(Table4_2[[#This Row],[Date of Birth]],$K$1,"y")</f>
        <v>19</v>
      </c>
    </row>
    <row r="1407" spans="1:8" x14ac:dyDescent="0.3">
      <c r="A1407" t="s">
        <v>2268</v>
      </c>
      <c r="B1407" s="77">
        <v>37872</v>
      </c>
      <c r="C1407" s="54">
        <v>0</v>
      </c>
      <c r="D1407" s="2">
        <v>1242.82</v>
      </c>
      <c r="E1407" t="s">
        <v>2344</v>
      </c>
      <c r="F1407" t="s">
        <v>2347</v>
      </c>
      <c r="G1407" t="s">
        <v>2349</v>
      </c>
      <c r="H1407" s="54">
        <f>DATEDIF(Table4_2[[#This Row],[Date of Birth]],$K$1,"y")</f>
        <v>19</v>
      </c>
    </row>
    <row r="1408" spans="1:8" x14ac:dyDescent="0.3">
      <c r="A1408" t="s">
        <v>2269</v>
      </c>
      <c r="B1408" s="77">
        <v>37879</v>
      </c>
      <c r="C1408" s="54">
        <v>0</v>
      </c>
      <c r="D1408" s="2">
        <v>1242.26</v>
      </c>
      <c r="E1408" t="s">
        <v>2344</v>
      </c>
      <c r="F1408" t="s">
        <v>2347</v>
      </c>
      <c r="G1408" t="s">
        <v>2349</v>
      </c>
      <c r="H1408" s="54">
        <f>DATEDIF(Table4_2[[#This Row],[Date of Birth]],$K$1,"y")</f>
        <v>19</v>
      </c>
    </row>
    <row r="1409" spans="1:8" x14ac:dyDescent="0.3">
      <c r="A1409" t="s">
        <v>2270</v>
      </c>
      <c r="B1409" s="77">
        <v>37835</v>
      </c>
      <c r="C1409" s="54">
        <v>0</v>
      </c>
      <c r="D1409" s="2">
        <v>1241.57</v>
      </c>
      <c r="E1409" t="s">
        <v>2344</v>
      </c>
      <c r="F1409" t="s">
        <v>2344</v>
      </c>
      <c r="G1409" t="s">
        <v>2349</v>
      </c>
      <c r="H1409" s="54">
        <f>DATEDIF(Table4_2[[#This Row],[Date of Birth]],$K$1,"y")</f>
        <v>19</v>
      </c>
    </row>
    <row r="1410" spans="1:8" x14ac:dyDescent="0.3">
      <c r="A1410" t="s">
        <v>2271</v>
      </c>
      <c r="B1410" s="77">
        <v>37438</v>
      </c>
      <c r="C1410" s="54">
        <v>0</v>
      </c>
      <c r="D1410" s="2">
        <v>1241</v>
      </c>
      <c r="E1410" t="s">
        <v>2344</v>
      </c>
      <c r="F1410" t="s">
        <v>2344</v>
      </c>
      <c r="G1410" t="s">
        <v>2346</v>
      </c>
      <c r="H1410" s="54">
        <f>DATEDIF(Table4_2[[#This Row],[Date of Birth]],$K$1,"y")</f>
        <v>20</v>
      </c>
    </row>
    <row r="1411" spans="1:8" x14ac:dyDescent="0.3">
      <c r="A1411" t="s">
        <v>2272</v>
      </c>
      <c r="B1411" s="77">
        <v>36079</v>
      </c>
      <c r="C1411" s="54">
        <v>0</v>
      </c>
      <c r="D1411" s="2">
        <v>1240</v>
      </c>
      <c r="E1411" t="s">
        <v>2344</v>
      </c>
      <c r="F1411" t="s">
        <v>2347</v>
      </c>
      <c r="G1411" t="s">
        <v>2348</v>
      </c>
      <c r="H1411" s="54">
        <f>DATEDIF(Table4_2[[#This Row],[Date of Birth]],$K$1,"y")</f>
        <v>24</v>
      </c>
    </row>
    <row r="1412" spans="1:8" x14ac:dyDescent="0.3">
      <c r="A1412" t="s">
        <v>2273</v>
      </c>
      <c r="B1412" s="77">
        <v>37602</v>
      </c>
      <c r="C1412" s="54">
        <v>0</v>
      </c>
      <c r="D1412" s="2">
        <v>1237</v>
      </c>
      <c r="E1412" t="s">
        <v>2344</v>
      </c>
      <c r="F1412" t="s">
        <v>2344</v>
      </c>
      <c r="G1412" t="s">
        <v>2346</v>
      </c>
      <c r="H1412" s="54">
        <f>DATEDIF(Table4_2[[#This Row],[Date of Birth]],$K$1,"y")</f>
        <v>20</v>
      </c>
    </row>
    <row r="1413" spans="1:8" x14ac:dyDescent="0.3">
      <c r="A1413" t="s">
        <v>2274</v>
      </c>
      <c r="B1413" s="77">
        <v>35989</v>
      </c>
      <c r="C1413" s="54">
        <v>0</v>
      </c>
      <c r="D1413" s="2">
        <v>1234</v>
      </c>
      <c r="E1413" t="s">
        <v>2344</v>
      </c>
      <c r="F1413" t="s">
        <v>2347</v>
      </c>
      <c r="G1413" t="s">
        <v>2346</v>
      </c>
      <c r="H1413" s="54">
        <f>DATEDIF(Table4_2[[#This Row],[Date of Birth]],$K$1,"y")</f>
        <v>24</v>
      </c>
    </row>
    <row r="1414" spans="1:8" x14ac:dyDescent="0.3">
      <c r="A1414" t="s">
        <v>232</v>
      </c>
      <c r="B1414" s="77">
        <v>36029</v>
      </c>
      <c r="C1414" s="54">
        <v>0</v>
      </c>
      <c r="D1414" s="2">
        <v>34976.42</v>
      </c>
      <c r="E1414" t="s">
        <v>2344</v>
      </c>
      <c r="F1414" t="s">
        <v>2347</v>
      </c>
      <c r="G1414" t="s">
        <v>2349</v>
      </c>
      <c r="H1414" s="54">
        <f>DATEDIF(Table4_2[[#This Row],[Date of Birth]],$K$1,"y")</f>
        <v>24</v>
      </c>
    </row>
    <row r="1415" spans="1:8" x14ac:dyDescent="0.3">
      <c r="A1415" t="s">
        <v>2275</v>
      </c>
      <c r="B1415" s="77">
        <v>38276</v>
      </c>
      <c r="C1415" s="54">
        <v>0</v>
      </c>
      <c r="D1415" s="2">
        <v>1228</v>
      </c>
      <c r="E1415" t="s">
        <v>2344</v>
      </c>
      <c r="F1415" t="s">
        <v>2347</v>
      </c>
      <c r="G1415" t="s">
        <v>2348</v>
      </c>
      <c r="H1415" s="54">
        <f>DATEDIF(Table4_2[[#This Row],[Date of Birth]],$K$1,"y")</f>
        <v>18</v>
      </c>
    </row>
    <row r="1416" spans="1:8" x14ac:dyDescent="0.3">
      <c r="A1416" t="s">
        <v>2276</v>
      </c>
      <c r="B1416" s="77">
        <v>38177</v>
      </c>
      <c r="C1416" s="54">
        <v>0</v>
      </c>
      <c r="D1416" s="2">
        <v>1224</v>
      </c>
      <c r="E1416" t="s">
        <v>2344</v>
      </c>
      <c r="F1416" t="s">
        <v>2347</v>
      </c>
      <c r="G1416" t="s">
        <v>2346</v>
      </c>
      <c r="H1416" s="54">
        <f>DATEDIF(Table4_2[[#This Row],[Date of Birth]],$K$1,"y")</f>
        <v>18</v>
      </c>
    </row>
    <row r="1417" spans="1:8" x14ac:dyDescent="0.3">
      <c r="A1417" t="s">
        <v>2277</v>
      </c>
      <c r="B1417" s="77">
        <v>35373</v>
      </c>
      <c r="C1417" s="54">
        <v>0</v>
      </c>
      <c r="D1417" s="2">
        <v>1220</v>
      </c>
      <c r="E1417" t="s">
        <v>2344</v>
      </c>
      <c r="F1417" t="s">
        <v>2345</v>
      </c>
      <c r="G1417" t="s">
        <v>2348</v>
      </c>
      <c r="H1417" s="54">
        <f>DATEDIF(Table4_2[[#This Row],[Date of Birth]],$K$1,"y")</f>
        <v>26</v>
      </c>
    </row>
    <row r="1418" spans="1:8" x14ac:dyDescent="0.3">
      <c r="A1418" t="s">
        <v>2278</v>
      </c>
      <c r="B1418" s="77">
        <v>38140</v>
      </c>
      <c r="C1418" s="54">
        <v>0</v>
      </c>
      <c r="D1418" s="2">
        <v>1210</v>
      </c>
      <c r="E1418" t="s">
        <v>2344</v>
      </c>
      <c r="F1418" t="s">
        <v>2347</v>
      </c>
      <c r="G1418" t="s">
        <v>2346</v>
      </c>
      <c r="H1418" s="54">
        <f>DATEDIF(Table4_2[[#This Row],[Date of Birth]],$K$1,"y")</f>
        <v>19</v>
      </c>
    </row>
    <row r="1419" spans="1:8" x14ac:dyDescent="0.3">
      <c r="A1419" t="s">
        <v>2279</v>
      </c>
      <c r="B1419" s="77">
        <v>33883</v>
      </c>
      <c r="C1419" s="54">
        <v>0</v>
      </c>
      <c r="D1419" s="2">
        <v>1200.55</v>
      </c>
      <c r="E1419" t="s">
        <v>2344</v>
      </c>
      <c r="F1419" t="s">
        <v>2345</v>
      </c>
      <c r="G1419" t="s">
        <v>2346</v>
      </c>
      <c r="H1419" s="54">
        <f>DATEDIF(Table4_2[[#This Row],[Date of Birth]],$K$1,"y")</f>
        <v>30</v>
      </c>
    </row>
    <row r="1420" spans="1:8" x14ac:dyDescent="0.3">
      <c r="A1420" t="s">
        <v>2280</v>
      </c>
      <c r="B1420" s="77">
        <v>36339</v>
      </c>
      <c r="C1420" s="54">
        <v>0</v>
      </c>
      <c r="D1420" s="2">
        <v>1200</v>
      </c>
      <c r="E1420" t="s">
        <v>2344</v>
      </c>
      <c r="F1420" t="s">
        <v>2345</v>
      </c>
      <c r="G1420" t="s">
        <v>2348</v>
      </c>
      <c r="H1420" s="54">
        <f>DATEDIF(Table4_2[[#This Row],[Date of Birth]],$K$1,"y")</f>
        <v>23</v>
      </c>
    </row>
    <row r="1421" spans="1:8" x14ac:dyDescent="0.3">
      <c r="A1421" t="s">
        <v>2281</v>
      </c>
      <c r="B1421" s="77">
        <v>37494</v>
      </c>
      <c r="C1421" s="54">
        <v>0</v>
      </c>
      <c r="D1421" s="2">
        <v>1191</v>
      </c>
      <c r="E1421" t="s">
        <v>2344</v>
      </c>
      <c r="F1421" t="s">
        <v>2347</v>
      </c>
      <c r="G1421" t="s">
        <v>2346</v>
      </c>
      <c r="H1421" s="54">
        <f>DATEDIF(Table4_2[[#This Row],[Date of Birth]],$K$1,"y")</f>
        <v>20</v>
      </c>
    </row>
    <row r="1422" spans="1:8" x14ac:dyDescent="0.3">
      <c r="A1422" t="s">
        <v>2282</v>
      </c>
      <c r="B1422" s="77">
        <v>35609</v>
      </c>
      <c r="C1422" s="54">
        <v>0</v>
      </c>
      <c r="D1422" s="2">
        <v>1178.07</v>
      </c>
      <c r="E1422" t="s">
        <v>2344</v>
      </c>
      <c r="F1422" t="s">
        <v>2344</v>
      </c>
      <c r="G1422" t="s">
        <v>2346</v>
      </c>
      <c r="H1422" s="54">
        <f>DATEDIF(Table4_2[[#This Row],[Date of Birth]],$K$1,"y")</f>
        <v>25</v>
      </c>
    </row>
    <row r="1423" spans="1:8" x14ac:dyDescent="0.3">
      <c r="A1423" t="s">
        <v>2283</v>
      </c>
      <c r="B1423" s="77">
        <v>35288</v>
      </c>
      <c r="C1423" s="54">
        <v>0</v>
      </c>
      <c r="D1423" s="2">
        <v>1178</v>
      </c>
      <c r="E1423" t="s">
        <v>2344</v>
      </c>
      <c r="F1423" t="s">
        <v>2345</v>
      </c>
      <c r="G1423" t="s">
        <v>2346</v>
      </c>
      <c r="H1423" s="54">
        <f>DATEDIF(Table4_2[[#This Row],[Date of Birth]],$K$1,"y")</f>
        <v>26</v>
      </c>
    </row>
    <row r="1424" spans="1:8" x14ac:dyDescent="0.3">
      <c r="A1424" t="s">
        <v>2284</v>
      </c>
      <c r="B1424" s="77">
        <v>37207</v>
      </c>
      <c r="C1424" s="54">
        <v>0</v>
      </c>
      <c r="D1424" s="2">
        <v>1167</v>
      </c>
      <c r="E1424" t="s">
        <v>2344</v>
      </c>
      <c r="F1424" t="s">
        <v>2347</v>
      </c>
      <c r="G1424" t="s">
        <v>2346</v>
      </c>
      <c r="H1424" s="54">
        <f>DATEDIF(Table4_2[[#This Row],[Date of Birth]],$K$1,"y")</f>
        <v>21</v>
      </c>
    </row>
    <row r="1425" spans="1:8" x14ac:dyDescent="0.3">
      <c r="A1425" t="s">
        <v>233</v>
      </c>
      <c r="B1425" s="77">
        <v>24752</v>
      </c>
      <c r="C1425" s="54">
        <v>0</v>
      </c>
      <c r="D1425" s="2">
        <v>34975.68</v>
      </c>
      <c r="E1425" t="s">
        <v>2344</v>
      </c>
      <c r="F1425" t="s">
        <v>2344</v>
      </c>
      <c r="G1425" t="s">
        <v>2349</v>
      </c>
      <c r="H1425" s="54">
        <f>DATEDIF(Table4_2[[#This Row],[Date of Birth]],$K$1,"y")</f>
        <v>55</v>
      </c>
    </row>
    <row r="1426" spans="1:8" x14ac:dyDescent="0.3">
      <c r="A1426" t="s">
        <v>2285</v>
      </c>
      <c r="B1426" s="77">
        <v>37418</v>
      </c>
      <c r="C1426" s="54">
        <v>0</v>
      </c>
      <c r="D1426" s="2">
        <v>1165</v>
      </c>
      <c r="E1426" t="s">
        <v>2344</v>
      </c>
      <c r="F1426" t="s">
        <v>2345</v>
      </c>
      <c r="G1426" t="s">
        <v>2348</v>
      </c>
      <c r="H1426" s="54">
        <f>DATEDIF(Table4_2[[#This Row],[Date of Birth]],$K$1,"y")</f>
        <v>20</v>
      </c>
    </row>
    <row r="1427" spans="1:8" x14ac:dyDescent="0.3">
      <c r="A1427" t="s">
        <v>2286</v>
      </c>
      <c r="B1427" s="77">
        <v>38302</v>
      </c>
      <c r="C1427" s="54">
        <v>0</v>
      </c>
      <c r="D1427" s="2">
        <v>1163.46</v>
      </c>
      <c r="E1427" t="s">
        <v>2344</v>
      </c>
      <c r="F1427" t="s">
        <v>2345</v>
      </c>
      <c r="G1427" t="s">
        <v>2346</v>
      </c>
      <c r="H1427" s="54">
        <f>DATEDIF(Table4_2[[#This Row],[Date of Birth]],$K$1,"y")</f>
        <v>18</v>
      </c>
    </row>
    <row r="1428" spans="1:8" x14ac:dyDescent="0.3">
      <c r="A1428" t="s">
        <v>2287</v>
      </c>
      <c r="B1428" s="77">
        <v>34541</v>
      </c>
      <c r="C1428" s="54">
        <v>0</v>
      </c>
      <c r="D1428" s="2">
        <v>1158.32</v>
      </c>
      <c r="E1428" t="s">
        <v>2344</v>
      </c>
      <c r="F1428" t="s">
        <v>2347</v>
      </c>
      <c r="G1428" t="s">
        <v>2346</v>
      </c>
      <c r="H1428" s="54">
        <f>DATEDIF(Table4_2[[#This Row],[Date of Birth]],$K$1,"y")</f>
        <v>28</v>
      </c>
    </row>
    <row r="1429" spans="1:8" x14ac:dyDescent="0.3">
      <c r="A1429" t="s">
        <v>2288</v>
      </c>
      <c r="B1429" s="77">
        <v>38186</v>
      </c>
      <c r="C1429" s="54">
        <v>0</v>
      </c>
      <c r="D1429" s="2">
        <v>1149.4000000000001</v>
      </c>
      <c r="E1429" t="s">
        <v>2344</v>
      </c>
      <c r="F1429" t="s">
        <v>2344</v>
      </c>
      <c r="G1429" t="s">
        <v>2346</v>
      </c>
      <c r="H1429" s="54">
        <f>DATEDIF(Table4_2[[#This Row],[Date of Birth]],$K$1,"y")</f>
        <v>18</v>
      </c>
    </row>
    <row r="1430" spans="1:8" x14ac:dyDescent="0.3">
      <c r="A1430" t="s">
        <v>2289</v>
      </c>
      <c r="B1430" s="77">
        <v>37784</v>
      </c>
      <c r="C1430" s="54">
        <v>0</v>
      </c>
      <c r="D1430" s="2">
        <v>1149</v>
      </c>
      <c r="E1430" t="s">
        <v>2344</v>
      </c>
      <c r="F1430" t="s">
        <v>2347</v>
      </c>
      <c r="G1430" t="s">
        <v>2348</v>
      </c>
      <c r="H1430" s="54">
        <f>DATEDIF(Table4_2[[#This Row],[Date of Birth]],$K$1,"y")</f>
        <v>19</v>
      </c>
    </row>
    <row r="1431" spans="1:8" x14ac:dyDescent="0.3">
      <c r="A1431" t="s">
        <v>2290</v>
      </c>
      <c r="B1431" s="77">
        <v>38148</v>
      </c>
      <c r="C1431" s="54">
        <v>0</v>
      </c>
      <c r="D1431" s="2">
        <v>1146.8</v>
      </c>
      <c r="E1431" t="s">
        <v>2344</v>
      </c>
      <c r="F1431" t="s">
        <v>2344</v>
      </c>
      <c r="G1431" t="s">
        <v>2346</v>
      </c>
      <c r="H1431" s="54">
        <f>DATEDIF(Table4_2[[#This Row],[Date of Birth]],$K$1,"y")</f>
        <v>18</v>
      </c>
    </row>
    <row r="1432" spans="1:8" x14ac:dyDescent="0.3">
      <c r="A1432" t="s">
        <v>2291</v>
      </c>
      <c r="B1432" s="77">
        <v>37530</v>
      </c>
      <c r="C1432" s="54">
        <v>0</v>
      </c>
      <c r="D1432" s="2">
        <v>1142</v>
      </c>
      <c r="E1432" t="s">
        <v>2345</v>
      </c>
      <c r="F1432" t="s">
        <v>2344</v>
      </c>
      <c r="G1432" t="s">
        <v>2349</v>
      </c>
      <c r="H1432" s="54">
        <f>DATEDIF(Table4_2[[#This Row],[Date of Birth]],$K$1,"y")</f>
        <v>20</v>
      </c>
    </row>
    <row r="1433" spans="1:8" x14ac:dyDescent="0.3">
      <c r="A1433" t="s">
        <v>2292</v>
      </c>
      <c r="B1433" s="77">
        <v>38242</v>
      </c>
      <c r="C1433" s="54">
        <v>0</v>
      </c>
      <c r="D1433" s="2">
        <v>1141.45</v>
      </c>
      <c r="E1433" t="s">
        <v>2345</v>
      </c>
      <c r="F1433" t="s">
        <v>2345</v>
      </c>
      <c r="G1433" t="s">
        <v>2346</v>
      </c>
      <c r="H1433" s="54">
        <f>DATEDIF(Table4_2[[#This Row],[Date of Birth]],$K$1,"y")</f>
        <v>18</v>
      </c>
    </row>
    <row r="1434" spans="1:8" x14ac:dyDescent="0.3">
      <c r="A1434" t="s">
        <v>2293</v>
      </c>
      <c r="B1434" s="77">
        <v>37189</v>
      </c>
      <c r="C1434" s="54">
        <v>0</v>
      </c>
      <c r="D1434" s="2">
        <v>1141</v>
      </c>
      <c r="E1434" t="s">
        <v>2345</v>
      </c>
      <c r="F1434" t="s">
        <v>2347</v>
      </c>
      <c r="G1434" t="s">
        <v>2346</v>
      </c>
      <c r="H1434" s="54">
        <f>DATEDIF(Table4_2[[#This Row],[Date of Birth]],$K$1,"y")</f>
        <v>21</v>
      </c>
    </row>
    <row r="1435" spans="1:8" x14ac:dyDescent="0.3">
      <c r="A1435" t="s">
        <v>2294</v>
      </c>
      <c r="B1435" s="77">
        <v>38318</v>
      </c>
      <c r="C1435" s="54">
        <v>0</v>
      </c>
      <c r="D1435" s="2">
        <v>1137.47</v>
      </c>
      <c r="E1435" t="s">
        <v>2345</v>
      </c>
      <c r="F1435" t="s">
        <v>2344</v>
      </c>
      <c r="G1435" t="s">
        <v>2346</v>
      </c>
      <c r="H1435" s="54">
        <f>DATEDIF(Table4_2[[#This Row],[Date of Birth]],$K$1,"y")</f>
        <v>18</v>
      </c>
    </row>
    <row r="1436" spans="1:8" x14ac:dyDescent="0.3">
      <c r="A1436" t="s">
        <v>234</v>
      </c>
      <c r="B1436" s="77">
        <v>30526</v>
      </c>
      <c r="C1436" s="54">
        <v>3</v>
      </c>
      <c r="D1436" s="2">
        <v>34940.61</v>
      </c>
      <c r="E1436" t="s">
        <v>2344</v>
      </c>
      <c r="F1436" t="s">
        <v>2345</v>
      </c>
      <c r="G1436" t="s">
        <v>2349</v>
      </c>
      <c r="H1436" s="54">
        <f>DATEDIF(Table4_2[[#This Row],[Date of Birth]],$K$1,"y")</f>
        <v>39</v>
      </c>
    </row>
    <row r="1437" spans="1:8" x14ac:dyDescent="0.3">
      <c r="A1437" t="s">
        <v>2295</v>
      </c>
      <c r="B1437" s="77">
        <v>38275</v>
      </c>
      <c r="C1437" s="54">
        <v>0</v>
      </c>
      <c r="D1437" s="2">
        <v>1137.01</v>
      </c>
      <c r="E1437" t="s">
        <v>2345</v>
      </c>
      <c r="F1437" t="s">
        <v>2347</v>
      </c>
      <c r="G1437" t="s">
        <v>2346</v>
      </c>
      <c r="H1437" s="54">
        <f>DATEDIF(Table4_2[[#This Row],[Date of Birth]],$K$1,"y")</f>
        <v>18</v>
      </c>
    </row>
    <row r="1438" spans="1:8" x14ac:dyDescent="0.3">
      <c r="A1438" t="s">
        <v>2296</v>
      </c>
      <c r="B1438" s="77">
        <v>37479</v>
      </c>
      <c r="C1438" s="54">
        <v>0</v>
      </c>
      <c r="D1438" s="2">
        <v>1137</v>
      </c>
      <c r="E1438" t="s">
        <v>2345</v>
      </c>
      <c r="F1438" t="s">
        <v>2347</v>
      </c>
      <c r="G1438" t="s">
        <v>2346</v>
      </c>
      <c r="H1438" s="54">
        <f>DATEDIF(Table4_2[[#This Row],[Date of Birth]],$K$1,"y")</f>
        <v>20</v>
      </c>
    </row>
    <row r="1439" spans="1:8" x14ac:dyDescent="0.3">
      <c r="A1439" t="s">
        <v>2297</v>
      </c>
      <c r="B1439" s="77">
        <v>38319</v>
      </c>
      <c r="C1439" s="54">
        <v>0</v>
      </c>
      <c r="D1439" s="2">
        <v>1136.4000000000001</v>
      </c>
      <c r="E1439" t="s">
        <v>2345</v>
      </c>
      <c r="F1439" t="s">
        <v>2345</v>
      </c>
      <c r="G1439" t="s">
        <v>2346</v>
      </c>
      <c r="H1439" s="54">
        <f>DATEDIF(Table4_2[[#This Row],[Date of Birth]],$K$1,"y")</f>
        <v>18</v>
      </c>
    </row>
    <row r="1440" spans="1:8" x14ac:dyDescent="0.3">
      <c r="A1440" t="s">
        <v>2298</v>
      </c>
      <c r="B1440" s="77">
        <v>38149</v>
      </c>
      <c r="C1440" s="54">
        <v>0</v>
      </c>
      <c r="D1440" s="2">
        <v>1135.94</v>
      </c>
      <c r="E1440" t="s">
        <v>2345</v>
      </c>
      <c r="F1440" t="s">
        <v>2345</v>
      </c>
      <c r="G1440" t="s">
        <v>2346</v>
      </c>
      <c r="H1440" s="54">
        <f>DATEDIF(Table4_2[[#This Row],[Date of Birth]],$K$1,"y")</f>
        <v>18</v>
      </c>
    </row>
    <row r="1441" spans="1:8" x14ac:dyDescent="0.3">
      <c r="A1441" t="s">
        <v>2299</v>
      </c>
      <c r="B1441" s="77">
        <v>38266</v>
      </c>
      <c r="C1441" s="54">
        <v>0</v>
      </c>
      <c r="D1441" s="2">
        <v>1135</v>
      </c>
      <c r="E1441" t="s">
        <v>2345</v>
      </c>
      <c r="F1441" t="s">
        <v>2345</v>
      </c>
      <c r="G1441" t="s">
        <v>2346</v>
      </c>
      <c r="H1441" s="54">
        <f>DATEDIF(Table4_2[[#This Row],[Date of Birth]],$K$1,"y")</f>
        <v>18</v>
      </c>
    </row>
    <row r="1442" spans="1:8" x14ac:dyDescent="0.3">
      <c r="A1442" t="s">
        <v>2300</v>
      </c>
      <c r="B1442" s="77">
        <v>37456</v>
      </c>
      <c r="C1442" s="54">
        <v>0</v>
      </c>
      <c r="D1442" s="2">
        <v>1132</v>
      </c>
      <c r="E1442" t="s">
        <v>2345</v>
      </c>
      <c r="F1442" t="s">
        <v>2347</v>
      </c>
      <c r="G1442" t="s">
        <v>2346</v>
      </c>
      <c r="H1442" s="54">
        <f>DATEDIF(Table4_2[[#This Row],[Date of Birth]],$K$1,"y")</f>
        <v>20</v>
      </c>
    </row>
    <row r="1443" spans="1:8" x14ac:dyDescent="0.3">
      <c r="A1443" t="s">
        <v>2301</v>
      </c>
      <c r="B1443" s="77">
        <v>38152</v>
      </c>
      <c r="C1443" s="54">
        <v>0</v>
      </c>
      <c r="D1443" s="2">
        <v>1131.51</v>
      </c>
      <c r="E1443" t="s">
        <v>2345</v>
      </c>
      <c r="F1443" t="s">
        <v>2347</v>
      </c>
      <c r="G1443" t="s">
        <v>2346</v>
      </c>
      <c r="H1443" s="54">
        <f>DATEDIF(Table4_2[[#This Row],[Date of Birth]],$K$1,"y")</f>
        <v>18</v>
      </c>
    </row>
    <row r="1444" spans="1:8" x14ac:dyDescent="0.3">
      <c r="A1444" t="s">
        <v>2302</v>
      </c>
      <c r="B1444" s="77">
        <v>38303</v>
      </c>
      <c r="C1444" s="54">
        <v>0</v>
      </c>
      <c r="D1444" s="2">
        <v>1121.8699999999999</v>
      </c>
      <c r="E1444" t="s">
        <v>2345</v>
      </c>
      <c r="F1444" t="s">
        <v>2347</v>
      </c>
      <c r="G1444" t="s">
        <v>2346</v>
      </c>
      <c r="H1444" s="54">
        <f>DATEDIF(Table4_2[[#This Row],[Date of Birth]],$K$1,"y")</f>
        <v>18</v>
      </c>
    </row>
    <row r="1445" spans="1:8" x14ac:dyDescent="0.3">
      <c r="A1445" t="s">
        <v>2303</v>
      </c>
      <c r="B1445" s="77">
        <v>37481</v>
      </c>
      <c r="C1445" s="54">
        <v>0</v>
      </c>
      <c r="D1445" s="2">
        <v>1086</v>
      </c>
      <c r="E1445" t="s">
        <v>2345</v>
      </c>
      <c r="F1445" t="s">
        <v>2345</v>
      </c>
      <c r="G1445" t="s">
        <v>2346</v>
      </c>
      <c r="H1445" s="54">
        <f>DATEDIF(Table4_2[[#This Row],[Date of Birth]],$K$1,"y")</f>
        <v>20</v>
      </c>
    </row>
    <row r="1446" spans="1:8" x14ac:dyDescent="0.3">
      <c r="A1446" t="s">
        <v>2304</v>
      </c>
      <c r="B1446" s="77">
        <v>36155</v>
      </c>
      <c r="C1446" s="54">
        <v>0</v>
      </c>
      <c r="D1446" s="2">
        <v>1082</v>
      </c>
      <c r="E1446" t="s">
        <v>2345</v>
      </c>
      <c r="F1446" t="s">
        <v>2344</v>
      </c>
      <c r="G1446" t="s">
        <v>2346</v>
      </c>
      <c r="H1446" s="54">
        <f>DATEDIF(Table4_2[[#This Row],[Date of Birth]],$K$1,"y")</f>
        <v>24</v>
      </c>
    </row>
    <row r="1447" spans="1:8" x14ac:dyDescent="0.3">
      <c r="A1447" t="s">
        <v>28</v>
      </c>
      <c r="B1447" s="77">
        <v>21431</v>
      </c>
      <c r="C1447" s="54">
        <v>2</v>
      </c>
      <c r="D1447" s="2">
        <v>47291.06</v>
      </c>
      <c r="E1447" t="s">
        <v>2344</v>
      </c>
      <c r="F1447" t="s">
        <v>2347</v>
      </c>
      <c r="G1447" t="s">
        <v>2349</v>
      </c>
      <c r="H1447" s="54">
        <f>DATEDIF(Table4_2[[#This Row],[Date of Birth]],$K$1,"y")</f>
        <v>64</v>
      </c>
    </row>
    <row r="1448" spans="1:8" x14ac:dyDescent="0.3">
      <c r="A1448" t="s">
        <v>235</v>
      </c>
      <c r="B1448" s="77">
        <v>34989</v>
      </c>
      <c r="C1448" s="54">
        <v>0</v>
      </c>
      <c r="D1448" s="2">
        <v>34838.870000000003</v>
      </c>
      <c r="E1448" t="s">
        <v>2344</v>
      </c>
      <c r="F1448" t="s">
        <v>2345</v>
      </c>
      <c r="G1448" t="s">
        <v>2349</v>
      </c>
      <c r="H1448" s="54">
        <f>DATEDIF(Table4_2[[#This Row],[Date of Birth]],$K$1,"y")</f>
        <v>27</v>
      </c>
    </row>
    <row r="1449" spans="1:8" x14ac:dyDescent="0.3">
      <c r="A1449" t="s">
        <v>2305</v>
      </c>
      <c r="B1449" s="77">
        <v>35655</v>
      </c>
      <c r="C1449" s="54">
        <v>0</v>
      </c>
      <c r="D1449" s="2">
        <v>1071</v>
      </c>
      <c r="E1449" t="s">
        <v>2345</v>
      </c>
      <c r="F1449" t="s">
        <v>2345</v>
      </c>
      <c r="G1449" t="s">
        <v>2346</v>
      </c>
      <c r="H1449" s="54">
        <f>DATEDIF(Table4_2[[#This Row],[Date of Birth]],$K$1,"y")</f>
        <v>25</v>
      </c>
    </row>
    <row r="1450" spans="1:8" x14ac:dyDescent="0.3">
      <c r="A1450" t="s">
        <v>2306</v>
      </c>
      <c r="B1450" s="77">
        <v>38223</v>
      </c>
      <c r="C1450" s="54">
        <v>0</v>
      </c>
      <c r="D1450" s="2">
        <v>1070</v>
      </c>
      <c r="E1450" t="s">
        <v>2345</v>
      </c>
      <c r="F1450" t="s">
        <v>2345</v>
      </c>
      <c r="G1450" t="s">
        <v>2346</v>
      </c>
      <c r="H1450" s="54">
        <f>DATEDIF(Table4_2[[#This Row],[Date of Birth]],$K$1,"y")</f>
        <v>18</v>
      </c>
    </row>
    <row r="1451" spans="1:8" x14ac:dyDescent="0.3">
      <c r="A1451" t="s">
        <v>2307</v>
      </c>
      <c r="B1451" s="77">
        <v>34240</v>
      </c>
      <c r="C1451" s="54">
        <v>0</v>
      </c>
      <c r="D1451" s="2">
        <v>1068</v>
      </c>
      <c r="E1451" t="s">
        <v>2345</v>
      </c>
      <c r="F1451" t="s">
        <v>2347</v>
      </c>
      <c r="G1451" t="s">
        <v>2346</v>
      </c>
      <c r="H1451" s="54">
        <f>DATEDIF(Table4_2[[#This Row],[Date of Birth]],$K$1,"y")</f>
        <v>29</v>
      </c>
    </row>
    <row r="1452" spans="1:8" x14ac:dyDescent="0.3">
      <c r="A1452" t="s">
        <v>2308</v>
      </c>
      <c r="B1452" s="77">
        <v>34851</v>
      </c>
      <c r="C1452" s="54">
        <v>0</v>
      </c>
      <c r="D1452" s="2">
        <v>1056</v>
      </c>
      <c r="E1452" t="s">
        <v>2345</v>
      </c>
      <c r="F1452" t="s">
        <v>2344</v>
      </c>
      <c r="G1452" t="s">
        <v>2346</v>
      </c>
      <c r="H1452" s="54">
        <f>DATEDIF(Table4_2[[#This Row],[Date of Birth]],$K$1,"y")</f>
        <v>28</v>
      </c>
    </row>
    <row r="1453" spans="1:8" x14ac:dyDescent="0.3">
      <c r="A1453" t="s">
        <v>2309</v>
      </c>
      <c r="B1453" s="77">
        <v>37438</v>
      </c>
      <c r="C1453" s="54">
        <v>0</v>
      </c>
      <c r="D1453" s="2">
        <v>1049</v>
      </c>
      <c r="E1453" t="s">
        <v>2345</v>
      </c>
      <c r="F1453" t="s">
        <v>2344</v>
      </c>
      <c r="G1453" t="s">
        <v>2348</v>
      </c>
      <c r="H1453" s="54">
        <f>DATEDIF(Table4_2[[#This Row],[Date of Birth]],$K$1,"y")</f>
        <v>20</v>
      </c>
    </row>
    <row r="1454" spans="1:8" x14ac:dyDescent="0.3">
      <c r="A1454" t="s">
        <v>2310</v>
      </c>
      <c r="B1454" s="77">
        <v>37457</v>
      </c>
      <c r="C1454" s="54">
        <v>0</v>
      </c>
      <c r="D1454" s="2">
        <v>1047</v>
      </c>
      <c r="E1454" t="s">
        <v>2345</v>
      </c>
      <c r="F1454" t="s">
        <v>2347</v>
      </c>
      <c r="G1454" t="s">
        <v>2346</v>
      </c>
      <c r="H1454" s="54">
        <f>DATEDIF(Table4_2[[#This Row],[Date of Birth]],$K$1,"y")</f>
        <v>20</v>
      </c>
    </row>
    <row r="1455" spans="1:8" x14ac:dyDescent="0.3">
      <c r="A1455" t="s">
        <v>2311</v>
      </c>
      <c r="B1455" s="77">
        <v>34655</v>
      </c>
      <c r="C1455" s="54">
        <v>0</v>
      </c>
      <c r="D1455" s="2">
        <v>1044</v>
      </c>
      <c r="E1455" t="s">
        <v>2345</v>
      </c>
      <c r="F1455" t="s">
        <v>2344</v>
      </c>
      <c r="G1455" t="s">
        <v>2346</v>
      </c>
      <c r="H1455" s="54">
        <f>DATEDIF(Table4_2[[#This Row],[Date of Birth]],$K$1,"y")</f>
        <v>28</v>
      </c>
    </row>
    <row r="1456" spans="1:8" x14ac:dyDescent="0.3">
      <c r="A1456" t="s">
        <v>2312</v>
      </c>
      <c r="B1456" s="77">
        <v>34977</v>
      </c>
      <c r="C1456" s="54">
        <v>0</v>
      </c>
      <c r="D1456" s="2">
        <v>1033.74</v>
      </c>
      <c r="E1456" t="s">
        <v>2345</v>
      </c>
      <c r="F1456" t="s">
        <v>2347</v>
      </c>
      <c r="G1456" t="s">
        <v>2346</v>
      </c>
      <c r="H1456" s="54">
        <f>DATEDIF(Table4_2[[#This Row],[Date of Birth]],$K$1,"y")</f>
        <v>27</v>
      </c>
    </row>
    <row r="1457" spans="1:8" x14ac:dyDescent="0.3">
      <c r="A1457" t="s">
        <v>2313</v>
      </c>
      <c r="B1457" s="77">
        <v>36377</v>
      </c>
      <c r="C1457" s="54">
        <v>0</v>
      </c>
      <c r="D1457" s="2">
        <v>1019</v>
      </c>
      <c r="E1457" t="s">
        <v>2345</v>
      </c>
      <c r="F1457" t="s">
        <v>2344</v>
      </c>
      <c r="G1457" t="s">
        <v>2346</v>
      </c>
      <c r="H1457" s="54">
        <f>DATEDIF(Table4_2[[#This Row],[Date of Birth]],$K$1,"y")</f>
        <v>23</v>
      </c>
    </row>
    <row r="1458" spans="1:8" x14ac:dyDescent="0.3">
      <c r="A1458" t="s">
        <v>2314</v>
      </c>
      <c r="B1458" s="77">
        <v>36808</v>
      </c>
      <c r="C1458" s="54">
        <v>0</v>
      </c>
      <c r="D1458" s="2">
        <v>1012</v>
      </c>
      <c r="E1458" t="s">
        <v>2345</v>
      </c>
      <c r="F1458" t="s">
        <v>2344</v>
      </c>
      <c r="G1458" t="s">
        <v>2346</v>
      </c>
      <c r="H1458" s="54">
        <f>DATEDIF(Table4_2[[#This Row],[Date of Birth]],$K$1,"y")</f>
        <v>22</v>
      </c>
    </row>
    <row r="1459" spans="1:8" x14ac:dyDescent="0.3">
      <c r="A1459" t="s">
        <v>236</v>
      </c>
      <c r="B1459" s="77">
        <v>37881</v>
      </c>
      <c r="C1459" s="54">
        <v>0</v>
      </c>
      <c r="D1459" s="2">
        <v>34828.65</v>
      </c>
      <c r="E1459" t="s">
        <v>2347</v>
      </c>
      <c r="F1459" t="s">
        <v>2345</v>
      </c>
      <c r="G1459" t="s">
        <v>2349</v>
      </c>
      <c r="H1459" s="54">
        <f>DATEDIF(Table4_2[[#This Row],[Date of Birth]],$K$1,"y")</f>
        <v>19</v>
      </c>
    </row>
    <row r="1460" spans="1:8" x14ac:dyDescent="0.3">
      <c r="A1460" t="s">
        <v>2315</v>
      </c>
      <c r="B1460" s="77">
        <v>34660</v>
      </c>
      <c r="C1460" s="54">
        <v>0</v>
      </c>
      <c r="D1460" s="2">
        <v>1006.65</v>
      </c>
      <c r="E1460" t="s">
        <v>2345</v>
      </c>
      <c r="F1460" t="s">
        <v>2344</v>
      </c>
      <c r="G1460" t="s">
        <v>2346</v>
      </c>
      <c r="H1460" s="54">
        <f>DATEDIF(Table4_2[[#This Row],[Date of Birth]],$K$1,"y")</f>
        <v>28</v>
      </c>
    </row>
    <row r="1461" spans="1:8" x14ac:dyDescent="0.3">
      <c r="A1461" t="s">
        <v>2316</v>
      </c>
      <c r="B1461" s="77">
        <v>37122</v>
      </c>
      <c r="C1461" s="54">
        <v>0</v>
      </c>
      <c r="D1461" s="2">
        <v>964.71</v>
      </c>
      <c r="E1461" t="s">
        <v>2345</v>
      </c>
      <c r="F1461" t="s">
        <v>2344</v>
      </c>
      <c r="G1461" t="s">
        <v>2346</v>
      </c>
      <c r="H1461" s="54">
        <f>DATEDIF(Table4_2[[#This Row],[Date of Birth]],$K$1,"y")</f>
        <v>21</v>
      </c>
    </row>
    <row r="1462" spans="1:8" x14ac:dyDescent="0.3">
      <c r="A1462" t="s">
        <v>2317</v>
      </c>
      <c r="B1462" s="77">
        <v>35000</v>
      </c>
      <c r="C1462" s="54">
        <v>0</v>
      </c>
      <c r="D1462" s="2">
        <v>928.59</v>
      </c>
      <c r="E1462" t="s">
        <v>2345</v>
      </c>
      <c r="F1462" t="s">
        <v>2347</v>
      </c>
      <c r="G1462" t="s">
        <v>2346</v>
      </c>
      <c r="H1462" s="54">
        <f>DATEDIF(Table4_2[[#This Row],[Date of Birth]],$K$1,"y")</f>
        <v>27</v>
      </c>
    </row>
    <row r="1463" spans="1:8" x14ac:dyDescent="0.3">
      <c r="A1463" t="s">
        <v>2318</v>
      </c>
      <c r="B1463" s="77">
        <v>34637</v>
      </c>
      <c r="C1463" s="54">
        <v>0</v>
      </c>
      <c r="D1463" s="2">
        <v>915.07</v>
      </c>
      <c r="E1463" t="s">
        <v>2345</v>
      </c>
      <c r="F1463" t="s">
        <v>2347</v>
      </c>
      <c r="G1463" t="s">
        <v>2346</v>
      </c>
      <c r="H1463" s="54">
        <f>DATEDIF(Table4_2[[#This Row],[Date of Birth]],$K$1,"y")</f>
        <v>28</v>
      </c>
    </row>
    <row r="1464" spans="1:8" x14ac:dyDescent="0.3">
      <c r="A1464" t="s">
        <v>2319</v>
      </c>
      <c r="B1464" s="77">
        <v>34300</v>
      </c>
      <c r="C1464" s="54">
        <v>0</v>
      </c>
      <c r="D1464" s="2">
        <v>896.21</v>
      </c>
      <c r="E1464" t="s">
        <v>2345</v>
      </c>
      <c r="F1464" t="s">
        <v>2347</v>
      </c>
      <c r="G1464" t="s">
        <v>2346</v>
      </c>
      <c r="H1464" s="54">
        <f>DATEDIF(Table4_2[[#This Row],[Date of Birth]],$K$1,"y")</f>
        <v>29</v>
      </c>
    </row>
    <row r="1465" spans="1:8" x14ac:dyDescent="0.3">
      <c r="A1465" t="s">
        <v>2320</v>
      </c>
      <c r="B1465" s="77">
        <v>36848</v>
      </c>
      <c r="C1465" s="54">
        <v>0</v>
      </c>
      <c r="D1465" s="2">
        <v>865.41</v>
      </c>
      <c r="E1465" t="s">
        <v>2345</v>
      </c>
      <c r="F1465" t="s">
        <v>2347</v>
      </c>
      <c r="G1465" t="s">
        <v>2346</v>
      </c>
      <c r="H1465" s="54">
        <f>DATEDIF(Table4_2[[#This Row],[Date of Birth]],$K$1,"y")</f>
        <v>22</v>
      </c>
    </row>
    <row r="1466" spans="1:8" x14ac:dyDescent="0.3">
      <c r="A1466" t="s">
        <v>2321</v>
      </c>
      <c r="B1466" s="77">
        <v>38267</v>
      </c>
      <c r="C1466" s="54">
        <v>0</v>
      </c>
      <c r="D1466" s="2">
        <v>830.52</v>
      </c>
      <c r="E1466" t="s">
        <v>2345</v>
      </c>
      <c r="F1466" t="s">
        <v>2344</v>
      </c>
      <c r="G1466" t="s">
        <v>2349</v>
      </c>
      <c r="H1466" s="54">
        <f>DATEDIF(Table4_2[[#This Row],[Date of Birth]],$K$1,"y")</f>
        <v>18</v>
      </c>
    </row>
    <row r="1467" spans="1:8" x14ac:dyDescent="0.3">
      <c r="A1467" t="s">
        <v>2322</v>
      </c>
      <c r="B1467" s="77">
        <v>35040</v>
      </c>
      <c r="C1467" s="54">
        <v>0</v>
      </c>
      <c r="D1467" s="2">
        <v>773.54</v>
      </c>
      <c r="E1467" t="s">
        <v>2345</v>
      </c>
      <c r="F1467" t="s">
        <v>2344</v>
      </c>
      <c r="G1467" t="s">
        <v>2346</v>
      </c>
      <c r="H1467" s="54">
        <f>DATEDIF(Table4_2[[#This Row],[Date of Birth]],$K$1,"y")</f>
        <v>27</v>
      </c>
    </row>
    <row r="1468" spans="1:8" x14ac:dyDescent="0.3">
      <c r="A1468" t="s">
        <v>2323</v>
      </c>
      <c r="B1468" s="77">
        <v>35326</v>
      </c>
      <c r="C1468" s="54">
        <v>0</v>
      </c>
      <c r="D1468" s="2">
        <v>770.38</v>
      </c>
      <c r="E1468" t="s">
        <v>2345</v>
      </c>
      <c r="F1468" t="s">
        <v>2344</v>
      </c>
      <c r="G1468" t="s">
        <v>2348</v>
      </c>
      <c r="H1468" s="54">
        <f>DATEDIF(Table4_2[[#This Row],[Date of Birth]],$K$1,"y")</f>
        <v>26</v>
      </c>
    </row>
    <row r="1469" spans="1:8" x14ac:dyDescent="0.3">
      <c r="A1469" t="s">
        <v>2324</v>
      </c>
      <c r="B1469" s="77">
        <v>34148</v>
      </c>
      <c r="C1469" s="54">
        <v>0</v>
      </c>
      <c r="D1469" s="2">
        <v>770</v>
      </c>
      <c r="E1469" t="s">
        <v>2345</v>
      </c>
      <c r="F1469" t="s">
        <v>2345</v>
      </c>
      <c r="G1469" t="s">
        <v>2346</v>
      </c>
      <c r="H1469" s="54">
        <f>DATEDIF(Table4_2[[#This Row],[Date of Birth]],$K$1,"y")</f>
        <v>29</v>
      </c>
    </row>
    <row r="1470" spans="1:8" x14ac:dyDescent="0.3">
      <c r="A1470" t="s">
        <v>237</v>
      </c>
      <c r="B1470" s="77">
        <v>35060</v>
      </c>
      <c r="C1470" s="54">
        <v>1</v>
      </c>
      <c r="D1470" s="2">
        <v>34806.47</v>
      </c>
      <c r="E1470" t="s">
        <v>2347</v>
      </c>
      <c r="F1470" t="s">
        <v>2344</v>
      </c>
      <c r="G1470" t="s">
        <v>2346</v>
      </c>
      <c r="H1470" s="54">
        <f>DATEDIF(Table4_2[[#This Row],[Date of Birth]],$K$1,"y")</f>
        <v>27</v>
      </c>
    </row>
    <row r="1471" spans="1:8" x14ac:dyDescent="0.3">
      <c r="A1471" t="s">
        <v>2325</v>
      </c>
      <c r="B1471" s="77">
        <v>35360</v>
      </c>
      <c r="C1471" s="54">
        <v>0</v>
      </c>
      <c r="D1471" s="2">
        <v>760</v>
      </c>
      <c r="E1471" t="s">
        <v>2345</v>
      </c>
      <c r="F1471" t="s">
        <v>2345</v>
      </c>
      <c r="G1471" t="s">
        <v>2346</v>
      </c>
      <c r="H1471" s="54">
        <f>DATEDIF(Table4_2[[#This Row],[Date of Birth]],$K$1,"y")</f>
        <v>26</v>
      </c>
    </row>
    <row r="1472" spans="1:8" x14ac:dyDescent="0.3">
      <c r="A1472" t="s">
        <v>2326</v>
      </c>
      <c r="B1472" s="77">
        <v>34190</v>
      </c>
      <c r="C1472" s="54">
        <v>0</v>
      </c>
      <c r="D1472" s="2">
        <v>760</v>
      </c>
      <c r="E1472" t="s">
        <v>2345</v>
      </c>
      <c r="F1472" t="s">
        <v>2347</v>
      </c>
      <c r="G1472" t="s">
        <v>2346</v>
      </c>
      <c r="H1472" s="54">
        <f>DATEDIF(Table4_2[[#This Row],[Date of Birth]],$K$1,"y")</f>
        <v>29</v>
      </c>
    </row>
    <row r="1473" spans="1:8" x14ac:dyDescent="0.3">
      <c r="A1473" t="s">
        <v>2327</v>
      </c>
      <c r="B1473" s="77">
        <v>37518</v>
      </c>
      <c r="C1473" s="54">
        <v>0</v>
      </c>
      <c r="D1473" s="2">
        <v>750</v>
      </c>
      <c r="E1473" t="s">
        <v>2345</v>
      </c>
      <c r="F1473" t="s">
        <v>2347</v>
      </c>
      <c r="G1473" t="s">
        <v>2348</v>
      </c>
      <c r="H1473" s="54">
        <f>DATEDIF(Table4_2[[#This Row],[Date of Birth]],$K$1,"y")</f>
        <v>20</v>
      </c>
    </row>
    <row r="1474" spans="1:8" x14ac:dyDescent="0.3">
      <c r="A1474" t="s">
        <v>2328</v>
      </c>
      <c r="B1474" s="77">
        <v>36508</v>
      </c>
      <c r="C1474" s="54">
        <v>0</v>
      </c>
      <c r="D1474" s="2">
        <v>722.99</v>
      </c>
      <c r="E1474" t="s">
        <v>2345</v>
      </c>
      <c r="F1474" t="s">
        <v>2347</v>
      </c>
      <c r="G1474" t="s">
        <v>2346</v>
      </c>
      <c r="H1474" s="54">
        <f>DATEDIF(Table4_2[[#This Row],[Date of Birth]],$K$1,"y")</f>
        <v>23</v>
      </c>
    </row>
    <row r="1475" spans="1:8" x14ac:dyDescent="0.3">
      <c r="A1475" t="s">
        <v>2329</v>
      </c>
      <c r="B1475" s="77">
        <v>36520</v>
      </c>
      <c r="C1475" s="54">
        <v>0</v>
      </c>
      <c r="D1475" s="2">
        <v>700</v>
      </c>
      <c r="E1475" t="s">
        <v>2344</v>
      </c>
      <c r="F1475" t="s">
        <v>2345</v>
      </c>
      <c r="G1475" t="s">
        <v>2346</v>
      </c>
      <c r="H1475" s="54">
        <f>DATEDIF(Table4_2[[#This Row],[Date of Birth]],$K$1,"y")</f>
        <v>23</v>
      </c>
    </row>
    <row r="1476" spans="1:8" x14ac:dyDescent="0.3">
      <c r="A1476" t="s">
        <v>2330</v>
      </c>
      <c r="B1476" s="77">
        <v>37146</v>
      </c>
      <c r="C1476" s="54">
        <v>0</v>
      </c>
      <c r="D1476" s="2">
        <v>687.54</v>
      </c>
      <c r="E1476" t="s">
        <v>2345</v>
      </c>
      <c r="F1476" t="s">
        <v>2344</v>
      </c>
      <c r="G1476" t="s">
        <v>2346</v>
      </c>
      <c r="H1476" s="54">
        <f>DATEDIF(Table4_2[[#This Row],[Date of Birth]],$K$1,"y")</f>
        <v>21</v>
      </c>
    </row>
    <row r="1477" spans="1:8" x14ac:dyDescent="0.3">
      <c r="A1477" t="s">
        <v>2331</v>
      </c>
      <c r="B1477" s="77">
        <v>35743</v>
      </c>
      <c r="C1477" s="54">
        <v>0</v>
      </c>
      <c r="D1477" s="2">
        <v>670</v>
      </c>
      <c r="E1477" t="s">
        <v>2345</v>
      </c>
      <c r="F1477" t="s">
        <v>2345</v>
      </c>
      <c r="G1477" t="s">
        <v>2346</v>
      </c>
      <c r="H1477" s="54">
        <f>DATEDIF(Table4_2[[#This Row],[Date of Birth]],$K$1,"y")</f>
        <v>25</v>
      </c>
    </row>
    <row r="1478" spans="1:8" x14ac:dyDescent="0.3">
      <c r="A1478" t="s">
        <v>2332</v>
      </c>
      <c r="B1478" s="77">
        <v>37589</v>
      </c>
      <c r="C1478" s="54">
        <v>0</v>
      </c>
      <c r="D1478" s="2">
        <v>668</v>
      </c>
      <c r="E1478" t="s">
        <v>2345</v>
      </c>
      <c r="F1478" t="s">
        <v>2344</v>
      </c>
      <c r="G1478" t="s">
        <v>2348</v>
      </c>
      <c r="H1478" s="54">
        <f>DATEDIF(Table4_2[[#This Row],[Date of Birth]],$K$1,"y")</f>
        <v>20</v>
      </c>
    </row>
    <row r="1479" spans="1:8" x14ac:dyDescent="0.3">
      <c r="A1479" t="s">
        <v>2333</v>
      </c>
      <c r="B1479" s="77">
        <v>34884</v>
      </c>
      <c r="C1479" s="54">
        <v>0</v>
      </c>
      <c r="D1479" s="2">
        <v>650</v>
      </c>
      <c r="E1479" t="s">
        <v>2345</v>
      </c>
      <c r="F1479" t="s">
        <v>2345</v>
      </c>
      <c r="G1479" t="s">
        <v>2346</v>
      </c>
      <c r="H1479" s="54">
        <f>DATEDIF(Table4_2[[#This Row],[Date of Birth]],$K$1,"y")</f>
        <v>27</v>
      </c>
    </row>
    <row r="1480" spans="1:8" x14ac:dyDescent="0.3">
      <c r="A1480" t="s">
        <v>2334</v>
      </c>
      <c r="B1480" s="77">
        <v>34121</v>
      </c>
      <c r="C1480" s="54">
        <v>0</v>
      </c>
      <c r="D1480" s="2">
        <v>650</v>
      </c>
      <c r="E1480" t="s">
        <v>2345</v>
      </c>
      <c r="F1480" t="s">
        <v>2345</v>
      </c>
      <c r="G1480" t="s">
        <v>2346</v>
      </c>
      <c r="H1480" s="54">
        <f>DATEDIF(Table4_2[[#This Row],[Date of Birth]],$K$1,"y")</f>
        <v>30</v>
      </c>
    </row>
    <row r="1481" spans="1:8" x14ac:dyDescent="0.3">
      <c r="A1481" t="s">
        <v>238</v>
      </c>
      <c r="B1481" s="77">
        <v>37805</v>
      </c>
      <c r="C1481" s="54">
        <v>0</v>
      </c>
      <c r="D1481" s="2">
        <v>34779.620000000003</v>
      </c>
      <c r="E1481" t="s">
        <v>2347</v>
      </c>
      <c r="F1481" t="s">
        <v>2344</v>
      </c>
      <c r="G1481" t="s">
        <v>2349</v>
      </c>
      <c r="H1481" s="54">
        <f>DATEDIF(Table4_2[[#This Row],[Date of Birth]],$K$1,"y")</f>
        <v>19</v>
      </c>
    </row>
    <row r="1482" spans="1:8" x14ac:dyDescent="0.3">
      <c r="A1482" t="s">
        <v>2335</v>
      </c>
      <c r="B1482" s="77">
        <v>37215</v>
      </c>
      <c r="C1482" s="54">
        <v>0</v>
      </c>
      <c r="D1482" s="2">
        <v>646.14</v>
      </c>
      <c r="E1482" t="s">
        <v>2345</v>
      </c>
      <c r="F1482" t="s">
        <v>2345</v>
      </c>
      <c r="G1482" t="s">
        <v>2348</v>
      </c>
      <c r="H1482" s="54">
        <f>DATEDIF(Table4_2[[#This Row],[Date of Birth]],$K$1,"y")</f>
        <v>21</v>
      </c>
    </row>
    <row r="1483" spans="1:8" x14ac:dyDescent="0.3">
      <c r="A1483" t="s">
        <v>2336</v>
      </c>
      <c r="B1483" s="77">
        <v>36003</v>
      </c>
      <c r="C1483" s="54">
        <v>0</v>
      </c>
      <c r="D1483" s="2">
        <v>637.26</v>
      </c>
      <c r="E1483" t="s">
        <v>2345</v>
      </c>
      <c r="F1483" t="s">
        <v>2345</v>
      </c>
      <c r="G1483" t="s">
        <v>2346</v>
      </c>
      <c r="H1483" s="54">
        <f>DATEDIF(Table4_2[[#This Row],[Date of Birth]],$K$1,"y")</f>
        <v>24</v>
      </c>
    </row>
    <row r="1484" spans="1:8" x14ac:dyDescent="0.3">
      <c r="A1484" t="s">
        <v>2337</v>
      </c>
      <c r="B1484" s="77">
        <v>33860</v>
      </c>
      <c r="C1484" s="54">
        <v>0</v>
      </c>
      <c r="D1484" s="2">
        <v>604.54</v>
      </c>
      <c r="E1484" t="s">
        <v>2345</v>
      </c>
      <c r="F1484" t="s">
        <v>2345</v>
      </c>
      <c r="G1484" t="s">
        <v>2346</v>
      </c>
      <c r="H1484" s="54">
        <f>DATEDIF(Table4_2[[#This Row],[Date of Birth]],$K$1,"y")</f>
        <v>30</v>
      </c>
    </row>
    <row r="1485" spans="1:8" x14ac:dyDescent="0.3">
      <c r="A1485" t="s">
        <v>2338</v>
      </c>
      <c r="B1485" s="77">
        <v>34150</v>
      </c>
      <c r="C1485" s="54">
        <v>0</v>
      </c>
      <c r="D1485" s="2">
        <v>600</v>
      </c>
      <c r="E1485" t="s">
        <v>2344</v>
      </c>
      <c r="F1485" t="s">
        <v>2347</v>
      </c>
      <c r="G1485" t="s">
        <v>2346</v>
      </c>
      <c r="H1485" s="54">
        <f>DATEDIF(Table4_2[[#This Row],[Date of Birth]],$K$1,"y")</f>
        <v>29</v>
      </c>
    </row>
    <row r="1486" spans="1:8" x14ac:dyDescent="0.3">
      <c r="A1486" t="s">
        <v>2339</v>
      </c>
      <c r="B1486" s="77">
        <v>33938</v>
      </c>
      <c r="C1486" s="54">
        <v>0</v>
      </c>
      <c r="D1486" s="2">
        <v>570.62</v>
      </c>
      <c r="E1486" t="s">
        <v>2344</v>
      </c>
      <c r="F1486" t="s">
        <v>2347</v>
      </c>
      <c r="G1486" t="s">
        <v>2346</v>
      </c>
      <c r="H1486" s="54">
        <f>DATEDIF(Table4_2[[#This Row],[Date of Birth]],$K$1,"y")</f>
        <v>30</v>
      </c>
    </row>
    <row r="1487" spans="1:8" x14ac:dyDescent="0.3">
      <c r="A1487" t="s">
        <v>2340</v>
      </c>
      <c r="B1487" s="77">
        <v>33794</v>
      </c>
      <c r="C1487" s="54">
        <v>0</v>
      </c>
      <c r="D1487" s="2">
        <v>563.84</v>
      </c>
      <c r="E1487" t="s">
        <v>2344</v>
      </c>
      <c r="F1487" t="s">
        <v>2345</v>
      </c>
      <c r="G1487" t="s">
        <v>2346</v>
      </c>
      <c r="H1487" s="54">
        <f>DATEDIF(Table4_2[[#This Row],[Date of Birth]],$K$1,"y")</f>
        <v>30</v>
      </c>
    </row>
    <row r="1488" spans="1:8" x14ac:dyDescent="0.3">
      <c r="A1488" t="s">
        <v>239</v>
      </c>
      <c r="B1488" s="77">
        <v>34522</v>
      </c>
      <c r="C1488" s="54">
        <v>0</v>
      </c>
      <c r="D1488" s="2">
        <v>34672.15</v>
      </c>
      <c r="E1488" t="s">
        <v>2347</v>
      </c>
      <c r="F1488" t="s">
        <v>2345</v>
      </c>
      <c r="G1488" t="s">
        <v>2346</v>
      </c>
      <c r="H1488" s="54">
        <f>DATEDIF(Table4_2[[#This Row],[Date of Birth]],$K$1,"y")</f>
        <v>28</v>
      </c>
    </row>
    <row r="1489" spans="1:8" x14ac:dyDescent="0.3">
      <c r="A1489" t="s">
        <v>240</v>
      </c>
      <c r="B1489" s="77">
        <v>38269</v>
      </c>
      <c r="C1489" s="54">
        <v>0</v>
      </c>
      <c r="D1489" s="2">
        <v>34617.839999999997</v>
      </c>
      <c r="E1489" t="s">
        <v>2347</v>
      </c>
      <c r="F1489" t="s">
        <v>2345</v>
      </c>
      <c r="G1489" t="s">
        <v>2352</v>
      </c>
      <c r="H1489" s="54">
        <f>DATEDIF(Table4_2[[#This Row],[Date of Birth]],$K$1,"y")</f>
        <v>18</v>
      </c>
    </row>
    <row r="1490" spans="1:8" x14ac:dyDescent="0.3">
      <c r="A1490" t="s">
        <v>241</v>
      </c>
      <c r="B1490" s="77">
        <v>28089</v>
      </c>
      <c r="C1490" s="54">
        <v>2</v>
      </c>
      <c r="D1490" s="2">
        <v>34543.39</v>
      </c>
      <c r="E1490" t="s">
        <v>2344</v>
      </c>
      <c r="F1490" t="s">
        <v>2345</v>
      </c>
      <c r="G1490" t="s">
        <v>2349</v>
      </c>
      <c r="H1490" s="54">
        <f>DATEDIF(Table4_2[[#This Row],[Date of Birth]],$K$1,"y")</f>
        <v>46</v>
      </c>
    </row>
    <row r="1491" spans="1:8" x14ac:dyDescent="0.3">
      <c r="A1491" t="s">
        <v>242</v>
      </c>
      <c r="B1491" s="77">
        <v>35970</v>
      </c>
      <c r="C1491" s="54">
        <v>0</v>
      </c>
      <c r="D1491" s="2">
        <v>34472.839999999997</v>
      </c>
      <c r="E1491" t="s">
        <v>2347</v>
      </c>
      <c r="F1491" t="s">
        <v>2345</v>
      </c>
      <c r="G1491" t="s">
        <v>2349</v>
      </c>
      <c r="H1491" s="54">
        <f>DATEDIF(Table4_2[[#This Row],[Date of Birth]],$K$1,"y")</f>
        <v>24</v>
      </c>
    </row>
    <row r="1492" spans="1:8" x14ac:dyDescent="0.3">
      <c r="A1492" t="s">
        <v>243</v>
      </c>
      <c r="B1492" s="77">
        <v>33140</v>
      </c>
      <c r="C1492" s="54">
        <v>3</v>
      </c>
      <c r="D1492" s="2">
        <v>34456.269999999997</v>
      </c>
      <c r="E1492" t="s">
        <v>2347</v>
      </c>
      <c r="F1492" t="s">
        <v>2344</v>
      </c>
      <c r="G1492" t="s">
        <v>2349</v>
      </c>
      <c r="H1492" s="54">
        <f>DATEDIF(Table4_2[[#This Row],[Date of Birth]],$K$1,"y")</f>
        <v>32</v>
      </c>
    </row>
    <row r="1493" spans="1:8" x14ac:dyDescent="0.3">
      <c r="A1493" t="s">
        <v>244</v>
      </c>
      <c r="B1493" s="77">
        <v>37899</v>
      </c>
      <c r="C1493" s="54">
        <v>0</v>
      </c>
      <c r="D1493" s="2">
        <v>34439.86</v>
      </c>
      <c r="E1493" t="s">
        <v>2344</v>
      </c>
      <c r="F1493" t="s">
        <v>2347</v>
      </c>
      <c r="G1493" t="s">
        <v>2346</v>
      </c>
      <c r="H1493" s="54">
        <f>DATEDIF(Table4_2[[#This Row],[Date of Birth]],$K$1,"y")</f>
        <v>19</v>
      </c>
    </row>
    <row r="1494" spans="1:8" x14ac:dyDescent="0.3">
      <c r="A1494" t="s">
        <v>29</v>
      </c>
      <c r="B1494" s="77">
        <v>25930</v>
      </c>
      <c r="C1494" s="54">
        <v>2</v>
      </c>
      <c r="D1494" s="2">
        <v>47269.85</v>
      </c>
      <c r="E1494" t="s">
        <v>2347</v>
      </c>
      <c r="F1494" t="s">
        <v>2344</v>
      </c>
      <c r="G1494" t="s">
        <v>2346</v>
      </c>
      <c r="H1494" s="54">
        <f>DATEDIF(Table4_2[[#This Row],[Date of Birth]],$K$1,"y")</f>
        <v>52</v>
      </c>
    </row>
    <row r="1495" spans="1:8" x14ac:dyDescent="0.3">
      <c r="A1495" t="s">
        <v>245</v>
      </c>
      <c r="B1495" s="77">
        <v>30956</v>
      </c>
      <c r="C1495" s="54">
        <v>3</v>
      </c>
      <c r="D1495" s="2">
        <v>34402.22</v>
      </c>
      <c r="E1495" t="s">
        <v>2344</v>
      </c>
      <c r="F1495" t="s">
        <v>2345</v>
      </c>
      <c r="G1495" t="s">
        <v>2349</v>
      </c>
      <c r="H1495" s="54">
        <f>DATEDIF(Table4_2[[#This Row],[Date of Birth]],$K$1,"y")</f>
        <v>38</v>
      </c>
    </row>
    <row r="1496" spans="1:8" x14ac:dyDescent="0.3">
      <c r="A1496" t="s">
        <v>246</v>
      </c>
      <c r="B1496" s="77">
        <v>30591</v>
      </c>
      <c r="C1496" s="54">
        <v>3</v>
      </c>
      <c r="D1496" s="2">
        <v>34307.22</v>
      </c>
      <c r="E1496" t="s">
        <v>2344</v>
      </c>
      <c r="F1496" t="s">
        <v>2344</v>
      </c>
      <c r="G1496" t="s">
        <v>2348</v>
      </c>
      <c r="H1496" s="54">
        <f>DATEDIF(Table4_2[[#This Row],[Date of Birth]],$K$1,"y")</f>
        <v>39</v>
      </c>
    </row>
    <row r="1497" spans="1:8" x14ac:dyDescent="0.3">
      <c r="A1497" t="s">
        <v>247</v>
      </c>
      <c r="B1497" s="77">
        <v>31696</v>
      </c>
      <c r="C1497" s="54">
        <v>3</v>
      </c>
      <c r="D1497" s="2">
        <v>34293.120000000003</v>
      </c>
      <c r="E1497" t="s">
        <v>2347</v>
      </c>
      <c r="F1497" t="s">
        <v>2344</v>
      </c>
      <c r="G1497" t="s">
        <v>2349</v>
      </c>
      <c r="H1497" s="54">
        <f>DATEDIF(Table4_2[[#This Row],[Date of Birth]],$K$1,"y")</f>
        <v>36</v>
      </c>
    </row>
    <row r="1498" spans="1:8" x14ac:dyDescent="0.3">
      <c r="A1498" t="s">
        <v>248</v>
      </c>
      <c r="B1498" s="77">
        <v>35002</v>
      </c>
      <c r="C1498" s="54">
        <v>0</v>
      </c>
      <c r="D1498" s="2">
        <v>34289.43</v>
      </c>
      <c r="E1498" t="s">
        <v>2347</v>
      </c>
      <c r="F1498" t="s">
        <v>2347</v>
      </c>
      <c r="G1498" t="s">
        <v>2349</v>
      </c>
      <c r="H1498" s="54">
        <f>DATEDIF(Table4_2[[#This Row],[Date of Birth]],$K$1,"y")</f>
        <v>27</v>
      </c>
    </row>
    <row r="1499" spans="1:8" x14ac:dyDescent="0.3">
      <c r="A1499" t="s">
        <v>249</v>
      </c>
      <c r="B1499" s="77">
        <v>35957</v>
      </c>
      <c r="C1499" s="54">
        <v>0</v>
      </c>
      <c r="D1499" s="2">
        <v>34254.050000000003</v>
      </c>
      <c r="E1499" t="s">
        <v>2347</v>
      </c>
      <c r="F1499" t="s">
        <v>2345</v>
      </c>
      <c r="G1499" t="s">
        <v>2351</v>
      </c>
      <c r="H1499" s="54">
        <f>DATEDIF(Table4_2[[#This Row],[Date of Birth]],$K$1,"y")</f>
        <v>24</v>
      </c>
    </row>
    <row r="1500" spans="1:8" x14ac:dyDescent="0.3">
      <c r="A1500" t="s">
        <v>2363</v>
      </c>
      <c r="B1500" s="77">
        <v>32108</v>
      </c>
      <c r="C1500" s="54">
        <v>2</v>
      </c>
      <c r="D1500" s="2">
        <v>20984.09</v>
      </c>
      <c r="E1500" t="s">
        <v>2344</v>
      </c>
      <c r="F1500" t="s">
        <v>2344</v>
      </c>
      <c r="G1500" t="s">
        <v>2350</v>
      </c>
      <c r="H1500" s="54">
        <f>DATEDIF(Table4_2[[#This Row],[Date of Birth]],$K$1,"y")</f>
        <v>35</v>
      </c>
    </row>
    <row r="1501" spans="1:8" x14ac:dyDescent="0.3">
      <c r="A1501" t="s">
        <v>250</v>
      </c>
      <c r="B1501" s="77">
        <v>22832</v>
      </c>
      <c r="C1501" s="54">
        <v>0</v>
      </c>
      <c r="D1501" s="2">
        <v>34218.019999999997</v>
      </c>
      <c r="E1501" t="s">
        <v>2347</v>
      </c>
      <c r="F1501" t="s">
        <v>2347</v>
      </c>
      <c r="G1501" t="s">
        <v>2349</v>
      </c>
      <c r="H1501" s="54">
        <f>DATEDIF(Table4_2[[#This Row],[Date of Birth]],$K$1,"y")</f>
        <v>60</v>
      </c>
    </row>
    <row r="1502" spans="1:8" x14ac:dyDescent="0.3">
      <c r="A1502" t="s">
        <v>251</v>
      </c>
      <c r="B1502" s="77">
        <v>27596</v>
      </c>
      <c r="C1502" s="54">
        <v>1</v>
      </c>
      <c r="D1502" s="2">
        <v>34210.33</v>
      </c>
      <c r="E1502" t="s">
        <v>2344</v>
      </c>
      <c r="F1502" t="s">
        <v>2347</v>
      </c>
      <c r="G1502" t="s">
        <v>2348</v>
      </c>
      <c r="H1502" s="54">
        <f>DATEDIF(Table4_2[[#This Row],[Date of Birth]],$K$1,"y")</f>
        <v>47</v>
      </c>
    </row>
    <row r="1503" spans="1:8" x14ac:dyDescent="0.3">
      <c r="A1503" t="s">
        <v>252</v>
      </c>
      <c r="B1503" s="77">
        <v>26170</v>
      </c>
      <c r="C1503" s="54">
        <v>0</v>
      </c>
      <c r="D1503" s="2">
        <v>34205.07</v>
      </c>
      <c r="E1503" t="s">
        <v>2344</v>
      </c>
      <c r="F1503" t="s">
        <v>2344</v>
      </c>
      <c r="G1503" t="s">
        <v>2349</v>
      </c>
      <c r="H1503" s="54">
        <f>DATEDIF(Table4_2[[#This Row],[Date of Birth]],$K$1,"y")</f>
        <v>51</v>
      </c>
    </row>
    <row r="1504" spans="1:8" x14ac:dyDescent="0.3">
      <c r="A1504" t="s">
        <v>253</v>
      </c>
      <c r="B1504" s="77">
        <v>36470</v>
      </c>
      <c r="C1504" s="54">
        <v>0</v>
      </c>
      <c r="D1504" s="2">
        <v>34166.269999999997</v>
      </c>
      <c r="E1504" t="s">
        <v>2344</v>
      </c>
      <c r="F1504" t="s">
        <v>2345</v>
      </c>
      <c r="G1504" t="s">
        <v>2349</v>
      </c>
      <c r="H1504" s="54">
        <f>DATEDIF(Table4_2[[#This Row],[Date of Birth]],$K$1,"y")</f>
        <v>23</v>
      </c>
    </row>
    <row r="1505" spans="1:8" x14ac:dyDescent="0.3">
      <c r="A1505" t="s">
        <v>254</v>
      </c>
      <c r="B1505" s="77">
        <v>37616</v>
      </c>
      <c r="C1505" s="54">
        <v>0</v>
      </c>
      <c r="D1505" s="2">
        <v>34084.68</v>
      </c>
      <c r="E1505" t="s">
        <v>2344</v>
      </c>
      <c r="F1505" t="s">
        <v>2345</v>
      </c>
      <c r="G1505" t="s">
        <v>2349</v>
      </c>
      <c r="H1505" s="54">
        <f>DATEDIF(Table4_2[[#This Row],[Date of Birth]],$K$1,"y")</f>
        <v>20</v>
      </c>
    </row>
    <row r="1506" spans="1:8" x14ac:dyDescent="0.3">
      <c r="A1506" t="s">
        <v>30</v>
      </c>
      <c r="B1506" s="77">
        <v>21745</v>
      </c>
      <c r="C1506" s="54">
        <v>0</v>
      </c>
      <c r="D1506" s="2">
        <v>47055.53</v>
      </c>
      <c r="E1506" t="s">
        <v>2344</v>
      </c>
      <c r="F1506" t="s">
        <v>2347</v>
      </c>
      <c r="G1506" t="s">
        <v>2346</v>
      </c>
      <c r="H1506" s="54">
        <f>DATEDIF(Table4_2[[#This Row],[Date of Birth]],$K$1,"y")</f>
        <v>63</v>
      </c>
    </row>
    <row r="1507" spans="1:8" x14ac:dyDescent="0.3">
      <c r="A1507" t="s">
        <v>255</v>
      </c>
      <c r="B1507" s="77">
        <v>26506</v>
      </c>
      <c r="C1507" s="54">
        <v>0</v>
      </c>
      <c r="D1507" s="2">
        <v>34053.360000000001</v>
      </c>
      <c r="E1507" t="s">
        <v>2344</v>
      </c>
      <c r="F1507" t="s">
        <v>2344</v>
      </c>
      <c r="G1507" t="s">
        <v>2349</v>
      </c>
      <c r="H1507" s="54">
        <f>DATEDIF(Table4_2[[#This Row],[Date of Birth]],$K$1,"y")</f>
        <v>50</v>
      </c>
    </row>
    <row r="1508" spans="1:8" x14ac:dyDescent="0.3">
      <c r="A1508" t="s">
        <v>256</v>
      </c>
      <c r="B1508" s="77">
        <v>34602</v>
      </c>
      <c r="C1508" s="54">
        <v>0</v>
      </c>
      <c r="D1508" s="2">
        <v>33975.47</v>
      </c>
      <c r="E1508" t="s">
        <v>2344</v>
      </c>
      <c r="F1508" t="s">
        <v>2344</v>
      </c>
      <c r="G1508" t="s">
        <v>2349</v>
      </c>
      <c r="H1508" s="54">
        <f>DATEDIF(Table4_2[[#This Row],[Date of Birth]],$K$1,"y")</f>
        <v>28</v>
      </c>
    </row>
    <row r="1509" spans="1:8" x14ac:dyDescent="0.3">
      <c r="A1509" t="s">
        <v>257</v>
      </c>
      <c r="B1509" s="77">
        <v>36887</v>
      </c>
      <c r="C1509" s="54">
        <v>0</v>
      </c>
      <c r="D1509" s="2">
        <v>33907.550000000003</v>
      </c>
      <c r="E1509" t="s">
        <v>2344</v>
      </c>
      <c r="F1509" t="s">
        <v>2344</v>
      </c>
      <c r="G1509" t="s">
        <v>2348</v>
      </c>
      <c r="H1509" s="54">
        <f>DATEDIF(Table4_2[[#This Row],[Date of Birth]],$K$1,"y")</f>
        <v>22</v>
      </c>
    </row>
    <row r="1510" spans="1:8" x14ac:dyDescent="0.3">
      <c r="A1510" t="s">
        <v>258</v>
      </c>
      <c r="B1510" s="77">
        <v>35651</v>
      </c>
      <c r="C1510" s="54">
        <v>0</v>
      </c>
      <c r="D1510" s="2">
        <v>33900.65</v>
      </c>
      <c r="E1510" t="s">
        <v>2344</v>
      </c>
      <c r="F1510" t="s">
        <v>2345</v>
      </c>
      <c r="G1510" t="s">
        <v>2349</v>
      </c>
      <c r="H1510" s="54">
        <f>DATEDIF(Table4_2[[#This Row],[Date of Birth]],$K$1,"y")</f>
        <v>25</v>
      </c>
    </row>
    <row r="1511" spans="1:8" x14ac:dyDescent="0.3">
      <c r="A1511" t="s">
        <v>259</v>
      </c>
      <c r="B1511" s="77">
        <v>36825</v>
      </c>
      <c r="C1511" s="54">
        <v>0</v>
      </c>
      <c r="D1511" s="2">
        <v>33829.39</v>
      </c>
      <c r="E1511" t="s">
        <v>2344</v>
      </c>
      <c r="F1511" t="s">
        <v>2345</v>
      </c>
      <c r="G1511" t="s">
        <v>2349</v>
      </c>
      <c r="H1511" s="54">
        <f>DATEDIF(Table4_2[[#This Row],[Date of Birth]],$K$1,"y")</f>
        <v>22</v>
      </c>
    </row>
    <row r="1512" spans="1:8" x14ac:dyDescent="0.3">
      <c r="A1512" t="s">
        <v>260</v>
      </c>
      <c r="B1512" s="77">
        <v>22991</v>
      </c>
      <c r="C1512" s="54">
        <v>0</v>
      </c>
      <c r="D1512" s="2">
        <v>33753.32</v>
      </c>
      <c r="E1512" t="s">
        <v>2347</v>
      </c>
      <c r="F1512" t="s">
        <v>2345</v>
      </c>
      <c r="G1512" t="s">
        <v>2349</v>
      </c>
      <c r="H1512" s="54">
        <f>DATEDIF(Table4_2[[#This Row],[Date of Birth]],$K$1,"y")</f>
        <v>60</v>
      </c>
    </row>
    <row r="1513" spans="1:8" x14ac:dyDescent="0.3">
      <c r="A1513" t="s">
        <v>261</v>
      </c>
      <c r="B1513" s="77">
        <v>37876</v>
      </c>
      <c r="C1513" s="54">
        <v>0</v>
      </c>
      <c r="D1513" s="2">
        <v>33750.29</v>
      </c>
      <c r="E1513" t="s">
        <v>2347</v>
      </c>
      <c r="F1513" t="s">
        <v>2345</v>
      </c>
      <c r="G1513" t="s">
        <v>2348</v>
      </c>
      <c r="H1513" s="54">
        <f>DATEDIF(Table4_2[[#This Row],[Date of Birth]],$K$1,"y")</f>
        <v>19</v>
      </c>
    </row>
    <row r="1514" spans="1:8" x14ac:dyDescent="0.3">
      <c r="A1514" t="s">
        <v>262</v>
      </c>
      <c r="B1514" s="77">
        <v>38292</v>
      </c>
      <c r="C1514" s="54">
        <v>0</v>
      </c>
      <c r="D1514" s="2">
        <v>33732.69</v>
      </c>
      <c r="E1514" t="s">
        <v>2347</v>
      </c>
      <c r="F1514" t="s">
        <v>2347</v>
      </c>
      <c r="G1514" t="s">
        <v>2359</v>
      </c>
      <c r="H1514" s="54">
        <f>DATEDIF(Table4_2[[#This Row],[Date of Birth]],$K$1,"y")</f>
        <v>18</v>
      </c>
    </row>
    <row r="1515" spans="1:8" x14ac:dyDescent="0.3">
      <c r="A1515" t="s">
        <v>263</v>
      </c>
      <c r="B1515" s="77">
        <v>34301</v>
      </c>
      <c r="C1515" s="54">
        <v>0</v>
      </c>
      <c r="D1515" s="2">
        <v>33707.550000000003</v>
      </c>
      <c r="E1515" t="s">
        <v>2344</v>
      </c>
      <c r="F1515" t="s">
        <v>2344</v>
      </c>
      <c r="G1515" t="s">
        <v>2349</v>
      </c>
      <c r="H1515" s="54">
        <f>DATEDIF(Table4_2[[#This Row],[Date of Birth]],$K$1,"y")</f>
        <v>29</v>
      </c>
    </row>
    <row r="1516" spans="1:8" x14ac:dyDescent="0.3">
      <c r="A1516" t="s">
        <v>264</v>
      </c>
      <c r="B1516" s="77">
        <v>37873</v>
      </c>
      <c r="C1516" s="54">
        <v>0</v>
      </c>
      <c r="D1516" s="2">
        <v>33611.71</v>
      </c>
      <c r="E1516" t="s">
        <v>2347</v>
      </c>
      <c r="F1516" t="s">
        <v>2344</v>
      </c>
      <c r="G1516" t="s">
        <v>2349</v>
      </c>
      <c r="H1516" s="54">
        <f>DATEDIF(Table4_2[[#This Row],[Date of Birth]],$K$1,"y")</f>
        <v>19</v>
      </c>
    </row>
    <row r="1517" spans="1:8" x14ac:dyDescent="0.3">
      <c r="A1517" t="s">
        <v>31</v>
      </c>
      <c r="B1517" s="77">
        <v>21443</v>
      </c>
      <c r="C1517" s="54">
        <v>0</v>
      </c>
      <c r="D1517" s="2">
        <v>46889.26</v>
      </c>
      <c r="E1517" t="s">
        <v>2344</v>
      </c>
      <c r="F1517" t="s">
        <v>2345</v>
      </c>
      <c r="G1517" t="s">
        <v>2346</v>
      </c>
      <c r="H1517" s="54">
        <f>DATEDIF(Table4_2[[#This Row],[Date of Birth]],$K$1,"y")</f>
        <v>64</v>
      </c>
    </row>
    <row r="1518" spans="1:8" x14ac:dyDescent="0.3">
      <c r="A1518" t="s">
        <v>265</v>
      </c>
      <c r="B1518" s="77">
        <v>30885</v>
      </c>
      <c r="C1518" s="54">
        <v>3</v>
      </c>
      <c r="D1518" s="2">
        <v>33527.1</v>
      </c>
      <c r="E1518" t="s">
        <v>2344</v>
      </c>
      <c r="F1518" t="s">
        <v>2345</v>
      </c>
      <c r="G1518" t="s">
        <v>2349</v>
      </c>
      <c r="H1518" s="54">
        <f>DATEDIF(Table4_2[[#This Row],[Date of Birth]],$K$1,"y")</f>
        <v>38</v>
      </c>
    </row>
    <row r="1519" spans="1:8" x14ac:dyDescent="0.3">
      <c r="A1519" t="s">
        <v>266</v>
      </c>
      <c r="B1519" s="77">
        <v>37493</v>
      </c>
      <c r="C1519" s="54">
        <v>0</v>
      </c>
      <c r="D1519" s="2">
        <v>33475.82</v>
      </c>
      <c r="E1519" t="s">
        <v>2347</v>
      </c>
      <c r="F1519" t="s">
        <v>2347</v>
      </c>
      <c r="G1519" t="s">
        <v>2353</v>
      </c>
      <c r="H1519" s="54">
        <f>DATEDIF(Table4_2[[#This Row],[Date of Birth]],$K$1,"y")</f>
        <v>20</v>
      </c>
    </row>
    <row r="1520" spans="1:8" x14ac:dyDescent="0.3">
      <c r="A1520" t="s">
        <v>267</v>
      </c>
      <c r="B1520" s="77">
        <v>25737</v>
      </c>
      <c r="C1520" s="54">
        <v>2</v>
      </c>
      <c r="D1520" s="2">
        <v>33471.97</v>
      </c>
      <c r="E1520" t="s">
        <v>2344</v>
      </c>
      <c r="F1520" t="s">
        <v>2344</v>
      </c>
      <c r="G1520" t="s">
        <v>2348</v>
      </c>
      <c r="H1520" s="54">
        <f>DATEDIF(Table4_2[[#This Row],[Date of Birth]],$K$1,"y")</f>
        <v>52</v>
      </c>
    </row>
    <row r="1521" spans="1:8" x14ac:dyDescent="0.3">
      <c r="A1521" t="s">
        <v>268</v>
      </c>
      <c r="B1521" s="77">
        <v>31388</v>
      </c>
      <c r="C1521" s="54">
        <v>3</v>
      </c>
      <c r="D1521" s="2">
        <v>33450.99</v>
      </c>
      <c r="E1521" t="s">
        <v>2344</v>
      </c>
      <c r="F1521" t="s">
        <v>2344</v>
      </c>
      <c r="G1521" t="s">
        <v>2349</v>
      </c>
      <c r="H1521" s="54">
        <f>DATEDIF(Table4_2[[#This Row],[Date of Birth]],$K$1,"y")</f>
        <v>37</v>
      </c>
    </row>
    <row r="1522" spans="1:8" x14ac:dyDescent="0.3">
      <c r="A1522" t="s">
        <v>269</v>
      </c>
      <c r="B1522" s="77">
        <v>26547</v>
      </c>
      <c r="C1522" s="54">
        <v>0</v>
      </c>
      <c r="D1522" s="2">
        <v>33344.449999999997</v>
      </c>
      <c r="E1522" t="s">
        <v>2344</v>
      </c>
      <c r="F1522" t="s">
        <v>2345</v>
      </c>
      <c r="G1522" t="s">
        <v>2349</v>
      </c>
      <c r="H1522" s="54">
        <f>DATEDIF(Table4_2[[#This Row],[Date of Birth]],$K$1,"y")</f>
        <v>50</v>
      </c>
    </row>
    <row r="1523" spans="1:8" x14ac:dyDescent="0.3">
      <c r="A1523" t="s">
        <v>270</v>
      </c>
      <c r="B1523" s="77">
        <v>37953</v>
      </c>
      <c r="C1523" s="54">
        <v>0</v>
      </c>
      <c r="D1523" s="2">
        <v>33307.550000000003</v>
      </c>
      <c r="E1523" t="s">
        <v>2344</v>
      </c>
      <c r="F1523" t="s">
        <v>2345</v>
      </c>
      <c r="G1523" t="s">
        <v>2348</v>
      </c>
      <c r="H1523" s="54">
        <f>DATEDIF(Table4_2[[#This Row],[Date of Birth]],$K$1,"y")</f>
        <v>19</v>
      </c>
    </row>
    <row r="1524" spans="1:8" x14ac:dyDescent="0.3">
      <c r="A1524" t="s">
        <v>271</v>
      </c>
      <c r="B1524" s="77">
        <v>33158</v>
      </c>
      <c r="C1524" s="54">
        <v>3</v>
      </c>
      <c r="D1524" s="2">
        <v>33292.83</v>
      </c>
      <c r="E1524" t="s">
        <v>2344</v>
      </c>
      <c r="F1524" t="s">
        <v>2347</v>
      </c>
      <c r="G1524" t="s">
        <v>2349</v>
      </c>
      <c r="H1524" s="54">
        <f>DATEDIF(Table4_2[[#This Row],[Date of Birth]],$K$1,"y")</f>
        <v>32</v>
      </c>
    </row>
    <row r="1525" spans="1:8" x14ac:dyDescent="0.3">
      <c r="A1525" t="s">
        <v>272</v>
      </c>
      <c r="B1525" s="77">
        <v>31243</v>
      </c>
      <c r="C1525" s="54">
        <v>3</v>
      </c>
      <c r="D1525" s="2">
        <v>33121</v>
      </c>
      <c r="E1525" t="s">
        <v>2344</v>
      </c>
      <c r="F1525" t="s">
        <v>2347</v>
      </c>
      <c r="G1525" t="s">
        <v>2349</v>
      </c>
      <c r="H1525" s="54">
        <f>DATEDIF(Table4_2[[#This Row],[Date of Birth]],$K$1,"y")</f>
        <v>37</v>
      </c>
    </row>
    <row r="1526" spans="1:8" x14ac:dyDescent="0.3">
      <c r="A1526" t="s">
        <v>273</v>
      </c>
      <c r="B1526" s="77">
        <v>25506</v>
      </c>
      <c r="C1526" s="54">
        <v>0</v>
      </c>
      <c r="D1526" s="2">
        <v>33090.660000000003</v>
      </c>
      <c r="E1526" t="s">
        <v>2344</v>
      </c>
      <c r="F1526" t="s">
        <v>2344</v>
      </c>
      <c r="G1526" t="s">
        <v>2349</v>
      </c>
      <c r="H1526" s="54">
        <f>DATEDIF(Table4_2[[#This Row],[Date of Birth]],$K$1,"y")</f>
        <v>53</v>
      </c>
    </row>
    <row r="1527" spans="1:8" x14ac:dyDescent="0.3">
      <c r="A1527" t="s">
        <v>274</v>
      </c>
      <c r="B1527" s="77">
        <v>22828</v>
      </c>
      <c r="C1527" s="54">
        <v>0</v>
      </c>
      <c r="D1527" s="2">
        <v>33074.94</v>
      </c>
      <c r="E1527" t="s">
        <v>2347</v>
      </c>
      <c r="F1527" t="s">
        <v>2344</v>
      </c>
      <c r="G1527" t="s">
        <v>2349</v>
      </c>
      <c r="H1527" s="54">
        <f>DATEDIF(Table4_2[[#This Row],[Date of Birth]],$K$1,"y")</f>
        <v>60</v>
      </c>
    </row>
    <row r="1528" spans="1:8" x14ac:dyDescent="0.3">
      <c r="A1528" t="s">
        <v>32</v>
      </c>
      <c r="B1528" s="77">
        <v>22237</v>
      </c>
      <c r="C1528" s="54">
        <v>3</v>
      </c>
      <c r="D1528" s="2">
        <v>46718.16</v>
      </c>
      <c r="E1528" t="s">
        <v>2347</v>
      </c>
      <c r="F1528" t="s">
        <v>2347</v>
      </c>
      <c r="G1528" t="s">
        <v>2348</v>
      </c>
      <c r="H1528" s="54">
        <f>DATEDIF(Table4_2[[#This Row],[Date of Birth]],$K$1,"y")</f>
        <v>62</v>
      </c>
    </row>
    <row r="1529" spans="1:8" x14ac:dyDescent="0.3">
      <c r="A1529" t="s">
        <v>275</v>
      </c>
      <c r="B1529" s="77">
        <v>34543</v>
      </c>
      <c r="C1529" s="54">
        <v>0</v>
      </c>
      <c r="D1529" s="2">
        <v>33057.230000000003</v>
      </c>
      <c r="E1529" t="s">
        <v>2347</v>
      </c>
      <c r="F1529" t="s">
        <v>2344</v>
      </c>
      <c r="G1529" t="s">
        <v>2349</v>
      </c>
      <c r="H1529" s="54">
        <f>DATEDIF(Table4_2[[#This Row],[Date of Birth]],$K$1,"y")</f>
        <v>28</v>
      </c>
    </row>
    <row r="1530" spans="1:8" x14ac:dyDescent="0.3">
      <c r="A1530" t="s">
        <v>276</v>
      </c>
      <c r="B1530" s="77">
        <v>24663</v>
      </c>
      <c r="C1530" s="54">
        <v>0</v>
      </c>
      <c r="D1530" s="2">
        <v>33025.32</v>
      </c>
      <c r="E1530" t="s">
        <v>2344</v>
      </c>
      <c r="F1530" t="s">
        <v>2345</v>
      </c>
      <c r="G1530" t="s">
        <v>2349</v>
      </c>
      <c r="H1530" s="54">
        <f>DATEDIF(Table4_2[[#This Row],[Date of Birth]],$K$1,"y")</f>
        <v>55</v>
      </c>
    </row>
    <row r="1531" spans="1:8" x14ac:dyDescent="0.3">
      <c r="A1531" t="s">
        <v>277</v>
      </c>
      <c r="B1531" s="77">
        <v>34888</v>
      </c>
      <c r="C1531" s="54">
        <v>0</v>
      </c>
      <c r="D1531" s="2">
        <v>33017.46</v>
      </c>
      <c r="E1531" t="s">
        <v>2347</v>
      </c>
      <c r="F1531" t="s">
        <v>2347</v>
      </c>
      <c r="G1531" t="s">
        <v>2349</v>
      </c>
      <c r="H1531" s="54">
        <f>DATEDIF(Table4_2[[#This Row],[Date of Birth]],$K$1,"y")</f>
        <v>27</v>
      </c>
    </row>
    <row r="1532" spans="1:8" x14ac:dyDescent="0.3">
      <c r="A1532" t="s">
        <v>278</v>
      </c>
      <c r="B1532" s="77">
        <v>26169</v>
      </c>
      <c r="C1532" s="54">
        <v>0</v>
      </c>
      <c r="D1532" s="2">
        <v>32947.629999999997</v>
      </c>
      <c r="E1532" t="s">
        <v>2344</v>
      </c>
      <c r="F1532" t="s">
        <v>2347</v>
      </c>
      <c r="G1532" t="s">
        <v>2349</v>
      </c>
      <c r="H1532" s="54">
        <f>DATEDIF(Table4_2[[#This Row],[Date of Birth]],$K$1,"y")</f>
        <v>51</v>
      </c>
    </row>
    <row r="1533" spans="1:8" x14ac:dyDescent="0.3">
      <c r="A1533" t="s">
        <v>279</v>
      </c>
      <c r="B1533" s="77">
        <v>29907</v>
      </c>
      <c r="C1533" s="54">
        <v>1</v>
      </c>
      <c r="D1533" s="2">
        <v>32906.69</v>
      </c>
      <c r="E1533" t="s">
        <v>2344</v>
      </c>
      <c r="F1533" t="s">
        <v>2345</v>
      </c>
      <c r="G1533" t="s">
        <v>2349</v>
      </c>
      <c r="H1533" s="54">
        <f>DATEDIF(Table4_2[[#This Row],[Date of Birth]],$K$1,"y")</f>
        <v>41</v>
      </c>
    </row>
    <row r="1534" spans="1:8" x14ac:dyDescent="0.3">
      <c r="A1534" t="s">
        <v>280</v>
      </c>
      <c r="B1534" s="77">
        <v>35037</v>
      </c>
      <c r="C1534" s="54">
        <v>0</v>
      </c>
      <c r="D1534" s="2">
        <v>32827.51</v>
      </c>
      <c r="E1534" t="s">
        <v>2347</v>
      </c>
      <c r="F1534" t="s">
        <v>2344</v>
      </c>
      <c r="G1534" t="s">
        <v>2349</v>
      </c>
      <c r="H1534" s="54">
        <f>DATEDIF(Table4_2[[#This Row],[Date of Birth]],$K$1,"y")</f>
        <v>27</v>
      </c>
    </row>
    <row r="1535" spans="1:8" x14ac:dyDescent="0.3">
      <c r="A1535" t="s">
        <v>281</v>
      </c>
      <c r="B1535" s="77">
        <v>29567</v>
      </c>
      <c r="C1535" s="54">
        <v>3</v>
      </c>
      <c r="D1535" s="2">
        <v>32787.46</v>
      </c>
      <c r="E1535" t="s">
        <v>2347</v>
      </c>
      <c r="F1535" t="s">
        <v>2345</v>
      </c>
      <c r="G1535" t="s">
        <v>2348</v>
      </c>
      <c r="H1535" s="54">
        <f>DATEDIF(Table4_2[[#This Row],[Date of Birth]],$K$1,"y")</f>
        <v>42</v>
      </c>
    </row>
    <row r="1536" spans="1:8" x14ac:dyDescent="0.3">
      <c r="A1536" t="s">
        <v>282</v>
      </c>
      <c r="B1536" s="77">
        <v>26610</v>
      </c>
      <c r="C1536" s="54">
        <v>0</v>
      </c>
      <c r="D1536" s="2">
        <v>32765.33</v>
      </c>
      <c r="E1536" t="s">
        <v>2344</v>
      </c>
      <c r="F1536" t="s">
        <v>2344</v>
      </c>
      <c r="G1536" t="s">
        <v>2348</v>
      </c>
      <c r="H1536" s="54">
        <f>DATEDIF(Table4_2[[#This Row],[Date of Birth]],$K$1,"y")</f>
        <v>50</v>
      </c>
    </row>
    <row r="1537" spans="1:8" x14ac:dyDescent="0.3">
      <c r="A1537" t="s">
        <v>283</v>
      </c>
      <c r="B1537" s="77">
        <v>27369</v>
      </c>
      <c r="C1537" s="54">
        <v>0</v>
      </c>
      <c r="D1537" s="2">
        <v>32760.48</v>
      </c>
      <c r="E1537" t="s">
        <v>2347</v>
      </c>
      <c r="F1537" t="s">
        <v>2347</v>
      </c>
      <c r="G1537" t="s">
        <v>2349</v>
      </c>
      <c r="H1537" s="54">
        <f>DATEDIF(Table4_2[[#This Row],[Date of Birth]],$K$1,"y")</f>
        <v>48</v>
      </c>
    </row>
    <row r="1538" spans="1:8" x14ac:dyDescent="0.3">
      <c r="A1538" t="s">
        <v>284</v>
      </c>
      <c r="B1538" s="77">
        <v>33063</v>
      </c>
      <c r="C1538" s="54">
        <v>2</v>
      </c>
      <c r="D1538" s="2">
        <v>32734.19</v>
      </c>
      <c r="E1538" t="s">
        <v>2344</v>
      </c>
      <c r="F1538" t="s">
        <v>2347</v>
      </c>
      <c r="G1538" t="s">
        <v>2348</v>
      </c>
      <c r="H1538" s="54">
        <f>DATEDIF(Table4_2[[#This Row],[Date of Birth]],$K$1,"y")</f>
        <v>32</v>
      </c>
    </row>
    <row r="1539" spans="1:8" x14ac:dyDescent="0.3">
      <c r="A1539" t="s">
        <v>33</v>
      </c>
      <c r="B1539" s="77">
        <v>25377</v>
      </c>
      <c r="C1539" s="54">
        <v>3</v>
      </c>
      <c r="D1539" s="2">
        <v>46661.440000000002</v>
      </c>
      <c r="E1539" t="s">
        <v>2347</v>
      </c>
      <c r="F1539" t="s">
        <v>2345</v>
      </c>
      <c r="G1539" t="s">
        <v>2348</v>
      </c>
      <c r="H1539" s="54">
        <f>DATEDIF(Table4_2[[#This Row],[Date of Birth]],$K$1,"y")</f>
        <v>53</v>
      </c>
    </row>
    <row r="1540" spans="1:8" x14ac:dyDescent="0.3">
      <c r="A1540" t="s">
        <v>285</v>
      </c>
      <c r="B1540" s="77">
        <v>33146</v>
      </c>
      <c r="C1540" s="54">
        <v>3</v>
      </c>
      <c r="D1540" s="2">
        <v>32716.2</v>
      </c>
      <c r="E1540" t="s">
        <v>2347</v>
      </c>
      <c r="F1540" t="s">
        <v>2344</v>
      </c>
      <c r="G1540" t="s">
        <v>2349</v>
      </c>
      <c r="H1540" s="54">
        <f>DATEDIF(Table4_2[[#This Row],[Date of Birth]],$K$1,"y")</f>
        <v>32</v>
      </c>
    </row>
    <row r="1541" spans="1:8" x14ac:dyDescent="0.3">
      <c r="A1541" t="s">
        <v>286</v>
      </c>
      <c r="B1541" s="77">
        <v>25143</v>
      </c>
      <c r="C1541" s="54">
        <v>0</v>
      </c>
      <c r="D1541" s="2">
        <v>32686.080000000002</v>
      </c>
      <c r="E1541" t="s">
        <v>2344</v>
      </c>
      <c r="F1541" t="s">
        <v>2345</v>
      </c>
      <c r="G1541" t="s">
        <v>2349</v>
      </c>
      <c r="H1541" s="54">
        <f>DATEDIF(Table4_2[[#This Row],[Date of Birth]],$K$1,"y")</f>
        <v>54</v>
      </c>
    </row>
    <row r="1542" spans="1:8" x14ac:dyDescent="0.3">
      <c r="A1542" t="s">
        <v>287</v>
      </c>
      <c r="B1542" s="77">
        <v>33067</v>
      </c>
      <c r="C1542" s="54">
        <v>3</v>
      </c>
      <c r="D1542" s="2">
        <v>32672.11</v>
      </c>
      <c r="E1542" t="s">
        <v>2347</v>
      </c>
      <c r="F1542" t="s">
        <v>2347</v>
      </c>
      <c r="G1542" t="s">
        <v>2349</v>
      </c>
      <c r="H1542" s="54">
        <f>DATEDIF(Table4_2[[#This Row],[Date of Birth]],$K$1,"y")</f>
        <v>32</v>
      </c>
    </row>
    <row r="1543" spans="1:8" x14ac:dyDescent="0.3">
      <c r="A1543" t="s">
        <v>288</v>
      </c>
      <c r="B1543" s="77">
        <v>37902</v>
      </c>
      <c r="C1543" s="54">
        <v>0</v>
      </c>
      <c r="D1543" s="2">
        <v>32548.34</v>
      </c>
      <c r="E1543" t="s">
        <v>2347</v>
      </c>
      <c r="F1543" t="s">
        <v>2344</v>
      </c>
      <c r="G1543" t="s">
        <v>2346</v>
      </c>
      <c r="H1543" s="54">
        <f>DATEDIF(Table4_2[[#This Row],[Date of Birth]],$K$1,"y")</f>
        <v>19</v>
      </c>
    </row>
    <row r="1544" spans="1:8" x14ac:dyDescent="0.3">
      <c r="A1544" t="s">
        <v>289</v>
      </c>
      <c r="B1544" s="77">
        <v>28022</v>
      </c>
      <c r="C1544" s="54">
        <v>2</v>
      </c>
      <c r="D1544" s="2">
        <v>32485.46</v>
      </c>
      <c r="E1544" t="s">
        <v>2344</v>
      </c>
      <c r="F1544" t="s">
        <v>2347</v>
      </c>
      <c r="G1544" t="s">
        <v>2349</v>
      </c>
      <c r="H1544" s="54">
        <f>DATEDIF(Table4_2[[#This Row],[Date of Birth]],$K$1,"y")</f>
        <v>46</v>
      </c>
    </row>
    <row r="1545" spans="1:8" x14ac:dyDescent="0.3">
      <c r="A1545" t="s">
        <v>290</v>
      </c>
      <c r="B1545" s="77">
        <v>29856</v>
      </c>
      <c r="C1545" s="54">
        <v>1</v>
      </c>
      <c r="D1545" s="2">
        <v>32462.35</v>
      </c>
      <c r="E1545" t="s">
        <v>2344</v>
      </c>
      <c r="F1545" t="s">
        <v>2344</v>
      </c>
      <c r="G1545" t="s">
        <v>2349</v>
      </c>
      <c r="H1545" s="54">
        <f>DATEDIF(Table4_2[[#This Row],[Date of Birth]],$K$1,"y")</f>
        <v>41</v>
      </c>
    </row>
    <row r="1546" spans="1:8" x14ac:dyDescent="0.3">
      <c r="A1546" t="s">
        <v>291</v>
      </c>
      <c r="B1546" s="77">
        <v>27981</v>
      </c>
      <c r="C1546" s="54">
        <v>2</v>
      </c>
      <c r="D1546" s="2">
        <v>32430.22</v>
      </c>
      <c r="E1546" t="s">
        <v>2344</v>
      </c>
      <c r="F1546" t="s">
        <v>2345</v>
      </c>
      <c r="G1546" t="s">
        <v>2349</v>
      </c>
      <c r="H1546" s="54">
        <f>DATEDIF(Table4_2[[#This Row],[Date of Birth]],$K$1,"y")</f>
        <v>46</v>
      </c>
    </row>
    <row r="1547" spans="1:8" x14ac:dyDescent="0.3">
      <c r="A1547" t="s">
        <v>292</v>
      </c>
      <c r="B1547" s="77">
        <v>26591</v>
      </c>
      <c r="C1547" s="54">
        <v>0</v>
      </c>
      <c r="D1547" s="2">
        <v>32428.63</v>
      </c>
      <c r="E1547" t="s">
        <v>2344</v>
      </c>
      <c r="F1547" t="s">
        <v>2344</v>
      </c>
      <c r="G1547" t="s">
        <v>2349</v>
      </c>
      <c r="H1547" s="54">
        <f>DATEDIF(Table4_2[[#This Row],[Date of Birth]],$K$1,"y")</f>
        <v>50</v>
      </c>
    </row>
    <row r="1548" spans="1:8" x14ac:dyDescent="0.3">
      <c r="A1548" t="s">
        <v>293</v>
      </c>
      <c r="B1548" s="77">
        <v>31748</v>
      </c>
      <c r="C1548" s="54">
        <v>3</v>
      </c>
      <c r="D1548" s="2">
        <v>32288.49</v>
      </c>
      <c r="E1548" t="s">
        <v>2344</v>
      </c>
      <c r="F1548" t="s">
        <v>2344</v>
      </c>
      <c r="G1548" t="s">
        <v>2349</v>
      </c>
      <c r="H1548" s="54">
        <f>DATEDIF(Table4_2[[#This Row],[Date of Birth]],$K$1,"y")</f>
        <v>36</v>
      </c>
    </row>
    <row r="1549" spans="1:8" x14ac:dyDescent="0.3">
      <c r="A1549" t="s">
        <v>294</v>
      </c>
      <c r="B1549" s="77">
        <v>27745</v>
      </c>
      <c r="C1549" s="54">
        <v>1</v>
      </c>
      <c r="D1549" s="2">
        <v>32259.96</v>
      </c>
      <c r="E1549" t="s">
        <v>2344</v>
      </c>
      <c r="F1549" t="s">
        <v>2345</v>
      </c>
      <c r="G1549" t="s">
        <v>2348</v>
      </c>
      <c r="H1549" s="54">
        <f>DATEDIF(Table4_2[[#This Row],[Date of Birth]],$K$1,"y")</f>
        <v>47</v>
      </c>
    </row>
    <row r="1550" spans="1:8" x14ac:dyDescent="0.3">
      <c r="A1550" t="s">
        <v>34</v>
      </c>
      <c r="B1550" s="77">
        <v>22501</v>
      </c>
      <c r="C1550" s="54">
        <v>0</v>
      </c>
      <c r="D1550" s="2">
        <v>46599.11</v>
      </c>
      <c r="E1550" t="s">
        <v>2347</v>
      </c>
      <c r="F1550" t="s">
        <v>2347</v>
      </c>
      <c r="G1550" t="s">
        <v>2346</v>
      </c>
      <c r="H1550" s="54">
        <f>DATEDIF(Table4_2[[#This Row],[Date of Birth]],$K$1,"y")</f>
        <v>61</v>
      </c>
    </row>
    <row r="1551" spans="1:8" x14ac:dyDescent="0.3">
      <c r="A1551" t="s">
        <v>295</v>
      </c>
      <c r="B1551" s="77">
        <v>34585</v>
      </c>
      <c r="C1551" s="54">
        <v>0</v>
      </c>
      <c r="D1551" s="2">
        <v>32222.81</v>
      </c>
      <c r="E1551" t="s">
        <v>2344</v>
      </c>
      <c r="F1551" t="s">
        <v>2347</v>
      </c>
      <c r="G1551" t="s">
        <v>2349</v>
      </c>
      <c r="H1551" s="54">
        <f>DATEDIF(Table4_2[[#This Row],[Date of Birth]],$K$1,"y")</f>
        <v>28</v>
      </c>
    </row>
    <row r="1552" spans="1:8" x14ac:dyDescent="0.3">
      <c r="A1552" t="s">
        <v>296</v>
      </c>
      <c r="B1552" s="77">
        <v>25457</v>
      </c>
      <c r="C1552" s="54">
        <v>0</v>
      </c>
      <c r="D1552" s="2">
        <v>32192.76</v>
      </c>
      <c r="E1552" t="s">
        <v>2347</v>
      </c>
      <c r="F1552" t="s">
        <v>2344</v>
      </c>
      <c r="G1552" t="s">
        <v>2349</v>
      </c>
      <c r="H1552" s="54">
        <f>DATEDIF(Table4_2[[#This Row],[Date of Birth]],$K$1,"y")</f>
        <v>53</v>
      </c>
    </row>
    <row r="1553" spans="1:8" x14ac:dyDescent="0.3">
      <c r="A1553" t="s">
        <v>297</v>
      </c>
      <c r="B1553" s="77">
        <v>28804</v>
      </c>
      <c r="C1553" s="54">
        <v>2</v>
      </c>
      <c r="D1553" s="2">
        <v>32108.66</v>
      </c>
      <c r="E1553" t="s">
        <v>2347</v>
      </c>
      <c r="F1553" t="s">
        <v>2345</v>
      </c>
      <c r="G1553" t="s">
        <v>2359</v>
      </c>
      <c r="H1553" s="54">
        <f>DATEDIF(Table4_2[[#This Row],[Date of Birth]],$K$1,"y")</f>
        <v>44</v>
      </c>
    </row>
    <row r="1554" spans="1:8" x14ac:dyDescent="0.3">
      <c r="A1554" t="s">
        <v>298</v>
      </c>
      <c r="B1554" s="77">
        <v>34225</v>
      </c>
      <c r="C1554" s="54">
        <v>0</v>
      </c>
      <c r="D1554" s="2">
        <v>32086.21</v>
      </c>
      <c r="E1554" t="s">
        <v>2347</v>
      </c>
      <c r="F1554" t="s">
        <v>2345</v>
      </c>
      <c r="G1554" t="s">
        <v>2349</v>
      </c>
      <c r="H1554" s="54">
        <f>DATEDIF(Table4_2[[#This Row],[Date of Birth]],$K$1,"y")</f>
        <v>29</v>
      </c>
    </row>
    <row r="1555" spans="1:8" x14ac:dyDescent="0.3">
      <c r="A1555" t="s">
        <v>299</v>
      </c>
      <c r="B1555" s="77">
        <v>26563</v>
      </c>
      <c r="C1555" s="54">
        <v>0</v>
      </c>
      <c r="D1555" s="2">
        <v>31980.89</v>
      </c>
      <c r="E1555" t="s">
        <v>2344</v>
      </c>
      <c r="F1555" t="s">
        <v>2347</v>
      </c>
      <c r="G1555" t="s">
        <v>2349</v>
      </c>
      <c r="H1555" s="54">
        <f>DATEDIF(Table4_2[[#This Row],[Date of Birth]],$K$1,"y")</f>
        <v>50</v>
      </c>
    </row>
    <row r="1556" spans="1:8" x14ac:dyDescent="0.3">
      <c r="A1556" t="s">
        <v>300</v>
      </c>
      <c r="B1556" s="77">
        <v>27662</v>
      </c>
      <c r="C1556" s="54">
        <v>1</v>
      </c>
      <c r="D1556" s="2">
        <v>31897.1</v>
      </c>
      <c r="E1556" t="s">
        <v>2344</v>
      </c>
      <c r="F1556" t="s">
        <v>2345</v>
      </c>
      <c r="G1556" t="s">
        <v>2349</v>
      </c>
      <c r="H1556" s="54">
        <f>DATEDIF(Table4_2[[#This Row],[Date of Birth]],$K$1,"y")</f>
        <v>47</v>
      </c>
    </row>
    <row r="1557" spans="1:8" x14ac:dyDescent="0.3">
      <c r="A1557" t="s">
        <v>301</v>
      </c>
      <c r="B1557" s="77">
        <v>30935</v>
      </c>
      <c r="C1557" s="54">
        <v>3</v>
      </c>
      <c r="D1557" s="2">
        <v>31743.919999999998</v>
      </c>
      <c r="E1557" t="s">
        <v>2344</v>
      </c>
      <c r="F1557" t="s">
        <v>2347</v>
      </c>
      <c r="G1557" t="s">
        <v>2349</v>
      </c>
      <c r="H1557" s="54">
        <f>DATEDIF(Table4_2[[#This Row],[Date of Birth]],$K$1,"y")</f>
        <v>38</v>
      </c>
    </row>
    <row r="1558" spans="1:8" x14ac:dyDescent="0.3">
      <c r="A1558" t="s">
        <v>302</v>
      </c>
      <c r="B1558" s="77">
        <v>28412</v>
      </c>
      <c r="C1558" s="54">
        <v>2</v>
      </c>
      <c r="D1558" s="2">
        <v>31736.7</v>
      </c>
      <c r="E1558" t="s">
        <v>2344</v>
      </c>
      <c r="F1558" t="s">
        <v>2344</v>
      </c>
      <c r="G1558" t="s">
        <v>2348</v>
      </c>
      <c r="H1558" s="54">
        <f>DATEDIF(Table4_2[[#This Row],[Date of Birth]],$K$1,"y")</f>
        <v>45</v>
      </c>
    </row>
    <row r="1559" spans="1:8" x14ac:dyDescent="0.3">
      <c r="A1559" t="s">
        <v>303</v>
      </c>
      <c r="B1559" s="77">
        <v>22263</v>
      </c>
      <c r="C1559" s="54">
        <v>1</v>
      </c>
      <c r="D1559" s="2">
        <v>31620</v>
      </c>
      <c r="E1559" t="s">
        <v>2344</v>
      </c>
      <c r="F1559" t="s">
        <v>2347</v>
      </c>
      <c r="G1559" t="s">
        <v>2355</v>
      </c>
      <c r="H1559" s="54">
        <f>DATEDIF(Table4_2[[#This Row],[Date of Birth]],$K$1,"y")</f>
        <v>62</v>
      </c>
    </row>
    <row r="1560" spans="1:8" x14ac:dyDescent="0.3">
      <c r="A1560" t="s">
        <v>304</v>
      </c>
      <c r="B1560" s="77">
        <v>27696</v>
      </c>
      <c r="C1560" s="54">
        <v>1</v>
      </c>
      <c r="D1560" s="2">
        <v>31591.82</v>
      </c>
      <c r="E1560" t="s">
        <v>2344</v>
      </c>
      <c r="F1560" t="s">
        <v>2347</v>
      </c>
      <c r="G1560" t="s">
        <v>2349</v>
      </c>
      <c r="H1560" s="54">
        <f>DATEDIF(Table4_2[[#This Row],[Date of Birth]],$K$1,"y")</f>
        <v>47</v>
      </c>
    </row>
    <row r="1561" spans="1:8" x14ac:dyDescent="0.3">
      <c r="A1561" t="s">
        <v>8</v>
      </c>
      <c r="B1561" s="77">
        <v>25822</v>
      </c>
      <c r="C1561" s="54">
        <v>3</v>
      </c>
      <c r="D1561" s="2">
        <v>60021.4</v>
      </c>
      <c r="E1561" t="s">
        <v>2347</v>
      </c>
      <c r="F1561" t="s">
        <v>2347</v>
      </c>
      <c r="G1561" t="s">
        <v>2348</v>
      </c>
      <c r="H1561" s="54">
        <f>DATEDIF(Table4_2[[#This Row],[Date of Birth]],$K$1,"y")</f>
        <v>52</v>
      </c>
    </row>
    <row r="1562" spans="1:8" x14ac:dyDescent="0.3">
      <c r="A1562" t="s">
        <v>35</v>
      </c>
      <c r="B1562" s="77">
        <v>26273</v>
      </c>
      <c r="C1562" s="54">
        <v>3</v>
      </c>
      <c r="D1562" s="2">
        <v>46255.11</v>
      </c>
      <c r="E1562" t="s">
        <v>2347</v>
      </c>
      <c r="F1562" t="s">
        <v>2345</v>
      </c>
      <c r="G1562" t="s">
        <v>2355</v>
      </c>
      <c r="H1562" s="54">
        <f>DATEDIF(Table4_2[[#This Row],[Date of Birth]],$K$1,"y")</f>
        <v>51</v>
      </c>
    </row>
    <row r="1563" spans="1:8" x14ac:dyDescent="0.3">
      <c r="A1563" t="s">
        <v>305</v>
      </c>
      <c r="B1563" s="77">
        <v>27310</v>
      </c>
      <c r="C1563" s="54">
        <v>0</v>
      </c>
      <c r="D1563" s="2">
        <v>31368.81</v>
      </c>
      <c r="E1563" t="s">
        <v>2344</v>
      </c>
      <c r="F1563" t="s">
        <v>2345</v>
      </c>
      <c r="G1563" t="s">
        <v>2349</v>
      </c>
      <c r="H1563" s="54">
        <f>DATEDIF(Table4_2[[#This Row],[Date of Birth]],$K$1,"y")</f>
        <v>48</v>
      </c>
    </row>
    <row r="1564" spans="1:8" x14ac:dyDescent="0.3">
      <c r="A1564" t="s">
        <v>306</v>
      </c>
      <c r="B1564" s="77">
        <v>34969</v>
      </c>
      <c r="C1564" s="54">
        <v>0</v>
      </c>
      <c r="D1564" s="2">
        <v>31328.27</v>
      </c>
      <c r="E1564" t="s">
        <v>2344</v>
      </c>
      <c r="F1564" t="s">
        <v>2344</v>
      </c>
      <c r="G1564" t="s">
        <v>2349</v>
      </c>
      <c r="H1564" s="54">
        <f>DATEDIF(Table4_2[[#This Row],[Date of Birth]],$K$1,"y")</f>
        <v>27</v>
      </c>
    </row>
    <row r="1565" spans="1:8" x14ac:dyDescent="0.3">
      <c r="A1565" t="s">
        <v>307</v>
      </c>
      <c r="B1565" s="77">
        <v>25028</v>
      </c>
      <c r="C1565" s="54">
        <v>0</v>
      </c>
      <c r="D1565" s="2">
        <v>31322.53</v>
      </c>
      <c r="E1565" t="s">
        <v>2344</v>
      </c>
      <c r="F1565" t="s">
        <v>2347</v>
      </c>
      <c r="G1565" t="s">
        <v>2349</v>
      </c>
      <c r="H1565" s="54">
        <f>DATEDIF(Table4_2[[#This Row],[Date of Birth]],$K$1,"y")</f>
        <v>54</v>
      </c>
    </row>
    <row r="1566" spans="1:8" x14ac:dyDescent="0.3">
      <c r="A1566" t="s">
        <v>308</v>
      </c>
      <c r="B1566" s="77">
        <v>36729</v>
      </c>
      <c r="C1566" s="54">
        <v>0</v>
      </c>
      <c r="D1566" s="2">
        <v>31234.560000000001</v>
      </c>
      <c r="E1566" t="s">
        <v>2347</v>
      </c>
      <c r="F1566" t="s">
        <v>2347</v>
      </c>
      <c r="G1566" t="s">
        <v>2349</v>
      </c>
      <c r="H1566" s="54">
        <f>DATEDIF(Table4_2[[#This Row],[Date of Birth]],$K$1,"y")</f>
        <v>22</v>
      </c>
    </row>
    <row r="1567" spans="1:8" x14ac:dyDescent="0.3">
      <c r="A1567" t="s">
        <v>309</v>
      </c>
      <c r="B1567" s="77">
        <v>38300</v>
      </c>
      <c r="C1567" s="54">
        <v>0</v>
      </c>
      <c r="D1567" s="2">
        <v>31196.61</v>
      </c>
      <c r="E1567" t="s">
        <v>2344</v>
      </c>
      <c r="F1567" t="s">
        <v>2347</v>
      </c>
      <c r="G1567" t="s">
        <v>2349</v>
      </c>
      <c r="H1567" s="54">
        <f>DATEDIF(Table4_2[[#This Row],[Date of Birth]],$K$1,"y")</f>
        <v>18</v>
      </c>
    </row>
    <row r="1568" spans="1:8" x14ac:dyDescent="0.3">
      <c r="A1568" t="s">
        <v>310</v>
      </c>
      <c r="B1568" s="77">
        <v>22533</v>
      </c>
      <c r="C1568" s="54">
        <v>3</v>
      </c>
      <c r="D1568" s="2">
        <v>30942.19</v>
      </c>
      <c r="E1568" t="s">
        <v>2344</v>
      </c>
      <c r="F1568" t="s">
        <v>2344</v>
      </c>
      <c r="G1568" t="s">
        <v>2346</v>
      </c>
      <c r="H1568" s="54">
        <f>DATEDIF(Table4_2[[#This Row],[Date of Birth]],$K$1,"y")</f>
        <v>61</v>
      </c>
    </row>
    <row r="1569" spans="1:8" x14ac:dyDescent="0.3">
      <c r="A1569" t="s">
        <v>311</v>
      </c>
      <c r="B1569" s="77">
        <v>32391</v>
      </c>
      <c r="C1569" s="54">
        <v>3</v>
      </c>
      <c r="D1569" s="2">
        <v>30763.01</v>
      </c>
      <c r="E1569" t="s">
        <v>2344</v>
      </c>
      <c r="F1569" t="s">
        <v>2347</v>
      </c>
      <c r="G1569" t="s">
        <v>2349</v>
      </c>
      <c r="H1569" s="54">
        <f>DATEDIF(Table4_2[[#This Row],[Date of Birth]],$K$1,"y")</f>
        <v>34</v>
      </c>
    </row>
    <row r="1570" spans="1:8" x14ac:dyDescent="0.3">
      <c r="A1570" t="s">
        <v>312</v>
      </c>
      <c r="B1570" s="77">
        <v>30671</v>
      </c>
      <c r="C1570" s="54">
        <v>3</v>
      </c>
      <c r="D1570" s="2">
        <v>30724.44</v>
      </c>
      <c r="E1570" t="s">
        <v>2344</v>
      </c>
      <c r="F1570" t="s">
        <v>2345</v>
      </c>
      <c r="G1570" t="s">
        <v>2349</v>
      </c>
      <c r="H1570" s="54">
        <f>DATEDIF(Table4_2[[#This Row],[Date of Birth]],$K$1,"y")</f>
        <v>39</v>
      </c>
    </row>
    <row r="1571" spans="1:8" x14ac:dyDescent="0.3">
      <c r="A1571" t="s">
        <v>313</v>
      </c>
      <c r="B1571" s="77">
        <v>36424</v>
      </c>
      <c r="C1571" s="54">
        <v>0</v>
      </c>
      <c r="D1571" s="2">
        <v>30697.71</v>
      </c>
      <c r="E1571" t="s">
        <v>2347</v>
      </c>
      <c r="F1571" t="s">
        <v>2344</v>
      </c>
      <c r="G1571" t="s">
        <v>2349</v>
      </c>
      <c r="H1571" s="54">
        <f>DATEDIF(Table4_2[[#This Row],[Date of Birth]],$K$1,"y")</f>
        <v>23</v>
      </c>
    </row>
    <row r="1572" spans="1:8" x14ac:dyDescent="0.3">
      <c r="A1572" t="s">
        <v>314</v>
      </c>
      <c r="B1572" s="77">
        <v>25883</v>
      </c>
      <c r="C1572" s="54">
        <v>0</v>
      </c>
      <c r="D1572" s="2">
        <v>30625.65</v>
      </c>
      <c r="E1572" t="s">
        <v>2344</v>
      </c>
      <c r="F1572" t="s">
        <v>2345</v>
      </c>
      <c r="G1572" t="s">
        <v>2349</v>
      </c>
      <c r="H1572" s="54">
        <f>DATEDIF(Table4_2[[#This Row],[Date of Birth]],$K$1,"y")</f>
        <v>52</v>
      </c>
    </row>
    <row r="1573" spans="1:8" x14ac:dyDescent="0.3">
      <c r="A1573" t="s">
        <v>36</v>
      </c>
      <c r="B1573" s="77">
        <v>28719</v>
      </c>
      <c r="C1573" s="54">
        <v>2</v>
      </c>
      <c r="D1573" s="2">
        <v>46200.99</v>
      </c>
      <c r="E1573" t="s">
        <v>2347</v>
      </c>
      <c r="F1573" t="s">
        <v>2347</v>
      </c>
      <c r="G1573" t="s">
        <v>2346</v>
      </c>
      <c r="H1573" s="54">
        <f>DATEDIF(Table4_2[[#This Row],[Date of Birth]],$K$1,"y")</f>
        <v>44</v>
      </c>
    </row>
    <row r="1574" spans="1:8" x14ac:dyDescent="0.3">
      <c r="A1574" t="s">
        <v>315</v>
      </c>
      <c r="B1574" s="77">
        <v>31634</v>
      </c>
      <c r="C1574" s="54">
        <v>3</v>
      </c>
      <c r="D1574" s="2">
        <v>30530.5</v>
      </c>
      <c r="E1574" t="s">
        <v>2344</v>
      </c>
      <c r="F1574" t="s">
        <v>2347</v>
      </c>
      <c r="G1574" t="s">
        <v>2349</v>
      </c>
      <c r="H1574" s="54">
        <f>DATEDIF(Table4_2[[#This Row],[Date of Birth]],$K$1,"y")</f>
        <v>36</v>
      </c>
    </row>
    <row r="1575" spans="1:8" x14ac:dyDescent="0.3">
      <c r="A1575" t="s">
        <v>316</v>
      </c>
      <c r="B1575" s="77">
        <v>30562</v>
      </c>
      <c r="C1575" s="54">
        <v>3</v>
      </c>
      <c r="D1575" s="2">
        <v>30457.37</v>
      </c>
      <c r="E1575" t="s">
        <v>2344</v>
      </c>
      <c r="F1575" t="s">
        <v>2347</v>
      </c>
      <c r="G1575" t="s">
        <v>2348</v>
      </c>
      <c r="H1575" s="54">
        <f>DATEDIF(Table4_2[[#This Row],[Date of Birth]],$K$1,"y")</f>
        <v>39</v>
      </c>
    </row>
    <row r="1576" spans="1:8" x14ac:dyDescent="0.3">
      <c r="A1576" t="s">
        <v>317</v>
      </c>
      <c r="B1576" s="77">
        <v>36096</v>
      </c>
      <c r="C1576" s="54">
        <v>0</v>
      </c>
      <c r="D1576" s="2">
        <v>30422.03</v>
      </c>
      <c r="E1576" t="s">
        <v>2344</v>
      </c>
      <c r="F1576" t="s">
        <v>2345</v>
      </c>
      <c r="G1576" t="s">
        <v>2349</v>
      </c>
      <c r="H1576" s="54">
        <f>DATEDIF(Table4_2[[#This Row],[Date of Birth]],$K$1,"y")</f>
        <v>24</v>
      </c>
    </row>
    <row r="1577" spans="1:8" x14ac:dyDescent="0.3">
      <c r="A1577" t="s">
        <v>318</v>
      </c>
      <c r="B1577" s="77">
        <v>28006</v>
      </c>
      <c r="C1577" s="54">
        <v>2</v>
      </c>
      <c r="D1577" s="2">
        <v>30409.53</v>
      </c>
      <c r="E1577" t="s">
        <v>2344</v>
      </c>
      <c r="F1577" t="s">
        <v>2345</v>
      </c>
      <c r="G1577" t="s">
        <v>2348</v>
      </c>
      <c r="H1577" s="54">
        <f>DATEDIF(Table4_2[[#This Row],[Date of Birth]],$K$1,"y")</f>
        <v>46</v>
      </c>
    </row>
    <row r="1578" spans="1:8" x14ac:dyDescent="0.3">
      <c r="A1578" t="s">
        <v>319</v>
      </c>
      <c r="B1578" s="77">
        <v>25414</v>
      </c>
      <c r="C1578" s="54">
        <v>0</v>
      </c>
      <c r="D1578" s="2">
        <v>30366.93</v>
      </c>
      <c r="E1578" t="s">
        <v>2344</v>
      </c>
      <c r="F1578" t="s">
        <v>2344</v>
      </c>
      <c r="G1578" t="s">
        <v>2349</v>
      </c>
      <c r="H1578" s="54">
        <f>DATEDIF(Table4_2[[#This Row],[Date of Birth]],$K$1,"y")</f>
        <v>53</v>
      </c>
    </row>
    <row r="1579" spans="1:8" x14ac:dyDescent="0.3">
      <c r="A1579" t="s">
        <v>320</v>
      </c>
      <c r="B1579" s="77">
        <v>38139</v>
      </c>
      <c r="C1579" s="54">
        <v>0</v>
      </c>
      <c r="D1579" s="2">
        <v>30328.27</v>
      </c>
      <c r="E1579" t="s">
        <v>2344</v>
      </c>
      <c r="F1579" t="s">
        <v>2344</v>
      </c>
      <c r="G1579" t="s">
        <v>2349</v>
      </c>
      <c r="H1579" s="54">
        <f>DATEDIF(Table4_2[[#This Row],[Date of Birth]],$K$1,"y")</f>
        <v>19</v>
      </c>
    </row>
    <row r="1580" spans="1:8" x14ac:dyDescent="0.3">
      <c r="A1580" t="s">
        <v>321</v>
      </c>
      <c r="B1580" s="77">
        <v>26504</v>
      </c>
      <c r="C1580" s="54">
        <v>2</v>
      </c>
      <c r="D1580" s="2">
        <v>30284.639999999999</v>
      </c>
      <c r="E1580" t="s">
        <v>2347</v>
      </c>
      <c r="F1580" t="s">
        <v>2347</v>
      </c>
      <c r="G1580" t="s">
        <v>2348</v>
      </c>
      <c r="H1580" s="54">
        <f>DATEDIF(Table4_2[[#This Row],[Date of Birth]],$K$1,"y")</f>
        <v>50</v>
      </c>
    </row>
    <row r="1581" spans="1:8" x14ac:dyDescent="0.3">
      <c r="A1581" t="s">
        <v>322</v>
      </c>
      <c r="B1581" s="77">
        <v>22904</v>
      </c>
      <c r="C1581" s="54">
        <v>0</v>
      </c>
      <c r="D1581" s="2">
        <v>30260</v>
      </c>
      <c r="E1581" t="s">
        <v>2347</v>
      </c>
      <c r="F1581" t="s">
        <v>2347</v>
      </c>
      <c r="G1581" t="s">
        <v>2357</v>
      </c>
      <c r="H1581" s="54">
        <f>DATEDIF(Table4_2[[#This Row],[Date of Birth]],$K$1,"y")</f>
        <v>60</v>
      </c>
    </row>
    <row r="1582" spans="1:8" x14ac:dyDescent="0.3">
      <c r="A1582" t="s">
        <v>323</v>
      </c>
      <c r="B1582" s="77">
        <v>23267</v>
      </c>
      <c r="C1582" s="54">
        <v>3</v>
      </c>
      <c r="D1582" s="2">
        <v>30184.94</v>
      </c>
      <c r="E1582" t="s">
        <v>2347</v>
      </c>
      <c r="F1582" t="s">
        <v>2347</v>
      </c>
      <c r="G1582" t="s">
        <v>2357</v>
      </c>
      <c r="H1582" s="54">
        <f>DATEDIF(Table4_2[[#This Row],[Date of Birth]],$K$1,"y")</f>
        <v>59</v>
      </c>
    </row>
    <row r="1583" spans="1:8" x14ac:dyDescent="0.3">
      <c r="A1583" t="s">
        <v>324</v>
      </c>
      <c r="B1583" s="77">
        <v>21408</v>
      </c>
      <c r="C1583" s="54">
        <v>1</v>
      </c>
      <c r="D1583" s="2">
        <v>30166.62</v>
      </c>
      <c r="E1583" t="s">
        <v>2347</v>
      </c>
      <c r="F1583" t="s">
        <v>2345</v>
      </c>
      <c r="G1583" t="s">
        <v>2348</v>
      </c>
      <c r="H1583" s="54">
        <f>DATEDIF(Table4_2[[#This Row],[Date of Birth]],$K$1,"y")</f>
        <v>64</v>
      </c>
    </row>
    <row r="1584" spans="1:8" x14ac:dyDescent="0.3">
      <c r="A1584" t="s">
        <v>37</v>
      </c>
      <c r="B1584" s="77">
        <v>28096</v>
      </c>
      <c r="C1584" s="54">
        <v>3</v>
      </c>
      <c r="D1584" s="2">
        <v>46151.12</v>
      </c>
      <c r="E1584" t="s">
        <v>2347</v>
      </c>
      <c r="F1584" t="s">
        <v>2345</v>
      </c>
      <c r="G1584" t="s">
        <v>2346</v>
      </c>
      <c r="H1584" s="54">
        <f>DATEDIF(Table4_2[[#This Row],[Date of Birth]],$K$1,"y")</f>
        <v>46</v>
      </c>
    </row>
    <row r="1585" spans="1:8" x14ac:dyDescent="0.3">
      <c r="A1585" t="s">
        <v>325</v>
      </c>
      <c r="B1585" s="77">
        <v>26292</v>
      </c>
      <c r="C1585" s="54">
        <v>0</v>
      </c>
      <c r="D1585" s="2">
        <v>30134.75</v>
      </c>
      <c r="E1585" t="s">
        <v>2344</v>
      </c>
      <c r="F1585" t="s">
        <v>2345</v>
      </c>
      <c r="G1585" t="s">
        <v>2349</v>
      </c>
      <c r="H1585" s="54">
        <f>DATEDIF(Table4_2[[#This Row],[Date of Birth]],$K$1,"y")</f>
        <v>51</v>
      </c>
    </row>
    <row r="1586" spans="1:8" x14ac:dyDescent="0.3">
      <c r="A1586" t="s">
        <v>326</v>
      </c>
      <c r="B1586" s="77">
        <v>29100</v>
      </c>
      <c r="C1586" s="54">
        <v>2</v>
      </c>
      <c r="D1586" s="2">
        <v>30095.97</v>
      </c>
      <c r="E1586" t="s">
        <v>2344</v>
      </c>
      <c r="F1586" t="s">
        <v>2345</v>
      </c>
      <c r="G1586" t="s">
        <v>2349</v>
      </c>
      <c r="H1586" s="54">
        <f>DATEDIF(Table4_2[[#This Row],[Date of Birth]],$K$1,"y")</f>
        <v>43</v>
      </c>
    </row>
    <row r="1587" spans="1:8" x14ac:dyDescent="0.3">
      <c r="A1587" t="s">
        <v>327</v>
      </c>
      <c r="B1587" s="77">
        <v>24639</v>
      </c>
      <c r="C1587" s="54">
        <v>3</v>
      </c>
      <c r="D1587" s="2">
        <v>30063.58</v>
      </c>
      <c r="E1587" t="s">
        <v>2347</v>
      </c>
      <c r="F1587" t="s">
        <v>2347</v>
      </c>
      <c r="G1587" t="s">
        <v>2348</v>
      </c>
      <c r="H1587" s="54">
        <f>DATEDIF(Table4_2[[#This Row],[Date of Birth]],$K$1,"y")</f>
        <v>55</v>
      </c>
    </row>
    <row r="1588" spans="1:8" x14ac:dyDescent="0.3">
      <c r="A1588" t="s">
        <v>328</v>
      </c>
      <c r="B1588" s="77">
        <v>29802</v>
      </c>
      <c r="C1588" s="54">
        <v>1</v>
      </c>
      <c r="D1588" s="2">
        <v>30026.87</v>
      </c>
      <c r="E1588" t="s">
        <v>2344</v>
      </c>
      <c r="F1588" t="s">
        <v>2345</v>
      </c>
      <c r="G1588" t="s">
        <v>2348</v>
      </c>
      <c r="H1588" s="54">
        <f>DATEDIF(Table4_2[[#This Row],[Date of Birth]],$K$1,"y")</f>
        <v>41</v>
      </c>
    </row>
    <row r="1589" spans="1:8" x14ac:dyDescent="0.3">
      <c r="A1589" t="s">
        <v>329</v>
      </c>
      <c r="B1589" s="77">
        <v>33516</v>
      </c>
      <c r="C1589" s="54">
        <v>3</v>
      </c>
      <c r="D1589" s="2">
        <v>29969.67</v>
      </c>
      <c r="E1589" t="s">
        <v>2347</v>
      </c>
      <c r="F1589" t="s">
        <v>2347</v>
      </c>
      <c r="G1589" t="s">
        <v>2349</v>
      </c>
      <c r="H1589" s="54">
        <f>DATEDIF(Table4_2[[#This Row],[Date of Birth]],$K$1,"y")</f>
        <v>31</v>
      </c>
    </row>
    <row r="1590" spans="1:8" x14ac:dyDescent="0.3">
      <c r="A1590" t="s">
        <v>330</v>
      </c>
      <c r="B1590" s="77">
        <v>27923</v>
      </c>
      <c r="C1590" s="54">
        <v>2</v>
      </c>
      <c r="D1590" s="2">
        <v>29933.75</v>
      </c>
      <c r="E1590" t="s">
        <v>2347</v>
      </c>
      <c r="F1590" t="s">
        <v>2347</v>
      </c>
      <c r="G1590" t="s">
        <v>2349</v>
      </c>
      <c r="H1590" s="54">
        <f>DATEDIF(Table4_2[[#This Row],[Date of Birth]],$K$1,"y")</f>
        <v>46</v>
      </c>
    </row>
    <row r="1591" spans="1:8" x14ac:dyDescent="0.3">
      <c r="A1591" t="s">
        <v>331</v>
      </c>
      <c r="B1591" s="77">
        <v>32507</v>
      </c>
      <c r="C1591" s="54">
        <v>3</v>
      </c>
      <c r="D1591" s="2">
        <v>29929.56</v>
      </c>
      <c r="E1591" t="s">
        <v>2347</v>
      </c>
      <c r="F1591" t="s">
        <v>2347</v>
      </c>
      <c r="G1591" t="s">
        <v>2349</v>
      </c>
      <c r="H1591" s="54">
        <f>DATEDIF(Table4_2[[#This Row],[Date of Birth]],$K$1,"y")</f>
        <v>34</v>
      </c>
    </row>
    <row r="1592" spans="1:8" x14ac:dyDescent="0.3">
      <c r="A1592" t="s">
        <v>332</v>
      </c>
      <c r="B1592" s="77">
        <v>27625</v>
      </c>
      <c r="C1592" s="54">
        <v>1</v>
      </c>
      <c r="D1592" s="2">
        <v>29899.25</v>
      </c>
      <c r="E1592" t="s">
        <v>2347</v>
      </c>
      <c r="F1592" t="s">
        <v>2345</v>
      </c>
      <c r="G1592" t="s">
        <v>2349</v>
      </c>
      <c r="H1592" s="54">
        <f>DATEDIF(Table4_2[[#This Row],[Date of Birth]],$K$1,"y")</f>
        <v>47</v>
      </c>
    </row>
    <row r="1593" spans="1:8" x14ac:dyDescent="0.3">
      <c r="A1593" t="s">
        <v>333</v>
      </c>
      <c r="B1593" s="77">
        <v>32872</v>
      </c>
      <c r="C1593" s="54">
        <v>3</v>
      </c>
      <c r="D1593" s="2">
        <v>29852.48</v>
      </c>
      <c r="E1593" t="s">
        <v>2347</v>
      </c>
      <c r="F1593" t="s">
        <v>2345</v>
      </c>
      <c r="G1593" t="s">
        <v>2349</v>
      </c>
      <c r="H1593" s="54">
        <f>DATEDIF(Table4_2[[#This Row],[Date of Birth]],$K$1,"y")</f>
        <v>33</v>
      </c>
    </row>
    <row r="1594" spans="1:8" x14ac:dyDescent="0.3">
      <c r="A1594" t="s">
        <v>334</v>
      </c>
      <c r="B1594" s="77">
        <v>30253</v>
      </c>
      <c r="C1594" s="54">
        <v>3</v>
      </c>
      <c r="D1594" s="2">
        <v>29818.76</v>
      </c>
      <c r="E1594" t="s">
        <v>2347</v>
      </c>
      <c r="F1594" t="s">
        <v>2347</v>
      </c>
      <c r="G1594" t="s">
        <v>2348</v>
      </c>
      <c r="H1594" s="54">
        <f>DATEDIF(Table4_2[[#This Row],[Date of Birth]],$K$1,"y")</f>
        <v>40</v>
      </c>
    </row>
    <row r="1595" spans="1:8" x14ac:dyDescent="0.3">
      <c r="A1595" t="s">
        <v>38</v>
      </c>
      <c r="B1595" s="77">
        <v>22984</v>
      </c>
      <c r="C1595" s="54">
        <v>3</v>
      </c>
      <c r="D1595" s="2">
        <v>46130.53</v>
      </c>
      <c r="E1595" t="s">
        <v>2347</v>
      </c>
      <c r="F1595" t="s">
        <v>2347</v>
      </c>
      <c r="G1595" t="s">
        <v>2348</v>
      </c>
      <c r="H1595" s="54">
        <f>DATEDIF(Table4_2[[#This Row],[Date of Birth]],$K$1,"y")</f>
        <v>60</v>
      </c>
    </row>
    <row r="1596" spans="1:8" x14ac:dyDescent="0.3">
      <c r="A1596" t="s">
        <v>335</v>
      </c>
      <c r="B1596" s="77">
        <v>29811</v>
      </c>
      <c r="C1596" s="54">
        <v>1</v>
      </c>
      <c r="D1596" s="2">
        <v>29816.639999999999</v>
      </c>
      <c r="E1596" t="s">
        <v>2347</v>
      </c>
      <c r="F1596" t="s">
        <v>2344</v>
      </c>
      <c r="G1596" t="s">
        <v>2349</v>
      </c>
      <c r="H1596" s="54">
        <f>DATEDIF(Table4_2[[#This Row],[Date of Birth]],$K$1,"y")</f>
        <v>41</v>
      </c>
    </row>
    <row r="1597" spans="1:8" x14ac:dyDescent="0.3">
      <c r="A1597" t="s">
        <v>336</v>
      </c>
      <c r="B1597" s="77">
        <v>35966</v>
      </c>
      <c r="C1597" s="54">
        <v>0</v>
      </c>
      <c r="D1597" s="2">
        <v>29760.6</v>
      </c>
      <c r="E1597" t="s">
        <v>2347</v>
      </c>
      <c r="F1597" t="s">
        <v>2344</v>
      </c>
      <c r="G1597" t="s">
        <v>2349</v>
      </c>
      <c r="H1597" s="54">
        <f>DATEDIF(Table4_2[[#This Row],[Date of Birth]],$K$1,"y")</f>
        <v>24</v>
      </c>
    </row>
    <row r="1598" spans="1:8" x14ac:dyDescent="0.3">
      <c r="A1598" t="s">
        <v>337</v>
      </c>
      <c r="B1598" s="77">
        <v>26899</v>
      </c>
      <c r="C1598" s="54">
        <v>0</v>
      </c>
      <c r="D1598" s="2">
        <v>29757.69</v>
      </c>
      <c r="E1598" t="s">
        <v>2347</v>
      </c>
      <c r="F1598" t="s">
        <v>2345</v>
      </c>
      <c r="G1598" t="s">
        <v>2349</v>
      </c>
      <c r="H1598" s="54">
        <f>DATEDIF(Table4_2[[#This Row],[Date of Birth]],$K$1,"y")</f>
        <v>49</v>
      </c>
    </row>
    <row r="1599" spans="1:8" x14ac:dyDescent="0.3">
      <c r="A1599" t="s">
        <v>338</v>
      </c>
      <c r="B1599" s="77">
        <v>34177</v>
      </c>
      <c r="C1599" s="54">
        <v>0</v>
      </c>
      <c r="D1599" s="2">
        <v>29622.69</v>
      </c>
      <c r="E1599" t="s">
        <v>2347</v>
      </c>
      <c r="F1599" t="s">
        <v>2347</v>
      </c>
      <c r="G1599" t="s">
        <v>2349</v>
      </c>
      <c r="H1599" s="54">
        <f>DATEDIF(Table4_2[[#This Row],[Date of Birth]],$K$1,"y")</f>
        <v>29</v>
      </c>
    </row>
    <row r="1600" spans="1:8" x14ac:dyDescent="0.3">
      <c r="A1600" t="s">
        <v>339</v>
      </c>
      <c r="B1600" s="77">
        <v>27701</v>
      </c>
      <c r="C1600" s="54">
        <v>1</v>
      </c>
      <c r="D1600" s="2">
        <v>29583.8</v>
      </c>
      <c r="E1600" t="s">
        <v>2347</v>
      </c>
      <c r="F1600" t="s">
        <v>2347</v>
      </c>
      <c r="G1600" t="s">
        <v>2349</v>
      </c>
      <c r="H1600" s="54">
        <f>DATEDIF(Table4_2[[#This Row],[Date of Birth]],$K$1,"y")</f>
        <v>47</v>
      </c>
    </row>
    <row r="1601" spans="1:8" x14ac:dyDescent="0.3">
      <c r="A1601" t="s">
        <v>340</v>
      </c>
      <c r="B1601" s="77">
        <v>21843</v>
      </c>
      <c r="C1601" s="54">
        <v>0</v>
      </c>
      <c r="D1601" s="2">
        <v>29523.17</v>
      </c>
      <c r="E1601" t="s">
        <v>2347</v>
      </c>
      <c r="F1601" t="s">
        <v>2344</v>
      </c>
      <c r="G1601" t="s">
        <v>2355</v>
      </c>
      <c r="H1601" s="54">
        <f>DATEDIF(Table4_2[[#This Row],[Date of Birth]],$K$1,"y")</f>
        <v>63</v>
      </c>
    </row>
    <row r="1602" spans="1:8" x14ac:dyDescent="0.3">
      <c r="A1602" t="s">
        <v>341</v>
      </c>
      <c r="B1602" s="77">
        <v>31974</v>
      </c>
      <c r="C1602" s="54">
        <v>3</v>
      </c>
      <c r="D1602" s="2">
        <v>29443.59</v>
      </c>
      <c r="E1602" t="s">
        <v>2347</v>
      </c>
      <c r="F1602" t="s">
        <v>2347</v>
      </c>
      <c r="G1602" t="s">
        <v>2349</v>
      </c>
      <c r="H1602" s="54">
        <f>DATEDIF(Table4_2[[#This Row],[Date of Birth]],$K$1,"y")</f>
        <v>35</v>
      </c>
    </row>
    <row r="1603" spans="1:8" x14ac:dyDescent="0.3">
      <c r="A1603" t="s">
        <v>342</v>
      </c>
      <c r="B1603" s="77">
        <v>31358</v>
      </c>
      <c r="C1603" s="54">
        <v>3</v>
      </c>
      <c r="D1603" s="2">
        <v>29352.560000000001</v>
      </c>
      <c r="E1603" t="s">
        <v>2347</v>
      </c>
      <c r="F1603" t="s">
        <v>2347</v>
      </c>
      <c r="G1603" t="s">
        <v>2349</v>
      </c>
      <c r="H1603" s="54">
        <f>DATEDIF(Table4_2[[#This Row],[Date of Birth]],$K$1,"y")</f>
        <v>37</v>
      </c>
    </row>
    <row r="1604" spans="1:8" x14ac:dyDescent="0.3">
      <c r="A1604" t="s">
        <v>343</v>
      </c>
      <c r="B1604" s="77">
        <v>21341</v>
      </c>
      <c r="C1604" s="54">
        <v>0</v>
      </c>
      <c r="D1604" s="2">
        <v>29330.98</v>
      </c>
      <c r="E1604" t="s">
        <v>2347</v>
      </c>
      <c r="F1604" t="s">
        <v>2344</v>
      </c>
      <c r="G1604" t="s">
        <v>2348</v>
      </c>
      <c r="H1604" s="54">
        <f>DATEDIF(Table4_2[[#This Row],[Date of Birth]],$K$1,"y")</f>
        <v>65</v>
      </c>
    </row>
    <row r="1605" spans="1:8" x14ac:dyDescent="0.3">
      <c r="A1605" t="s">
        <v>344</v>
      </c>
      <c r="B1605" s="77">
        <v>28692</v>
      </c>
      <c r="C1605" s="54">
        <v>2</v>
      </c>
      <c r="D1605" s="2">
        <v>29227.599999999999</v>
      </c>
      <c r="E1605" t="s">
        <v>2347</v>
      </c>
      <c r="F1605" t="s">
        <v>2345</v>
      </c>
      <c r="G1605" t="s">
        <v>2348</v>
      </c>
      <c r="H1605" s="54">
        <f>DATEDIF(Table4_2[[#This Row],[Date of Birth]],$K$1,"y")</f>
        <v>44</v>
      </c>
    </row>
    <row r="1606" spans="1:8" x14ac:dyDescent="0.3">
      <c r="A1606" t="s">
        <v>39</v>
      </c>
      <c r="B1606" s="77">
        <v>31320</v>
      </c>
      <c r="C1606" s="54">
        <v>2</v>
      </c>
      <c r="D1606" s="2">
        <v>46113.51</v>
      </c>
      <c r="E1606" t="s">
        <v>2344</v>
      </c>
      <c r="F1606" t="s">
        <v>2345</v>
      </c>
      <c r="G1606" t="s">
        <v>2349</v>
      </c>
      <c r="H1606" s="54">
        <f>DATEDIF(Table4_2[[#This Row],[Date of Birth]],$K$1,"y")</f>
        <v>37</v>
      </c>
    </row>
    <row r="1607" spans="1:8" x14ac:dyDescent="0.3">
      <c r="A1607" t="s">
        <v>345</v>
      </c>
      <c r="B1607" s="77">
        <v>25393</v>
      </c>
      <c r="C1607" s="54">
        <v>2</v>
      </c>
      <c r="D1607" s="2">
        <v>29186.48</v>
      </c>
      <c r="E1607" t="s">
        <v>2347</v>
      </c>
      <c r="F1607" t="s">
        <v>2345</v>
      </c>
      <c r="G1607" t="s">
        <v>2355</v>
      </c>
      <c r="H1607" s="54">
        <f>DATEDIF(Table4_2[[#This Row],[Date of Birth]],$K$1,"y")</f>
        <v>53</v>
      </c>
    </row>
    <row r="1608" spans="1:8" x14ac:dyDescent="0.3">
      <c r="A1608" t="s">
        <v>346</v>
      </c>
      <c r="B1608" s="77">
        <v>28072</v>
      </c>
      <c r="C1608" s="54">
        <v>2</v>
      </c>
      <c r="D1608" s="2">
        <v>29160.39</v>
      </c>
      <c r="E1608" t="s">
        <v>2347</v>
      </c>
      <c r="F1608" t="s">
        <v>2344</v>
      </c>
      <c r="G1608" t="s">
        <v>2349</v>
      </c>
      <c r="H1608" s="54">
        <f>DATEDIF(Table4_2[[#This Row],[Date of Birth]],$K$1,"y")</f>
        <v>46</v>
      </c>
    </row>
    <row r="1609" spans="1:8" x14ac:dyDescent="0.3">
      <c r="A1609" t="s">
        <v>347</v>
      </c>
      <c r="B1609" s="77">
        <v>22639</v>
      </c>
      <c r="C1609" s="54">
        <v>0</v>
      </c>
      <c r="D1609" s="2">
        <v>29141.360000000001</v>
      </c>
      <c r="E1609" t="s">
        <v>2347</v>
      </c>
      <c r="F1609" t="s">
        <v>2345</v>
      </c>
      <c r="G1609" t="s">
        <v>2348</v>
      </c>
      <c r="H1609" s="54">
        <f>DATEDIF(Table4_2[[#This Row],[Date of Birth]],$K$1,"y")</f>
        <v>61</v>
      </c>
    </row>
    <row r="1610" spans="1:8" x14ac:dyDescent="0.3">
      <c r="A1610" t="s">
        <v>348</v>
      </c>
      <c r="B1610" s="77">
        <v>28823</v>
      </c>
      <c r="C1610" s="54">
        <v>2</v>
      </c>
      <c r="D1610" s="2">
        <v>29114.77</v>
      </c>
      <c r="E1610" t="s">
        <v>2347</v>
      </c>
      <c r="F1610" t="s">
        <v>2347</v>
      </c>
      <c r="G1610" t="s">
        <v>2349</v>
      </c>
      <c r="H1610" s="54">
        <f>DATEDIF(Table4_2[[#This Row],[Date of Birth]],$K$1,"y")</f>
        <v>44</v>
      </c>
    </row>
    <row r="1611" spans="1:8" x14ac:dyDescent="0.3">
      <c r="A1611" t="s">
        <v>349</v>
      </c>
      <c r="B1611" s="77">
        <v>29416</v>
      </c>
      <c r="C1611" s="54">
        <v>2</v>
      </c>
      <c r="D1611" s="2">
        <v>29114.21</v>
      </c>
      <c r="E1611" t="s">
        <v>2347</v>
      </c>
      <c r="F1611" t="s">
        <v>2345</v>
      </c>
      <c r="G1611" t="s">
        <v>2349</v>
      </c>
      <c r="H1611" s="54">
        <f>DATEDIF(Table4_2[[#This Row],[Date of Birth]],$K$1,"y")</f>
        <v>42</v>
      </c>
    </row>
    <row r="1612" spans="1:8" x14ac:dyDescent="0.3">
      <c r="A1612" t="s">
        <v>2364</v>
      </c>
      <c r="B1612" s="77">
        <v>38292</v>
      </c>
      <c r="C1612" s="54">
        <v>2</v>
      </c>
      <c r="D1612" s="2">
        <v>34303.17</v>
      </c>
      <c r="E1612" t="s">
        <v>2347</v>
      </c>
      <c r="F1612" t="s">
        <v>2345</v>
      </c>
      <c r="G1612" t="s">
        <v>2346</v>
      </c>
      <c r="H1612" s="54">
        <f>DATEDIF(Table4_2[[#This Row],[Date of Birth]],$K$1,"y")</f>
        <v>18</v>
      </c>
    </row>
    <row r="1613" spans="1:8" x14ac:dyDescent="0.3">
      <c r="A1613" t="s">
        <v>350</v>
      </c>
      <c r="B1613" s="77">
        <v>33792</v>
      </c>
      <c r="C1613" s="54">
        <v>0</v>
      </c>
      <c r="D1613" s="2">
        <v>29007.82</v>
      </c>
      <c r="E1613" t="s">
        <v>2347</v>
      </c>
      <c r="F1613" t="s">
        <v>2345</v>
      </c>
      <c r="G1613" t="s">
        <v>2349</v>
      </c>
      <c r="H1613" s="54">
        <f>DATEDIF(Table4_2[[#This Row],[Date of Birth]],$K$1,"y")</f>
        <v>30</v>
      </c>
    </row>
    <row r="1614" spans="1:8" x14ac:dyDescent="0.3">
      <c r="A1614" t="s">
        <v>351</v>
      </c>
      <c r="B1614" s="77">
        <v>37865</v>
      </c>
      <c r="C1614" s="54">
        <v>0</v>
      </c>
      <c r="D1614" s="2">
        <v>28998.68</v>
      </c>
      <c r="E1614" t="s">
        <v>2347</v>
      </c>
      <c r="F1614" t="s">
        <v>2345</v>
      </c>
      <c r="G1614" t="s">
        <v>2349</v>
      </c>
      <c r="H1614" s="54">
        <f>DATEDIF(Table4_2[[#This Row],[Date of Birth]],$K$1,"y")</f>
        <v>19</v>
      </c>
    </row>
    <row r="1615" spans="1:8" x14ac:dyDescent="0.3">
      <c r="A1615" t="s">
        <v>352</v>
      </c>
      <c r="B1615" s="77">
        <v>21889</v>
      </c>
      <c r="C1615" s="54">
        <v>0</v>
      </c>
      <c r="D1615" s="2">
        <v>28950.47</v>
      </c>
      <c r="E1615" t="s">
        <v>2347</v>
      </c>
      <c r="F1615" t="s">
        <v>2347</v>
      </c>
      <c r="G1615" t="s">
        <v>2348</v>
      </c>
      <c r="H1615" s="54">
        <f>DATEDIF(Table4_2[[#This Row],[Date of Birth]],$K$1,"y")</f>
        <v>63</v>
      </c>
    </row>
    <row r="1616" spans="1:8" x14ac:dyDescent="0.3">
      <c r="A1616" t="s">
        <v>353</v>
      </c>
      <c r="B1616" s="77">
        <v>22852</v>
      </c>
      <c r="C1616" s="54">
        <v>0</v>
      </c>
      <c r="D1616" s="2">
        <v>28923.14</v>
      </c>
      <c r="E1616" t="s">
        <v>2347</v>
      </c>
      <c r="F1616" t="s">
        <v>2347</v>
      </c>
      <c r="G1616" t="s">
        <v>2348</v>
      </c>
      <c r="H1616" s="54">
        <f>DATEDIF(Table4_2[[#This Row],[Date of Birth]],$K$1,"y")</f>
        <v>60</v>
      </c>
    </row>
    <row r="1617" spans="1:8" x14ac:dyDescent="0.3">
      <c r="A1617" t="s">
        <v>354</v>
      </c>
      <c r="B1617" s="77">
        <v>22496</v>
      </c>
      <c r="C1617" s="54">
        <v>1</v>
      </c>
      <c r="D1617" s="2">
        <v>28868.66</v>
      </c>
      <c r="E1617" t="s">
        <v>2347</v>
      </c>
      <c r="F1617" t="s">
        <v>2344</v>
      </c>
      <c r="G1617" t="s">
        <v>2348</v>
      </c>
      <c r="H1617" s="54">
        <f>DATEDIF(Table4_2[[#This Row],[Date of Birth]],$K$1,"y")</f>
        <v>61</v>
      </c>
    </row>
    <row r="1618" spans="1:8" x14ac:dyDescent="0.3">
      <c r="A1618" t="s">
        <v>40</v>
      </c>
      <c r="B1618" s="77">
        <v>29079</v>
      </c>
      <c r="C1618" s="54">
        <v>0</v>
      </c>
      <c r="D1618" s="2">
        <v>45863.21</v>
      </c>
      <c r="E1618" t="s">
        <v>2344</v>
      </c>
      <c r="F1618" t="s">
        <v>2347</v>
      </c>
      <c r="G1618" t="s">
        <v>2346</v>
      </c>
      <c r="H1618" s="54">
        <f>DATEDIF(Table4_2[[#This Row],[Date of Birth]],$K$1,"y")</f>
        <v>43</v>
      </c>
    </row>
    <row r="1619" spans="1:8" x14ac:dyDescent="0.3">
      <c r="A1619" t="s">
        <v>355</v>
      </c>
      <c r="B1619" s="77">
        <v>33212</v>
      </c>
      <c r="C1619" s="54">
        <v>3</v>
      </c>
      <c r="D1619" s="2">
        <v>28716.14</v>
      </c>
      <c r="E1619" t="s">
        <v>2347</v>
      </c>
      <c r="F1619" t="s">
        <v>2345</v>
      </c>
      <c r="G1619" t="s">
        <v>2349</v>
      </c>
      <c r="H1619" s="54">
        <f>DATEDIF(Table4_2[[#This Row],[Date of Birth]],$K$1,"y")</f>
        <v>32</v>
      </c>
    </row>
    <row r="1620" spans="1:8" x14ac:dyDescent="0.3">
      <c r="A1620" t="s">
        <v>356</v>
      </c>
      <c r="B1620" s="77">
        <v>31317</v>
      </c>
      <c r="C1620" s="54">
        <v>3</v>
      </c>
      <c r="D1620" s="2">
        <v>28542.86</v>
      </c>
      <c r="E1620" t="s">
        <v>2347</v>
      </c>
      <c r="F1620" t="s">
        <v>2345</v>
      </c>
      <c r="G1620" t="s">
        <v>2349</v>
      </c>
      <c r="H1620" s="54">
        <f>DATEDIF(Table4_2[[#This Row],[Date of Birth]],$K$1,"y")</f>
        <v>37</v>
      </c>
    </row>
    <row r="1621" spans="1:8" x14ac:dyDescent="0.3">
      <c r="A1621" t="s">
        <v>357</v>
      </c>
      <c r="B1621" s="77">
        <v>30296</v>
      </c>
      <c r="C1621" s="54">
        <v>1</v>
      </c>
      <c r="D1621" s="2">
        <v>28476.73</v>
      </c>
      <c r="E1621" t="s">
        <v>2347</v>
      </c>
      <c r="F1621" t="s">
        <v>2344</v>
      </c>
      <c r="G1621" t="s">
        <v>2348</v>
      </c>
      <c r="H1621" s="54">
        <f>DATEDIF(Table4_2[[#This Row],[Date of Birth]],$K$1,"y")</f>
        <v>40</v>
      </c>
    </row>
    <row r="1622" spans="1:8" x14ac:dyDescent="0.3">
      <c r="A1622" t="s">
        <v>358</v>
      </c>
      <c r="B1622" s="77">
        <v>27288</v>
      </c>
      <c r="C1622" s="54">
        <v>1</v>
      </c>
      <c r="D1622" s="2">
        <v>28468.92</v>
      </c>
      <c r="E1622" t="s">
        <v>2347</v>
      </c>
      <c r="F1622" t="s">
        <v>2347</v>
      </c>
      <c r="G1622" t="s">
        <v>2348</v>
      </c>
      <c r="H1622" s="54">
        <f>DATEDIF(Table4_2[[#This Row],[Date of Birth]],$K$1,"y")</f>
        <v>48</v>
      </c>
    </row>
    <row r="1623" spans="1:8" x14ac:dyDescent="0.3">
      <c r="A1623" t="s">
        <v>359</v>
      </c>
      <c r="B1623" s="77">
        <v>28461</v>
      </c>
      <c r="C1623" s="54">
        <v>1</v>
      </c>
      <c r="D1623" s="2">
        <v>28340.19</v>
      </c>
      <c r="E1623" t="s">
        <v>2347</v>
      </c>
      <c r="F1623" t="s">
        <v>2344</v>
      </c>
      <c r="G1623" t="s">
        <v>2348</v>
      </c>
      <c r="H1623" s="54">
        <f>DATEDIF(Table4_2[[#This Row],[Date of Birth]],$K$1,"y")</f>
        <v>45</v>
      </c>
    </row>
    <row r="1624" spans="1:8" x14ac:dyDescent="0.3">
      <c r="A1624" t="s">
        <v>360</v>
      </c>
      <c r="B1624" s="77">
        <v>33231</v>
      </c>
      <c r="C1624" s="54">
        <v>3</v>
      </c>
      <c r="D1624" s="2">
        <v>28302.33</v>
      </c>
      <c r="E1624" t="s">
        <v>2347</v>
      </c>
      <c r="F1624" t="s">
        <v>2344</v>
      </c>
      <c r="G1624" t="s">
        <v>2349</v>
      </c>
      <c r="H1624" s="54">
        <f>DATEDIF(Table4_2[[#This Row],[Date of Birth]],$K$1,"y")</f>
        <v>32</v>
      </c>
    </row>
    <row r="1625" spans="1:8" x14ac:dyDescent="0.3">
      <c r="A1625" t="s">
        <v>361</v>
      </c>
      <c r="B1625" s="77">
        <v>23340</v>
      </c>
      <c r="C1625" s="54">
        <v>1</v>
      </c>
      <c r="D1625" s="2">
        <v>28287.9</v>
      </c>
      <c r="E1625" t="s">
        <v>2347</v>
      </c>
      <c r="F1625" t="s">
        <v>2347</v>
      </c>
      <c r="G1625" t="s">
        <v>2346</v>
      </c>
      <c r="H1625" s="54">
        <f>DATEDIF(Table4_2[[#This Row],[Date of Birth]],$K$1,"y")</f>
        <v>59</v>
      </c>
    </row>
    <row r="1626" spans="1:8" x14ac:dyDescent="0.3">
      <c r="A1626" t="s">
        <v>362</v>
      </c>
      <c r="B1626" s="77">
        <v>36409</v>
      </c>
      <c r="C1626" s="54">
        <v>0</v>
      </c>
      <c r="D1626" s="2">
        <v>28245.34</v>
      </c>
      <c r="E1626" t="s">
        <v>2347</v>
      </c>
      <c r="F1626" t="s">
        <v>2345</v>
      </c>
      <c r="G1626" t="s">
        <v>2349</v>
      </c>
      <c r="H1626" s="54">
        <f>DATEDIF(Table4_2[[#This Row],[Date of Birth]],$K$1,"y")</f>
        <v>23</v>
      </c>
    </row>
    <row r="1627" spans="1:8" x14ac:dyDescent="0.3">
      <c r="A1627" t="s">
        <v>363</v>
      </c>
      <c r="B1627" s="77">
        <v>22242</v>
      </c>
      <c r="C1627" s="54">
        <v>0</v>
      </c>
      <c r="D1627" s="2">
        <v>28101.33</v>
      </c>
      <c r="E1627" t="s">
        <v>2347</v>
      </c>
      <c r="F1627" t="s">
        <v>2344</v>
      </c>
      <c r="G1627" t="s">
        <v>2351</v>
      </c>
      <c r="H1627" s="54">
        <f>DATEDIF(Table4_2[[#This Row],[Date of Birth]],$K$1,"y")</f>
        <v>62</v>
      </c>
    </row>
    <row r="1628" spans="1:8" x14ac:dyDescent="0.3">
      <c r="A1628" t="s">
        <v>364</v>
      </c>
      <c r="B1628" s="77">
        <v>31380</v>
      </c>
      <c r="C1628" s="54">
        <v>3</v>
      </c>
      <c r="D1628" s="2">
        <v>28006.94</v>
      </c>
      <c r="E1628" t="s">
        <v>2347</v>
      </c>
      <c r="F1628" t="s">
        <v>2344</v>
      </c>
      <c r="G1628" t="s">
        <v>2349</v>
      </c>
      <c r="H1628" s="54">
        <f>DATEDIF(Table4_2[[#This Row],[Date of Birth]],$K$1,"y")</f>
        <v>37</v>
      </c>
    </row>
    <row r="1629" spans="1:8" x14ac:dyDescent="0.3">
      <c r="A1629" t="s">
        <v>41</v>
      </c>
      <c r="B1629" s="77">
        <v>22271</v>
      </c>
      <c r="C1629" s="54">
        <v>0</v>
      </c>
      <c r="D1629" s="2">
        <v>45710.21</v>
      </c>
      <c r="E1629" t="s">
        <v>2344</v>
      </c>
      <c r="F1629" t="s">
        <v>2344</v>
      </c>
      <c r="G1629" t="s">
        <v>2352</v>
      </c>
      <c r="H1629" s="54">
        <f>DATEDIF(Table4_2[[#This Row],[Date of Birth]],$K$1,"y")</f>
        <v>62</v>
      </c>
    </row>
    <row r="1630" spans="1:8" x14ac:dyDescent="0.3">
      <c r="A1630" t="s">
        <v>365</v>
      </c>
      <c r="B1630" s="77">
        <v>36515</v>
      </c>
      <c r="C1630" s="54">
        <v>0</v>
      </c>
      <c r="D1630" s="2">
        <v>27980.77</v>
      </c>
      <c r="E1630" t="s">
        <v>2347</v>
      </c>
      <c r="F1630" t="s">
        <v>2347</v>
      </c>
      <c r="G1630" t="s">
        <v>2349</v>
      </c>
      <c r="H1630" s="54">
        <f>DATEDIF(Table4_2[[#This Row],[Date of Birth]],$K$1,"y")</f>
        <v>23</v>
      </c>
    </row>
    <row r="1631" spans="1:8" x14ac:dyDescent="0.3">
      <c r="A1631" t="s">
        <v>366</v>
      </c>
      <c r="B1631" s="77">
        <v>22490</v>
      </c>
      <c r="C1631" s="54">
        <v>3</v>
      </c>
      <c r="D1631" s="2">
        <v>27941.29</v>
      </c>
      <c r="E1631" t="s">
        <v>2347</v>
      </c>
      <c r="F1631" t="s">
        <v>2345</v>
      </c>
      <c r="G1631" t="s">
        <v>2349</v>
      </c>
      <c r="H1631" s="54">
        <f>DATEDIF(Table4_2[[#This Row],[Date of Birth]],$K$1,"y")</f>
        <v>61</v>
      </c>
    </row>
    <row r="1632" spans="1:8" x14ac:dyDescent="0.3">
      <c r="A1632" t="s">
        <v>367</v>
      </c>
      <c r="B1632" s="77">
        <v>33393</v>
      </c>
      <c r="C1632" s="54">
        <v>3</v>
      </c>
      <c r="D1632" s="2">
        <v>27931.11</v>
      </c>
      <c r="E1632" t="s">
        <v>2347</v>
      </c>
      <c r="F1632" t="s">
        <v>2345</v>
      </c>
      <c r="G1632" t="s">
        <v>2349</v>
      </c>
      <c r="H1632" s="54">
        <f>DATEDIF(Table4_2[[#This Row],[Date of Birth]],$K$1,"y")</f>
        <v>32</v>
      </c>
    </row>
    <row r="1633" spans="1:8" x14ac:dyDescent="0.3">
      <c r="A1633" t="s">
        <v>368</v>
      </c>
      <c r="B1633" s="77">
        <v>32833</v>
      </c>
      <c r="C1633" s="54">
        <v>3</v>
      </c>
      <c r="D1633" s="2">
        <v>27925.86</v>
      </c>
      <c r="E1633" t="s">
        <v>2347</v>
      </c>
      <c r="F1633" t="s">
        <v>2344</v>
      </c>
      <c r="G1633" t="s">
        <v>2349</v>
      </c>
      <c r="H1633" s="54">
        <f>DATEDIF(Table4_2[[#This Row],[Date of Birth]],$K$1,"y")</f>
        <v>33</v>
      </c>
    </row>
    <row r="1634" spans="1:8" x14ac:dyDescent="0.3">
      <c r="A1634" t="s">
        <v>369</v>
      </c>
      <c r="B1634" s="77">
        <v>31385</v>
      </c>
      <c r="C1634" s="54">
        <v>3</v>
      </c>
      <c r="D1634" s="2">
        <v>27849.94</v>
      </c>
      <c r="E1634" t="s">
        <v>2347</v>
      </c>
      <c r="F1634" t="s">
        <v>2347</v>
      </c>
      <c r="G1634" t="s">
        <v>2349</v>
      </c>
      <c r="H1634" s="54">
        <f>DATEDIF(Table4_2[[#This Row],[Date of Birth]],$K$1,"y")</f>
        <v>37</v>
      </c>
    </row>
    <row r="1635" spans="1:8" x14ac:dyDescent="0.3">
      <c r="A1635" t="s">
        <v>370</v>
      </c>
      <c r="B1635" s="77">
        <v>22103</v>
      </c>
      <c r="C1635" s="54">
        <v>0</v>
      </c>
      <c r="D1635" s="2">
        <v>27808.73</v>
      </c>
      <c r="E1635" t="s">
        <v>2347</v>
      </c>
      <c r="F1635" t="s">
        <v>2347</v>
      </c>
      <c r="G1635" t="s">
        <v>2346</v>
      </c>
      <c r="H1635" s="54">
        <f>DATEDIF(Table4_2[[#This Row],[Date of Birth]],$K$1,"y")</f>
        <v>62</v>
      </c>
    </row>
    <row r="1636" spans="1:8" x14ac:dyDescent="0.3">
      <c r="A1636" t="s">
        <v>371</v>
      </c>
      <c r="B1636" s="77">
        <v>37596</v>
      </c>
      <c r="C1636" s="54">
        <v>1</v>
      </c>
      <c r="D1636" s="2">
        <v>27724.29</v>
      </c>
      <c r="E1636" t="s">
        <v>2347</v>
      </c>
      <c r="F1636" t="s">
        <v>2345</v>
      </c>
      <c r="G1636" t="s">
        <v>2346</v>
      </c>
      <c r="H1636" s="54">
        <f>DATEDIF(Table4_2[[#This Row],[Date of Birth]],$K$1,"y")</f>
        <v>20</v>
      </c>
    </row>
    <row r="1637" spans="1:8" x14ac:dyDescent="0.3">
      <c r="A1637" t="s">
        <v>372</v>
      </c>
      <c r="B1637" s="77">
        <v>33788</v>
      </c>
      <c r="C1637" s="54">
        <v>0</v>
      </c>
      <c r="D1637" s="2">
        <v>27696.11</v>
      </c>
      <c r="E1637" t="s">
        <v>2347</v>
      </c>
      <c r="F1637" t="s">
        <v>2344</v>
      </c>
      <c r="G1637" t="s">
        <v>2349</v>
      </c>
      <c r="H1637" s="54">
        <f>DATEDIF(Table4_2[[#This Row],[Date of Birth]],$K$1,"y")</f>
        <v>30</v>
      </c>
    </row>
    <row r="1638" spans="1:8" x14ac:dyDescent="0.3">
      <c r="A1638" t="s">
        <v>373</v>
      </c>
      <c r="B1638" s="77">
        <v>35710</v>
      </c>
      <c r="C1638" s="54">
        <v>0</v>
      </c>
      <c r="D1638" s="2">
        <v>27625.17</v>
      </c>
      <c r="E1638" t="s">
        <v>2347</v>
      </c>
      <c r="F1638" t="s">
        <v>2347</v>
      </c>
      <c r="G1638" t="s">
        <v>2349</v>
      </c>
      <c r="H1638" s="54">
        <f>DATEDIF(Table4_2[[#This Row],[Date of Birth]],$K$1,"y")</f>
        <v>25</v>
      </c>
    </row>
    <row r="1639" spans="1:8" x14ac:dyDescent="0.3">
      <c r="A1639" t="s">
        <v>374</v>
      </c>
      <c r="B1639" s="77">
        <v>35682</v>
      </c>
      <c r="C1639" s="54">
        <v>0</v>
      </c>
      <c r="D1639" s="2">
        <v>27619.360000000001</v>
      </c>
      <c r="E1639" t="s">
        <v>2344</v>
      </c>
      <c r="F1639" t="s">
        <v>2345</v>
      </c>
      <c r="G1639" t="s">
        <v>2349</v>
      </c>
      <c r="H1639" s="54">
        <f>DATEDIF(Table4_2[[#This Row],[Date of Birth]],$K$1,"y")</f>
        <v>25</v>
      </c>
    </row>
    <row r="1640" spans="1:8" x14ac:dyDescent="0.3">
      <c r="A1640" t="s">
        <v>42</v>
      </c>
      <c r="B1640" s="77">
        <v>27250</v>
      </c>
      <c r="C1640" s="54">
        <v>2</v>
      </c>
      <c r="D1640" s="2">
        <v>45702.02</v>
      </c>
      <c r="E1640" t="s">
        <v>2344</v>
      </c>
      <c r="F1640" t="s">
        <v>2344</v>
      </c>
      <c r="G1640" t="s">
        <v>2348</v>
      </c>
      <c r="H1640" s="54">
        <f>DATEDIF(Table4_2[[#This Row],[Date of Birth]],$K$1,"y")</f>
        <v>48</v>
      </c>
    </row>
    <row r="1641" spans="1:8" x14ac:dyDescent="0.3">
      <c r="A1641" t="s">
        <v>375</v>
      </c>
      <c r="B1641" s="77">
        <v>33766</v>
      </c>
      <c r="C1641" s="54">
        <v>0</v>
      </c>
      <c r="D1641" s="2">
        <v>27614.71</v>
      </c>
      <c r="E1641" t="s">
        <v>2344</v>
      </c>
      <c r="F1641" t="s">
        <v>2345</v>
      </c>
      <c r="G1641" t="s">
        <v>2349</v>
      </c>
      <c r="H1641" s="54">
        <f>DATEDIF(Table4_2[[#This Row],[Date of Birth]],$K$1,"y")</f>
        <v>30</v>
      </c>
    </row>
    <row r="1642" spans="1:8" x14ac:dyDescent="0.3">
      <c r="A1642" t="s">
        <v>376</v>
      </c>
      <c r="B1642" s="77">
        <v>31357</v>
      </c>
      <c r="C1642" s="54">
        <v>3</v>
      </c>
      <c r="D1642" s="2">
        <v>27598.93</v>
      </c>
      <c r="E1642" t="s">
        <v>2344</v>
      </c>
      <c r="F1642" t="s">
        <v>2347</v>
      </c>
      <c r="G1642" t="s">
        <v>2349</v>
      </c>
      <c r="H1642" s="54">
        <f>DATEDIF(Table4_2[[#This Row],[Date of Birth]],$K$1,"y")</f>
        <v>37</v>
      </c>
    </row>
    <row r="1643" spans="1:8" x14ac:dyDescent="0.3">
      <c r="A1643" t="s">
        <v>377</v>
      </c>
      <c r="B1643" s="77">
        <v>30885</v>
      </c>
      <c r="C1643" s="54">
        <v>3</v>
      </c>
      <c r="D1643" s="2">
        <v>27534.53</v>
      </c>
      <c r="E1643" t="s">
        <v>2344</v>
      </c>
      <c r="F1643" t="s">
        <v>2344</v>
      </c>
      <c r="G1643" t="s">
        <v>2349</v>
      </c>
      <c r="H1643" s="54">
        <f>DATEDIF(Table4_2[[#This Row],[Date of Birth]],$K$1,"y")</f>
        <v>38</v>
      </c>
    </row>
    <row r="1644" spans="1:8" x14ac:dyDescent="0.3">
      <c r="A1644" t="s">
        <v>378</v>
      </c>
      <c r="B1644" s="77">
        <v>24034</v>
      </c>
      <c r="C1644" s="54">
        <v>0</v>
      </c>
      <c r="D1644" s="2">
        <v>27533.91</v>
      </c>
      <c r="E1644" t="s">
        <v>2344</v>
      </c>
      <c r="F1644" t="s">
        <v>2345</v>
      </c>
      <c r="G1644" t="s">
        <v>2346</v>
      </c>
      <c r="H1644" s="54">
        <f>DATEDIF(Table4_2[[#This Row],[Date of Birth]],$K$1,"y")</f>
        <v>57</v>
      </c>
    </row>
    <row r="1645" spans="1:8" x14ac:dyDescent="0.3">
      <c r="A1645" t="s">
        <v>379</v>
      </c>
      <c r="B1645" s="77">
        <v>29862</v>
      </c>
      <c r="C1645" s="54">
        <v>1</v>
      </c>
      <c r="D1645" s="2">
        <v>27495.59</v>
      </c>
      <c r="E1645" t="s">
        <v>2344</v>
      </c>
      <c r="F1645" t="s">
        <v>2347</v>
      </c>
      <c r="G1645" t="s">
        <v>2349</v>
      </c>
      <c r="H1645" s="54">
        <f>DATEDIF(Table4_2[[#This Row],[Date of Birth]],$K$1,"y")</f>
        <v>41</v>
      </c>
    </row>
    <row r="1646" spans="1:8" x14ac:dyDescent="0.3">
      <c r="A1646" t="s">
        <v>380</v>
      </c>
      <c r="B1646" s="77">
        <v>31386</v>
      </c>
      <c r="C1646" s="54">
        <v>3</v>
      </c>
      <c r="D1646" s="2">
        <v>27432.73</v>
      </c>
      <c r="E1646" t="s">
        <v>2344</v>
      </c>
      <c r="F1646" t="s">
        <v>2347</v>
      </c>
      <c r="G1646" t="s">
        <v>2349</v>
      </c>
      <c r="H1646" s="54">
        <f>DATEDIF(Table4_2[[#This Row],[Date of Birth]],$K$1,"y")</f>
        <v>37</v>
      </c>
    </row>
    <row r="1647" spans="1:8" x14ac:dyDescent="0.3">
      <c r="A1647" t="s">
        <v>381</v>
      </c>
      <c r="B1647" s="77">
        <v>32401</v>
      </c>
      <c r="C1647" s="54">
        <v>2</v>
      </c>
      <c r="D1647" s="2">
        <v>27375.9</v>
      </c>
      <c r="E1647" t="s">
        <v>2344</v>
      </c>
      <c r="F1647" t="s">
        <v>2345</v>
      </c>
      <c r="G1647" t="s">
        <v>2350</v>
      </c>
      <c r="H1647" s="54">
        <f>DATEDIF(Table4_2[[#This Row],[Date of Birth]],$K$1,"y")</f>
        <v>34</v>
      </c>
    </row>
    <row r="1648" spans="1:8" x14ac:dyDescent="0.3">
      <c r="A1648" t="s">
        <v>382</v>
      </c>
      <c r="B1648" s="77">
        <v>25492</v>
      </c>
      <c r="C1648" s="54">
        <v>0</v>
      </c>
      <c r="D1648" s="2">
        <v>27346.04</v>
      </c>
      <c r="E1648" t="s">
        <v>2344</v>
      </c>
      <c r="F1648" t="s">
        <v>2344</v>
      </c>
      <c r="G1648" t="s">
        <v>2346</v>
      </c>
      <c r="H1648" s="54">
        <f>DATEDIF(Table4_2[[#This Row],[Date of Birth]],$K$1,"y")</f>
        <v>53</v>
      </c>
    </row>
    <row r="1649" spans="1:8" x14ac:dyDescent="0.3">
      <c r="A1649" t="s">
        <v>383</v>
      </c>
      <c r="B1649" s="77">
        <v>24995</v>
      </c>
      <c r="C1649" s="54">
        <v>3</v>
      </c>
      <c r="D1649" s="2">
        <v>27322.73</v>
      </c>
      <c r="E1649" t="s">
        <v>2344</v>
      </c>
      <c r="F1649" t="s">
        <v>2344</v>
      </c>
      <c r="G1649" t="s">
        <v>2346</v>
      </c>
      <c r="H1649" s="54">
        <f>DATEDIF(Table4_2[[#This Row],[Date of Birth]],$K$1,"y")</f>
        <v>55</v>
      </c>
    </row>
    <row r="1650" spans="1:8" x14ac:dyDescent="0.3">
      <c r="A1650" t="s">
        <v>384</v>
      </c>
      <c r="B1650" s="77">
        <v>36496</v>
      </c>
      <c r="C1650" s="54">
        <v>0</v>
      </c>
      <c r="D1650" s="2">
        <v>27236.959999999999</v>
      </c>
      <c r="E1650" t="s">
        <v>2344</v>
      </c>
      <c r="F1650" t="s">
        <v>2347</v>
      </c>
      <c r="G1650" t="s">
        <v>2349</v>
      </c>
      <c r="H1650" s="54">
        <f>DATEDIF(Table4_2[[#This Row],[Date of Birth]],$K$1,"y")</f>
        <v>23</v>
      </c>
    </row>
    <row r="1651" spans="1:8" x14ac:dyDescent="0.3">
      <c r="A1651" t="s">
        <v>43</v>
      </c>
      <c r="B1651" s="77">
        <v>22997</v>
      </c>
      <c r="C1651" s="54">
        <v>0</v>
      </c>
      <c r="D1651" s="2">
        <v>45008.959999999999</v>
      </c>
      <c r="E1651" t="s">
        <v>2344</v>
      </c>
      <c r="F1651" t="s">
        <v>2344</v>
      </c>
      <c r="G1651" t="s">
        <v>2346</v>
      </c>
      <c r="H1651" s="54">
        <f>DATEDIF(Table4_2[[#This Row],[Date of Birth]],$K$1,"y")</f>
        <v>60</v>
      </c>
    </row>
    <row r="1652" spans="1:8" x14ac:dyDescent="0.3">
      <c r="A1652" t="s">
        <v>385</v>
      </c>
      <c r="B1652" s="77">
        <v>24097</v>
      </c>
      <c r="C1652" s="54">
        <v>0</v>
      </c>
      <c r="D1652" s="2">
        <v>27218.44</v>
      </c>
      <c r="E1652" t="s">
        <v>2344</v>
      </c>
      <c r="F1652" t="s">
        <v>2347</v>
      </c>
      <c r="G1652" t="s">
        <v>2359</v>
      </c>
      <c r="H1652" s="54">
        <f>DATEDIF(Table4_2[[#This Row],[Date of Birth]],$K$1,"y")</f>
        <v>57</v>
      </c>
    </row>
    <row r="1653" spans="1:8" x14ac:dyDescent="0.3">
      <c r="A1653" t="s">
        <v>386</v>
      </c>
      <c r="B1653" s="77">
        <v>25843</v>
      </c>
      <c r="C1653" s="54">
        <v>0</v>
      </c>
      <c r="D1653" s="2">
        <v>27117.99</v>
      </c>
      <c r="E1653" t="s">
        <v>2344</v>
      </c>
      <c r="F1653" t="s">
        <v>2344</v>
      </c>
      <c r="G1653" t="s">
        <v>2346</v>
      </c>
      <c r="H1653" s="54">
        <f>DATEDIF(Table4_2[[#This Row],[Date of Birth]],$K$1,"y")</f>
        <v>52</v>
      </c>
    </row>
    <row r="1654" spans="1:8" x14ac:dyDescent="0.3">
      <c r="A1654" t="s">
        <v>387</v>
      </c>
      <c r="B1654" s="77">
        <v>33220</v>
      </c>
      <c r="C1654" s="54">
        <v>3</v>
      </c>
      <c r="D1654" s="2">
        <v>27092.38</v>
      </c>
      <c r="E1654" t="s">
        <v>2344</v>
      </c>
      <c r="F1654" t="s">
        <v>2345</v>
      </c>
      <c r="G1654" t="s">
        <v>2349</v>
      </c>
      <c r="H1654" s="54">
        <f>DATEDIF(Table4_2[[#This Row],[Date of Birth]],$K$1,"y")</f>
        <v>32</v>
      </c>
    </row>
    <row r="1655" spans="1:8" x14ac:dyDescent="0.3">
      <c r="A1655" t="s">
        <v>388</v>
      </c>
      <c r="B1655" s="77">
        <v>34517</v>
      </c>
      <c r="C1655" s="54">
        <v>0</v>
      </c>
      <c r="D1655" s="2">
        <v>27080.639999999999</v>
      </c>
      <c r="E1655" t="s">
        <v>2344</v>
      </c>
      <c r="F1655" t="s">
        <v>2344</v>
      </c>
      <c r="G1655" t="s">
        <v>2349</v>
      </c>
      <c r="H1655" s="54">
        <f>DATEDIF(Table4_2[[#This Row],[Date of Birth]],$K$1,"y")</f>
        <v>28</v>
      </c>
    </row>
    <row r="1656" spans="1:8" x14ac:dyDescent="0.3">
      <c r="A1656" t="s">
        <v>389</v>
      </c>
      <c r="B1656" s="77">
        <v>21366</v>
      </c>
      <c r="C1656" s="54">
        <v>0</v>
      </c>
      <c r="D1656" s="2">
        <v>27037.91</v>
      </c>
      <c r="E1656" t="s">
        <v>2344</v>
      </c>
      <c r="F1656" t="s">
        <v>2344</v>
      </c>
      <c r="G1656" t="s">
        <v>2346</v>
      </c>
      <c r="H1656" s="54">
        <f>DATEDIF(Table4_2[[#This Row],[Date of Birth]],$K$1,"y")</f>
        <v>64</v>
      </c>
    </row>
    <row r="1657" spans="1:8" x14ac:dyDescent="0.3">
      <c r="A1657" t="s">
        <v>390</v>
      </c>
      <c r="B1657" s="77">
        <v>22106</v>
      </c>
      <c r="C1657" s="54">
        <v>1</v>
      </c>
      <c r="D1657" s="2">
        <v>27000.98</v>
      </c>
      <c r="E1657" t="s">
        <v>2344</v>
      </c>
      <c r="F1657" t="s">
        <v>2344</v>
      </c>
      <c r="G1657" t="s">
        <v>2346</v>
      </c>
      <c r="H1657" s="54">
        <f>DATEDIF(Table4_2[[#This Row],[Date of Birth]],$K$1,"y")</f>
        <v>62</v>
      </c>
    </row>
    <row r="1658" spans="1:8" x14ac:dyDescent="0.3">
      <c r="A1658" t="s">
        <v>391</v>
      </c>
      <c r="B1658" s="77">
        <v>36839</v>
      </c>
      <c r="C1658" s="54">
        <v>0</v>
      </c>
      <c r="D1658" s="2">
        <v>26936.98</v>
      </c>
      <c r="E1658" t="s">
        <v>2344</v>
      </c>
      <c r="F1658" t="s">
        <v>2345</v>
      </c>
      <c r="G1658" t="s">
        <v>2349</v>
      </c>
      <c r="H1658" s="54">
        <f>DATEDIF(Table4_2[[#This Row],[Date of Birth]],$K$1,"y")</f>
        <v>22</v>
      </c>
    </row>
    <row r="1659" spans="1:8" x14ac:dyDescent="0.3">
      <c r="A1659" t="s">
        <v>392</v>
      </c>
      <c r="B1659" s="77">
        <v>37424</v>
      </c>
      <c r="C1659" s="54">
        <v>0</v>
      </c>
      <c r="D1659" s="2">
        <v>26927.69</v>
      </c>
      <c r="E1659" t="s">
        <v>2344</v>
      </c>
      <c r="F1659" t="s">
        <v>2344</v>
      </c>
      <c r="G1659" t="s">
        <v>2349</v>
      </c>
      <c r="H1659" s="54">
        <f>DATEDIF(Table4_2[[#This Row],[Date of Birth]],$K$1,"y")</f>
        <v>20</v>
      </c>
    </row>
    <row r="1660" spans="1:8" x14ac:dyDescent="0.3">
      <c r="A1660" t="s">
        <v>393</v>
      </c>
      <c r="B1660" s="77">
        <v>21544</v>
      </c>
      <c r="C1660" s="54">
        <v>0</v>
      </c>
      <c r="D1660" s="2">
        <v>26926.51</v>
      </c>
      <c r="E1660" t="s">
        <v>2344</v>
      </c>
      <c r="F1660" t="s">
        <v>2347</v>
      </c>
      <c r="G1660" t="s">
        <v>2346</v>
      </c>
      <c r="H1660" s="54">
        <f>DATEDIF(Table4_2[[#This Row],[Date of Birth]],$K$1,"y")</f>
        <v>64</v>
      </c>
    </row>
    <row r="1661" spans="1:8" x14ac:dyDescent="0.3">
      <c r="A1661" t="s">
        <v>394</v>
      </c>
      <c r="B1661" s="77">
        <v>33472</v>
      </c>
      <c r="C1661" s="54">
        <v>3</v>
      </c>
      <c r="D1661" s="2">
        <v>26912.560000000001</v>
      </c>
      <c r="E1661" t="s">
        <v>2344</v>
      </c>
      <c r="F1661" t="s">
        <v>2344</v>
      </c>
      <c r="G1661" t="s">
        <v>2349</v>
      </c>
      <c r="H1661" s="54">
        <f>DATEDIF(Table4_2[[#This Row],[Date of Birth]],$K$1,"y")</f>
        <v>31</v>
      </c>
    </row>
    <row r="1662" spans="1:8" x14ac:dyDescent="0.3">
      <c r="A1662" t="s">
        <v>44</v>
      </c>
      <c r="B1662" s="77">
        <v>26158</v>
      </c>
      <c r="C1662" s="54">
        <v>2</v>
      </c>
      <c r="D1662" s="2">
        <v>44641.2</v>
      </c>
      <c r="E1662" t="s">
        <v>2344</v>
      </c>
      <c r="F1662" t="s">
        <v>2345</v>
      </c>
      <c r="G1662" t="s">
        <v>2355</v>
      </c>
      <c r="H1662" s="54">
        <f>DATEDIF(Table4_2[[#This Row],[Date of Birth]],$K$1,"y")</f>
        <v>51</v>
      </c>
    </row>
    <row r="1663" spans="1:8" x14ac:dyDescent="0.3">
      <c r="A1663" t="s">
        <v>395</v>
      </c>
      <c r="B1663" s="77">
        <v>32346</v>
      </c>
      <c r="C1663" s="54">
        <v>3</v>
      </c>
      <c r="D1663" s="2">
        <v>26607.89</v>
      </c>
      <c r="E1663" t="s">
        <v>2344</v>
      </c>
      <c r="F1663" t="s">
        <v>2347</v>
      </c>
      <c r="G1663" t="s">
        <v>2349</v>
      </c>
      <c r="H1663" s="54">
        <f>DATEDIF(Table4_2[[#This Row],[Date of Birth]],$K$1,"y")</f>
        <v>34</v>
      </c>
    </row>
    <row r="1664" spans="1:8" x14ac:dyDescent="0.3">
      <c r="A1664" t="s">
        <v>396</v>
      </c>
      <c r="B1664" s="77">
        <v>38235</v>
      </c>
      <c r="C1664" s="54">
        <v>0</v>
      </c>
      <c r="D1664" s="2">
        <v>26479.4</v>
      </c>
      <c r="E1664" t="s">
        <v>2344</v>
      </c>
      <c r="F1664" t="s">
        <v>2344</v>
      </c>
      <c r="G1664" t="s">
        <v>2349</v>
      </c>
      <c r="H1664" s="54">
        <f>DATEDIF(Table4_2[[#This Row],[Date of Birth]],$K$1,"y")</f>
        <v>18</v>
      </c>
    </row>
    <row r="1665" spans="1:8" x14ac:dyDescent="0.3">
      <c r="A1665" t="s">
        <v>397</v>
      </c>
      <c r="B1665" s="77">
        <v>25807</v>
      </c>
      <c r="C1665" s="54">
        <v>2</v>
      </c>
      <c r="D1665" s="2">
        <v>26467.1</v>
      </c>
      <c r="E1665" t="s">
        <v>2344</v>
      </c>
      <c r="F1665" t="s">
        <v>2345</v>
      </c>
      <c r="G1665" t="s">
        <v>2348</v>
      </c>
      <c r="H1665" s="54">
        <f>DATEDIF(Table4_2[[#This Row],[Date of Birth]],$K$1,"y")</f>
        <v>52</v>
      </c>
    </row>
    <row r="1666" spans="1:8" x14ac:dyDescent="0.3">
      <c r="A1666" t="s">
        <v>398</v>
      </c>
      <c r="B1666" s="77">
        <v>27293</v>
      </c>
      <c r="C1666" s="54">
        <v>1</v>
      </c>
      <c r="D1666" s="2">
        <v>26392.26</v>
      </c>
      <c r="E1666" t="s">
        <v>2344</v>
      </c>
      <c r="F1666" t="s">
        <v>2344</v>
      </c>
      <c r="G1666" t="s">
        <v>2355</v>
      </c>
      <c r="H1666" s="54">
        <f>DATEDIF(Table4_2[[#This Row],[Date of Birth]],$K$1,"y")</f>
        <v>48</v>
      </c>
    </row>
    <row r="1667" spans="1:8" x14ac:dyDescent="0.3">
      <c r="A1667" t="s">
        <v>399</v>
      </c>
      <c r="B1667" s="77">
        <v>38326</v>
      </c>
      <c r="C1667" s="54">
        <v>0</v>
      </c>
      <c r="D1667" s="2">
        <v>26316.59</v>
      </c>
      <c r="E1667" t="s">
        <v>2344</v>
      </c>
      <c r="F1667" t="s">
        <v>2345</v>
      </c>
      <c r="G1667" t="s">
        <v>2349</v>
      </c>
      <c r="H1667" s="54">
        <f>DATEDIF(Table4_2[[#This Row],[Date of Birth]],$K$1,"y")</f>
        <v>18</v>
      </c>
    </row>
    <row r="1668" spans="1:8" x14ac:dyDescent="0.3">
      <c r="A1668" t="s">
        <v>400</v>
      </c>
      <c r="B1668" s="77">
        <v>27549</v>
      </c>
      <c r="C1668" s="54">
        <v>1</v>
      </c>
      <c r="D1668" s="2">
        <v>26236.58</v>
      </c>
      <c r="E1668" t="s">
        <v>2344</v>
      </c>
      <c r="F1668" t="s">
        <v>2347</v>
      </c>
      <c r="G1668" t="s">
        <v>2349</v>
      </c>
      <c r="H1668" s="54">
        <f>DATEDIF(Table4_2[[#This Row],[Date of Birth]],$K$1,"y")</f>
        <v>48</v>
      </c>
    </row>
    <row r="1669" spans="1:8" x14ac:dyDescent="0.3">
      <c r="A1669" t="s">
        <v>401</v>
      </c>
      <c r="B1669" s="77">
        <v>26852</v>
      </c>
      <c r="C1669" s="54">
        <v>1</v>
      </c>
      <c r="D1669" s="2">
        <v>26140.36</v>
      </c>
      <c r="E1669" t="s">
        <v>2344</v>
      </c>
      <c r="F1669" t="s">
        <v>2345</v>
      </c>
      <c r="G1669" t="s">
        <v>2349</v>
      </c>
      <c r="H1669" s="54">
        <f>DATEDIF(Table4_2[[#This Row],[Date of Birth]],$K$1,"y")</f>
        <v>49</v>
      </c>
    </row>
    <row r="1670" spans="1:8" x14ac:dyDescent="0.3">
      <c r="A1670" t="s">
        <v>402</v>
      </c>
      <c r="B1670" s="77">
        <v>37540</v>
      </c>
      <c r="C1670" s="54">
        <v>0</v>
      </c>
      <c r="D1670" s="2">
        <v>26125.67</v>
      </c>
      <c r="E1670" t="s">
        <v>2344</v>
      </c>
      <c r="F1670" t="s">
        <v>2347</v>
      </c>
      <c r="G1670" t="s">
        <v>2346</v>
      </c>
      <c r="H1670" s="54">
        <f>DATEDIF(Table4_2[[#This Row],[Date of Birth]],$K$1,"y")</f>
        <v>20</v>
      </c>
    </row>
    <row r="1671" spans="1:8" x14ac:dyDescent="0.3">
      <c r="A1671" t="s">
        <v>403</v>
      </c>
      <c r="B1671" s="77">
        <v>24297</v>
      </c>
      <c r="C1671" s="54">
        <v>1</v>
      </c>
      <c r="D1671" s="2">
        <v>26109.33</v>
      </c>
      <c r="E1671" t="s">
        <v>2344</v>
      </c>
      <c r="F1671" t="s">
        <v>2345</v>
      </c>
      <c r="G1671" t="s">
        <v>2348</v>
      </c>
      <c r="H1671" s="54">
        <f>DATEDIF(Table4_2[[#This Row],[Date of Birth]],$K$1,"y")</f>
        <v>56</v>
      </c>
    </row>
    <row r="1672" spans="1:8" x14ac:dyDescent="0.3">
      <c r="A1672" t="s">
        <v>404</v>
      </c>
      <c r="B1672" s="77">
        <v>36886</v>
      </c>
      <c r="C1672" s="54">
        <v>0</v>
      </c>
      <c r="D1672" s="2">
        <v>26026.97</v>
      </c>
      <c r="E1672" t="s">
        <v>2344</v>
      </c>
      <c r="F1672" t="s">
        <v>2345</v>
      </c>
      <c r="G1672" t="s">
        <v>2349</v>
      </c>
      <c r="H1672" s="54">
        <f>DATEDIF(Table4_2[[#This Row],[Date of Birth]],$K$1,"y")</f>
        <v>22</v>
      </c>
    </row>
    <row r="1673" spans="1:8" x14ac:dyDescent="0.3">
      <c r="A1673" t="s">
        <v>9</v>
      </c>
      <c r="B1673" s="77">
        <v>33395</v>
      </c>
      <c r="C1673" s="54">
        <v>1</v>
      </c>
      <c r="D1673" s="2">
        <v>58571.07</v>
      </c>
      <c r="E1673" t="s">
        <v>2347</v>
      </c>
      <c r="F1673" t="s">
        <v>2345</v>
      </c>
      <c r="G1673" t="s">
        <v>2355</v>
      </c>
      <c r="H1673" s="54">
        <f>DATEDIF(Table4_2[[#This Row],[Date of Birth]],$K$1,"y")</f>
        <v>32</v>
      </c>
    </row>
    <row r="1674" spans="1:8" x14ac:dyDescent="0.3">
      <c r="A1674" t="s">
        <v>45</v>
      </c>
      <c r="B1674" s="77">
        <v>34253</v>
      </c>
      <c r="C1674" s="54">
        <v>2</v>
      </c>
      <c r="D1674" s="2">
        <v>44585.46</v>
      </c>
      <c r="E1674" t="s">
        <v>2344</v>
      </c>
      <c r="F1674" t="s">
        <v>2344</v>
      </c>
      <c r="G1674" t="s">
        <v>2349</v>
      </c>
      <c r="H1674" s="54">
        <f>DATEDIF(Table4_2[[#This Row],[Date of Birth]],$K$1,"y")</f>
        <v>29</v>
      </c>
    </row>
    <row r="1675" spans="1:8" x14ac:dyDescent="0.3">
      <c r="A1675" t="s">
        <v>405</v>
      </c>
      <c r="B1675" s="77">
        <v>37047</v>
      </c>
      <c r="C1675" s="54">
        <v>2</v>
      </c>
      <c r="D1675" s="2">
        <v>26018.95</v>
      </c>
      <c r="E1675" t="s">
        <v>2344</v>
      </c>
      <c r="F1675" t="s">
        <v>2344</v>
      </c>
      <c r="G1675" t="s">
        <v>2348</v>
      </c>
      <c r="H1675" s="54">
        <f>DATEDIF(Table4_2[[#This Row],[Date of Birth]],$K$1,"y")</f>
        <v>22</v>
      </c>
    </row>
    <row r="1676" spans="1:8" x14ac:dyDescent="0.3">
      <c r="A1676" t="s">
        <v>406</v>
      </c>
      <c r="B1676" s="77">
        <v>25905</v>
      </c>
      <c r="C1676" s="54">
        <v>3</v>
      </c>
      <c r="D1676" s="2">
        <v>25992.82</v>
      </c>
      <c r="E1676" t="s">
        <v>2344</v>
      </c>
      <c r="F1676" t="s">
        <v>2344</v>
      </c>
      <c r="G1676" t="s">
        <v>2346</v>
      </c>
      <c r="H1676" s="54">
        <f>DATEDIF(Table4_2[[#This Row],[Date of Birth]],$K$1,"y")</f>
        <v>52</v>
      </c>
    </row>
    <row r="1677" spans="1:8" x14ac:dyDescent="0.3">
      <c r="A1677" t="s">
        <v>407</v>
      </c>
      <c r="B1677" s="77">
        <v>23244</v>
      </c>
      <c r="C1677" s="54">
        <v>0</v>
      </c>
      <c r="D1677" s="2">
        <v>25678.78</v>
      </c>
      <c r="E1677" t="s">
        <v>2344</v>
      </c>
      <c r="F1677" t="s">
        <v>2345</v>
      </c>
      <c r="G1677" t="s">
        <v>2348</v>
      </c>
      <c r="H1677" s="54">
        <f>DATEDIF(Table4_2[[#This Row],[Date of Birth]],$K$1,"y")</f>
        <v>59</v>
      </c>
    </row>
    <row r="1678" spans="1:8" x14ac:dyDescent="0.3">
      <c r="A1678" t="s">
        <v>408</v>
      </c>
      <c r="B1678" s="77">
        <v>26497</v>
      </c>
      <c r="C1678" s="54">
        <v>0</v>
      </c>
      <c r="D1678" s="2">
        <v>25656.58</v>
      </c>
      <c r="E1678" t="s">
        <v>2344</v>
      </c>
      <c r="F1678" t="s">
        <v>2345</v>
      </c>
      <c r="G1678" t="s">
        <v>2355</v>
      </c>
      <c r="H1678" s="54">
        <f>DATEDIF(Table4_2[[#This Row],[Date of Birth]],$K$1,"y")</f>
        <v>50</v>
      </c>
    </row>
    <row r="1679" spans="1:8" x14ac:dyDescent="0.3">
      <c r="A1679" t="s">
        <v>409</v>
      </c>
      <c r="B1679" s="77">
        <v>37105</v>
      </c>
      <c r="C1679" s="54">
        <v>0</v>
      </c>
      <c r="D1679" s="2">
        <v>25648.98</v>
      </c>
      <c r="E1679" t="s">
        <v>2344</v>
      </c>
      <c r="F1679" t="s">
        <v>2347</v>
      </c>
      <c r="G1679" t="s">
        <v>2349</v>
      </c>
      <c r="H1679" s="54">
        <f>DATEDIF(Table4_2[[#This Row],[Date of Birth]],$K$1,"y")</f>
        <v>21</v>
      </c>
    </row>
    <row r="1680" spans="1:8" x14ac:dyDescent="0.3">
      <c r="A1680" t="s">
        <v>410</v>
      </c>
      <c r="B1680" s="77">
        <v>25183</v>
      </c>
      <c r="C1680" s="54">
        <v>1</v>
      </c>
      <c r="D1680" s="2">
        <v>25517.11</v>
      </c>
      <c r="E1680" t="s">
        <v>2344</v>
      </c>
      <c r="F1680" t="s">
        <v>2345</v>
      </c>
      <c r="G1680" t="s">
        <v>2359</v>
      </c>
      <c r="H1680" s="54">
        <f>DATEDIF(Table4_2[[#This Row],[Date of Birth]],$K$1,"y")</f>
        <v>54</v>
      </c>
    </row>
    <row r="1681" spans="1:8" x14ac:dyDescent="0.3">
      <c r="A1681" t="s">
        <v>411</v>
      </c>
      <c r="B1681" s="77">
        <v>25072</v>
      </c>
      <c r="C1681" s="54">
        <v>3</v>
      </c>
      <c r="D1681" s="2">
        <v>25382.3</v>
      </c>
      <c r="E1681" t="s">
        <v>2344</v>
      </c>
      <c r="F1681" t="s">
        <v>2344</v>
      </c>
      <c r="G1681" t="s">
        <v>2349</v>
      </c>
      <c r="H1681" s="54">
        <f>DATEDIF(Table4_2[[#This Row],[Date of Birth]],$K$1,"y")</f>
        <v>54</v>
      </c>
    </row>
    <row r="1682" spans="1:8" x14ac:dyDescent="0.3">
      <c r="A1682" t="s">
        <v>412</v>
      </c>
      <c r="B1682" s="77">
        <v>26568</v>
      </c>
      <c r="C1682" s="54">
        <v>2</v>
      </c>
      <c r="D1682" s="2">
        <v>25333.33</v>
      </c>
      <c r="E1682" t="s">
        <v>2344</v>
      </c>
      <c r="F1682" t="s">
        <v>2344</v>
      </c>
      <c r="G1682" t="s">
        <v>2359</v>
      </c>
      <c r="H1682" s="54">
        <f>DATEDIF(Table4_2[[#This Row],[Date of Birth]],$K$1,"y")</f>
        <v>50</v>
      </c>
    </row>
    <row r="1683" spans="1:8" x14ac:dyDescent="0.3">
      <c r="A1683" t="s">
        <v>413</v>
      </c>
      <c r="B1683" s="77">
        <v>27742</v>
      </c>
      <c r="C1683" s="54">
        <v>3</v>
      </c>
      <c r="D1683" s="2">
        <v>25309.49</v>
      </c>
      <c r="E1683" t="s">
        <v>2344</v>
      </c>
      <c r="F1683" t="s">
        <v>2347</v>
      </c>
      <c r="G1683" t="s">
        <v>2349</v>
      </c>
      <c r="H1683" s="54">
        <f>DATEDIF(Table4_2[[#This Row],[Date of Birth]],$K$1,"y")</f>
        <v>47</v>
      </c>
    </row>
    <row r="1684" spans="1:8" x14ac:dyDescent="0.3">
      <c r="A1684" t="s">
        <v>414</v>
      </c>
      <c r="B1684" s="77">
        <v>36123</v>
      </c>
      <c r="C1684" s="54">
        <v>0</v>
      </c>
      <c r="D1684" s="2">
        <v>25127.22</v>
      </c>
      <c r="E1684" t="s">
        <v>2344</v>
      </c>
      <c r="F1684" t="s">
        <v>2345</v>
      </c>
      <c r="G1684" t="s">
        <v>2349</v>
      </c>
      <c r="H1684" s="54">
        <f>DATEDIF(Table4_2[[#This Row],[Date of Birth]],$K$1,"y")</f>
        <v>24</v>
      </c>
    </row>
    <row r="1685" spans="1:8" x14ac:dyDescent="0.3">
      <c r="A1685" t="s">
        <v>46</v>
      </c>
      <c r="B1685" s="77">
        <v>36740</v>
      </c>
      <c r="C1685" s="54">
        <v>1</v>
      </c>
      <c r="D1685" s="2">
        <v>44501.4</v>
      </c>
      <c r="E1685" t="s">
        <v>2344</v>
      </c>
      <c r="F1685" t="s">
        <v>2345</v>
      </c>
      <c r="G1685" t="s">
        <v>2346</v>
      </c>
      <c r="H1685" s="54">
        <f>DATEDIF(Table4_2[[#This Row],[Date of Birth]],$K$1,"y")</f>
        <v>22</v>
      </c>
    </row>
    <row r="1686" spans="1:8" x14ac:dyDescent="0.3">
      <c r="A1686" t="s">
        <v>415</v>
      </c>
      <c r="B1686" s="77">
        <v>35960</v>
      </c>
      <c r="C1686" s="54">
        <v>0</v>
      </c>
      <c r="D1686" s="2">
        <v>25081.77</v>
      </c>
      <c r="E1686" t="s">
        <v>2344</v>
      </c>
      <c r="F1686" t="s">
        <v>2344</v>
      </c>
      <c r="G1686" t="s">
        <v>2346</v>
      </c>
      <c r="H1686" s="54">
        <f>DATEDIF(Table4_2[[#This Row],[Date of Birth]],$K$1,"y")</f>
        <v>24</v>
      </c>
    </row>
    <row r="1687" spans="1:8" x14ac:dyDescent="0.3">
      <c r="A1687" t="s">
        <v>416</v>
      </c>
      <c r="B1687" s="77">
        <v>35037</v>
      </c>
      <c r="C1687" s="54">
        <v>0</v>
      </c>
      <c r="D1687" s="2">
        <v>25075.97</v>
      </c>
      <c r="E1687" t="s">
        <v>2344</v>
      </c>
      <c r="F1687" t="s">
        <v>2344</v>
      </c>
      <c r="G1687" t="s">
        <v>2349</v>
      </c>
      <c r="H1687" s="54">
        <f>DATEDIF(Table4_2[[#This Row],[Date of Birth]],$K$1,"y")</f>
        <v>27</v>
      </c>
    </row>
    <row r="1688" spans="1:8" x14ac:dyDescent="0.3">
      <c r="A1688" t="s">
        <v>417</v>
      </c>
      <c r="B1688" s="77">
        <v>27712</v>
      </c>
      <c r="C1688" s="54">
        <v>3</v>
      </c>
      <c r="D1688" s="2">
        <v>24915.22</v>
      </c>
      <c r="E1688" t="s">
        <v>2344</v>
      </c>
      <c r="F1688" t="s">
        <v>2345</v>
      </c>
      <c r="G1688" t="s">
        <v>2348</v>
      </c>
      <c r="H1688" s="54">
        <f>DATEDIF(Table4_2[[#This Row],[Date of Birth]],$K$1,"y")</f>
        <v>47</v>
      </c>
    </row>
    <row r="1689" spans="1:8" x14ac:dyDescent="0.3">
      <c r="A1689" t="s">
        <v>418</v>
      </c>
      <c r="B1689" s="77">
        <v>31942</v>
      </c>
      <c r="C1689" s="54">
        <v>2</v>
      </c>
      <c r="D1689" s="2">
        <v>24915.05</v>
      </c>
      <c r="E1689" t="s">
        <v>2344</v>
      </c>
      <c r="F1689" t="s">
        <v>2347</v>
      </c>
      <c r="G1689" t="s">
        <v>2355</v>
      </c>
      <c r="H1689" s="54">
        <f>DATEDIF(Table4_2[[#This Row],[Date of Birth]],$K$1,"y")</f>
        <v>35</v>
      </c>
    </row>
    <row r="1690" spans="1:8" x14ac:dyDescent="0.3">
      <c r="A1690" t="s">
        <v>419</v>
      </c>
      <c r="B1690" s="77">
        <v>25407</v>
      </c>
      <c r="C1690" s="54">
        <v>3</v>
      </c>
      <c r="D1690" s="2">
        <v>24873.38</v>
      </c>
      <c r="E1690" t="s">
        <v>2344</v>
      </c>
      <c r="F1690" t="s">
        <v>2347</v>
      </c>
      <c r="G1690" t="s">
        <v>2355</v>
      </c>
      <c r="H1690" s="54">
        <f>DATEDIF(Table4_2[[#This Row],[Date of Birth]],$K$1,"y")</f>
        <v>53</v>
      </c>
    </row>
    <row r="1691" spans="1:8" x14ac:dyDescent="0.3">
      <c r="A1691" t="s">
        <v>420</v>
      </c>
      <c r="B1691" s="77">
        <v>25898</v>
      </c>
      <c r="C1691" s="54">
        <v>3</v>
      </c>
      <c r="D1691" s="2">
        <v>24869.84</v>
      </c>
      <c r="E1691" t="s">
        <v>2344</v>
      </c>
      <c r="F1691" t="s">
        <v>2344</v>
      </c>
      <c r="G1691" t="s">
        <v>2352</v>
      </c>
      <c r="H1691" s="54">
        <f>DATEDIF(Table4_2[[#This Row],[Date of Birth]],$K$1,"y")</f>
        <v>52</v>
      </c>
    </row>
    <row r="1692" spans="1:8" x14ac:dyDescent="0.3">
      <c r="A1692" t="s">
        <v>421</v>
      </c>
      <c r="B1692" s="77">
        <v>34860</v>
      </c>
      <c r="C1692" s="54">
        <v>0</v>
      </c>
      <c r="D1692" s="2">
        <v>24863.25</v>
      </c>
      <c r="E1692" t="s">
        <v>2344</v>
      </c>
      <c r="F1692" t="s">
        <v>2345</v>
      </c>
      <c r="G1692" t="s">
        <v>2349</v>
      </c>
      <c r="H1692" s="54">
        <f>DATEDIF(Table4_2[[#This Row],[Date of Birth]],$K$1,"y")</f>
        <v>27</v>
      </c>
    </row>
    <row r="1693" spans="1:8" x14ac:dyDescent="0.3">
      <c r="A1693" t="s">
        <v>422</v>
      </c>
      <c r="B1693" s="77">
        <v>34586</v>
      </c>
      <c r="C1693" s="54">
        <v>0</v>
      </c>
      <c r="D1693" s="2">
        <v>24817.25</v>
      </c>
      <c r="E1693" t="s">
        <v>2344</v>
      </c>
      <c r="F1693" t="s">
        <v>2344</v>
      </c>
      <c r="G1693" t="s">
        <v>2349</v>
      </c>
      <c r="H1693" s="54">
        <f>DATEDIF(Table4_2[[#This Row],[Date of Birth]],$K$1,"y")</f>
        <v>28</v>
      </c>
    </row>
    <row r="1694" spans="1:8" x14ac:dyDescent="0.3">
      <c r="A1694" t="s">
        <v>423</v>
      </c>
      <c r="B1694" s="77">
        <v>33888</v>
      </c>
      <c r="C1694" s="54">
        <v>0</v>
      </c>
      <c r="D1694" s="2">
        <v>24795.040000000001</v>
      </c>
      <c r="E1694" t="s">
        <v>2344</v>
      </c>
      <c r="F1694" t="s">
        <v>2345</v>
      </c>
      <c r="G1694" t="s">
        <v>2349</v>
      </c>
      <c r="H1694" s="54">
        <f>DATEDIF(Table4_2[[#This Row],[Date of Birth]],$K$1,"y")</f>
        <v>30</v>
      </c>
    </row>
    <row r="1695" spans="1:8" x14ac:dyDescent="0.3">
      <c r="A1695" t="s">
        <v>424</v>
      </c>
      <c r="B1695" s="77">
        <v>35305</v>
      </c>
      <c r="C1695" s="54">
        <v>4</v>
      </c>
      <c r="D1695" s="2">
        <v>24671.66</v>
      </c>
      <c r="E1695" t="s">
        <v>2344</v>
      </c>
      <c r="F1695" t="s">
        <v>2347</v>
      </c>
      <c r="G1695" t="s">
        <v>2355</v>
      </c>
      <c r="H1695" s="54">
        <f>DATEDIF(Table4_2[[#This Row],[Date of Birth]],$K$1,"y")</f>
        <v>26</v>
      </c>
    </row>
    <row r="1696" spans="1:8" x14ac:dyDescent="0.3">
      <c r="A1696" t="s">
        <v>47</v>
      </c>
      <c r="B1696" s="77">
        <v>24729</v>
      </c>
      <c r="C1696" s="54">
        <v>0</v>
      </c>
      <c r="D1696" s="2">
        <v>44423.8</v>
      </c>
      <c r="E1696" t="s">
        <v>2344</v>
      </c>
      <c r="F1696" t="s">
        <v>2345</v>
      </c>
      <c r="G1696" t="s">
        <v>2346</v>
      </c>
      <c r="H1696" s="54">
        <f>DATEDIF(Table4_2[[#This Row],[Date of Birth]],$K$1,"y")</f>
        <v>55</v>
      </c>
    </row>
    <row r="1697" spans="1:8" x14ac:dyDescent="0.3">
      <c r="A1697" t="s">
        <v>425</v>
      </c>
      <c r="B1697" s="77">
        <v>25731</v>
      </c>
      <c r="C1697" s="54">
        <v>2</v>
      </c>
      <c r="D1697" s="2">
        <v>24667.42</v>
      </c>
      <c r="E1697" t="s">
        <v>2344</v>
      </c>
      <c r="F1697" t="s">
        <v>2345</v>
      </c>
      <c r="G1697" t="s">
        <v>2346</v>
      </c>
      <c r="H1697" s="54">
        <f>DATEDIF(Table4_2[[#This Row],[Date of Birth]],$K$1,"y")</f>
        <v>52</v>
      </c>
    </row>
    <row r="1698" spans="1:8" x14ac:dyDescent="0.3">
      <c r="A1698" t="s">
        <v>426</v>
      </c>
      <c r="B1698" s="77">
        <v>28045</v>
      </c>
      <c r="C1698" s="54">
        <v>0</v>
      </c>
      <c r="D1698" s="2">
        <v>24603.05</v>
      </c>
      <c r="E1698" t="s">
        <v>2344</v>
      </c>
      <c r="F1698" t="s">
        <v>2344</v>
      </c>
      <c r="G1698" t="s">
        <v>2349</v>
      </c>
      <c r="H1698" s="54">
        <f>DATEDIF(Table4_2[[#This Row],[Date of Birth]],$K$1,"y")</f>
        <v>46</v>
      </c>
    </row>
    <row r="1699" spans="1:8" x14ac:dyDescent="0.3">
      <c r="A1699" t="s">
        <v>427</v>
      </c>
      <c r="B1699" s="77">
        <v>27558</v>
      </c>
      <c r="C1699" s="54">
        <v>2</v>
      </c>
      <c r="D1699" s="2">
        <v>24535.7</v>
      </c>
      <c r="E1699" t="s">
        <v>2344</v>
      </c>
      <c r="F1699" t="s">
        <v>2344</v>
      </c>
      <c r="G1699" t="s">
        <v>2348</v>
      </c>
      <c r="H1699" s="54">
        <f>DATEDIF(Table4_2[[#This Row],[Date of Birth]],$K$1,"y")</f>
        <v>47</v>
      </c>
    </row>
    <row r="1700" spans="1:8" x14ac:dyDescent="0.3">
      <c r="A1700" t="s">
        <v>428</v>
      </c>
      <c r="B1700" s="77">
        <v>26556</v>
      </c>
      <c r="C1700" s="54">
        <v>1</v>
      </c>
      <c r="D1700" s="2">
        <v>24520.26</v>
      </c>
      <c r="E1700" t="s">
        <v>2344</v>
      </c>
      <c r="F1700" t="s">
        <v>2345</v>
      </c>
      <c r="G1700" t="s">
        <v>2349</v>
      </c>
      <c r="H1700" s="54">
        <f>DATEDIF(Table4_2[[#This Row],[Date of Birth]],$K$1,"y")</f>
        <v>50</v>
      </c>
    </row>
    <row r="1701" spans="1:8" x14ac:dyDescent="0.3">
      <c r="A1701" t="s">
        <v>429</v>
      </c>
      <c r="B1701" s="77">
        <v>22575</v>
      </c>
      <c r="C1701" s="54">
        <v>0</v>
      </c>
      <c r="D1701" s="2">
        <v>24513.09</v>
      </c>
      <c r="E1701" t="s">
        <v>2344</v>
      </c>
      <c r="F1701" t="s">
        <v>2344</v>
      </c>
      <c r="G1701" t="s">
        <v>2346</v>
      </c>
      <c r="H1701" s="54">
        <f>DATEDIF(Table4_2[[#This Row],[Date of Birth]],$K$1,"y")</f>
        <v>61</v>
      </c>
    </row>
    <row r="1702" spans="1:8" x14ac:dyDescent="0.3">
      <c r="A1702" t="s">
        <v>430</v>
      </c>
      <c r="B1702" s="77">
        <v>25025</v>
      </c>
      <c r="C1702" s="54">
        <v>0</v>
      </c>
      <c r="D1702" s="2">
        <v>24476.48</v>
      </c>
      <c r="E1702" t="s">
        <v>2344</v>
      </c>
      <c r="F1702" t="s">
        <v>2344</v>
      </c>
      <c r="G1702" t="s">
        <v>2348</v>
      </c>
      <c r="H1702" s="54">
        <f>DATEDIF(Table4_2[[#This Row],[Date of Birth]],$K$1,"y")</f>
        <v>54</v>
      </c>
    </row>
    <row r="1703" spans="1:8" x14ac:dyDescent="0.3">
      <c r="A1703" t="s">
        <v>431</v>
      </c>
      <c r="B1703" s="77">
        <v>25902</v>
      </c>
      <c r="C1703" s="54">
        <v>0</v>
      </c>
      <c r="D1703" s="2">
        <v>24393.62</v>
      </c>
      <c r="E1703" t="s">
        <v>2344</v>
      </c>
      <c r="F1703" t="s">
        <v>2345</v>
      </c>
      <c r="G1703" t="s">
        <v>2348</v>
      </c>
      <c r="H1703" s="54">
        <f>DATEDIF(Table4_2[[#This Row],[Date of Birth]],$K$1,"y")</f>
        <v>52</v>
      </c>
    </row>
    <row r="1704" spans="1:8" x14ac:dyDescent="0.3">
      <c r="A1704" t="s">
        <v>432</v>
      </c>
      <c r="B1704" s="77">
        <v>36440</v>
      </c>
      <c r="C1704" s="54">
        <v>0</v>
      </c>
      <c r="D1704" s="2">
        <v>24387.74</v>
      </c>
      <c r="E1704" t="s">
        <v>2344</v>
      </c>
      <c r="F1704" t="s">
        <v>2347</v>
      </c>
      <c r="G1704" t="s">
        <v>2349</v>
      </c>
      <c r="H1704" s="54">
        <f>DATEDIF(Table4_2[[#This Row],[Date of Birth]],$K$1,"y")</f>
        <v>23</v>
      </c>
    </row>
    <row r="1705" spans="1:8" x14ac:dyDescent="0.3">
      <c r="A1705" t="s">
        <v>433</v>
      </c>
      <c r="B1705" s="77">
        <v>38202</v>
      </c>
      <c r="C1705" s="54">
        <v>0</v>
      </c>
      <c r="D1705" s="2">
        <v>24294.02</v>
      </c>
      <c r="E1705" t="s">
        <v>2344</v>
      </c>
      <c r="F1705" t="s">
        <v>2347</v>
      </c>
      <c r="G1705" t="s">
        <v>2349</v>
      </c>
      <c r="H1705" s="54">
        <f>DATEDIF(Table4_2[[#This Row],[Date of Birth]],$K$1,"y")</f>
        <v>18</v>
      </c>
    </row>
    <row r="1706" spans="1:8" x14ac:dyDescent="0.3">
      <c r="A1706" t="s">
        <v>434</v>
      </c>
      <c r="B1706" s="77">
        <v>23727</v>
      </c>
      <c r="C1706" s="54">
        <v>0</v>
      </c>
      <c r="D1706" s="2">
        <v>24227.34</v>
      </c>
      <c r="E1706" t="s">
        <v>2344</v>
      </c>
      <c r="F1706" t="s">
        <v>2347</v>
      </c>
      <c r="G1706" t="s">
        <v>2346</v>
      </c>
      <c r="H1706" s="54">
        <f>DATEDIF(Table4_2[[#This Row],[Date of Birth]],$K$1,"y")</f>
        <v>58</v>
      </c>
    </row>
    <row r="1707" spans="1:8" x14ac:dyDescent="0.3">
      <c r="A1707" t="s">
        <v>48</v>
      </c>
      <c r="B1707" s="77">
        <v>26235</v>
      </c>
      <c r="C1707" s="54">
        <v>0</v>
      </c>
      <c r="D1707" s="2">
        <v>44400.41</v>
      </c>
      <c r="E1707" t="s">
        <v>2344</v>
      </c>
      <c r="F1707" t="s">
        <v>2344</v>
      </c>
      <c r="G1707" t="s">
        <v>2346</v>
      </c>
      <c r="H1707" s="54">
        <f>DATEDIF(Table4_2[[#This Row],[Date of Birth]],$K$1,"y")</f>
        <v>51</v>
      </c>
    </row>
    <row r="1708" spans="1:8" x14ac:dyDescent="0.3">
      <c r="A1708" t="s">
        <v>435</v>
      </c>
      <c r="B1708" s="77">
        <v>27282</v>
      </c>
      <c r="C1708" s="54">
        <v>3</v>
      </c>
      <c r="D1708" s="2">
        <v>24180.93</v>
      </c>
      <c r="E1708" t="s">
        <v>2344</v>
      </c>
      <c r="F1708" t="s">
        <v>2347</v>
      </c>
      <c r="G1708" t="s">
        <v>2346</v>
      </c>
      <c r="H1708" s="54">
        <f>DATEDIF(Table4_2[[#This Row],[Date of Birth]],$K$1,"y")</f>
        <v>48</v>
      </c>
    </row>
    <row r="1709" spans="1:8" x14ac:dyDescent="0.3">
      <c r="A1709" t="s">
        <v>436</v>
      </c>
      <c r="B1709" s="77">
        <v>26828</v>
      </c>
      <c r="C1709" s="54">
        <v>3</v>
      </c>
      <c r="D1709" s="2">
        <v>24106.91</v>
      </c>
      <c r="E1709" t="s">
        <v>2344</v>
      </c>
      <c r="F1709" t="s">
        <v>2344</v>
      </c>
      <c r="G1709" t="s">
        <v>2355</v>
      </c>
      <c r="H1709" s="54">
        <f>DATEDIF(Table4_2[[#This Row],[Date of Birth]],$K$1,"y")</f>
        <v>49</v>
      </c>
    </row>
    <row r="1710" spans="1:8" x14ac:dyDescent="0.3">
      <c r="A1710" t="s">
        <v>437</v>
      </c>
      <c r="B1710" s="77">
        <v>37985</v>
      </c>
      <c r="C1710" s="54">
        <v>2</v>
      </c>
      <c r="D1710" s="2">
        <v>24059.68</v>
      </c>
      <c r="E1710" t="s">
        <v>2344</v>
      </c>
      <c r="F1710" t="s">
        <v>2344</v>
      </c>
      <c r="G1710" t="s">
        <v>2348</v>
      </c>
      <c r="H1710" s="54">
        <f>DATEDIF(Table4_2[[#This Row],[Date of Birth]],$K$1,"y")</f>
        <v>19</v>
      </c>
    </row>
    <row r="1711" spans="1:8" x14ac:dyDescent="0.3">
      <c r="A1711" t="s">
        <v>438</v>
      </c>
      <c r="B1711" s="77">
        <v>26124</v>
      </c>
      <c r="C1711" s="54">
        <v>2</v>
      </c>
      <c r="D1711" s="2">
        <v>23967.38</v>
      </c>
      <c r="E1711" t="s">
        <v>2344</v>
      </c>
      <c r="F1711" t="s">
        <v>2344</v>
      </c>
      <c r="G1711" t="s">
        <v>2348</v>
      </c>
      <c r="H1711" s="54">
        <f>DATEDIF(Table4_2[[#This Row],[Date of Birth]],$K$1,"y")</f>
        <v>51</v>
      </c>
    </row>
    <row r="1712" spans="1:8" x14ac:dyDescent="0.3">
      <c r="A1712" t="s">
        <v>439</v>
      </c>
      <c r="B1712" s="77">
        <v>25788</v>
      </c>
      <c r="C1712" s="54">
        <v>1</v>
      </c>
      <c r="D1712" s="2">
        <v>23887.66</v>
      </c>
      <c r="E1712" t="s">
        <v>2344</v>
      </c>
      <c r="F1712" t="s">
        <v>2345</v>
      </c>
      <c r="G1712" t="s">
        <v>2348</v>
      </c>
      <c r="H1712" s="54">
        <f>DATEDIF(Table4_2[[#This Row],[Date of Birth]],$K$1,"y")</f>
        <v>52</v>
      </c>
    </row>
    <row r="1713" spans="1:8" x14ac:dyDescent="0.3">
      <c r="A1713" t="s">
        <v>440</v>
      </c>
      <c r="B1713" s="77">
        <v>26842</v>
      </c>
      <c r="C1713" s="54">
        <v>2</v>
      </c>
      <c r="D1713" s="2">
        <v>23807.24</v>
      </c>
      <c r="E1713" t="s">
        <v>2344</v>
      </c>
      <c r="F1713" t="s">
        <v>2345</v>
      </c>
      <c r="G1713" t="s">
        <v>2348</v>
      </c>
      <c r="H1713" s="54">
        <f>DATEDIF(Table4_2[[#This Row],[Date of Birth]],$K$1,"y")</f>
        <v>49</v>
      </c>
    </row>
    <row r="1714" spans="1:8" x14ac:dyDescent="0.3">
      <c r="A1714" t="s">
        <v>441</v>
      </c>
      <c r="B1714" s="77">
        <v>27182</v>
      </c>
      <c r="C1714" s="54">
        <v>1</v>
      </c>
      <c r="D1714" s="2">
        <v>23568.27</v>
      </c>
      <c r="E1714" t="s">
        <v>2344</v>
      </c>
      <c r="F1714" t="s">
        <v>2344</v>
      </c>
      <c r="G1714" t="s">
        <v>2349</v>
      </c>
      <c r="H1714" s="54">
        <f>DATEDIF(Table4_2[[#This Row],[Date of Birth]],$K$1,"y")</f>
        <v>49</v>
      </c>
    </row>
    <row r="1715" spans="1:8" x14ac:dyDescent="0.3">
      <c r="A1715" t="s">
        <v>442</v>
      </c>
      <c r="B1715" s="77">
        <v>30554</v>
      </c>
      <c r="C1715" s="54">
        <v>2</v>
      </c>
      <c r="D1715" s="2">
        <v>23563.02</v>
      </c>
      <c r="E1715" t="s">
        <v>2344</v>
      </c>
      <c r="F1715" t="s">
        <v>2344</v>
      </c>
      <c r="G1715" t="s">
        <v>2346</v>
      </c>
      <c r="H1715" s="54">
        <f>DATEDIF(Table4_2[[#This Row],[Date of Birth]],$K$1,"y")</f>
        <v>39</v>
      </c>
    </row>
    <row r="1716" spans="1:8" x14ac:dyDescent="0.3">
      <c r="A1716" t="s">
        <v>443</v>
      </c>
      <c r="B1716" s="77">
        <v>27711</v>
      </c>
      <c r="C1716" s="54">
        <v>1</v>
      </c>
      <c r="D1716" s="2">
        <v>23401.31</v>
      </c>
      <c r="E1716" t="s">
        <v>2344</v>
      </c>
      <c r="F1716" t="s">
        <v>2345</v>
      </c>
      <c r="G1716" t="s">
        <v>2355</v>
      </c>
      <c r="H1716" s="54">
        <f>DATEDIF(Table4_2[[#This Row],[Date of Birth]],$K$1,"y")</f>
        <v>47</v>
      </c>
    </row>
    <row r="1717" spans="1:8" x14ac:dyDescent="0.3">
      <c r="A1717" t="s">
        <v>444</v>
      </c>
      <c r="B1717" s="77">
        <v>26959</v>
      </c>
      <c r="C1717" s="54">
        <v>2</v>
      </c>
      <c r="D1717" s="2">
        <v>23306.55</v>
      </c>
      <c r="E1717" t="s">
        <v>2344</v>
      </c>
      <c r="F1717" t="s">
        <v>2344</v>
      </c>
      <c r="G1717" t="s">
        <v>2349</v>
      </c>
      <c r="H1717" s="54">
        <f>DATEDIF(Table4_2[[#This Row],[Date of Birth]],$K$1,"y")</f>
        <v>49</v>
      </c>
    </row>
    <row r="1718" spans="1:8" x14ac:dyDescent="0.3">
      <c r="A1718" t="s">
        <v>49</v>
      </c>
      <c r="B1718" s="77">
        <v>25166</v>
      </c>
      <c r="C1718" s="54">
        <v>2</v>
      </c>
      <c r="D1718" s="2">
        <v>44260.75</v>
      </c>
      <c r="E1718" t="s">
        <v>2344</v>
      </c>
      <c r="F1718" t="s">
        <v>2347</v>
      </c>
      <c r="G1718" t="s">
        <v>2346</v>
      </c>
      <c r="H1718" s="54">
        <f>DATEDIF(Table4_2[[#This Row],[Date of Birth]],$K$1,"y")</f>
        <v>54</v>
      </c>
    </row>
    <row r="1719" spans="1:8" x14ac:dyDescent="0.3">
      <c r="A1719" t="s">
        <v>445</v>
      </c>
      <c r="B1719" s="77">
        <v>34610</v>
      </c>
      <c r="C1719" s="54">
        <v>1</v>
      </c>
      <c r="D1719" s="2">
        <v>23288.93</v>
      </c>
      <c r="E1719" t="s">
        <v>2344</v>
      </c>
      <c r="F1719" t="s">
        <v>2345</v>
      </c>
      <c r="G1719" t="s">
        <v>2355</v>
      </c>
      <c r="H1719" s="54">
        <f>DATEDIF(Table4_2[[#This Row],[Date of Birth]],$K$1,"y")</f>
        <v>28</v>
      </c>
    </row>
    <row r="1720" spans="1:8" x14ac:dyDescent="0.3">
      <c r="A1720" t="s">
        <v>446</v>
      </c>
      <c r="B1720" s="77">
        <v>25521</v>
      </c>
      <c r="C1720" s="54">
        <v>1</v>
      </c>
      <c r="D1720" s="2">
        <v>23244.79</v>
      </c>
      <c r="E1720" t="s">
        <v>2344</v>
      </c>
      <c r="F1720" t="s">
        <v>2345</v>
      </c>
      <c r="G1720" t="s">
        <v>2346</v>
      </c>
      <c r="H1720" s="54">
        <f>DATEDIF(Table4_2[[#This Row],[Date of Birth]],$K$1,"y")</f>
        <v>53</v>
      </c>
    </row>
    <row r="1721" spans="1:8" x14ac:dyDescent="0.3">
      <c r="A1721" t="s">
        <v>447</v>
      </c>
      <c r="B1721" s="77">
        <v>35649</v>
      </c>
      <c r="C1721" s="54">
        <v>2</v>
      </c>
      <c r="D1721" s="2">
        <v>23241.47</v>
      </c>
      <c r="E1721" t="s">
        <v>2344</v>
      </c>
      <c r="F1721" t="s">
        <v>2345</v>
      </c>
      <c r="G1721" t="s">
        <v>2353</v>
      </c>
      <c r="H1721" s="54">
        <f>DATEDIF(Table4_2[[#This Row],[Date of Birth]],$K$1,"y")</f>
        <v>25</v>
      </c>
    </row>
    <row r="1722" spans="1:8" x14ac:dyDescent="0.3">
      <c r="A1722" t="s">
        <v>448</v>
      </c>
      <c r="B1722" s="77">
        <v>37969</v>
      </c>
      <c r="C1722" s="54">
        <v>0</v>
      </c>
      <c r="D1722" s="2">
        <v>23082.959999999999</v>
      </c>
      <c r="E1722" t="s">
        <v>2344</v>
      </c>
      <c r="F1722" t="s">
        <v>2344</v>
      </c>
      <c r="G1722" t="s">
        <v>2349</v>
      </c>
      <c r="H1722" s="54">
        <f>DATEDIF(Table4_2[[#This Row],[Date of Birth]],$K$1,"y")</f>
        <v>19</v>
      </c>
    </row>
    <row r="1723" spans="1:8" x14ac:dyDescent="0.3">
      <c r="A1723" t="s">
        <v>449</v>
      </c>
      <c r="B1723" s="77">
        <v>27646</v>
      </c>
      <c r="C1723" s="54">
        <v>0</v>
      </c>
      <c r="D1723" s="2">
        <v>23065.42</v>
      </c>
      <c r="E1723" t="s">
        <v>2344</v>
      </c>
      <c r="F1723" t="s">
        <v>2344</v>
      </c>
      <c r="G1723" t="s">
        <v>2346</v>
      </c>
      <c r="H1723" s="54">
        <f>DATEDIF(Table4_2[[#This Row],[Date of Birth]],$K$1,"y")</f>
        <v>47</v>
      </c>
    </row>
    <row r="1724" spans="1:8" x14ac:dyDescent="0.3">
      <c r="A1724" t="s">
        <v>450</v>
      </c>
      <c r="B1724" s="77">
        <v>25881</v>
      </c>
      <c r="C1724" s="54">
        <v>0</v>
      </c>
      <c r="D1724" s="2">
        <v>23045.57</v>
      </c>
      <c r="E1724" t="s">
        <v>2344</v>
      </c>
      <c r="F1724" t="s">
        <v>2344</v>
      </c>
      <c r="G1724" t="s">
        <v>2355</v>
      </c>
      <c r="H1724" s="54">
        <f>DATEDIF(Table4_2[[#This Row],[Date of Birth]],$K$1,"y")</f>
        <v>52</v>
      </c>
    </row>
    <row r="1725" spans="1:8" x14ac:dyDescent="0.3">
      <c r="A1725" t="s">
        <v>451</v>
      </c>
      <c r="B1725" s="77">
        <v>37827</v>
      </c>
      <c r="C1725" s="54">
        <v>2</v>
      </c>
      <c r="D1725" s="2">
        <v>22493.66</v>
      </c>
      <c r="E1725" t="s">
        <v>2344</v>
      </c>
      <c r="F1725" t="s">
        <v>2347</v>
      </c>
      <c r="G1725" t="s">
        <v>2348</v>
      </c>
      <c r="H1725" s="54">
        <f>DATEDIF(Table4_2[[#This Row],[Date of Birth]],$K$1,"y")</f>
        <v>19</v>
      </c>
    </row>
    <row r="1726" spans="1:8" x14ac:dyDescent="0.3">
      <c r="A1726" t="s">
        <v>452</v>
      </c>
      <c r="B1726" s="77">
        <v>29173</v>
      </c>
      <c r="C1726" s="54">
        <v>2</v>
      </c>
      <c r="D1726" s="2">
        <v>22478.6</v>
      </c>
      <c r="E1726" t="s">
        <v>2345</v>
      </c>
      <c r="F1726" t="s">
        <v>2344</v>
      </c>
      <c r="G1726" t="s">
        <v>2349</v>
      </c>
      <c r="H1726" s="54">
        <f>DATEDIF(Table4_2[[#This Row],[Date of Birth]],$K$1,"y")</f>
        <v>43</v>
      </c>
    </row>
    <row r="1727" spans="1:8" x14ac:dyDescent="0.3">
      <c r="A1727" t="s">
        <v>453</v>
      </c>
      <c r="B1727" s="77">
        <v>30671</v>
      </c>
      <c r="C1727" s="54">
        <v>1</v>
      </c>
      <c r="D1727" s="2">
        <v>22462.04</v>
      </c>
      <c r="E1727" t="s">
        <v>2345</v>
      </c>
      <c r="F1727" t="s">
        <v>2347</v>
      </c>
      <c r="G1727" t="s">
        <v>2351</v>
      </c>
      <c r="H1727" s="54">
        <f>DATEDIF(Table4_2[[#This Row],[Date of Birth]],$K$1,"y")</f>
        <v>39</v>
      </c>
    </row>
    <row r="1728" spans="1:8" x14ac:dyDescent="0.3">
      <c r="A1728" t="s">
        <v>454</v>
      </c>
      <c r="B1728" s="77">
        <v>24337</v>
      </c>
      <c r="C1728" s="54">
        <v>0</v>
      </c>
      <c r="D1728" s="2">
        <v>22412.65</v>
      </c>
      <c r="E1728" t="s">
        <v>2345</v>
      </c>
      <c r="F1728" t="s">
        <v>2345</v>
      </c>
      <c r="G1728" t="s">
        <v>2357</v>
      </c>
      <c r="H1728" s="54">
        <f>DATEDIF(Table4_2[[#This Row],[Date of Birth]],$K$1,"y")</f>
        <v>56</v>
      </c>
    </row>
    <row r="1729" spans="1:8" x14ac:dyDescent="0.3">
      <c r="A1729" t="s">
        <v>50</v>
      </c>
      <c r="B1729" s="77">
        <v>27546</v>
      </c>
      <c r="C1729" s="54">
        <v>2</v>
      </c>
      <c r="D1729" s="2">
        <v>44202.65</v>
      </c>
      <c r="E1729" t="s">
        <v>2344</v>
      </c>
      <c r="F1729" t="s">
        <v>2344</v>
      </c>
      <c r="G1729" t="s">
        <v>2346</v>
      </c>
      <c r="H1729" s="54">
        <f>DATEDIF(Table4_2[[#This Row],[Date of Birth]],$K$1,"y")</f>
        <v>48</v>
      </c>
    </row>
    <row r="1730" spans="1:8" x14ac:dyDescent="0.3">
      <c r="A1730" t="s">
        <v>455</v>
      </c>
      <c r="B1730" s="77">
        <v>36398</v>
      </c>
      <c r="C1730" s="54">
        <v>2</v>
      </c>
      <c r="D1730" s="2">
        <v>22395.74</v>
      </c>
      <c r="E1730" t="s">
        <v>2345</v>
      </c>
      <c r="F1730" t="s">
        <v>2344</v>
      </c>
      <c r="G1730" t="s">
        <v>2355</v>
      </c>
      <c r="H1730" s="54">
        <f>DATEDIF(Table4_2[[#This Row],[Date of Birth]],$K$1,"y")</f>
        <v>23</v>
      </c>
    </row>
    <row r="1731" spans="1:8" x14ac:dyDescent="0.3">
      <c r="A1731" t="s">
        <v>456</v>
      </c>
      <c r="B1731" s="77">
        <v>30312</v>
      </c>
      <c r="C1731" s="54">
        <v>1</v>
      </c>
      <c r="D1731" s="2">
        <v>22331.57</v>
      </c>
      <c r="E1731" t="s">
        <v>2344</v>
      </c>
      <c r="F1731" t="s">
        <v>2345</v>
      </c>
      <c r="G1731" t="s">
        <v>2355</v>
      </c>
      <c r="H1731" s="54">
        <f>DATEDIF(Table4_2[[#This Row],[Date of Birth]],$K$1,"y")</f>
        <v>40</v>
      </c>
    </row>
    <row r="1732" spans="1:8" x14ac:dyDescent="0.3">
      <c r="A1732" t="s">
        <v>457</v>
      </c>
      <c r="B1732" s="77">
        <v>26100</v>
      </c>
      <c r="C1732" s="54">
        <v>1</v>
      </c>
      <c r="D1732" s="2">
        <v>22218.11</v>
      </c>
      <c r="E1732" t="s">
        <v>2344</v>
      </c>
      <c r="F1732" t="s">
        <v>2345</v>
      </c>
      <c r="G1732" t="s">
        <v>2346</v>
      </c>
      <c r="H1732" s="54">
        <f>DATEDIF(Table4_2[[#This Row],[Date of Birth]],$K$1,"y")</f>
        <v>51</v>
      </c>
    </row>
    <row r="1733" spans="1:8" x14ac:dyDescent="0.3">
      <c r="A1733" t="s">
        <v>458</v>
      </c>
      <c r="B1733" s="77">
        <v>23978</v>
      </c>
      <c r="C1733" s="54">
        <v>1</v>
      </c>
      <c r="D1733" s="2">
        <v>22192.44</v>
      </c>
      <c r="E1733" t="s">
        <v>2345</v>
      </c>
      <c r="F1733" t="s">
        <v>2347</v>
      </c>
      <c r="G1733" t="s">
        <v>2346</v>
      </c>
      <c r="H1733" s="54">
        <f>DATEDIF(Table4_2[[#This Row],[Date of Birth]],$K$1,"y")</f>
        <v>57</v>
      </c>
    </row>
    <row r="1734" spans="1:8" x14ac:dyDescent="0.3">
      <c r="A1734" t="s">
        <v>459</v>
      </c>
      <c r="B1734" s="77">
        <v>29476</v>
      </c>
      <c r="C1734" s="54">
        <v>0</v>
      </c>
      <c r="D1734" s="2">
        <v>22144.03</v>
      </c>
      <c r="E1734" t="s">
        <v>2344</v>
      </c>
      <c r="F1734" t="s">
        <v>2344</v>
      </c>
      <c r="G1734" t="s">
        <v>2349</v>
      </c>
      <c r="H1734" s="54">
        <f>DATEDIF(Table4_2[[#This Row],[Date of Birth]],$K$1,"y")</f>
        <v>42</v>
      </c>
    </row>
    <row r="1735" spans="1:8" x14ac:dyDescent="0.3">
      <c r="A1735" t="s">
        <v>460</v>
      </c>
      <c r="B1735" s="77">
        <v>37131</v>
      </c>
      <c r="C1735" s="54">
        <v>0</v>
      </c>
      <c r="D1735" s="2">
        <v>22097.62</v>
      </c>
      <c r="E1735" t="s">
        <v>2345</v>
      </c>
      <c r="F1735" t="s">
        <v>2347</v>
      </c>
      <c r="G1735" t="s">
        <v>2349</v>
      </c>
      <c r="H1735" s="54">
        <f>DATEDIF(Table4_2[[#This Row],[Date of Birth]],$K$1,"y")</f>
        <v>21</v>
      </c>
    </row>
    <row r="1736" spans="1:8" x14ac:dyDescent="0.3">
      <c r="A1736" t="s">
        <v>461</v>
      </c>
      <c r="B1736" s="77">
        <v>32795</v>
      </c>
      <c r="C1736" s="54">
        <v>0</v>
      </c>
      <c r="D1736" s="2">
        <v>21984.47</v>
      </c>
      <c r="E1736" t="s">
        <v>2345</v>
      </c>
      <c r="F1736" t="s">
        <v>2347</v>
      </c>
      <c r="G1736" t="s">
        <v>2348</v>
      </c>
      <c r="H1736" s="54">
        <f>DATEDIF(Table4_2[[#This Row],[Date of Birth]],$K$1,"y")</f>
        <v>33</v>
      </c>
    </row>
    <row r="1737" spans="1:8" x14ac:dyDescent="0.3">
      <c r="A1737" t="s">
        <v>462</v>
      </c>
      <c r="B1737" s="77">
        <v>27747</v>
      </c>
      <c r="C1737" s="54">
        <v>1</v>
      </c>
      <c r="D1737" s="2">
        <v>21978.68</v>
      </c>
      <c r="E1737" t="s">
        <v>2345</v>
      </c>
      <c r="F1737" t="s">
        <v>2345</v>
      </c>
      <c r="G1737" t="s">
        <v>2346</v>
      </c>
      <c r="H1737" s="54">
        <f>DATEDIF(Table4_2[[#This Row],[Date of Birth]],$K$1,"y")</f>
        <v>47</v>
      </c>
    </row>
    <row r="1738" spans="1:8" x14ac:dyDescent="0.3">
      <c r="A1738" t="s">
        <v>463</v>
      </c>
      <c r="B1738" s="77">
        <v>37892</v>
      </c>
      <c r="C1738" s="54">
        <v>0</v>
      </c>
      <c r="D1738" s="2">
        <v>21882.400000000001</v>
      </c>
      <c r="E1738" t="s">
        <v>2344</v>
      </c>
      <c r="F1738" t="s">
        <v>2347</v>
      </c>
      <c r="G1738" t="s">
        <v>2349</v>
      </c>
      <c r="H1738" s="54">
        <f>DATEDIF(Table4_2[[#This Row],[Date of Birth]],$K$1,"y")</f>
        <v>19</v>
      </c>
    </row>
    <row r="1739" spans="1:8" x14ac:dyDescent="0.3">
      <c r="A1739" t="s">
        <v>464</v>
      </c>
      <c r="B1739" s="77">
        <v>29084</v>
      </c>
      <c r="C1739" s="54">
        <v>2</v>
      </c>
      <c r="D1739" s="2">
        <v>21880.82</v>
      </c>
      <c r="E1739" t="s">
        <v>2345</v>
      </c>
      <c r="F1739" t="s">
        <v>2347</v>
      </c>
      <c r="G1739" t="s">
        <v>2348</v>
      </c>
      <c r="H1739" s="54">
        <f>DATEDIF(Table4_2[[#This Row],[Date of Birth]],$K$1,"y")</f>
        <v>43</v>
      </c>
    </row>
    <row r="1740" spans="1:8" x14ac:dyDescent="0.3">
      <c r="A1740" t="s">
        <v>51</v>
      </c>
      <c r="B1740" s="77">
        <v>32340</v>
      </c>
      <c r="C1740" s="54">
        <v>1</v>
      </c>
      <c r="D1740" s="2">
        <v>43943.88</v>
      </c>
      <c r="E1740" t="s">
        <v>2344</v>
      </c>
      <c r="F1740" t="s">
        <v>2347</v>
      </c>
      <c r="G1740" t="s">
        <v>2348</v>
      </c>
      <c r="H1740" s="54">
        <f>DATEDIF(Table4_2[[#This Row],[Date of Birth]],$K$1,"y")</f>
        <v>34</v>
      </c>
    </row>
    <row r="1741" spans="1:8" x14ac:dyDescent="0.3">
      <c r="A1741" t="s">
        <v>465</v>
      </c>
      <c r="B1741" s="77">
        <v>23250</v>
      </c>
      <c r="C1741" s="54">
        <v>0</v>
      </c>
      <c r="D1741" s="2">
        <v>21797</v>
      </c>
      <c r="E1741" t="s">
        <v>2345</v>
      </c>
      <c r="F1741" t="s">
        <v>2347</v>
      </c>
      <c r="G1741" t="s">
        <v>2349</v>
      </c>
      <c r="H1741" s="54">
        <f>DATEDIF(Table4_2[[#This Row],[Date of Birth]],$K$1,"y")</f>
        <v>59</v>
      </c>
    </row>
    <row r="1742" spans="1:8" x14ac:dyDescent="0.3">
      <c r="A1742" t="s">
        <v>466</v>
      </c>
      <c r="B1742" s="77">
        <v>29126</v>
      </c>
      <c r="C1742" s="54">
        <v>0</v>
      </c>
      <c r="D1742" s="2">
        <v>21774.32</v>
      </c>
      <c r="E1742" t="s">
        <v>2345</v>
      </c>
      <c r="F1742" t="s">
        <v>2344</v>
      </c>
      <c r="G1742" t="s">
        <v>2348</v>
      </c>
      <c r="H1742" s="54">
        <f>DATEDIF(Table4_2[[#This Row],[Date of Birth]],$K$1,"y")</f>
        <v>43</v>
      </c>
    </row>
    <row r="1743" spans="1:8" x14ac:dyDescent="0.3">
      <c r="A1743" t="s">
        <v>467</v>
      </c>
      <c r="B1743" s="77">
        <v>29118</v>
      </c>
      <c r="C1743" s="54">
        <v>1</v>
      </c>
      <c r="D1743" s="2">
        <v>21771.34</v>
      </c>
      <c r="E1743" t="s">
        <v>2345</v>
      </c>
      <c r="F1743" t="s">
        <v>2347</v>
      </c>
      <c r="G1743" t="s">
        <v>2355</v>
      </c>
      <c r="H1743" s="54">
        <f>DATEDIF(Table4_2[[#This Row],[Date of Birth]],$K$1,"y")</f>
        <v>43</v>
      </c>
    </row>
    <row r="1744" spans="1:8" x14ac:dyDescent="0.3">
      <c r="A1744" t="s">
        <v>468</v>
      </c>
      <c r="B1744" s="77">
        <v>27959</v>
      </c>
      <c r="C1744" s="54">
        <v>1</v>
      </c>
      <c r="D1744" s="2">
        <v>21677.279999999999</v>
      </c>
      <c r="E1744" t="s">
        <v>2345</v>
      </c>
      <c r="F1744" t="s">
        <v>2347</v>
      </c>
      <c r="G1744" t="s">
        <v>2348</v>
      </c>
      <c r="H1744" s="54">
        <f>DATEDIF(Table4_2[[#This Row],[Date of Birth]],$K$1,"y")</f>
        <v>46</v>
      </c>
    </row>
    <row r="1745" spans="1:8" x14ac:dyDescent="0.3">
      <c r="A1745" t="s">
        <v>469</v>
      </c>
      <c r="B1745" s="77">
        <v>22966</v>
      </c>
      <c r="C1745" s="54">
        <v>0</v>
      </c>
      <c r="D1745" s="2">
        <v>21661.16</v>
      </c>
      <c r="E1745" t="s">
        <v>2344</v>
      </c>
      <c r="F1745" t="s">
        <v>2344</v>
      </c>
      <c r="G1745" t="s">
        <v>2348</v>
      </c>
      <c r="H1745" s="54">
        <f>DATEDIF(Table4_2[[#This Row],[Date of Birth]],$K$1,"y")</f>
        <v>60</v>
      </c>
    </row>
    <row r="1746" spans="1:8" x14ac:dyDescent="0.3">
      <c r="A1746" t="s">
        <v>470</v>
      </c>
      <c r="B1746" s="77">
        <v>30675</v>
      </c>
      <c r="C1746" s="54">
        <v>3</v>
      </c>
      <c r="D1746" s="2">
        <v>21659.93</v>
      </c>
      <c r="E1746" t="s">
        <v>2345</v>
      </c>
      <c r="F1746" t="s">
        <v>2345</v>
      </c>
      <c r="G1746" t="s">
        <v>2355</v>
      </c>
      <c r="H1746" s="54">
        <f>DATEDIF(Table4_2[[#This Row],[Date of Birth]],$K$1,"y")</f>
        <v>39</v>
      </c>
    </row>
    <row r="1747" spans="1:8" x14ac:dyDescent="0.3">
      <c r="A1747" t="s">
        <v>471</v>
      </c>
      <c r="B1747" s="77">
        <v>36323</v>
      </c>
      <c r="C1747" s="54">
        <v>0</v>
      </c>
      <c r="D1747" s="2">
        <v>21595.38</v>
      </c>
      <c r="E1747" t="s">
        <v>2344</v>
      </c>
      <c r="F1747" t="s">
        <v>2345</v>
      </c>
      <c r="G1747" t="s">
        <v>2348</v>
      </c>
      <c r="H1747" s="54">
        <f>DATEDIF(Table4_2[[#This Row],[Date of Birth]],$K$1,"y")</f>
        <v>23</v>
      </c>
    </row>
    <row r="1748" spans="1:8" x14ac:dyDescent="0.3">
      <c r="A1748" t="s">
        <v>472</v>
      </c>
      <c r="B1748" s="77">
        <v>33198</v>
      </c>
      <c r="C1748" s="54">
        <v>4</v>
      </c>
      <c r="D1748" s="2">
        <v>21472.48</v>
      </c>
      <c r="E1748" t="s">
        <v>2344</v>
      </c>
      <c r="F1748" t="s">
        <v>2344</v>
      </c>
      <c r="G1748" t="s">
        <v>2348</v>
      </c>
      <c r="H1748" s="54">
        <f>DATEDIF(Table4_2[[#This Row],[Date of Birth]],$K$1,"y")</f>
        <v>32</v>
      </c>
    </row>
    <row r="1749" spans="1:8" x14ac:dyDescent="0.3">
      <c r="A1749" t="s">
        <v>473</v>
      </c>
      <c r="B1749" s="77">
        <v>29468</v>
      </c>
      <c r="C1749" s="54">
        <v>0</v>
      </c>
      <c r="D1749" s="2">
        <v>21348.71</v>
      </c>
      <c r="E1749" t="s">
        <v>2344</v>
      </c>
      <c r="F1749" t="s">
        <v>2347</v>
      </c>
      <c r="G1749" t="s">
        <v>2348</v>
      </c>
      <c r="H1749" s="54">
        <f>DATEDIF(Table4_2[[#This Row],[Date of Birth]],$K$1,"y")</f>
        <v>42</v>
      </c>
    </row>
    <row r="1750" spans="1:8" x14ac:dyDescent="0.3">
      <c r="A1750" t="s">
        <v>474</v>
      </c>
      <c r="B1750" s="77">
        <v>38203</v>
      </c>
      <c r="C1750" s="54">
        <v>0</v>
      </c>
      <c r="D1750" s="2">
        <v>21344.85</v>
      </c>
      <c r="E1750" t="s">
        <v>2345</v>
      </c>
      <c r="F1750" t="s">
        <v>2347</v>
      </c>
      <c r="G1750" t="s">
        <v>2355</v>
      </c>
      <c r="H1750" s="54">
        <f>DATEDIF(Table4_2[[#This Row],[Date of Birth]],$K$1,"y")</f>
        <v>18</v>
      </c>
    </row>
    <row r="1751" spans="1:8" x14ac:dyDescent="0.3">
      <c r="A1751" t="s">
        <v>52</v>
      </c>
      <c r="B1751" s="77">
        <v>24385</v>
      </c>
      <c r="C1751" s="54">
        <v>0</v>
      </c>
      <c r="D1751" s="2">
        <v>43921.18</v>
      </c>
      <c r="E1751" t="s">
        <v>2344</v>
      </c>
      <c r="F1751" t="s">
        <v>2344</v>
      </c>
      <c r="G1751" t="s">
        <v>2348</v>
      </c>
      <c r="H1751" s="54">
        <f>DATEDIF(Table4_2[[#This Row],[Date of Birth]],$K$1,"y")</f>
        <v>56</v>
      </c>
    </row>
    <row r="1752" spans="1:8" x14ac:dyDescent="0.3">
      <c r="A1752" t="s">
        <v>475</v>
      </c>
      <c r="B1752" s="77">
        <v>29565</v>
      </c>
      <c r="C1752" s="54">
        <v>2</v>
      </c>
      <c r="D1752" s="2">
        <v>21259.38</v>
      </c>
      <c r="E1752" t="s">
        <v>2345</v>
      </c>
      <c r="F1752" t="s">
        <v>2345</v>
      </c>
      <c r="G1752" t="s">
        <v>2351</v>
      </c>
      <c r="H1752" s="54">
        <f>DATEDIF(Table4_2[[#This Row],[Date of Birth]],$K$1,"y")</f>
        <v>42</v>
      </c>
    </row>
    <row r="1753" spans="1:8" x14ac:dyDescent="0.3">
      <c r="A1753" t="s">
        <v>476</v>
      </c>
      <c r="B1753" s="77">
        <v>27275</v>
      </c>
      <c r="C1753" s="54">
        <v>0</v>
      </c>
      <c r="D1753" s="2">
        <v>21232.18</v>
      </c>
      <c r="E1753" t="s">
        <v>2345</v>
      </c>
      <c r="F1753" t="s">
        <v>2344</v>
      </c>
      <c r="G1753" t="s">
        <v>2349</v>
      </c>
      <c r="H1753" s="54">
        <f>DATEDIF(Table4_2[[#This Row],[Date of Birth]],$K$1,"y")</f>
        <v>48</v>
      </c>
    </row>
    <row r="1754" spans="1:8" x14ac:dyDescent="0.3">
      <c r="A1754" t="s">
        <v>477</v>
      </c>
      <c r="B1754" s="77">
        <v>27316</v>
      </c>
      <c r="C1754" s="54">
        <v>0</v>
      </c>
      <c r="D1754" s="2">
        <v>21223.68</v>
      </c>
      <c r="E1754" t="s">
        <v>2345</v>
      </c>
      <c r="F1754" t="s">
        <v>2344</v>
      </c>
      <c r="G1754" t="s">
        <v>2346</v>
      </c>
      <c r="H1754" s="54">
        <f>DATEDIF(Table4_2[[#This Row],[Date of Birth]],$K$1,"y")</f>
        <v>48</v>
      </c>
    </row>
    <row r="1755" spans="1:8" x14ac:dyDescent="0.3">
      <c r="A1755" t="s">
        <v>478</v>
      </c>
      <c r="B1755" s="77">
        <v>25441</v>
      </c>
      <c r="C1755" s="54">
        <v>0</v>
      </c>
      <c r="D1755" s="2">
        <v>21195.82</v>
      </c>
      <c r="E1755" t="s">
        <v>2345</v>
      </c>
      <c r="F1755" t="s">
        <v>2347</v>
      </c>
      <c r="G1755" t="s">
        <v>2346</v>
      </c>
      <c r="H1755" s="54">
        <f>DATEDIF(Table4_2[[#This Row],[Date of Birth]],$K$1,"y")</f>
        <v>53</v>
      </c>
    </row>
    <row r="1756" spans="1:8" x14ac:dyDescent="0.3">
      <c r="A1756" t="s">
        <v>479</v>
      </c>
      <c r="B1756" s="77">
        <v>28452</v>
      </c>
      <c r="C1756" s="54">
        <v>2</v>
      </c>
      <c r="D1756" s="2">
        <v>21098.55</v>
      </c>
      <c r="E1756" t="s">
        <v>2345</v>
      </c>
      <c r="F1756" t="s">
        <v>2345</v>
      </c>
      <c r="G1756" t="s">
        <v>2348</v>
      </c>
      <c r="H1756" s="54">
        <f>DATEDIF(Table4_2[[#This Row],[Date of Birth]],$K$1,"y")</f>
        <v>45</v>
      </c>
    </row>
    <row r="1757" spans="1:8" x14ac:dyDescent="0.3">
      <c r="A1757" t="s">
        <v>480</v>
      </c>
      <c r="B1757" s="77">
        <v>30499</v>
      </c>
      <c r="C1757" s="54">
        <v>1</v>
      </c>
      <c r="D1757" s="2">
        <v>21082.16</v>
      </c>
      <c r="E1757" t="s">
        <v>2345</v>
      </c>
      <c r="F1757" t="s">
        <v>2344</v>
      </c>
      <c r="G1757" t="s">
        <v>2349</v>
      </c>
      <c r="H1757" s="54">
        <f>DATEDIF(Table4_2[[#This Row],[Date of Birth]],$K$1,"y")</f>
        <v>39</v>
      </c>
    </row>
    <row r="1758" spans="1:8" x14ac:dyDescent="0.3">
      <c r="A1758" t="s">
        <v>481</v>
      </c>
      <c r="B1758" s="77">
        <v>23700</v>
      </c>
      <c r="C1758" s="54">
        <v>0</v>
      </c>
      <c r="D1758" s="2">
        <v>20893.060000000001</v>
      </c>
      <c r="E1758" t="s">
        <v>2344</v>
      </c>
      <c r="F1758" t="s">
        <v>2345</v>
      </c>
      <c r="G1758" t="s">
        <v>2348</v>
      </c>
      <c r="H1758" s="54">
        <f>DATEDIF(Table4_2[[#This Row],[Date of Birth]],$K$1,"y")</f>
        <v>58</v>
      </c>
    </row>
    <row r="1759" spans="1:8" x14ac:dyDescent="0.3">
      <c r="A1759" t="s">
        <v>482</v>
      </c>
      <c r="B1759" s="77">
        <v>27736</v>
      </c>
      <c r="C1759" s="54">
        <v>0</v>
      </c>
      <c r="D1759" s="2">
        <v>20878.78</v>
      </c>
      <c r="E1759" t="s">
        <v>2344</v>
      </c>
      <c r="F1759" t="s">
        <v>2347</v>
      </c>
      <c r="G1759" t="s">
        <v>2355</v>
      </c>
      <c r="H1759" s="54">
        <f>DATEDIF(Table4_2[[#This Row],[Date of Birth]],$K$1,"y")</f>
        <v>47</v>
      </c>
    </row>
    <row r="1760" spans="1:8" x14ac:dyDescent="0.3">
      <c r="A1760" t="s">
        <v>483</v>
      </c>
      <c r="B1760" s="77">
        <v>24723</v>
      </c>
      <c r="C1760" s="54">
        <v>0</v>
      </c>
      <c r="D1760" s="2">
        <v>20781.490000000002</v>
      </c>
      <c r="E1760" t="s">
        <v>2344</v>
      </c>
      <c r="F1760" t="s">
        <v>2345</v>
      </c>
      <c r="G1760" t="s">
        <v>2346</v>
      </c>
      <c r="H1760" s="54">
        <f>DATEDIF(Table4_2[[#This Row],[Date of Birth]],$K$1,"y")</f>
        <v>55</v>
      </c>
    </row>
    <row r="1761" spans="1:8" x14ac:dyDescent="0.3">
      <c r="A1761" t="s">
        <v>484</v>
      </c>
      <c r="B1761" s="77">
        <v>31628</v>
      </c>
      <c r="C1761" s="54">
        <v>1</v>
      </c>
      <c r="D1761" s="2">
        <v>20773.63</v>
      </c>
      <c r="E1761" t="s">
        <v>2344</v>
      </c>
      <c r="F1761" t="s">
        <v>2345</v>
      </c>
      <c r="G1761" t="s">
        <v>2359</v>
      </c>
      <c r="H1761" s="54">
        <f>DATEDIF(Table4_2[[#This Row],[Date of Birth]],$K$1,"y")</f>
        <v>36</v>
      </c>
    </row>
    <row r="1762" spans="1:8" x14ac:dyDescent="0.3">
      <c r="A1762" t="s">
        <v>53</v>
      </c>
      <c r="B1762" s="77">
        <v>29535</v>
      </c>
      <c r="C1762" s="54">
        <v>2</v>
      </c>
      <c r="D1762" s="2">
        <v>43896.38</v>
      </c>
      <c r="E1762" t="s">
        <v>2344</v>
      </c>
      <c r="F1762" t="s">
        <v>2347</v>
      </c>
      <c r="G1762" t="s">
        <v>2346</v>
      </c>
      <c r="H1762" s="54">
        <f>DATEDIF(Table4_2[[#This Row],[Date of Birth]],$K$1,"y")</f>
        <v>42</v>
      </c>
    </row>
    <row r="1763" spans="1:8" x14ac:dyDescent="0.3">
      <c r="A1763" t="s">
        <v>485</v>
      </c>
      <c r="B1763" s="77">
        <v>33861</v>
      </c>
      <c r="C1763" s="54">
        <v>3</v>
      </c>
      <c r="D1763" s="2">
        <v>20745.990000000002</v>
      </c>
      <c r="E1763" t="s">
        <v>2345</v>
      </c>
      <c r="F1763" t="s">
        <v>2347</v>
      </c>
      <c r="G1763" t="s">
        <v>2348</v>
      </c>
      <c r="H1763" s="54">
        <f>DATEDIF(Table4_2[[#This Row],[Date of Birth]],$K$1,"y")</f>
        <v>30</v>
      </c>
    </row>
    <row r="1764" spans="1:8" x14ac:dyDescent="0.3">
      <c r="A1764" t="s">
        <v>486</v>
      </c>
      <c r="B1764" s="77">
        <v>23955</v>
      </c>
      <c r="C1764" s="54">
        <v>0</v>
      </c>
      <c r="D1764" s="2">
        <v>20709.02</v>
      </c>
      <c r="E1764" t="s">
        <v>2345</v>
      </c>
      <c r="F1764" t="s">
        <v>2344</v>
      </c>
      <c r="G1764" t="s">
        <v>2351</v>
      </c>
      <c r="H1764" s="54">
        <f>DATEDIF(Table4_2[[#This Row],[Date of Birth]],$K$1,"y")</f>
        <v>57</v>
      </c>
    </row>
    <row r="1765" spans="1:8" x14ac:dyDescent="0.3">
      <c r="A1765" t="s">
        <v>487</v>
      </c>
      <c r="B1765" s="77">
        <v>24823</v>
      </c>
      <c r="C1765" s="54">
        <v>0</v>
      </c>
      <c r="D1765" s="2">
        <v>20630.28</v>
      </c>
      <c r="E1765" t="s">
        <v>2344</v>
      </c>
      <c r="F1765" t="s">
        <v>2345</v>
      </c>
      <c r="G1765" t="s">
        <v>2349</v>
      </c>
      <c r="H1765" s="54">
        <f>DATEDIF(Table4_2[[#This Row],[Date of Birth]],$K$1,"y")</f>
        <v>55</v>
      </c>
    </row>
    <row r="1766" spans="1:8" x14ac:dyDescent="0.3">
      <c r="A1766" t="s">
        <v>488</v>
      </c>
      <c r="B1766" s="77">
        <v>24297</v>
      </c>
      <c r="C1766" s="54">
        <v>0</v>
      </c>
      <c r="D1766" s="2">
        <v>20568.32</v>
      </c>
      <c r="E1766" t="s">
        <v>2345</v>
      </c>
      <c r="F1766" t="s">
        <v>2344</v>
      </c>
      <c r="G1766" t="s">
        <v>2348</v>
      </c>
      <c r="H1766" s="54">
        <f>DATEDIF(Table4_2[[#This Row],[Date of Birth]],$K$1,"y")</f>
        <v>56</v>
      </c>
    </row>
    <row r="1767" spans="1:8" x14ac:dyDescent="0.3">
      <c r="A1767" t="s">
        <v>489</v>
      </c>
      <c r="B1767" s="77">
        <v>25489</v>
      </c>
      <c r="C1767" s="54">
        <v>3</v>
      </c>
      <c r="D1767" s="2">
        <v>20463</v>
      </c>
      <c r="E1767" t="s">
        <v>2344</v>
      </c>
      <c r="F1767" t="s">
        <v>2344</v>
      </c>
      <c r="G1767" t="s">
        <v>2346</v>
      </c>
      <c r="H1767" s="54">
        <f>DATEDIF(Table4_2[[#This Row],[Date of Birth]],$K$1,"y")</f>
        <v>53</v>
      </c>
    </row>
    <row r="1768" spans="1:8" x14ac:dyDescent="0.3">
      <c r="A1768" t="s">
        <v>490</v>
      </c>
      <c r="B1768" s="77">
        <v>22937</v>
      </c>
      <c r="C1768" s="54">
        <v>0</v>
      </c>
      <c r="D1768" s="2">
        <v>20446.849999999999</v>
      </c>
      <c r="E1768" t="s">
        <v>2344</v>
      </c>
      <c r="F1768" t="s">
        <v>2347</v>
      </c>
      <c r="G1768" t="s">
        <v>2348</v>
      </c>
      <c r="H1768" s="54">
        <f>DATEDIF(Table4_2[[#This Row],[Date of Birth]],$K$1,"y")</f>
        <v>60</v>
      </c>
    </row>
    <row r="1769" spans="1:8" x14ac:dyDescent="0.3">
      <c r="A1769" t="s">
        <v>491</v>
      </c>
      <c r="B1769" s="77">
        <v>31240</v>
      </c>
      <c r="C1769" s="54">
        <v>0</v>
      </c>
      <c r="D1769" s="2">
        <v>20420.599999999999</v>
      </c>
      <c r="E1769" t="s">
        <v>2345</v>
      </c>
      <c r="F1769" t="s">
        <v>2344</v>
      </c>
      <c r="G1769" t="s">
        <v>2349</v>
      </c>
      <c r="H1769" s="54">
        <f>DATEDIF(Table4_2[[#This Row],[Date of Birth]],$K$1,"y")</f>
        <v>37</v>
      </c>
    </row>
    <row r="1770" spans="1:8" x14ac:dyDescent="0.3">
      <c r="A1770" t="s">
        <v>492</v>
      </c>
      <c r="B1770" s="77">
        <v>22829</v>
      </c>
      <c r="C1770" s="54">
        <v>0</v>
      </c>
      <c r="D1770" s="2">
        <v>20354.5</v>
      </c>
      <c r="E1770" t="s">
        <v>2345</v>
      </c>
      <c r="F1770" t="s">
        <v>2344</v>
      </c>
      <c r="G1770" t="s">
        <v>2361</v>
      </c>
      <c r="H1770" s="54">
        <f>DATEDIF(Table4_2[[#This Row],[Date of Birth]],$K$1,"y")</f>
        <v>60</v>
      </c>
    </row>
    <row r="1771" spans="1:8" x14ac:dyDescent="0.3">
      <c r="A1771" t="s">
        <v>493</v>
      </c>
      <c r="B1771" s="77">
        <v>31307</v>
      </c>
      <c r="C1771" s="54">
        <v>1</v>
      </c>
      <c r="D1771" s="2">
        <v>20296.86</v>
      </c>
      <c r="E1771" t="s">
        <v>2345</v>
      </c>
      <c r="F1771" t="s">
        <v>2347</v>
      </c>
      <c r="G1771" t="s">
        <v>2355</v>
      </c>
      <c r="H1771" s="54">
        <f>DATEDIF(Table4_2[[#This Row],[Date of Birth]],$K$1,"y")</f>
        <v>37</v>
      </c>
    </row>
    <row r="1772" spans="1:8" x14ac:dyDescent="0.3">
      <c r="A1772" t="s">
        <v>494</v>
      </c>
      <c r="B1772" s="77">
        <v>34219</v>
      </c>
      <c r="C1772" s="54">
        <v>1</v>
      </c>
      <c r="D1772" s="2">
        <v>20277.810000000001</v>
      </c>
      <c r="E1772" t="s">
        <v>2345</v>
      </c>
      <c r="F1772" t="s">
        <v>2345</v>
      </c>
      <c r="G1772" t="s">
        <v>2352</v>
      </c>
      <c r="H1772" s="54">
        <f>DATEDIF(Table4_2[[#This Row],[Date of Birth]],$K$1,"y")</f>
        <v>29</v>
      </c>
    </row>
    <row r="1773" spans="1:8" x14ac:dyDescent="0.3">
      <c r="A1773" t="s">
        <v>54</v>
      </c>
      <c r="B1773" s="77">
        <v>24290</v>
      </c>
      <c r="C1773" s="54">
        <v>0</v>
      </c>
      <c r="D1773" s="2">
        <v>43817.45</v>
      </c>
      <c r="E1773" t="s">
        <v>2344</v>
      </c>
      <c r="F1773" t="s">
        <v>2345</v>
      </c>
      <c r="G1773" t="s">
        <v>2348</v>
      </c>
      <c r="H1773" s="54">
        <f>DATEDIF(Table4_2[[#This Row],[Date of Birth]],$K$1,"y")</f>
        <v>56</v>
      </c>
    </row>
    <row r="1774" spans="1:8" x14ac:dyDescent="0.3">
      <c r="A1774" t="s">
        <v>495</v>
      </c>
      <c r="B1774" s="77">
        <v>24341</v>
      </c>
      <c r="C1774" s="54">
        <v>0</v>
      </c>
      <c r="D1774" s="2">
        <v>20253.84</v>
      </c>
      <c r="E1774" t="s">
        <v>2344</v>
      </c>
      <c r="F1774" t="s">
        <v>2345</v>
      </c>
      <c r="G1774" t="s">
        <v>2348</v>
      </c>
      <c r="H1774" s="54">
        <f>DATEDIF(Table4_2[[#This Row],[Date of Birth]],$K$1,"y")</f>
        <v>56</v>
      </c>
    </row>
    <row r="1775" spans="1:8" x14ac:dyDescent="0.3">
      <c r="A1775" t="s">
        <v>496</v>
      </c>
      <c r="B1775" s="77">
        <v>32067</v>
      </c>
      <c r="C1775" s="54">
        <v>0</v>
      </c>
      <c r="D1775" s="2">
        <v>20234.849999999999</v>
      </c>
      <c r="E1775" t="s">
        <v>2344</v>
      </c>
      <c r="F1775" t="s">
        <v>2345</v>
      </c>
      <c r="G1775" t="s">
        <v>2348</v>
      </c>
      <c r="H1775" s="54">
        <f>DATEDIF(Table4_2[[#This Row],[Date of Birth]],$K$1,"y")</f>
        <v>35</v>
      </c>
    </row>
    <row r="1776" spans="1:8" x14ac:dyDescent="0.3">
      <c r="A1776" t="s">
        <v>497</v>
      </c>
      <c r="B1776" s="77">
        <v>34493</v>
      </c>
      <c r="C1776" s="54">
        <v>2</v>
      </c>
      <c r="D1776" s="2">
        <v>20177.669999999998</v>
      </c>
      <c r="E1776" t="s">
        <v>2344</v>
      </c>
      <c r="F1776" t="s">
        <v>2347</v>
      </c>
      <c r="G1776" t="s">
        <v>2349</v>
      </c>
      <c r="H1776" s="54">
        <f>DATEDIF(Table4_2[[#This Row],[Date of Birth]],$K$1,"y")</f>
        <v>29</v>
      </c>
    </row>
    <row r="1777" spans="1:8" x14ac:dyDescent="0.3">
      <c r="A1777" t="s">
        <v>498</v>
      </c>
      <c r="B1777" s="77">
        <v>37446</v>
      </c>
      <c r="C1777" s="54">
        <v>0</v>
      </c>
      <c r="D1777" s="2">
        <v>20167.34</v>
      </c>
      <c r="E1777" t="s">
        <v>2345</v>
      </c>
      <c r="F1777" t="s">
        <v>2345</v>
      </c>
      <c r="G1777" t="s">
        <v>2349</v>
      </c>
      <c r="H1777" s="54">
        <f>DATEDIF(Table4_2[[#This Row],[Date of Birth]],$K$1,"y")</f>
        <v>20</v>
      </c>
    </row>
    <row r="1778" spans="1:8" x14ac:dyDescent="0.3">
      <c r="A1778" t="s">
        <v>499</v>
      </c>
      <c r="B1778" s="77">
        <v>30595</v>
      </c>
      <c r="C1778" s="54">
        <v>0</v>
      </c>
      <c r="D1778" s="2">
        <v>20149.32</v>
      </c>
      <c r="E1778" t="s">
        <v>2344</v>
      </c>
      <c r="F1778" t="s">
        <v>2347</v>
      </c>
      <c r="G1778" t="s">
        <v>2352</v>
      </c>
      <c r="H1778" s="54">
        <f>DATEDIF(Table4_2[[#This Row],[Date of Birth]],$K$1,"y")</f>
        <v>39</v>
      </c>
    </row>
    <row r="1779" spans="1:8" x14ac:dyDescent="0.3">
      <c r="A1779" t="s">
        <v>500</v>
      </c>
      <c r="B1779" s="77">
        <v>32349</v>
      </c>
      <c r="C1779" s="54">
        <v>1</v>
      </c>
      <c r="D1779" s="2">
        <v>20009.63</v>
      </c>
      <c r="E1779" t="s">
        <v>2344</v>
      </c>
      <c r="F1779" t="s">
        <v>2347</v>
      </c>
      <c r="G1779" t="s">
        <v>2348</v>
      </c>
      <c r="H1779" s="54">
        <f>DATEDIF(Table4_2[[#This Row],[Date of Birth]],$K$1,"y")</f>
        <v>34</v>
      </c>
    </row>
    <row r="1780" spans="1:8" x14ac:dyDescent="0.3">
      <c r="A1780" t="s">
        <v>501</v>
      </c>
      <c r="B1780" s="77">
        <v>24329</v>
      </c>
      <c r="C1780" s="54">
        <v>0</v>
      </c>
      <c r="D1780" s="2">
        <v>19995.29</v>
      </c>
      <c r="E1780" t="s">
        <v>2347</v>
      </c>
      <c r="F1780" t="s">
        <v>2345</v>
      </c>
      <c r="G1780" t="s">
        <v>2361</v>
      </c>
      <c r="H1780" s="54">
        <f>DATEDIF(Table4_2[[#This Row],[Date of Birth]],$K$1,"y")</f>
        <v>56</v>
      </c>
    </row>
    <row r="1781" spans="1:8" x14ac:dyDescent="0.3">
      <c r="A1781" t="s">
        <v>502</v>
      </c>
      <c r="B1781" s="77">
        <v>29503</v>
      </c>
      <c r="C1781" s="54">
        <v>0</v>
      </c>
      <c r="D1781" s="2">
        <v>19964.75</v>
      </c>
      <c r="E1781" t="s">
        <v>2347</v>
      </c>
      <c r="F1781" t="s">
        <v>2344</v>
      </c>
      <c r="G1781" t="s">
        <v>2355</v>
      </c>
      <c r="H1781" s="54">
        <f>DATEDIF(Table4_2[[#This Row],[Date of Birth]],$K$1,"y")</f>
        <v>42</v>
      </c>
    </row>
    <row r="1782" spans="1:8" x14ac:dyDescent="0.3">
      <c r="A1782" t="s">
        <v>503</v>
      </c>
      <c r="B1782" s="77">
        <v>35721</v>
      </c>
      <c r="C1782" s="54">
        <v>3</v>
      </c>
      <c r="D1782" s="2">
        <v>19933.46</v>
      </c>
      <c r="E1782" t="s">
        <v>2347</v>
      </c>
      <c r="F1782" t="s">
        <v>2345</v>
      </c>
      <c r="G1782" t="s">
        <v>2349</v>
      </c>
      <c r="H1782" s="54">
        <f>DATEDIF(Table4_2[[#This Row],[Date of Birth]],$K$1,"y")</f>
        <v>25</v>
      </c>
    </row>
    <row r="1783" spans="1:8" x14ac:dyDescent="0.3">
      <c r="A1783" t="s">
        <v>504</v>
      </c>
      <c r="B1783" s="77">
        <v>29158</v>
      </c>
      <c r="C1783" s="54">
        <v>2</v>
      </c>
      <c r="D1783" s="2">
        <v>19798.05</v>
      </c>
      <c r="E1783" t="s">
        <v>2347</v>
      </c>
      <c r="F1783" t="s">
        <v>2347</v>
      </c>
      <c r="G1783" t="s">
        <v>2355</v>
      </c>
      <c r="H1783" s="54">
        <f>DATEDIF(Table4_2[[#This Row],[Date of Birth]],$K$1,"y")</f>
        <v>43</v>
      </c>
    </row>
    <row r="1784" spans="1:8" x14ac:dyDescent="0.3">
      <c r="A1784" t="s">
        <v>10</v>
      </c>
      <c r="B1784" s="77">
        <v>32678</v>
      </c>
      <c r="C1784" s="54">
        <v>0</v>
      </c>
      <c r="D1784" s="2">
        <v>55135.4</v>
      </c>
      <c r="E1784" t="s">
        <v>2347</v>
      </c>
      <c r="F1784" t="s">
        <v>2344</v>
      </c>
      <c r="G1784" t="s">
        <v>2348</v>
      </c>
      <c r="H1784" s="54">
        <f>DATEDIF(Table4_2[[#This Row],[Date of Birth]],$K$1,"y")</f>
        <v>33</v>
      </c>
    </row>
    <row r="1785" spans="1:8" x14ac:dyDescent="0.3">
      <c r="A1785" t="s">
        <v>55</v>
      </c>
      <c r="B1785" s="77">
        <v>24405</v>
      </c>
      <c r="C1785" s="54">
        <v>2</v>
      </c>
      <c r="D1785" s="2">
        <v>43813.87</v>
      </c>
      <c r="E1785" t="s">
        <v>2344</v>
      </c>
      <c r="F1785" t="s">
        <v>2344</v>
      </c>
      <c r="G1785" t="s">
        <v>2346</v>
      </c>
      <c r="H1785" s="54">
        <f>DATEDIF(Table4_2[[#This Row],[Date of Birth]],$K$1,"y")</f>
        <v>56</v>
      </c>
    </row>
    <row r="1786" spans="1:8" x14ac:dyDescent="0.3">
      <c r="A1786" t="s">
        <v>505</v>
      </c>
      <c r="B1786" s="77">
        <v>26464</v>
      </c>
      <c r="C1786" s="54">
        <v>3</v>
      </c>
      <c r="D1786" s="2">
        <v>19749.38</v>
      </c>
      <c r="E1786" t="s">
        <v>2347</v>
      </c>
      <c r="F1786" t="s">
        <v>2345</v>
      </c>
      <c r="G1786" t="s">
        <v>2346</v>
      </c>
      <c r="H1786" s="54">
        <f>DATEDIF(Table4_2[[#This Row],[Date of Birth]],$K$1,"y")</f>
        <v>50</v>
      </c>
    </row>
    <row r="1787" spans="1:8" x14ac:dyDescent="0.3">
      <c r="A1787" t="s">
        <v>506</v>
      </c>
      <c r="B1787" s="77">
        <v>33093</v>
      </c>
      <c r="C1787" s="54">
        <v>1</v>
      </c>
      <c r="D1787" s="2">
        <v>19719.689999999999</v>
      </c>
      <c r="E1787" t="s">
        <v>2347</v>
      </c>
      <c r="F1787" t="s">
        <v>2344</v>
      </c>
      <c r="G1787" t="s">
        <v>2346</v>
      </c>
      <c r="H1787" s="54">
        <f>DATEDIF(Table4_2[[#This Row],[Date of Birth]],$K$1,"y")</f>
        <v>32</v>
      </c>
    </row>
    <row r="1788" spans="1:8" x14ac:dyDescent="0.3">
      <c r="A1788" t="s">
        <v>507</v>
      </c>
      <c r="B1788" s="77">
        <v>34573</v>
      </c>
      <c r="C1788" s="54">
        <v>0</v>
      </c>
      <c r="D1788" s="2">
        <v>19673.34</v>
      </c>
      <c r="E1788" t="s">
        <v>2347</v>
      </c>
      <c r="F1788" t="s">
        <v>2344</v>
      </c>
      <c r="G1788" t="s">
        <v>2348</v>
      </c>
      <c r="H1788" s="54">
        <f>DATEDIF(Table4_2[[#This Row],[Date of Birth]],$K$1,"y")</f>
        <v>28</v>
      </c>
    </row>
    <row r="1789" spans="1:8" x14ac:dyDescent="0.3">
      <c r="A1789" t="s">
        <v>508</v>
      </c>
      <c r="B1789" s="77">
        <v>28757</v>
      </c>
      <c r="C1789" s="54">
        <v>1</v>
      </c>
      <c r="D1789" s="2">
        <v>19594.810000000001</v>
      </c>
      <c r="E1789" t="s">
        <v>2347</v>
      </c>
      <c r="F1789" t="s">
        <v>2347</v>
      </c>
      <c r="G1789" t="s">
        <v>2355</v>
      </c>
      <c r="H1789" s="54">
        <f>DATEDIF(Table4_2[[#This Row],[Date of Birth]],$K$1,"y")</f>
        <v>44</v>
      </c>
    </row>
    <row r="1790" spans="1:8" x14ac:dyDescent="0.3">
      <c r="A1790" t="s">
        <v>509</v>
      </c>
      <c r="B1790" s="77">
        <v>23206</v>
      </c>
      <c r="C1790" s="54">
        <v>0</v>
      </c>
      <c r="D1790" s="2">
        <v>19551.34</v>
      </c>
      <c r="E1790" t="s">
        <v>2347</v>
      </c>
      <c r="F1790" t="s">
        <v>2345</v>
      </c>
      <c r="G1790" t="s">
        <v>2348</v>
      </c>
      <c r="H1790" s="54">
        <f>DATEDIF(Table4_2[[#This Row],[Date of Birth]],$K$1,"y")</f>
        <v>59</v>
      </c>
    </row>
    <row r="1791" spans="1:8" x14ac:dyDescent="0.3">
      <c r="A1791" t="s">
        <v>510</v>
      </c>
      <c r="B1791" s="77">
        <v>31307</v>
      </c>
      <c r="C1791" s="54">
        <v>0</v>
      </c>
      <c r="D1791" s="2">
        <v>19539.240000000002</v>
      </c>
      <c r="E1791" t="s">
        <v>2347</v>
      </c>
      <c r="F1791" t="s">
        <v>2347</v>
      </c>
      <c r="G1791" t="s">
        <v>2346</v>
      </c>
      <c r="H1791" s="54">
        <f>DATEDIF(Table4_2[[#This Row],[Date of Birth]],$K$1,"y")</f>
        <v>37</v>
      </c>
    </row>
    <row r="1792" spans="1:8" x14ac:dyDescent="0.3">
      <c r="A1792" t="s">
        <v>511</v>
      </c>
      <c r="B1792" s="77">
        <v>33835</v>
      </c>
      <c r="C1792" s="54">
        <v>1</v>
      </c>
      <c r="D1792" s="2">
        <v>19521.97</v>
      </c>
      <c r="E1792" t="s">
        <v>2347</v>
      </c>
      <c r="F1792" t="s">
        <v>2344</v>
      </c>
      <c r="G1792" t="s">
        <v>2346</v>
      </c>
      <c r="H1792" s="54">
        <f>DATEDIF(Table4_2[[#This Row],[Date of Birth]],$K$1,"y")</f>
        <v>30</v>
      </c>
    </row>
    <row r="1793" spans="1:8" x14ac:dyDescent="0.3">
      <c r="A1793" t="s">
        <v>512</v>
      </c>
      <c r="B1793" s="77">
        <v>29533</v>
      </c>
      <c r="C1793" s="54">
        <v>0</v>
      </c>
      <c r="D1793" s="2">
        <v>19515.54</v>
      </c>
      <c r="E1793" t="s">
        <v>2347</v>
      </c>
      <c r="F1793" t="s">
        <v>2347</v>
      </c>
      <c r="G1793" t="s">
        <v>2346</v>
      </c>
      <c r="H1793" s="54">
        <f>DATEDIF(Table4_2[[#This Row],[Date of Birth]],$K$1,"y")</f>
        <v>42</v>
      </c>
    </row>
    <row r="1794" spans="1:8" x14ac:dyDescent="0.3">
      <c r="A1794" t="s">
        <v>513</v>
      </c>
      <c r="B1794" s="77">
        <v>32111</v>
      </c>
      <c r="C1794" s="54">
        <v>4</v>
      </c>
      <c r="D1794" s="2">
        <v>19496.72</v>
      </c>
      <c r="E1794" t="s">
        <v>2347</v>
      </c>
      <c r="F1794" t="s">
        <v>2345</v>
      </c>
      <c r="G1794" t="s">
        <v>2351</v>
      </c>
      <c r="H1794" s="54">
        <f>DATEDIF(Table4_2[[#This Row],[Date of Birth]],$K$1,"y")</f>
        <v>35</v>
      </c>
    </row>
    <row r="1795" spans="1:8" x14ac:dyDescent="0.3">
      <c r="A1795" t="s">
        <v>514</v>
      </c>
      <c r="B1795" s="77">
        <v>30300</v>
      </c>
      <c r="C1795" s="54">
        <v>2</v>
      </c>
      <c r="D1795" s="2">
        <v>19444.27</v>
      </c>
      <c r="E1795" t="s">
        <v>2347</v>
      </c>
      <c r="F1795" t="s">
        <v>2347</v>
      </c>
      <c r="G1795" t="s">
        <v>2346</v>
      </c>
      <c r="H1795" s="54">
        <f>DATEDIF(Table4_2[[#This Row],[Date of Birth]],$K$1,"y")</f>
        <v>40</v>
      </c>
    </row>
    <row r="1796" spans="1:8" x14ac:dyDescent="0.3">
      <c r="A1796" t="s">
        <v>56</v>
      </c>
      <c r="B1796" s="77">
        <v>31775</v>
      </c>
      <c r="C1796" s="54">
        <v>3</v>
      </c>
      <c r="D1796" s="2">
        <v>43753.34</v>
      </c>
      <c r="E1796" t="s">
        <v>2344</v>
      </c>
      <c r="F1796" t="s">
        <v>2347</v>
      </c>
      <c r="G1796" t="s">
        <v>2350</v>
      </c>
      <c r="H1796" s="54">
        <f>DATEDIF(Table4_2[[#This Row],[Date of Birth]],$K$1,"y")</f>
        <v>36</v>
      </c>
    </row>
    <row r="1797" spans="1:8" x14ac:dyDescent="0.3">
      <c r="A1797" t="s">
        <v>515</v>
      </c>
      <c r="B1797" s="77">
        <v>34218</v>
      </c>
      <c r="C1797" s="54">
        <v>2</v>
      </c>
      <c r="D1797" s="2">
        <v>19442.349999999999</v>
      </c>
      <c r="E1797" t="s">
        <v>2347</v>
      </c>
      <c r="F1797" t="s">
        <v>2345</v>
      </c>
      <c r="G1797" t="s">
        <v>2348</v>
      </c>
      <c r="H1797" s="54">
        <f>DATEDIF(Table4_2[[#This Row],[Date of Birth]],$K$1,"y")</f>
        <v>29</v>
      </c>
    </row>
    <row r="1798" spans="1:8" x14ac:dyDescent="0.3">
      <c r="A1798" t="s">
        <v>516</v>
      </c>
      <c r="B1798" s="77">
        <v>31958</v>
      </c>
      <c r="C1798" s="54">
        <v>3</v>
      </c>
      <c r="D1798" s="2">
        <v>19362</v>
      </c>
      <c r="E1798" t="s">
        <v>2347</v>
      </c>
      <c r="F1798" t="s">
        <v>2345</v>
      </c>
      <c r="G1798" t="s">
        <v>2346</v>
      </c>
      <c r="H1798" s="54">
        <f>DATEDIF(Table4_2[[#This Row],[Date of Birth]],$K$1,"y")</f>
        <v>35</v>
      </c>
    </row>
    <row r="1799" spans="1:8" x14ac:dyDescent="0.3">
      <c r="A1799" t="s">
        <v>517</v>
      </c>
      <c r="B1799" s="77">
        <v>33474</v>
      </c>
      <c r="C1799" s="54">
        <v>0</v>
      </c>
      <c r="D1799" s="2">
        <v>19350.37</v>
      </c>
      <c r="E1799" t="s">
        <v>2347</v>
      </c>
      <c r="F1799" t="s">
        <v>2345</v>
      </c>
      <c r="G1799" t="s">
        <v>2346</v>
      </c>
      <c r="H1799" s="54">
        <f>DATEDIF(Table4_2[[#This Row],[Date of Birth]],$K$1,"y")</f>
        <v>31</v>
      </c>
    </row>
    <row r="1800" spans="1:8" x14ac:dyDescent="0.3">
      <c r="A1800" t="s">
        <v>518</v>
      </c>
      <c r="B1800" s="77">
        <v>24426</v>
      </c>
      <c r="C1800" s="54">
        <v>0</v>
      </c>
      <c r="D1800" s="2">
        <v>19321.060000000001</v>
      </c>
      <c r="E1800" t="s">
        <v>2347</v>
      </c>
      <c r="F1800" t="s">
        <v>2347</v>
      </c>
      <c r="G1800" t="s">
        <v>2348</v>
      </c>
      <c r="H1800" s="54">
        <f>DATEDIF(Table4_2[[#This Row],[Date of Birth]],$K$1,"y")</f>
        <v>56</v>
      </c>
    </row>
    <row r="1801" spans="1:8" x14ac:dyDescent="0.3">
      <c r="A1801" t="s">
        <v>519</v>
      </c>
      <c r="B1801" s="77">
        <v>24682</v>
      </c>
      <c r="C1801" s="54">
        <v>0</v>
      </c>
      <c r="D1801" s="2">
        <v>19259.96</v>
      </c>
      <c r="E1801" t="s">
        <v>2347</v>
      </c>
      <c r="F1801" t="s">
        <v>2347</v>
      </c>
      <c r="G1801" t="s">
        <v>2348</v>
      </c>
      <c r="H1801" s="54">
        <f>DATEDIF(Table4_2[[#This Row],[Date of Birth]],$K$1,"y")</f>
        <v>55</v>
      </c>
    </row>
    <row r="1802" spans="1:8" x14ac:dyDescent="0.3">
      <c r="A1802" t="s">
        <v>520</v>
      </c>
      <c r="B1802" s="77">
        <v>31409</v>
      </c>
      <c r="C1802" s="54">
        <v>0</v>
      </c>
      <c r="D1802" s="2">
        <v>19214.71</v>
      </c>
      <c r="E1802" t="s">
        <v>2347</v>
      </c>
      <c r="F1802" t="s">
        <v>2345</v>
      </c>
      <c r="G1802" t="s">
        <v>2346</v>
      </c>
      <c r="H1802" s="54">
        <f>DATEDIF(Table4_2[[#This Row],[Date of Birth]],$K$1,"y")</f>
        <v>37</v>
      </c>
    </row>
    <row r="1803" spans="1:8" x14ac:dyDescent="0.3">
      <c r="A1803" t="s">
        <v>521</v>
      </c>
      <c r="B1803" s="77">
        <v>33497</v>
      </c>
      <c r="C1803" s="54">
        <v>3</v>
      </c>
      <c r="D1803" s="2">
        <v>19199.939999999999</v>
      </c>
      <c r="E1803" t="s">
        <v>2347</v>
      </c>
      <c r="F1803" t="s">
        <v>2345</v>
      </c>
      <c r="G1803" t="s">
        <v>2349</v>
      </c>
      <c r="H1803" s="54">
        <f>DATEDIF(Table4_2[[#This Row],[Date of Birth]],$K$1,"y")</f>
        <v>31</v>
      </c>
    </row>
    <row r="1804" spans="1:8" x14ac:dyDescent="0.3">
      <c r="A1804" t="s">
        <v>522</v>
      </c>
      <c r="B1804" s="77">
        <v>29038</v>
      </c>
      <c r="C1804" s="54">
        <v>2</v>
      </c>
      <c r="D1804" s="2">
        <v>19144.580000000002</v>
      </c>
      <c r="E1804" t="s">
        <v>2347</v>
      </c>
      <c r="F1804" t="s">
        <v>2347</v>
      </c>
      <c r="G1804" t="s">
        <v>2355</v>
      </c>
      <c r="H1804" s="54">
        <f>DATEDIF(Table4_2[[#This Row],[Date of Birth]],$K$1,"y")</f>
        <v>43</v>
      </c>
    </row>
    <row r="1805" spans="1:8" x14ac:dyDescent="0.3">
      <c r="A1805" t="s">
        <v>523</v>
      </c>
      <c r="B1805" s="77">
        <v>34240</v>
      </c>
      <c r="C1805" s="54">
        <v>1</v>
      </c>
      <c r="D1805" s="2">
        <v>19107.78</v>
      </c>
      <c r="E1805" t="s">
        <v>2347</v>
      </c>
      <c r="F1805" t="s">
        <v>2344</v>
      </c>
      <c r="G1805" t="s">
        <v>2346</v>
      </c>
      <c r="H1805" s="54">
        <f>DATEDIF(Table4_2[[#This Row],[Date of Birth]],$K$1,"y")</f>
        <v>29</v>
      </c>
    </row>
    <row r="1806" spans="1:8" x14ac:dyDescent="0.3">
      <c r="A1806" t="s">
        <v>524</v>
      </c>
      <c r="B1806" s="77">
        <v>32664</v>
      </c>
      <c r="C1806" s="54">
        <v>1</v>
      </c>
      <c r="D1806" s="2">
        <v>19040.88</v>
      </c>
      <c r="E1806" t="s">
        <v>2347</v>
      </c>
      <c r="F1806" t="s">
        <v>2345</v>
      </c>
      <c r="G1806" t="s">
        <v>2349</v>
      </c>
      <c r="H1806" s="54">
        <f>DATEDIF(Table4_2[[#This Row],[Date of Birth]],$K$1,"y")</f>
        <v>34</v>
      </c>
    </row>
    <row r="1807" spans="1:8" x14ac:dyDescent="0.3">
      <c r="A1807" t="s">
        <v>57</v>
      </c>
      <c r="B1807" s="77">
        <v>23976</v>
      </c>
      <c r="C1807" s="54">
        <v>0</v>
      </c>
      <c r="D1807" s="2">
        <v>43578.94</v>
      </c>
      <c r="E1807" t="s">
        <v>2344</v>
      </c>
      <c r="F1807" t="s">
        <v>2344</v>
      </c>
      <c r="G1807" t="s">
        <v>2348</v>
      </c>
      <c r="H1807" s="54">
        <f>DATEDIF(Table4_2[[#This Row],[Date of Birth]],$K$1,"y")</f>
        <v>57</v>
      </c>
    </row>
    <row r="1808" spans="1:8" x14ac:dyDescent="0.3">
      <c r="A1808" t="s">
        <v>525</v>
      </c>
      <c r="B1808" s="77">
        <v>30669</v>
      </c>
      <c r="C1808" s="54">
        <v>5</v>
      </c>
      <c r="D1808" s="2">
        <v>19023.259999999998</v>
      </c>
      <c r="E1808" t="s">
        <v>2347</v>
      </c>
      <c r="F1808" t="s">
        <v>2345</v>
      </c>
      <c r="G1808" t="s">
        <v>2349</v>
      </c>
      <c r="H1808" s="54">
        <f>DATEDIF(Table4_2[[#This Row],[Date of Birth]],$K$1,"y")</f>
        <v>39</v>
      </c>
    </row>
    <row r="1809" spans="1:8" x14ac:dyDescent="0.3">
      <c r="A1809" t="s">
        <v>526</v>
      </c>
      <c r="B1809" s="77">
        <v>32440</v>
      </c>
      <c r="C1809" s="54">
        <v>2</v>
      </c>
      <c r="D1809" s="2">
        <v>18972.5</v>
      </c>
      <c r="E1809" t="s">
        <v>2347</v>
      </c>
      <c r="F1809" t="s">
        <v>2345</v>
      </c>
      <c r="G1809" t="s">
        <v>2346</v>
      </c>
      <c r="H1809" s="54">
        <f>DATEDIF(Table4_2[[#This Row],[Date of Birth]],$K$1,"y")</f>
        <v>34</v>
      </c>
    </row>
    <row r="1810" spans="1:8" x14ac:dyDescent="0.3">
      <c r="A1810" t="s">
        <v>527</v>
      </c>
      <c r="B1810" s="77">
        <v>33938</v>
      </c>
      <c r="C1810" s="54">
        <v>1</v>
      </c>
      <c r="D1810" s="2">
        <v>18963.169999999998</v>
      </c>
      <c r="E1810" t="s">
        <v>2347</v>
      </c>
      <c r="F1810" t="s">
        <v>2347</v>
      </c>
      <c r="G1810" t="s">
        <v>2346</v>
      </c>
      <c r="H1810" s="54">
        <f>DATEDIF(Table4_2[[#This Row],[Date of Birth]],$K$1,"y")</f>
        <v>30</v>
      </c>
    </row>
    <row r="1811" spans="1:8" x14ac:dyDescent="0.3">
      <c r="A1811" t="s">
        <v>528</v>
      </c>
      <c r="B1811" s="77">
        <v>36013</v>
      </c>
      <c r="C1811" s="54">
        <v>0</v>
      </c>
      <c r="D1811" s="2">
        <v>18955.22</v>
      </c>
      <c r="E1811" t="s">
        <v>2347</v>
      </c>
      <c r="F1811" t="s">
        <v>2345</v>
      </c>
      <c r="G1811" t="s">
        <v>2349</v>
      </c>
      <c r="H1811" s="54">
        <f>DATEDIF(Table4_2[[#This Row],[Date of Birth]],$K$1,"y")</f>
        <v>24</v>
      </c>
    </row>
    <row r="1812" spans="1:8" x14ac:dyDescent="0.3">
      <c r="A1812" t="s">
        <v>529</v>
      </c>
      <c r="B1812" s="77">
        <v>23304</v>
      </c>
      <c r="C1812" s="54">
        <v>0</v>
      </c>
      <c r="D1812" s="2">
        <v>18954.560000000001</v>
      </c>
      <c r="E1812" t="s">
        <v>2347</v>
      </c>
      <c r="F1812" t="s">
        <v>2347</v>
      </c>
      <c r="G1812" t="s">
        <v>2361</v>
      </c>
      <c r="H1812" s="54">
        <f>DATEDIF(Table4_2[[#This Row],[Date of Birth]],$K$1,"y")</f>
        <v>59</v>
      </c>
    </row>
    <row r="1813" spans="1:8" x14ac:dyDescent="0.3">
      <c r="A1813" t="s">
        <v>530</v>
      </c>
      <c r="B1813" s="77">
        <v>25418</v>
      </c>
      <c r="C1813" s="54">
        <v>0</v>
      </c>
      <c r="D1813" s="2">
        <v>18932.810000000001</v>
      </c>
      <c r="E1813" t="s">
        <v>2347</v>
      </c>
      <c r="F1813" t="s">
        <v>2345</v>
      </c>
      <c r="G1813" t="s">
        <v>2348</v>
      </c>
      <c r="H1813" s="54">
        <f>DATEDIF(Table4_2[[#This Row],[Date of Birth]],$K$1,"y")</f>
        <v>53</v>
      </c>
    </row>
    <row r="1814" spans="1:8" x14ac:dyDescent="0.3">
      <c r="A1814" t="s">
        <v>531</v>
      </c>
      <c r="B1814" s="77">
        <v>34969</v>
      </c>
      <c r="C1814" s="54">
        <v>1</v>
      </c>
      <c r="D1814" s="2">
        <v>18903.490000000002</v>
      </c>
      <c r="E1814" t="s">
        <v>2347</v>
      </c>
      <c r="F1814" t="s">
        <v>2344</v>
      </c>
      <c r="G1814" t="s">
        <v>2355</v>
      </c>
      <c r="H1814" s="54">
        <f>DATEDIF(Table4_2[[#This Row],[Date of Birth]],$K$1,"y")</f>
        <v>27</v>
      </c>
    </row>
    <row r="1815" spans="1:8" x14ac:dyDescent="0.3">
      <c r="A1815" t="s">
        <v>532</v>
      </c>
      <c r="B1815" s="77">
        <v>23351</v>
      </c>
      <c r="C1815" s="54">
        <v>0</v>
      </c>
      <c r="D1815" s="2">
        <v>18883.330000000002</v>
      </c>
      <c r="E1815" t="s">
        <v>2347</v>
      </c>
      <c r="F1815" t="s">
        <v>2347</v>
      </c>
      <c r="G1815" t="s">
        <v>2361</v>
      </c>
      <c r="H1815" s="54">
        <f>DATEDIF(Table4_2[[#This Row],[Date of Birth]],$K$1,"y")</f>
        <v>59</v>
      </c>
    </row>
    <row r="1816" spans="1:8" x14ac:dyDescent="0.3">
      <c r="A1816" t="s">
        <v>533</v>
      </c>
      <c r="B1816" s="77">
        <v>37826</v>
      </c>
      <c r="C1816" s="54">
        <v>3</v>
      </c>
      <c r="D1816" s="2">
        <v>18838.7</v>
      </c>
      <c r="E1816" t="s">
        <v>2347</v>
      </c>
      <c r="F1816" t="s">
        <v>2345</v>
      </c>
      <c r="G1816" t="s">
        <v>2348</v>
      </c>
      <c r="H1816" s="54">
        <f>DATEDIF(Table4_2[[#This Row],[Date of Birth]],$K$1,"y")</f>
        <v>19</v>
      </c>
    </row>
    <row r="1817" spans="1:8" x14ac:dyDescent="0.3">
      <c r="A1817" t="s">
        <v>534</v>
      </c>
      <c r="B1817" s="77">
        <v>22998</v>
      </c>
      <c r="C1817" s="54">
        <v>0</v>
      </c>
      <c r="D1817" s="2">
        <v>18815.53</v>
      </c>
      <c r="E1817" t="s">
        <v>2347</v>
      </c>
      <c r="F1817" t="s">
        <v>2347</v>
      </c>
      <c r="G1817" t="s">
        <v>2356</v>
      </c>
      <c r="H1817" s="54">
        <f>DATEDIF(Table4_2[[#This Row],[Date of Birth]],$K$1,"y")</f>
        <v>60</v>
      </c>
    </row>
    <row r="1818" spans="1:8" x14ac:dyDescent="0.3">
      <c r="A1818" t="s">
        <v>58</v>
      </c>
      <c r="B1818" s="77">
        <v>25540</v>
      </c>
      <c r="C1818" s="54">
        <v>0</v>
      </c>
      <c r="D1818" s="2">
        <v>43254.42</v>
      </c>
      <c r="E1818" t="s">
        <v>2344</v>
      </c>
      <c r="F1818" t="s">
        <v>2344</v>
      </c>
      <c r="G1818" t="s">
        <v>2352</v>
      </c>
      <c r="H1818" s="54">
        <f>DATEDIF(Table4_2[[#This Row],[Date of Birth]],$K$1,"y")</f>
        <v>53</v>
      </c>
    </row>
    <row r="1819" spans="1:8" x14ac:dyDescent="0.3">
      <c r="A1819" t="s">
        <v>535</v>
      </c>
      <c r="B1819" s="77">
        <v>29143</v>
      </c>
      <c r="C1819" s="54">
        <v>2</v>
      </c>
      <c r="D1819" s="2">
        <v>18806.150000000001</v>
      </c>
      <c r="E1819" t="s">
        <v>2347</v>
      </c>
      <c r="F1819" t="s">
        <v>2344</v>
      </c>
      <c r="G1819" t="s">
        <v>2346</v>
      </c>
      <c r="H1819" s="54">
        <f>DATEDIF(Table4_2[[#This Row],[Date of Birth]],$K$1,"y")</f>
        <v>43</v>
      </c>
    </row>
    <row r="1820" spans="1:8" x14ac:dyDescent="0.3">
      <c r="A1820" t="s">
        <v>536</v>
      </c>
      <c r="B1820" s="77">
        <v>35031</v>
      </c>
      <c r="C1820" s="54">
        <v>3</v>
      </c>
      <c r="D1820" s="2">
        <v>18804.75</v>
      </c>
      <c r="E1820" t="s">
        <v>2347</v>
      </c>
      <c r="F1820" t="s">
        <v>2347</v>
      </c>
      <c r="G1820" t="s">
        <v>2348</v>
      </c>
      <c r="H1820" s="54">
        <f>DATEDIF(Table4_2[[#This Row],[Date of Birth]],$K$1,"y")</f>
        <v>27</v>
      </c>
    </row>
    <row r="1821" spans="1:8" x14ac:dyDescent="0.3">
      <c r="A1821" t="s">
        <v>537</v>
      </c>
      <c r="B1821" s="77">
        <v>29178</v>
      </c>
      <c r="C1821" s="54">
        <v>2</v>
      </c>
      <c r="D1821" s="2">
        <v>18767.740000000002</v>
      </c>
      <c r="E1821" t="s">
        <v>2347</v>
      </c>
      <c r="F1821" t="s">
        <v>2347</v>
      </c>
      <c r="G1821" t="s">
        <v>2346</v>
      </c>
      <c r="H1821" s="54">
        <f>DATEDIF(Table4_2[[#This Row],[Date of Birth]],$K$1,"y")</f>
        <v>43</v>
      </c>
    </row>
    <row r="1822" spans="1:8" x14ac:dyDescent="0.3">
      <c r="A1822" t="s">
        <v>538</v>
      </c>
      <c r="B1822" s="77">
        <v>33965</v>
      </c>
      <c r="C1822" s="54">
        <v>3</v>
      </c>
      <c r="D1822" s="2">
        <v>18765.88</v>
      </c>
      <c r="E1822" t="s">
        <v>2347</v>
      </c>
      <c r="F1822" t="s">
        <v>2344</v>
      </c>
      <c r="G1822" t="s">
        <v>2348</v>
      </c>
      <c r="H1822" s="54">
        <f>DATEDIF(Table4_2[[#This Row],[Date of Birth]],$K$1,"y")</f>
        <v>30</v>
      </c>
    </row>
    <row r="1823" spans="1:8" x14ac:dyDescent="0.3">
      <c r="A1823" t="s">
        <v>539</v>
      </c>
      <c r="B1823" s="77">
        <v>24714</v>
      </c>
      <c r="C1823" s="54">
        <v>0</v>
      </c>
      <c r="D1823" s="2">
        <v>18694.689999999999</v>
      </c>
      <c r="E1823" t="s">
        <v>2347</v>
      </c>
      <c r="F1823" t="s">
        <v>2347</v>
      </c>
      <c r="G1823" t="s">
        <v>2356</v>
      </c>
      <c r="H1823" s="54">
        <f>DATEDIF(Table4_2[[#This Row],[Date of Birth]],$K$1,"y")</f>
        <v>55</v>
      </c>
    </row>
    <row r="1824" spans="1:8" x14ac:dyDescent="0.3">
      <c r="A1824" t="s">
        <v>540</v>
      </c>
      <c r="B1824" s="77">
        <v>25858</v>
      </c>
      <c r="C1824" s="54">
        <v>0</v>
      </c>
      <c r="D1824" s="2">
        <v>18682.740000000002</v>
      </c>
      <c r="E1824" t="s">
        <v>2347</v>
      </c>
      <c r="F1824" t="s">
        <v>2345</v>
      </c>
      <c r="G1824" t="s">
        <v>2348</v>
      </c>
      <c r="H1824" s="54">
        <f>DATEDIF(Table4_2[[#This Row],[Date of Birth]],$K$1,"y")</f>
        <v>52</v>
      </c>
    </row>
    <row r="1825" spans="1:8" x14ac:dyDescent="0.3">
      <c r="A1825" t="s">
        <v>541</v>
      </c>
      <c r="B1825" s="77">
        <v>36061</v>
      </c>
      <c r="C1825" s="54">
        <v>0</v>
      </c>
      <c r="D1825" s="2">
        <v>18648.419999999998</v>
      </c>
      <c r="E1825" t="s">
        <v>2347</v>
      </c>
      <c r="F1825" t="s">
        <v>2347</v>
      </c>
      <c r="G1825" t="s">
        <v>2351</v>
      </c>
      <c r="H1825" s="54">
        <f>DATEDIF(Table4_2[[#This Row],[Date of Birth]],$K$1,"y")</f>
        <v>24</v>
      </c>
    </row>
    <row r="1826" spans="1:8" x14ac:dyDescent="0.3">
      <c r="A1826" t="s">
        <v>542</v>
      </c>
      <c r="B1826" s="77">
        <v>31636</v>
      </c>
      <c r="C1826" s="54">
        <v>2</v>
      </c>
      <c r="D1826" s="2">
        <v>18608.259999999998</v>
      </c>
      <c r="E1826" t="s">
        <v>2347</v>
      </c>
      <c r="F1826" t="s">
        <v>2345</v>
      </c>
      <c r="G1826" t="s">
        <v>2349</v>
      </c>
      <c r="H1826" s="54">
        <f>DATEDIF(Table4_2[[#This Row],[Date of Birth]],$K$1,"y")</f>
        <v>36</v>
      </c>
    </row>
    <row r="1827" spans="1:8" x14ac:dyDescent="0.3">
      <c r="A1827" t="s">
        <v>543</v>
      </c>
      <c r="B1827" s="77">
        <v>23646</v>
      </c>
      <c r="C1827" s="54">
        <v>0</v>
      </c>
      <c r="D1827" s="2">
        <v>18443.11</v>
      </c>
      <c r="E1827" t="s">
        <v>2347</v>
      </c>
      <c r="F1827" t="s">
        <v>2344</v>
      </c>
      <c r="G1827" t="s">
        <v>2348</v>
      </c>
      <c r="H1827" s="54">
        <f>DATEDIF(Table4_2[[#This Row],[Date of Birth]],$K$1,"y")</f>
        <v>58</v>
      </c>
    </row>
    <row r="1828" spans="1:8" x14ac:dyDescent="0.3">
      <c r="A1828" t="s">
        <v>544</v>
      </c>
      <c r="B1828" s="77">
        <v>36509</v>
      </c>
      <c r="C1828" s="54">
        <v>1</v>
      </c>
      <c r="D1828" s="2">
        <v>18328.240000000002</v>
      </c>
      <c r="E1828" t="s">
        <v>2347</v>
      </c>
      <c r="F1828" t="s">
        <v>2344</v>
      </c>
      <c r="G1828" t="s">
        <v>2346</v>
      </c>
      <c r="H1828" s="54">
        <f>DATEDIF(Table4_2[[#This Row],[Date of Birth]],$K$1,"y")</f>
        <v>23</v>
      </c>
    </row>
    <row r="1829" spans="1:8" x14ac:dyDescent="0.3">
      <c r="A1829" t="s">
        <v>59</v>
      </c>
      <c r="B1829" s="77">
        <v>24075</v>
      </c>
      <c r="C1829" s="54">
        <v>0</v>
      </c>
      <c r="D1829" s="2">
        <v>43073.760000000002</v>
      </c>
      <c r="E1829" t="s">
        <v>2344</v>
      </c>
      <c r="F1829" t="s">
        <v>2344</v>
      </c>
      <c r="G1829" t="s">
        <v>2349</v>
      </c>
      <c r="H1829" s="54">
        <f>DATEDIF(Table4_2[[#This Row],[Date of Birth]],$K$1,"y")</f>
        <v>57</v>
      </c>
    </row>
    <row r="1830" spans="1:8" x14ac:dyDescent="0.3">
      <c r="A1830" t="s">
        <v>545</v>
      </c>
      <c r="B1830" s="77">
        <v>34884</v>
      </c>
      <c r="C1830" s="54">
        <v>0</v>
      </c>
      <c r="D1830" s="2">
        <v>18310.740000000002</v>
      </c>
      <c r="E1830" t="s">
        <v>2347</v>
      </c>
      <c r="F1830" t="s">
        <v>2345</v>
      </c>
      <c r="G1830" t="s">
        <v>2348</v>
      </c>
      <c r="H1830" s="54">
        <f>DATEDIF(Table4_2[[#This Row],[Date of Birth]],$K$1,"y")</f>
        <v>27</v>
      </c>
    </row>
    <row r="1831" spans="1:8" x14ac:dyDescent="0.3">
      <c r="A1831" t="s">
        <v>546</v>
      </c>
      <c r="B1831" s="77">
        <v>33963</v>
      </c>
      <c r="C1831" s="54">
        <v>3</v>
      </c>
      <c r="D1831" s="2">
        <v>18259.22</v>
      </c>
      <c r="E1831" t="s">
        <v>2347</v>
      </c>
      <c r="F1831" t="s">
        <v>2345</v>
      </c>
      <c r="G1831" t="s">
        <v>2349</v>
      </c>
      <c r="H1831" s="54">
        <f>DATEDIF(Table4_2[[#This Row],[Date of Birth]],$K$1,"y")</f>
        <v>30</v>
      </c>
    </row>
    <row r="1832" spans="1:8" x14ac:dyDescent="0.3">
      <c r="A1832" t="s">
        <v>547</v>
      </c>
      <c r="B1832" s="77">
        <v>34914</v>
      </c>
      <c r="C1832" s="54">
        <v>0</v>
      </c>
      <c r="D1832" s="2">
        <v>18246.5</v>
      </c>
      <c r="E1832" t="s">
        <v>2347</v>
      </c>
      <c r="F1832" t="s">
        <v>2347</v>
      </c>
      <c r="G1832" t="s">
        <v>2346</v>
      </c>
      <c r="H1832" s="54">
        <f>DATEDIF(Table4_2[[#This Row],[Date of Birth]],$K$1,"y")</f>
        <v>27</v>
      </c>
    </row>
    <row r="1833" spans="1:8" x14ac:dyDescent="0.3">
      <c r="A1833" t="s">
        <v>548</v>
      </c>
      <c r="B1833" s="77">
        <v>38240</v>
      </c>
      <c r="C1833" s="54">
        <v>3</v>
      </c>
      <c r="D1833" s="2">
        <v>18223.45</v>
      </c>
      <c r="E1833" t="s">
        <v>2347</v>
      </c>
      <c r="F1833" t="s">
        <v>2345</v>
      </c>
      <c r="G1833" t="s">
        <v>2346</v>
      </c>
      <c r="H1833" s="54">
        <f>DATEDIF(Table4_2[[#This Row],[Date of Birth]],$K$1,"y")</f>
        <v>18</v>
      </c>
    </row>
    <row r="1834" spans="1:8" x14ac:dyDescent="0.3">
      <c r="A1834" t="s">
        <v>549</v>
      </c>
      <c r="B1834" s="77">
        <v>35596</v>
      </c>
      <c r="C1834" s="54">
        <v>1</v>
      </c>
      <c r="D1834" s="2">
        <v>18218.16</v>
      </c>
      <c r="E1834" t="s">
        <v>2347</v>
      </c>
      <c r="F1834" t="s">
        <v>2347</v>
      </c>
      <c r="G1834" t="s">
        <v>2346</v>
      </c>
      <c r="H1834" s="54">
        <f>DATEDIF(Table4_2[[#This Row],[Date of Birth]],$K$1,"y")</f>
        <v>25</v>
      </c>
    </row>
    <row r="1835" spans="1:8" x14ac:dyDescent="0.3">
      <c r="A1835" t="s">
        <v>550</v>
      </c>
      <c r="B1835" s="77">
        <v>23196</v>
      </c>
      <c r="C1835" s="54">
        <v>0</v>
      </c>
      <c r="D1835" s="2">
        <v>18208.34</v>
      </c>
      <c r="E1835" t="s">
        <v>2347</v>
      </c>
      <c r="F1835" t="s">
        <v>2344</v>
      </c>
      <c r="G1835" t="s">
        <v>2361</v>
      </c>
      <c r="H1835" s="54">
        <f>DATEDIF(Table4_2[[#This Row],[Date of Birth]],$K$1,"y")</f>
        <v>59</v>
      </c>
    </row>
    <row r="1836" spans="1:8" x14ac:dyDescent="0.3">
      <c r="A1836" t="s">
        <v>551</v>
      </c>
      <c r="B1836" s="77">
        <v>34162</v>
      </c>
      <c r="C1836" s="54">
        <v>2</v>
      </c>
      <c r="D1836" s="2">
        <v>18157.88</v>
      </c>
      <c r="E1836" t="s">
        <v>2347</v>
      </c>
      <c r="F1836" t="s">
        <v>2347</v>
      </c>
      <c r="G1836" t="s">
        <v>2348</v>
      </c>
      <c r="H1836" s="54">
        <f>DATEDIF(Table4_2[[#This Row],[Date of Birth]],$K$1,"y")</f>
        <v>29</v>
      </c>
    </row>
    <row r="1837" spans="1:8" x14ac:dyDescent="0.3">
      <c r="A1837" t="s">
        <v>552</v>
      </c>
      <c r="B1837" s="77">
        <v>36457</v>
      </c>
      <c r="C1837" s="54">
        <v>0</v>
      </c>
      <c r="D1837" s="2">
        <v>18033.97</v>
      </c>
      <c r="E1837" t="s">
        <v>2347</v>
      </c>
      <c r="F1837" t="s">
        <v>2347</v>
      </c>
      <c r="G1837" t="s">
        <v>2348</v>
      </c>
      <c r="H1837" s="54">
        <f>DATEDIF(Table4_2[[#This Row],[Date of Birth]],$K$1,"y")</f>
        <v>23</v>
      </c>
    </row>
    <row r="1838" spans="1:8" x14ac:dyDescent="0.3">
      <c r="A1838" t="s">
        <v>553</v>
      </c>
      <c r="B1838" s="77">
        <v>24032</v>
      </c>
      <c r="C1838" s="54">
        <v>0</v>
      </c>
      <c r="D1838" s="2">
        <v>18031.189999999999</v>
      </c>
      <c r="E1838" t="s">
        <v>2347</v>
      </c>
      <c r="F1838" t="s">
        <v>2344</v>
      </c>
      <c r="G1838" t="s">
        <v>2348</v>
      </c>
      <c r="H1838" s="54">
        <f>DATEDIF(Table4_2[[#This Row],[Date of Birth]],$K$1,"y")</f>
        <v>57</v>
      </c>
    </row>
    <row r="1839" spans="1:8" x14ac:dyDescent="0.3">
      <c r="A1839" t="s">
        <v>554</v>
      </c>
      <c r="B1839" s="77">
        <v>27572</v>
      </c>
      <c r="C1839" s="54">
        <v>1</v>
      </c>
      <c r="D1839" s="2">
        <v>18031.16</v>
      </c>
      <c r="E1839" t="s">
        <v>2347</v>
      </c>
      <c r="F1839" t="s">
        <v>2345</v>
      </c>
      <c r="G1839" t="s">
        <v>2356</v>
      </c>
      <c r="H1839" s="54">
        <f>DATEDIF(Table4_2[[#This Row],[Date of Birth]],$K$1,"y")</f>
        <v>47</v>
      </c>
    </row>
    <row r="1840" spans="1:8" x14ac:dyDescent="0.3">
      <c r="A1840" t="s">
        <v>60</v>
      </c>
      <c r="B1840" s="77">
        <v>28798</v>
      </c>
      <c r="C1840" s="54">
        <v>0</v>
      </c>
      <c r="D1840" s="2">
        <v>42983.46</v>
      </c>
      <c r="E1840" t="s">
        <v>2347</v>
      </c>
      <c r="F1840" t="s">
        <v>2344</v>
      </c>
      <c r="G1840" t="s">
        <v>2348</v>
      </c>
      <c r="H1840" s="54">
        <f>DATEDIF(Table4_2[[#This Row],[Date of Birth]],$K$1,"y")</f>
        <v>44</v>
      </c>
    </row>
    <row r="1841" spans="1:8" x14ac:dyDescent="0.3">
      <c r="A1841" t="s">
        <v>555</v>
      </c>
      <c r="B1841" s="77">
        <v>37162</v>
      </c>
      <c r="C1841" s="54">
        <v>4</v>
      </c>
      <c r="D1841" s="2">
        <v>17942.11</v>
      </c>
      <c r="E1841" t="s">
        <v>2347</v>
      </c>
      <c r="F1841" t="s">
        <v>2344</v>
      </c>
      <c r="G1841" t="s">
        <v>2349</v>
      </c>
      <c r="H1841" s="54">
        <f>DATEDIF(Table4_2[[#This Row],[Date of Birth]],$K$1,"y")</f>
        <v>21</v>
      </c>
    </row>
    <row r="1842" spans="1:8" x14ac:dyDescent="0.3">
      <c r="A1842" t="s">
        <v>556</v>
      </c>
      <c r="B1842" s="77">
        <v>28415</v>
      </c>
      <c r="C1842" s="54">
        <v>0</v>
      </c>
      <c r="D1842" s="2">
        <v>17929.3</v>
      </c>
      <c r="E1842" t="s">
        <v>2347</v>
      </c>
      <c r="F1842" t="s">
        <v>2344</v>
      </c>
      <c r="G1842" t="s">
        <v>2346</v>
      </c>
      <c r="H1842" s="54">
        <f>DATEDIF(Table4_2[[#This Row],[Date of Birth]],$K$1,"y")</f>
        <v>45</v>
      </c>
    </row>
    <row r="1843" spans="1:8" x14ac:dyDescent="0.3">
      <c r="A1843" t="s">
        <v>557</v>
      </c>
      <c r="B1843" s="77">
        <v>32846</v>
      </c>
      <c r="C1843" s="54">
        <v>0</v>
      </c>
      <c r="D1843" s="2">
        <v>17904.53</v>
      </c>
      <c r="E1843" t="s">
        <v>2347</v>
      </c>
      <c r="F1843" t="s">
        <v>2344</v>
      </c>
      <c r="G1843" t="s">
        <v>2359</v>
      </c>
      <c r="H1843" s="54">
        <f>DATEDIF(Table4_2[[#This Row],[Date of Birth]],$K$1,"y")</f>
        <v>33</v>
      </c>
    </row>
    <row r="1844" spans="1:8" x14ac:dyDescent="0.3">
      <c r="A1844" t="s">
        <v>558</v>
      </c>
      <c r="B1844" s="77">
        <v>29171</v>
      </c>
      <c r="C1844" s="54">
        <v>2</v>
      </c>
      <c r="D1844" s="2">
        <v>17882.669999999998</v>
      </c>
      <c r="E1844" t="s">
        <v>2347</v>
      </c>
      <c r="F1844" t="s">
        <v>2345</v>
      </c>
      <c r="G1844" t="s">
        <v>2348</v>
      </c>
      <c r="H1844" s="54">
        <f>DATEDIF(Table4_2[[#This Row],[Date of Birth]],$K$1,"y")</f>
        <v>43</v>
      </c>
    </row>
    <row r="1845" spans="1:8" x14ac:dyDescent="0.3">
      <c r="A1845" t="s">
        <v>559</v>
      </c>
      <c r="B1845" s="77">
        <v>35668</v>
      </c>
      <c r="C1845" s="54">
        <v>0</v>
      </c>
      <c r="D1845" s="2">
        <v>17878.900000000001</v>
      </c>
      <c r="E1845" t="s">
        <v>2347</v>
      </c>
      <c r="F1845" t="s">
        <v>2344</v>
      </c>
      <c r="G1845" t="s">
        <v>2355</v>
      </c>
      <c r="H1845" s="54">
        <f>DATEDIF(Table4_2[[#This Row],[Date of Birth]],$K$1,"y")</f>
        <v>25</v>
      </c>
    </row>
    <row r="1846" spans="1:8" x14ac:dyDescent="0.3">
      <c r="A1846" t="s">
        <v>560</v>
      </c>
      <c r="B1846" s="77">
        <v>28106</v>
      </c>
      <c r="C1846" s="54">
        <v>2</v>
      </c>
      <c r="D1846" s="2">
        <v>17862.919999999998</v>
      </c>
      <c r="E1846" t="s">
        <v>2347</v>
      </c>
      <c r="F1846" t="s">
        <v>2344</v>
      </c>
      <c r="G1846" t="s">
        <v>2348</v>
      </c>
      <c r="H1846" s="54">
        <f>DATEDIF(Table4_2[[#This Row],[Date of Birth]],$K$1,"y")</f>
        <v>46</v>
      </c>
    </row>
    <row r="1847" spans="1:8" x14ac:dyDescent="0.3">
      <c r="A1847" t="s">
        <v>561</v>
      </c>
      <c r="B1847" s="77">
        <v>23353</v>
      </c>
      <c r="C1847" s="54">
        <v>0</v>
      </c>
      <c r="D1847" s="2">
        <v>17832.599999999999</v>
      </c>
      <c r="E1847" t="s">
        <v>2347</v>
      </c>
      <c r="F1847" t="s">
        <v>2344</v>
      </c>
      <c r="G1847" t="s">
        <v>2348</v>
      </c>
      <c r="H1847" s="54">
        <f>DATEDIF(Table4_2[[#This Row],[Date of Birth]],$K$1,"y")</f>
        <v>59</v>
      </c>
    </row>
    <row r="1848" spans="1:8" x14ac:dyDescent="0.3">
      <c r="A1848" t="s">
        <v>562</v>
      </c>
      <c r="B1848" s="77">
        <v>29138</v>
      </c>
      <c r="C1848" s="54">
        <v>2</v>
      </c>
      <c r="D1848" s="2">
        <v>17779.939999999999</v>
      </c>
      <c r="E1848" t="s">
        <v>2347</v>
      </c>
      <c r="F1848" t="s">
        <v>2344</v>
      </c>
      <c r="G1848" t="s">
        <v>2348</v>
      </c>
      <c r="H1848" s="54">
        <f>DATEDIF(Table4_2[[#This Row],[Date of Birth]],$K$1,"y")</f>
        <v>43</v>
      </c>
    </row>
    <row r="1849" spans="1:8" x14ac:dyDescent="0.3">
      <c r="A1849" t="s">
        <v>563</v>
      </c>
      <c r="B1849" s="77">
        <v>24279</v>
      </c>
      <c r="C1849" s="54">
        <v>0</v>
      </c>
      <c r="D1849" s="2">
        <v>17777.73</v>
      </c>
      <c r="E1849" t="s">
        <v>2347</v>
      </c>
      <c r="F1849" t="s">
        <v>2345</v>
      </c>
      <c r="G1849" t="s">
        <v>2348</v>
      </c>
      <c r="H1849" s="54">
        <f>DATEDIF(Table4_2[[#This Row],[Date of Birth]],$K$1,"y")</f>
        <v>56</v>
      </c>
    </row>
    <row r="1850" spans="1:8" x14ac:dyDescent="0.3">
      <c r="A1850" t="s">
        <v>564</v>
      </c>
      <c r="B1850" s="77">
        <v>37816</v>
      </c>
      <c r="C1850" s="54">
        <v>0</v>
      </c>
      <c r="D1850" s="2">
        <v>17748.509999999998</v>
      </c>
      <c r="E1850" t="s">
        <v>2347</v>
      </c>
      <c r="F1850" t="s">
        <v>2347</v>
      </c>
      <c r="G1850" t="s">
        <v>2348</v>
      </c>
      <c r="H1850" s="54">
        <f>DATEDIF(Table4_2[[#This Row],[Date of Birth]],$K$1,"y")</f>
        <v>19</v>
      </c>
    </row>
    <row r="1851" spans="1:8" x14ac:dyDescent="0.3">
      <c r="A1851" t="s">
        <v>61</v>
      </c>
      <c r="B1851" s="77">
        <v>27690</v>
      </c>
      <c r="C1851" s="54">
        <v>1</v>
      </c>
      <c r="D1851" s="2">
        <v>42969.85</v>
      </c>
      <c r="E1851" t="s">
        <v>2347</v>
      </c>
      <c r="F1851" t="s">
        <v>2345</v>
      </c>
      <c r="G1851" t="s">
        <v>2346</v>
      </c>
      <c r="H1851" s="54">
        <f>DATEDIF(Table4_2[[#This Row],[Date of Birth]],$K$1,"y")</f>
        <v>47</v>
      </c>
    </row>
    <row r="1852" spans="1:8" x14ac:dyDescent="0.3">
      <c r="A1852" t="s">
        <v>565</v>
      </c>
      <c r="B1852" s="77">
        <v>34516</v>
      </c>
      <c r="C1852" s="54">
        <v>3</v>
      </c>
      <c r="D1852" s="2">
        <v>17663.14</v>
      </c>
      <c r="E1852" t="s">
        <v>2347</v>
      </c>
      <c r="F1852" t="s">
        <v>2345</v>
      </c>
      <c r="G1852" t="s">
        <v>2346</v>
      </c>
      <c r="H1852" s="54">
        <f>DATEDIF(Table4_2[[#This Row],[Date of Birth]],$K$1,"y")</f>
        <v>28</v>
      </c>
    </row>
    <row r="1853" spans="1:8" x14ac:dyDescent="0.3">
      <c r="A1853" t="s">
        <v>566</v>
      </c>
      <c r="B1853" s="77">
        <v>33171</v>
      </c>
      <c r="C1853" s="54">
        <v>1</v>
      </c>
      <c r="D1853" s="2">
        <v>17626.240000000002</v>
      </c>
      <c r="E1853" t="s">
        <v>2347</v>
      </c>
      <c r="F1853" t="s">
        <v>2345</v>
      </c>
      <c r="G1853" t="s">
        <v>2346</v>
      </c>
      <c r="H1853" s="54">
        <f>DATEDIF(Table4_2[[#This Row],[Date of Birth]],$K$1,"y")</f>
        <v>32</v>
      </c>
    </row>
    <row r="1854" spans="1:8" x14ac:dyDescent="0.3">
      <c r="A1854" t="s">
        <v>567</v>
      </c>
      <c r="B1854" s="77">
        <v>25775</v>
      </c>
      <c r="C1854" s="54">
        <v>0</v>
      </c>
      <c r="D1854" s="2">
        <v>17584.72</v>
      </c>
      <c r="E1854" t="s">
        <v>2347</v>
      </c>
      <c r="F1854" t="s">
        <v>2345</v>
      </c>
      <c r="G1854" t="s">
        <v>2348</v>
      </c>
      <c r="H1854" s="54">
        <f>DATEDIF(Table4_2[[#This Row],[Date of Birth]],$K$1,"y")</f>
        <v>52</v>
      </c>
    </row>
    <row r="1855" spans="1:8" x14ac:dyDescent="0.3">
      <c r="A1855" t="s">
        <v>568</v>
      </c>
      <c r="B1855" s="77">
        <v>37493</v>
      </c>
      <c r="C1855" s="54">
        <v>1</v>
      </c>
      <c r="D1855" s="2">
        <v>17560.38</v>
      </c>
      <c r="E1855" t="s">
        <v>2347</v>
      </c>
      <c r="F1855" t="s">
        <v>2347</v>
      </c>
      <c r="G1855" t="s">
        <v>2348</v>
      </c>
      <c r="H1855" s="54">
        <f>DATEDIF(Table4_2[[#This Row],[Date of Birth]],$K$1,"y")</f>
        <v>20</v>
      </c>
    </row>
    <row r="1856" spans="1:8" x14ac:dyDescent="0.3">
      <c r="A1856" t="s">
        <v>569</v>
      </c>
      <c r="B1856" s="77">
        <v>23331</v>
      </c>
      <c r="C1856" s="54">
        <v>0</v>
      </c>
      <c r="D1856" s="2">
        <v>17556.88</v>
      </c>
      <c r="E1856" t="s">
        <v>2347</v>
      </c>
      <c r="F1856" t="s">
        <v>2344</v>
      </c>
      <c r="G1856" t="s">
        <v>2348</v>
      </c>
      <c r="H1856" s="54">
        <f>DATEDIF(Table4_2[[#This Row],[Date of Birth]],$K$1,"y")</f>
        <v>59</v>
      </c>
    </row>
    <row r="1857" spans="1:8" x14ac:dyDescent="0.3">
      <c r="A1857" t="s">
        <v>570</v>
      </c>
      <c r="B1857" s="77">
        <v>25031</v>
      </c>
      <c r="C1857" s="54">
        <v>0</v>
      </c>
      <c r="D1857" s="2">
        <v>17507.47</v>
      </c>
      <c r="E1857" t="s">
        <v>2347</v>
      </c>
      <c r="F1857" t="s">
        <v>2347</v>
      </c>
      <c r="G1857" t="s">
        <v>2361</v>
      </c>
      <c r="H1857" s="54">
        <f>DATEDIF(Table4_2[[#This Row],[Date of Birth]],$K$1,"y")</f>
        <v>54</v>
      </c>
    </row>
    <row r="1858" spans="1:8" x14ac:dyDescent="0.3">
      <c r="A1858" t="s">
        <v>571</v>
      </c>
      <c r="B1858" s="77">
        <v>23909</v>
      </c>
      <c r="C1858" s="54">
        <v>0</v>
      </c>
      <c r="D1858" s="2">
        <v>17505.650000000001</v>
      </c>
      <c r="E1858" t="s">
        <v>2347</v>
      </c>
      <c r="F1858" t="s">
        <v>2344</v>
      </c>
      <c r="G1858" t="s">
        <v>2356</v>
      </c>
      <c r="H1858" s="54">
        <f>DATEDIF(Table4_2[[#This Row],[Date of Birth]],$K$1,"y")</f>
        <v>57</v>
      </c>
    </row>
    <row r="1859" spans="1:8" x14ac:dyDescent="0.3">
      <c r="A1859" t="s">
        <v>572</v>
      </c>
      <c r="B1859" s="77">
        <v>33236</v>
      </c>
      <c r="C1859" s="54">
        <v>0</v>
      </c>
      <c r="D1859" s="2">
        <v>17496.310000000001</v>
      </c>
      <c r="E1859" t="s">
        <v>2347</v>
      </c>
      <c r="F1859" t="s">
        <v>2344</v>
      </c>
      <c r="G1859" t="s">
        <v>2349</v>
      </c>
      <c r="H1859" s="54">
        <f>DATEDIF(Table4_2[[#This Row],[Date of Birth]],$K$1,"y")</f>
        <v>32</v>
      </c>
    </row>
    <row r="1860" spans="1:8" x14ac:dyDescent="0.3">
      <c r="A1860" t="s">
        <v>573</v>
      </c>
      <c r="B1860" s="77">
        <v>26092</v>
      </c>
      <c r="C1860" s="54">
        <v>0</v>
      </c>
      <c r="D1860" s="2">
        <v>17479.53</v>
      </c>
      <c r="E1860" t="s">
        <v>2347</v>
      </c>
      <c r="F1860" t="s">
        <v>2347</v>
      </c>
      <c r="G1860" t="s">
        <v>2348</v>
      </c>
      <c r="H1860" s="54">
        <f>DATEDIF(Table4_2[[#This Row],[Date of Birth]],$K$1,"y")</f>
        <v>52</v>
      </c>
    </row>
    <row r="1861" spans="1:8" x14ac:dyDescent="0.3">
      <c r="A1861" t="s">
        <v>574</v>
      </c>
      <c r="B1861" s="77">
        <v>37927</v>
      </c>
      <c r="C1861" s="54">
        <v>0</v>
      </c>
      <c r="D1861" s="2">
        <v>17468.98</v>
      </c>
      <c r="E1861" t="s">
        <v>2344</v>
      </c>
      <c r="F1861" t="s">
        <v>2347</v>
      </c>
      <c r="G1861" t="s">
        <v>2348</v>
      </c>
      <c r="H1861" s="54">
        <f>DATEDIF(Table4_2[[#This Row],[Date of Birth]],$K$1,"y")</f>
        <v>19</v>
      </c>
    </row>
    <row r="1862" spans="1:8" x14ac:dyDescent="0.3">
      <c r="A1862" t="s">
        <v>62</v>
      </c>
      <c r="B1862" s="77">
        <v>26552</v>
      </c>
      <c r="C1862" s="54">
        <v>2</v>
      </c>
      <c r="D1862" s="2">
        <v>42856.84</v>
      </c>
      <c r="E1862" t="s">
        <v>2347</v>
      </c>
      <c r="F1862" t="s">
        <v>2347</v>
      </c>
      <c r="G1862" t="s">
        <v>2349</v>
      </c>
      <c r="H1862" s="54">
        <f>DATEDIF(Table4_2[[#This Row],[Date of Birth]],$K$1,"y")</f>
        <v>50</v>
      </c>
    </row>
    <row r="1863" spans="1:8" x14ac:dyDescent="0.3">
      <c r="A1863" t="s">
        <v>575</v>
      </c>
      <c r="B1863" s="77">
        <v>33895</v>
      </c>
      <c r="C1863" s="54">
        <v>2</v>
      </c>
      <c r="D1863" s="2">
        <v>17361.77</v>
      </c>
      <c r="E1863" t="s">
        <v>2344</v>
      </c>
      <c r="F1863" t="s">
        <v>2347</v>
      </c>
      <c r="G1863" t="s">
        <v>2348</v>
      </c>
      <c r="H1863" s="54">
        <f>DATEDIF(Table4_2[[#This Row],[Date of Birth]],$K$1,"y")</f>
        <v>30</v>
      </c>
    </row>
    <row r="1864" spans="1:8" x14ac:dyDescent="0.3">
      <c r="A1864" t="s">
        <v>576</v>
      </c>
      <c r="B1864" s="77">
        <v>37926</v>
      </c>
      <c r="C1864" s="54">
        <v>0</v>
      </c>
      <c r="D1864" s="2">
        <v>17352.68</v>
      </c>
      <c r="E1864" t="s">
        <v>2344</v>
      </c>
      <c r="F1864" t="s">
        <v>2345</v>
      </c>
      <c r="G1864" t="s">
        <v>2348</v>
      </c>
      <c r="H1864" s="54">
        <f>DATEDIF(Table4_2[[#This Row],[Date of Birth]],$K$1,"y")</f>
        <v>19</v>
      </c>
    </row>
    <row r="1865" spans="1:8" x14ac:dyDescent="0.3">
      <c r="A1865" t="s">
        <v>577</v>
      </c>
      <c r="B1865" s="77">
        <v>23204</v>
      </c>
      <c r="C1865" s="54">
        <v>0</v>
      </c>
      <c r="D1865" s="2">
        <v>17337.580000000002</v>
      </c>
      <c r="E1865" t="s">
        <v>2344</v>
      </c>
      <c r="F1865" t="s">
        <v>2345</v>
      </c>
      <c r="G1865" t="s">
        <v>2356</v>
      </c>
      <c r="H1865" s="54">
        <f>DATEDIF(Table4_2[[#This Row],[Date of Birth]],$K$1,"y")</f>
        <v>59</v>
      </c>
    </row>
    <row r="1866" spans="1:8" x14ac:dyDescent="0.3">
      <c r="A1866" t="s">
        <v>578</v>
      </c>
      <c r="B1866" s="77">
        <v>27631</v>
      </c>
      <c r="C1866" s="54">
        <v>1</v>
      </c>
      <c r="D1866" s="2">
        <v>17253.43</v>
      </c>
      <c r="E1866" t="s">
        <v>2344</v>
      </c>
      <c r="F1866" t="s">
        <v>2345</v>
      </c>
      <c r="G1866" t="s">
        <v>2361</v>
      </c>
      <c r="H1866" s="54">
        <f>DATEDIF(Table4_2[[#This Row],[Date of Birth]],$K$1,"y")</f>
        <v>47</v>
      </c>
    </row>
    <row r="1867" spans="1:8" x14ac:dyDescent="0.3">
      <c r="A1867" t="s">
        <v>579</v>
      </c>
      <c r="B1867" s="77">
        <v>30246</v>
      </c>
      <c r="C1867" s="54">
        <v>1</v>
      </c>
      <c r="D1867" s="2">
        <v>17179.52</v>
      </c>
      <c r="E1867" t="s">
        <v>2344</v>
      </c>
      <c r="F1867" t="s">
        <v>2347</v>
      </c>
      <c r="G1867" t="s">
        <v>2346</v>
      </c>
      <c r="H1867" s="54">
        <f>DATEDIF(Table4_2[[#This Row],[Date of Birth]],$K$1,"y")</f>
        <v>40</v>
      </c>
    </row>
    <row r="1868" spans="1:8" x14ac:dyDescent="0.3">
      <c r="A1868" t="s">
        <v>580</v>
      </c>
      <c r="B1868" s="77">
        <v>38217</v>
      </c>
      <c r="C1868" s="54">
        <v>1</v>
      </c>
      <c r="D1868" s="2">
        <v>17178.68</v>
      </c>
      <c r="E1868" t="s">
        <v>2344</v>
      </c>
      <c r="F1868" t="s">
        <v>2344</v>
      </c>
      <c r="G1868" t="s">
        <v>2351</v>
      </c>
      <c r="H1868" s="54">
        <f>DATEDIF(Table4_2[[#This Row],[Date of Birth]],$K$1,"y")</f>
        <v>18</v>
      </c>
    </row>
    <row r="1869" spans="1:8" x14ac:dyDescent="0.3">
      <c r="A1869" t="s">
        <v>581</v>
      </c>
      <c r="B1869" s="77">
        <v>23535</v>
      </c>
      <c r="C1869" s="54">
        <v>0</v>
      </c>
      <c r="D1869" s="2">
        <v>17174.52</v>
      </c>
      <c r="E1869" t="s">
        <v>2344</v>
      </c>
      <c r="F1869" t="s">
        <v>2344</v>
      </c>
      <c r="G1869" t="s">
        <v>2348</v>
      </c>
      <c r="H1869" s="54">
        <f>DATEDIF(Table4_2[[#This Row],[Date of Birth]],$K$1,"y")</f>
        <v>59</v>
      </c>
    </row>
    <row r="1870" spans="1:8" x14ac:dyDescent="0.3">
      <c r="A1870" t="s">
        <v>582</v>
      </c>
      <c r="B1870" s="77">
        <v>24001</v>
      </c>
      <c r="C1870" s="54">
        <v>0</v>
      </c>
      <c r="D1870" s="2">
        <v>17172.27</v>
      </c>
      <c r="E1870" t="s">
        <v>2344</v>
      </c>
      <c r="F1870" t="s">
        <v>2344</v>
      </c>
      <c r="G1870" t="s">
        <v>2361</v>
      </c>
      <c r="H1870" s="54">
        <f>DATEDIF(Table4_2[[#This Row],[Date of Birth]],$K$1,"y")</f>
        <v>57</v>
      </c>
    </row>
    <row r="1871" spans="1:8" x14ac:dyDescent="0.3">
      <c r="A1871" t="s">
        <v>583</v>
      </c>
      <c r="B1871" s="77">
        <v>35949</v>
      </c>
      <c r="C1871" s="54">
        <v>4</v>
      </c>
      <c r="D1871" s="2">
        <v>17128.43</v>
      </c>
      <c r="E1871" t="s">
        <v>2344</v>
      </c>
      <c r="F1871" t="s">
        <v>2345</v>
      </c>
      <c r="G1871" t="s">
        <v>2352</v>
      </c>
      <c r="H1871" s="54">
        <f>DATEDIF(Table4_2[[#This Row],[Date of Birth]],$K$1,"y")</f>
        <v>25</v>
      </c>
    </row>
    <row r="1872" spans="1:8" x14ac:dyDescent="0.3">
      <c r="A1872" t="s">
        <v>584</v>
      </c>
      <c r="B1872" s="77">
        <v>37435</v>
      </c>
      <c r="C1872" s="54">
        <v>1</v>
      </c>
      <c r="D1872" s="2">
        <v>17085.27</v>
      </c>
      <c r="E1872" t="s">
        <v>2344</v>
      </c>
      <c r="F1872" t="s">
        <v>2345</v>
      </c>
      <c r="G1872" t="s">
        <v>2346</v>
      </c>
      <c r="H1872" s="54">
        <f>DATEDIF(Table4_2[[#This Row],[Date of Birth]],$K$1,"y")</f>
        <v>20</v>
      </c>
    </row>
    <row r="1873" spans="1:8" x14ac:dyDescent="0.3">
      <c r="A1873" t="s">
        <v>63</v>
      </c>
      <c r="B1873" s="77">
        <v>24044</v>
      </c>
      <c r="C1873" s="54">
        <v>0</v>
      </c>
      <c r="D1873" s="2">
        <v>42764.12</v>
      </c>
      <c r="E1873" t="s">
        <v>2347</v>
      </c>
      <c r="F1873" t="s">
        <v>2344</v>
      </c>
      <c r="G1873" t="s">
        <v>2349</v>
      </c>
      <c r="H1873" s="54">
        <f>DATEDIF(Table4_2[[#This Row],[Date of Birth]],$K$1,"y")</f>
        <v>57</v>
      </c>
    </row>
    <row r="1874" spans="1:8" x14ac:dyDescent="0.3">
      <c r="A1874" t="s">
        <v>585</v>
      </c>
      <c r="B1874" s="77">
        <v>37981</v>
      </c>
      <c r="C1874" s="54">
        <v>0</v>
      </c>
      <c r="D1874" s="2">
        <v>17081.080000000002</v>
      </c>
      <c r="E1874" t="s">
        <v>2344</v>
      </c>
      <c r="F1874" t="s">
        <v>2344</v>
      </c>
      <c r="G1874" t="s">
        <v>2349</v>
      </c>
      <c r="H1874" s="54">
        <f>DATEDIF(Table4_2[[#This Row],[Date of Birth]],$K$1,"y")</f>
        <v>19</v>
      </c>
    </row>
    <row r="1875" spans="1:8" x14ac:dyDescent="0.3">
      <c r="A1875" t="s">
        <v>586</v>
      </c>
      <c r="B1875" s="77">
        <v>35226</v>
      </c>
      <c r="C1875" s="54">
        <v>0</v>
      </c>
      <c r="D1875" s="2">
        <v>17043.34</v>
      </c>
      <c r="E1875" t="s">
        <v>2344</v>
      </c>
      <c r="F1875" t="s">
        <v>2345</v>
      </c>
      <c r="G1875" t="s">
        <v>2346</v>
      </c>
      <c r="H1875" s="54">
        <f>DATEDIF(Table4_2[[#This Row],[Date of Birth]],$K$1,"y")</f>
        <v>26</v>
      </c>
    </row>
    <row r="1876" spans="1:8" x14ac:dyDescent="0.3">
      <c r="A1876" t="s">
        <v>587</v>
      </c>
      <c r="B1876" s="77">
        <v>26167</v>
      </c>
      <c r="C1876" s="54">
        <v>0</v>
      </c>
      <c r="D1876" s="2">
        <v>17016.009999999998</v>
      </c>
      <c r="E1876" t="s">
        <v>2344</v>
      </c>
      <c r="F1876" t="s">
        <v>2344</v>
      </c>
      <c r="G1876" t="s">
        <v>2356</v>
      </c>
      <c r="H1876" s="54">
        <f>DATEDIF(Table4_2[[#This Row],[Date of Birth]],$K$1,"y")</f>
        <v>51</v>
      </c>
    </row>
    <row r="1877" spans="1:8" x14ac:dyDescent="0.3">
      <c r="A1877" t="s">
        <v>588</v>
      </c>
      <c r="B1877" s="77">
        <v>29418</v>
      </c>
      <c r="C1877" s="54">
        <v>2</v>
      </c>
      <c r="D1877" s="2">
        <v>16990.55</v>
      </c>
      <c r="E1877" t="s">
        <v>2344</v>
      </c>
      <c r="F1877" t="s">
        <v>2345</v>
      </c>
      <c r="G1877" t="s">
        <v>2348</v>
      </c>
      <c r="H1877" s="54">
        <f>DATEDIF(Table4_2[[#This Row],[Date of Birth]],$K$1,"y")</f>
        <v>42</v>
      </c>
    </row>
    <row r="1878" spans="1:8" x14ac:dyDescent="0.3">
      <c r="A1878" t="s">
        <v>589</v>
      </c>
      <c r="B1878" s="77">
        <v>28362</v>
      </c>
      <c r="C1878" s="54">
        <v>2</v>
      </c>
      <c r="D1878" s="2">
        <v>16921.09</v>
      </c>
      <c r="E1878" t="s">
        <v>2344</v>
      </c>
      <c r="F1878" t="s">
        <v>2345</v>
      </c>
      <c r="G1878" t="s">
        <v>2356</v>
      </c>
      <c r="H1878" s="54">
        <f>DATEDIF(Table4_2[[#This Row],[Date of Birth]],$K$1,"y")</f>
        <v>45</v>
      </c>
    </row>
    <row r="1879" spans="1:8" x14ac:dyDescent="0.3">
      <c r="A1879" t="s">
        <v>590</v>
      </c>
      <c r="B1879" s="77">
        <v>25132</v>
      </c>
      <c r="C1879" s="54">
        <v>0</v>
      </c>
      <c r="D1879" s="2">
        <v>16903.5</v>
      </c>
      <c r="E1879" t="s">
        <v>2344</v>
      </c>
      <c r="F1879" t="s">
        <v>2345</v>
      </c>
      <c r="G1879" t="s">
        <v>2348</v>
      </c>
      <c r="H1879" s="54">
        <f>DATEDIF(Table4_2[[#This Row],[Date of Birth]],$K$1,"y")</f>
        <v>54</v>
      </c>
    </row>
    <row r="1880" spans="1:8" x14ac:dyDescent="0.3">
      <c r="A1880" t="s">
        <v>591</v>
      </c>
      <c r="B1880" s="77">
        <v>37874</v>
      </c>
      <c r="C1880" s="54">
        <v>0</v>
      </c>
      <c r="D1880" s="2">
        <v>16884.919999999998</v>
      </c>
      <c r="E1880" t="s">
        <v>2344</v>
      </c>
      <c r="F1880" t="s">
        <v>2344</v>
      </c>
      <c r="G1880" t="s">
        <v>2349</v>
      </c>
      <c r="H1880" s="54">
        <f>DATEDIF(Table4_2[[#This Row],[Date of Birth]],$K$1,"y")</f>
        <v>19</v>
      </c>
    </row>
    <row r="1881" spans="1:8" x14ac:dyDescent="0.3">
      <c r="A1881" t="s">
        <v>592</v>
      </c>
      <c r="B1881" s="77">
        <v>27249</v>
      </c>
      <c r="C1881" s="54">
        <v>0</v>
      </c>
      <c r="D1881" s="2">
        <v>16841.32</v>
      </c>
      <c r="E1881" t="s">
        <v>2344</v>
      </c>
      <c r="F1881" t="s">
        <v>2345</v>
      </c>
      <c r="G1881" t="s">
        <v>2349</v>
      </c>
      <c r="H1881" s="54">
        <f>DATEDIF(Table4_2[[#This Row],[Date of Birth]],$K$1,"y")</f>
        <v>48</v>
      </c>
    </row>
    <row r="1882" spans="1:8" x14ac:dyDescent="0.3">
      <c r="A1882" t="s">
        <v>593</v>
      </c>
      <c r="B1882" s="77">
        <v>34991</v>
      </c>
      <c r="C1882" s="54">
        <v>1</v>
      </c>
      <c r="D1882" s="2">
        <v>16796.41</v>
      </c>
      <c r="E1882" t="s">
        <v>2344</v>
      </c>
      <c r="F1882" t="s">
        <v>2345</v>
      </c>
      <c r="G1882" t="s">
        <v>2355</v>
      </c>
      <c r="H1882" s="54">
        <f>DATEDIF(Table4_2[[#This Row],[Date of Birth]],$K$1,"y")</f>
        <v>27</v>
      </c>
    </row>
    <row r="1883" spans="1:8" x14ac:dyDescent="0.3">
      <c r="A1883" t="s">
        <v>594</v>
      </c>
      <c r="B1883" s="77">
        <v>22856</v>
      </c>
      <c r="C1883" s="54">
        <v>0</v>
      </c>
      <c r="D1883" s="2">
        <v>16779.400000000001</v>
      </c>
      <c r="E1883" t="s">
        <v>2344</v>
      </c>
      <c r="F1883" t="s">
        <v>2344</v>
      </c>
      <c r="G1883" t="s">
        <v>2361</v>
      </c>
      <c r="H1883" s="54">
        <f>DATEDIF(Table4_2[[#This Row],[Date of Birth]],$K$1,"y")</f>
        <v>60</v>
      </c>
    </row>
    <row r="1884" spans="1:8" x14ac:dyDescent="0.3">
      <c r="A1884" t="s">
        <v>64</v>
      </c>
      <c r="B1884" s="77">
        <v>28419</v>
      </c>
      <c r="C1884" s="54">
        <v>2</v>
      </c>
      <c r="D1884" s="2">
        <v>42760.5</v>
      </c>
      <c r="E1884" t="s">
        <v>2347</v>
      </c>
      <c r="F1884" t="s">
        <v>2344</v>
      </c>
      <c r="G1884" t="s">
        <v>2348</v>
      </c>
      <c r="H1884" s="54">
        <f>DATEDIF(Table4_2[[#This Row],[Date of Birth]],$K$1,"y")</f>
        <v>45</v>
      </c>
    </row>
    <row r="1885" spans="1:8" x14ac:dyDescent="0.3">
      <c r="A1885" t="s">
        <v>595</v>
      </c>
      <c r="B1885" s="77">
        <v>32774</v>
      </c>
      <c r="C1885" s="54">
        <v>2</v>
      </c>
      <c r="D1885" s="2">
        <v>16776.3</v>
      </c>
      <c r="E1885" t="s">
        <v>2344</v>
      </c>
      <c r="F1885" t="s">
        <v>2344</v>
      </c>
      <c r="G1885" t="s">
        <v>2355</v>
      </c>
      <c r="H1885" s="54">
        <f>DATEDIF(Table4_2[[#This Row],[Date of Birth]],$K$1,"y")</f>
        <v>33</v>
      </c>
    </row>
    <row r="1886" spans="1:8" x14ac:dyDescent="0.3">
      <c r="A1886" t="s">
        <v>596</v>
      </c>
      <c r="B1886" s="77">
        <v>27269</v>
      </c>
      <c r="C1886" s="54">
        <v>0</v>
      </c>
      <c r="D1886" s="2">
        <v>16770.990000000002</v>
      </c>
      <c r="E1886" t="s">
        <v>2344</v>
      </c>
      <c r="F1886" t="s">
        <v>2347</v>
      </c>
      <c r="G1886" t="s">
        <v>2348</v>
      </c>
      <c r="H1886" s="54">
        <f>DATEDIF(Table4_2[[#This Row],[Date of Birth]],$K$1,"y")</f>
        <v>48</v>
      </c>
    </row>
    <row r="1887" spans="1:8" x14ac:dyDescent="0.3">
      <c r="A1887" t="s">
        <v>597</v>
      </c>
      <c r="B1887" s="77">
        <v>34278</v>
      </c>
      <c r="C1887" s="54">
        <v>1</v>
      </c>
      <c r="D1887" s="2">
        <v>16657.72</v>
      </c>
      <c r="E1887" t="s">
        <v>2344</v>
      </c>
      <c r="F1887" t="s">
        <v>2347</v>
      </c>
      <c r="G1887" t="s">
        <v>2355</v>
      </c>
      <c r="H1887" s="54">
        <f>DATEDIF(Table4_2[[#This Row],[Date of Birth]],$K$1,"y")</f>
        <v>29</v>
      </c>
    </row>
    <row r="1888" spans="1:8" x14ac:dyDescent="0.3">
      <c r="A1888" t="s">
        <v>598</v>
      </c>
      <c r="B1888" s="77">
        <v>28393</v>
      </c>
      <c r="C1888" s="54">
        <v>2</v>
      </c>
      <c r="D1888" s="2">
        <v>16631.61</v>
      </c>
      <c r="E1888" t="s">
        <v>2344</v>
      </c>
      <c r="F1888" t="s">
        <v>2347</v>
      </c>
      <c r="G1888" t="s">
        <v>2348</v>
      </c>
      <c r="H1888" s="54">
        <f>DATEDIF(Table4_2[[#This Row],[Date of Birth]],$K$1,"y")</f>
        <v>45</v>
      </c>
    </row>
    <row r="1889" spans="1:8" x14ac:dyDescent="0.3">
      <c r="A1889" t="s">
        <v>599</v>
      </c>
      <c r="B1889" s="77">
        <v>27599</v>
      </c>
      <c r="C1889" s="54">
        <v>1</v>
      </c>
      <c r="D1889" s="2">
        <v>16602.18</v>
      </c>
      <c r="E1889" t="s">
        <v>2344</v>
      </c>
      <c r="F1889" t="s">
        <v>2347</v>
      </c>
      <c r="G1889" t="s">
        <v>2361</v>
      </c>
      <c r="H1889" s="54">
        <f>DATEDIF(Table4_2[[#This Row],[Date of Birth]],$K$1,"y")</f>
        <v>47</v>
      </c>
    </row>
    <row r="1890" spans="1:8" x14ac:dyDescent="0.3">
      <c r="A1890" t="s">
        <v>600</v>
      </c>
      <c r="B1890" s="77">
        <v>25759</v>
      </c>
      <c r="C1890" s="54">
        <v>0</v>
      </c>
      <c r="D1890" s="2">
        <v>16600.16</v>
      </c>
      <c r="E1890" t="s">
        <v>2344</v>
      </c>
      <c r="F1890" t="s">
        <v>2344</v>
      </c>
      <c r="G1890" t="s">
        <v>2349</v>
      </c>
      <c r="H1890" s="54">
        <f>DATEDIF(Table4_2[[#This Row],[Date of Birth]],$K$1,"y")</f>
        <v>52</v>
      </c>
    </row>
    <row r="1891" spans="1:8" x14ac:dyDescent="0.3">
      <c r="A1891" t="s">
        <v>601</v>
      </c>
      <c r="B1891" s="77">
        <v>23187</v>
      </c>
      <c r="C1891" s="54">
        <v>0</v>
      </c>
      <c r="D1891" s="2">
        <v>16587.96</v>
      </c>
      <c r="E1891" t="s">
        <v>2344</v>
      </c>
      <c r="F1891" t="s">
        <v>2344</v>
      </c>
      <c r="G1891" t="s">
        <v>2356</v>
      </c>
      <c r="H1891" s="54">
        <f>DATEDIF(Table4_2[[#This Row],[Date of Birth]],$K$1,"y")</f>
        <v>59</v>
      </c>
    </row>
    <row r="1892" spans="1:8" x14ac:dyDescent="0.3">
      <c r="A1892" t="s">
        <v>602</v>
      </c>
      <c r="B1892" s="77">
        <v>37067</v>
      </c>
      <c r="C1892" s="54">
        <v>0</v>
      </c>
      <c r="D1892" s="2">
        <v>16586.5</v>
      </c>
      <c r="E1892" t="s">
        <v>2344</v>
      </c>
      <c r="F1892" t="s">
        <v>2347</v>
      </c>
      <c r="G1892" t="s">
        <v>2346</v>
      </c>
      <c r="H1892" s="54">
        <f>DATEDIF(Table4_2[[#This Row],[Date of Birth]],$K$1,"y")</f>
        <v>21</v>
      </c>
    </row>
    <row r="1893" spans="1:8" x14ac:dyDescent="0.3">
      <c r="A1893" t="s">
        <v>603</v>
      </c>
      <c r="B1893" s="77">
        <v>35056</v>
      </c>
      <c r="C1893" s="54">
        <v>0</v>
      </c>
      <c r="D1893" s="2">
        <v>16577.78</v>
      </c>
      <c r="E1893" t="s">
        <v>2344</v>
      </c>
      <c r="F1893" t="s">
        <v>2347</v>
      </c>
      <c r="G1893" t="s">
        <v>2346</v>
      </c>
      <c r="H1893" s="54">
        <f>DATEDIF(Table4_2[[#This Row],[Date of Birth]],$K$1,"y")</f>
        <v>27</v>
      </c>
    </row>
    <row r="1894" spans="1:8" x14ac:dyDescent="0.3">
      <c r="A1894" t="s">
        <v>604</v>
      </c>
      <c r="B1894" s="77">
        <v>21468</v>
      </c>
      <c r="C1894" s="54">
        <v>3</v>
      </c>
      <c r="D1894" s="2">
        <v>16455.71</v>
      </c>
      <c r="E1894" t="s">
        <v>2344</v>
      </c>
      <c r="F1894" t="s">
        <v>2344</v>
      </c>
      <c r="G1894" t="s">
        <v>2348</v>
      </c>
      <c r="H1894" s="54">
        <f>DATEDIF(Table4_2[[#This Row],[Date of Birth]],$K$1,"y")</f>
        <v>64</v>
      </c>
    </row>
    <row r="1895" spans="1:8" x14ac:dyDescent="0.3">
      <c r="A1895" t="s">
        <v>11</v>
      </c>
      <c r="B1895" s="77">
        <v>22862</v>
      </c>
      <c r="C1895" s="54">
        <v>0</v>
      </c>
      <c r="D1895" s="2">
        <v>52590.83</v>
      </c>
      <c r="E1895" t="s">
        <v>2347</v>
      </c>
      <c r="F1895" t="s">
        <v>2345</v>
      </c>
      <c r="G1895" t="s">
        <v>2349</v>
      </c>
      <c r="H1895" s="54">
        <f>DATEDIF(Table4_2[[#This Row],[Date of Birth]],$K$1,"y")</f>
        <v>60</v>
      </c>
    </row>
    <row r="1896" spans="1:8" x14ac:dyDescent="0.3">
      <c r="A1896" t="s">
        <v>65</v>
      </c>
      <c r="B1896" s="77">
        <v>26240</v>
      </c>
      <c r="C1896" s="54">
        <v>0</v>
      </c>
      <c r="D1896" s="2">
        <v>42644.2</v>
      </c>
      <c r="E1896" t="s">
        <v>2347</v>
      </c>
      <c r="F1896" t="s">
        <v>2345</v>
      </c>
      <c r="G1896" t="s">
        <v>2349</v>
      </c>
      <c r="H1896" s="54">
        <f>DATEDIF(Table4_2[[#This Row],[Date of Birth]],$K$1,"y")</f>
        <v>51</v>
      </c>
    </row>
    <row r="1897" spans="1:8" x14ac:dyDescent="0.3">
      <c r="A1897" t="s">
        <v>605</v>
      </c>
      <c r="B1897" s="77">
        <v>37975</v>
      </c>
      <c r="C1897" s="54">
        <v>1</v>
      </c>
      <c r="D1897" s="2">
        <v>16450.89</v>
      </c>
      <c r="E1897" t="s">
        <v>2344</v>
      </c>
      <c r="F1897" t="s">
        <v>2347</v>
      </c>
      <c r="G1897" t="s">
        <v>2348</v>
      </c>
      <c r="H1897" s="54">
        <f>DATEDIF(Table4_2[[#This Row],[Date of Birth]],$K$1,"y")</f>
        <v>19</v>
      </c>
    </row>
    <row r="1898" spans="1:8" x14ac:dyDescent="0.3">
      <c r="A1898" t="s">
        <v>606</v>
      </c>
      <c r="B1898" s="77">
        <v>34970</v>
      </c>
      <c r="C1898" s="54">
        <v>3</v>
      </c>
      <c r="D1898" s="2">
        <v>16420.490000000002</v>
      </c>
      <c r="E1898" t="s">
        <v>2344</v>
      </c>
      <c r="F1898" t="s">
        <v>2345</v>
      </c>
      <c r="G1898" t="s">
        <v>2348</v>
      </c>
      <c r="H1898" s="54">
        <f>DATEDIF(Table4_2[[#This Row],[Date of Birth]],$K$1,"y")</f>
        <v>27</v>
      </c>
    </row>
    <row r="1899" spans="1:8" x14ac:dyDescent="0.3">
      <c r="A1899" t="s">
        <v>607</v>
      </c>
      <c r="B1899" s="77">
        <v>24081</v>
      </c>
      <c r="C1899" s="54">
        <v>0</v>
      </c>
      <c r="D1899" s="2">
        <v>16351.42</v>
      </c>
      <c r="E1899" t="s">
        <v>2344</v>
      </c>
      <c r="F1899" t="s">
        <v>2345</v>
      </c>
      <c r="G1899" t="s">
        <v>2361</v>
      </c>
      <c r="H1899" s="54">
        <f>DATEDIF(Table4_2[[#This Row],[Date of Birth]],$K$1,"y")</f>
        <v>57</v>
      </c>
    </row>
    <row r="1900" spans="1:8" x14ac:dyDescent="0.3">
      <c r="A1900" t="s">
        <v>608</v>
      </c>
      <c r="B1900" s="77">
        <v>25423</v>
      </c>
      <c r="C1900" s="54">
        <v>0</v>
      </c>
      <c r="D1900" s="2">
        <v>16311.05</v>
      </c>
      <c r="E1900" t="s">
        <v>2344</v>
      </c>
      <c r="F1900" t="s">
        <v>2345</v>
      </c>
      <c r="G1900" t="s">
        <v>2361</v>
      </c>
      <c r="H1900" s="54">
        <f>DATEDIF(Table4_2[[#This Row],[Date of Birth]],$K$1,"y")</f>
        <v>53</v>
      </c>
    </row>
    <row r="1901" spans="1:8" x14ac:dyDescent="0.3">
      <c r="A1901" t="s">
        <v>609</v>
      </c>
      <c r="B1901" s="77">
        <v>37857</v>
      </c>
      <c r="C1901" s="54">
        <v>0</v>
      </c>
      <c r="D1901" s="2">
        <v>16297.85</v>
      </c>
      <c r="E1901" t="s">
        <v>2344</v>
      </c>
      <c r="F1901" t="s">
        <v>2345</v>
      </c>
      <c r="G1901" t="s">
        <v>2349</v>
      </c>
      <c r="H1901" s="54">
        <f>DATEDIF(Table4_2[[#This Row],[Date of Birth]],$K$1,"y")</f>
        <v>19</v>
      </c>
    </row>
    <row r="1902" spans="1:8" x14ac:dyDescent="0.3">
      <c r="A1902" t="s">
        <v>610</v>
      </c>
      <c r="B1902" s="77">
        <v>26510</v>
      </c>
      <c r="C1902" s="54">
        <v>0</v>
      </c>
      <c r="D1902" s="2">
        <v>16267.32</v>
      </c>
      <c r="E1902" t="s">
        <v>2344</v>
      </c>
      <c r="F1902" t="s">
        <v>2344</v>
      </c>
      <c r="G1902" t="s">
        <v>2356</v>
      </c>
      <c r="H1902" s="54">
        <f>DATEDIF(Table4_2[[#This Row],[Date of Birth]],$K$1,"y")</f>
        <v>50</v>
      </c>
    </row>
    <row r="1903" spans="1:8" x14ac:dyDescent="0.3">
      <c r="A1903" t="s">
        <v>611</v>
      </c>
      <c r="B1903" s="77">
        <v>37507</v>
      </c>
      <c r="C1903" s="54">
        <v>0</v>
      </c>
      <c r="D1903" s="2">
        <v>16232.85</v>
      </c>
      <c r="E1903" t="s">
        <v>2344</v>
      </c>
      <c r="F1903" t="s">
        <v>2347</v>
      </c>
      <c r="G1903" t="s">
        <v>2349</v>
      </c>
      <c r="H1903" s="54">
        <f>DATEDIF(Table4_2[[#This Row],[Date of Birth]],$K$1,"y")</f>
        <v>20</v>
      </c>
    </row>
    <row r="1904" spans="1:8" x14ac:dyDescent="0.3">
      <c r="A1904" t="s">
        <v>612</v>
      </c>
      <c r="B1904" s="77">
        <v>32376</v>
      </c>
      <c r="C1904" s="54">
        <v>3</v>
      </c>
      <c r="D1904" s="2">
        <v>16205.88</v>
      </c>
      <c r="E1904" t="s">
        <v>2344</v>
      </c>
      <c r="F1904" t="s">
        <v>2347</v>
      </c>
      <c r="G1904" t="s">
        <v>2348</v>
      </c>
      <c r="H1904" s="54">
        <f>DATEDIF(Table4_2[[#This Row],[Date of Birth]],$K$1,"y")</f>
        <v>34</v>
      </c>
    </row>
    <row r="1905" spans="1:8" x14ac:dyDescent="0.3">
      <c r="A1905" t="s">
        <v>613</v>
      </c>
      <c r="B1905" s="77">
        <v>32361</v>
      </c>
      <c r="C1905" s="54">
        <v>3</v>
      </c>
      <c r="D1905" s="2">
        <v>16199.1</v>
      </c>
      <c r="E1905" t="s">
        <v>2344</v>
      </c>
      <c r="F1905" t="s">
        <v>2344</v>
      </c>
      <c r="G1905" t="s">
        <v>2348</v>
      </c>
      <c r="H1905" s="54">
        <f>DATEDIF(Table4_2[[#This Row],[Date of Birth]],$K$1,"y")</f>
        <v>34</v>
      </c>
    </row>
    <row r="1906" spans="1:8" x14ac:dyDescent="0.3">
      <c r="A1906" t="s">
        <v>614</v>
      </c>
      <c r="B1906" s="77">
        <v>27283</v>
      </c>
      <c r="C1906" s="54">
        <v>0</v>
      </c>
      <c r="D1906" s="2">
        <v>16190.97</v>
      </c>
      <c r="E1906" t="s">
        <v>2344</v>
      </c>
      <c r="F1906" t="s">
        <v>2345</v>
      </c>
      <c r="G1906" t="s">
        <v>2348</v>
      </c>
      <c r="H1906" s="54">
        <f>DATEDIF(Table4_2[[#This Row],[Date of Birth]],$K$1,"y")</f>
        <v>48</v>
      </c>
    </row>
    <row r="1907" spans="1:8" x14ac:dyDescent="0.3">
      <c r="A1907" t="s">
        <v>66</v>
      </c>
      <c r="B1907" s="77">
        <v>29216</v>
      </c>
      <c r="C1907" s="54">
        <v>2</v>
      </c>
      <c r="D1907" s="2">
        <v>42560.43</v>
      </c>
      <c r="E1907" t="s">
        <v>2347</v>
      </c>
      <c r="F1907" t="s">
        <v>2345</v>
      </c>
      <c r="G1907" t="s">
        <v>2346</v>
      </c>
      <c r="H1907" s="54">
        <f>DATEDIF(Table4_2[[#This Row],[Date of Birth]],$K$1,"y")</f>
        <v>43</v>
      </c>
    </row>
    <row r="1908" spans="1:8" x14ac:dyDescent="0.3">
      <c r="A1908" t="s">
        <v>615</v>
      </c>
      <c r="B1908" s="77">
        <v>30138</v>
      </c>
      <c r="C1908" s="54">
        <v>3</v>
      </c>
      <c r="D1908" s="2">
        <v>16152.04</v>
      </c>
      <c r="E1908" t="s">
        <v>2344</v>
      </c>
      <c r="F1908" t="s">
        <v>2347</v>
      </c>
      <c r="G1908" t="s">
        <v>2361</v>
      </c>
      <c r="H1908" s="54">
        <f>DATEDIF(Table4_2[[#This Row],[Date of Birth]],$K$1,"y")</f>
        <v>40</v>
      </c>
    </row>
    <row r="1909" spans="1:8" x14ac:dyDescent="0.3">
      <c r="A1909" t="s">
        <v>616</v>
      </c>
      <c r="B1909" s="77">
        <v>34315</v>
      </c>
      <c r="C1909" s="54">
        <v>0</v>
      </c>
      <c r="D1909" s="2">
        <v>16138.76</v>
      </c>
      <c r="E1909" t="s">
        <v>2344</v>
      </c>
      <c r="F1909" t="s">
        <v>2345</v>
      </c>
      <c r="G1909" t="s">
        <v>2359</v>
      </c>
      <c r="H1909" s="54">
        <f>DATEDIF(Table4_2[[#This Row],[Date of Birth]],$K$1,"y")</f>
        <v>29</v>
      </c>
    </row>
    <row r="1910" spans="1:8" x14ac:dyDescent="0.3">
      <c r="A1910" t="s">
        <v>617</v>
      </c>
      <c r="B1910" s="77">
        <v>32056</v>
      </c>
      <c r="C1910" s="54">
        <v>3</v>
      </c>
      <c r="D1910" s="2">
        <v>16122.65</v>
      </c>
      <c r="E1910" t="s">
        <v>2344</v>
      </c>
      <c r="F1910" t="s">
        <v>2347</v>
      </c>
      <c r="G1910" t="s">
        <v>2349</v>
      </c>
      <c r="H1910" s="54">
        <f>DATEDIF(Table4_2[[#This Row],[Date of Birth]],$K$1,"y")</f>
        <v>35</v>
      </c>
    </row>
    <row r="1911" spans="1:8" x14ac:dyDescent="0.3">
      <c r="A1911" t="s">
        <v>618</v>
      </c>
      <c r="B1911" s="77">
        <v>34189</v>
      </c>
      <c r="C1911" s="54">
        <v>0</v>
      </c>
      <c r="D1911" s="2">
        <v>16115.3</v>
      </c>
      <c r="E1911" t="s">
        <v>2344</v>
      </c>
      <c r="F1911" t="s">
        <v>2347</v>
      </c>
      <c r="G1911" t="s">
        <v>2355</v>
      </c>
      <c r="H1911" s="54">
        <f>DATEDIF(Table4_2[[#This Row],[Date of Birth]],$K$1,"y")</f>
        <v>29</v>
      </c>
    </row>
    <row r="1912" spans="1:8" x14ac:dyDescent="0.3">
      <c r="A1912" t="s">
        <v>619</v>
      </c>
      <c r="B1912" s="77">
        <v>31286</v>
      </c>
      <c r="C1912" s="54">
        <v>3</v>
      </c>
      <c r="D1912" s="2">
        <v>16097.94</v>
      </c>
      <c r="E1912" t="s">
        <v>2344</v>
      </c>
      <c r="F1912" t="s">
        <v>2345</v>
      </c>
      <c r="G1912" t="s">
        <v>2348</v>
      </c>
      <c r="H1912" s="54">
        <f>DATEDIF(Table4_2[[#This Row],[Date of Birth]],$K$1,"y")</f>
        <v>37</v>
      </c>
    </row>
    <row r="1913" spans="1:8" x14ac:dyDescent="0.3">
      <c r="A1913" t="s">
        <v>620</v>
      </c>
      <c r="B1913" s="77">
        <v>21357</v>
      </c>
      <c r="C1913" s="54">
        <v>3</v>
      </c>
      <c r="D1913" s="2">
        <v>16085.13</v>
      </c>
      <c r="E1913" t="s">
        <v>2344</v>
      </c>
      <c r="F1913" t="s">
        <v>2344</v>
      </c>
      <c r="G1913" t="s">
        <v>2346</v>
      </c>
      <c r="H1913" s="54">
        <f>DATEDIF(Table4_2[[#This Row],[Date of Birth]],$K$1,"y")</f>
        <v>64</v>
      </c>
    </row>
    <row r="1914" spans="1:8" x14ac:dyDescent="0.3">
      <c r="A1914" t="s">
        <v>621</v>
      </c>
      <c r="B1914" s="77">
        <v>21480</v>
      </c>
      <c r="C1914" s="54">
        <v>2</v>
      </c>
      <c r="D1914" s="2">
        <v>16069.08</v>
      </c>
      <c r="E1914" t="s">
        <v>2344</v>
      </c>
      <c r="F1914" t="s">
        <v>2344</v>
      </c>
      <c r="G1914" t="s">
        <v>2355</v>
      </c>
      <c r="H1914" s="54">
        <f>DATEDIF(Table4_2[[#This Row],[Date of Birth]],$K$1,"y")</f>
        <v>64</v>
      </c>
    </row>
    <row r="1915" spans="1:8" x14ac:dyDescent="0.3">
      <c r="A1915" t="s">
        <v>622</v>
      </c>
      <c r="B1915" s="77">
        <v>28749</v>
      </c>
      <c r="C1915" s="54">
        <v>2</v>
      </c>
      <c r="D1915" s="2">
        <v>16062.89</v>
      </c>
      <c r="E1915" t="s">
        <v>2344</v>
      </c>
      <c r="F1915" t="s">
        <v>2344</v>
      </c>
      <c r="G1915" t="s">
        <v>2361</v>
      </c>
      <c r="H1915" s="54">
        <f>DATEDIF(Table4_2[[#This Row],[Date of Birth]],$K$1,"y")</f>
        <v>44</v>
      </c>
    </row>
    <row r="1916" spans="1:8" x14ac:dyDescent="0.3">
      <c r="A1916" t="s">
        <v>623</v>
      </c>
      <c r="B1916" s="77">
        <v>32482</v>
      </c>
      <c r="C1916" s="54">
        <v>3</v>
      </c>
      <c r="D1916" s="2">
        <v>16059.06</v>
      </c>
      <c r="E1916" t="s">
        <v>2344</v>
      </c>
      <c r="F1916" t="s">
        <v>2345</v>
      </c>
      <c r="G1916" t="s">
        <v>2348</v>
      </c>
      <c r="H1916" s="54">
        <f>DATEDIF(Table4_2[[#This Row],[Date of Birth]],$K$1,"y")</f>
        <v>34</v>
      </c>
    </row>
    <row r="1917" spans="1:8" x14ac:dyDescent="0.3">
      <c r="A1917" t="s">
        <v>624</v>
      </c>
      <c r="B1917" s="77">
        <v>29483</v>
      </c>
      <c r="C1917" s="54">
        <v>2</v>
      </c>
      <c r="D1917" s="2">
        <v>15966.19</v>
      </c>
      <c r="E1917" t="s">
        <v>2344</v>
      </c>
      <c r="F1917" t="s">
        <v>2344</v>
      </c>
      <c r="G1917" t="s">
        <v>2348</v>
      </c>
      <c r="H1917" s="54">
        <f>DATEDIF(Table4_2[[#This Row],[Date of Birth]],$K$1,"y")</f>
        <v>42</v>
      </c>
    </row>
    <row r="1918" spans="1:8" x14ac:dyDescent="0.3">
      <c r="A1918" t="s">
        <v>67</v>
      </c>
      <c r="B1918" s="77">
        <v>24650</v>
      </c>
      <c r="C1918" s="54">
        <v>0</v>
      </c>
      <c r="D1918" s="2">
        <v>42538.720000000001</v>
      </c>
      <c r="E1918" t="s">
        <v>2347</v>
      </c>
      <c r="F1918" t="s">
        <v>2345</v>
      </c>
      <c r="G1918" t="s">
        <v>2349</v>
      </c>
      <c r="H1918" s="54">
        <f>DATEDIF(Table4_2[[#This Row],[Date of Birth]],$K$1,"y")</f>
        <v>55</v>
      </c>
    </row>
    <row r="1919" spans="1:8" x14ac:dyDescent="0.3">
      <c r="A1919" t="s">
        <v>625</v>
      </c>
      <c r="B1919" s="77">
        <v>30156</v>
      </c>
      <c r="C1919" s="54">
        <v>3</v>
      </c>
      <c r="D1919" s="2">
        <v>15965.29</v>
      </c>
      <c r="E1919" t="s">
        <v>2344</v>
      </c>
      <c r="F1919" t="s">
        <v>2347</v>
      </c>
      <c r="G1919" t="s">
        <v>2348</v>
      </c>
      <c r="H1919" s="54">
        <f>DATEDIF(Table4_2[[#This Row],[Date of Birth]],$K$1,"y")</f>
        <v>40</v>
      </c>
    </row>
    <row r="1920" spans="1:8" x14ac:dyDescent="0.3">
      <c r="A1920" t="s">
        <v>626</v>
      </c>
      <c r="B1920" s="77">
        <v>29506</v>
      </c>
      <c r="C1920" s="54">
        <v>2</v>
      </c>
      <c r="D1920" s="2">
        <v>15922.29</v>
      </c>
      <c r="E1920" t="s">
        <v>2344</v>
      </c>
      <c r="F1920" t="s">
        <v>2345</v>
      </c>
      <c r="G1920" t="s">
        <v>2361</v>
      </c>
      <c r="H1920" s="54">
        <f>DATEDIF(Table4_2[[#This Row],[Date of Birth]],$K$1,"y")</f>
        <v>42</v>
      </c>
    </row>
    <row r="1921" spans="1:8" x14ac:dyDescent="0.3">
      <c r="A1921" t="s">
        <v>627</v>
      </c>
      <c r="B1921" s="77">
        <v>23005</v>
      </c>
      <c r="C1921" s="54">
        <v>0</v>
      </c>
      <c r="D1921" s="2">
        <v>15840.81</v>
      </c>
      <c r="E1921" t="s">
        <v>2344</v>
      </c>
      <c r="F1921" t="s">
        <v>2347</v>
      </c>
      <c r="G1921" t="s">
        <v>2362</v>
      </c>
      <c r="H1921" s="54">
        <f>DATEDIF(Table4_2[[#This Row],[Date of Birth]],$K$1,"y")</f>
        <v>60</v>
      </c>
    </row>
    <row r="1922" spans="1:8" x14ac:dyDescent="0.3">
      <c r="A1922" t="s">
        <v>628</v>
      </c>
      <c r="B1922" s="77">
        <v>30266</v>
      </c>
      <c r="C1922" s="54">
        <v>4</v>
      </c>
      <c r="D1922" s="2">
        <v>15828.82</v>
      </c>
      <c r="E1922" t="s">
        <v>2344</v>
      </c>
      <c r="F1922" t="s">
        <v>2345</v>
      </c>
      <c r="G1922" t="s">
        <v>2349</v>
      </c>
      <c r="H1922" s="54">
        <f>DATEDIF(Table4_2[[#This Row],[Date of Birth]],$K$1,"y")</f>
        <v>40</v>
      </c>
    </row>
    <row r="1923" spans="1:8" x14ac:dyDescent="0.3">
      <c r="A1923" t="s">
        <v>629</v>
      </c>
      <c r="B1923" s="77">
        <v>30859</v>
      </c>
      <c r="C1923" s="54">
        <v>0</v>
      </c>
      <c r="D1923" s="2">
        <v>15820.7</v>
      </c>
      <c r="E1923" t="s">
        <v>2344</v>
      </c>
      <c r="F1923" t="s">
        <v>2345</v>
      </c>
      <c r="G1923" t="s">
        <v>2349</v>
      </c>
      <c r="H1923" s="54">
        <f>DATEDIF(Table4_2[[#This Row],[Date of Birth]],$K$1,"y")</f>
        <v>38</v>
      </c>
    </row>
    <row r="1924" spans="1:8" x14ac:dyDescent="0.3">
      <c r="A1924" t="s">
        <v>630</v>
      </c>
      <c r="B1924" s="77">
        <v>35712</v>
      </c>
      <c r="C1924" s="54">
        <v>0</v>
      </c>
      <c r="D1924" s="2">
        <v>15817.99</v>
      </c>
      <c r="E1924" t="s">
        <v>2344</v>
      </c>
      <c r="F1924" t="s">
        <v>2344</v>
      </c>
      <c r="G1924" t="s">
        <v>2348</v>
      </c>
      <c r="H1924" s="54">
        <f>DATEDIF(Table4_2[[#This Row],[Date of Birth]],$K$1,"y")</f>
        <v>25</v>
      </c>
    </row>
    <row r="1925" spans="1:8" x14ac:dyDescent="0.3">
      <c r="A1925" t="s">
        <v>631</v>
      </c>
      <c r="B1925" s="77">
        <v>27270</v>
      </c>
      <c r="C1925" s="54">
        <v>0</v>
      </c>
      <c r="D1925" s="2">
        <v>15746.62</v>
      </c>
      <c r="E1925" t="s">
        <v>2344</v>
      </c>
      <c r="F1925" t="s">
        <v>2347</v>
      </c>
      <c r="G1925" t="s">
        <v>2348</v>
      </c>
      <c r="H1925" s="54">
        <f>DATEDIF(Table4_2[[#This Row],[Date of Birth]],$K$1,"y")</f>
        <v>48</v>
      </c>
    </row>
    <row r="1926" spans="1:8" x14ac:dyDescent="0.3">
      <c r="A1926" t="s">
        <v>632</v>
      </c>
      <c r="B1926" s="77">
        <v>28023</v>
      </c>
      <c r="C1926" s="54">
        <v>2</v>
      </c>
      <c r="D1926" s="2">
        <v>15698.86</v>
      </c>
      <c r="E1926" t="s">
        <v>2344</v>
      </c>
      <c r="F1926" t="s">
        <v>2344</v>
      </c>
      <c r="G1926" t="s">
        <v>2348</v>
      </c>
      <c r="H1926" s="54">
        <f>DATEDIF(Table4_2[[#This Row],[Date of Birth]],$K$1,"y")</f>
        <v>46</v>
      </c>
    </row>
    <row r="1927" spans="1:8" x14ac:dyDescent="0.3">
      <c r="A1927" t="s">
        <v>633</v>
      </c>
      <c r="B1927" s="77">
        <v>26841</v>
      </c>
      <c r="C1927" s="54">
        <v>0</v>
      </c>
      <c r="D1927" s="2">
        <v>15670.3</v>
      </c>
      <c r="E1927" t="s">
        <v>2344</v>
      </c>
      <c r="F1927" t="s">
        <v>2344</v>
      </c>
      <c r="G1927" t="s">
        <v>2361</v>
      </c>
      <c r="H1927" s="54">
        <f>DATEDIF(Table4_2[[#This Row],[Date of Birth]],$K$1,"y")</f>
        <v>49</v>
      </c>
    </row>
    <row r="1928" spans="1:8" x14ac:dyDescent="0.3">
      <c r="A1928" t="s">
        <v>634</v>
      </c>
      <c r="B1928" s="77">
        <v>32499</v>
      </c>
      <c r="C1928" s="54">
        <v>3</v>
      </c>
      <c r="D1928" s="2">
        <v>15646.28</v>
      </c>
      <c r="E1928" t="s">
        <v>2344</v>
      </c>
      <c r="F1928" t="s">
        <v>2344</v>
      </c>
      <c r="G1928" t="s">
        <v>2349</v>
      </c>
      <c r="H1928" s="54">
        <f>DATEDIF(Table4_2[[#This Row],[Date of Birth]],$K$1,"y")</f>
        <v>34</v>
      </c>
    </row>
    <row r="1929" spans="1:8" x14ac:dyDescent="0.3">
      <c r="A1929" t="s">
        <v>68</v>
      </c>
      <c r="B1929" s="77">
        <v>25053</v>
      </c>
      <c r="C1929" s="54">
        <v>0</v>
      </c>
      <c r="D1929" s="2">
        <v>42478.6</v>
      </c>
      <c r="E1929" t="s">
        <v>2347</v>
      </c>
      <c r="F1929" t="s">
        <v>2344</v>
      </c>
      <c r="G1929" t="s">
        <v>2349</v>
      </c>
      <c r="H1929" s="54">
        <f>DATEDIF(Table4_2[[#This Row],[Date of Birth]],$K$1,"y")</f>
        <v>54</v>
      </c>
    </row>
    <row r="1930" spans="1:8" x14ac:dyDescent="0.3">
      <c r="A1930" t="s">
        <v>635</v>
      </c>
      <c r="B1930" s="77">
        <v>22073</v>
      </c>
      <c r="C1930" s="54">
        <v>3</v>
      </c>
      <c r="D1930" s="2">
        <v>15612.19</v>
      </c>
      <c r="E1930" t="s">
        <v>2344</v>
      </c>
      <c r="F1930" t="s">
        <v>2344</v>
      </c>
      <c r="G1930" t="s">
        <v>2348</v>
      </c>
      <c r="H1930" s="54">
        <f>DATEDIF(Table4_2[[#This Row],[Date of Birth]],$K$1,"y")</f>
        <v>63</v>
      </c>
    </row>
    <row r="1931" spans="1:8" x14ac:dyDescent="0.3">
      <c r="A1931" t="s">
        <v>636</v>
      </c>
      <c r="B1931" s="77">
        <v>24043</v>
      </c>
      <c r="C1931" s="54">
        <v>0</v>
      </c>
      <c r="D1931" s="2">
        <v>15608.58</v>
      </c>
      <c r="E1931" t="s">
        <v>2344</v>
      </c>
      <c r="F1931" t="s">
        <v>2344</v>
      </c>
      <c r="G1931" t="s">
        <v>2361</v>
      </c>
      <c r="H1931" s="54">
        <f>DATEDIF(Table4_2[[#This Row],[Date of Birth]],$K$1,"y")</f>
        <v>57</v>
      </c>
    </row>
    <row r="1932" spans="1:8" x14ac:dyDescent="0.3">
      <c r="A1932" t="s">
        <v>637</v>
      </c>
      <c r="B1932" s="77">
        <v>27240</v>
      </c>
      <c r="C1932" s="54">
        <v>0</v>
      </c>
      <c r="D1932" s="2">
        <v>15556.67</v>
      </c>
      <c r="E1932" t="s">
        <v>2344</v>
      </c>
      <c r="F1932" t="s">
        <v>2344</v>
      </c>
      <c r="G1932" t="s">
        <v>2348</v>
      </c>
      <c r="H1932" s="54">
        <f>DATEDIF(Table4_2[[#This Row],[Date of Birth]],$K$1,"y")</f>
        <v>48</v>
      </c>
    </row>
    <row r="1933" spans="1:8" x14ac:dyDescent="0.3">
      <c r="A1933" t="s">
        <v>638</v>
      </c>
      <c r="B1933" s="77">
        <v>21825</v>
      </c>
      <c r="C1933" s="54">
        <v>3</v>
      </c>
      <c r="D1933" s="2">
        <v>15555.19</v>
      </c>
      <c r="E1933" t="s">
        <v>2344</v>
      </c>
      <c r="F1933" t="s">
        <v>2345</v>
      </c>
      <c r="G1933" t="s">
        <v>2348</v>
      </c>
      <c r="H1933" s="54">
        <f>DATEDIF(Table4_2[[#This Row],[Date of Birth]],$K$1,"y")</f>
        <v>63</v>
      </c>
    </row>
    <row r="1934" spans="1:8" x14ac:dyDescent="0.3">
      <c r="A1934" t="s">
        <v>639</v>
      </c>
      <c r="B1934" s="77">
        <v>27208</v>
      </c>
      <c r="C1934" s="54">
        <v>0</v>
      </c>
      <c r="D1934" s="2">
        <v>15532.16</v>
      </c>
      <c r="E1934" t="s">
        <v>2344</v>
      </c>
      <c r="F1934" t="s">
        <v>2344</v>
      </c>
      <c r="G1934" t="s">
        <v>2361</v>
      </c>
      <c r="H1934" s="54">
        <f>DATEDIF(Table4_2[[#This Row],[Date of Birth]],$K$1,"y")</f>
        <v>48</v>
      </c>
    </row>
    <row r="1935" spans="1:8" x14ac:dyDescent="0.3">
      <c r="A1935" t="s">
        <v>640</v>
      </c>
      <c r="B1935" s="77">
        <v>38185</v>
      </c>
      <c r="C1935" s="54">
        <v>0</v>
      </c>
      <c r="D1935" s="2">
        <v>15518.18</v>
      </c>
      <c r="E1935" t="s">
        <v>2344</v>
      </c>
      <c r="F1935" t="s">
        <v>2345</v>
      </c>
      <c r="G1935" t="s">
        <v>2350</v>
      </c>
      <c r="H1935" s="54">
        <f>DATEDIF(Table4_2[[#This Row],[Date of Birth]],$K$1,"y")</f>
        <v>18</v>
      </c>
    </row>
    <row r="1936" spans="1:8" x14ac:dyDescent="0.3">
      <c r="A1936" t="s">
        <v>641</v>
      </c>
      <c r="B1936" s="77">
        <v>27961</v>
      </c>
      <c r="C1936" s="54">
        <v>2</v>
      </c>
      <c r="D1936" s="2">
        <v>15450.48</v>
      </c>
      <c r="E1936" t="s">
        <v>2344</v>
      </c>
      <c r="F1936" t="s">
        <v>2347</v>
      </c>
      <c r="G1936" t="s">
        <v>2361</v>
      </c>
      <c r="H1936" s="54">
        <f>DATEDIF(Table4_2[[#This Row],[Date of Birth]],$K$1,"y")</f>
        <v>46</v>
      </c>
    </row>
    <row r="1937" spans="1:8" x14ac:dyDescent="0.3">
      <c r="A1937" t="s">
        <v>642</v>
      </c>
      <c r="B1937" s="77">
        <v>33171</v>
      </c>
      <c r="C1937" s="54">
        <v>3</v>
      </c>
      <c r="D1937" s="2">
        <v>15440.2</v>
      </c>
      <c r="E1937" t="s">
        <v>2344</v>
      </c>
      <c r="F1937" t="s">
        <v>2347</v>
      </c>
      <c r="G1937" t="s">
        <v>2348</v>
      </c>
      <c r="H1937" s="54">
        <f>DATEDIF(Table4_2[[#This Row],[Date of Birth]],$K$1,"y")</f>
        <v>32</v>
      </c>
    </row>
    <row r="1938" spans="1:8" x14ac:dyDescent="0.3">
      <c r="A1938" t="s">
        <v>643</v>
      </c>
      <c r="B1938" s="77">
        <v>23624</v>
      </c>
      <c r="C1938" s="54">
        <v>0</v>
      </c>
      <c r="D1938" s="2">
        <v>15377.77</v>
      </c>
      <c r="E1938" t="s">
        <v>2344</v>
      </c>
      <c r="F1938" t="s">
        <v>2344</v>
      </c>
      <c r="G1938" t="s">
        <v>2348</v>
      </c>
      <c r="H1938" s="54">
        <f>DATEDIF(Table4_2[[#This Row],[Date of Birth]],$K$1,"y")</f>
        <v>58</v>
      </c>
    </row>
    <row r="1939" spans="1:8" x14ac:dyDescent="0.3">
      <c r="A1939" t="s">
        <v>644</v>
      </c>
      <c r="B1939" s="77">
        <v>22895</v>
      </c>
      <c r="C1939" s="54">
        <v>0</v>
      </c>
      <c r="D1939" s="2">
        <v>15368.22</v>
      </c>
      <c r="E1939" t="s">
        <v>2344</v>
      </c>
      <c r="F1939" t="s">
        <v>2344</v>
      </c>
      <c r="G1939" t="s">
        <v>2349</v>
      </c>
      <c r="H1939" s="54">
        <f>DATEDIF(Table4_2[[#This Row],[Date of Birth]],$K$1,"y")</f>
        <v>60</v>
      </c>
    </row>
    <row r="1940" spans="1:8" x14ac:dyDescent="0.3">
      <c r="A1940" t="s">
        <v>69</v>
      </c>
      <c r="B1940" s="77">
        <v>24651</v>
      </c>
      <c r="C1940" s="54">
        <v>0</v>
      </c>
      <c r="D1940" s="2">
        <v>42303.69</v>
      </c>
      <c r="E1940" t="s">
        <v>2347</v>
      </c>
      <c r="F1940" t="s">
        <v>2344</v>
      </c>
      <c r="G1940" t="s">
        <v>2352</v>
      </c>
      <c r="H1940" s="54">
        <f>DATEDIF(Table4_2[[#This Row],[Date of Birth]],$K$1,"y")</f>
        <v>55</v>
      </c>
    </row>
    <row r="1941" spans="1:8" x14ac:dyDescent="0.3">
      <c r="A1941" t="s">
        <v>645</v>
      </c>
      <c r="B1941" s="77">
        <v>25037</v>
      </c>
      <c r="C1941" s="54">
        <v>0</v>
      </c>
      <c r="D1941" s="2">
        <v>15363.77</v>
      </c>
      <c r="E1941" t="s">
        <v>2344</v>
      </c>
      <c r="F1941" t="s">
        <v>2347</v>
      </c>
      <c r="G1941" t="s">
        <v>2361</v>
      </c>
      <c r="H1941" s="54">
        <f>DATEDIF(Table4_2[[#This Row],[Date of Birth]],$K$1,"y")</f>
        <v>54</v>
      </c>
    </row>
    <row r="1942" spans="1:8" x14ac:dyDescent="0.3">
      <c r="A1942" t="s">
        <v>646</v>
      </c>
      <c r="B1942" s="77">
        <v>32494</v>
      </c>
      <c r="C1942" s="54">
        <v>3</v>
      </c>
      <c r="D1942" s="2">
        <v>15361.5</v>
      </c>
      <c r="E1942" t="s">
        <v>2344</v>
      </c>
      <c r="F1942" t="s">
        <v>2345</v>
      </c>
      <c r="G1942" t="s">
        <v>2356</v>
      </c>
      <c r="H1942" s="54">
        <f>DATEDIF(Table4_2[[#This Row],[Date of Birth]],$K$1,"y")</f>
        <v>34</v>
      </c>
    </row>
    <row r="1943" spans="1:8" x14ac:dyDescent="0.3">
      <c r="A1943" t="s">
        <v>647</v>
      </c>
      <c r="B1943" s="77">
        <v>37086</v>
      </c>
      <c r="C1943" s="54">
        <v>1</v>
      </c>
      <c r="D1943" s="2">
        <v>15359.1</v>
      </c>
      <c r="E1943" t="s">
        <v>2344</v>
      </c>
      <c r="F1943" t="s">
        <v>2345</v>
      </c>
      <c r="G1943" t="s">
        <v>2355</v>
      </c>
      <c r="H1943" s="54">
        <f>DATEDIF(Table4_2[[#This Row],[Date of Birth]],$K$1,"y")</f>
        <v>21</v>
      </c>
    </row>
    <row r="1944" spans="1:8" x14ac:dyDescent="0.3">
      <c r="A1944" t="s">
        <v>648</v>
      </c>
      <c r="B1944" s="77">
        <v>23358</v>
      </c>
      <c r="C1944" s="54">
        <v>0</v>
      </c>
      <c r="D1944" s="2">
        <v>15322.77</v>
      </c>
      <c r="E1944" t="s">
        <v>2344</v>
      </c>
      <c r="F1944" t="s">
        <v>2345</v>
      </c>
      <c r="G1944" t="s">
        <v>2358</v>
      </c>
      <c r="H1944" s="54">
        <f>DATEDIF(Table4_2[[#This Row],[Date of Birth]],$K$1,"y")</f>
        <v>59</v>
      </c>
    </row>
    <row r="1945" spans="1:8" x14ac:dyDescent="0.3">
      <c r="A1945" t="s">
        <v>649</v>
      </c>
      <c r="B1945" s="77">
        <v>25462</v>
      </c>
      <c r="C1945" s="54">
        <v>0</v>
      </c>
      <c r="D1945" s="2">
        <v>15260.52</v>
      </c>
      <c r="E1945" t="s">
        <v>2344</v>
      </c>
      <c r="F1945" t="s">
        <v>2344</v>
      </c>
      <c r="G1945" t="s">
        <v>2356</v>
      </c>
      <c r="H1945" s="54">
        <f>DATEDIF(Table4_2[[#This Row],[Date of Birth]],$K$1,"y")</f>
        <v>53</v>
      </c>
    </row>
    <row r="1946" spans="1:8" x14ac:dyDescent="0.3">
      <c r="A1946" t="s">
        <v>650</v>
      </c>
      <c r="B1946" s="77">
        <v>22122</v>
      </c>
      <c r="C1946" s="54">
        <v>2</v>
      </c>
      <c r="D1946" s="2">
        <v>15230.32</v>
      </c>
      <c r="E1946" t="s">
        <v>2344</v>
      </c>
      <c r="F1946" t="s">
        <v>2344</v>
      </c>
      <c r="G1946" t="s">
        <v>2355</v>
      </c>
      <c r="H1946" s="54">
        <f>DATEDIF(Table4_2[[#This Row],[Date of Birth]],$K$1,"y")</f>
        <v>62</v>
      </c>
    </row>
    <row r="1947" spans="1:8" x14ac:dyDescent="0.3">
      <c r="A1947" t="s">
        <v>651</v>
      </c>
      <c r="B1947" s="77">
        <v>28817</v>
      </c>
      <c r="C1947" s="54">
        <v>2</v>
      </c>
      <c r="D1947" s="2">
        <v>15207.92</v>
      </c>
      <c r="E1947" t="s">
        <v>2344</v>
      </c>
      <c r="F1947" t="s">
        <v>2347</v>
      </c>
      <c r="G1947" t="s">
        <v>2348</v>
      </c>
      <c r="H1947" s="54">
        <f>DATEDIF(Table4_2[[#This Row],[Date of Birth]],$K$1,"y")</f>
        <v>44</v>
      </c>
    </row>
    <row r="1948" spans="1:8" x14ac:dyDescent="0.3">
      <c r="A1948" t="s">
        <v>652</v>
      </c>
      <c r="B1948" s="77">
        <v>22814</v>
      </c>
      <c r="C1948" s="54">
        <v>0</v>
      </c>
      <c r="D1948" s="2">
        <v>15174.81</v>
      </c>
      <c r="E1948" t="s">
        <v>2344</v>
      </c>
      <c r="F1948" t="s">
        <v>2347</v>
      </c>
      <c r="G1948" t="s">
        <v>2348</v>
      </c>
      <c r="H1948" s="54">
        <f>DATEDIF(Table4_2[[#This Row],[Date of Birth]],$K$1,"y")</f>
        <v>60</v>
      </c>
    </row>
    <row r="1949" spans="1:8" x14ac:dyDescent="0.3">
      <c r="A1949" t="s">
        <v>653</v>
      </c>
      <c r="B1949" s="77">
        <v>21887</v>
      </c>
      <c r="C1949" s="54">
        <v>3</v>
      </c>
      <c r="D1949" s="2">
        <v>15170.07</v>
      </c>
      <c r="E1949" t="s">
        <v>2344</v>
      </c>
      <c r="F1949" t="s">
        <v>2345</v>
      </c>
      <c r="G1949" t="s">
        <v>2349</v>
      </c>
      <c r="H1949" s="54">
        <f>DATEDIF(Table4_2[[#This Row],[Date of Birth]],$K$1,"y")</f>
        <v>63</v>
      </c>
    </row>
    <row r="1950" spans="1:8" x14ac:dyDescent="0.3">
      <c r="A1950" t="s">
        <v>654</v>
      </c>
      <c r="B1950" s="77">
        <v>21705</v>
      </c>
      <c r="C1950" s="54">
        <v>3</v>
      </c>
      <c r="D1950" s="2">
        <v>15161.53</v>
      </c>
      <c r="E1950" t="s">
        <v>2344</v>
      </c>
      <c r="F1950" t="s">
        <v>2347</v>
      </c>
      <c r="G1950" t="s">
        <v>2346</v>
      </c>
      <c r="H1950" s="54">
        <f>DATEDIF(Table4_2[[#This Row],[Date of Birth]],$K$1,"y")</f>
        <v>64</v>
      </c>
    </row>
    <row r="1951" spans="1:8" x14ac:dyDescent="0.3">
      <c r="A1951" t="s">
        <v>70</v>
      </c>
      <c r="B1951" s="77">
        <v>27621</v>
      </c>
      <c r="C1951" s="54">
        <v>1</v>
      </c>
      <c r="D1951" s="2">
        <v>42211.14</v>
      </c>
      <c r="E1951" t="s">
        <v>2347</v>
      </c>
      <c r="F1951" t="s">
        <v>2345</v>
      </c>
      <c r="G1951" t="s">
        <v>2346</v>
      </c>
      <c r="H1951" s="54">
        <f>DATEDIF(Table4_2[[#This Row],[Date of Birth]],$K$1,"y")</f>
        <v>47</v>
      </c>
    </row>
    <row r="1952" spans="1:8" x14ac:dyDescent="0.3">
      <c r="A1952" t="s">
        <v>655</v>
      </c>
      <c r="B1952" s="77">
        <v>22944</v>
      </c>
      <c r="C1952" s="54">
        <v>0</v>
      </c>
      <c r="D1952" s="2">
        <v>15161.25</v>
      </c>
      <c r="E1952" t="s">
        <v>2344</v>
      </c>
      <c r="F1952" t="s">
        <v>2344</v>
      </c>
      <c r="G1952" t="s">
        <v>2348</v>
      </c>
      <c r="H1952" s="54">
        <f>DATEDIF(Table4_2[[#This Row],[Date of Birth]],$K$1,"y")</f>
        <v>60</v>
      </c>
    </row>
    <row r="1953" spans="1:8" x14ac:dyDescent="0.3">
      <c r="A1953" t="s">
        <v>656</v>
      </c>
      <c r="B1953" s="77">
        <v>26262</v>
      </c>
      <c r="C1953" s="54">
        <v>0</v>
      </c>
      <c r="D1953" s="2">
        <v>15150.44</v>
      </c>
      <c r="E1953" t="s">
        <v>2344</v>
      </c>
      <c r="F1953" t="s">
        <v>2347</v>
      </c>
      <c r="G1953" t="s">
        <v>2356</v>
      </c>
      <c r="H1953" s="54">
        <f>DATEDIF(Table4_2[[#This Row],[Date of Birth]],$K$1,"y")</f>
        <v>51</v>
      </c>
    </row>
    <row r="1954" spans="1:8" x14ac:dyDescent="0.3">
      <c r="A1954" t="s">
        <v>657</v>
      </c>
      <c r="B1954" s="77">
        <v>28738</v>
      </c>
      <c r="C1954" s="54">
        <v>2</v>
      </c>
      <c r="D1954" s="2">
        <v>15123.19</v>
      </c>
      <c r="E1954" t="s">
        <v>2344</v>
      </c>
      <c r="F1954" t="s">
        <v>2347</v>
      </c>
      <c r="G1954" t="s">
        <v>2349</v>
      </c>
      <c r="H1954" s="54">
        <f>DATEDIF(Table4_2[[#This Row],[Date of Birth]],$K$1,"y")</f>
        <v>44</v>
      </c>
    </row>
    <row r="1955" spans="1:8" x14ac:dyDescent="0.3">
      <c r="A1955" t="s">
        <v>658</v>
      </c>
      <c r="B1955" s="77">
        <v>26610</v>
      </c>
      <c r="C1955" s="54">
        <v>0</v>
      </c>
      <c r="D1955" s="2">
        <v>15103.69</v>
      </c>
      <c r="E1955" t="s">
        <v>2344</v>
      </c>
      <c r="F1955" t="s">
        <v>2347</v>
      </c>
      <c r="G1955" t="s">
        <v>2348</v>
      </c>
      <c r="H1955" s="54">
        <f>DATEDIF(Table4_2[[#This Row],[Date of Birth]],$K$1,"y")</f>
        <v>50</v>
      </c>
    </row>
    <row r="1956" spans="1:8" x14ac:dyDescent="0.3">
      <c r="A1956" t="s">
        <v>659</v>
      </c>
      <c r="B1956" s="77">
        <v>27693</v>
      </c>
      <c r="C1956" s="54">
        <v>1</v>
      </c>
      <c r="D1956" s="2">
        <v>15090.35</v>
      </c>
      <c r="E1956" t="s">
        <v>2344</v>
      </c>
      <c r="F1956" t="s">
        <v>2347</v>
      </c>
      <c r="G1956" t="s">
        <v>2356</v>
      </c>
      <c r="H1956" s="54">
        <f>DATEDIF(Table4_2[[#This Row],[Date of Birth]],$K$1,"y")</f>
        <v>47</v>
      </c>
    </row>
    <row r="1957" spans="1:8" x14ac:dyDescent="0.3">
      <c r="A1957" t="s">
        <v>660</v>
      </c>
      <c r="B1957" s="77">
        <v>25001</v>
      </c>
      <c r="C1957" s="54">
        <v>0</v>
      </c>
      <c r="D1957" s="2">
        <v>15052.68</v>
      </c>
      <c r="E1957" t="s">
        <v>2344</v>
      </c>
      <c r="F1957" t="s">
        <v>2344</v>
      </c>
      <c r="G1957" t="s">
        <v>2362</v>
      </c>
      <c r="H1957" s="54">
        <f>DATEDIF(Table4_2[[#This Row],[Date of Birth]],$K$1,"y")</f>
        <v>54</v>
      </c>
    </row>
    <row r="1958" spans="1:8" x14ac:dyDescent="0.3">
      <c r="A1958" t="s">
        <v>661</v>
      </c>
      <c r="B1958" s="77">
        <v>26160</v>
      </c>
      <c r="C1958" s="54">
        <v>0</v>
      </c>
      <c r="D1958" s="2">
        <v>15038.51</v>
      </c>
      <c r="E1958" t="s">
        <v>2344</v>
      </c>
      <c r="F1958" t="s">
        <v>2345</v>
      </c>
      <c r="G1958" t="s">
        <v>2356</v>
      </c>
      <c r="H1958" s="54">
        <f>DATEDIF(Table4_2[[#This Row],[Date of Birth]],$K$1,"y")</f>
        <v>51</v>
      </c>
    </row>
    <row r="1959" spans="1:8" x14ac:dyDescent="0.3">
      <c r="A1959" t="s">
        <v>662</v>
      </c>
      <c r="B1959" s="77">
        <v>25822</v>
      </c>
      <c r="C1959" s="54">
        <v>0</v>
      </c>
      <c r="D1959" s="2">
        <v>15026.3</v>
      </c>
      <c r="E1959" t="s">
        <v>2344</v>
      </c>
      <c r="F1959" t="s">
        <v>2345</v>
      </c>
      <c r="G1959" t="s">
        <v>2349</v>
      </c>
      <c r="H1959" s="54">
        <f>DATEDIF(Table4_2[[#This Row],[Date of Birth]],$K$1,"y")</f>
        <v>52</v>
      </c>
    </row>
    <row r="1960" spans="1:8" x14ac:dyDescent="0.3">
      <c r="A1960" t="s">
        <v>663</v>
      </c>
      <c r="B1960" s="77">
        <v>29184</v>
      </c>
      <c r="C1960" s="54">
        <v>2</v>
      </c>
      <c r="D1960" s="2">
        <v>15025.76</v>
      </c>
      <c r="E1960" t="s">
        <v>2344</v>
      </c>
      <c r="F1960" t="s">
        <v>2347</v>
      </c>
      <c r="G1960" t="s">
        <v>2349</v>
      </c>
      <c r="H1960" s="54">
        <f>DATEDIF(Table4_2[[#This Row],[Date of Birth]],$K$1,"y")</f>
        <v>43</v>
      </c>
    </row>
    <row r="1961" spans="1:8" x14ac:dyDescent="0.3">
      <c r="A1961" t="s">
        <v>664</v>
      </c>
      <c r="B1961" s="77">
        <v>22136</v>
      </c>
      <c r="C1961" s="54">
        <v>2</v>
      </c>
      <c r="D1961" s="2">
        <v>15019.76</v>
      </c>
      <c r="E1961" t="s">
        <v>2344</v>
      </c>
      <c r="F1961" t="s">
        <v>2344</v>
      </c>
      <c r="G1961" t="s">
        <v>2348</v>
      </c>
      <c r="H1961" s="54">
        <f>DATEDIF(Table4_2[[#This Row],[Date of Birth]],$K$1,"y")</f>
        <v>62</v>
      </c>
    </row>
    <row r="1962" spans="1:8" x14ac:dyDescent="0.3">
      <c r="A1962" t="s">
        <v>71</v>
      </c>
      <c r="B1962" s="77">
        <v>26925</v>
      </c>
      <c r="C1962" s="54">
        <v>0</v>
      </c>
      <c r="D1962" s="2">
        <v>42188.15</v>
      </c>
      <c r="E1962" t="s">
        <v>2347</v>
      </c>
      <c r="F1962" t="s">
        <v>2347</v>
      </c>
      <c r="G1962" t="s">
        <v>2349</v>
      </c>
      <c r="H1962" s="54">
        <f>DATEDIF(Table4_2[[#This Row],[Date of Birth]],$K$1,"y")</f>
        <v>49</v>
      </c>
    </row>
    <row r="1963" spans="1:8" x14ac:dyDescent="0.3">
      <c r="A1963" t="s">
        <v>665</v>
      </c>
      <c r="B1963" s="77">
        <v>34913</v>
      </c>
      <c r="C1963" s="54">
        <v>2</v>
      </c>
      <c r="D1963" s="2">
        <v>15006.58</v>
      </c>
      <c r="E1963" t="s">
        <v>2344</v>
      </c>
      <c r="F1963" t="s">
        <v>2344</v>
      </c>
      <c r="G1963" t="s">
        <v>2355</v>
      </c>
      <c r="H1963" s="54">
        <f>DATEDIF(Table4_2[[#This Row],[Date of Birth]],$K$1,"y")</f>
        <v>27</v>
      </c>
    </row>
    <row r="1964" spans="1:8" x14ac:dyDescent="0.3">
      <c r="A1964" t="s">
        <v>666</v>
      </c>
      <c r="B1964" s="77">
        <v>21395</v>
      </c>
      <c r="C1964" s="54">
        <v>2</v>
      </c>
      <c r="D1964" s="2">
        <v>14988.43</v>
      </c>
      <c r="E1964" t="s">
        <v>2344</v>
      </c>
      <c r="F1964" t="s">
        <v>2345</v>
      </c>
      <c r="G1964" t="s">
        <v>2349</v>
      </c>
      <c r="H1964" s="54">
        <f>DATEDIF(Table4_2[[#This Row],[Date of Birth]],$K$1,"y")</f>
        <v>64</v>
      </c>
    </row>
    <row r="1965" spans="1:8" x14ac:dyDescent="0.3">
      <c r="A1965" t="s">
        <v>667</v>
      </c>
      <c r="B1965" s="77">
        <v>22979</v>
      </c>
      <c r="C1965" s="54">
        <v>0</v>
      </c>
      <c r="D1965" s="2">
        <v>14945.34</v>
      </c>
      <c r="E1965" t="s">
        <v>2344</v>
      </c>
      <c r="F1965" t="s">
        <v>2347</v>
      </c>
      <c r="G1965" t="s">
        <v>2358</v>
      </c>
      <c r="H1965" s="54">
        <f>DATEDIF(Table4_2[[#This Row],[Date of Birth]],$K$1,"y")</f>
        <v>60</v>
      </c>
    </row>
    <row r="1966" spans="1:8" x14ac:dyDescent="0.3">
      <c r="A1966" t="s">
        <v>668</v>
      </c>
      <c r="B1966" s="77">
        <v>25150</v>
      </c>
      <c r="C1966" s="54">
        <v>0</v>
      </c>
      <c r="D1966" s="2">
        <v>14926.97</v>
      </c>
      <c r="E1966" t="s">
        <v>2344</v>
      </c>
      <c r="F1966" t="s">
        <v>2344</v>
      </c>
      <c r="G1966" t="s">
        <v>2348</v>
      </c>
      <c r="H1966" s="54">
        <f>DATEDIF(Table4_2[[#This Row],[Date of Birth]],$K$1,"y")</f>
        <v>54</v>
      </c>
    </row>
    <row r="1967" spans="1:8" x14ac:dyDescent="0.3">
      <c r="A1967" t="s">
        <v>669</v>
      </c>
      <c r="B1967" s="77">
        <v>29771</v>
      </c>
      <c r="C1967" s="54">
        <v>1</v>
      </c>
      <c r="D1967" s="2">
        <v>14908.27</v>
      </c>
      <c r="E1967" t="s">
        <v>2344</v>
      </c>
      <c r="F1967" t="s">
        <v>2347</v>
      </c>
      <c r="G1967" t="s">
        <v>2349</v>
      </c>
      <c r="H1967" s="54">
        <f>DATEDIF(Table4_2[[#This Row],[Date of Birth]],$K$1,"y")</f>
        <v>41</v>
      </c>
    </row>
    <row r="1968" spans="1:8" x14ac:dyDescent="0.3">
      <c r="A1968" t="s">
        <v>670</v>
      </c>
      <c r="B1968" s="77">
        <v>21475</v>
      </c>
      <c r="C1968" s="54">
        <v>0</v>
      </c>
      <c r="D1968" s="2">
        <v>14901.52</v>
      </c>
      <c r="E1968" t="s">
        <v>2344</v>
      </c>
      <c r="F1968" t="s">
        <v>2344</v>
      </c>
      <c r="G1968" t="s">
        <v>2355</v>
      </c>
      <c r="H1968" s="54">
        <f>DATEDIF(Table4_2[[#This Row],[Date of Birth]],$K$1,"y")</f>
        <v>64</v>
      </c>
    </row>
    <row r="1969" spans="1:8" x14ac:dyDescent="0.3">
      <c r="A1969" t="s">
        <v>671</v>
      </c>
      <c r="B1969" s="77">
        <v>25883</v>
      </c>
      <c r="C1969" s="54">
        <v>0</v>
      </c>
      <c r="D1969" s="2">
        <v>14847.63</v>
      </c>
      <c r="E1969" t="s">
        <v>2344</v>
      </c>
      <c r="F1969" t="s">
        <v>2344</v>
      </c>
      <c r="G1969" t="s">
        <v>2356</v>
      </c>
      <c r="H1969" s="54">
        <f>DATEDIF(Table4_2[[#This Row],[Date of Birth]],$K$1,"y")</f>
        <v>52</v>
      </c>
    </row>
    <row r="1970" spans="1:8" x14ac:dyDescent="0.3">
      <c r="A1970" t="s">
        <v>672</v>
      </c>
      <c r="B1970" s="77">
        <v>29742</v>
      </c>
      <c r="C1970" s="54">
        <v>1</v>
      </c>
      <c r="D1970" s="2">
        <v>14843.96</v>
      </c>
      <c r="E1970" t="s">
        <v>2344</v>
      </c>
      <c r="F1970" t="s">
        <v>2345</v>
      </c>
      <c r="G1970" t="s">
        <v>2361</v>
      </c>
      <c r="H1970" s="54">
        <f>DATEDIF(Table4_2[[#This Row],[Date of Birth]],$K$1,"y")</f>
        <v>42</v>
      </c>
    </row>
    <row r="1971" spans="1:8" x14ac:dyDescent="0.3">
      <c r="A1971" t="s">
        <v>673</v>
      </c>
      <c r="B1971" s="77">
        <v>29146</v>
      </c>
      <c r="C1971" s="54">
        <v>2</v>
      </c>
      <c r="D1971" s="2">
        <v>14839.34</v>
      </c>
      <c r="E1971" t="s">
        <v>2344</v>
      </c>
      <c r="F1971" t="s">
        <v>2345</v>
      </c>
      <c r="G1971" t="s">
        <v>2361</v>
      </c>
      <c r="H1971" s="54">
        <f>DATEDIF(Table4_2[[#This Row],[Date of Birth]],$K$1,"y")</f>
        <v>43</v>
      </c>
    </row>
    <row r="1972" spans="1:8" x14ac:dyDescent="0.3">
      <c r="A1972" t="s">
        <v>674</v>
      </c>
      <c r="B1972" s="77">
        <v>27738</v>
      </c>
      <c r="C1972" s="54">
        <v>1</v>
      </c>
      <c r="D1972" s="2">
        <v>14819</v>
      </c>
      <c r="E1972" t="s">
        <v>2344</v>
      </c>
      <c r="F1972" t="s">
        <v>2345</v>
      </c>
      <c r="G1972" t="s">
        <v>2356</v>
      </c>
      <c r="H1972" s="54">
        <f>DATEDIF(Table4_2[[#This Row],[Date of Birth]],$K$1,"y")</f>
        <v>47</v>
      </c>
    </row>
    <row r="1973" spans="1:8" x14ac:dyDescent="0.3">
      <c r="A1973" t="s">
        <v>72</v>
      </c>
      <c r="B1973" s="77">
        <v>29039</v>
      </c>
      <c r="C1973" s="54">
        <v>3</v>
      </c>
      <c r="D1973" s="2">
        <v>42124.52</v>
      </c>
      <c r="E1973" t="s">
        <v>2347</v>
      </c>
      <c r="F1973" t="s">
        <v>2347</v>
      </c>
      <c r="G1973" t="s">
        <v>2346</v>
      </c>
      <c r="H1973" s="54">
        <f>DATEDIF(Table4_2[[#This Row],[Date of Birth]],$K$1,"y")</f>
        <v>43</v>
      </c>
    </row>
    <row r="1974" spans="1:8" x14ac:dyDescent="0.3">
      <c r="A1974" t="s">
        <v>675</v>
      </c>
      <c r="B1974" s="77">
        <v>23950</v>
      </c>
      <c r="C1974" s="54">
        <v>0</v>
      </c>
      <c r="D1974" s="2">
        <v>14750.42</v>
      </c>
      <c r="E1974" t="s">
        <v>2344</v>
      </c>
      <c r="F1974" t="s">
        <v>2344</v>
      </c>
      <c r="G1974" t="s">
        <v>2361</v>
      </c>
      <c r="H1974" s="54">
        <f>DATEDIF(Table4_2[[#This Row],[Date of Birth]],$K$1,"y")</f>
        <v>57</v>
      </c>
    </row>
    <row r="1975" spans="1:8" x14ac:dyDescent="0.3">
      <c r="A1975" t="s">
        <v>676</v>
      </c>
      <c r="B1975" s="77">
        <v>22856</v>
      </c>
      <c r="C1975" s="54">
        <v>0</v>
      </c>
      <c r="D1975" s="2">
        <v>14738.43</v>
      </c>
      <c r="E1975" t="s">
        <v>2344</v>
      </c>
      <c r="F1975" t="s">
        <v>2345</v>
      </c>
      <c r="G1975" t="s">
        <v>2358</v>
      </c>
      <c r="H1975" s="54">
        <f>DATEDIF(Table4_2[[#This Row],[Date of Birth]],$K$1,"y")</f>
        <v>60</v>
      </c>
    </row>
    <row r="1976" spans="1:8" x14ac:dyDescent="0.3">
      <c r="A1976" t="s">
        <v>677</v>
      </c>
      <c r="B1976" s="77">
        <v>37523</v>
      </c>
      <c r="C1976" s="54">
        <v>0</v>
      </c>
      <c r="D1976" s="2">
        <v>14711.74</v>
      </c>
      <c r="E1976" t="s">
        <v>2344</v>
      </c>
      <c r="F1976" t="s">
        <v>2344</v>
      </c>
      <c r="G1976" t="s">
        <v>2348</v>
      </c>
      <c r="H1976" s="54">
        <f>DATEDIF(Table4_2[[#This Row],[Date of Birth]],$K$1,"y")</f>
        <v>20</v>
      </c>
    </row>
    <row r="1977" spans="1:8" x14ac:dyDescent="0.3">
      <c r="A1977" t="s">
        <v>678</v>
      </c>
      <c r="B1977" s="77">
        <v>30198</v>
      </c>
      <c r="C1977" s="54">
        <v>3</v>
      </c>
      <c r="D1977" s="2">
        <v>14696.77</v>
      </c>
      <c r="E1977" t="s">
        <v>2344</v>
      </c>
      <c r="F1977" t="s">
        <v>2344</v>
      </c>
      <c r="G1977" t="s">
        <v>2349</v>
      </c>
      <c r="H1977" s="54">
        <f>DATEDIF(Table4_2[[#This Row],[Date of Birth]],$K$1,"y")</f>
        <v>40</v>
      </c>
    </row>
    <row r="1978" spans="1:8" x14ac:dyDescent="0.3">
      <c r="A1978" t="s">
        <v>679</v>
      </c>
      <c r="B1978" s="77">
        <v>21389</v>
      </c>
      <c r="C1978" s="54">
        <v>0</v>
      </c>
      <c r="D1978" s="2">
        <v>14692.67</v>
      </c>
      <c r="E1978" t="s">
        <v>2344</v>
      </c>
      <c r="F1978" t="s">
        <v>2347</v>
      </c>
      <c r="G1978" t="s">
        <v>2348</v>
      </c>
      <c r="H1978" s="54">
        <f>DATEDIF(Table4_2[[#This Row],[Date of Birth]],$K$1,"y")</f>
        <v>64</v>
      </c>
    </row>
    <row r="1979" spans="1:8" x14ac:dyDescent="0.3">
      <c r="A1979" t="s">
        <v>680</v>
      </c>
      <c r="B1979" s="77">
        <v>25496</v>
      </c>
      <c r="C1979" s="54">
        <v>0</v>
      </c>
      <c r="D1979" s="2">
        <v>14665.75</v>
      </c>
      <c r="E1979" t="s">
        <v>2344</v>
      </c>
      <c r="F1979" t="s">
        <v>2347</v>
      </c>
      <c r="G1979" t="s">
        <v>2348</v>
      </c>
      <c r="H1979" s="54">
        <f>DATEDIF(Table4_2[[#This Row],[Date of Birth]],$K$1,"y")</f>
        <v>53</v>
      </c>
    </row>
    <row r="1980" spans="1:8" x14ac:dyDescent="0.3">
      <c r="A1980" t="s">
        <v>681</v>
      </c>
      <c r="B1980" s="77">
        <v>29903</v>
      </c>
      <c r="C1980" s="54">
        <v>1</v>
      </c>
      <c r="D1980" s="2">
        <v>14657.2</v>
      </c>
      <c r="E1980" t="s">
        <v>2344</v>
      </c>
      <c r="F1980" t="s">
        <v>2347</v>
      </c>
      <c r="G1980" t="s">
        <v>2348</v>
      </c>
      <c r="H1980" s="54">
        <f>DATEDIF(Table4_2[[#This Row],[Date of Birth]],$K$1,"y")</f>
        <v>41</v>
      </c>
    </row>
    <row r="1981" spans="1:8" x14ac:dyDescent="0.3">
      <c r="A1981" t="s">
        <v>682</v>
      </c>
      <c r="B1981" s="77">
        <v>24716</v>
      </c>
      <c r="C1981" s="54">
        <v>0</v>
      </c>
      <c r="D1981" s="2">
        <v>14640.35</v>
      </c>
      <c r="E1981" t="s">
        <v>2344</v>
      </c>
      <c r="F1981" t="s">
        <v>2345</v>
      </c>
      <c r="G1981" t="s">
        <v>2361</v>
      </c>
      <c r="H1981" s="54">
        <f>DATEDIF(Table4_2[[#This Row],[Date of Birth]],$K$1,"y")</f>
        <v>55</v>
      </c>
    </row>
    <row r="1982" spans="1:8" x14ac:dyDescent="0.3">
      <c r="A1982" t="s">
        <v>683</v>
      </c>
      <c r="B1982" s="77">
        <v>33471</v>
      </c>
      <c r="C1982" s="54">
        <v>3</v>
      </c>
      <c r="D1982" s="2">
        <v>14630.52</v>
      </c>
      <c r="E1982" t="s">
        <v>2344</v>
      </c>
      <c r="F1982" t="s">
        <v>2345</v>
      </c>
      <c r="G1982" t="s">
        <v>2349</v>
      </c>
      <c r="H1982" s="54">
        <f>DATEDIF(Table4_2[[#This Row],[Date of Birth]],$K$1,"y")</f>
        <v>31</v>
      </c>
    </row>
    <row r="1983" spans="1:8" x14ac:dyDescent="0.3">
      <c r="A1983" t="s">
        <v>684</v>
      </c>
      <c r="B1983" s="77">
        <v>24054</v>
      </c>
      <c r="C1983" s="54">
        <v>0</v>
      </c>
      <c r="D1983" s="2">
        <v>14612.33</v>
      </c>
      <c r="E1983" t="s">
        <v>2344</v>
      </c>
      <c r="F1983" t="s">
        <v>2345</v>
      </c>
      <c r="G1983" t="s">
        <v>2358</v>
      </c>
      <c r="H1983" s="54">
        <f>DATEDIF(Table4_2[[#This Row],[Date of Birth]],$K$1,"y")</f>
        <v>57</v>
      </c>
    </row>
    <row r="1984" spans="1:8" x14ac:dyDescent="0.3">
      <c r="A1984" t="s">
        <v>73</v>
      </c>
      <c r="B1984" s="77">
        <v>35773</v>
      </c>
      <c r="C1984" s="54">
        <v>2</v>
      </c>
      <c r="D1984" s="2">
        <v>42112.24</v>
      </c>
      <c r="E1984" t="s">
        <v>2347</v>
      </c>
      <c r="F1984" t="s">
        <v>2345</v>
      </c>
      <c r="G1984" t="s">
        <v>2346</v>
      </c>
      <c r="H1984" s="54">
        <f>DATEDIF(Table4_2[[#This Row],[Date of Birth]],$K$1,"y")</f>
        <v>25</v>
      </c>
    </row>
    <row r="1985" spans="1:8" x14ac:dyDescent="0.3">
      <c r="A1985" t="s">
        <v>685</v>
      </c>
      <c r="B1985" s="77">
        <v>24671</v>
      </c>
      <c r="C1985" s="54">
        <v>0</v>
      </c>
      <c r="D1985" s="2">
        <v>14600.62</v>
      </c>
      <c r="E1985" t="s">
        <v>2344</v>
      </c>
      <c r="F1985" t="s">
        <v>2345</v>
      </c>
      <c r="G1985" t="s">
        <v>2362</v>
      </c>
      <c r="H1985" s="54">
        <f>DATEDIF(Table4_2[[#This Row],[Date of Birth]],$K$1,"y")</f>
        <v>55</v>
      </c>
    </row>
    <row r="1986" spans="1:8" x14ac:dyDescent="0.3">
      <c r="A1986" t="s">
        <v>686</v>
      </c>
      <c r="B1986" s="77">
        <v>23298</v>
      </c>
      <c r="C1986" s="54">
        <v>3</v>
      </c>
      <c r="D1986" s="2">
        <v>14590.63</v>
      </c>
      <c r="E1986" t="s">
        <v>2344</v>
      </c>
      <c r="F1986" t="s">
        <v>2347</v>
      </c>
      <c r="G1986" t="s">
        <v>2355</v>
      </c>
      <c r="H1986" s="54">
        <f>DATEDIF(Table4_2[[#This Row],[Date of Birth]],$K$1,"y")</f>
        <v>59</v>
      </c>
    </row>
    <row r="1987" spans="1:8" x14ac:dyDescent="0.3">
      <c r="A1987" t="s">
        <v>687</v>
      </c>
      <c r="B1987" s="77">
        <v>22983</v>
      </c>
      <c r="C1987" s="54">
        <v>0</v>
      </c>
      <c r="D1987" s="2">
        <v>14574.64</v>
      </c>
      <c r="E1987" t="s">
        <v>2344</v>
      </c>
      <c r="F1987" t="s">
        <v>2347</v>
      </c>
      <c r="G1987" t="s">
        <v>2354</v>
      </c>
      <c r="H1987" s="54">
        <f>DATEDIF(Table4_2[[#This Row],[Date of Birth]],$K$1,"y")</f>
        <v>60</v>
      </c>
    </row>
    <row r="1988" spans="1:8" x14ac:dyDescent="0.3">
      <c r="A1988" t="s">
        <v>688</v>
      </c>
      <c r="B1988" s="77">
        <v>36050</v>
      </c>
      <c r="C1988" s="54">
        <v>0</v>
      </c>
      <c r="D1988" s="2">
        <v>14571.89</v>
      </c>
      <c r="E1988" t="s">
        <v>2344</v>
      </c>
      <c r="F1988" t="s">
        <v>2347</v>
      </c>
      <c r="G1988" t="s">
        <v>2355</v>
      </c>
      <c r="H1988" s="54">
        <f>DATEDIF(Table4_2[[#This Row],[Date of Birth]],$K$1,"y")</f>
        <v>24</v>
      </c>
    </row>
    <row r="1989" spans="1:8" x14ac:dyDescent="0.3">
      <c r="A1989" t="s">
        <v>689</v>
      </c>
      <c r="B1989" s="77">
        <v>32703</v>
      </c>
      <c r="C1989" s="54">
        <v>3</v>
      </c>
      <c r="D1989" s="2">
        <v>14547.26</v>
      </c>
      <c r="E1989" t="s">
        <v>2344</v>
      </c>
      <c r="F1989" t="s">
        <v>2345</v>
      </c>
      <c r="G1989" t="s">
        <v>2349</v>
      </c>
      <c r="H1989" s="54">
        <f>DATEDIF(Table4_2[[#This Row],[Date of Birth]],$K$1,"y")</f>
        <v>33</v>
      </c>
    </row>
    <row r="1990" spans="1:8" x14ac:dyDescent="0.3">
      <c r="A1990" t="s">
        <v>690</v>
      </c>
      <c r="B1990" s="77">
        <v>32711</v>
      </c>
      <c r="C1990" s="54">
        <v>3</v>
      </c>
      <c r="D1990" s="2">
        <v>14507.46</v>
      </c>
      <c r="E1990" t="s">
        <v>2344</v>
      </c>
      <c r="F1990" t="s">
        <v>2345</v>
      </c>
      <c r="G1990" t="s">
        <v>2348</v>
      </c>
      <c r="H1990" s="54">
        <f>DATEDIF(Table4_2[[#This Row],[Date of Birth]],$K$1,"y")</f>
        <v>33</v>
      </c>
    </row>
    <row r="1991" spans="1:8" x14ac:dyDescent="0.3">
      <c r="A1991" t="s">
        <v>691</v>
      </c>
      <c r="B1991" s="77">
        <v>29148</v>
      </c>
      <c r="C1991" s="54">
        <v>5</v>
      </c>
      <c r="D1991" s="2">
        <v>14478.33</v>
      </c>
      <c r="E1991" t="s">
        <v>2344</v>
      </c>
      <c r="F1991" t="s">
        <v>2344</v>
      </c>
      <c r="G1991" t="s">
        <v>2346</v>
      </c>
      <c r="H1991" s="54">
        <f>DATEDIF(Table4_2[[#This Row],[Date of Birth]],$K$1,"y")</f>
        <v>43</v>
      </c>
    </row>
    <row r="1992" spans="1:8" x14ac:dyDescent="0.3">
      <c r="A1992" t="s">
        <v>692</v>
      </c>
      <c r="B1992" s="77">
        <v>21874</v>
      </c>
      <c r="C1992" s="54">
        <v>1</v>
      </c>
      <c r="D1992" s="2">
        <v>14474.68</v>
      </c>
      <c r="E1992" t="s">
        <v>2344</v>
      </c>
      <c r="F1992" t="s">
        <v>2344</v>
      </c>
      <c r="G1992" t="s">
        <v>2346</v>
      </c>
      <c r="H1992" s="54">
        <f>DATEDIF(Table4_2[[#This Row],[Date of Birth]],$K$1,"y")</f>
        <v>63</v>
      </c>
    </row>
    <row r="1993" spans="1:8" x14ac:dyDescent="0.3">
      <c r="A1993" t="s">
        <v>693</v>
      </c>
      <c r="B1993" s="77">
        <v>28091</v>
      </c>
      <c r="C1993" s="54">
        <v>2</v>
      </c>
      <c r="D1993" s="2">
        <v>14470.01</v>
      </c>
      <c r="E1993" t="s">
        <v>2344</v>
      </c>
      <c r="F1993" t="s">
        <v>2345</v>
      </c>
      <c r="G1993" t="s">
        <v>2348</v>
      </c>
      <c r="H1993" s="54">
        <f>DATEDIF(Table4_2[[#This Row],[Date of Birth]],$K$1,"y")</f>
        <v>46</v>
      </c>
    </row>
    <row r="1994" spans="1:8" x14ac:dyDescent="0.3">
      <c r="A1994" t="s">
        <v>694</v>
      </c>
      <c r="B1994" s="77">
        <v>35379</v>
      </c>
      <c r="C1994" s="54">
        <v>2</v>
      </c>
      <c r="D1994" s="2">
        <v>14455.64</v>
      </c>
      <c r="E1994" t="s">
        <v>2344</v>
      </c>
      <c r="F1994" t="s">
        <v>2345</v>
      </c>
      <c r="G1994" t="s">
        <v>2355</v>
      </c>
      <c r="H1994" s="54">
        <f>DATEDIF(Table4_2[[#This Row],[Date of Birth]],$K$1,"y")</f>
        <v>26</v>
      </c>
    </row>
    <row r="1995" spans="1:8" x14ac:dyDescent="0.3">
      <c r="A1995" t="s">
        <v>74</v>
      </c>
      <c r="B1995" s="77">
        <v>28092</v>
      </c>
      <c r="C1995" s="54">
        <v>0</v>
      </c>
      <c r="D1995" s="2">
        <v>42111.66</v>
      </c>
      <c r="E1995" t="s">
        <v>2347</v>
      </c>
      <c r="F1995" t="s">
        <v>2347</v>
      </c>
      <c r="G1995" t="s">
        <v>2355</v>
      </c>
      <c r="H1995" s="54">
        <f>DATEDIF(Table4_2[[#This Row],[Date of Birth]],$K$1,"y")</f>
        <v>46</v>
      </c>
    </row>
    <row r="1996" spans="1:8" x14ac:dyDescent="0.3">
      <c r="A1996" t="s">
        <v>695</v>
      </c>
      <c r="B1996" s="77">
        <v>21765</v>
      </c>
      <c r="C1996" s="54">
        <v>0</v>
      </c>
      <c r="D1996" s="2">
        <v>14451.84</v>
      </c>
      <c r="E1996" t="s">
        <v>2344</v>
      </c>
      <c r="F1996" t="s">
        <v>2345</v>
      </c>
      <c r="G1996" t="s">
        <v>2356</v>
      </c>
      <c r="H1996" s="54">
        <f>DATEDIF(Table4_2[[#This Row],[Date of Birth]],$K$1,"y")</f>
        <v>63</v>
      </c>
    </row>
    <row r="1997" spans="1:8" x14ac:dyDescent="0.3">
      <c r="A1997" t="s">
        <v>696</v>
      </c>
      <c r="B1997" s="77">
        <v>21730</v>
      </c>
      <c r="C1997" s="54">
        <v>0</v>
      </c>
      <c r="D1997" s="2">
        <v>14449.85</v>
      </c>
      <c r="E1997" t="s">
        <v>2344</v>
      </c>
      <c r="F1997" t="s">
        <v>2347</v>
      </c>
      <c r="G1997" t="s">
        <v>2355</v>
      </c>
      <c r="H1997" s="54">
        <f>DATEDIF(Table4_2[[#This Row],[Date of Birth]],$K$1,"y")</f>
        <v>63</v>
      </c>
    </row>
    <row r="1998" spans="1:8" x14ac:dyDescent="0.3">
      <c r="A1998" t="s">
        <v>697</v>
      </c>
      <c r="B1998" s="77">
        <v>24780</v>
      </c>
      <c r="C1998" s="54">
        <v>0</v>
      </c>
      <c r="D1998" s="2">
        <v>14427.63</v>
      </c>
      <c r="E1998" t="s">
        <v>2344</v>
      </c>
      <c r="F1998" t="s">
        <v>2344</v>
      </c>
      <c r="G1998" t="s">
        <v>2358</v>
      </c>
      <c r="H1998" s="54">
        <f>DATEDIF(Table4_2[[#This Row],[Date of Birth]],$K$1,"y")</f>
        <v>55</v>
      </c>
    </row>
    <row r="1999" spans="1:8" x14ac:dyDescent="0.3">
      <c r="A1999" t="s">
        <v>698</v>
      </c>
      <c r="B1999" s="77">
        <v>24699</v>
      </c>
      <c r="C1999" s="54">
        <v>0</v>
      </c>
      <c r="D1999" s="2">
        <v>14426.66</v>
      </c>
      <c r="E1999" t="s">
        <v>2344</v>
      </c>
      <c r="F1999" t="s">
        <v>2344</v>
      </c>
      <c r="G1999" t="s">
        <v>2361</v>
      </c>
      <c r="H1999" s="54">
        <f>DATEDIF(Table4_2[[#This Row],[Date of Birth]],$K$1,"y")</f>
        <v>55</v>
      </c>
    </row>
    <row r="2000" spans="1:8" x14ac:dyDescent="0.3">
      <c r="A2000" t="s">
        <v>699</v>
      </c>
      <c r="B2000" s="77">
        <v>36382</v>
      </c>
      <c r="C2000" s="54">
        <v>2</v>
      </c>
      <c r="D2000" s="2">
        <v>14426.07</v>
      </c>
      <c r="E2000" t="s">
        <v>2344</v>
      </c>
      <c r="F2000" t="s">
        <v>2347</v>
      </c>
      <c r="G2000" t="s">
        <v>2348</v>
      </c>
      <c r="H2000" s="54">
        <f>DATEDIF(Table4_2[[#This Row],[Date of Birth]],$K$1,"y")</f>
        <v>23</v>
      </c>
    </row>
    <row r="2001" spans="1:8" x14ac:dyDescent="0.3">
      <c r="A2001" t="s">
        <v>700</v>
      </c>
      <c r="B2001" s="77">
        <v>21448</v>
      </c>
      <c r="C2001" s="54">
        <v>1</v>
      </c>
      <c r="D2001" s="2">
        <v>14418.28</v>
      </c>
      <c r="E2001" t="s">
        <v>2344</v>
      </c>
      <c r="F2001" t="s">
        <v>2345</v>
      </c>
      <c r="G2001" t="s">
        <v>2346</v>
      </c>
      <c r="H2001" s="54">
        <f>DATEDIF(Table4_2[[#This Row],[Date of Birth]],$K$1,"y")</f>
        <v>64</v>
      </c>
    </row>
    <row r="2002" spans="1:8" x14ac:dyDescent="0.3">
      <c r="A2002" t="s">
        <v>701</v>
      </c>
      <c r="B2002" s="77">
        <v>21395</v>
      </c>
      <c r="C2002" s="54">
        <v>0</v>
      </c>
      <c r="D2002" s="2">
        <v>14410.93</v>
      </c>
      <c r="E2002" t="s">
        <v>2344</v>
      </c>
      <c r="F2002" t="s">
        <v>2344</v>
      </c>
      <c r="G2002" t="s">
        <v>2352</v>
      </c>
      <c r="H2002" s="54">
        <f>DATEDIF(Table4_2[[#This Row],[Date of Birth]],$K$1,"y")</f>
        <v>64</v>
      </c>
    </row>
    <row r="2003" spans="1:8" x14ac:dyDescent="0.3">
      <c r="A2003" t="s">
        <v>702</v>
      </c>
      <c r="B2003" s="77">
        <v>21442</v>
      </c>
      <c r="C2003" s="54">
        <v>0</v>
      </c>
      <c r="D2003" s="2">
        <v>14394.56</v>
      </c>
      <c r="E2003" t="s">
        <v>2344</v>
      </c>
      <c r="F2003" t="s">
        <v>2347</v>
      </c>
      <c r="G2003" t="s">
        <v>2353</v>
      </c>
      <c r="H2003" s="54">
        <f>DATEDIF(Table4_2[[#This Row],[Date of Birth]],$K$1,"y")</f>
        <v>64</v>
      </c>
    </row>
    <row r="2004" spans="1:8" x14ac:dyDescent="0.3">
      <c r="A2004" t="s">
        <v>703</v>
      </c>
      <c r="B2004" s="77">
        <v>23915</v>
      </c>
      <c r="C2004" s="54">
        <v>4</v>
      </c>
      <c r="D2004" s="2">
        <v>14394.4</v>
      </c>
      <c r="E2004" t="s">
        <v>2344</v>
      </c>
      <c r="F2004" t="s">
        <v>2345</v>
      </c>
      <c r="G2004" t="s">
        <v>2355</v>
      </c>
      <c r="H2004" s="54">
        <f>DATEDIF(Table4_2[[#This Row],[Date of Birth]],$K$1,"y")</f>
        <v>57</v>
      </c>
    </row>
    <row r="2005" spans="1:8" x14ac:dyDescent="0.3">
      <c r="A2005" t="s">
        <v>704</v>
      </c>
      <c r="B2005" s="77">
        <v>23208</v>
      </c>
      <c r="C2005" s="54">
        <v>3</v>
      </c>
      <c r="D2005" s="2">
        <v>14382.71</v>
      </c>
      <c r="E2005" t="s">
        <v>2344</v>
      </c>
      <c r="F2005" t="s">
        <v>2344</v>
      </c>
      <c r="G2005" t="s">
        <v>2348</v>
      </c>
      <c r="H2005" s="54">
        <f>DATEDIF(Table4_2[[#This Row],[Date of Birth]],$K$1,"y")</f>
        <v>59</v>
      </c>
    </row>
    <row r="2006" spans="1:8" x14ac:dyDescent="0.3">
      <c r="A2006" t="s">
        <v>12</v>
      </c>
      <c r="B2006" s="77">
        <v>34634</v>
      </c>
      <c r="C2006" s="54">
        <v>1</v>
      </c>
      <c r="D2006" s="2">
        <v>51194.559999999998</v>
      </c>
      <c r="E2006" t="s">
        <v>2347</v>
      </c>
      <c r="F2006" t="s">
        <v>2345</v>
      </c>
      <c r="G2006" t="s">
        <v>2349</v>
      </c>
      <c r="H2006" s="54">
        <f>DATEDIF(Table4_2[[#This Row],[Date of Birth]],$K$1,"y")</f>
        <v>28</v>
      </c>
    </row>
    <row r="2007" spans="1:8" x14ac:dyDescent="0.3">
      <c r="A2007" t="s">
        <v>75</v>
      </c>
      <c r="B2007" s="77">
        <v>25191</v>
      </c>
      <c r="C2007" s="54">
        <v>1</v>
      </c>
      <c r="D2007" s="2">
        <v>41999.519999999997</v>
      </c>
      <c r="E2007" t="s">
        <v>2347</v>
      </c>
      <c r="F2007" t="s">
        <v>2345</v>
      </c>
      <c r="G2007" t="s">
        <v>2346</v>
      </c>
      <c r="H2007" s="54">
        <f>DATEDIF(Table4_2[[#This Row],[Date of Birth]],$K$1,"y")</f>
        <v>54</v>
      </c>
    </row>
    <row r="2008" spans="1:8" x14ac:dyDescent="0.3">
      <c r="A2008" t="s">
        <v>705</v>
      </c>
      <c r="B2008" s="77">
        <v>32463</v>
      </c>
      <c r="C2008" s="54">
        <v>1</v>
      </c>
      <c r="D2008" s="2">
        <v>14358.36</v>
      </c>
      <c r="E2008" t="s">
        <v>2344</v>
      </c>
      <c r="F2008" t="s">
        <v>2344</v>
      </c>
      <c r="G2008" t="s">
        <v>2349</v>
      </c>
      <c r="H2008" s="54">
        <f>DATEDIF(Table4_2[[#This Row],[Date of Birth]],$K$1,"y")</f>
        <v>34</v>
      </c>
    </row>
    <row r="2009" spans="1:8" x14ac:dyDescent="0.3">
      <c r="A2009" t="s">
        <v>706</v>
      </c>
      <c r="B2009" s="77">
        <v>24755</v>
      </c>
      <c r="C2009" s="54">
        <v>0</v>
      </c>
      <c r="D2009" s="2">
        <v>14355.43</v>
      </c>
      <c r="E2009" t="s">
        <v>2344</v>
      </c>
      <c r="F2009" t="s">
        <v>2347</v>
      </c>
      <c r="G2009" t="s">
        <v>2361</v>
      </c>
      <c r="H2009" s="54">
        <f>DATEDIF(Table4_2[[#This Row],[Date of Birth]],$K$1,"y")</f>
        <v>55</v>
      </c>
    </row>
    <row r="2010" spans="1:8" x14ac:dyDescent="0.3">
      <c r="A2010" t="s">
        <v>707</v>
      </c>
      <c r="B2010" s="77">
        <v>21908</v>
      </c>
      <c r="C2010" s="54">
        <v>1</v>
      </c>
      <c r="D2010" s="2">
        <v>14349.85</v>
      </c>
      <c r="E2010" t="s">
        <v>2344</v>
      </c>
      <c r="F2010" t="s">
        <v>2344</v>
      </c>
      <c r="G2010" t="s">
        <v>2348</v>
      </c>
      <c r="H2010" s="54">
        <f>DATEDIF(Table4_2[[#This Row],[Date of Birth]],$K$1,"y")</f>
        <v>63</v>
      </c>
    </row>
    <row r="2011" spans="1:8" x14ac:dyDescent="0.3">
      <c r="A2011" t="s">
        <v>708</v>
      </c>
      <c r="B2011" s="77">
        <v>25472</v>
      </c>
      <c r="C2011" s="54">
        <v>0</v>
      </c>
      <c r="D2011" s="2">
        <v>14337.91</v>
      </c>
      <c r="E2011" t="s">
        <v>2344</v>
      </c>
      <c r="F2011" t="s">
        <v>2345</v>
      </c>
      <c r="G2011" t="s">
        <v>2362</v>
      </c>
      <c r="H2011" s="54">
        <f>DATEDIF(Table4_2[[#This Row],[Date of Birth]],$K$1,"y")</f>
        <v>53</v>
      </c>
    </row>
    <row r="2012" spans="1:8" x14ac:dyDescent="0.3">
      <c r="A2012" t="s">
        <v>709</v>
      </c>
      <c r="B2012" s="77">
        <v>21376</v>
      </c>
      <c r="C2012" s="54">
        <v>0</v>
      </c>
      <c r="D2012" s="2">
        <v>14319.03</v>
      </c>
      <c r="E2012" t="s">
        <v>2344</v>
      </c>
      <c r="F2012" t="s">
        <v>2344</v>
      </c>
      <c r="G2012" t="s">
        <v>2349</v>
      </c>
      <c r="H2012" s="54">
        <f>DATEDIF(Table4_2[[#This Row],[Date of Birth]],$K$1,"y")</f>
        <v>64</v>
      </c>
    </row>
    <row r="2013" spans="1:8" x14ac:dyDescent="0.3">
      <c r="A2013" t="s">
        <v>710</v>
      </c>
      <c r="B2013" s="77">
        <v>21473</v>
      </c>
      <c r="C2013" s="54">
        <v>0</v>
      </c>
      <c r="D2013" s="2">
        <v>14313.85</v>
      </c>
      <c r="E2013" t="s">
        <v>2344</v>
      </c>
      <c r="F2013" t="s">
        <v>2345</v>
      </c>
      <c r="G2013" t="s">
        <v>2346</v>
      </c>
      <c r="H2013" s="54">
        <f>DATEDIF(Table4_2[[#This Row],[Date of Birth]],$K$1,"y")</f>
        <v>64</v>
      </c>
    </row>
    <row r="2014" spans="1:8" x14ac:dyDescent="0.3">
      <c r="A2014" t="s">
        <v>711</v>
      </c>
      <c r="B2014" s="77">
        <v>25187</v>
      </c>
      <c r="C2014" s="54">
        <v>0</v>
      </c>
      <c r="D2014" s="2">
        <v>14285.9</v>
      </c>
      <c r="E2014" t="s">
        <v>2344</v>
      </c>
      <c r="F2014" t="s">
        <v>2345</v>
      </c>
      <c r="G2014" t="s">
        <v>2348</v>
      </c>
      <c r="H2014" s="54">
        <f>DATEDIF(Table4_2[[#This Row],[Date of Birth]],$K$1,"y")</f>
        <v>54</v>
      </c>
    </row>
    <row r="2015" spans="1:8" x14ac:dyDescent="0.3">
      <c r="A2015" t="s">
        <v>712</v>
      </c>
      <c r="B2015" s="77">
        <v>38236</v>
      </c>
      <c r="C2015" s="54">
        <v>0</v>
      </c>
      <c r="D2015" s="2">
        <v>14283.46</v>
      </c>
      <c r="E2015" t="s">
        <v>2344</v>
      </c>
      <c r="F2015" t="s">
        <v>2344</v>
      </c>
      <c r="G2015" t="s">
        <v>2355</v>
      </c>
      <c r="H2015" s="54">
        <f>DATEDIF(Table4_2[[#This Row],[Date of Birth]],$K$1,"y")</f>
        <v>18</v>
      </c>
    </row>
    <row r="2016" spans="1:8" x14ac:dyDescent="0.3">
      <c r="A2016" t="s">
        <v>713</v>
      </c>
      <c r="B2016" s="77">
        <v>26493</v>
      </c>
      <c r="C2016" s="54">
        <v>0</v>
      </c>
      <c r="D2016" s="2">
        <v>14258.33</v>
      </c>
      <c r="E2016" t="s">
        <v>2344</v>
      </c>
      <c r="F2016" t="s">
        <v>2344</v>
      </c>
      <c r="G2016" t="s">
        <v>2361</v>
      </c>
      <c r="H2016" s="54">
        <f>DATEDIF(Table4_2[[#This Row],[Date of Birth]],$K$1,"y")</f>
        <v>50</v>
      </c>
    </row>
    <row r="2017" spans="1:8" x14ac:dyDescent="0.3">
      <c r="A2017" t="s">
        <v>714</v>
      </c>
      <c r="B2017" s="77">
        <v>27389</v>
      </c>
      <c r="C2017" s="54">
        <v>0</v>
      </c>
      <c r="D2017" s="2">
        <v>14256.79</v>
      </c>
      <c r="E2017" t="s">
        <v>2344</v>
      </c>
      <c r="F2017" t="s">
        <v>2344</v>
      </c>
      <c r="G2017" t="s">
        <v>2361</v>
      </c>
      <c r="H2017" s="54">
        <f>DATEDIF(Table4_2[[#This Row],[Date of Birth]],$K$1,"y")</f>
        <v>48</v>
      </c>
    </row>
    <row r="2018" spans="1:8" x14ac:dyDescent="0.3">
      <c r="A2018" t="s">
        <v>76</v>
      </c>
      <c r="B2018" s="77">
        <v>30996</v>
      </c>
      <c r="C2018" s="54">
        <v>3</v>
      </c>
      <c r="D2018" s="2">
        <v>41949.24</v>
      </c>
      <c r="E2018" t="s">
        <v>2347</v>
      </c>
      <c r="F2018" t="s">
        <v>2347</v>
      </c>
      <c r="G2018" t="s">
        <v>2346</v>
      </c>
      <c r="H2018" s="54">
        <f>DATEDIF(Table4_2[[#This Row],[Date of Birth]],$K$1,"y")</f>
        <v>38</v>
      </c>
    </row>
    <row r="2019" spans="1:8" x14ac:dyDescent="0.3">
      <c r="A2019" t="s">
        <v>715</v>
      </c>
      <c r="B2019" s="77">
        <v>21862</v>
      </c>
      <c r="C2019" s="54">
        <v>0</v>
      </c>
      <c r="D2019" s="2">
        <v>14256.19</v>
      </c>
      <c r="E2019" t="s">
        <v>2344</v>
      </c>
      <c r="F2019" t="s">
        <v>2345</v>
      </c>
      <c r="G2019" t="s">
        <v>2348</v>
      </c>
      <c r="H2019" s="54">
        <f>DATEDIF(Table4_2[[#This Row],[Date of Birth]],$K$1,"y")</f>
        <v>63</v>
      </c>
    </row>
    <row r="2020" spans="1:8" x14ac:dyDescent="0.3">
      <c r="A2020" t="s">
        <v>716</v>
      </c>
      <c r="B2020" s="77">
        <v>21833</v>
      </c>
      <c r="C2020" s="54">
        <v>0</v>
      </c>
      <c r="D2020" s="2">
        <v>14254.61</v>
      </c>
      <c r="E2020" t="s">
        <v>2344</v>
      </c>
      <c r="F2020" t="s">
        <v>2347</v>
      </c>
      <c r="G2020" t="s">
        <v>2348</v>
      </c>
      <c r="H2020" s="54">
        <f>DATEDIF(Table4_2[[#This Row],[Date of Birth]],$K$1,"y")</f>
        <v>63</v>
      </c>
    </row>
    <row r="2021" spans="1:8" x14ac:dyDescent="0.3">
      <c r="A2021" t="s">
        <v>717</v>
      </c>
      <c r="B2021" s="77">
        <v>22549</v>
      </c>
      <c r="C2021" s="54">
        <v>2</v>
      </c>
      <c r="D2021" s="2">
        <v>14235.07</v>
      </c>
      <c r="E2021" t="s">
        <v>2344</v>
      </c>
      <c r="F2021" t="s">
        <v>2347</v>
      </c>
      <c r="G2021" t="s">
        <v>2349</v>
      </c>
      <c r="H2021" s="54">
        <f>DATEDIF(Table4_2[[#This Row],[Date of Birth]],$K$1,"y")</f>
        <v>61</v>
      </c>
    </row>
    <row r="2022" spans="1:8" x14ac:dyDescent="0.3">
      <c r="A2022" t="s">
        <v>718</v>
      </c>
      <c r="B2022" s="77">
        <v>21449</v>
      </c>
      <c r="C2022" s="54">
        <v>0</v>
      </c>
      <c r="D2022" s="2">
        <v>14210.54</v>
      </c>
      <c r="E2022" t="s">
        <v>2344</v>
      </c>
      <c r="F2022" t="s">
        <v>2344</v>
      </c>
      <c r="G2022" t="s">
        <v>2348</v>
      </c>
      <c r="H2022" s="54">
        <f>DATEDIF(Table4_2[[#This Row],[Date of Birth]],$K$1,"y")</f>
        <v>64</v>
      </c>
    </row>
    <row r="2023" spans="1:8" x14ac:dyDescent="0.3">
      <c r="A2023" t="s">
        <v>719</v>
      </c>
      <c r="B2023" s="77">
        <v>30637</v>
      </c>
      <c r="C2023" s="54">
        <v>3</v>
      </c>
      <c r="D2023" s="2">
        <v>14209.4</v>
      </c>
      <c r="E2023" t="s">
        <v>2344</v>
      </c>
      <c r="F2023" t="s">
        <v>2347</v>
      </c>
      <c r="G2023" t="s">
        <v>2361</v>
      </c>
      <c r="H2023" s="54">
        <f>DATEDIF(Table4_2[[#This Row],[Date of Birth]],$K$1,"y")</f>
        <v>39</v>
      </c>
    </row>
    <row r="2024" spans="1:8" x14ac:dyDescent="0.3">
      <c r="A2024" t="s">
        <v>720</v>
      </c>
      <c r="B2024" s="77">
        <v>25197</v>
      </c>
      <c r="C2024" s="54">
        <v>0</v>
      </c>
      <c r="D2024" s="2">
        <v>14193.55</v>
      </c>
      <c r="E2024" t="s">
        <v>2344</v>
      </c>
      <c r="F2024" t="s">
        <v>2347</v>
      </c>
      <c r="G2024" t="s">
        <v>2361</v>
      </c>
      <c r="H2024" s="54">
        <f>DATEDIF(Table4_2[[#This Row],[Date of Birth]],$K$1,"y")</f>
        <v>54</v>
      </c>
    </row>
    <row r="2025" spans="1:8" x14ac:dyDescent="0.3">
      <c r="A2025" t="s">
        <v>721</v>
      </c>
      <c r="B2025" s="77">
        <v>30870</v>
      </c>
      <c r="C2025" s="54">
        <v>3</v>
      </c>
      <c r="D2025" s="2">
        <v>14152.46</v>
      </c>
      <c r="E2025" t="s">
        <v>2344</v>
      </c>
      <c r="F2025" t="s">
        <v>2347</v>
      </c>
      <c r="G2025" t="s">
        <v>2348</v>
      </c>
      <c r="H2025" s="54">
        <f>DATEDIF(Table4_2[[#This Row],[Date of Birth]],$K$1,"y")</f>
        <v>38</v>
      </c>
    </row>
    <row r="2026" spans="1:8" x14ac:dyDescent="0.3">
      <c r="A2026" t="s">
        <v>722</v>
      </c>
      <c r="B2026" s="77">
        <v>38174</v>
      </c>
      <c r="C2026" s="54">
        <v>0</v>
      </c>
      <c r="D2026" s="2">
        <v>14133.04</v>
      </c>
      <c r="E2026" t="s">
        <v>2344</v>
      </c>
      <c r="F2026" t="s">
        <v>2345</v>
      </c>
      <c r="G2026" t="s">
        <v>2346</v>
      </c>
      <c r="H2026" s="54">
        <f>DATEDIF(Table4_2[[#This Row],[Date of Birth]],$K$1,"y")</f>
        <v>18</v>
      </c>
    </row>
    <row r="2027" spans="1:8" x14ac:dyDescent="0.3">
      <c r="A2027" t="s">
        <v>723</v>
      </c>
      <c r="B2027" s="77">
        <v>22446</v>
      </c>
      <c r="C2027" s="54">
        <v>2</v>
      </c>
      <c r="D2027" s="2">
        <v>14119.62</v>
      </c>
      <c r="E2027" t="s">
        <v>2344</v>
      </c>
      <c r="F2027" t="s">
        <v>2347</v>
      </c>
      <c r="G2027" t="s">
        <v>2348</v>
      </c>
      <c r="H2027" s="54">
        <f>DATEDIF(Table4_2[[#This Row],[Date of Birth]],$K$1,"y")</f>
        <v>61</v>
      </c>
    </row>
    <row r="2028" spans="1:8" x14ac:dyDescent="0.3">
      <c r="A2028" t="s">
        <v>724</v>
      </c>
      <c r="B2028" s="77">
        <v>28029</v>
      </c>
      <c r="C2028" s="54">
        <v>2</v>
      </c>
      <c r="D2028" s="2">
        <v>14098.07</v>
      </c>
      <c r="E2028" t="s">
        <v>2344</v>
      </c>
      <c r="F2028" t="s">
        <v>2345</v>
      </c>
      <c r="G2028" t="s">
        <v>2356</v>
      </c>
      <c r="H2028" s="54">
        <f>DATEDIF(Table4_2[[#This Row],[Date of Birth]],$K$1,"y")</f>
        <v>46</v>
      </c>
    </row>
    <row r="2029" spans="1:8" x14ac:dyDescent="0.3">
      <c r="A2029" t="s">
        <v>77</v>
      </c>
      <c r="B2029" s="77">
        <v>26458</v>
      </c>
      <c r="C2029" s="54">
        <v>1</v>
      </c>
      <c r="D2029" s="2">
        <v>41919.1</v>
      </c>
      <c r="E2029" t="s">
        <v>2347</v>
      </c>
      <c r="F2029" t="s">
        <v>2347</v>
      </c>
      <c r="G2029" t="s">
        <v>2352</v>
      </c>
      <c r="H2029" s="54">
        <f>DATEDIF(Table4_2[[#This Row],[Date of Birth]],$K$1,"y")</f>
        <v>51</v>
      </c>
    </row>
    <row r="2030" spans="1:8" x14ac:dyDescent="0.3">
      <c r="A2030" t="s">
        <v>725</v>
      </c>
      <c r="B2030" s="77">
        <v>33493</v>
      </c>
      <c r="C2030" s="54">
        <v>3</v>
      </c>
      <c r="D2030" s="2">
        <v>14081.93</v>
      </c>
      <c r="E2030" t="s">
        <v>2344</v>
      </c>
      <c r="F2030" t="s">
        <v>2345</v>
      </c>
      <c r="G2030" t="s">
        <v>2348</v>
      </c>
      <c r="H2030" s="54">
        <f>DATEDIF(Table4_2[[#This Row],[Date of Birth]],$K$1,"y")</f>
        <v>31</v>
      </c>
    </row>
    <row r="2031" spans="1:8" x14ac:dyDescent="0.3">
      <c r="A2031" t="s">
        <v>726</v>
      </c>
      <c r="B2031" s="77">
        <v>22228</v>
      </c>
      <c r="C2031" s="54">
        <v>0</v>
      </c>
      <c r="D2031" s="2">
        <v>14043.48</v>
      </c>
      <c r="E2031" t="s">
        <v>2344</v>
      </c>
      <c r="F2031" t="s">
        <v>2345</v>
      </c>
      <c r="G2031" t="s">
        <v>2355</v>
      </c>
      <c r="H2031" s="54">
        <f>DATEDIF(Table4_2[[#This Row],[Date of Birth]],$K$1,"y")</f>
        <v>62</v>
      </c>
    </row>
    <row r="2032" spans="1:8" x14ac:dyDescent="0.3">
      <c r="A2032" t="s">
        <v>727</v>
      </c>
      <c r="B2032" s="77">
        <v>23200</v>
      </c>
      <c r="C2032" s="54">
        <v>3</v>
      </c>
      <c r="D2032" s="2">
        <v>14007.22</v>
      </c>
      <c r="E2032" t="s">
        <v>2344</v>
      </c>
      <c r="F2032" t="s">
        <v>2345</v>
      </c>
      <c r="G2032" t="s">
        <v>2349</v>
      </c>
      <c r="H2032" s="54">
        <f>DATEDIF(Table4_2[[#This Row],[Date of Birth]],$K$1,"y")</f>
        <v>59</v>
      </c>
    </row>
    <row r="2033" spans="1:8" x14ac:dyDescent="0.3">
      <c r="A2033" t="s">
        <v>728</v>
      </c>
      <c r="B2033" s="77">
        <v>23198</v>
      </c>
      <c r="C2033" s="54">
        <v>3</v>
      </c>
      <c r="D2033" s="2">
        <v>14001.29</v>
      </c>
      <c r="E2033" t="s">
        <v>2344</v>
      </c>
      <c r="F2033" t="s">
        <v>2344</v>
      </c>
      <c r="G2033" t="s">
        <v>2346</v>
      </c>
      <c r="H2033" s="54">
        <f>DATEDIF(Table4_2[[#This Row],[Date of Birth]],$K$1,"y")</f>
        <v>59</v>
      </c>
    </row>
    <row r="2034" spans="1:8" x14ac:dyDescent="0.3">
      <c r="A2034" t="s">
        <v>729</v>
      </c>
      <c r="B2034" s="77">
        <v>23368</v>
      </c>
      <c r="C2034" s="54">
        <v>3</v>
      </c>
      <c r="D2034" s="2">
        <v>14001.13</v>
      </c>
      <c r="E2034" t="s">
        <v>2344</v>
      </c>
      <c r="F2034" t="s">
        <v>2347</v>
      </c>
      <c r="G2034" t="s">
        <v>2346</v>
      </c>
      <c r="H2034" s="54">
        <f>DATEDIF(Table4_2[[#This Row],[Date of Birth]],$K$1,"y")</f>
        <v>59</v>
      </c>
    </row>
    <row r="2035" spans="1:8" x14ac:dyDescent="0.3">
      <c r="A2035" t="s">
        <v>730</v>
      </c>
      <c r="B2035" s="77">
        <v>21799</v>
      </c>
      <c r="C2035" s="54">
        <v>0</v>
      </c>
      <c r="D2035" s="2">
        <v>13981.85</v>
      </c>
      <c r="E2035" t="s">
        <v>2344</v>
      </c>
      <c r="F2035" t="s">
        <v>2347</v>
      </c>
      <c r="G2035" t="s">
        <v>2352</v>
      </c>
      <c r="H2035" s="54">
        <f>DATEDIF(Table4_2[[#This Row],[Date of Birth]],$K$1,"y")</f>
        <v>63</v>
      </c>
    </row>
    <row r="2036" spans="1:8" x14ac:dyDescent="0.3">
      <c r="A2036" t="s">
        <v>731</v>
      </c>
      <c r="B2036" s="77">
        <v>33067</v>
      </c>
      <c r="C2036" s="54">
        <v>3</v>
      </c>
      <c r="D2036" s="2">
        <v>13979.45</v>
      </c>
      <c r="E2036" t="s">
        <v>2344</v>
      </c>
      <c r="F2036" t="s">
        <v>2347</v>
      </c>
      <c r="G2036" t="s">
        <v>2356</v>
      </c>
      <c r="H2036" s="54">
        <f>DATEDIF(Table4_2[[#This Row],[Date of Birth]],$K$1,"y")</f>
        <v>32</v>
      </c>
    </row>
    <row r="2037" spans="1:8" x14ac:dyDescent="0.3">
      <c r="A2037" t="s">
        <v>732</v>
      </c>
      <c r="B2037" s="77">
        <v>21791</v>
      </c>
      <c r="C2037" s="54">
        <v>0</v>
      </c>
      <c r="D2037" s="2">
        <v>13974.46</v>
      </c>
      <c r="E2037" t="s">
        <v>2344</v>
      </c>
      <c r="F2037" t="s">
        <v>2344</v>
      </c>
      <c r="G2037" t="s">
        <v>2351</v>
      </c>
      <c r="H2037" s="54">
        <f>DATEDIF(Table4_2[[#This Row],[Date of Birth]],$K$1,"y")</f>
        <v>63</v>
      </c>
    </row>
    <row r="2038" spans="1:8" x14ac:dyDescent="0.3">
      <c r="A2038" t="s">
        <v>733</v>
      </c>
      <c r="B2038" s="77">
        <v>22085</v>
      </c>
      <c r="C2038" s="54">
        <v>1</v>
      </c>
      <c r="D2038" s="2">
        <v>13937.67</v>
      </c>
      <c r="E2038" t="s">
        <v>2344</v>
      </c>
      <c r="F2038" t="s">
        <v>2347</v>
      </c>
      <c r="G2038" t="s">
        <v>2348</v>
      </c>
      <c r="H2038" s="54">
        <f>DATEDIF(Table4_2[[#This Row],[Date of Birth]],$K$1,"y")</f>
        <v>62</v>
      </c>
    </row>
    <row r="2039" spans="1:8" x14ac:dyDescent="0.3">
      <c r="A2039" t="s">
        <v>734</v>
      </c>
      <c r="B2039" s="77">
        <v>22854</v>
      </c>
      <c r="C2039" s="54">
        <v>3</v>
      </c>
      <c r="D2039" s="2">
        <v>13919.82</v>
      </c>
      <c r="E2039" t="s">
        <v>2344</v>
      </c>
      <c r="F2039" t="s">
        <v>2344</v>
      </c>
      <c r="G2039" t="s">
        <v>2346</v>
      </c>
      <c r="H2039" s="54">
        <f>DATEDIF(Table4_2[[#This Row],[Date of Birth]],$K$1,"y")</f>
        <v>60</v>
      </c>
    </row>
    <row r="2040" spans="1:8" x14ac:dyDescent="0.3">
      <c r="A2040" t="s">
        <v>78</v>
      </c>
      <c r="B2040" s="77">
        <v>24371</v>
      </c>
      <c r="C2040" s="54">
        <v>0</v>
      </c>
      <c r="D2040" s="2">
        <v>41886.54</v>
      </c>
      <c r="E2040" t="s">
        <v>2347</v>
      </c>
      <c r="F2040" t="s">
        <v>2345</v>
      </c>
      <c r="G2040" t="s">
        <v>2349</v>
      </c>
      <c r="H2040" s="54">
        <f>DATEDIF(Table4_2[[#This Row],[Date of Birth]],$K$1,"y")</f>
        <v>56</v>
      </c>
    </row>
    <row r="2041" spans="1:8" x14ac:dyDescent="0.3">
      <c r="A2041" t="s">
        <v>735</v>
      </c>
      <c r="B2041" s="77">
        <v>21738</v>
      </c>
      <c r="C2041" s="54">
        <v>0</v>
      </c>
      <c r="D2041" s="2">
        <v>13887.97</v>
      </c>
      <c r="E2041" t="s">
        <v>2344</v>
      </c>
      <c r="F2041" t="s">
        <v>2344</v>
      </c>
      <c r="G2041" t="s">
        <v>2346</v>
      </c>
      <c r="H2041" s="54">
        <f>DATEDIF(Table4_2[[#This Row],[Date of Birth]],$K$1,"y")</f>
        <v>63</v>
      </c>
    </row>
    <row r="2042" spans="1:8" x14ac:dyDescent="0.3">
      <c r="A2042" t="s">
        <v>736</v>
      </c>
      <c r="B2042" s="77">
        <v>21913</v>
      </c>
      <c r="C2042" s="54">
        <v>0</v>
      </c>
      <c r="D2042" s="2">
        <v>13887.2</v>
      </c>
      <c r="E2042" t="s">
        <v>2344</v>
      </c>
      <c r="F2042" t="s">
        <v>2345</v>
      </c>
      <c r="G2042" t="s">
        <v>2346</v>
      </c>
      <c r="H2042" s="54">
        <f>DATEDIF(Table4_2[[#This Row],[Date of Birth]],$K$1,"y")</f>
        <v>63</v>
      </c>
    </row>
    <row r="2043" spans="1:8" x14ac:dyDescent="0.3">
      <c r="A2043" t="s">
        <v>737</v>
      </c>
      <c r="B2043" s="77">
        <v>31315</v>
      </c>
      <c r="C2043" s="54">
        <v>3</v>
      </c>
      <c r="D2043" s="2">
        <v>13886.4</v>
      </c>
      <c r="E2043" t="s">
        <v>2344</v>
      </c>
      <c r="F2043" t="s">
        <v>2344</v>
      </c>
      <c r="G2043" t="s">
        <v>2348</v>
      </c>
      <c r="H2043" s="54">
        <f>DATEDIF(Table4_2[[#This Row],[Date of Birth]],$K$1,"y")</f>
        <v>37</v>
      </c>
    </row>
    <row r="2044" spans="1:8" x14ac:dyDescent="0.3">
      <c r="A2044" t="s">
        <v>738</v>
      </c>
      <c r="B2044" s="77">
        <v>21828</v>
      </c>
      <c r="C2044" s="54">
        <v>0</v>
      </c>
      <c r="D2044" s="2">
        <v>13880.95</v>
      </c>
      <c r="E2044" t="s">
        <v>2344</v>
      </c>
      <c r="F2044" t="s">
        <v>2344</v>
      </c>
      <c r="G2044" t="s">
        <v>2349</v>
      </c>
      <c r="H2044" s="54">
        <f>DATEDIF(Table4_2[[#This Row],[Date of Birth]],$K$1,"y")</f>
        <v>63</v>
      </c>
    </row>
    <row r="2045" spans="1:8" x14ac:dyDescent="0.3">
      <c r="A2045" t="s">
        <v>739</v>
      </c>
      <c r="B2045" s="77">
        <v>28843</v>
      </c>
      <c r="C2045" s="54">
        <v>2</v>
      </c>
      <c r="D2045" s="2">
        <v>13874.89</v>
      </c>
      <c r="E2045" t="s">
        <v>2344</v>
      </c>
      <c r="F2045" t="s">
        <v>2347</v>
      </c>
      <c r="G2045" t="s">
        <v>2348</v>
      </c>
      <c r="H2045" s="54">
        <f>DATEDIF(Table4_2[[#This Row],[Date of Birth]],$K$1,"y")</f>
        <v>44</v>
      </c>
    </row>
    <row r="2046" spans="1:8" x14ac:dyDescent="0.3">
      <c r="A2046" t="s">
        <v>740</v>
      </c>
      <c r="B2046" s="77">
        <v>22118</v>
      </c>
      <c r="C2046" s="54">
        <v>0</v>
      </c>
      <c r="D2046" s="2">
        <v>13844.8</v>
      </c>
      <c r="E2046" t="s">
        <v>2344</v>
      </c>
      <c r="F2046" t="s">
        <v>2344</v>
      </c>
      <c r="G2046" t="s">
        <v>2348</v>
      </c>
      <c r="H2046" s="54">
        <f>DATEDIF(Table4_2[[#This Row],[Date of Birth]],$K$1,"y")</f>
        <v>62</v>
      </c>
    </row>
    <row r="2047" spans="1:8" x14ac:dyDescent="0.3">
      <c r="A2047" t="s">
        <v>741</v>
      </c>
      <c r="B2047" s="77">
        <v>37779</v>
      </c>
      <c r="C2047" s="54">
        <v>0</v>
      </c>
      <c r="D2047" s="2">
        <v>13844.51</v>
      </c>
      <c r="E2047" t="s">
        <v>2344</v>
      </c>
      <c r="F2047" t="s">
        <v>2347</v>
      </c>
      <c r="G2047" t="s">
        <v>2349</v>
      </c>
      <c r="H2047" s="54">
        <f>DATEDIF(Table4_2[[#This Row],[Date of Birth]],$K$1,"y")</f>
        <v>20</v>
      </c>
    </row>
    <row r="2048" spans="1:8" x14ac:dyDescent="0.3">
      <c r="A2048" t="s">
        <v>742</v>
      </c>
      <c r="B2048" s="77">
        <v>21529</v>
      </c>
      <c r="C2048" s="54">
        <v>0</v>
      </c>
      <c r="D2048" s="2">
        <v>13831.12</v>
      </c>
      <c r="E2048" t="s">
        <v>2345</v>
      </c>
      <c r="F2048" t="s">
        <v>2347</v>
      </c>
      <c r="G2048" t="s">
        <v>2346</v>
      </c>
      <c r="H2048" s="54">
        <f>DATEDIF(Table4_2[[#This Row],[Date of Birth]],$K$1,"y")</f>
        <v>64</v>
      </c>
    </row>
    <row r="2049" spans="1:8" x14ac:dyDescent="0.3">
      <c r="A2049" t="s">
        <v>743</v>
      </c>
      <c r="B2049" s="77">
        <v>21514</v>
      </c>
      <c r="C2049" s="54">
        <v>0</v>
      </c>
      <c r="D2049" s="2">
        <v>13822.8</v>
      </c>
      <c r="E2049" t="s">
        <v>2345</v>
      </c>
      <c r="F2049" t="s">
        <v>2345</v>
      </c>
      <c r="G2049" t="s">
        <v>2349</v>
      </c>
      <c r="H2049" s="54">
        <f>DATEDIF(Table4_2[[#This Row],[Date of Birth]],$K$1,"y")</f>
        <v>64</v>
      </c>
    </row>
    <row r="2050" spans="1:8" x14ac:dyDescent="0.3">
      <c r="A2050" t="s">
        <v>744</v>
      </c>
      <c r="B2050" s="77">
        <v>31754</v>
      </c>
      <c r="C2050" s="54">
        <v>3</v>
      </c>
      <c r="D2050" s="2">
        <v>13819.49</v>
      </c>
      <c r="E2050" t="s">
        <v>2345</v>
      </c>
      <c r="F2050" t="s">
        <v>2344</v>
      </c>
      <c r="G2050" t="s">
        <v>2348</v>
      </c>
      <c r="H2050" s="54">
        <f>DATEDIF(Table4_2[[#This Row],[Date of Birth]],$K$1,"y")</f>
        <v>36</v>
      </c>
    </row>
    <row r="2051" spans="1:8" x14ac:dyDescent="0.3">
      <c r="A2051" t="s">
        <v>79</v>
      </c>
      <c r="B2051" s="77">
        <v>22911</v>
      </c>
      <c r="C2051" s="54">
        <v>0</v>
      </c>
      <c r="D2051" s="2">
        <v>41794.629999999997</v>
      </c>
      <c r="E2051" t="s">
        <v>2347</v>
      </c>
      <c r="F2051" t="s">
        <v>2345</v>
      </c>
      <c r="G2051" t="s">
        <v>2349</v>
      </c>
      <c r="H2051" s="54">
        <f>DATEDIF(Table4_2[[#This Row],[Date of Birth]],$K$1,"y")</f>
        <v>60</v>
      </c>
    </row>
    <row r="2052" spans="1:8" x14ac:dyDescent="0.3">
      <c r="A2052" t="s">
        <v>745</v>
      </c>
      <c r="B2052" s="77">
        <v>24421</v>
      </c>
      <c r="C2052" s="54">
        <v>0</v>
      </c>
      <c r="D2052" s="2">
        <v>13801.61</v>
      </c>
      <c r="E2052" t="s">
        <v>2345</v>
      </c>
      <c r="F2052" t="s">
        <v>2345</v>
      </c>
      <c r="G2052" t="s">
        <v>2361</v>
      </c>
      <c r="H2052" s="54">
        <f>DATEDIF(Table4_2[[#This Row],[Date of Birth]],$K$1,"y")</f>
        <v>56</v>
      </c>
    </row>
    <row r="2053" spans="1:8" x14ac:dyDescent="0.3">
      <c r="A2053" t="s">
        <v>746</v>
      </c>
      <c r="B2053" s="77">
        <v>21768</v>
      </c>
      <c r="C2053" s="54">
        <v>0</v>
      </c>
      <c r="D2053" s="2">
        <v>13770.1</v>
      </c>
      <c r="E2053" t="s">
        <v>2345</v>
      </c>
      <c r="F2053" t="s">
        <v>2347</v>
      </c>
      <c r="G2053" t="s">
        <v>2348</v>
      </c>
      <c r="H2053" s="54">
        <f>DATEDIF(Table4_2[[#This Row],[Date of Birth]],$K$1,"y")</f>
        <v>63</v>
      </c>
    </row>
    <row r="2054" spans="1:8" x14ac:dyDescent="0.3">
      <c r="A2054" t="s">
        <v>747</v>
      </c>
      <c r="B2054" s="77">
        <v>38184</v>
      </c>
      <c r="C2054" s="54">
        <v>0</v>
      </c>
      <c r="D2054" s="2">
        <v>13747.87</v>
      </c>
      <c r="E2054" t="s">
        <v>2345</v>
      </c>
      <c r="F2054" t="s">
        <v>2344</v>
      </c>
      <c r="G2054" t="s">
        <v>2353</v>
      </c>
      <c r="H2054" s="54">
        <f>DATEDIF(Table4_2[[#This Row],[Date of Birth]],$K$1,"y")</f>
        <v>18</v>
      </c>
    </row>
    <row r="2055" spans="1:8" x14ac:dyDescent="0.3">
      <c r="A2055" t="s">
        <v>748</v>
      </c>
      <c r="B2055" s="77">
        <v>25499</v>
      </c>
      <c r="C2055" s="54">
        <v>0</v>
      </c>
      <c r="D2055" s="2">
        <v>13746.74</v>
      </c>
      <c r="E2055" t="s">
        <v>2345</v>
      </c>
      <c r="F2055" t="s">
        <v>2344</v>
      </c>
      <c r="G2055" t="s">
        <v>2361</v>
      </c>
      <c r="H2055" s="54">
        <f>DATEDIF(Table4_2[[#This Row],[Date of Birth]],$K$1,"y")</f>
        <v>53</v>
      </c>
    </row>
    <row r="2056" spans="1:8" x14ac:dyDescent="0.3">
      <c r="A2056" t="s">
        <v>749</v>
      </c>
      <c r="B2056" s="77">
        <v>31288</v>
      </c>
      <c r="C2056" s="54">
        <v>3</v>
      </c>
      <c r="D2056" s="2">
        <v>13726.21</v>
      </c>
      <c r="E2056" t="s">
        <v>2345</v>
      </c>
      <c r="F2056" t="s">
        <v>2345</v>
      </c>
      <c r="G2056" t="s">
        <v>2361</v>
      </c>
      <c r="H2056" s="54">
        <f>DATEDIF(Table4_2[[#This Row],[Date of Birth]],$K$1,"y")</f>
        <v>37</v>
      </c>
    </row>
    <row r="2057" spans="1:8" x14ac:dyDescent="0.3">
      <c r="A2057" t="s">
        <v>750</v>
      </c>
      <c r="B2057" s="77">
        <v>29800</v>
      </c>
      <c r="C2057" s="54">
        <v>1</v>
      </c>
      <c r="D2057" s="2">
        <v>13725.47</v>
      </c>
      <c r="E2057" t="s">
        <v>2345</v>
      </c>
      <c r="F2057" t="s">
        <v>2344</v>
      </c>
      <c r="G2057" t="s">
        <v>2355</v>
      </c>
      <c r="H2057" s="54">
        <f>DATEDIF(Table4_2[[#This Row],[Date of Birth]],$K$1,"y")</f>
        <v>41</v>
      </c>
    </row>
    <row r="2058" spans="1:8" x14ac:dyDescent="0.3">
      <c r="A2058" t="s">
        <v>751</v>
      </c>
      <c r="B2058" s="77">
        <v>31740</v>
      </c>
      <c r="C2058" s="54">
        <v>3</v>
      </c>
      <c r="D2058" s="2">
        <v>13714.55</v>
      </c>
      <c r="E2058" t="s">
        <v>2345</v>
      </c>
      <c r="F2058" t="s">
        <v>2344</v>
      </c>
      <c r="G2058" t="s">
        <v>2356</v>
      </c>
      <c r="H2058" s="54">
        <f>DATEDIF(Table4_2[[#This Row],[Date of Birth]],$K$1,"y")</f>
        <v>36</v>
      </c>
    </row>
    <row r="2059" spans="1:8" x14ac:dyDescent="0.3">
      <c r="A2059" t="s">
        <v>752</v>
      </c>
      <c r="B2059" s="77">
        <v>31304</v>
      </c>
      <c r="C2059" s="54">
        <v>3</v>
      </c>
      <c r="D2059" s="2">
        <v>13685.51</v>
      </c>
      <c r="E2059" t="s">
        <v>2345</v>
      </c>
      <c r="F2059" t="s">
        <v>2347</v>
      </c>
      <c r="G2059" t="s">
        <v>2361</v>
      </c>
      <c r="H2059" s="54">
        <f>DATEDIF(Table4_2[[#This Row],[Date of Birth]],$K$1,"y")</f>
        <v>37</v>
      </c>
    </row>
    <row r="2060" spans="1:8" x14ac:dyDescent="0.3">
      <c r="A2060" t="s">
        <v>753</v>
      </c>
      <c r="B2060" s="77">
        <v>23227</v>
      </c>
      <c r="C2060" s="54">
        <v>0</v>
      </c>
      <c r="D2060" s="2">
        <v>13677.68</v>
      </c>
      <c r="E2060" t="s">
        <v>2345</v>
      </c>
      <c r="F2060" t="s">
        <v>2344</v>
      </c>
      <c r="G2060" t="s">
        <v>2358</v>
      </c>
      <c r="H2060" s="54">
        <f>DATEDIF(Table4_2[[#This Row],[Date of Birth]],$K$1,"y")</f>
        <v>59</v>
      </c>
    </row>
    <row r="2061" spans="1:8" x14ac:dyDescent="0.3">
      <c r="A2061" t="s">
        <v>754</v>
      </c>
      <c r="B2061" s="77">
        <v>30883</v>
      </c>
      <c r="C2061" s="54">
        <v>3</v>
      </c>
      <c r="D2061" s="2">
        <v>13638.06</v>
      </c>
      <c r="E2061" t="s">
        <v>2345</v>
      </c>
      <c r="F2061" t="s">
        <v>2345</v>
      </c>
      <c r="G2061" t="s">
        <v>2356</v>
      </c>
      <c r="H2061" s="54">
        <f>DATEDIF(Table4_2[[#This Row],[Date of Birth]],$K$1,"y")</f>
        <v>38</v>
      </c>
    </row>
    <row r="2062" spans="1:8" x14ac:dyDescent="0.3">
      <c r="A2062" t="s">
        <v>80</v>
      </c>
      <c r="B2062" s="77">
        <v>27666</v>
      </c>
      <c r="C2062" s="54">
        <v>1</v>
      </c>
      <c r="D2062" s="2">
        <v>41681.86</v>
      </c>
      <c r="E2062" t="s">
        <v>2347</v>
      </c>
      <c r="F2062" t="s">
        <v>2347</v>
      </c>
      <c r="G2062" t="s">
        <v>2349</v>
      </c>
      <c r="H2062" s="54">
        <f>DATEDIF(Table4_2[[#This Row],[Date of Birth]],$K$1,"y")</f>
        <v>47</v>
      </c>
    </row>
    <row r="2063" spans="1:8" x14ac:dyDescent="0.3">
      <c r="A2063" t="s">
        <v>755</v>
      </c>
      <c r="B2063" s="77">
        <v>22639</v>
      </c>
      <c r="C2063" s="54">
        <v>0</v>
      </c>
      <c r="D2063" s="2">
        <v>13635.64</v>
      </c>
      <c r="E2063" t="s">
        <v>2345</v>
      </c>
      <c r="F2063" t="s">
        <v>2345</v>
      </c>
      <c r="G2063" t="s">
        <v>2355</v>
      </c>
      <c r="H2063" s="54">
        <f>DATEDIF(Table4_2[[#This Row],[Date of Birth]],$K$1,"y")</f>
        <v>61</v>
      </c>
    </row>
    <row r="2064" spans="1:8" x14ac:dyDescent="0.3">
      <c r="A2064" t="s">
        <v>756</v>
      </c>
      <c r="B2064" s="77">
        <v>25410</v>
      </c>
      <c r="C2064" s="54">
        <v>0</v>
      </c>
      <c r="D2064" s="2">
        <v>13622.01</v>
      </c>
      <c r="E2064" t="s">
        <v>2345</v>
      </c>
      <c r="F2064" t="s">
        <v>2345</v>
      </c>
      <c r="G2064" t="s">
        <v>2348</v>
      </c>
      <c r="H2064" s="54">
        <f>DATEDIF(Table4_2[[#This Row],[Date of Birth]],$K$1,"y")</f>
        <v>53</v>
      </c>
    </row>
    <row r="2065" spans="1:8" x14ac:dyDescent="0.3">
      <c r="A2065" t="s">
        <v>757</v>
      </c>
      <c r="B2065" s="77">
        <v>22603</v>
      </c>
      <c r="C2065" s="54">
        <v>0</v>
      </c>
      <c r="D2065" s="2">
        <v>13616.36</v>
      </c>
      <c r="E2065" t="s">
        <v>2345</v>
      </c>
      <c r="F2065" t="s">
        <v>2345</v>
      </c>
      <c r="G2065" t="s">
        <v>2355</v>
      </c>
      <c r="H2065" s="54">
        <f>DATEDIF(Table4_2[[#This Row],[Date of Birth]],$K$1,"y")</f>
        <v>61</v>
      </c>
    </row>
    <row r="2066" spans="1:8" x14ac:dyDescent="0.3">
      <c r="A2066" t="s">
        <v>758</v>
      </c>
      <c r="B2066" s="77">
        <v>23630</v>
      </c>
      <c r="C2066" s="54">
        <v>2</v>
      </c>
      <c r="D2066" s="2">
        <v>13607.37</v>
      </c>
      <c r="E2066" t="s">
        <v>2345</v>
      </c>
      <c r="F2066" t="s">
        <v>2347</v>
      </c>
      <c r="G2066" t="s">
        <v>2355</v>
      </c>
      <c r="H2066" s="54">
        <f>DATEDIF(Table4_2[[#This Row],[Date of Birth]],$K$1,"y")</f>
        <v>58</v>
      </c>
    </row>
    <row r="2067" spans="1:8" x14ac:dyDescent="0.3">
      <c r="A2067" t="s">
        <v>759</v>
      </c>
      <c r="B2067" s="77">
        <v>33830</v>
      </c>
      <c r="C2067" s="54">
        <v>0</v>
      </c>
      <c r="D2067" s="2">
        <v>13588.17</v>
      </c>
      <c r="E2067" t="s">
        <v>2345</v>
      </c>
      <c r="F2067" t="s">
        <v>2347</v>
      </c>
      <c r="G2067" t="s">
        <v>2348</v>
      </c>
      <c r="H2067" s="54">
        <f>DATEDIF(Table4_2[[#This Row],[Date of Birth]],$K$1,"y")</f>
        <v>30</v>
      </c>
    </row>
    <row r="2068" spans="1:8" x14ac:dyDescent="0.3">
      <c r="A2068" t="s">
        <v>760</v>
      </c>
      <c r="B2068" s="77">
        <v>25034</v>
      </c>
      <c r="C2068" s="54">
        <v>0</v>
      </c>
      <c r="D2068" s="2">
        <v>13566.04</v>
      </c>
      <c r="E2068" t="s">
        <v>2345</v>
      </c>
      <c r="F2068" t="s">
        <v>2345</v>
      </c>
      <c r="G2068" t="s">
        <v>2361</v>
      </c>
      <c r="H2068" s="54">
        <f>DATEDIF(Table4_2[[#This Row],[Date of Birth]],$K$1,"y")</f>
        <v>54</v>
      </c>
    </row>
    <row r="2069" spans="1:8" x14ac:dyDescent="0.3">
      <c r="A2069" t="s">
        <v>761</v>
      </c>
      <c r="B2069" s="77">
        <v>22108</v>
      </c>
      <c r="C2069" s="54">
        <v>0</v>
      </c>
      <c r="D2069" s="2">
        <v>13555</v>
      </c>
      <c r="E2069" t="s">
        <v>2345</v>
      </c>
      <c r="F2069" t="s">
        <v>2345</v>
      </c>
      <c r="G2069" t="s">
        <v>2359</v>
      </c>
      <c r="H2069" s="54">
        <f>DATEDIF(Table4_2[[#This Row],[Date of Birth]],$K$1,"y")</f>
        <v>62</v>
      </c>
    </row>
    <row r="2070" spans="1:8" x14ac:dyDescent="0.3">
      <c r="A2070" t="s">
        <v>762</v>
      </c>
      <c r="B2070" s="77">
        <v>23298</v>
      </c>
      <c r="C2070" s="54">
        <v>0</v>
      </c>
      <c r="D2070" s="2">
        <v>13511.28</v>
      </c>
      <c r="E2070" t="s">
        <v>2345</v>
      </c>
      <c r="F2070" t="s">
        <v>2347</v>
      </c>
      <c r="G2070" t="s">
        <v>2348</v>
      </c>
      <c r="H2070" s="54">
        <f>DATEDIF(Table4_2[[#This Row],[Date of Birth]],$K$1,"y")</f>
        <v>59</v>
      </c>
    </row>
    <row r="2071" spans="1:8" x14ac:dyDescent="0.3">
      <c r="A2071" t="s">
        <v>763</v>
      </c>
      <c r="B2071" s="77">
        <v>33115</v>
      </c>
      <c r="C2071" s="54">
        <v>3</v>
      </c>
      <c r="D2071" s="2">
        <v>13480.83</v>
      </c>
      <c r="E2071" t="s">
        <v>2345</v>
      </c>
      <c r="F2071" t="s">
        <v>2344</v>
      </c>
      <c r="G2071" t="s">
        <v>2356</v>
      </c>
      <c r="H2071" s="54">
        <f>DATEDIF(Table4_2[[#This Row],[Date of Birth]],$K$1,"y")</f>
        <v>32</v>
      </c>
    </row>
    <row r="2072" spans="1:8" x14ac:dyDescent="0.3">
      <c r="A2072" t="s">
        <v>764</v>
      </c>
      <c r="B2072" s="77">
        <v>27613</v>
      </c>
      <c r="C2072" s="54">
        <v>1</v>
      </c>
      <c r="D2072" s="2">
        <v>13472.19</v>
      </c>
      <c r="E2072" t="s">
        <v>2345</v>
      </c>
      <c r="F2072" t="s">
        <v>2344</v>
      </c>
      <c r="G2072" t="s">
        <v>2348</v>
      </c>
      <c r="H2072" s="54">
        <f>DATEDIF(Table4_2[[#This Row],[Date of Birth]],$K$1,"y")</f>
        <v>47</v>
      </c>
    </row>
    <row r="2073" spans="1:8" x14ac:dyDescent="0.3">
      <c r="A2073" t="s">
        <v>81</v>
      </c>
      <c r="B2073" s="77">
        <v>27712</v>
      </c>
      <c r="C2073" s="54">
        <v>0</v>
      </c>
      <c r="D2073" s="2">
        <v>41676.080000000002</v>
      </c>
      <c r="E2073" t="s">
        <v>2347</v>
      </c>
      <c r="F2073" t="s">
        <v>2344</v>
      </c>
      <c r="G2073" t="s">
        <v>2346</v>
      </c>
      <c r="H2073" s="54">
        <f>DATEDIF(Table4_2[[#This Row],[Date of Birth]],$K$1,"y")</f>
        <v>47</v>
      </c>
    </row>
    <row r="2074" spans="1:8" x14ac:dyDescent="0.3">
      <c r="A2074" t="s">
        <v>765</v>
      </c>
      <c r="B2074" s="77">
        <v>22121</v>
      </c>
      <c r="C2074" s="54">
        <v>0</v>
      </c>
      <c r="D2074" s="2">
        <v>13470.86</v>
      </c>
      <c r="E2074" t="s">
        <v>2345</v>
      </c>
      <c r="F2074" t="s">
        <v>2345</v>
      </c>
      <c r="G2074" t="s">
        <v>2349</v>
      </c>
      <c r="H2074" s="54">
        <f>DATEDIF(Table4_2[[#This Row],[Date of Birth]],$K$1,"y")</f>
        <v>62</v>
      </c>
    </row>
    <row r="2075" spans="1:8" x14ac:dyDescent="0.3">
      <c r="A2075" t="s">
        <v>766</v>
      </c>
      <c r="B2075" s="77">
        <v>22125</v>
      </c>
      <c r="C2075" s="54">
        <v>0</v>
      </c>
      <c r="D2075" s="2">
        <v>13470.8</v>
      </c>
      <c r="E2075" t="s">
        <v>2345</v>
      </c>
      <c r="F2075" t="s">
        <v>2344</v>
      </c>
      <c r="G2075" t="s">
        <v>2346</v>
      </c>
      <c r="H2075" s="54">
        <f>DATEDIF(Table4_2[[#This Row],[Date of Birth]],$K$1,"y")</f>
        <v>62</v>
      </c>
    </row>
    <row r="2076" spans="1:8" x14ac:dyDescent="0.3">
      <c r="A2076" t="s">
        <v>767</v>
      </c>
      <c r="B2076" s="77">
        <v>31278</v>
      </c>
      <c r="C2076" s="54">
        <v>3</v>
      </c>
      <c r="D2076" s="2">
        <v>13465.8</v>
      </c>
      <c r="E2076" t="s">
        <v>2345</v>
      </c>
      <c r="F2076" t="s">
        <v>2347</v>
      </c>
      <c r="G2076" t="s">
        <v>2348</v>
      </c>
      <c r="H2076" s="54">
        <f>DATEDIF(Table4_2[[#This Row],[Date of Birth]],$K$1,"y")</f>
        <v>37</v>
      </c>
    </row>
    <row r="2077" spans="1:8" x14ac:dyDescent="0.3">
      <c r="A2077" t="s">
        <v>768</v>
      </c>
      <c r="B2077" s="77">
        <v>22266</v>
      </c>
      <c r="C2077" s="54">
        <v>0</v>
      </c>
      <c r="D2077" s="2">
        <v>13462.52</v>
      </c>
      <c r="E2077" t="s">
        <v>2345</v>
      </c>
      <c r="F2077" t="s">
        <v>2344</v>
      </c>
      <c r="G2077" t="s">
        <v>2349</v>
      </c>
      <c r="H2077" s="54">
        <f>DATEDIF(Table4_2[[#This Row],[Date of Birth]],$K$1,"y")</f>
        <v>62</v>
      </c>
    </row>
    <row r="2078" spans="1:8" x14ac:dyDescent="0.3">
      <c r="A2078" t="s">
        <v>769</v>
      </c>
      <c r="B2078" s="77">
        <v>22108</v>
      </c>
      <c r="C2078" s="54">
        <v>0</v>
      </c>
      <c r="D2078" s="2">
        <v>13457.96</v>
      </c>
      <c r="E2078" t="s">
        <v>2345</v>
      </c>
      <c r="F2078" t="s">
        <v>2347</v>
      </c>
      <c r="G2078" t="s">
        <v>2346</v>
      </c>
      <c r="H2078" s="54">
        <f>DATEDIF(Table4_2[[#This Row],[Date of Birth]],$K$1,"y")</f>
        <v>62</v>
      </c>
    </row>
    <row r="2079" spans="1:8" x14ac:dyDescent="0.3">
      <c r="A2079" t="s">
        <v>770</v>
      </c>
      <c r="B2079" s="77">
        <v>22141</v>
      </c>
      <c r="C2079" s="54">
        <v>0</v>
      </c>
      <c r="D2079" s="2">
        <v>13451.12</v>
      </c>
      <c r="E2079" t="s">
        <v>2345</v>
      </c>
      <c r="F2079" t="s">
        <v>2347</v>
      </c>
      <c r="G2079" t="s">
        <v>2349</v>
      </c>
      <c r="H2079" s="54">
        <f>DATEDIF(Table4_2[[#This Row],[Date of Birth]],$K$1,"y")</f>
        <v>62</v>
      </c>
    </row>
    <row r="2080" spans="1:8" x14ac:dyDescent="0.3">
      <c r="A2080" t="s">
        <v>771</v>
      </c>
      <c r="B2080" s="77">
        <v>27574</v>
      </c>
      <c r="C2080" s="54">
        <v>1</v>
      </c>
      <c r="D2080" s="2">
        <v>13440.7</v>
      </c>
      <c r="E2080" t="s">
        <v>2345</v>
      </c>
      <c r="F2080" t="s">
        <v>2344</v>
      </c>
      <c r="G2080" t="s">
        <v>2348</v>
      </c>
      <c r="H2080" s="54">
        <f>DATEDIF(Table4_2[[#This Row],[Date of Birth]],$K$1,"y")</f>
        <v>47</v>
      </c>
    </row>
    <row r="2081" spans="1:8" x14ac:dyDescent="0.3">
      <c r="A2081" t="s">
        <v>772</v>
      </c>
      <c r="B2081" s="77">
        <v>24425</v>
      </c>
      <c r="C2081" s="54">
        <v>3</v>
      </c>
      <c r="D2081" s="2">
        <v>13430.27</v>
      </c>
      <c r="E2081" t="s">
        <v>2345</v>
      </c>
      <c r="F2081" t="s">
        <v>2345</v>
      </c>
      <c r="G2081" t="s">
        <v>2355</v>
      </c>
      <c r="H2081" s="54">
        <f>DATEDIF(Table4_2[[#This Row],[Date of Birth]],$K$1,"y")</f>
        <v>56</v>
      </c>
    </row>
    <row r="2082" spans="1:8" x14ac:dyDescent="0.3">
      <c r="A2082" t="s">
        <v>773</v>
      </c>
      <c r="B2082" s="77">
        <v>22588</v>
      </c>
      <c r="C2082" s="54">
        <v>0</v>
      </c>
      <c r="D2082" s="2">
        <v>13429.04</v>
      </c>
      <c r="E2082" t="s">
        <v>2345</v>
      </c>
      <c r="F2082" t="s">
        <v>2345</v>
      </c>
      <c r="G2082" t="s">
        <v>2348</v>
      </c>
      <c r="H2082" s="54">
        <f>DATEDIF(Table4_2[[#This Row],[Date of Birth]],$K$1,"y")</f>
        <v>61</v>
      </c>
    </row>
    <row r="2083" spans="1:8" x14ac:dyDescent="0.3">
      <c r="A2083" t="s">
        <v>774</v>
      </c>
      <c r="B2083" s="77">
        <v>34502</v>
      </c>
      <c r="C2083" s="54">
        <v>0</v>
      </c>
      <c r="D2083" s="2">
        <v>13417.05</v>
      </c>
      <c r="E2083" t="s">
        <v>2345</v>
      </c>
      <c r="F2083" t="s">
        <v>2345</v>
      </c>
      <c r="G2083" t="s">
        <v>2348</v>
      </c>
      <c r="H2083" s="54">
        <f>DATEDIF(Table4_2[[#This Row],[Date of Birth]],$K$1,"y")</f>
        <v>28</v>
      </c>
    </row>
    <row r="2084" spans="1:8" x14ac:dyDescent="0.3">
      <c r="A2084" t="s">
        <v>82</v>
      </c>
      <c r="B2084" s="77">
        <v>28062</v>
      </c>
      <c r="C2084" s="54">
        <v>1</v>
      </c>
      <c r="D2084" s="2">
        <v>41661.599999999999</v>
      </c>
      <c r="E2084" t="s">
        <v>2347</v>
      </c>
      <c r="F2084" t="s">
        <v>2345</v>
      </c>
      <c r="G2084" t="s">
        <v>2349</v>
      </c>
      <c r="H2084" s="54">
        <f>DATEDIF(Table4_2[[#This Row],[Date of Birth]],$K$1,"y")</f>
        <v>46</v>
      </c>
    </row>
    <row r="2085" spans="1:8" x14ac:dyDescent="0.3">
      <c r="A2085" t="s">
        <v>775</v>
      </c>
      <c r="B2085" s="77">
        <v>22484</v>
      </c>
      <c r="C2085" s="54">
        <v>0</v>
      </c>
      <c r="D2085" s="2">
        <v>13415.04</v>
      </c>
      <c r="E2085" t="s">
        <v>2345</v>
      </c>
      <c r="F2085" t="s">
        <v>2344</v>
      </c>
      <c r="G2085" t="s">
        <v>2348</v>
      </c>
      <c r="H2085" s="54">
        <f>DATEDIF(Table4_2[[#This Row],[Date of Birth]],$K$1,"y")</f>
        <v>61</v>
      </c>
    </row>
    <row r="2086" spans="1:8" x14ac:dyDescent="0.3">
      <c r="A2086" t="s">
        <v>776</v>
      </c>
      <c r="B2086" s="77">
        <v>33957</v>
      </c>
      <c r="C2086" s="54">
        <v>0</v>
      </c>
      <c r="D2086" s="2">
        <v>13412.97</v>
      </c>
      <c r="E2086" t="s">
        <v>2345</v>
      </c>
      <c r="F2086" t="s">
        <v>2345</v>
      </c>
      <c r="G2086" t="s">
        <v>2356</v>
      </c>
      <c r="H2086" s="54">
        <f>DATEDIF(Table4_2[[#This Row],[Date of Birth]],$K$1,"y")</f>
        <v>30</v>
      </c>
    </row>
    <row r="2087" spans="1:8" x14ac:dyDescent="0.3">
      <c r="A2087" t="s">
        <v>777</v>
      </c>
      <c r="B2087" s="77">
        <v>21904</v>
      </c>
      <c r="C2087" s="54">
        <v>0</v>
      </c>
      <c r="D2087" s="2">
        <v>13405.39</v>
      </c>
      <c r="E2087" t="s">
        <v>2345</v>
      </c>
      <c r="F2087" t="s">
        <v>2345</v>
      </c>
      <c r="G2087" t="s">
        <v>2346</v>
      </c>
      <c r="H2087" s="54">
        <f>DATEDIF(Table4_2[[#This Row],[Date of Birth]],$K$1,"y")</f>
        <v>63</v>
      </c>
    </row>
    <row r="2088" spans="1:8" x14ac:dyDescent="0.3">
      <c r="A2088" t="s">
        <v>778</v>
      </c>
      <c r="B2088" s="77">
        <v>21879</v>
      </c>
      <c r="C2088" s="54">
        <v>0</v>
      </c>
      <c r="D2088" s="2">
        <v>13393.76</v>
      </c>
      <c r="E2088" t="s">
        <v>2345</v>
      </c>
      <c r="F2088" t="s">
        <v>2347</v>
      </c>
      <c r="G2088" t="s">
        <v>2349</v>
      </c>
      <c r="H2088" s="54">
        <f>DATEDIF(Table4_2[[#This Row],[Date of Birth]],$K$1,"y")</f>
        <v>63</v>
      </c>
    </row>
    <row r="2089" spans="1:8" x14ac:dyDescent="0.3">
      <c r="A2089" t="s">
        <v>779</v>
      </c>
      <c r="B2089" s="77">
        <v>21893</v>
      </c>
      <c r="C2089" s="54">
        <v>0</v>
      </c>
      <c r="D2089" s="2">
        <v>13390.56</v>
      </c>
      <c r="E2089" t="s">
        <v>2345</v>
      </c>
      <c r="F2089" t="s">
        <v>2345</v>
      </c>
      <c r="G2089" t="s">
        <v>2349</v>
      </c>
      <c r="H2089" s="54">
        <f>DATEDIF(Table4_2[[#This Row],[Date of Birth]],$K$1,"y")</f>
        <v>63</v>
      </c>
    </row>
    <row r="2090" spans="1:8" x14ac:dyDescent="0.3">
      <c r="A2090" t="s">
        <v>780</v>
      </c>
      <c r="B2090" s="77">
        <v>30839</v>
      </c>
      <c r="C2090" s="54">
        <v>3</v>
      </c>
      <c r="D2090" s="2">
        <v>13383.67</v>
      </c>
      <c r="E2090" t="s">
        <v>2345</v>
      </c>
      <c r="F2090" t="s">
        <v>2344</v>
      </c>
      <c r="G2090" t="s">
        <v>2356</v>
      </c>
      <c r="H2090" s="54">
        <f>DATEDIF(Table4_2[[#This Row],[Date of Birth]],$K$1,"y")</f>
        <v>39</v>
      </c>
    </row>
    <row r="2091" spans="1:8" x14ac:dyDescent="0.3">
      <c r="A2091" t="s">
        <v>781</v>
      </c>
      <c r="B2091" s="77">
        <v>29128</v>
      </c>
      <c r="C2091" s="54">
        <v>2</v>
      </c>
      <c r="D2091" s="2">
        <v>13377.41</v>
      </c>
      <c r="E2091" t="s">
        <v>2345</v>
      </c>
      <c r="F2091" t="s">
        <v>2345</v>
      </c>
      <c r="G2091" t="s">
        <v>2361</v>
      </c>
      <c r="H2091" s="54">
        <f>DATEDIF(Table4_2[[#This Row],[Date of Birth]],$K$1,"y")</f>
        <v>43</v>
      </c>
    </row>
    <row r="2092" spans="1:8" x14ac:dyDescent="0.3">
      <c r="A2092" t="s">
        <v>782</v>
      </c>
      <c r="B2092" s="77">
        <v>23644</v>
      </c>
      <c r="C2092" s="54">
        <v>0</v>
      </c>
      <c r="D2092" s="2">
        <v>13375.76</v>
      </c>
      <c r="E2092" t="s">
        <v>2345</v>
      </c>
      <c r="F2092" t="s">
        <v>2344</v>
      </c>
      <c r="G2092" t="s">
        <v>2354</v>
      </c>
      <c r="H2092" s="54">
        <f>DATEDIF(Table4_2[[#This Row],[Date of Birth]],$K$1,"y")</f>
        <v>58</v>
      </c>
    </row>
    <row r="2093" spans="1:8" x14ac:dyDescent="0.3">
      <c r="A2093" t="s">
        <v>783</v>
      </c>
      <c r="B2093" s="77">
        <v>33148</v>
      </c>
      <c r="C2093" s="54">
        <v>3</v>
      </c>
      <c r="D2093" s="2">
        <v>13360.94</v>
      </c>
      <c r="E2093" t="s">
        <v>2345</v>
      </c>
      <c r="F2093" t="s">
        <v>2347</v>
      </c>
      <c r="G2093" t="s">
        <v>2348</v>
      </c>
      <c r="H2093" s="54">
        <f>DATEDIF(Table4_2[[#This Row],[Date of Birth]],$K$1,"y")</f>
        <v>32</v>
      </c>
    </row>
    <row r="2094" spans="1:8" x14ac:dyDescent="0.3">
      <c r="A2094" t="s">
        <v>784</v>
      </c>
      <c r="B2094" s="77">
        <v>22231</v>
      </c>
      <c r="C2094" s="54">
        <v>0</v>
      </c>
      <c r="D2094" s="2">
        <v>13352.1</v>
      </c>
      <c r="E2094" t="s">
        <v>2345</v>
      </c>
      <c r="F2094" t="s">
        <v>2347</v>
      </c>
      <c r="G2094" t="s">
        <v>2348</v>
      </c>
      <c r="H2094" s="54">
        <f>DATEDIF(Table4_2[[#This Row],[Date of Birth]],$K$1,"y")</f>
        <v>62</v>
      </c>
    </row>
    <row r="2095" spans="1:8" x14ac:dyDescent="0.3">
      <c r="A2095" t="s">
        <v>83</v>
      </c>
      <c r="B2095" s="77">
        <v>27357</v>
      </c>
      <c r="C2095" s="54">
        <v>0</v>
      </c>
      <c r="D2095" s="2">
        <v>41636.199999999997</v>
      </c>
      <c r="E2095" t="s">
        <v>2347</v>
      </c>
      <c r="F2095" t="s">
        <v>2347</v>
      </c>
      <c r="G2095" t="s">
        <v>2349</v>
      </c>
      <c r="H2095" s="54">
        <f>DATEDIF(Table4_2[[#This Row],[Date of Birth]],$K$1,"y")</f>
        <v>48</v>
      </c>
    </row>
    <row r="2096" spans="1:8" x14ac:dyDescent="0.3">
      <c r="A2096" t="s">
        <v>785</v>
      </c>
      <c r="B2096" s="77">
        <v>27995</v>
      </c>
      <c r="C2096" s="54">
        <v>2</v>
      </c>
      <c r="D2096" s="2">
        <v>13333.71</v>
      </c>
      <c r="E2096" t="s">
        <v>2345</v>
      </c>
      <c r="F2096" t="s">
        <v>2344</v>
      </c>
      <c r="G2096" t="s">
        <v>2348</v>
      </c>
      <c r="H2096" s="54">
        <f>DATEDIF(Table4_2[[#This Row],[Date of Birth]],$K$1,"y")</f>
        <v>46</v>
      </c>
    </row>
    <row r="2097" spans="1:8" x14ac:dyDescent="0.3">
      <c r="A2097" t="s">
        <v>786</v>
      </c>
      <c r="B2097" s="77">
        <v>34516</v>
      </c>
      <c r="C2097" s="54">
        <v>0</v>
      </c>
      <c r="D2097" s="2">
        <v>13292.52</v>
      </c>
      <c r="E2097" t="s">
        <v>2345</v>
      </c>
      <c r="F2097" t="s">
        <v>2345</v>
      </c>
      <c r="G2097" t="s">
        <v>2348</v>
      </c>
      <c r="H2097" s="54">
        <f>DATEDIF(Table4_2[[#This Row],[Date of Birth]],$K$1,"y")</f>
        <v>28</v>
      </c>
    </row>
    <row r="2098" spans="1:8" x14ac:dyDescent="0.3">
      <c r="A2098" t="s">
        <v>787</v>
      </c>
      <c r="B2098" s="77">
        <v>22930</v>
      </c>
      <c r="C2098" s="54">
        <v>0</v>
      </c>
      <c r="D2098" s="2">
        <v>13228.85</v>
      </c>
      <c r="E2098" t="s">
        <v>2345</v>
      </c>
      <c r="F2098" t="s">
        <v>2345</v>
      </c>
      <c r="G2098" t="s">
        <v>2356</v>
      </c>
      <c r="H2098" s="54">
        <f>DATEDIF(Table4_2[[#This Row],[Date of Birth]],$K$1,"y")</f>
        <v>60</v>
      </c>
    </row>
    <row r="2099" spans="1:8" x14ac:dyDescent="0.3">
      <c r="A2099" t="s">
        <v>788</v>
      </c>
      <c r="B2099" s="77">
        <v>22974</v>
      </c>
      <c r="C2099" s="54">
        <v>1</v>
      </c>
      <c r="D2099" s="2">
        <v>13224.69</v>
      </c>
      <c r="E2099" t="s">
        <v>2345</v>
      </c>
      <c r="F2099" t="s">
        <v>2344</v>
      </c>
      <c r="G2099" t="s">
        <v>2349</v>
      </c>
      <c r="H2099" s="54">
        <f>DATEDIF(Table4_2[[#This Row],[Date of Birth]],$K$1,"y")</f>
        <v>60</v>
      </c>
    </row>
    <row r="2100" spans="1:8" x14ac:dyDescent="0.3">
      <c r="A2100" t="s">
        <v>789</v>
      </c>
      <c r="B2100" s="77">
        <v>24059</v>
      </c>
      <c r="C2100" s="54">
        <v>2</v>
      </c>
      <c r="D2100" s="2">
        <v>13224.06</v>
      </c>
      <c r="E2100" t="s">
        <v>2345</v>
      </c>
      <c r="F2100" t="s">
        <v>2345</v>
      </c>
      <c r="G2100" t="s">
        <v>2355</v>
      </c>
      <c r="H2100" s="54">
        <f>DATEDIF(Table4_2[[#This Row],[Date of Birth]],$K$1,"y")</f>
        <v>57</v>
      </c>
    </row>
    <row r="2101" spans="1:8" x14ac:dyDescent="0.3">
      <c r="A2101" t="s">
        <v>790</v>
      </c>
      <c r="B2101" s="77">
        <v>22987</v>
      </c>
      <c r="C2101" s="54">
        <v>0</v>
      </c>
      <c r="D2101" s="2">
        <v>13217.09</v>
      </c>
      <c r="E2101" t="s">
        <v>2345</v>
      </c>
      <c r="F2101" t="s">
        <v>2347</v>
      </c>
      <c r="G2101" t="s">
        <v>2355</v>
      </c>
      <c r="H2101" s="54">
        <f>DATEDIF(Table4_2[[#This Row],[Date of Birth]],$K$1,"y")</f>
        <v>60</v>
      </c>
    </row>
    <row r="2102" spans="1:8" x14ac:dyDescent="0.3">
      <c r="A2102" t="s">
        <v>791</v>
      </c>
      <c r="B2102" s="77">
        <v>30239</v>
      </c>
      <c r="C2102" s="54">
        <v>3</v>
      </c>
      <c r="D2102" s="2">
        <v>13214.43</v>
      </c>
      <c r="E2102" t="s">
        <v>2345</v>
      </c>
      <c r="F2102" t="s">
        <v>2344</v>
      </c>
      <c r="G2102" t="s">
        <v>2348</v>
      </c>
      <c r="H2102" s="54">
        <f>DATEDIF(Table4_2[[#This Row],[Date of Birth]],$K$1,"y")</f>
        <v>40</v>
      </c>
    </row>
    <row r="2103" spans="1:8" x14ac:dyDescent="0.3">
      <c r="A2103" t="s">
        <v>792</v>
      </c>
      <c r="B2103" s="77">
        <v>22863</v>
      </c>
      <c r="C2103" s="54">
        <v>0</v>
      </c>
      <c r="D2103" s="2">
        <v>13204.29</v>
      </c>
      <c r="E2103" t="s">
        <v>2345</v>
      </c>
      <c r="F2103" t="s">
        <v>2347</v>
      </c>
      <c r="G2103" t="s">
        <v>2355</v>
      </c>
      <c r="H2103" s="54">
        <f>DATEDIF(Table4_2[[#This Row],[Date of Birth]],$K$1,"y")</f>
        <v>60</v>
      </c>
    </row>
    <row r="2104" spans="1:8" x14ac:dyDescent="0.3">
      <c r="A2104" t="s">
        <v>793</v>
      </c>
      <c r="B2104" s="77">
        <v>22621</v>
      </c>
      <c r="C2104" s="54">
        <v>0</v>
      </c>
      <c r="D2104" s="2">
        <v>13143.86</v>
      </c>
      <c r="E2104" t="s">
        <v>2345</v>
      </c>
      <c r="F2104" t="s">
        <v>2344</v>
      </c>
      <c r="G2104" t="s">
        <v>2352</v>
      </c>
      <c r="H2104" s="54">
        <f>DATEDIF(Table4_2[[#This Row],[Date of Birth]],$K$1,"y")</f>
        <v>61</v>
      </c>
    </row>
    <row r="2105" spans="1:8" x14ac:dyDescent="0.3">
      <c r="A2105" t="s">
        <v>794</v>
      </c>
      <c r="B2105" s="77">
        <v>22621</v>
      </c>
      <c r="C2105" s="54">
        <v>0</v>
      </c>
      <c r="D2105" s="2">
        <v>13143.34</v>
      </c>
      <c r="E2105" t="s">
        <v>2345</v>
      </c>
      <c r="F2105" t="s">
        <v>2344</v>
      </c>
      <c r="G2105" t="s">
        <v>2360</v>
      </c>
      <c r="H2105" s="54">
        <f>DATEDIF(Table4_2[[#This Row],[Date of Birth]],$K$1,"y")</f>
        <v>61</v>
      </c>
    </row>
    <row r="2106" spans="1:8" x14ac:dyDescent="0.3">
      <c r="A2106" t="s">
        <v>84</v>
      </c>
      <c r="B2106" s="77">
        <v>24828</v>
      </c>
      <c r="C2106" s="54">
        <v>0</v>
      </c>
      <c r="D2106" s="2">
        <v>41505.15</v>
      </c>
      <c r="E2106" t="s">
        <v>2347</v>
      </c>
      <c r="F2106" t="s">
        <v>2344</v>
      </c>
      <c r="G2106" t="s">
        <v>2349</v>
      </c>
      <c r="H2106" s="54">
        <f>DATEDIF(Table4_2[[#This Row],[Date of Birth]],$K$1,"y")</f>
        <v>55</v>
      </c>
    </row>
    <row r="2107" spans="1:8" x14ac:dyDescent="0.3">
      <c r="A2107" t="s">
        <v>795</v>
      </c>
      <c r="B2107" s="77">
        <v>22531</v>
      </c>
      <c r="C2107" s="54">
        <v>0</v>
      </c>
      <c r="D2107" s="2">
        <v>13129.6</v>
      </c>
      <c r="E2107" t="s">
        <v>2345</v>
      </c>
      <c r="F2107" t="s">
        <v>2344</v>
      </c>
      <c r="G2107" t="s">
        <v>2359</v>
      </c>
      <c r="H2107" s="54">
        <f>DATEDIF(Table4_2[[#This Row],[Date of Birth]],$K$1,"y")</f>
        <v>61</v>
      </c>
    </row>
    <row r="2108" spans="1:8" x14ac:dyDescent="0.3">
      <c r="A2108" t="s">
        <v>796</v>
      </c>
      <c r="B2108" s="77">
        <v>36388</v>
      </c>
      <c r="C2108" s="54">
        <v>0</v>
      </c>
      <c r="D2108" s="2">
        <v>13126.68</v>
      </c>
      <c r="E2108" t="s">
        <v>2345</v>
      </c>
      <c r="F2108" t="s">
        <v>2345</v>
      </c>
      <c r="G2108" t="s">
        <v>2349</v>
      </c>
      <c r="H2108" s="54">
        <f>DATEDIF(Table4_2[[#This Row],[Date of Birth]],$K$1,"y")</f>
        <v>23</v>
      </c>
    </row>
    <row r="2109" spans="1:8" x14ac:dyDescent="0.3">
      <c r="A2109" t="s">
        <v>797</v>
      </c>
      <c r="B2109" s="77">
        <v>23268</v>
      </c>
      <c r="C2109" s="54">
        <v>0</v>
      </c>
      <c r="D2109" s="2">
        <v>13116.84</v>
      </c>
      <c r="E2109" t="s">
        <v>2345</v>
      </c>
      <c r="F2109" t="s">
        <v>2347</v>
      </c>
      <c r="G2109" t="s">
        <v>2348</v>
      </c>
      <c r="H2109" s="54">
        <f>DATEDIF(Table4_2[[#This Row],[Date of Birth]],$K$1,"y")</f>
        <v>59</v>
      </c>
    </row>
    <row r="2110" spans="1:8" x14ac:dyDescent="0.3">
      <c r="A2110" t="s">
        <v>798</v>
      </c>
      <c r="B2110" s="77">
        <v>33828</v>
      </c>
      <c r="C2110" s="54">
        <v>0</v>
      </c>
      <c r="D2110" s="2">
        <v>13113.51</v>
      </c>
      <c r="E2110" t="s">
        <v>2345</v>
      </c>
      <c r="F2110" t="s">
        <v>2344</v>
      </c>
      <c r="G2110" t="s">
        <v>2361</v>
      </c>
      <c r="H2110" s="54">
        <f>DATEDIF(Table4_2[[#This Row],[Date of Birth]],$K$1,"y")</f>
        <v>30</v>
      </c>
    </row>
    <row r="2111" spans="1:8" x14ac:dyDescent="0.3">
      <c r="A2111" t="s">
        <v>799</v>
      </c>
      <c r="B2111" s="77">
        <v>22860</v>
      </c>
      <c r="C2111" s="54">
        <v>1</v>
      </c>
      <c r="D2111" s="2">
        <v>13112.6</v>
      </c>
      <c r="E2111" t="s">
        <v>2345</v>
      </c>
      <c r="F2111" t="s">
        <v>2345</v>
      </c>
      <c r="G2111" t="s">
        <v>2348</v>
      </c>
      <c r="H2111" s="54">
        <f>DATEDIF(Table4_2[[#This Row],[Date of Birth]],$K$1,"y")</f>
        <v>60</v>
      </c>
    </row>
    <row r="2112" spans="1:8" x14ac:dyDescent="0.3">
      <c r="A2112" t="s">
        <v>800</v>
      </c>
      <c r="B2112" s="77">
        <v>26236</v>
      </c>
      <c r="C2112" s="54">
        <v>0</v>
      </c>
      <c r="D2112" s="2">
        <v>13110.79</v>
      </c>
      <c r="E2112" t="s">
        <v>2345</v>
      </c>
      <c r="F2112" t="s">
        <v>2344</v>
      </c>
      <c r="G2112" t="s">
        <v>2349</v>
      </c>
      <c r="H2112" s="54">
        <f>DATEDIF(Table4_2[[#This Row],[Date of Birth]],$K$1,"y")</f>
        <v>51</v>
      </c>
    </row>
    <row r="2113" spans="1:8" x14ac:dyDescent="0.3">
      <c r="A2113" t="s">
        <v>801</v>
      </c>
      <c r="B2113" s="77">
        <v>28688</v>
      </c>
      <c r="C2113" s="54">
        <v>2</v>
      </c>
      <c r="D2113" s="2">
        <v>13101.74</v>
      </c>
      <c r="E2113" t="s">
        <v>2345</v>
      </c>
      <c r="F2113" t="s">
        <v>2344</v>
      </c>
      <c r="G2113" t="s">
        <v>2361</v>
      </c>
      <c r="H2113" s="54">
        <f>DATEDIF(Table4_2[[#This Row],[Date of Birth]],$K$1,"y")</f>
        <v>44</v>
      </c>
    </row>
    <row r="2114" spans="1:8" x14ac:dyDescent="0.3">
      <c r="A2114" t="s">
        <v>802</v>
      </c>
      <c r="B2114" s="77">
        <v>22591</v>
      </c>
      <c r="C2114" s="54">
        <v>0</v>
      </c>
      <c r="D2114" s="2">
        <v>13063.88</v>
      </c>
      <c r="E2114" t="s">
        <v>2345</v>
      </c>
      <c r="F2114" t="s">
        <v>2344</v>
      </c>
      <c r="G2114" t="s">
        <v>2349</v>
      </c>
      <c r="H2114" s="54">
        <f>DATEDIF(Table4_2[[#This Row],[Date of Birth]],$K$1,"y")</f>
        <v>61</v>
      </c>
    </row>
    <row r="2115" spans="1:8" x14ac:dyDescent="0.3">
      <c r="A2115" t="s">
        <v>803</v>
      </c>
      <c r="B2115" s="77">
        <v>31346</v>
      </c>
      <c r="C2115" s="54">
        <v>3</v>
      </c>
      <c r="D2115" s="2">
        <v>13051.22</v>
      </c>
      <c r="E2115" t="s">
        <v>2345</v>
      </c>
      <c r="F2115" t="s">
        <v>2347</v>
      </c>
      <c r="G2115" t="s">
        <v>2361</v>
      </c>
      <c r="H2115" s="54">
        <f>DATEDIF(Table4_2[[#This Row],[Date of Birth]],$K$1,"y")</f>
        <v>37</v>
      </c>
    </row>
    <row r="2116" spans="1:8" x14ac:dyDescent="0.3">
      <c r="A2116" t="s">
        <v>804</v>
      </c>
      <c r="B2116" s="77">
        <v>24690</v>
      </c>
      <c r="C2116" s="54">
        <v>3</v>
      </c>
      <c r="D2116" s="2">
        <v>13047.33</v>
      </c>
      <c r="E2116" t="s">
        <v>2345</v>
      </c>
      <c r="F2116" t="s">
        <v>2345</v>
      </c>
      <c r="G2116" t="s">
        <v>2355</v>
      </c>
      <c r="H2116" s="54">
        <f>DATEDIF(Table4_2[[#This Row],[Date of Birth]],$K$1,"y")</f>
        <v>55</v>
      </c>
    </row>
    <row r="2117" spans="1:8" x14ac:dyDescent="0.3">
      <c r="A2117" t="s">
        <v>13</v>
      </c>
      <c r="B2117" s="77">
        <v>21363</v>
      </c>
      <c r="C2117" s="54">
        <v>2</v>
      </c>
      <c r="D2117" s="2">
        <v>49577.66</v>
      </c>
      <c r="E2117" t="s">
        <v>2344</v>
      </c>
      <c r="F2117" t="s">
        <v>2344</v>
      </c>
      <c r="G2117" t="s">
        <v>2346</v>
      </c>
      <c r="H2117" s="54">
        <f>DATEDIF(Table4_2[[#This Row],[Date of Birth]],$K$1,"y")</f>
        <v>64</v>
      </c>
    </row>
    <row r="2118" spans="1:8" x14ac:dyDescent="0.3">
      <c r="A2118" t="s">
        <v>85</v>
      </c>
      <c r="B2118" s="77">
        <v>26222</v>
      </c>
      <c r="C2118" s="54">
        <v>0</v>
      </c>
      <c r="D2118" s="2">
        <v>41351.879999999997</v>
      </c>
      <c r="E2118" t="s">
        <v>2347</v>
      </c>
      <c r="F2118" t="s">
        <v>2344</v>
      </c>
      <c r="G2118" t="s">
        <v>2349</v>
      </c>
      <c r="H2118" s="54">
        <f>DATEDIF(Table4_2[[#This Row],[Date of Birth]],$K$1,"y")</f>
        <v>51</v>
      </c>
    </row>
    <row r="2119" spans="1:8" x14ac:dyDescent="0.3">
      <c r="A2119" t="s">
        <v>805</v>
      </c>
      <c r="B2119" s="77">
        <v>25469</v>
      </c>
      <c r="C2119" s="54">
        <v>0</v>
      </c>
      <c r="D2119" s="2">
        <v>13044.41</v>
      </c>
      <c r="E2119" t="s">
        <v>2345</v>
      </c>
      <c r="F2119" t="s">
        <v>2347</v>
      </c>
      <c r="G2119" t="s">
        <v>2348</v>
      </c>
      <c r="H2119" s="54">
        <f>DATEDIF(Table4_2[[#This Row],[Date of Birth]],$K$1,"y")</f>
        <v>53</v>
      </c>
    </row>
    <row r="2120" spans="1:8" x14ac:dyDescent="0.3">
      <c r="A2120" t="s">
        <v>806</v>
      </c>
      <c r="B2120" s="77">
        <v>22594</v>
      </c>
      <c r="C2120" s="54">
        <v>0</v>
      </c>
      <c r="D2120" s="2">
        <v>13041.92</v>
      </c>
      <c r="E2120" t="s">
        <v>2345</v>
      </c>
      <c r="F2120" t="s">
        <v>2347</v>
      </c>
      <c r="G2120" t="s">
        <v>2349</v>
      </c>
      <c r="H2120" s="54">
        <f>DATEDIF(Table4_2[[#This Row],[Date of Birth]],$K$1,"y")</f>
        <v>61</v>
      </c>
    </row>
    <row r="2121" spans="1:8" x14ac:dyDescent="0.3">
      <c r="A2121" t="s">
        <v>807</v>
      </c>
      <c r="B2121" s="77">
        <v>24050</v>
      </c>
      <c r="C2121" s="54">
        <v>0</v>
      </c>
      <c r="D2121" s="2">
        <v>13023.93</v>
      </c>
      <c r="E2121" t="s">
        <v>2345</v>
      </c>
      <c r="F2121" t="s">
        <v>2344</v>
      </c>
      <c r="G2121" t="s">
        <v>2354</v>
      </c>
      <c r="H2121" s="54">
        <f>DATEDIF(Table4_2[[#This Row],[Date of Birth]],$K$1,"y")</f>
        <v>57</v>
      </c>
    </row>
    <row r="2122" spans="1:8" x14ac:dyDescent="0.3">
      <c r="A2122" t="s">
        <v>808</v>
      </c>
      <c r="B2122" s="77">
        <v>23643</v>
      </c>
      <c r="C2122" s="54">
        <v>1</v>
      </c>
      <c r="D2122" s="2">
        <v>13019.16</v>
      </c>
      <c r="E2122" t="s">
        <v>2345</v>
      </c>
      <c r="F2122" t="s">
        <v>2347</v>
      </c>
      <c r="G2122" t="s">
        <v>2355</v>
      </c>
      <c r="H2122" s="54">
        <f>DATEDIF(Table4_2[[#This Row],[Date of Birth]],$K$1,"y")</f>
        <v>58</v>
      </c>
    </row>
    <row r="2123" spans="1:8" x14ac:dyDescent="0.3">
      <c r="A2123" t="s">
        <v>809</v>
      </c>
      <c r="B2123" s="77">
        <v>22847</v>
      </c>
      <c r="C2123" s="54">
        <v>0</v>
      </c>
      <c r="D2123" s="2">
        <v>13012.21</v>
      </c>
      <c r="E2123" t="s">
        <v>2345</v>
      </c>
      <c r="F2123" t="s">
        <v>2347</v>
      </c>
      <c r="G2123" t="s">
        <v>2348</v>
      </c>
      <c r="H2123" s="54">
        <f>DATEDIF(Table4_2[[#This Row],[Date of Birth]],$K$1,"y")</f>
        <v>60</v>
      </c>
    </row>
    <row r="2124" spans="1:8" x14ac:dyDescent="0.3">
      <c r="A2124" t="s">
        <v>810</v>
      </c>
      <c r="B2124" s="77">
        <v>26569</v>
      </c>
      <c r="C2124" s="54">
        <v>0</v>
      </c>
      <c r="D2124" s="2">
        <v>13010.86</v>
      </c>
      <c r="E2124" t="s">
        <v>2345</v>
      </c>
      <c r="F2124" t="s">
        <v>2344</v>
      </c>
      <c r="G2124" t="s">
        <v>2348</v>
      </c>
      <c r="H2124" s="54">
        <f>DATEDIF(Table4_2[[#This Row],[Date of Birth]],$K$1,"y")</f>
        <v>50</v>
      </c>
    </row>
    <row r="2125" spans="1:8" x14ac:dyDescent="0.3">
      <c r="A2125" t="s">
        <v>811</v>
      </c>
      <c r="B2125" s="77">
        <v>25550</v>
      </c>
      <c r="C2125" s="54">
        <v>0</v>
      </c>
      <c r="D2125" s="2">
        <v>13008.07</v>
      </c>
      <c r="E2125" t="s">
        <v>2345</v>
      </c>
      <c r="F2125" t="s">
        <v>2345</v>
      </c>
      <c r="G2125" t="s">
        <v>2348</v>
      </c>
      <c r="H2125" s="54">
        <f>DATEDIF(Table4_2[[#This Row],[Date of Birth]],$K$1,"y")</f>
        <v>53</v>
      </c>
    </row>
    <row r="2126" spans="1:8" x14ac:dyDescent="0.3">
      <c r="A2126" t="s">
        <v>812</v>
      </c>
      <c r="B2126" s="77">
        <v>22821</v>
      </c>
      <c r="C2126" s="54">
        <v>0</v>
      </c>
      <c r="D2126" s="2">
        <v>13004.95</v>
      </c>
      <c r="E2126" t="s">
        <v>2345</v>
      </c>
      <c r="F2126" t="s">
        <v>2347</v>
      </c>
      <c r="G2126" t="s">
        <v>2348</v>
      </c>
      <c r="H2126" s="54">
        <f>DATEDIF(Table4_2[[#This Row],[Date of Birth]],$K$1,"y")</f>
        <v>60</v>
      </c>
    </row>
    <row r="2127" spans="1:8" x14ac:dyDescent="0.3">
      <c r="A2127" t="s">
        <v>813</v>
      </c>
      <c r="B2127" s="77">
        <v>29889</v>
      </c>
      <c r="C2127" s="54">
        <v>1</v>
      </c>
      <c r="D2127" s="2">
        <v>13002.91</v>
      </c>
      <c r="E2127" t="s">
        <v>2345</v>
      </c>
      <c r="F2127" t="s">
        <v>2347</v>
      </c>
      <c r="G2127" t="s">
        <v>2348</v>
      </c>
      <c r="H2127" s="54">
        <f>DATEDIF(Table4_2[[#This Row],[Date of Birth]],$K$1,"y")</f>
        <v>41</v>
      </c>
    </row>
    <row r="2128" spans="1:8" x14ac:dyDescent="0.3">
      <c r="A2128" t="s">
        <v>814</v>
      </c>
      <c r="B2128" s="77">
        <v>29186</v>
      </c>
      <c r="C2128" s="54">
        <v>2</v>
      </c>
      <c r="D2128" s="2">
        <v>12994.12</v>
      </c>
      <c r="E2128" t="s">
        <v>2345</v>
      </c>
      <c r="F2128" t="s">
        <v>2344</v>
      </c>
      <c r="G2128" t="s">
        <v>2361</v>
      </c>
      <c r="H2128" s="54">
        <f>DATEDIF(Table4_2[[#This Row],[Date of Birth]],$K$1,"y")</f>
        <v>43</v>
      </c>
    </row>
    <row r="2129" spans="1:8" x14ac:dyDescent="0.3">
      <c r="A2129" t="s">
        <v>86</v>
      </c>
      <c r="B2129" s="77">
        <v>23657</v>
      </c>
      <c r="C2129" s="54">
        <v>0</v>
      </c>
      <c r="D2129" s="2">
        <v>41331.79</v>
      </c>
      <c r="E2129" t="s">
        <v>2347</v>
      </c>
      <c r="F2129" t="s">
        <v>2344</v>
      </c>
      <c r="G2129" t="s">
        <v>2349</v>
      </c>
      <c r="H2129" s="54">
        <f>DATEDIF(Table4_2[[#This Row],[Date of Birth]],$K$1,"y")</f>
        <v>58</v>
      </c>
    </row>
    <row r="2130" spans="1:8" x14ac:dyDescent="0.3">
      <c r="A2130" t="s">
        <v>815</v>
      </c>
      <c r="B2130" s="77">
        <v>22248</v>
      </c>
      <c r="C2130" s="54">
        <v>0</v>
      </c>
      <c r="D2130" s="2">
        <v>12982.87</v>
      </c>
      <c r="E2130" t="s">
        <v>2345</v>
      </c>
      <c r="F2130" t="s">
        <v>2347</v>
      </c>
      <c r="G2130" t="s">
        <v>2346</v>
      </c>
      <c r="H2130" s="54">
        <f>DATEDIF(Table4_2[[#This Row],[Date of Birth]],$K$1,"y")</f>
        <v>62</v>
      </c>
    </row>
    <row r="2131" spans="1:8" x14ac:dyDescent="0.3">
      <c r="A2131" t="s">
        <v>816</v>
      </c>
      <c r="B2131" s="77">
        <v>22182</v>
      </c>
      <c r="C2131" s="54">
        <v>0</v>
      </c>
      <c r="D2131" s="2">
        <v>12981.35</v>
      </c>
      <c r="E2131" t="s">
        <v>2345</v>
      </c>
      <c r="F2131" t="s">
        <v>2345</v>
      </c>
      <c r="G2131" t="s">
        <v>2346</v>
      </c>
      <c r="H2131" s="54">
        <f>DATEDIF(Table4_2[[#This Row],[Date of Birth]],$K$1,"y")</f>
        <v>62</v>
      </c>
    </row>
    <row r="2132" spans="1:8" x14ac:dyDescent="0.3">
      <c r="A2132" t="s">
        <v>817</v>
      </c>
      <c r="B2132" s="77">
        <v>22089</v>
      </c>
      <c r="C2132" s="54">
        <v>0</v>
      </c>
      <c r="D2132" s="2">
        <v>12979.36</v>
      </c>
      <c r="E2132" t="s">
        <v>2345</v>
      </c>
      <c r="F2132" t="s">
        <v>2347</v>
      </c>
      <c r="G2132" t="s">
        <v>2349</v>
      </c>
      <c r="H2132" s="54">
        <f>DATEDIF(Table4_2[[#This Row],[Date of Birth]],$K$1,"y")</f>
        <v>62</v>
      </c>
    </row>
    <row r="2133" spans="1:8" x14ac:dyDescent="0.3">
      <c r="A2133" t="s">
        <v>818</v>
      </c>
      <c r="B2133" s="77">
        <v>22224</v>
      </c>
      <c r="C2133" s="54">
        <v>0</v>
      </c>
      <c r="D2133" s="2">
        <v>12957.12</v>
      </c>
      <c r="E2133" t="s">
        <v>2345</v>
      </c>
      <c r="F2133" t="s">
        <v>2347</v>
      </c>
      <c r="G2133" t="s">
        <v>2349</v>
      </c>
      <c r="H2133" s="54">
        <f>DATEDIF(Table4_2[[#This Row],[Date of Birth]],$K$1,"y")</f>
        <v>62</v>
      </c>
    </row>
    <row r="2134" spans="1:8" x14ac:dyDescent="0.3">
      <c r="A2134" t="s">
        <v>819</v>
      </c>
      <c r="B2134" s="77">
        <v>22513</v>
      </c>
      <c r="C2134" s="54">
        <v>0</v>
      </c>
      <c r="D2134" s="2">
        <v>12950.07</v>
      </c>
      <c r="E2134" t="s">
        <v>2345</v>
      </c>
      <c r="F2134" t="s">
        <v>2347</v>
      </c>
      <c r="G2134" t="s">
        <v>2348</v>
      </c>
      <c r="H2134" s="54">
        <f>DATEDIF(Table4_2[[#This Row],[Date of Birth]],$K$1,"y")</f>
        <v>61</v>
      </c>
    </row>
    <row r="2135" spans="1:8" x14ac:dyDescent="0.3">
      <c r="A2135" t="s">
        <v>820</v>
      </c>
      <c r="B2135" s="77">
        <v>24463</v>
      </c>
      <c r="C2135" s="54">
        <v>4</v>
      </c>
      <c r="D2135" s="2">
        <v>12949.16</v>
      </c>
      <c r="E2135" t="s">
        <v>2345</v>
      </c>
      <c r="F2135" t="s">
        <v>2345</v>
      </c>
      <c r="G2135" t="s">
        <v>2346</v>
      </c>
      <c r="H2135" s="54">
        <f>DATEDIF(Table4_2[[#This Row],[Date of Birth]],$K$1,"y")</f>
        <v>56</v>
      </c>
    </row>
    <row r="2136" spans="1:8" x14ac:dyDescent="0.3">
      <c r="A2136" t="s">
        <v>821</v>
      </c>
      <c r="B2136" s="77">
        <v>23237</v>
      </c>
      <c r="C2136" s="54">
        <v>2</v>
      </c>
      <c r="D2136" s="2">
        <v>12928.79</v>
      </c>
      <c r="E2136" t="s">
        <v>2345</v>
      </c>
      <c r="F2136" t="s">
        <v>2344</v>
      </c>
      <c r="G2136" t="s">
        <v>2346</v>
      </c>
      <c r="H2136" s="54">
        <f>DATEDIF(Table4_2[[#This Row],[Date of Birth]],$K$1,"y")</f>
        <v>59</v>
      </c>
    </row>
    <row r="2137" spans="1:8" x14ac:dyDescent="0.3">
      <c r="A2137" t="s">
        <v>822</v>
      </c>
      <c r="B2137" s="77">
        <v>23255</v>
      </c>
      <c r="C2137" s="54">
        <v>2</v>
      </c>
      <c r="D2137" s="2">
        <v>12925.89</v>
      </c>
      <c r="E2137" t="s">
        <v>2345</v>
      </c>
      <c r="F2137" t="s">
        <v>2344</v>
      </c>
      <c r="G2137" t="s">
        <v>2346</v>
      </c>
      <c r="H2137" s="54">
        <f>DATEDIF(Table4_2[[#This Row],[Date of Birth]],$K$1,"y")</f>
        <v>59</v>
      </c>
    </row>
    <row r="2138" spans="1:8" x14ac:dyDescent="0.3">
      <c r="A2138" t="s">
        <v>823</v>
      </c>
      <c r="B2138" s="77">
        <v>23239</v>
      </c>
      <c r="C2138" s="54">
        <v>1</v>
      </c>
      <c r="D2138" s="2">
        <v>12913.99</v>
      </c>
      <c r="E2138" t="s">
        <v>2345</v>
      </c>
      <c r="F2138" t="s">
        <v>2344</v>
      </c>
      <c r="G2138" t="s">
        <v>2352</v>
      </c>
      <c r="H2138" s="54">
        <f>DATEDIF(Table4_2[[#This Row],[Date of Birth]],$K$1,"y")</f>
        <v>59</v>
      </c>
    </row>
    <row r="2139" spans="1:8" x14ac:dyDescent="0.3">
      <c r="A2139" t="s">
        <v>824</v>
      </c>
      <c r="B2139" s="77">
        <v>38177</v>
      </c>
      <c r="C2139" s="54">
        <v>0</v>
      </c>
      <c r="D2139" s="2">
        <v>12890.06</v>
      </c>
      <c r="E2139" t="s">
        <v>2345</v>
      </c>
      <c r="F2139" t="s">
        <v>2347</v>
      </c>
      <c r="G2139" t="s">
        <v>2351</v>
      </c>
      <c r="H2139" s="54">
        <f>DATEDIF(Table4_2[[#This Row],[Date of Birth]],$K$1,"y")</f>
        <v>18</v>
      </c>
    </row>
    <row r="2140" spans="1:8" x14ac:dyDescent="0.3">
      <c r="A2140" t="s">
        <v>87</v>
      </c>
      <c r="B2140" s="77">
        <v>28364</v>
      </c>
      <c r="C2140" s="54">
        <v>2</v>
      </c>
      <c r="D2140" s="2">
        <v>41271.5</v>
      </c>
      <c r="E2140" t="s">
        <v>2347</v>
      </c>
      <c r="F2140" t="s">
        <v>2344</v>
      </c>
      <c r="G2140" t="s">
        <v>2349</v>
      </c>
      <c r="H2140" s="54">
        <f>DATEDIF(Table4_2[[#This Row],[Date of Birth]],$K$1,"y")</f>
        <v>45</v>
      </c>
    </row>
    <row r="2141" spans="1:8" x14ac:dyDescent="0.3">
      <c r="A2141" t="s">
        <v>825</v>
      </c>
      <c r="B2141" s="77">
        <v>30900</v>
      </c>
      <c r="C2141" s="54">
        <v>3</v>
      </c>
      <c r="D2141" s="2">
        <v>12870.31</v>
      </c>
      <c r="E2141" t="s">
        <v>2345</v>
      </c>
      <c r="F2141" t="s">
        <v>2345</v>
      </c>
      <c r="G2141" t="s">
        <v>2348</v>
      </c>
      <c r="H2141" s="54">
        <f>DATEDIF(Table4_2[[#This Row],[Date of Birth]],$K$1,"y")</f>
        <v>38</v>
      </c>
    </row>
    <row r="2142" spans="1:8" x14ac:dyDescent="0.3">
      <c r="A2142" t="s">
        <v>826</v>
      </c>
      <c r="B2142" s="77">
        <v>23281</v>
      </c>
      <c r="C2142" s="54">
        <v>0</v>
      </c>
      <c r="D2142" s="2">
        <v>12856.84</v>
      </c>
      <c r="E2142" t="s">
        <v>2345</v>
      </c>
      <c r="F2142" t="s">
        <v>2345</v>
      </c>
      <c r="G2142" t="s">
        <v>2358</v>
      </c>
      <c r="H2142" s="54">
        <f>DATEDIF(Table4_2[[#This Row],[Date of Birth]],$K$1,"y")</f>
        <v>59</v>
      </c>
    </row>
    <row r="2143" spans="1:8" x14ac:dyDescent="0.3">
      <c r="A2143" t="s">
        <v>827</v>
      </c>
      <c r="B2143" s="77">
        <v>26929</v>
      </c>
      <c r="C2143" s="54">
        <v>0</v>
      </c>
      <c r="D2143" s="2">
        <v>12852.37</v>
      </c>
      <c r="E2143" t="s">
        <v>2345</v>
      </c>
      <c r="F2143" t="s">
        <v>2347</v>
      </c>
      <c r="G2143" t="s">
        <v>2348</v>
      </c>
      <c r="H2143" s="54">
        <f>DATEDIF(Table4_2[[#This Row],[Date of Birth]],$K$1,"y")</f>
        <v>49</v>
      </c>
    </row>
    <row r="2144" spans="1:8" x14ac:dyDescent="0.3">
      <c r="A2144" t="s">
        <v>828</v>
      </c>
      <c r="B2144" s="77">
        <v>34239</v>
      </c>
      <c r="C2144" s="54">
        <v>0</v>
      </c>
      <c r="D2144" s="2">
        <v>12847.24</v>
      </c>
      <c r="E2144" t="s">
        <v>2345</v>
      </c>
      <c r="F2144" t="s">
        <v>2344</v>
      </c>
      <c r="G2144" t="s">
        <v>2348</v>
      </c>
      <c r="H2144" s="54">
        <f>DATEDIF(Table4_2[[#This Row],[Date of Birth]],$K$1,"y")</f>
        <v>29</v>
      </c>
    </row>
    <row r="2145" spans="1:8" x14ac:dyDescent="0.3">
      <c r="A2145" t="s">
        <v>829</v>
      </c>
      <c r="B2145" s="77">
        <v>38300</v>
      </c>
      <c r="C2145" s="54">
        <v>2</v>
      </c>
      <c r="D2145" s="2">
        <v>12829.46</v>
      </c>
      <c r="E2145" t="s">
        <v>2345</v>
      </c>
      <c r="F2145" t="s">
        <v>2345</v>
      </c>
      <c r="G2145" t="s">
        <v>2352</v>
      </c>
      <c r="H2145" s="54">
        <f>DATEDIF(Table4_2[[#This Row],[Date of Birth]],$K$1,"y")</f>
        <v>18</v>
      </c>
    </row>
    <row r="2146" spans="1:8" x14ac:dyDescent="0.3">
      <c r="A2146" t="s">
        <v>830</v>
      </c>
      <c r="B2146" s="77">
        <v>24740</v>
      </c>
      <c r="C2146" s="54">
        <v>0</v>
      </c>
      <c r="D2146" s="2">
        <v>12823.25</v>
      </c>
      <c r="E2146" t="s">
        <v>2345</v>
      </c>
      <c r="F2146" t="s">
        <v>2345</v>
      </c>
      <c r="G2146" t="s">
        <v>2358</v>
      </c>
      <c r="H2146" s="54">
        <f>DATEDIF(Table4_2[[#This Row],[Date of Birth]],$K$1,"y")</f>
        <v>55</v>
      </c>
    </row>
    <row r="2147" spans="1:8" x14ac:dyDescent="0.3">
      <c r="A2147" t="s">
        <v>831</v>
      </c>
      <c r="B2147" s="77">
        <v>23212</v>
      </c>
      <c r="C2147" s="54">
        <v>0</v>
      </c>
      <c r="D2147" s="2">
        <v>12815.44</v>
      </c>
      <c r="E2147" t="s">
        <v>2345</v>
      </c>
      <c r="F2147" t="s">
        <v>2345</v>
      </c>
      <c r="G2147" t="s">
        <v>2355</v>
      </c>
      <c r="H2147" s="54">
        <f>DATEDIF(Table4_2[[#This Row],[Date of Birth]],$K$1,"y")</f>
        <v>59</v>
      </c>
    </row>
    <row r="2148" spans="1:8" x14ac:dyDescent="0.3">
      <c r="A2148" t="s">
        <v>832</v>
      </c>
      <c r="B2148" s="77">
        <v>28695</v>
      </c>
      <c r="C2148" s="54">
        <v>0</v>
      </c>
      <c r="D2148" s="2">
        <v>12797.21</v>
      </c>
      <c r="E2148" t="s">
        <v>2345</v>
      </c>
      <c r="F2148" t="s">
        <v>2347</v>
      </c>
      <c r="G2148" t="s">
        <v>2355</v>
      </c>
      <c r="H2148" s="54">
        <f>DATEDIF(Table4_2[[#This Row],[Date of Birth]],$K$1,"y")</f>
        <v>44</v>
      </c>
    </row>
    <row r="2149" spans="1:8" x14ac:dyDescent="0.3">
      <c r="A2149" t="s">
        <v>833</v>
      </c>
      <c r="B2149" s="77">
        <v>30618</v>
      </c>
      <c r="C2149" s="54">
        <v>3</v>
      </c>
      <c r="D2149" s="2">
        <v>12788.18</v>
      </c>
      <c r="E2149" t="s">
        <v>2345</v>
      </c>
      <c r="F2149" t="s">
        <v>2347</v>
      </c>
      <c r="G2149" t="s">
        <v>2361</v>
      </c>
      <c r="H2149" s="54">
        <f>DATEDIF(Table4_2[[#This Row],[Date of Birth]],$K$1,"y")</f>
        <v>39</v>
      </c>
    </row>
    <row r="2150" spans="1:8" x14ac:dyDescent="0.3">
      <c r="A2150" t="s">
        <v>834</v>
      </c>
      <c r="B2150" s="77">
        <v>23350</v>
      </c>
      <c r="C2150" s="54">
        <v>0</v>
      </c>
      <c r="D2150" s="2">
        <v>12788.03</v>
      </c>
      <c r="E2150" t="s">
        <v>2345</v>
      </c>
      <c r="F2150" t="s">
        <v>2345</v>
      </c>
      <c r="G2150" t="s">
        <v>2354</v>
      </c>
      <c r="H2150" s="54">
        <f>DATEDIF(Table4_2[[#This Row],[Date of Birth]],$K$1,"y")</f>
        <v>59</v>
      </c>
    </row>
    <row r="2151" spans="1:8" x14ac:dyDescent="0.3">
      <c r="A2151" t="s">
        <v>88</v>
      </c>
      <c r="B2151" s="77">
        <v>23534</v>
      </c>
      <c r="C2151" s="54">
        <v>0</v>
      </c>
      <c r="D2151" s="2">
        <v>41250.39</v>
      </c>
      <c r="E2151" t="s">
        <v>2347</v>
      </c>
      <c r="F2151" t="s">
        <v>2345</v>
      </c>
      <c r="G2151" t="s">
        <v>2349</v>
      </c>
      <c r="H2151" s="54">
        <f>DATEDIF(Table4_2[[#This Row],[Date of Birth]],$K$1,"y")</f>
        <v>59</v>
      </c>
    </row>
    <row r="2152" spans="1:8" x14ac:dyDescent="0.3">
      <c r="A2152" t="s">
        <v>835</v>
      </c>
      <c r="B2152" s="77">
        <v>26579</v>
      </c>
      <c r="C2152" s="54">
        <v>0</v>
      </c>
      <c r="D2152" s="2">
        <v>12776.05</v>
      </c>
      <c r="E2152" t="s">
        <v>2345</v>
      </c>
      <c r="F2152" t="s">
        <v>2345</v>
      </c>
      <c r="G2152" t="s">
        <v>2361</v>
      </c>
      <c r="H2152" s="54">
        <f>DATEDIF(Table4_2[[#This Row],[Date of Birth]],$K$1,"y")</f>
        <v>50</v>
      </c>
    </row>
    <row r="2153" spans="1:8" x14ac:dyDescent="0.3">
      <c r="A2153" t="s">
        <v>836</v>
      </c>
      <c r="B2153" s="77">
        <v>27662</v>
      </c>
      <c r="C2153" s="54">
        <v>1</v>
      </c>
      <c r="D2153" s="2">
        <v>12770.27</v>
      </c>
      <c r="E2153" t="s">
        <v>2345</v>
      </c>
      <c r="F2153" t="s">
        <v>2345</v>
      </c>
      <c r="G2153" t="s">
        <v>2358</v>
      </c>
      <c r="H2153" s="54">
        <f>DATEDIF(Table4_2[[#This Row],[Date of Birth]],$K$1,"y")</f>
        <v>47</v>
      </c>
    </row>
    <row r="2154" spans="1:8" x14ac:dyDescent="0.3">
      <c r="A2154" t="s">
        <v>837</v>
      </c>
      <c r="B2154" s="77">
        <v>22920</v>
      </c>
      <c r="C2154" s="54">
        <v>0</v>
      </c>
      <c r="D2154" s="2">
        <v>12741.17</v>
      </c>
      <c r="E2154" t="s">
        <v>2345</v>
      </c>
      <c r="F2154" t="s">
        <v>2347</v>
      </c>
      <c r="G2154" t="s">
        <v>2359</v>
      </c>
      <c r="H2154" s="54">
        <f>DATEDIF(Table4_2[[#This Row],[Date of Birth]],$K$1,"y")</f>
        <v>60</v>
      </c>
    </row>
    <row r="2155" spans="1:8" x14ac:dyDescent="0.3">
      <c r="A2155" t="s">
        <v>838</v>
      </c>
      <c r="B2155" s="77">
        <v>22891</v>
      </c>
      <c r="C2155" s="54">
        <v>0</v>
      </c>
      <c r="D2155" s="2">
        <v>12731</v>
      </c>
      <c r="E2155" t="s">
        <v>2345</v>
      </c>
      <c r="F2155" t="s">
        <v>2345</v>
      </c>
      <c r="G2155" t="s">
        <v>2352</v>
      </c>
      <c r="H2155" s="54">
        <f>DATEDIF(Table4_2[[#This Row],[Date of Birth]],$K$1,"y")</f>
        <v>60</v>
      </c>
    </row>
    <row r="2156" spans="1:8" x14ac:dyDescent="0.3">
      <c r="A2156" t="s">
        <v>839</v>
      </c>
      <c r="B2156" s="77">
        <v>32341</v>
      </c>
      <c r="C2156" s="54">
        <v>3</v>
      </c>
      <c r="D2156" s="2">
        <v>12718.21</v>
      </c>
      <c r="E2156" t="s">
        <v>2345</v>
      </c>
      <c r="F2156" t="s">
        <v>2347</v>
      </c>
      <c r="G2156" t="s">
        <v>2361</v>
      </c>
      <c r="H2156" s="54">
        <f>DATEDIF(Table4_2[[#This Row],[Date of Birth]],$K$1,"y")</f>
        <v>34</v>
      </c>
    </row>
    <row r="2157" spans="1:8" x14ac:dyDescent="0.3">
      <c r="A2157" t="s">
        <v>840</v>
      </c>
      <c r="B2157" s="77">
        <v>25757</v>
      </c>
      <c r="C2157" s="54">
        <v>0</v>
      </c>
      <c r="D2157" s="2">
        <v>12713</v>
      </c>
      <c r="E2157" t="s">
        <v>2345</v>
      </c>
      <c r="F2157" t="s">
        <v>2347</v>
      </c>
      <c r="G2157" t="s">
        <v>2349</v>
      </c>
      <c r="H2157" s="54">
        <f>DATEDIF(Table4_2[[#This Row],[Date of Birth]],$K$1,"y")</f>
        <v>52</v>
      </c>
    </row>
    <row r="2158" spans="1:8" x14ac:dyDescent="0.3">
      <c r="A2158" t="s">
        <v>841</v>
      </c>
      <c r="B2158" s="77">
        <v>23709</v>
      </c>
      <c r="C2158" s="54">
        <v>0</v>
      </c>
      <c r="D2158" s="2">
        <v>12700.63</v>
      </c>
      <c r="E2158" t="s">
        <v>2345</v>
      </c>
      <c r="F2158" t="s">
        <v>2345</v>
      </c>
      <c r="G2158" t="s">
        <v>2349</v>
      </c>
      <c r="H2158" s="54">
        <f>DATEDIF(Table4_2[[#This Row],[Date of Birth]],$K$1,"y")</f>
        <v>58</v>
      </c>
    </row>
    <row r="2159" spans="1:8" x14ac:dyDescent="0.3">
      <c r="A2159" t="s">
        <v>842</v>
      </c>
      <c r="B2159" s="77">
        <v>33792</v>
      </c>
      <c r="C2159" s="54">
        <v>0</v>
      </c>
      <c r="D2159" s="2">
        <v>12699.56</v>
      </c>
      <c r="E2159" t="s">
        <v>2345</v>
      </c>
      <c r="F2159" t="s">
        <v>2344</v>
      </c>
      <c r="G2159" t="s">
        <v>2349</v>
      </c>
      <c r="H2159" s="54">
        <f>DATEDIF(Table4_2[[#This Row],[Date of Birth]],$K$1,"y")</f>
        <v>30</v>
      </c>
    </row>
    <row r="2160" spans="1:8" x14ac:dyDescent="0.3">
      <c r="A2160" t="s">
        <v>843</v>
      </c>
      <c r="B2160" s="77">
        <v>27296</v>
      </c>
      <c r="C2160" s="54">
        <v>0</v>
      </c>
      <c r="D2160" s="2">
        <v>12697.48</v>
      </c>
      <c r="E2160" t="s">
        <v>2345</v>
      </c>
      <c r="F2160" t="s">
        <v>2345</v>
      </c>
      <c r="G2160" t="s">
        <v>2358</v>
      </c>
      <c r="H2160" s="54">
        <f>DATEDIF(Table4_2[[#This Row],[Date of Birth]],$K$1,"y")</f>
        <v>48</v>
      </c>
    </row>
    <row r="2161" spans="1:8" x14ac:dyDescent="0.3">
      <c r="A2161" t="s">
        <v>844</v>
      </c>
      <c r="B2161" s="77">
        <v>22885</v>
      </c>
      <c r="C2161" s="54">
        <v>0</v>
      </c>
      <c r="D2161" s="2">
        <v>12648.7</v>
      </c>
      <c r="E2161" t="s">
        <v>2345</v>
      </c>
      <c r="F2161" t="s">
        <v>2344</v>
      </c>
      <c r="G2161" t="s">
        <v>2346</v>
      </c>
      <c r="H2161" s="54">
        <f>DATEDIF(Table4_2[[#This Row],[Date of Birth]],$K$1,"y")</f>
        <v>60</v>
      </c>
    </row>
    <row r="2162" spans="1:8" x14ac:dyDescent="0.3">
      <c r="A2162" t="s">
        <v>89</v>
      </c>
      <c r="B2162" s="77">
        <v>25423</v>
      </c>
      <c r="C2162" s="54">
        <v>0</v>
      </c>
      <c r="D2162" s="2">
        <v>41191.57</v>
      </c>
      <c r="E2162" t="s">
        <v>2347</v>
      </c>
      <c r="F2162" t="s">
        <v>2344</v>
      </c>
      <c r="G2162" t="s">
        <v>2349</v>
      </c>
      <c r="H2162" s="54">
        <f>DATEDIF(Table4_2[[#This Row],[Date of Birth]],$K$1,"y")</f>
        <v>53</v>
      </c>
    </row>
    <row r="2163" spans="1:8" x14ac:dyDescent="0.3">
      <c r="A2163" t="s">
        <v>845</v>
      </c>
      <c r="B2163" s="77">
        <v>23999</v>
      </c>
      <c r="C2163" s="54">
        <v>2</v>
      </c>
      <c r="D2163" s="2">
        <v>12646.21</v>
      </c>
      <c r="E2163" t="s">
        <v>2345</v>
      </c>
      <c r="F2163" t="s">
        <v>2344</v>
      </c>
      <c r="G2163" t="s">
        <v>2349</v>
      </c>
      <c r="H2163" s="54">
        <f>DATEDIF(Table4_2[[#This Row],[Date of Birth]],$K$1,"y")</f>
        <v>57</v>
      </c>
    </row>
    <row r="2164" spans="1:8" x14ac:dyDescent="0.3">
      <c r="A2164" t="s">
        <v>846</v>
      </c>
      <c r="B2164" s="77">
        <v>22838</v>
      </c>
      <c r="C2164" s="54">
        <v>0</v>
      </c>
      <c r="D2164" s="2">
        <v>12644.59</v>
      </c>
      <c r="E2164" t="s">
        <v>2345</v>
      </c>
      <c r="F2164" t="s">
        <v>2344</v>
      </c>
      <c r="G2164" t="s">
        <v>2349</v>
      </c>
      <c r="H2164" s="54">
        <f>DATEDIF(Table4_2[[#This Row],[Date of Birth]],$K$1,"y")</f>
        <v>60</v>
      </c>
    </row>
    <row r="2165" spans="1:8" x14ac:dyDescent="0.3">
      <c r="A2165" t="s">
        <v>847</v>
      </c>
      <c r="B2165" s="77">
        <v>24458</v>
      </c>
      <c r="C2165" s="54">
        <v>2</v>
      </c>
      <c r="D2165" s="2">
        <v>12643.38</v>
      </c>
      <c r="E2165" t="s">
        <v>2345</v>
      </c>
      <c r="F2165" t="s">
        <v>2347</v>
      </c>
      <c r="G2165" t="s">
        <v>2348</v>
      </c>
      <c r="H2165" s="54">
        <f>DATEDIF(Table4_2[[#This Row],[Date of Birth]],$K$1,"y")</f>
        <v>56</v>
      </c>
    </row>
    <row r="2166" spans="1:8" x14ac:dyDescent="0.3">
      <c r="A2166" t="s">
        <v>848</v>
      </c>
      <c r="B2166" s="77">
        <v>26547</v>
      </c>
      <c r="C2166" s="54">
        <v>0</v>
      </c>
      <c r="D2166" s="2">
        <v>12640.24</v>
      </c>
      <c r="E2166" t="s">
        <v>2345</v>
      </c>
      <c r="F2166" t="s">
        <v>2347</v>
      </c>
      <c r="G2166" t="s">
        <v>2349</v>
      </c>
      <c r="H2166" s="54">
        <f>DATEDIF(Table4_2[[#This Row],[Date of Birth]],$K$1,"y")</f>
        <v>50</v>
      </c>
    </row>
    <row r="2167" spans="1:8" x14ac:dyDescent="0.3">
      <c r="A2167" t="s">
        <v>849</v>
      </c>
      <c r="B2167" s="77">
        <v>22849</v>
      </c>
      <c r="C2167" s="54">
        <v>0</v>
      </c>
      <c r="D2167" s="2">
        <v>12638.2</v>
      </c>
      <c r="E2167" t="s">
        <v>2345</v>
      </c>
      <c r="F2167" t="s">
        <v>2347</v>
      </c>
      <c r="G2167" t="s">
        <v>2349</v>
      </c>
      <c r="H2167" s="54">
        <f>DATEDIF(Table4_2[[#This Row],[Date of Birth]],$K$1,"y")</f>
        <v>60</v>
      </c>
    </row>
    <row r="2168" spans="1:8" x14ac:dyDescent="0.3">
      <c r="A2168" t="s">
        <v>850</v>
      </c>
      <c r="B2168" s="77">
        <v>22972</v>
      </c>
      <c r="C2168" s="54">
        <v>0</v>
      </c>
      <c r="D2168" s="2">
        <v>12629.9</v>
      </c>
      <c r="E2168" t="s">
        <v>2345</v>
      </c>
      <c r="F2168" t="s">
        <v>2345</v>
      </c>
      <c r="G2168" t="s">
        <v>2346</v>
      </c>
      <c r="H2168" s="54">
        <f>DATEDIF(Table4_2[[#This Row],[Date of Birth]],$K$1,"y")</f>
        <v>60</v>
      </c>
    </row>
    <row r="2169" spans="1:8" x14ac:dyDescent="0.3">
      <c r="A2169" t="s">
        <v>851</v>
      </c>
      <c r="B2169" s="77">
        <v>24019</v>
      </c>
      <c r="C2169" s="54">
        <v>2</v>
      </c>
      <c r="D2169" s="2">
        <v>12629.17</v>
      </c>
      <c r="E2169" t="s">
        <v>2345</v>
      </c>
      <c r="F2169" t="s">
        <v>2347</v>
      </c>
      <c r="G2169" t="s">
        <v>2346</v>
      </c>
      <c r="H2169" s="54">
        <f>DATEDIF(Table4_2[[#This Row],[Date of Birth]],$K$1,"y")</f>
        <v>57</v>
      </c>
    </row>
    <row r="2170" spans="1:8" x14ac:dyDescent="0.3">
      <c r="A2170" t="s">
        <v>852</v>
      </c>
      <c r="B2170" s="77">
        <v>25930</v>
      </c>
      <c r="C2170" s="54">
        <v>0</v>
      </c>
      <c r="D2170" s="2">
        <v>12624.74</v>
      </c>
      <c r="E2170" t="s">
        <v>2345</v>
      </c>
      <c r="F2170" t="s">
        <v>2347</v>
      </c>
      <c r="G2170" t="s">
        <v>2348</v>
      </c>
      <c r="H2170" s="54">
        <f>DATEDIF(Table4_2[[#This Row],[Date of Birth]],$K$1,"y")</f>
        <v>52</v>
      </c>
    </row>
    <row r="2171" spans="1:8" x14ac:dyDescent="0.3">
      <c r="A2171" t="s">
        <v>853</v>
      </c>
      <c r="B2171" s="77">
        <v>23242</v>
      </c>
      <c r="C2171" s="54">
        <v>0</v>
      </c>
      <c r="D2171" s="2">
        <v>12622.18</v>
      </c>
      <c r="E2171" t="s">
        <v>2345</v>
      </c>
      <c r="F2171" t="s">
        <v>2347</v>
      </c>
      <c r="G2171" t="s">
        <v>2348</v>
      </c>
      <c r="H2171" s="54">
        <f>DATEDIF(Table4_2[[#This Row],[Date of Birth]],$K$1,"y")</f>
        <v>59</v>
      </c>
    </row>
    <row r="2172" spans="1:8" x14ac:dyDescent="0.3">
      <c r="A2172" t="s">
        <v>854</v>
      </c>
      <c r="B2172" s="77">
        <v>36117</v>
      </c>
      <c r="C2172" s="54">
        <v>1</v>
      </c>
      <c r="D2172" s="2">
        <v>12609.89</v>
      </c>
      <c r="E2172" t="s">
        <v>2345</v>
      </c>
      <c r="F2172" t="s">
        <v>2345</v>
      </c>
      <c r="G2172" t="s">
        <v>2348</v>
      </c>
      <c r="H2172" s="54">
        <f>DATEDIF(Table4_2[[#This Row],[Date of Birth]],$K$1,"y")</f>
        <v>24</v>
      </c>
    </row>
    <row r="2173" spans="1:8" x14ac:dyDescent="0.3">
      <c r="A2173" t="s">
        <v>90</v>
      </c>
      <c r="B2173" s="77">
        <v>26548</v>
      </c>
      <c r="C2173" s="54">
        <v>0</v>
      </c>
      <c r="D2173" s="2">
        <v>41097.160000000003</v>
      </c>
      <c r="E2173" t="s">
        <v>2347</v>
      </c>
      <c r="F2173" t="s">
        <v>2345</v>
      </c>
      <c r="G2173" t="s">
        <v>2352</v>
      </c>
      <c r="H2173" s="54">
        <f>DATEDIF(Table4_2[[#This Row],[Date of Birth]],$K$1,"y")</f>
        <v>50</v>
      </c>
    </row>
    <row r="2174" spans="1:8" x14ac:dyDescent="0.3">
      <c r="A2174" t="s">
        <v>855</v>
      </c>
      <c r="B2174" s="77">
        <v>32366</v>
      </c>
      <c r="C2174" s="54">
        <v>3</v>
      </c>
      <c r="D2174" s="2">
        <v>12600.46</v>
      </c>
      <c r="E2174" t="s">
        <v>2345</v>
      </c>
      <c r="F2174" t="s">
        <v>2347</v>
      </c>
      <c r="G2174" t="s">
        <v>2356</v>
      </c>
      <c r="H2174" s="54">
        <f>DATEDIF(Table4_2[[#This Row],[Date of Birth]],$K$1,"y")</f>
        <v>34</v>
      </c>
    </row>
    <row r="2175" spans="1:8" x14ac:dyDescent="0.3">
      <c r="A2175" t="s">
        <v>856</v>
      </c>
      <c r="B2175" s="77">
        <v>25737</v>
      </c>
      <c r="C2175" s="54">
        <v>5</v>
      </c>
      <c r="D2175" s="2">
        <v>12592.53</v>
      </c>
      <c r="E2175" t="s">
        <v>2345</v>
      </c>
      <c r="F2175" t="s">
        <v>2344</v>
      </c>
      <c r="G2175" t="s">
        <v>2346</v>
      </c>
      <c r="H2175" s="54">
        <f>DATEDIF(Table4_2[[#This Row],[Date of Birth]],$K$1,"y")</f>
        <v>52</v>
      </c>
    </row>
    <row r="2176" spans="1:8" x14ac:dyDescent="0.3">
      <c r="A2176" t="s">
        <v>857</v>
      </c>
      <c r="B2176" s="77">
        <v>25533</v>
      </c>
      <c r="C2176" s="54">
        <v>0</v>
      </c>
      <c r="D2176" s="2">
        <v>12579.92</v>
      </c>
      <c r="E2176" t="s">
        <v>2345</v>
      </c>
      <c r="F2176" t="s">
        <v>2347</v>
      </c>
      <c r="G2176" t="s">
        <v>2354</v>
      </c>
      <c r="H2176" s="54">
        <f>DATEDIF(Table4_2[[#This Row],[Date of Birth]],$K$1,"y")</f>
        <v>53</v>
      </c>
    </row>
    <row r="2177" spans="1:8" x14ac:dyDescent="0.3">
      <c r="A2177" t="s">
        <v>858</v>
      </c>
      <c r="B2177" s="77">
        <v>22613</v>
      </c>
      <c r="C2177" s="54">
        <v>0</v>
      </c>
      <c r="D2177" s="2">
        <v>12574.05</v>
      </c>
      <c r="E2177" t="s">
        <v>2345</v>
      </c>
      <c r="F2177" t="s">
        <v>2347</v>
      </c>
      <c r="G2177" t="s">
        <v>2349</v>
      </c>
      <c r="H2177" s="54">
        <f>DATEDIF(Table4_2[[#This Row],[Date of Birth]],$K$1,"y")</f>
        <v>61</v>
      </c>
    </row>
    <row r="2178" spans="1:8" x14ac:dyDescent="0.3">
      <c r="A2178" t="s">
        <v>859</v>
      </c>
      <c r="B2178" s="77">
        <v>22613</v>
      </c>
      <c r="C2178" s="54">
        <v>0</v>
      </c>
      <c r="D2178" s="2">
        <v>12557.61</v>
      </c>
      <c r="E2178" t="s">
        <v>2345</v>
      </c>
      <c r="F2178" t="s">
        <v>2345</v>
      </c>
      <c r="G2178" t="s">
        <v>2346</v>
      </c>
      <c r="H2178" s="54">
        <f>DATEDIF(Table4_2[[#This Row],[Date of Birth]],$K$1,"y")</f>
        <v>61</v>
      </c>
    </row>
    <row r="2179" spans="1:8" x14ac:dyDescent="0.3">
      <c r="A2179" t="s">
        <v>860</v>
      </c>
      <c r="B2179" s="77">
        <v>22935</v>
      </c>
      <c r="C2179" s="54">
        <v>0</v>
      </c>
      <c r="D2179" s="2">
        <v>12523.6</v>
      </c>
      <c r="E2179" t="s">
        <v>2345</v>
      </c>
      <c r="F2179" t="s">
        <v>2345</v>
      </c>
      <c r="G2179" t="s">
        <v>2348</v>
      </c>
      <c r="H2179" s="54">
        <f>DATEDIF(Table4_2[[#This Row],[Date of Birth]],$K$1,"y")</f>
        <v>60</v>
      </c>
    </row>
    <row r="2180" spans="1:8" x14ac:dyDescent="0.3">
      <c r="A2180" t="s">
        <v>861</v>
      </c>
      <c r="B2180" s="77">
        <v>24300</v>
      </c>
      <c r="C2180" s="54">
        <v>0</v>
      </c>
      <c r="D2180" s="2">
        <v>12499.88</v>
      </c>
      <c r="E2180" t="s">
        <v>2345</v>
      </c>
      <c r="F2180" t="s">
        <v>2344</v>
      </c>
      <c r="G2180" t="s">
        <v>2348</v>
      </c>
      <c r="H2180" s="54">
        <f>DATEDIF(Table4_2[[#This Row],[Date of Birth]],$K$1,"y")</f>
        <v>56</v>
      </c>
    </row>
    <row r="2181" spans="1:8" x14ac:dyDescent="0.3">
      <c r="A2181" t="s">
        <v>862</v>
      </c>
      <c r="B2181" s="77">
        <v>25175</v>
      </c>
      <c r="C2181" s="54">
        <v>3</v>
      </c>
      <c r="D2181" s="2">
        <v>12495.29</v>
      </c>
      <c r="E2181" t="s">
        <v>2345</v>
      </c>
      <c r="F2181" t="s">
        <v>2345</v>
      </c>
      <c r="G2181" t="s">
        <v>2348</v>
      </c>
      <c r="H2181" s="54">
        <f>DATEDIF(Table4_2[[#This Row],[Date of Birth]],$K$1,"y")</f>
        <v>54</v>
      </c>
    </row>
    <row r="2182" spans="1:8" x14ac:dyDescent="0.3">
      <c r="A2182" t="s">
        <v>863</v>
      </c>
      <c r="B2182" s="77">
        <v>24716</v>
      </c>
      <c r="C2182" s="54">
        <v>3</v>
      </c>
      <c r="D2182" s="2">
        <v>12485.8</v>
      </c>
      <c r="E2182" t="s">
        <v>2345</v>
      </c>
      <c r="F2182" t="s">
        <v>2345</v>
      </c>
      <c r="G2182" t="s">
        <v>2346</v>
      </c>
      <c r="H2182" s="54">
        <f>DATEDIF(Table4_2[[#This Row],[Date of Birth]],$K$1,"y")</f>
        <v>55</v>
      </c>
    </row>
    <row r="2183" spans="1:8" x14ac:dyDescent="0.3">
      <c r="A2183" t="s">
        <v>864</v>
      </c>
      <c r="B2183" s="77">
        <v>25154</v>
      </c>
      <c r="C2183" s="54">
        <v>3</v>
      </c>
      <c r="D2183" s="2">
        <v>12479.71</v>
      </c>
      <c r="E2183" t="s">
        <v>2345</v>
      </c>
      <c r="F2183" t="s">
        <v>2345</v>
      </c>
      <c r="G2183" t="s">
        <v>2348</v>
      </c>
      <c r="H2183" s="54">
        <f>DATEDIF(Table4_2[[#This Row],[Date of Birth]],$K$1,"y")</f>
        <v>54</v>
      </c>
    </row>
    <row r="2184" spans="1:8" x14ac:dyDescent="0.3">
      <c r="A2184" t="s">
        <v>91</v>
      </c>
      <c r="B2184" s="77">
        <v>26523</v>
      </c>
      <c r="C2184" s="54">
        <v>0</v>
      </c>
      <c r="D2184" s="2">
        <v>41055.29</v>
      </c>
      <c r="E2184" t="s">
        <v>2347</v>
      </c>
      <c r="F2184" t="s">
        <v>2344</v>
      </c>
      <c r="G2184" t="s">
        <v>2349</v>
      </c>
      <c r="H2184" s="54">
        <f>DATEDIF(Table4_2[[#This Row],[Date of Birth]],$K$1,"y")</f>
        <v>50</v>
      </c>
    </row>
    <row r="2185" spans="1:8" x14ac:dyDescent="0.3">
      <c r="A2185" t="s">
        <v>865</v>
      </c>
      <c r="B2185" s="77">
        <v>25168</v>
      </c>
      <c r="C2185" s="54">
        <v>3</v>
      </c>
      <c r="D2185" s="2">
        <v>12475.35</v>
      </c>
      <c r="E2185" t="s">
        <v>2345</v>
      </c>
      <c r="F2185" t="s">
        <v>2347</v>
      </c>
      <c r="G2185" t="s">
        <v>2348</v>
      </c>
      <c r="H2185" s="54">
        <f>DATEDIF(Table4_2[[#This Row],[Date of Birth]],$K$1,"y")</f>
        <v>54</v>
      </c>
    </row>
    <row r="2186" spans="1:8" x14ac:dyDescent="0.3">
      <c r="A2186" t="s">
        <v>866</v>
      </c>
      <c r="B2186" s="77">
        <v>34920</v>
      </c>
      <c r="C2186" s="54">
        <v>0</v>
      </c>
      <c r="D2186" s="2">
        <v>12452.25</v>
      </c>
      <c r="E2186" t="s">
        <v>2345</v>
      </c>
      <c r="F2186" t="s">
        <v>2345</v>
      </c>
      <c r="G2186" t="s">
        <v>2348</v>
      </c>
      <c r="H2186" s="54">
        <f>DATEDIF(Table4_2[[#This Row],[Date of Birth]],$K$1,"y")</f>
        <v>27</v>
      </c>
    </row>
    <row r="2187" spans="1:8" x14ac:dyDescent="0.3">
      <c r="A2187" t="s">
        <v>867</v>
      </c>
      <c r="B2187" s="77">
        <v>23593</v>
      </c>
      <c r="C2187" s="54">
        <v>0</v>
      </c>
      <c r="D2187" s="2">
        <v>12430.95</v>
      </c>
      <c r="E2187" t="s">
        <v>2345</v>
      </c>
      <c r="F2187" t="s">
        <v>2345</v>
      </c>
      <c r="G2187" t="s">
        <v>2355</v>
      </c>
      <c r="H2187" s="54">
        <f>DATEDIF(Table4_2[[#This Row],[Date of Birth]],$K$1,"y")</f>
        <v>58</v>
      </c>
    </row>
    <row r="2188" spans="1:8" x14ac:dyDescent="0.3">
      <c r="A2188" t="s">
        <v>868</v>
      </c>
      <c r="B2188" s="77">
        <v>29050</v>
      </c>
      <c r="C2188" s="54">
        <v>2</v>
      </c>
      <c r="D2188" s="2">
        <v>12408.29</v>
      </c>
      <c r="E2188" t="s">
        <v>2345</v>
      </c>
      <c r="F2188" t="s">
        <v>2347</v>
      </c>
      <c r="G2188" t="s">
        <v>2362</v>
      </c>
      <c r="H2188" s="54">
        <f>DATEDIF(Table4_2[[#This Row],[Date of Birth]],$K$1,"y")</f>
        <v>43</v>
      </c>
    </row>
    <row r="2189" spans="1:8" x14ac:dyDescent="0.3">
      <c r="A2189" t="s">
        <v>869</v>
      </c>
      <c r="B2189" s="77">
        <v>26532</v>
      </c>
      <c r="C2189" s="54">
        <v>0</v>
      </c>
      <c r="D2189" s="2">
        <v>12407.3</v>
      </c>
      <c r="E2189" t="s">
        <v>2345</v>
      </c>
      <c r="F2189" t="s">
        <v>2344</v>
      </c>
      <c r="G2189" t="s">
        <v>2358</v>
      </c>
      <c r="H2189" s="54">
        <f>DATEDIF(Table4_2[[#This Row],[Date of Birth]],$K$1,"y")</f>
        <v>50</v>
      </c>
    </row>
    <row r="2190" spans="1:8" x14ac:dyDescent="0.3">
      <c r="A2190" t="s">
        <v>870</v>
      </c>
      <c r="B2190" s="77">
        <v>32871</v>
      </c>
      <c r="C2190" s="54">
        <v>0</v>
      </c>
      <c r="D2190" s="2">
        <v>12404.88</v>
      </c>
      <c r="E2190" t="s">
        <v>2345</v>
      </c>
      <c r="F2190" t="s">
        <v>2345</v>
      </c>
      <c r="G2190" t="s">
        <v>2352</v>
      </c>
      <c r="H2190" s="54">
        <f>DATEDIF(Table4_2[[#This Row],[Date of Birth]],$K$1,"y")</f>
        <v>33</v>
      </c>
    </row>
    <row r="2191" spans="1:8" x14ac:dyDescent="0.3">
      <c r="A2191" t="s">
        <v>871</v>
      </c>
      <c r="B2191" s="77">
        <v>22915</v>
      </c>
      <c r="C2191" s="54">
        <v>0</v>
      </c>
      <c r="D2191" s="2">
        <v>12369.89</v>
      </c>
      <c r="E2191" t="s">
        <v>2345</v>
      </c>
      <c r="F2191" t="s">
        <v>2344</v>
      </c>
      <c r="G2191" t="s">
        <v>2355</v>
      </c>
      <c r="H2191" s="54">
        <f>DATEDIF(Table4_2[[#This Row],[Date of Birth]],$K$1,"y")</f>
        <v>60</v>
      </c>
    </row>
    <row r="2192" spans="1:8" x14ac:dyDescent="0.3">
      <c r="A2192" t="s">
        <v>872</v>
      </c>
      <c r="B2192" s="77">
        <v>24470</v>
      </c>
      <c r="C2192" s="54">
        <v>3</v>
      </c>
      <c r="D2192" s="2">
        <v>12363.55</v>
      </c>
      <c r="E2192" t="s">
        <v>2345</v>
      </c>
      <c r="F2192" t="s">
        <v>2345</v>
      </c>
      <c r="G2192" t="s">
        <v>2349</v>
      </c>
      <c r="H2192" s="54">
        <f>DATEDIF(Table4_2[[#This Row],[Date of Birth]],$K$1,"y")</f>
        <v>56</v>
      </c>
    </row>
    <row r="2193" spans="1:8" x14ac:dyDescent="0.3">
      <c r="A2193" t="s">
        <v>873</v>
      </c>
      <c r="B2193" s="77">
        <v>23276</v>
      </c>
      <c r="C2193" s="54">
        <v>1</v>
      </c>
      <c r="D2193" s="2">
        <v>12347.17</v>
      </c>
      <c r="E2193" t="s">
        <v>2345</v>
      </c>
      <c r="F2193" t="s">
        <v>2345</v>
      </c>
      <c r="G2193" t="s">
        <v>2349</v>
      </c>
      <c r="H2193" s="54">
        <f>DATEDIF(Table4_2[[#This Row],[Date of Birth]],$K$1,"y")</f>
        <v>59</v>
      </c>
    </row>
    <row r="2194" spans="1:8" x14ac:dyDescent="0.3">
      <c r="A2194" t="s">
        <v>874</v>
      </c>
      <c r="B2194" s="77">
        <v>23225</v>
      </c>
      <c r="C2194" s="54">
        <v>1</v>
      </c>
      <c r="D2194" s="2">
        <v>12333.83</v>
      </c>
      <c r="E2194" t="s">
        <v>2345</v>
      </c>
      <c r="F2194" t="s">
        <v>2344</v>
      </c>
      <c r="G2194" t="s">
        <v>2349</v>
      </c>
      <c r="H2194" s="54">
        <f>DATEDIF(Table4_2[[#This Row],[Date of Birth]],$K$1,"y")</f>
        <v>59</v>
      </c>
    </row>
    <row r="2195" spans="1:8" x14ac:dyDescent="0.3">
      <c r="A2195" t="s">
        <v>92</v>
      </c>
      <c r="B2195" s="77">
        <v>29139</v>
      </c>
      <c r="C2195" s="54">
        <v>1</v>
      </c>
      <c r="D2195" s="2">
        <v>41034.22</v>
      </c>
      <c r="E2195" t="s">
        <v>2347</v>
      </c>
      <c r="F2195" t="s">
        <v>2345</v>
      </c>
      <c r="G2195" t="s">
        <v>2359</v>
      </c>
      <c r="H2195" s="54">
        <f>DATEDIF(Table4_2[[#This Row],[Date of Birth]],$K$1,"y")</f>
        <v>43</v>
      </c>
    </row>
    <row r="2196" spans="1:8" x14ac:dyDescent="0.3">
      <c r="A2196" t="s">
        <v>875</v>
      </c>
      <c r="B2196" s="77">
        <v>23252</v>
      </c>
      <c r="C2196" s="54">
        <v>0</v>
      </c>
      <c r="D2196" s="2">
        <v>12323.94</v>
      </c>
      <c r="E2196" t="s">
        <v>2345</v>
      </c>
      <c r="F2196" t="s">
        <v>2345</v>
      </c>
      <c r="G2196" t="s">
        <v>2359</v>
      </c>
      <c r="H2196" s="54">
        <f>DATEDIF(Table4_2[[#This Row],[Date of Birth]],$K$1,"y")</f>
        <v>59</v>
      </c>
    </row>
    <row r="2197" spans="1:8" x14ac:dyDescent="0.3">
      <c r="A2197" t="s">
        <v>876</v>
      </c>
      <c r="B2197" s="77">
        <v>23312</v>
      </c>
      <c r="C2197" s="54">
        <v>0</v>
      </c>
      <c r="D2197" s="2">
        <v>12299.59</v>
      </c>
      <c r="E2197" t="s">
        <v>2345</v>
      </c>
      <c r="F2197" t="s">
        <v>2347</v>
      </c>
      <c r="G2197" t="s">
        <v>2354</v>
      </c>
      <c r="H2197" s="54">
        <f>DATEDIF(Table4_2[[#This Row],[Date of Birth]],$K$1,"y")</f>
        <v>59</v>
      </c>
    </row>
    <row r="2198" spans="1:8" x14ac:dyDescent="0.3">
      <c r="A2198" t="s">
        <v>877</v>
      </c>
      <c r="B2198" s="77">
        <v>33175</v>
      </c>
      <c r="C2198" s="54">
        <v>3</v>
      </c>
      <c r="D2198" s="2">
        <v>12282.38</v>
      </c>
      <c r="E2198" t="s">
        <v>2345</v>
      </c>
      <c r="F2198" t="s">
        <v>2347</v>
      </c>
      <c r="G2198" t="s">
        <v>2349</v>
      </c>
      <c r="H2198" s="54">
        <f>DATEDIF(Table4_2[[#This Row],[Date of Birth]],$K$1,"y")</f>
        <v>32</v>
      </c>
    </row>
    <row r="2199" spans="1:8" x14ac:dyDescent="0.3">
      <c r="A2199" t="s">
        <v>878</v>
      </c>
      <c r="B2199" s="77">
        <v>24427</v>
      </c>
      <c r="C2199" s="54">
        <v>0</v>
      </c>
      <c r="D2199" s="2">
        <v>12282.03</v>
      </c>
      <c r="E2199" t="s">
        <v>2345</v>
      </c>
      <c r="F2199" t="s">
        <v>2347</v>
      </c>
      <c r="G2199" t="s">
        <v>2354</v>
      </c>
      <c r="H2199" s="54">
        <f>DATEDIF(Table4_2[[#This Row],[Date of Birth]],$K$1,"y")</f>
        <v>56</v>
      </c>
    </row>
    <row r="2200" spans="1:8" x14ac:dyDescent="0.3">
      <c r="A2200" t="s">
        <v>879</v>
      </c>
      <c r="B2200" s="77">
        <v>24712</v>
      </c>
      <c r="C2200" s="54">
        <v>2</v>
      </c>
      <c r="D2200" s="2">
        <v>12269.69</v>
      </c>
      <c r="E2200" t="s">
        <v>2345</v>
      </c>
      <c r="F2200" t="s">
        <v>2344</v>
      </c>
      <c r="G2200" t="s">
        <v>2348</v>
      </c>
      <c r="H2200" s="54">
        <f>DATEDIF(Table4_2[[#This Row],[Date of Birth]],$K$1,"y")</f>
        <v>55</v>
      </c>
    </row>
    <row r="2201" spans="1:8" x14ac:dyDescent="0.3">
      <c r="A2201" t="s">
        <v>880</v>
      </c>
      <c r="B2201" s="77">
        <v>24836</v>
      </c>
      <c r="C2201" s="54">
        <v>2</v>
      </c>
      <c r="D2201" s="2">
        <v>12268.63</v>
      </c>
      <c r="E2201" t="s">
        <v>2345</v>
      </c>
      <c r="F2201" t="s">
        <v>2347</v>
      </c>
      <c r="G2201" t="s">
        <v>2348</v>
      </c>
      <c r="H2201" s="54">
        <f>DATEDIF(Table4_2[[#This Row],[Date of Birth]],$K$1,"y")</f>
        <v>55</v>
      </c>
    </row>
    <row r="2202" spans="1:8" x14ac:dyDescent="0.3">
      <c r="A2202" t="s">
        <v>881</v>
      </c>
      <c r="B2202" s="77">
        <v>24447</v>
      </c>
      <c r="C2202" s="54">
        <v>2</v>
      </c>
      <c r="D2202" s="2">
        <v>12265.51</v>
      </c>
      <c r="E2202" t="s">
        <v>2345</v>
      </c>
      <c r="F2202" t="s">
        <v>2345</v>
      </c>
      <c r="G2202" t="s">
        <v>2346</v>
      </c>
      <c r="H2202" s="54">
        <f>DATEDIF(Table4_2[[#This Row],[Date of Birth]],$K$1,"y")</f>
        <v>56</v>
      </c>
    </row>
    <row r="2203" spans="1:8" x14ac:dyDescent="0.3">
      <c r="A2203" t="s">
        <v>882</v>
      </c>
      <c r="B2203" s="77">
        <v>31637</v>
      </c>
      <c r="C2203" s="54">
        <v>3</v>
      </c>
      <c r="D2203" s="2">
        <v>12255.04</v>
      </c>
      <c r="E2203" t="s">
        <v>2345</v>
      </c>
      <c r="F2203" t="s">
        <v>2344</v>
      </c>
      <c r="G2203" t="s">
        <v>2361</v>
      </c>
      <c r="H2203" s="54">
        <f>DATEDIF(Table4_2[[#This Row],[Date of Birth]],$K$1,"y")</f>
        <v>36</v>
      </c>
    </row>
    <row r="2204" spans="1:8" x14ac:dyDescent="0.3">
      <c r="A2204" t="s">
        <v>883</v>
      </c>
      <c r="B2204" s="77">
        <v>32835</v>
      </c>
      <c r="C2204" s="54">
        <v>3</v>
      </c>
      <c r="D2204" s="2">
        <v>12254.44</v>
      </c>
      <c r="E2204" t="s">
        <v>2345</v>
      </c>
      <c r="F2204" t="s">
        <v>2345</v>
      </c>
      <c r="G2204" t="s">
        <v>2361</v>
      </c>
      <c r="H2204" s="54">
        <f>DATEDIF(Table4_2[[#This Row],[Date of Birth]],$K$1,"y")</f>
        <v>33</v>
      </c>
    </row>
    <row r="2205" spans="1:8" x14ac:dyDescent="0.3">
      <c r="A2205" t="s">
        <v>884</v>
      </c>
      <c r="B2205" s="77">
        <v>27203</v>
      </c>
      <c r="C2205" s="54">
        <v>0</v>
      </c>
      <c r="D2205" s="2">
        <v>12245.17</v>
      </c>
      <c r="E2205" t="s">
        <v>2345</v>
      </c>
      <c r="F2205" t="s">
        <v>2347</v>
      </c>
      <c r="G2205" t="s">
        <v>2348</v>
      </c>
      <c r="H2205" s="54">
        <f>DATEDIF(Table4_2[[#This Row],[Date of Birth]],$K$1,"y")</f>
        <v>48</v>
      </c>
    </row>
    <row r="2206" spans="1:8" x14ac:dyDescent="0.3">
      <c r="A2206" t="s">
        <v>93</v>
      </c>
      <c r="B2206" s="77">
        <v>27185</v>
      </c>
      <c r="C2206" s="54">
        <v>0</v>
      </c>
      <c r="D2206" s="2">
        <v>40974.160000000003</v>
      </c>
      <c r="E2206" t="s">
        <v>2347</v>
      </c>
      <c r="F2206" t="s">
        <v>2344</v>
      </c>
      <c r="G2206" t="s">
        <v>2346</v>
      </c>
      <c r="H2206" s="54">
        <f>DATEDIF(Table4_2[[#This Row],[Date of Birth]],$K$1,"y")</f>
        <v>49</v>
      </c>
    </row>
    <row r="2207" spans="1:8" x14ac:dyDescent="0.3">
      <c r="A2207" t="s">
        <v>885</v>
      </c>
      <c r="B2207" s="77">
        <v>23209</v>
      </c>
      <c r="C2207" s="54">
        <v>0</v>
      </c>
      <c r="D2207" s="2">
        <v>12244.53</v>
      </c>
      <c r="E2207" t="s">
        <v>2345</v>
      </c>
      <c r="F2207" t="s">
        <v>2347</v>
      </c>
      <c r="G2207" t="s">
        <v>2346</v>
      </c>
      <c r="H2207" s="54">
        <f>DATEDIF(Table4_2[[#This Row],[Date of Birth]],$K$1,"y")</f>
        <v>59</v>
      </c>
    </row>
    <row r="2208" spans="1:8" x14ac:dyDescent="0.3">
      <c r="A2208" t="s">
        <v>886</v>
      </c>
      <c r="B2208" s="77">
        <v>24317</v>
      </c>
      <c r="C2208" s="54">
        <v>0</v>
      </c>
      <c r="D2208" s="2">
        <v>12237.73</v>
      </c>
      <c r="E2208" t="s">
        <v>2345</v>
      </c>
      <c r="F2208" t="s">
        <v>2345</v>
      </c>
      <c r="G2208" t="s">
        <v>2348</v>
      </c>
      <c r="H2208" s="54">
        <f>DATEDIF(Table4_2[[#This Row],[Date of Birth]],$K$1,"y")</f>
        <v>56</v>
      </c>
    </row>
    <row r="2209" spans="1:8" x14ac:dyDescent="0.3">
      <c r="A2209" t="s">
        <v>887</v>
      </c>
      <c r="B2209" s="77">
        <v>23665</v>
      </c>
      <c r="C2209" s="54">
        <v>0</v>
      </c>
      <c r="D2209" s="2">
        <v>12235.84</v>
      </c>
      <c r="E2209" t="s">
        <v>2345</v>
      </c>
      <c r="F2209" t="s">
        <v>2345</v>
      </c>
      <c r="G2209" t="s">
        <v>2348</v>
      </c>
      <c r="H2209" s="54">
        <f>DATEDIF(Table4_2[[#This Row],[Date of Birth]],$K$1,"y")</f>
        <v>58</v>
      </c>
    </row>
    <row r="2210" spans="1:8" x14ac:dyDescent="0.3">
      <c r="A2210" t="s">
        <v>888</v>
      </c>
      <c r="B2210" s="77">
        <v>23211</v>
      </c>
      <c r="C2210" s="54">
        <v>0</v>
      </c>
      <c r="D2210" s="2">
        <v>12233.83</v>
      </c>
      <c r="E2210" t="s">
        <v>2345</v>
      </c>
      <c r="F2210" t="s">
        <v>2347</v>
      </c>
      <c r="G2210" t="s">
        <v>2349</v>
      </c>
      <c r="H2210" s="54">
        <f>DATEDIF(Table4_2[[#This Row],[Date of Birth]],$K$1,"y")</f>
        <v>59</v>
      </c>
    </row>
    <row r="2211" spans="1:8" x14ac:dyDescent="0.3">
      <c r="A2211" t="s">
        <v>889</v>
      </c>
      <c r="B2211" s="77">
        <v>23552</v>
      </c>
      <c r="C2211" s="54">
        <v>0</v>
      </c>
      <c r="D2211" s="2">
        <v>12231.61</v>
      </c>
      <c r="E2211" t="s">
        <v>2345</v>
      </c>
      <c r="F2211" t="s">
        <v>2345</v>
      </c>
      <c r="G2211" t="s">
        <v>2348</v>
      </c>
      <c r="H2211" s="54">
        <f>DATEDIF(Table4_2[[#This Row],[Date of Birth]],$K$1,"y")</f>
        <v>58</v>
      </c>
    </row>
    <row r="2212" spans="1:8" x14ac:dyDescent="0.3">
      <c r="A2212" t="s">
        <v>890</v>
      </c>
      <c r="B2212" s="77">
        <v>23560</v>
      </c>
      <c r="C2212" s="54">
        <v>0</v>
      </c>
      <c r="D2212" s="2">
        <v>12224.35</v>
      </c>
      <c r="E2212" t="s">
        <v>2345</v>
      </c>
      <c r="F2212" t="s">
        <v>2347</v>
      </c>
      <c r="G2212" t="s">
        <v>2348</v>
      </c>
      <c r="H2212" s="54">
        <f>DATEDIF(Table4_2[[#This Row],[Date of Birth]],$K$1,"y")</f>
        <v>58</v>
      </c>
    </row>
    <row r="2213" spans="1:8" x14ac:dyDescent="0.3">
      <c r="A2213" t="s">
        <v>891</v>
      </c>
      <c r="B2213" s="77">
        <v>23578</v>
      </c>
      <c r="C2213" s="54">
        <v>0</v>
      </c>
      <c r="D2213" s="2">
        <v>12222.9</v>
      </c>
      <c r="E2213" t="s">
        <v>2345</v>
      </c>
      <c r="F2213" t="s">
        <v>2344</v>
      </c>
      <c r="G2213" t="s">
        <v>2348</v>
      </c>
      <c r="H2213" s="54">
        <f>DATEDIF(Table4_2[[#This Row],[Date of Birth]],$K$1,"y")</f>
        <v>58</v>
      </c>
    </row>
    <row r="2214" spans="1:8" x14ac:dyDescent="0.3">
      <c r="A2214" t="s">
        <v>892</v>
      </c>
      <c r="B2214" s="77">
        <v>28351</v>
      </c>
      <c r="C2214" s="54">
        <v>2</v>
      </c>
      <c r="D2214" s="2">
        <v>12218.7</v>
      </c>
      <c r="E2214" t="s">
        <v>2345</v>
      </c>
      <c r="F2214" t="s">
        <v>2347</v>
      </c>
      <c r="G2214" t="s">
        <v>2348</v>
      </c>
      <c r="H2214" s="54">
        <f>DATEDIF(Table4_2[[#This Row],[Date of Birth]],$K$1,"y")</f>
        <v>45</v>
      </c>
    </row>
    <row r="2215" spans="1:8" x14ac:dyDescent="0.3">
      <c r="A2215" t="s">
        <v>893</v>
      </c>
      <c r="B2215" s="77">
        <v>33479</v>
      </c>
      <c r="C2215" s="54">
        <v>3</v>
      </c>
      <c r="D2215" s="2">
        <v>12198.64</v>
      </c>
      <c r="E2215" t="s">
        <v>2345</v>
      </c>
      <c r="F2215" t="s">
        <v>2345</v>
      </c>
      <c r="G2215" t="s">
        <v>2361</v>
      </c>
      <c r="H2215" s="54">
        <f>DATEDIF(Table4_2[[#This Row],[Date of Birth]],$K$1,"y")</f>
        <v>31</v>
      </c>
    </row>
    <row r="2216" spans="1:8" x14ac:dyDescent="0.3">
      <c r="A2216" t="s">
        <v>894</v>
      </c>
      <c r="B2216" s="77">
        <v>32055</v>
      </c>
      <c r="C2216" s="54">
        <v>3</v>
      </c>
      <c r="D2216" s="2">
        <v>12148.2</v>
      </c>
      <c r="E2216" t="s">
        <v>2345</v>
      </c>
      <c r="F2216" t="s">
        <v>2345</v>
      </c>
      <c r="G2216" t="s">
        <v>2348</v>
      </c>
      <c r="H2216" s="54">
        <f>DATEDIF(Table4_2[[#This Row],[Date of Birth]],$K$1,"y")</f>
        <v>35</v>
      </c>
    </row>
    <row r="2217" spans="1:8" x14ac:dyDescent="0.3">
      <c r="A2217" t="s">
        <v>94</v>
      </c>
      <c r="B2217" s="77">
        <v>30567</v>
      </c>
      <c r="C2217" s="54">
        <v>3</v>
      </c>
      <c r="D2217" s="2">
        <v>40961.29</v>
      </c>
      <c r="E2217" t="s">
        <v>2347</v>
      </c>
      <c r="F2217" t="s">
        <v>2344</v>
      </c>
      <c r="G2217" t="s">
        <v>2349</v>
      </c>
      <c r="H2217" s="54">
        <f>DATEDIF(Table4_2[[#This Row],[Date of Birth]],$K$1,"y")</f>
        <v>39</v>
      </c>
    </row>
    <row r="2218" spans="1:8" x14ac:dyDescent="0.3">
      <c r="A2218" t="s">
        <v>895</v>
      </c>
      <c r="B2218" s="77">
        <v>22904</v>
      </c>
      <c r="C2218" s="54">
        <v>0</v>
      </c>
      <c r="D2218" s="2">
        <v>12146.97</v>
      </c>
      <c r="E2218" t="s">
        <v>2345</v>
      </c>
      <c r="F2218" t="s">
        <v>2345</v>
      </c>
      <c r="G2218" t="s">
        <v>2349</v>
      </c>
      <c r="H2218" s="54">
        <f>DATEDIF(Table4_2[[#This Row],[Date of Birth]],$K$1,"y")</f>
        <v>60</v>
      </c>
    </row>
    <row r="2219" spans="1:8" x14ac:dyDescent="0.3">
      <c r="A2219" t="s">
        <v>896</v>
      </c>
      <c r="B2219" s="77">
        <v>22954</v>
      </c>
      <c r="C2219" s="54">
        <v>0</v>
      </c>
      <c r="D2219" s="2">
        <v>12142.58</v>
      </c>
      <c r="E2219" t="s">
        <v>2345</v>
      </c>
      <c r="F2219" t="s">
        <v>2344</v>
      </c>
      <c r="G2219" t="s">
        <v>2346</v>
      </c>
      <c r="H2219" s="54">
        <f>DATEDIF(Table4_2[[#This Row],[Date of Birth]],$K$1,"y")</f>
        <v>60</v>
      </c>
    </row>
    <row r="2220" spans="1:8" x14ac:dyDescent="0.3">
      <c r="A2220" t="s">
        <v>897</v>
      </c>
      <c r="B2220" s="77">
        <v>27288</v>
      </c>
      <c r="C2220" s="54">
        <v>0</v>
      </c>
      <c r="D2220" s="2">
        <v>12137.6</v>
      </c>
      <c r="E2220" t="s">
        <v>2345</v>
      </c>
      <c r="F2220" t="s">
        <v>2345</v>
      </c>
      <c r="G2220" t="s">
        <v>2348</v>
      </c>
      <c r="H2220" s="54">
        <f>DATEDIF(Table4_2[[#This Row],[Date of Birth]],$K$1,"y")</f>
        <v>48</v>
      </c>
    </row>
    <row r="2221" spans="1:8" x14ac:dyDescent="0.3">
      <c r="A2221" t="s">
        <v>898</v>
      </c>
      <c r="B2221" s="77">
        <v>33548</v>
      </c>
      <c r="C2221" s="54">
        <v>3</v>
      </c>
      <c r="D2221" s="2">
        <v>12130.8</v>
      </c>
      <c r="E2221" t="s">
        <v>2345</v>
      </c>
      <c r="F2221" t="s">
        <v>2345</v>
      </c>
      <c r="G2221" t="s">
        <v>2361</v>
      </c>
      <c r="H2221" s="54">
        <f>DATEDIF(Table4_2[[#This Row],[Date of Birth]],$K$1,"y")</f>
        <v>31</v>
      </c>
    </row>
    <row r="2222" spans="1:8" x14ac:dyDescent="0.3">
      <c r="A2222" t="s">
        <v>899</v>
      </c>
      <c r="B2222" s="77">
        <v>23166</v>
      </c>
      <c r="C2222" s="54">
        <v>0</v>
      </c>
      <c r="D2222" s="2">
        <v>12129.61</v>
      </c>
      <c r="E2222" t="s">
        <v>2345</v>
      </c>
      <c r="F2222" t="s">
        <v>2347</v>
      </c>
      <c r="G2222" t="s">
        <v>2348</v>
      </c>
      <c r="H2222" s="54">
        <f>DATEDIF(Table4_2[[#This Row],[Date of Birth]],$K$1,"y")</f>
        <v>60</v>
      </c>
    </row>
    <row r="2223" spans="1:8" x14ac:dyDescent="0.3">
      <c r="A2223" t="s">
        <v>900</v>
      </c>
      <c r="B2223" s="77">
        <v>23212</v>
      </c>
      <c r="C2223" s="54">
        <v>0</v>
      </c>
      <c r="D2223" s="2">
        <v>12124.99</v>
      </c>
      <c r="E2223" t="s">
        <v>2345</v>
      </c>
      <c r="F2223" t="s">
        <v>2347</v>
      </c>
      <c r="G2223" t="s">
        <v>2348</v>
      </c>
      <c r="H2223" s="54">
        <f>DATEDIF(Table4_2[[#This Row],[Date of Birth]],$K$1,"y")</f>
        <v>59</v>
      </c>
    </row>
    <row r="2224" spans="1:8" x14ac:dyDescent="0.3">
      <c r="A2224" t="s">
        <v>901</v>
      </c>
      <c r="B2224" s="77">
        <v>25136</v>
      </c>
      <c r="C2224" s="54">
        <v>3</v>
      </c>
      <c r="D2224" s="2">
        <v>12105.32</v>
      </c>
      <c r="E2224" t="s">
        <v>2345</v>
      </c>
      <c r="F2224" t="s">
        <v>2345</v>
      </c>
      <c r="G2224" t="s">
        <v>2349</v>
      </c>
      <c r="H2224" s="54">
        <f>DATEDIF(Table4_2[[#This Row],[Date of Birth]],$K$1,"y")</f>
        <v>54</v>
      </c>
    </row>
    <row r="2225" spans="1:8" x14ac:dyDescent="0.3">
      <c r="A2225" t="s">
        <v>902</v>
      </c>
      <c r="B2225" s="77">
        <v>25181</v>
      </c>
      <c r="C2225" s="54">
        <v>2</v>
      </c>
      <c r="D2225" s="2">
        <v>12096.65</v>
      </c>
      <c r="E2225" t="s">
        <v>2345</v>
      </c>
      <c r="F2225" t="s">
        <v>2347</v>
      </c>
      <c r="G2225" t="s">
        <v>2355</v>
      </c>
      <c r="H2225" s="54">
        <f>DATEDIF(Table4_2[[#This Row],[Date of Birth]],$K$1,"y")</f>
        <v>54</v>
      </c>
    </row>
    <row r="2226" spans="1:8" x14ac:dyDescent="0.3">
      <c r="A2226" t="s">
        <v>903</v>
      </c>
      <c r="B2226" s="77">
        <v>25010</v>
      </c>
      <c r="C2226" s="54">
        <v>3</v>
      </c>
      <c r="D2226" s="2">
        <v>12094.48</v>
      </c>
      <c r="E2226" t="s">
        <v>2345</v>
      </c>
      <c r="F2226" t="s">
        <v>2345</v>
      </c>
      <c r="G2226" t="s">
        <v>2349</v>
      </c>
      <c r="H2226" s="54">
        <f>DATEDIF(Table4_2[[#This Row],[Date of Birth]],$K$1,"y")</f>
        <v>54</v>
      </c>
    </row>
    <row r="2227" spans="1:8" x14ac:dyDescent="0.3">
      <c r="A2227" t="s">
        <v>904</v>
      </c>
      <c r="B2227" s="77">
        <v>30927</v>
      </c>
      <c r="C2227" s="54">
        <v>3</v>
      </c>
      <c r="D2227" s="2">
        <v>12091.34</v>
      </c>
      <c r="E2227" t="s">
        <v>2345</v>
      </c>
      <c r="F2227" t="s">
        <v>2344</v>
      </c>
      <c r="G2227" t="s">
        <v>2362</v>
      </c>
      <c r="H2227" s="54">
        <f>DATEDIF(Table4_2[[#This Row],[Date of Birth]],$K$1,"y")</f>
        <v>38</v>
      </c>
    </row>
    <row r="2228" spans="1:8" x14ac:dyDescent="0.3">
      <c r="A2228" t="s">
        <v>14</v>
      </c>
      <c r="B2228" s="77">
        <v>23258</v>
      </c>
      <c r="C2228" s="54">
        <v>1</v>
      </c>
      <c r="D2228" s="2">
        <v>48970.25</v>
      </c>
      <c r="E2228" t="s">
        <v>2347</v>
      </c>
      <c r="F2228" t="s">
        <v>2344</v>
      </c>
      <c r="G2228" t="s">
        <v>2346</v>
      </c>
      <c r="H2228" s="54">
        <f>DATEDIF(Table4_2[[#This Row],[Date of Birth]],$K$1,"y")</f>
        <v>59</v>
      </c>
    </row>
    <row r="2229" spans="1:8" x14ac:dyDescent="0.3">
      <c r="A2229" t="s">
        <v>95</v>
      </c>
      <c r="B2229" s="77">
        <v>29114</v>
      </c>
      <c r="C2229" s="54">
        <v>3</v>
      </c>
      <c r="D2229" s="2">
        <v>40941.29</v>
      </c>
      <c r="E2229" t="s">
        <v>2347</v>
      </c>
      <c r="F2229" t="s">
        <v>2344</v>
      </c>
      <c r="G2229" t="s">
        <v>2346</v>
      </c>
      <c r="H2229" s="54">
        <f>DATEDIF(Table4_2[[#This Row],[Date of Birth]],$K$1,"y")</f>
        <v>43</v>
      </c>
    </row>
    <row r="2230" spans="1:8" x14ac:dyDescent="0.3">
      <c r="A2230" t="s">
        <v>905</v>
      </c>
      <c r="B2230" s="77">
        <v>31662</v>
      </c>
      <c r="C2230" s="54">
        <v>3</v>
      </c>
      <c r="D2230" s="2">
        <v>12048.13</v>
      </c>
      <c r="E2230" t="s">
        <v>2345</v>
      </c>
      <c r="F2230" t="s">
        <v>2344</v>
      </c>
      <c r="G2230" t="s">
        <v>2361</v>
      </c>
      <c r="H2230" s="54">
        <f>DATEDIF(Table4_2[[#This Row],[Date of Birth]],$K$1,"y")</f>
        <v>36</v>
      </c>
    </row>
    <row r="2231" spans="1:8" x14ac:dyDescent="0.3">
      <c r="A2231" t="s">
        <v>906</v>
      </c>
      <c r="B2231" s="77">
        <v>24435</v>
      </c>
      <c r="C2231" s="54">
        <v>1</v>
      </c>
      <c r="D2231" s="2">
        <v>12044.34</v>
      </c>
      <c r="E2231" t="s">
        <v>2345</v>
      </c>
      <c r="F2231" t="s">
        <v>2347</v>
      </c>
      <c r="G2231" t="s">
        <v>2348</v>
      </c>
      <c r="H2231" s="54">
        <f>DATEDIF(Table4_2[[#This Row],[Date of Birth]],$K$1,"y")</f>
        <v>56</v>
      </c>
    </row>
    <row r="2232" spans="1:8" x14ac:dyDescent="0.3">
      <c r="A2232" t="s">
        <v>907</v>
      </c>
      <c r="B2232" s="77">
        <v>29144</v>
      </c>
      <c r="C2232" s="54">
        <v>2</v>
      </c>
      <c r="D2232" s="2">
        <v>12035.18</v>
      </c>
      <c r="E2232" t="s">
        <v>2345</v>
      </c>
      <c r="F2232" t="s">
        <v>2345</v>
      </c>
      <c r="G2232" t="s">
        <v>2358</v>
      </c>
      <c r="H2232" s="54">
        <f>DATEDIF(Table4_2[[#This Row],[Date of Birth]],$K$1,"y")</f>
        <v>43</v>
      </c>
    </row>
    <row r="2233" spans="1:8" x14ac:dyDescent="0.3">
      <c r="A2233" t="s">
        <v>908</v>
      </c>
      <c r="B2233" s="77">
        <v>24044</v>
      </c>
      <c r="C2233" s="54">
        <v>1</v>
      </c>
      <c r="D2233" s="2">
        <v>12032.33</v>
      </c>
      <c r="E2233" t="s">
        <v>2345</v>
      </c>
      <c r="F2233" t="s">
        <v>2347</v>
      </c>
      <c r="G2233" t="s">
        <v>2349</v>
      </c>
      <c r="H2233" s="54">
        <f>DATEDIF(Table4_2[[#This Row],[Date of Birth]],$K$1,"y")</f>
        <v>57</v>
      </c>
    </row>
    <row r="2234" spans="1:8" x14ac:dyDescent="0.3">
      <c r="A2234" t="s">
        <v>909</v>
      </c>
      <c r="B2234" s="77">
        <v>23902</v>
      </c>
      <c r="C2234" s="54">
        <v>0</v>
      </c>
      <c r="D2234" s="2">
        <v>12029.29</v>
      </c>
      <c r="E2234" t="s">
        <v>2345</v>
      </c>
      <c r="F2234" t="s">
        <v>2344</v>
      </c>
      <c r="G2234" t="s">
        <v>2355</v>
      </c>
      <c r="H2234" s="54">
        <f>DATEDIF(Table4_2[[#This Row],[Date of Birth]],$K$1,"y")</f>
        <v>57</v>
      </c>
    </row>
    <row r="2235" spans="1:8" x14ac:dyDescent="0.3">
      <c r="A2235" t="s">
        <v>910</v>
      </c>
      <c r="B2235" s="77">
        <v>30241</v>
      </c>
      <c r="C2235" s="54">
        <v>3</v>
      </c>
      <c r="D2235" s="2">
        <v>12001.29</v>
      </c>
      <c r="E2235" t="s">
        <v>2345</v>
      </c>
      <c r="F2235" t="s">
        <v>2345</v>
      </c>
      <c r="G2235" t="s">
        <v>2358</v>
      </c>
      <c r="H2235" s="54">
        <f>DATEDIF(Table4_2[[#This Row],[Date of Birth]],$K$1,"y")</f>
        <v>40</v>
      </c>
    </row>
    <row r="2236" spans="1:8" x14ac:dyDescent="0.3">
      <c r="A2236" t="s">
        <v>911</v>
      </c>
      <c r="B2236" s="77">
        <v>34315</v>
      </c>
      <c r="C2236" s="54">
        <v>0</v>
      </c>
      <c r="D2236" s="2">
        <v>11994.89</v>
      </c>
      <c r="E2236" t="s">
        <v>2345</v>
      </c>
      <c r="F2236" t="s">
        <v>2344</v>
      </c>
      <c r="G2236" t="s">
        <v>2348</v>
      </c>
      <c r="H2236" s="54">
        <f>DATEDIF(Table4_2[[#This Row],[Date of Birth]],$K$1,"y")</f>
        <v>29</v>
      </c>
    </row>
    <row r="2237" spans="1:8" x14ac:dyDescent="0.3">
      <c r="A2237" t="s">
        <v>912</v>
      </c>
      <c r="B2237" s="77">
        <v>30501</v>
      </c>
      <c r="C2237" s="54">
        <v>3</v>
      </c>
      <c r="D2237" s="2">
        <v>11987.68</v>
      </c>
      <c r="E2237" t="s">
        <v>2345</v>
      </c>
      <c r="F2237" t="s">
        <v>2344</v>
      </c>
      <c r="G2237" t="s">
        <v>2361</v>
      </c>
      <c r="H2237" s="54">
        <f>DATEDIF(Table4_2[[#This Row],[Date of Birth]],$K$1,"y")</f>
        <v>39</v>
      </c>
    </row>
    <row r="2238" spans="1:8" x14ac:dyDescent="0.3">
      <c r="A2238" t="s">
        <v>913</v>
      </c>
      <c r="B2238" s="77">
        <v>24828</v>
      </c>
      <c r="C2238" s="54">
        <v>3</v>
      </c>
      <c r="D2238" s="2">
        <v>11987.17</v>
      </c>
      <c r="E2238" t="s">
        <v>2345</v>
      </c>
      <c r="F2238" t="s">
        <v>2345</v>
      </c>
      <c r="G2238" t="s">
        <v>2346</v>
      </c>
      <c r="H2238" s="54">
        <f>DATEDIF(Table4_2[[#This Row],[Date of Birth]],$K$1,"y")</f>
        <v>55</v>
      </c>
    </row>
    <row r="2239" spans="1:8" x14ac:dyDescent="0.3">
      <c r="A2239" t="s">
        <v>914</v>
      </c>
      <c r="B2239" s="77">
        <v>23649</v>
      </c>
      <c r="C2239" s="54">
        <v>1</v>
      </c>
      <c r="D2239" s="2">
        <v>11946.63</v>
      </c>
      <c r="E2239" t="s">
        <v>2345</v>
      </c>
      <c r="F2239" t="s">
        <v>2344</v>
      </c>
      <c r="G2239" t="s">
        <v>2346</v>
      </c>
      <c r="H2239" s="54">
        <f>DATEDIF(Table4_2[[#This Row],[Date of Birth]],$K$1,"y")</f>
        <v>58</v>
      </c>
    </row>
    <row r="2240" spans="1:8" x14ac:dyDescent="0.3">
      <c r="A2240" t="s">
        <v>96</v>
      </c>
      <c r="B2240" s="77">
        <v>33820</v>
      </c>
      <c r="C2240" s="54">
        <v>3</v>
      </c>
      <c r="D2240" s="2">
        <v>40932.43</v>
      </c>
      <c r="E2240" t="s">
        <v>2347</v>
      </c>
      <c r="F2240" t="s">
        <v>2344</v>
      </c>
      <c r="G2240" t="s">
        <v>2346</v>
      </c>
      <c r="H2240" s="54">
        <f>DATEDIF(Table4_2[[#This Row],[Date of Birth]],$K$1,"y")</f>
        <v>30</v>
      </c>
    </row>
    <row r="2241" spans="1:8" x14ac:dyDescent="0.3">
      <c r="A2241" t="s">
        <v>915</v>
      </c>
      <c r="B2241" s="77">
        <v>24047</v>
      </c>
      <c r="C2241" s="54">
        <v>1</v>
      </c>
      <c r="D2241" s="2">
        <v>11945.13</v>
      </c>
      <c r="E2241" t="s">
        <v>2345</v>
      </c>
      <c r="F2241" t="s">
        <v>2344</v>
      </c>
      <c r="G2241" t="s">
        <v>2348</v>
      </c>
      <c r="H2241" s="54">
        <f>DATEDIF(Table4_2[[#This Row],[Date of Birth]],$K$1,"y")</f>
        <v>57</v>
      </c>
    </row>
    <row r="2242" spans="1:8" x14ac:dyDescent="0.3">
      <c r="A2242" t="s">
        <v>916</v>
      </c>
      <c r="B2242" s="77">
        <v>23736</v>
      </c>
      <c r="C2242" s="54">
        <v>0</v>
      </c>
      <c r="D2242" s="2">
        <v>11944.59</v>
      </c>
      <c r="E2242" t="s">
        <v>2345</v>
      </c>
      <c r="F2242" t="s">
        <v>2344</v>
      </c>
      <c r="G2242" t="s">
        <v>2352</v>
      </c>
      <c r="H2242" s="54">
        <f>DATEDIF(Table4_2[[#This Row],[Date of Birth]],$K$1,"y")</f>
        <v>58</v>
      </c>
    </row>
    <row r="2243" spans="1:8" x14ac:dyDescent="0.3">
      <c r="A2243" t="s">
        <v>917</v>
      </c>
      <c r="B2243" s="77">
        <v>33530</v>
      </c>
      <c r="C2243" s="54">
        <v>3</v>
      </c>
      <c r="D2243" s="2">
        <v>11941.83</v>
      </c>
      <c r="E2243" t="s">
        <v>2345</v>
      </c>
      <c r="F2243" t="s">
        <v>2347</v>
      </c>
      <c r="G2243" t="s">
        <v>2356</v>
      </c>
      <c r="H2243" s="54">
        <f>DATEDIF(Table4_2[[#This Row],[Date of Birth]],$K$1,"y")</f>
        <v>31</v>
      </c>
    </row>
    <row r="2244" spans="1:8" x14ac:dyDescent="0.3">
      <c r="A2244" t="s">
        <v>918</v>
      </c>
      <c r="B2244" s="77">
        <v>23591</v>
      </c>
      <c r="C2244" s="54">
        <v>0</v>
      </c>
      <c r="D2244" s="2">
        <v>11938.26</v>
      </c>
      <c r="E2244" t="s">
        <v>2345</v>
      </c>
      <c r="F2244" t="s">
        <v>2345</v>
      </c>
      <c r="G2244" t="s">
        <v>2351</v>
      </c>
      <c r="H2244" s="54">
        <f>DATEDIF(Table4_2[[#This Row],[Date of Birth]],$K$1,"y")</f>
        <v>58</v>
      </c>
    </row>
    <row r="2245" spans="1:8" x14ac:dyDescent="0.3">
      <c r="A2245" t="s">
        <v>919</v>
      </c>
      <c r="B2245" s="77">
        <v>23731</v>
      </c>
      <c r="C2245" s="54">
        <v>0</v>
      </c>
      <c r="D2245" s="2">
        <v>11931.13</v>
      </c>
      <c r="E2245" t="s">
        <v>2345</v>
      </c>
      <c r="F2245" t="s">
        <v>2347</v>
      </c>
      <c r="G2245" t="s">
        <v>2351</v>
      </c>
      <c r="H2245" s="54">
        <f>DATEDIF(Table4_2[[#This Row],[Date of Birth]],$K$1,"y")</f>
        <v>58</v>
      </c>
    </row>
    <row r="2246" spans="1:8" x14ac:dyDescent="0.3">
      <c r="A2246" t="s">
        <v>920</v>
      </c>
      <c r="B2246" s="77">
        <v>23700</v>
      </c>
      <c r="C2246" s="54">
        <v>0</v>
      </c>
      <c r="D2246" s="2">
        <v>11918.2</v>
      </c>
      <c r="E2246" t="s">
        <v>2345</v>
      </c>
      <c r="F2246" t="s">
        <v>2347</v>
      </c>
      <c r="G2246" t="s">
        <v>2358</v>
      </c>
      <c r="H2246" s="54">
        <f>DATEDIF(Table4_2[[#This Row],[Date of Birth]],$K$1,"y")</f>
        <v>58</v>
      </c>
    </row>
    <row r="2247" spans="1:8" x14ac:dyDescent="0.3">
      <c r="A2247" t="s">
        <v>921</v>
      </c>
      <c r="B2247" s="77">
        <v>38140</v>
      </c>
      <c r="C2247" s="54">
        <v>2</v>
      </c>
      <c r="D2247" s="2">
        <v>11884.05</v>
      </c>
      <c r="E2247" t="s">
        <v>2345</v>
      </c>
      <c r="F2247" t="s">
        <v>2345</v>
      </c>
      <c r="G2247" t="s">
        <v>2346</v>
      </c>
      <c r="H2247" s="54">
        <f>DATEDIF(Table4_2[[#This Row],[Date of Birth]],$K$1,"y")</f>
        <v>19</v>
      </c>
    </row>
    <row r="2248" spans="1:8" x14ac:dyDescent="0.3">
      <c r="A2248" t="s">
        <v>922</v>
      </c>
      <c r="B2248" s="77">
        <v>24774</v>
      </c>
      <c r="C2248" s="54">
        <v>2</v>
      </c>
      <c r="D2248" s="2">
        <v>11881.97</v>
      </c>
      <c r="E2248" t="s">
        <v>2345</v>
      </c>
      <c r="F2248" t="s">
        <v>2347</v>
      </c>
      <c r="G2248" t="s">
        <v>2346</v>
      </c>
      <c r="H2248" s="54">
        <f>DATEDIF(Table4_2[[#This Row],[Date of Birth]],$K$1,"y")</f>
        <v>55</v>
      </c>
    </row>
    <row r="2249" spans="1:8" x14ac:dyDescent="0.3">
      <c r="A2249" t="s">
        <v>923</v>
      </c>
      <c r="B2249" s="77">
        <v>24667</v>
      </c>
      <c r="C2249" s="54">
        <v>2</v>
      </c>
      <c r="D2249" s="2">
        <v>11881.36</v>
      </c>
      <c r="E2249" t="s">
        <v>2345</v>
      </c>
      <c r="F2249" t="s">
        <v>2344</v>
      </c>
      <c r="G2249" t="s">
        <v>2349</v>
      </c>
      <c r="H2249" s="54">
        <f>DATEDIF(Table4_2[[#This Row],[Date of Birth]],$K$1,"y")</f>
        <v>55</v>
      </c>
    </row>
    <row r="2250" spans="1:8" x14ac:dyDescent="0.3">
      <c r="A2250" t="s">
        <v>924</v>
      </c>
      <c r="B2250" s="77">
        <v>24708</v>
      </c>
      <c r="C2250" s="54">
        <v>1</v>
      </c>
      <c r="D2250" s="2">
        <v>11879.1</v>
      </c>
      <c r="E2250" t="s">
        <v>2345</v>
      </c>
      <c r="F2250" t="s">
        <v>2345</v>
      </c>
      <c r="G2250" t="s">
        <v>2355</v>
      </c>
      <c r="H2250" s="54">
        <f>DATEDIF(Table4_2[[#This Row],[Date of Birth]],$K$1,"y")</f>
        <v>55</v>
      </c>
    </row>
    <row r="2251" spans="1:8" x14ac:dyDescent="0.3">
      <c r="A2251" t="s">
        <v>97</v>
      </c>
      <c r="B2251" s="77">
        <v>36343</v>
      </c>
      <c r="C2251" s="54">
        <v>1</v>
      </c>
      <c r="D2251" s="2">
        <v>40904.199999999997</v>
      </c>
      <c r="E2251" t="s">
        <v>2347</v>
      </c>
      <c r="F2251" t="s">
        <v>2347</v>
      </c>
      <c r="G2251" t="s">
        <v>2355</v>
      </c>
      <c r="H2251" s="54">
        <f>DATEDIF(Table4_2[[#This Row],[Date of Birth]],$K$1,"y")</f>
        <v>23</v>
      </c>
    </row>
    <row r="2252" spans="1:8" x14ac:dyDescent="0.3">
      <c r="A2252" t="s">
        <v>925</v>
      </c>
      <c r="B2252" s="77">
        <v>27217</v>
      </c>
      <c r="C2252" s="54">
        <v>0</v>
      </c>
      <c r="D2252" s="2">
        <v>11858.56</v>
      </c>
      <c r="E2252" t="s">
        <v>2345</v>
      </c>
      <c r="F2252" t="s">
        <v>2345</v>
      </c>
      <c r="G2252" t="s">
        <v>2349</v>
      </c>
      <c r="H2252" s="54">
        <f>DATEDIF(Table4_2[[#This Row],[Date of Birth]],$K$1,"y")</f>
        <v>48</v>
      </c>
    </row>
    <row r="2253" spans="1:8" x14ac:dyDescent="0.3">
      <c r="A2253" t="s">
        <v>926</v>
      </c>
      <c r="B2253" s="77">
        <v>23649</v>
      </c>
      <c r="C2253" s="54">
        <v>0</v>
      </c>
      <c r="D2253" s="2">
        <v>11856.41</v>
      </c>
      <c r="E2253" t="s">
        <v>2345</v>
      </c>
      <c r="F2253" t="s">
        <v>2344</v>
      </c>
      <c r="G2253" t="s">
        <v>2346</v>
      </c>
      <c r="H2253" s="54">
        <f>DATEDIF(Table4_2[[#This Row],[Date of Birth]],$K$1,"y")</f>
        <v>58</v>
      </c>
    </row>
    <row r="2254" spans="1:8" x14ac:dyDescent="0.3">
      <c r="A2254" t="s">
        <v>927</v>
      </c>
      <c r="B2254" s="77">
        <v>23555</v>
      </c>
      <c r="C2254" s="54">
        <v>0</v>
      </c>
      <c r="D2254" s="2">
        <v>11848.14</v>
      </c>
      <c r="E2254" t="s">
        <v>2345</v>
      </c>
      <c r="F2254" t="s">
        <v>2344</v>
      </c>
      <c r="G2254" t="s">
        <v>2349</v>
      </c>
      <c r="H2254" s="54">
        <f>DATEDIF(Table4_2[[#This Row],[Date of Birth]],$K$1,"y")</f>
        <v>58</v>
      </c>
    </row>
    <row r="2255" spans="1:8" x14ac:dyDescent="0.3">
      <c r="A2255" t="s">
        <v>928</v>
      </c>
      <c r="B2255" s="77">
        <v>24056</v>
      </c>
      <c r="C2255" s="54">
        <v>0</v>
      </c>
      <c r="D2255" s="2">
        <v>11842.62</v>
      </c>
      <c r="E2255" t="s">
        <v>2345</v>
      </c>
      <c r="F2255" t="s">
        <v>2345</v>
      </c>
      <c r="G2255" t="s">
        <v>2348</v>
      </c>
      <c r="H2255" s="54">
        <f>DATEDIF(Table4_2[[#This Row],[Date of Birth]],$K$1,"y")</f>
        <v>57</v>
      </c>
    </row>
    <row r="2256" spans="1:8" x14ac:dyDescent="0.3">
      <c r="A2256" t="s">
        <v>929</v>
      </c>
      <c r="B2256" s="77">
        <v>23569</v>
      </c>
      <c r="C2256" s="54">
        <v>0</v>
      </c>
      <c r="D2256" s="2">
        <v>11842.44</v>
      </c>
      <c r="E2256" t="s">
        <v>2345</v>
      </c>
      <c r="F2256" t="s">
        <v>2344</v>
      </c>
      <c r="G2256" t="s">
        <v>2349</v>
      </c>
      <c r="H2256" s="54">
        <f>DATEDIF(Table4_2[[#This Row],[Date of Birth]],$K$1,"y")</f>
        <v>58</v>
      </c>
    </row>
    <row r="2257" spans="1:8" x14ac:dyDescent="0.3">
      <c r="A2257" t="s">
        <v>930</v>
      </c>
      <c r="B2257" s="77">
        <v>24010</v>
      </c>
      <c r="C2257" s="54">
        <v>0</v>
      </c>
      <c r="D2257" s="2">
        <v>11840.78</v>
      </c>
      <c r="E2257" t="s">
        <v>2345</v>
      </c>
      <c r="F2257" t="s">
        <v>2344</v>
      </c>
      <c r="G2257" t="s">
        <v>2348</v>
      </c>
      <c r="H2257" s="54">
        <f>DATEDIF(Table4_2[[#This Row],[Date of Birth]],$K$1,"y")</f>
        <v>57</v>
      </c>
    </row>
    <row r="2258" spans="1:8" x14ac:dyDescent="0.3">
      <c r="A2258" t="s">
        <v>931</v>
      </c>
      <c r="B2258" s="77">
        <v>23631</v>
      </c>
      <c r="C2258" s="54">
        <v>0</v>
      </c>
      <c r="D2258" s="2">
        <v>11837.16</v>
      </c>
      <c r="E2258" t="s">
        <v>2345</v>
      </c>
      <c r="F2258" t="s">
        <v>2345</v>
      </c>
      <c r="G2258" t="s">
        <v>2349</v>
      </c>
      <c r="H2258" s="54">
        <f>DATEDIF(Table4_2[[#This Row],[Date of Birth]],$K$1,"y")</f>
        <v>58</v>
      </c>
    </row>
    <row r="2259" spans="1:8" x14ac:dyDescent="0.3">
      <c r="A2259" t="s">
        <v>932</v>
      </c>
      <c r="B2259" s="77">
        <v>23555</v>
      </c>
      <c r="C2259" s="54">
        <v>0</v>
      </c>
      <c r="D2259" s="2">
        <v>11833.78</v>
      </c>
      <c r="E2259" t="s">
        <v>2345</v>
      </c>
      <c r="F2259" t="s">
        <v>2345</v>
      </c>
      <c r="G2259" t="s">
        <v>2346</v>
      </c>
      <c r="H2259" s="54">
        <f>DATEDIF(Table4_2[[#This Row],[Date of Birth]],$K$1,"y")</f>
        <v>58</v>
      </c>
    </row>
    <row r="2260" spans="1:8" x14ac:dyDescent="0.3">
      <c r="A2260" t="s">
        <v>933</v>
      </c>
      <c r="B2260" s="77">
        <v>24018</v>
      </c>
      <c r="C2260" s="54">
        <v>0</v>
      </c>
      <c r="D2260" s="2">
        <v>11830.61</v>
      </c>
      <c r="E2260" t="s">
        <v>2345</v>
      </c>
      <c r="F2260" t="s">
        <v>2347</v>
      </c>
      <c r="G2260" t="s">
        <v>2348</v>
      </c>
      <c r="H2260" s="54">
        <f>DATEDIF(Table4_2[[#This Row],[Date of Birth]],$K$1,"y")</f>
        <v>57</v>
      </c>
    </row>
    <row r="2261" spans="1:8" x14ac:dyDescent="0.3">
      <c r="A2261" t="s">
        <v>934</v>
      </c>
      <c r="B2261" s="77">
        <v>30275</v>
      </c>
      <c r="C2261" s="54">
        <v>3</v>
      </c>
      <c r="D2261" s="2">
        <v>11773.06</v>
      </c>
      <c r="E2261" t="s">
        <v>2345</v>
      </c>
      <c r="F2261" t="s">
        <v>2345</v>
      </c>
      <c r="G2261" t="s">
        <v>2361</v>
      </c>
      <c r="H2261" s="54">
        <f>DATEDIF(Table4_2[[#This Row],[Date of Birth]],$K$1,"y")</f>
        <v>40</v>
      </c>
    </row>
    <row r="2262" spans="1:8" x14ac:dyDescent="0.3">
      <c r="A2262" t="s">
        <v>98</v>
      </c>
      <c r="B2262" s="77">
        <v>26460</v>
      </c>
      <c r="C2262" s="54">
        <v>0</v>
      </c>
      <c r="D2262" s="2">
        <v>40817.85</v>
      </c>
      <c r="E2262" t="s">
        <v>2347</v>
      </c>
      <c r="F2262" t="s">
        <v>2345</v>
      </c>
      <c r="G2262" t="s">
        <v>2349</v>
      </c>
      <c r="H2262" s="54">
        <f>DATEDIF(Table4_2[[#This Row],[Date of Birth]],$K$1,"y")</f>
        <v>50</v>
      </c>
    </row>
    <row r="2263" spans="1:8" x14ac:dyDescent="0.3">
      <c r="A2263" t="s">
        <v>935</v>
      </c>
      <c r="B2263" s="77">
        <v>24313</v>
      </c>
      <c r="C2263" s="54">
        <v>1</v>
      </c>
      <c r="D2263" s="2">
        <v>11763</v>
      </c>
      <c r="E2263" t="s">
        <v>2345</v>
      </c>
      <c r="F2263" t="s">
        <v>2345</v>
      </c>
      <c r="G2263" t="s">
        <v>2352</v>
      </c>
      <c r="H2263" s="54">
        <f>DATEDIF(Table4_2[[#This Row],[Date of Birth]],$K$1,"y")</f>
        <v>56</v>
      </c>
    </row>
    <row r="2264" spans="1:8" x14ac:dyDescent="0.3">
      <c r="A2264" t="s">
        <v>936</v>
      </c>
      <c r="B2264" s="77">
        <v>29165</v>
      </c>
      <c r="C2264" s="54">
        <v>2</v>
      </c>
      <c r="D2264" s="2">
        <v>11752.68</v>
      </c>
      <c r="E2264" t="s">
        <v>2345</v>
      </c>
      <c r="F2264" t="s">
        <v>2347</v>
      </c>
      <c r="G2264" t="s">
        <v>2361</v>
      </c>
      <c r="H2264" s="54">
        <f>DATEDIF(Table4_2[[#This Row],[Date of Birth]],$K$1,"y")</f>
        <v>43</v>
      </c>
    </row>
    <row r="2265" spans="1:8" x14ac:dyDescent="0.3">
      <c r="A2265" t="s">
        <v>937</v>
      </c>
      <c r="B2265" s="77">
        <v>23713</v>
      </c>
      <c r="C2265" s="54">
        <v>0</v>
      </c>
      <c r="D2265" s="2">
        <v>11743.93</v>
      </c>
      <c r="E2265" t="s">
        <v>2345</v>
      </c>
      <c r="F2265" t="s">
        <v>2347</v>
      </c>
      <c r="G2265" t="s">
        <v>2348</v>
      </c>
      <c r="H2265" s="54">
        <f>DATEDIF(Table4_2[[#This Row],[Date of Birth]],$K$1,"y")</f>
        <v>58</v>
      </c>
    </row>
    <row r="2266" spans="1:8" x14ac:dyDescent="0.3">
      <c r="A2266" t="s">
        <v>938</v>
      </c>
      <c r="B2266" s="77">
        <v>23171</v>
      </c>
      <c r="C2266" s="54">
        <v>0</v>
      </c>
      <c r="D2266" s="2">
        <v>11743.3</v>
      </c>
      <c r="E2266" t="s">
        <v>2345</v>
      </c>
      <c r="F2266" t="s">
        <v>2345</v>
      </c>
      <c r="G2266" t="s">
        <v>2346</v>
      </c>
      <c r="H2266" s="54">
        <f>DATEDIF(Table4_2[[#This Row],[Date of Birth]],$K$1,"y")</f>
        <v>59</v>
      </c>
    </row>
    <row r="2267" spans="1:8" x14ac:dyDescent="0.3">
      <c r="A2267" t="s">
        <v>939</v>
      </c>
      <c r="B2267" s="77">
        <v>25519</v>
      </c>
      <c r="C2267" s="54">
        <v>3</v>
      </c>
      <c r="D2267" s="2">
        <v>11741.73</v>
      </c>
      <c r="E2267" t="s">
        <v>2345</v>
      </c>
      <c r="F2267" t="s">
        <v>2347</v>
      </c>
      <c r="G2267" t="s">
        <v>2349</v>
      </c>
      <c r="H2267" s="54">
        <f>DATEDIF(Table4_2[[#This Row],[Date of Birth]],$K$1,"y")</f>
        <v>53</v>
      </c>
    </row>
    <row r="2268" spans="1:8" x14ac:dyDescent="0.3">
      <c r="A2268" t="s">
        <v>940</v>
      </c>
      <c r="B2268" s="77">
        <v>32391</v>
      </c>
      <c r="C2268" s="54">
        <v>2</v>
      </c>
      <c r="D2268" s="2">
        <v>11737.85</v>
      </c>
      <c r="E2268" t="s">
        <v>2345</v>
      </c>
      <c r="F2268" t="s">
        <v>2347</v>
      </c>
      <c r="G2268" t="s">
        <v>2349</v>
      </c>
      <c r="H2268" s="54">
        <f>DATEDIF(Table4_2[[#This Row],[Date of Birth]],$K$1,"y")</f>
        <v>34</v>
      </c>
    </row>
    <row r="2269" spans="1:8" x14ac:dyDescent="0.3">
      <c r="A2269" t="s">
        <v>941</v>
      </c>
      <c r="B2269" s="77">
        <v>23690</v>
      </c>
      <c r="C2269" s="54">
        <v>0</v>
      </c>
      <c r="D2269" s="2">
        <v>11735.88</v>
      </c>
      <c r="E2269" t="s">
        <v>2345</v>
      </c>
      <c r="F2269" t="s">
        <v>2347</v>
      </c>
      <c r="G2269" t="s">
        <v>2348</v>
      </c>
      <c r="H2269" s="54">
        <f>DATEDIF(Table4_2[[#This Row],[Date of Birth]],$K$1,"y")</f>
        <v>58</v>
      </c>
    </row>
    <row r="2270" spans="1:8" x14ac:dyDescent="0.3">
      <c r="A2270" t="s">
        <v>942</v>
      </c>
      <c r="B2270" s="77">
        <v>31012</v>
      </c>
      <c r="C2270" s="54">
        <v>3</v>
      </c>
      <c r="D2270" s="2">
        <v>11730.82</v>
      </c>
      <c r="E2270" t="s">
        <v>2345</v>
      </c>
      <c r="F2270" t="s">
        <v>2345</v>
      </c>
      <c r="G2270" t="s">
        <v>2361</v>
      </c>
      <c r="H2270" s="54">
        <f>DATEDIF(Table4_2[[#This Row],[Date of Birth]],$K$1,"y")</f>
        <v>38</v>
      </c>
    </row>
    <row r="2271" spans="1:8" x14ac:dyDescent="0.3">
      <c r="A2271" t="s">
        <v>943</v>
      </c>
      <c r="B2271" s="77">
        <v>25488</v>
      </c>
      <c r="C2271" s="54">
        <v>2</v>
      </c>
      <c r="D2271" s="2">
        <v>11729.68</v>
      </c>
      <c r="E2271" t="s">
        <v>2345</v>
      </c>
      <c r="F2271" t="s">
        <v>2347</v>
      </c>
      <c r="G2271" t="s">
        <v>2355</v>
      </c>
      <c r="H2271" s="54">
        <f>DATEDIF(Table4_2[[#This Row],[Date of Birth]],$K$1,"y")</f>
        <v>53</v>
      </c>
    </row>
    <row r="2272" spans="1:8" x14ac:dyDescent="0.3">
      <c r="A2272" t="s">
        <v>944</v>
      </c>
      <c r="B2272" s="77">
        <v>30245</v>
      </c>
      <c r="C2272" s="54">
        <v>3</v>
      </c>
      <c r="D2272" s="2">
        <v>11712.97</v>
      </c>
      <c r="E2272" t="s">
        <v>2345</v>
      </c>
      <c r="F2272" t="s">
        <v>2344</v>
      </c>
      <c r="G2272" t="s">
        <v>2358</v>
      </c>
      <c r="H2272" s="54">
        <f>DATEDIF(Table4_2[[#This Row],[Date of Birth]],$K$1,"y")</f>
        <v>40</v>
      </c>
    </row>
    <row r="2273" spans="1:8" x14ac:dyDescent="0.3">
      <c r="A2273" t="s">
        <v>99</v>
      </c>
      <c r="B2273" s="77">
        <v>28120</v>
      </c>
      <c r="C2273" s="54">
        <v>3</v>
      </c>
      <c r="D2273" s="2">
        <v>40720.550000000003</v>
      </c>
      <c r="E2273" t="s">
        <v>2347</v>
      </c>
      <c r="F2273" t="s">
        <v>2345</v>
      </c>
      <c r="G2273" t="s">
        <v>2348</v>
      </c>
      <c r="H2273" s="54">
        <f>DATEDIF(Table4_2[[#This Row],[Date of Birth]],$K$1,"y")</f>
        <v>46</v>
      </c>
    </row>
    <row r="2274" spans="1:8" x14ac:dyDescent="0.3">
      <c r="A2274" t="s">
        <v>945</v>
      </c>
      <c r="B2274" s="77">
        <v>25903</v>
      </c>
      <c r="C2274" s="54">
        <v>0</v>
      </c>
      <c r="D2274" s="2">
        <v>11696.52</v>
      </c>
      <c r="E2274" t="s">
        <v>2345</v>
      </c>
      <c r="F2274" t="s">
        <v>2347</v>
      </c>
      <c r="G2274" t="s">
        <v>2358</v>
      </c>
      <c r="H2274" s="54">
        <f>DATEDIF(Table4_2[[#This Row],[Date of Birth]],$K$1,"y")</f>
        <v>52</v>
      </c>
    </row>
    <row r="2275" spans="1:8" x14ac:dyDescent="0.3">
      <c r="A2275" t="s">
        <v>946</v>
      </c>
      <c r="B2275" s="77">
        <v>24420</v>
      </c>
      <c r="C2275" s="54">
        <v>1</v>
      </c>
      <c r="D2275" s="2">
        <v>11674.13</v>
      </c>
      <c r="E2275" t="s">
        <v>2345</v>
      </c>
      <c r="F2275" t="s">
        <v>2347</v>
      </c>
      <c r="G2275" t="s">
        <v>2349</v>
      </c>
      <c r="H2275" s="54">
        <f>DATEDIF(Table4_2[[#This Row],[Date of Birth]],$K$1,"y")</f>
        <v>56</v>
      </c>
    </row>
    <row r="2276" spans="1:8" x14ac:dyDescent="0.3">
      <c r="A2276" t="s">
        <v>947</v>
      </c>
      <c r="B2276" s="77">
        <v>24342</v>
      </c>
      <c r="C2276" s="54">
        <v>0</v>
      </c>
      <c r="D2276" s="2">
        <v>11658.38</v>
      </c>
      <c r="E2276" t="s">
        <v>2345</v>
      </c>
      <c r="F2276" t="s">
        <v>2345</v>
      </c>
      <c r="G2276" t="s">
        <v>2355</v>
      </c>
      <c r="H2276" s="54">
        <f>DATEDIF(Table4_2[[#This Row],[Date of Birth]],$K$1,"y")</f>
        <v>56</v>
      </c>
    </row>
    <row r="2277" spans="1:8" x14ac:dyDescent="0.3">
      <c r="A2277" t="s">
        <v>948</v>
      </c>
      <c r="B2277" s="77">
        <v>24294</v>
      </c>
      <c r="C2277" s="54">
        <v>0</v>
      </c>
      <c r="D2277" s="2">
        <v>11658.12</v>
      </c>
      <c r="E2277" t="s">
        <v>2345</v>
      </c>
      <c r="F2277" t="s">
        <v>2347</v>
      </c>
      <c r="G2277" t="s">
        <v>2355</v>
      </c>
      <c r="H2277" s="54">
        <f>DATEDIF(Table4_2[[#This Row],[Date of Birth]],$K$1,"y")</f>
        <v>56</v>
      </c>
    </row>
    <row r="2278" spans="1:8" x14ac:dyDescent="0.3">
      <c r="A2278" t="s">
        <v>949</v>
      </c>
      <c r="B2278" s="77">
        <v>34535</v>
      </c>
      <c r="C2278" s="54">
        <v>0</v>
      </c>
      <c r="D2278" s="2">
        <v>11657.81</v>
      </c>
      <c r="E2278" t="s">
        <v>2345</v>
      </c>
      <c r="F2278" t="s">
        <v>2344</v>
      </c>
      <c r="G2278" t="s">
        <v>2356</v>
      </c>
      <c r="H2278" s="54">
        <f>DATEDIF(Table4_2[[#This Row],[Date of Birth]],$K$1,"y")</f>
        <v>28</v>
      </c>
    </row>
    <row r="2279" spans="1:8" x14ac:dyDescent="0.3">
      <c r="A2279" t="s">
        <v>950</v>
      </c>
      <c r="B2279" s="77">
        <v>24384</v>
      </c>
      <c r="C2279" s="54">
        <v>0</v>
      </c>
      <c r="D2279" s="2">
        <v>11657.72</v>
      </c>
      <c r="E2279" t="s">
        <v>2345</v>
      </c>
      <c r="F2279" t="s">
        <v>2344</v>
      </c>
      <c r="G2279" t="s">
        <v>2355</v>
      </c>
      <c r="H2279" s="54">
        <f>DATEDIF(Table4_2[[#This Row],[Date of Birth]],$K$1,"y")</f>
        <v>56</v>
      </c>
    </row>
    <row r="2280" spans="1:8" x14ac:dyDescent="0.3">
      <c r="A2280" t="s">
        <v>951</v>
      </c>
      <c r="B2280" s="77">
        <v>31610</v>
      </c>
      <c r="C2280" s="54">
        <v>3</v>
      </c>
      <c r="D2280" s="2">
        <v>11625.11</v>
      </c>
      <c r="E2280" t="s">
        <v>2345</v>
      </c>
      <c r="F2280" t="s">
        <v>2345</v>
      </c>
      <c r="G2280" t="s">
        <v>2362</v>
      </c>
      <c r="H2280" s="54">
        <f>DATEDIF(Table4_2[[#This Row],[Date of Birth]],$K$1,"y")</f>
        <v>36</v>
      </c>
    </row>
    <row r="2281" spans="1:8" x14ac:dyDescent="0.3">
      <c r="A2281" t="s">
        <v>952</v>
      </c>
      <c r="B2281" s="77">
        <v>23548</v>
      </c>
      <c r="C2281" s="54">
        <v>0</v>
      </c>
      <c r="D2281" s="2">
        <v>11602.75</v>
      </c>
      <c r="E2281" t="s">
        <v>2345</v>
      </c>
      <c r="F2281" t="s">
        <v>2347</v>
      </c>
      <c r="G2281" t="s">
        <v>2360</v>
      </c>
      <c r="H2281" s="54">
        <f>DATEDIF(Table4_2[[#This Row],[Date of Birth]],$K$1,"y")</f>
        <v>58</v>
      </c>
    </row>
    <row r="2282" spans="1:8" x14ac:dyDescent="0.3">
      <c r="A2282" t="s">
        <v>953</v>
      </c>
      <c r="B2282" s="77">
        <v>24052</v>
      </c>
      <c r="C2282" s="54">
        <v>1</v>
      </c>
      <c r="D2282" s="2">
        <v>11576.13</v>
      </c>
      <c r="E2282" t="s">
        <v>2345</v>
      </c>
      <c r="F2282" t="s">
        <v>2345</v>
      </c>
      <c r="G2282" t="s">
        <v>2349</v>
      </c>
      <c r="H2282" s="54">
        <f>DATEDIF(Table4_2[[#This Row],[Date of Birth]],$K$1,"y")</f>
        <v>57</v>
      </c>
    </row>
    <row r="2283" spans="1:8" x14ac:dyDescent="0.3">
      <c r="A2283" t="s">
        <v>954</v>
      </c>
      <c r="B2283" s="77">
        <v>24101</v>
      </c>
      <c r="C2283" s="54">
        <v>0</v>
      </c>
      <c r="D2283" s="2">
        <v>11566.3</v>
      </c>
      <c r="E2283" t="s">
        <v>2345</v>
      </c>
      <c r="F2283" t="s">
        <v>2345</v>
      </c>
      <c r="G2283" t="s">
        <v>2352</v>
      </c>
      <c r="H2283" s="54">
        <f>DATEDIF(Table4_2[[#This Row],[Date of Birth]],$K$1,"y")</f>
        <v>57</v>
      </c>
    </row>
    <row r="2284" spans="1:8" x14ac:dyDescent="0.3">
      <c r="A2284" t="s">
        <v>100</v>
      </c>
      <c r="B2284" s="77">
        <v>25836</v>
      </c>
      <c r="C2284" s="54">
        <v>0</v>
      </c>
      <c r="D2284" s="2">
        <v>40692.910000000003</v>
      </c>
      <c r="E2284" t="s">
        <v>2347</v>
      </c>
      <c r="F2284" t="s">
        <v>2347</v>
      </c>
      <c r="G2284" t="s">
        <v>2349</v>
      </c>
      <c r="H2284" s="54">
        <f>DATEDIF(Table4_2[[#This Row],[Date of Birth]],$K$1,"y")</f>
        <v>52</v>
      </c>
    </row>
    <row r="2285" spans="1:8" x14ac:dyDescent="0.3">
      <c r="A2285" t="s">
        <v>955</v>
      </c>
      <c r="B2285" s="77">
        <v>24042</v>
      </c>
      <c r="C2285" s="54">
        <v>1</v>
      </c>
      <c r="D2285" s="2">
        <v>11554.22</v>
      </c>
      <c r="E2285" t="s">
        <v>2345</v>
      </c>
      <c r="F2285" t="s">
        <v>2347</v>
      </c>
      <c r="G2285" t="s">
        <v>2346</v>
      </c>
      <c r="H2285" s="54">
        <f>DATEDIF(Table4_2[[#This Row],[Date of Birth]],$K$1,"y")</f>
        <v>57</v>
      </c>
    </row>
    <row r="2286" spans="1:8" x14ac:dyDescent="0.3">
      <c r="A2286" t="s">
        <v>956</v>
      </c>
      <c r="B2286" s="77">
        <v>26868</v>
      </c>
      <c r="C2286" s="54">
        <v>5</v>
      </c>
      <c r="D2286" s="2">
        <v>11552.9</v>
      </c>
      <c r="E2286" t="s">
        <v>2345</v>
      </c>
      <c r="F2286" t="s">
        <v>2344</v>
      </c>
      <c r="G2286" t="s">
        <v>2349</v>
      </c>
      <c r="H2286" s="54">
        <f>DATEDIF(Table4_2[[#This Row],[Date of Birth]],$K$1,"y")</f>
        <v>49</v>
      </c>
    </row>
    <row r="2287" spans="1:8" x14ac:dyDescent="0.3">
      <c r="A2287" t="s">
        <v>957</v>
      </c>
      <c r="B2287" s="77">
        <v>26268</v>
      </c>
      <c r="C2287" s="54">
        <v>0</v>
      </c>
      <c r="D2287" s="2">
        <v>11540.25</v>
      </c>
      <c r="E2287" t="s">
        <v>2345</v>
      </c>
      <c r="F2287" t="s">
        <v>2347</v>
      </c>
      <c r="G2287" t="s">
        <v>2348</v>
      </c>
      <c r="H2287" s="54">
        <f>DATEDIF(Table4_2[[#This Row],[Date of Birth]],$K$1,"y")</f>
        <v>51</v>
      </c>
    </row>
    <row r="2288" spans="1:8" x14ac:dyDescent="0.3">
      <c r="A2288" t="s">
        <v>958</v>
      </c>
      <c r="B2288" s="77">
        <v>25156</v>
      </c>
      <c r="C2288" s="54">
        <v>2</v>
      </c>
      <c r="D2288" s="2">
        <v>11538.42</v>
      </c>
      <c r="E2288" t="s">
        <v>2345</v>
      </c>
      <c r="F2288" t="s">
        <v>2347</v>
      </c>
      <c r="G2288" t="s">
        <v>2349</v>
      </c>
      <c r="H2288" s="54">
        <f>DATEDIF(Table4_2[[#This Row],[Date of Birth]],$K$1,"y")</f>
        <v>54</v>
      </c>
    </row>
    <row r="2289" spans="1:8" x14ac:dyDescent="0.3">
      <c r="A2289" t="s">
        <v>959</v>
      </c>
      <c r="B2289" s="77">
        <v>24018</v>
      </c>
      <c r="C2289" s="54">
        <v>0</v>
      </c>
      <c r="D2289" s="2">
        <v>11534.87</v>
      </c>
      <c r="E2289" t="s">
        <v>2345</v>
      </c>
      <c r="F2289" t="s">
        <v>2347</v>
      </c>
      <c r="G2289" t="s">
        <v>2359</v>
      </c>
      <c r="H2289" s="54">
        <f>DATEDIF(Table4_2[[#This Row],[Date of Birth]],$K$1,"y")</f>
        <v>57</v>
      </c>
    </row>
    <row r="2290" spans="1:8" x14ac:dyDescent="0.3">
      <c r="A2290" t="s">
        <v>960</v>
      </c>
      <c r="B2290" s="77">
        <v>25772</v>
      </c>
      <c r="C2290" s="54">
        <v>0</v>
      </c>
      <c r="D2290" s="2">
        <v>11530.12</v>
      </c>
      <c r="E2290" t="s">
        <v>2345</v>
      </c>
      <c r="F2290" t="s">
        <v>2347</v>
      </c>
      <c r="G2290" t="s">
        <v>2348</v>
      </c>
      <c r="H2290" s="54">
        <f>DATEDIF(Table4_2[[#This Row],[Date of Birth]],$K$1,"y")</f>
        <v>52</v>
      </c>
    </row>
    <row r="2291" spans="1:8" x14ac:dyDescent="0.3">
      <c r="A2291" t="s">
        <v>961</v>
      </c>
      <c r="B2291" s="77">
        <v>32306</v>
      </c>
      <c r="C2291" s="54">
        <v>3</v>
      </c>
      <c r="D2291" s="2">
        <v>11524.25</v>
      </c>
      <c r="E2291" t="s">
        <v>2345</v>
      </c>
      <c r="F2291" t="s">
        <v>2347</v>
      </c>
      <c r="G2291" t="s">
        <v>2361</v>
      </c>
      <c r="H2291" s="54">
        <f>DATEDIF(Table4_2[[#This Row],[Date of Birth]],$K$1,"y")</f>
        <v>34</v>
      </c>
    </row>
    <row r="2292" spans="1:8" x14ac:dyDescent="0.3">
      <c r="A2292" t="s">
        <v>962</v>
      </c>
      <c r="B2292" s="77">
        <v>26286</v>
      </c>
      <c r="C2292" s="54">
        <v>4</v>
      </c>
      <c r="D2292" s="2">
        <v>11520.1</v>
      </c>
      <c r="E2292" t="s">
        <v>2345</v>
      </c>
      <c r="F2292" t="s">
        <v>2347</v>
      </c>
      <c r="G2292" t="s">
        <v>2348</v>
      </c>
      <c r="H2292" s="54">
        <f>DATEDIF(Table4_2[[#This Row],[Date of Birth]],$K$1,"y")</f>
        <v>51</v>
      </c>
    </row>
    <row r="2293" spans="1:8" x14ac:dyDescent="0.3">
      <c r="A2293" t="s">
        <v>963</v>
      </c>
      <c r="B2293" s="77">
        <v>25013</v>
      </c>
      <c r="C2293" s="54">
        <v>1</v>
      </c>
      <c r="D2293" s="2">
        <v>11512.41</v>
      </c>
      <c r="E2293" t="s">
        <v>2345</v>
      </c>
      <c r="F2293" t="s">
        <v>2347</v>
      </c>
      <c r="G2293" t="s">
        <v>2355</v>
      </c>
      <c r="H2293" s="54">
        <f>DATEDIF(Table4_2[[#This Row],[Date of Birth]],$K$1,"y")</f>
        <v>54</v>
      </c>
    </row>
    <row r="2294" spans="1:8" x14ac:dyDescent="0.3">
      <c r="A2294" t="s">
        <v>964</v>
      </c>
      <c r="B2294" s="77">
        <v>32787</v>
      </c>
      <c r="C2294" s="54">
        <v>3</v>
      </c>
      <c r="D2294" s="2">
        <v>11511.61</v>
      </c>
      <c r="E2294" t="s">
        <v>2345</v>
      </c>
      <c r="F2294" t="s">
        <v>2345</v>
      </c>
      <c r="G2294" t="s">
        <v>2361</v>
      </c>
      <c r="H2294" s="54">
        <f>DATEDIF(Table4_2[[#This Row],[Date of Birth]],$K$1,"y")</f>
        <v>33</v>
      </c>
    </row>
    <row r="2295" spans="1:8" x14ac:dyDescent="0.3">
      <c r="A2295" t="s">
        <v>101</v>
      </c>
      <c r="B2295" s="77">
        <v>27585</v>
      </c>
      <c r="C2295" s="54">
        <v>1</v>
      </c>
      <c r="D2295" s="2">
        <v>40590.550000000003</v>
      </c>
      <c r="E2295" t="s">
        <v>2347</v>
      </c>
      <c r="F2295" t="s">
        <v>2345</v>
      </c>
      <c r="G2295" t="s">
        <v>2348</v>
      </c>
      <c r="H2295" s="54">
        <f>DATEDIF(Table4_2[[#This Row],[Date of Birth]],$K$1,"y")</f>
        <v>47</v>
      </c>
    </row>
    <row r="2296" spans="1:8" x14ac:dyDescent="0.3">
      <c r="A2296" t="s">
        <v>965</v>
      </c>
      <c r="B2296" s="77">
        <v>25426</v>
      </c>
      <c r="C2296" s="54">
        <v>0</v>
      </c>
      <c r="D2296" s="2">
        <v>11497.69</v>
      </c>
      <c r="E2296" t="s">
        <v>2345</v>
      </c>
      <c r="F2296" t="s">
        <v>2347</v>
      </c>
      <c r="G2296" t="s">
        <v>2348</v>
      </c>
      <c r="H2296" s="54">
        <f>DATEDIF(Table4_2[[#This Row],[Date of Birth]],$K$1,"y")</f>
        <v>53</v>
      </c>
    </row>
    <row r="2297" spans="1:8" x14ac:dyDescent="0.3">
      <c r="A2297" t="s">
        <v>966</v>
      </c>
      <c r="B2297" s="77">
        <v>30474</v>
      </c>
      <c r="C2297" s="54">
        <v>3</v>
      </c>
      <c r="D2297" s="2">
        <v>11492.46</v>
      </c>
      <c r="E2297" t="s">
        <v>2345</v>
      </c>
      <c r="F2297" t="s">
        <v>2345</v>
      </c>
      <c r="G2297" t="s">
        <v>2361</v>
      </c>
      <c r="H2297" s="54">
        <f>DATEDIF(Table4_2[[#This Row],[Date of Birth]],$K$1,"y")</f>
        <v>40</v>
      </c>
    </row>
    <row r="2298" spans="1:8" x14ac:dyDescent="0.3">
      <c r="A2298" t="s">
        <v>967</v>
      </c>
      <c r="B2298" s="77">
        <v>25854</v>
      </c>
      <c r="C2298" s="54">
        <v>3</v>
      </c>
      <c r="D2298" s="2">
        <v>11488.32</v>
      </c>
      <c r="E2298" t="s">
        <v>2345</v>
      </c>
      <c r="F2298" t="s">
        <v>2347</v>
      </c>
      <c r="G2298" t="s">
        <v>2357</v>
      </c>
      <c r="H2298" s="54">
        <f>DATEDIF(Table4_2[[#This Row],[Date of Birth]],$K$1,"y")</f>
        <v>52</v>
      </c>
    </row>
    <row r="2299" spans="1:8" x14ac:dyDescent="0.3">
      <c r="A2299" t="s">
        <v>968</v>
      </c>
      <c r="B2299" s="77">
        <v>38240</v>
      </c>
      <c r="C2299" s="54">
        <v>0</v>
      </c>
      <c r="D2299" s="2">
        <v>11482.63</v>
      </c>
      <c r="E2299" t="s">
        <v>2345</v>
      </c>
      <c r="F2299" t="s">
        <v>2344</v>
      </c>
      <c r="G2299" t="s">
        <v>2346</v>
      </c>
      <c r="H2299" s="54">
        <f>DATEDIF(Table4_2[[#This Row],[Date of Birth]],$K$1,"y")</f>
        <v>18</v>
      </c>
    </row>
    <row r="2300" spans="1:8" x14ac:dyDescent="0.3">
      <c r="A2300" t="s">
        <v>969</v>
      </c>
      <c r="B2300" s="77">
        <v>24357</v>
      </c>
      <c r="C2300" s="54">
        <v>0</v>
      </c>
      <c r="D2300" s="2">
        <v>11478.14</v>
      </c>
      <c r="E2300" t="s">
        <v>2345</v>
      </c>
      <c r="F2300" t="s">
        <v>2344</v>
      </c>
      <c r="G2300" t="s">
        <v>2354</v>
      </c>
      <c r="H2300" s="54">
        <f>DATEDIF(Table4_2[[#This Row],[Date of Birth]],$K$1,"y")</f>
        <v>56</v>
      </c>
    </row>
    <row r="2301" spans="1:8" x14ac:dyDescent="0.3">
      <c r="A2301" t="s">
        <v>970</v>
      </c>
      <c r="B2301" s="77">
        <v>23916</v>
      </c>
      <c r="C2301" s="54">
        <v>0</v>
      </c>
      <c r="D2301" s="2">
        <v>11455.28</v>
      </c>
      <c r="E2301" t="s">
        <v>2345</v>
      </c>
      <c r="F2301" t="s">
        <v>2344</v>
      </c>
      <c r="G2301" t="s">
        <v>2349</v>
      </c>
      <c r="H2301" s="54">
        <f>DATEDIF(Table4_2[[#This Row],[Date of Birth]],$K$1,"y")</f>
        <v>57</v>
      </c>
    </row>
    <row r="2302" spans="1:8" x14ac:dyDescent="0.3">
      <c r="A2302" t="s">
        <v>971</v>
      </c>
      <c r="B2302" s="77">
        <v>24272</v>
      </c>
      <c r="C2302" s="54">
        <v>0</v>
      </c>
      <c r="D2302" s="2">
        <v>11454.02</v>
      </c>
      <c r="E2302" t="s">
        <v>2345</v>
      </c>
      <c r="F2302" t="s">
        <v>2347</v>
      </c>
      <c r="G2302" t="s">
        <v>2348</v>
      </c>
      <c r="H2302" s="54">
        <f>DATEDIF(Table4_2[[#This Row],[Date of Birth]],$K$1,"y")</f>
        <v>56</v>
      </c>
    </row>
    <row r="2303" spans="1:8" x14ac:dyDescent="0.3">
      <c r="A2303" t="s">
        <v>972</v>
      </c>
      <c r="B2303" s="77">
        <v>26188</v>
      </c>
      <c r="C2303" s="54">
        <v>3</v>
      </c>
      <c r="D2303" s="2">
        <v>11436.74</v>
      </c>
      <c r="E2303" t="s">
        <v>2345</v>
      </c>
      <c r="F2303" t="s">
        <v>2345</v>
      </c>
      <c r="G2303" t="s">
        <v>2348</v>
      </c>
      <c r="H2303" s="54">
        <f>DATEDIF(Table4_2[[#This Row],[Date of Birth]],$K$1,"y")</f>
        <v>51</v>
      </c>
    </row>
    <row r="2304" spans="1:8" x14ac:dyDescent="0.3">
      <c r="A2304" t="s">
        <v>973</v>
      </c>
      <c r="B2304" s="77">
        <v>29419</v>
      </c>
      <c r="C2304" s="54">
        <v>2</v>
      </c>
      <c r="D2304" s="2">
        <v>11435.74</v>
      </c>
      <c r="E2304" t="s">
        <v>2345</v>
      </c>
      <c r="F2304" t="s">
        <v>2345</v>
      </c>
      <c r="G2304" t="s">
        <v>2358</v>
      </c>
      <c r="H2304" s="54">
        <f>DATEDIF(Table4_2[[#This Row],[Date of Birth]],$K$1,"y")</f>
        <v>42</v>
      </c>
    </row>
    <row r="2305" spans="1:8" x14ac:dyDescent="0.3">
      <c r="A2305" t="s">
        <v>974</v>
      </c>
      <c r="B2305" s="77">
        <v>31207</v>
      </c>
      <c r="C2305" s="54">
        <v>3</v>
      </c>
      <c r="D2305" s="2">
        <v>11419.49</v>
      </c>
      <c r="E2305" t="s">
        <v>2345</v>
      </c>
      <c r="F2305" t="s">
        <v>2347</v>
      </c>
      <c r="G2305" t="s">
        <v>2348</v>
      </c>
      <c r="H2305" s="54">
        <f>DATEDIF(Table4_2[[#This Row],[Date of Birth]],$K$1,"y")</f>
        <v>37</v>
      </c>
    </row>
    <row r="2306" spans="1:8" x14ac:dyDescent="0.3">
      <c r="A2306" t="s">
        <v>102</v>
      </c>
      <c r="B2306" s="77">
        <v>31354</v>
      </c>
      <c r="C2306" s="54">
        <v>0</v>
      </c>
      <c r="D2306" s="2">
        <v>40419.019999999997</v>
      </c>
      <c r="E2306" t="s">
        <v>2347</v>
      </c>
      <c r="F2306" t="s">
        <v>2344</v>
      </c>
      <c r="G2306" t="s">
        <v>2346</v>
      </c>
      <c r="H2306" s="54">
        <f>DATEDIF(Table4_2[[#This Row],[Date of Birth]],$K$1,"y")</f>
        <v>37</v>
      </c>
    </row>
    <row r="2307" spans="1:8" x14ac:dyDescent="0.3">
      <c r="A2307" t="s">
        <v>975</v>
      </c>
      <c r="B2307" s="77">
        <v>30612</v>
      </c>
      <c r="C2307" s="54">
        <v>3</v>
      </c>
      <c r="D2307" s="2">
        <v>11412.02</v>
      </c>
      <c r="E2307" t="s">
        <v>2345</v>
      </c>
      <c r="F2307" t="s">
        <v>2347</v>
      </c>
      <c r="G2307" t="s">
        <v>2358</v>
      </c>
      <c r="H2307" s="54">
        <f>DATEDIF(Table4_2[[#This Row],[Date of Birth]],$K$1,"y")</f>
        <v>39</v>
      </c>
    </row>
    <row r="2308" spans="1:8" x14ac:dyDescent="0.3">
      <c r="A2308" t="s">
        <v>976</v>
      </c>
      <c r="B2308" s="77">
        <v>25848</v>
      </c>
      <c r="C2308" s="54">
        <v>3</v>
      </c>
      <c r="D2308" s="2">
        <v>11411.69</v>
      </c>
      <c r="E2308" t="s">
        <v>2345</v>
      </c>
      <c r="F2308" t="s">
        <v>2344</v>
      </c>
      <c r="G2308" t="s">
        <v>2349</v>
      </c>
      <c r="H2308" s="54">
        <f>DATEDIF(Table4_2[[#This Row],[Date of Birth]],$K$1,"y")</f>
        <v>52</v>
      </c>
    </row>
    <row r="2309" spans="1:8" x14ac:dyDescent="0.3">
      <c r="A2309" t="s">
        <v>977</v>
      </c>
      <c r="B2309" s="77">
        <v>25843</v>
      </c>
      <c r="C2309" s="54">
        <v>2</v>
      </c>
      <c r="D2309" s="2">
        <v>11396.9</v>
      </c>
      <c r="E2309" t="s">
        <v>2345</v>
      </c>
      <c r="F2309" t="s">
        <v>2345</v>
      </c>
      <c r="G2309" t="s">
        <v>2355</v>
      </c>
      <c r="H2309" s="54">
        <f>DATEDIF(Table4_2[[#This Row],[Date of Birth]],$K$1,"y")</f>
        <v>52</v>
      </c>
    </row>
    <row r="2310" spans="1:8" x14ac:dyDescent="0.3">
      <c r="A2310" t="s">
        <v>978</v>
      </c>
      <c r="B2310" s="77">
        <v>24825</v>
      </c>
      <c r="C2310" s="54">
        <v>1</v>
      </c>
      <c r="D2310" s="2">
        <v>11394.07</v>
      </c>
      <c r="E2310" t="s">
        <v>2345</v>
      </c>
      <c r="F2310" t="s">
        <v>2347</v>
      </c>
      <c r="G2310" t="s">
        <v>2353</v>
      </c>
      <c r="H2310" s="54">
        <f>DATEDIF(Table4_2[[#This Row],[Date of Birth]],$K$1,"y")</f>
        <v>55</v>
      </c>
    </row>
    <row r="2311" spans="1:8" x14ac:dyDescent="0.3">
      <c r="A2311" t="s">
        <v>979</v>
      </c>
      <c r="B2311" s="77">
        <v>35639</v>
      </c>
      <c r="C2311" s="54">
        <v>0</v>
      </c>
      <c r="D2311" s="2">
        <v>11388.27</v>
      </c>
      <c r="E2311" t="s">
        <v>2345</v>
      </c>
      <c r="F2311" t="s">
        <v>2344</v>
      </c>
      <c r="G2311" t="s">
        <v>2361</v>
      </c>
      <c r="H2311" s="54">
        <f>DATEDIF(Table4_2[[#This Row],[Date of Birth]],$K$1,"y")</f>
        <v>25</v>
      </c>
    </row>
    <row r="2312" spans="1:8" x14ac:dyDescent="0.3">
      <c r="A2312" t="s">
        <v>980</v>
      </c>
      <c r="B2312" s="77">
        <v>23541</v>
      </c>
      <c r="C2312" s="54">
        <v>0</v>
      </c>
      <c r="D2312" s="2">
        <v>11381.33</v>
      </c>
      <c r="E2312" t="s">
        <v>2345</v>
      </c>
      <c r="F2312" t="s">
        <v>2344</v>
      </c>
      <c r="G2312" t="s">
        <v>2346</v>
      </c>
      <c r="H2312" s="54">
        <f>DATEDIF(Table4_2[[#This Row],[Date of Birth]],$K$1,"y")</f>
        <v>58</v>
      </c>
    </row>
    <row r="2313" spans="1:8" x14ac:dyDescent="0.3">
      <c r="A2313" t="s">
        <v>981</v>
      </c>
      <c r="B2313" s="77">
        <v>26639</v>
      </c>
      <c r="C2313" s="54">
        <v>0</v>
      </c>
      <c r="D2313" s="2">
        <v>11378.57</v>
      </c>
      <c r="E2313" t="s">
        <v>2345</v>
      </c>
      <c r="F2313" t="s">
        <v>2344</v>
      </c>
      <c r="G2313" t="s">
        <v>2354</v>
      </c>
      <c r="H2313" s="54">
        <f>DATEDIF(Table4_2[[#This Row],[Date of Birth]],$K$1,"y")</f>
        <v>50</v>
      </c>
    </row>
    <row r="2314" spans="1:8" x14ac:dyDescent="0.3">
      <c r="A2314" t="s">
        <v>982</v>
      </c>
      <c r="B2314" s="77">
        <v>29013</v>
      </c>
      <c r="C2314" s="54">
        <v>2</v>
      </c>
      <c r="D2314" s="2">
        <v>11369.39</v>
      </c>
      <c r="E2314" t="s">
        <v>2345</v>
      </c>
      <c r="F2314" t="s">
        <v>2347</v>
      </c>
      <c r="G2314" t="s">
        <v>2361</v>
      </c>
      <c r="H2314" s="54">
        <f>DATEDIF(Table4_2[[#This Row],[Date of Birth]],$K$1,"y")</f>
        <v>44</v>
      </c>
    </row>
    <row r="2315" spans="1:8" x14ac:dyDescent="0.3">
      <c r="A2315" t="s">
        <v>983</v>
      </c>
      <c r="B2315" s="77">
        <v>23724</v>
      </c>
      <c r="C2315" s="54">
        <v>0</v>
      </c>
      <c r="D2315" s="2">
        <v>11365.95</v>
      </c>
      <c r="E2315" t="s">
        <v>2345</v>
      </c>
      <c r="F2315" t="s">
        <v>2344</v>
      </c>
      <c r="G2315" t="s">
        <v>2349</v>
      </c>
      <c r="H2315" s="54">
        <f>DATEDIF(Table4_2[[#This Row],[Date of Birth]],$K$1,"y")</f>
        <v>58</v>
      </c>
    </row>
    <row r="2316" spans="1:8" x14ac:dyDescent="0.3">
      <c r="A2316" t="s">
        <v>984</v>
      </c>
      <c r="B2316" s="77">
        <v>23561</v>
      </c>
      <c r="C2316" s="54">
        <v>0</v>
      </c>
      <c r="D2316" s="2">
        <v>11363.28</v>
      </c>
      <c r="E2316" t="s">
        <v>2345</v>
      </c>
      <c r="F2316" t="s">
        <v>2347</v>
      </c>
      <c r="G2316" t="s">
        <v>2346</v>
      </c>
      <c r="H2316" s="54">
        <f>DATEDIF(Table4_2[[#This Row],[Date of Birth]],$K$1,"y")</f>
        <v>58</v>
      </c>
    </row>
    <row r="2317" spans="1:8" x14ac:dyDescent="0.3">
      <c r="A2317" t="s">
        <v>103</v>
      </c>
      <c r="B2317" s="77">
        <v>24331</v>
      </c>
      <c r="C2317" s="54">
        <v>0</v>
      </c>
      <c r="D2317" s="2">
        <v>40373.74</v>
      </c>
      <c r="E2317" t="s">
        <v>2347</v>
      </c>
      <c r="F2317" t="s">
        <v>2345</v>
      </c>
      <c r="G2317" t="s">
        <v>2349</v>
      </c>
      <c r="H2317" s="54">
        <f>DATEDIF(Table4_2[[#This Row],[Date of Birth]],$K$1,"y")</f>
        <v>56</v>
      </c>
    </row>
    <row r="2318" spans="1:8" x14ac:dyDescent="0.3">
      <c r="A2318" t="s">
        <v>985</v>
      </c>
      <c r="B2318" s="77">
        <v>23562</v>
      </c>
      <c r="C2318" s="54">
        <v>0</v>
      </c>
      <c r="D2318" s="2">
        <v>11362.76</v>
      </c>
      <c r="E2318" t="s">
        <v>2345</v>
      </c>
      <c r="F2318" t="s">
        <v>2347</v>
      </c>
      <c r="G2318" t="s">
        <v>2349</v>
      </c>
      <c r="H2318" s="54">
        <f>DATEDIF(Table4_2[[#This Row],[Date of Birth]],$K$1,"y")</f>
        <v>58</v>
      </c>
    </row>
    <row r="2319" spans="1:8" x14ac:dyDescent="0.3">
      <c r="A2319" t="s">
        <v>986</v>
      </c>
      <c r="B2319" s="77">
        <v>24011</v>
      </c>
      <c r="C2319" s="54">
        <v>0</v>
      </c>
      <c r="D2319" s="2">
        <v>11356.66</v>
      </c>
      <c r="E2319" t="s">
        <v>2345</v>
      </c>
      <c r="F2319" t="s">
        <v>2345</v>
      </c>
      <c r="G2319" t="s">
        <v>2348</v>
      </c>
      <c r="H2319" s="54">
        <f>DATEDIF(Table4_2[[#This Row],[Date of Birth]],$K$1,"y")</f>
        <v>57</v>
      </c>
    </row>
    <row r="2320" spans="1:8" x14ac:dyDescent="0.3">
      <c r="A2320" t="s">
        <v>987</v>
      </c>
      <c r="B2320" s="77">
        <v>24075</v>
      </c>
      <c r="C2320" s="54">
        <v>0</v>
      </c>
      <c r="D2320" s="2">
        <v>11353.23</v>
      </c>
      <c r="E2320" t="s">
        <v>2345</v>
      </c>
      <c r="F2320" t="s">
        <v>2347</v>
      </c>
      <c r="G2320" t="s">
        <v>2348</v>
      </c>
      <c r="H2320" s="54">
        <f>DATEDIF(Table4_2[[#This Row],[Date of Birth]],$K$1,"y")</f>
        <v>57</v>
      </c>
    </row>
    <row r="2321" spans="1:8" x14ac:dyDescent="0.3">
      <c r="A2321" t="s">
        <v>988</v>
      </c>
      <c r="B2321" s="77">
        <v>23570</v>
      </c>
      <c r="C2321" s="54">
        <v>0</v>
      </c>
      <c r="D2321" s="2">
        <v>11345.52</v>
      </c>
      <c r="E2321" t="s">
        <v>2345</v>
      </c>
      <c r="F2321" t="s">
        <v>2345</v>
      </c>
      <c r="G2321" t="s">
        <v>2349</v>
      </c>
      <c r="H2321" s="54">
        <f>DATEDIF(Table4_2[[#This Row],[Date of Birth]],$K$1,"y")</f>
        <v>58</v>
      </c>
    </row>
    <row r="2322" spans="1:8" x14ac:dyDescent="0.3">
      <c r="A2322" t="s">
        <v>989</v>
      </c>
      <c r="B2322" s="77">
        <v>25144</v>
      </c>
      <c r="C2322" s="54">
        <v>0</v>
      </c>
      <c r="D2322" s="2">
        <v>11344.32</v>
      </c>
      <c r="E2322" t="s">
        <v>2345</v>
      </c>
      <c r="F2322" t="s">
        <v>2344</v>
      </c>
      <c r="G2322" t="s">
        <v>2354</v>
      </c>
      <c r="H2322" s="54">
        <f>DATEDIF(Table4_2[[#This Row],[Date of Birth]],$K$1,"y")</f>
        <v>54</v>
      </c>
    </row>
    <row r="2323" spans="1:8" x14ac:dyDescent="0.3">
      <c r="A2323" t="s">
        <v>990</v>
      </c>
      <c r="B2323" s="77">
        <v>32739</v>
      </c>
      <c r="C2323" s="54">
        <v>1</v>
      </c>
      <c r="D2323" s="2">
        <v>11326.71</v>
      </c>
      <c r="E2323" t="s">
        <v>2345</v>
      </c>
      <c r="F2323" t="s">
        <v>2345</v>
      </c>
      <c r="G2323" t="s">
        <v>2346</v>
      </c>
      <c r="H2323" s="54">
        <f>DATEDIF(Table4_2[[#This Row],[Date of Birth]],$K$1,"y")</f>
        <v>33</v>
      </c>
    </row>
    <row r="2324" spans="1:8" x14ac:dyDescent="0.3">
      <c r="A2324" t="s">
        <v>991</v>
      </c>
      <c r="B2324" s="77">
        <v>37519</v>
      </c>
      <c r="C2324" s="54">
        <v>0</v>
      </c>
      <c r="D2324" s="2">
        <v>11321.49</v>
      </c>
      <c r="E2324" t="s">
        <v>2345</v>
      </c>
      <c r="F2324" t="s">
        <v>2345</v>
      </c>
      <c r="G2324" t="s">
        <v>2348</v>
      </c>
      <c r="H2324" s="54">
        <f>DATEDIF(Table4_2[[#This Row],[Date of Birth]],$K$1,"y")</f>
        <v>20</v>
      </c>
    </row>
    <row r="2325" spans="1:8" x14ac:dyDescent="0.3">
      <c r="A2325" t="s">
        <v>992</v>
      </c>
      <c r="B2325" s="77">
        <v>23203</v>
      </c>
      <c r="C2325" s="54">
        <v>0</v>
      </c>
      <c r="D2325" s="2">
        <v>11319.12</v>
      </c>
      <c r="E2325" t="s">
        <v>2345</v>
      </c>
      <c r="F2325" t="s">
        <v>2347</v>
      </c>
      <c r="G2325" t="s">
        <v>2348</v>
      </c>
      <c r="H2325" s="54">
        <f>DATEDIF(Table4_2[[#This Row],[Date of Birth]],$K$1,"y")</f>
        <v>59</v>
      </c>
    </row>
    <row r="2326" spans="1:8" x14ac:dyDescent="0.3">
      <c r="A2326" t="s">
        <v>993</v>
      </c>
      <c r="B2326" s="77">
        <v>35043</v>
      </c>
      <c r="C2326" s="54">
        <v>0</v>
      </c>
      <c r="D2326" s="2">
        <v>11318.57</v>
      </c>
      <c r="E2326" t="s">
        <v>2345</v>
      </c>
      <c r="F2326" t="s">
        <v>2344</v>
      </c>
      <c r="G2326" t="s">
        <v>2361</v>
      </c>
      <c r="H2326" s="54">
        <f>DATEDIF(Table4_2[[#This Row],[Date of Birth]],$K$1,"y")</f>
        <v>27</v>
      </c>
    </row>
    <row r="2327" spans="1:8" x14ac:dyDescent="0.3">
      <c r="A2327" t="s">
        <v>994</v>
      </c>
      <c r="B2327" s="77">
        <v>23337</v>
      </c>
      <c r="C2327" s="54">
        <v>0</v>
      </c>
      <c r="D2327" s="2">
        <v>11312.33</v>
      </c>
      <c r="E2327" t="s">
        <v>2345</v>
      </c>
      <c r="F2327" t="s">
        <v>2345</v>
      </c>
      <c r="G2327" t="s">
        <v>2348</v>
      </c>
      <c r="H2327" s="54">
        <f>DATEDIF(Table4_2[[#This Row],[Date of Birth]],$K$1,"y")</f>
        <v>59</v>
      </c>
    </row>
    <row r="2328" spans="1:8" x14ac:dyDescent="0.3">
      <c r="A2328" t="s">
        <v>104</v>
      </c>
      <c r="B2328" s="77">
        <v>22893</v>
      </c>
      <c r="C2328" s="54">
        <v>0</v>
      </c>
      <c r="D2328" s="2">
        <v>40309.93</v>
      </c>
      <c r="E2328" t="s">
        <v>2347</v>
      </c>
      <c r="F2328" t="s">
        <v>2345</v>
      </c>
      <c r="G2328" t="s">
        <v>2349</v>
      </c>
      <c r="H2328" s="54">
        <f>DATEDIF(Table4_2[[#This Row],[Date of Birth]],$K$1,"y")</f>
        <v>60</v>
      </c>
    </row>
    <row r="2329" spans="1:8" x14ac:dyDescent="0.3">
      <c r="A2329" t="s">
        <v>995</v>
      </c>
      <c r="B2329" s="77">
        <v>25117</v>
      </c>
      <c r="C2329" s="54">
        <v>1</v>
      </c>
      <c r="D2329" s="2">
        <v>11305.93</v>
      </c>
      <c r="E2329" t="s">
        <v>2345</v>
      </c>
      <c r="F2329" t="s">
        <v>2347</v>
      </c>
      <c r="G2329" t="s">
        <v>2348</v>
      </c>
      <c r="H2329" s="54">
        <f>DATEDIF(Table4_2[[#This Row],[Date of Birth]],$K$1,"y")</f>
        <v>54</v>
      </c>
    </row>
    <row r="2330" spans="1:8" x14ac:dyDescent="0.3">
      <c r="A2330" t="s">
        <v>996</v>
      </c>
      <c r="B2330" s="77">
        <v>26567</v>
      </c>
      <c r="C2330" s="54">
        <v>4</v>
      </c>
      <c r="D2330" s="2">
        <v>11299.34</v>
      </c>
      <c r="E2330" t="s">
        <v>2345</v>
      </c>
      <c r="F2330" t="s">
        <v>2344</v>
      </c>
      <c r="G2330" t="s">
        <v>2349</v>
      </c>
      <c r="H2330" s="54">
        <f>DATEDIF(Table4_2[[#This Row],[Date of Birth]],$K$1,"y")</f>
        <v>50</v>
      </c>
    </row>
    <row r="2331" spans="1:8" x14ac:dyDescent="0.3">
      <c r="A2331" t="s">
        <v>997</v>
      </c>
      <c r="B2331" s="77">
        <v>32461</v>
      </c>
      <c r="C2331" s="54">
        <v>3</v>
      </c>
      <c r="D2331" s="2">
        <v>11294.57</v>
      </c>
      <c r="E2331" t="s">
        <v>2345</v>
      </c>
      <c r="F2331" t="s">
        <v>2347</v>
      </c>
      <c r="G2331" t="s">
        <v>2362</v>
      </c>
      <c r="H2331" s="54">
        <f>DATEDIF(Table4_2[[#This Row],[Date of Birth]],$K$1,"y")</f>
        <v>34</v>
      </c>
    </row>
    <row r="2332" spans="1:8" x14ac:dyDescent="0.3">
      <c r="A2332" t="s">
        <v>998</v>
      </c>
      <c r="B2332" s="77">
        <v>25741</v>
      </c>
      <c r="C2332" s="54">
        <v>3</v>
      </c>
      <c r="D2332" s="2">
        <v>11289.11</v>
      </c>
      <c r="E2332" t="s">
        <v>2345</v>
      </c>
      <c r="F2332" t="s">
        <v>2347</v>
      </c>
      <c r="G2332" t="s">
        <v>2348</v>
      </c>
      <c r="H2332" s="54">
        <f>DATEDIF(Table4_2[[#This Row],[Date of Birth]],$K$1,"y")</f>
        <v>52</v>
      </c>
    </row>
    <row r="2333" spans="1:8" x14ac:dyDescent="0.3">
      <c r="A2333" t="s">
        <v>999</v>
      </c>
      <c r="B2333" s="77">
        <v>24637</v>
      </c>
      <c r="C2333" s="54">
        <v>0</v>
      </c>
      <c r="D2333" s="2">
        <v>11286.54</v>
      </c>
      <c r="E2333" t="s">
        <v>2345</v>
      </c>
      <c r="F2333" t="s">
        <v>2345</v>
      </c>
      <c r="G2333" t="s">
        <v>2355</v>
      </c>
      <c r="H2333" s="54">
        <f>DATEDIF(Table4_2[[#This Row],[Date of Birth]],$K$1,"y")</f>
        <v>55</v>
      </c>
    </row>
    <row r="2334" spans="1:8" x14ac:dyDescent="0.3">
      <c r="A2334" t="s">
        <v>1000</v>
      </c>
      <c r="B2334" s="77">
        <v>38264</v>
      </c>
      <c r="C2334" s="54">
        <v>1</v>
      </c>
      <c r="D2334" s="2">
        <v>11272.33</v>
      </c>
      <c r="E2334" t="s">
        <v>2345</v>
      </c>
      <c r="F2334" t="s">
        <v>2344</v>
      </c>
      <c r="G2334" t="s">
        <v>2351</v>
      </c>
      <c r="H2334" s="54">
        <f>DATEDIF(Table4_2[[#This Row],[Date of Birth]],$K$1,"y")</f>
        <v>18</v>
      </c>
    </row>
    <row r="2335" spans="1:8" x14ac:dyDescent="0.3">
      <c r="A2335" t="s">
        <v>1001</v>
      </c>
      <c r="B2335" s="77">
        <v>26293</v>
      </c>
      <c r="C2335" s="54">
        <v>0</v>
      </c>
      <c r="D2335" s="2">
        <v>11265.71</v>
      </c>
      <c r="E2335" t="s">
        <v>2345</v>
      </c>
      <c r="F2335" t="s">
        <v>2347</v>
      </c>
      <c r="G2335" t="s">
        <v>2354</v>
      </c>
      <c r="H2335" s="54">
        <f>DATEDIF(Table4_2[[#This Row],[Date of Birth]],$K$1,"y")</f>
        <v>51</v>
      </c>
    </row>
    <row r="2336" spans="1:8" x14ac:dyDescent="0.3">
      <c r="A2336" t="s">
        <v>1002</v>
      </c>
      <c r="B2336" s="77">
        <v>25487</v>
      </c>
      <c r="C2336" s="54">
        <v>3</v>
      </c>
      <c r="D2336" s="2">
        <v>11264.54</v>
      </c>
      <c r="E2336" t="s">
        <v>2345</v>
      </c>
      <c r="F2336" t="s">
        <v>2344</v>
      </c>
      <c r="G2336" t="s">
        <v>2349</v>
      </c>
      <c r="H2336" s="54">
        <f>DATEDIF(Table4_2[[#This Row],[Date of Birth]],$K$1,"y")</f>
        <v>53</v>
      </c>
    </row>
    <row r="2337" spans="1:8" x14ac:dyDescent="0.3">
      <c r="A2337" t="s">
        <v>1003</v>
      </c>
      <c r="B2337" s="77">
        <v>29861</v>
      </c>
      <c r="C2337" s="54">
        <v>1</v>
      </c>
      <c r="D2337" s="2">
        <v>11255.29</v>
      </c>
      <c r="E2337" t="s">
        <v>2345</v>
      </c>
      <c r="F2337" t="s">
        <v>2347</v>
      </c>
      <c r="G2337" t="s">
        <v>2361</v>
      </c>
      <c r="H2337" s="54">
        <f>DATEDIF(Table4_2[[#This Row],[Date of Birth]],$K$1,"y")</f>
        <v>41</v>
      </c>
    </row>
    <row r="2338" spans="1:8" x14ac:dyDescent="0.3">
      <c r="A2338" t="s">
        <v>1004</v>
      </c>
      <c r="B2338" s="77">
        <v>25435</v>
      </c>
      <c r="C2338" s="54">
        <v>3</v>
      </c>
      <c r="D2338" s="2">
        <v>11253.42</v>
      </c>
      <c r="E2338" t="s">
        <v>2345</v>
      </c>
      <c r="F2338" t="s">
        <v>2347</v>
      </c>
      <c r="G2338" t="s">
        <v>2349</v>
      </c>
      <c r="H2338" s="54">
        <f>DATEDIF(Table4_2[[#This Row],[Date of Birth]],$K$1,"y")</f>
        <v>53</v>
      </c>
    </row>
    <row r="2339" spans="1:8" x14ac:dyDescent="0.3">
      <c r="A2339" t="s">
        <v>5030</v>
      </c>
      <c r="B2339" s="77">
        <v>38297</v>
      </c>
      <c r="C2339" s="54">
        <v>0</v>
      </c>
      <c r="D2339" s="2">
        <v>1137.01</v>
      </c>
      <c r="E2339" t="s">
        <v>2345</v>
      </c>
      <c r="F2339" t="s">
        <v>2347</v>
      </c>
      <c r="G2339" t="s">
        <v>2346</v>
      </c>
      <c r="H2339" s="54">
        <f>DATEDIF(Table4_2[[#This Row],[Date of Birth]],$K$1,"y")</f>
        <v>18</v>
      </c>
    </row>
    <row r="2340" spans="1:8" x14ac:dyDescent="0.3">
      <c r="A2340" t="s">
        <v>5030</v>
      </c>
      <c r="B2340" s="77">
        <v>36320</v>
      </c>
      <c r="C2340" s="54">
        <v>1</v>
      </c>
      <c r="D2340" s="2">
        <v>2775.19</v>
      </c>
      <c r="E2340" t="s">
        <v>2344</v>
      </c>
      <c r="F2340" t="s">
        <v>2347</v>
      </c>
      <c r="G2340" t="s">
        <v>2348</v>
      </c>
      <c r="H2340" s="54">
        <f>DATEDIF(Table4_2[[#This Row],[Date of Birth]],$K$1,"y")</f>
        <v>23</v>
      </c>
    </row>
    <row r="2341" spans="1:8" x14ac:dyDescent="0.3">
      <c r="A2341" t="s">
        <v>5030</v>
      </c>
      <c r="B2341" s="77">
        <v>31401</v>
      </c>
      <c r="C2341" s="54">
        <v>2</v>
      </c>
      <c r="D2341" s="2">
        <v>6203.9</v>
      </c>
      <c r="E2341" t="s">
        <v>2347</v>
      </c>
      <c r="F2341" t="s">
        <v>2344</v>
      </c>
      <c r="G2341" t="s">
        <v>2348</v>
      </c>
      <c r="H2341" s="54">
        <f>DATEDIF(Table4_2[[#This Row],[Date of Birth]],$K$1,"y")</f>
        <v>37</v>
      </c>
    </row>
    <row r="2342" spans="1:8" x14ac:dyDescent="0.3">
      <c r="A2342" t="s">
        <v>5030</v>
      </c>
      <c r="B2342" s="77">
        <v>36812</v>
      </c>
      <c r="C2342" s="54">
        <v>0</v>
      </c>
      <c r="D2342" s="2">
        <v>35585.58</v>
      </c>
      <c r="E2342" t="s">
        <v>2347</v>
      </c>
      <c r="F2342" t="s">
        <v>2344</v>
      </c>
      <c r="G2342" t="s">
        <v>2349</v>
      </c>
      <c r="H2342" s="54">
        <f>DATEDIF(Table4_2[[#This Row],[Date of Birth]],$K$1,"y")</f>
        <v>22</v>
      </c>
    </row>
    <row r="2343" spans="1:8" x14ac:dyDescent="0.3">
      <c r="A2343" t="s">
        <v>5030</v>
      </c>
      <c r="B2343" s="77">
        <v>33883</v>
      </c>
      <c r="C2343" s="54">
        <v>0</v>
      </c>
      <c r="D2343" s="2">
        <v>36837.47</v>
      </c>
      <c r="E2343" t="s">
        <v>2347</v>
      </c>
      <c r="F2343" t="s">
        <v>2344</v>
      </c>
      <c r="G2343" t="s">
        <v>2349</v>
      </c>
      <c r="H2343" s="54">
        <f>DATEDIF(Table4_2[[#This Row],[Date of Birth]],$K$1,"y")</f>
        <v>30</v>
      </c>
    </row>
    <row r="2344" spans="1:8" x14ac:dyDescent="0.3">
      <c r="A2344" t="s">
        <v>5030</v>
      </c>
      <c r="B2344" s="77">
        <v>33564</v>
      </c>
      <c r="C2344" s="54">
        <v>2</v>
      </c>
      <c r="D2344" s="2">
        <v>38711</v>
      </c>
      <c r="E2344" t="s">
        <v>2347</v>
      </c>
      <c r="F2344" t="s">
        <v>2345</v>
      </c>
      <c r="G2344" t="s">
        <v>2349</v>
      </c>
      <c r="H2344" s="54">
        <f>DATEDIF(Table4_2[[#This Row],[Date of Birth]],$K$1,"y")</f>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7445-5308-43DE-8231-5471E0C12A5F}">
  <sheetPr codeName="Sheet4"/>
  <dimension ref="A1:AP2362"/>
  <sheetViews>
    <sheetView topLeftCell="N1" zoomScale="85" zoomScaleNormal="85" workbookViewId="0">
      <selection activeCell="S1" sqref="A1:S2337"/>
    </sheetView>
  </sheetViews>
  <sheetFormatPr defaultRowHeight="14.4" x14ac:dyDescent="0.3"/>
  <cols>
    <col min="1" max="1" width="14.44140625" customWidth="1"/>
    <col min="2" max="2" width="11.21875" bestFit="1" customWidth="1"/>
    <col min="3" max="3" width="18.6640625" style="3" bestFit="1" customWidth="1"/>
    <col min="4" max="4" width="17.21875" style="3" bestFit="1" customWidth="1"/>
    <col min="5" max="5" width="11.88671875" style="3" customWidth="1"/>
    <col min="6" max="6" width="12.77734375" style="3" customWidth="1"/>
    <col min="7" max="7" width="18.109375" bestFit="1" customWidth="1"/>
    <col min="8" max="8" width="20.6640625" bestFit="1" customWidth="1"/>
    <col min="9" max="9" width="19.21875" bestFit="1" customWidth="1"/>
    <col min="10" max="10" width="30.6640625" bestFit="1" customWidth="1"/>
    <col min="11" max="11" width="12.88671875" bestFit="1" customWidth="1"/>
    <col min="12" max="12" width="18.88671875" bestFit="1" customWidth="1"/>
    <col min="13" max="13" width="19.6640625" bestFit="1" customWidth="1"/>
    <col min="14" max="14" width="17.6640625" bestFit="1" customWidth="1"/>
    <col min="15" max="15" width="15.109375" style="4" bestFit="1" customWidth="1"/>
    <col min="16" max="16" width="17.33203125" bestFit="1" customWidth="1"/>
    <col min="17" max="17" width="13.44140625" bestFit="1" customWidth="1"/>
    <col min="18" max="18" width="13.6640625" bestFit="1" customWidth="1"/>
    <col min="19" max="19" width="9.5546875" customWidth="1"/>
    <col min="20" max="20" width="0.109375" customWidth="1"/>
    <col min="21" max="21" width="11.6640625" customWidth="1"/>
    <col min="22" max="22" width="13" customWidth="1"/>
  </cols>
  <sheetData>
    <row r="1" spans="1:42" s="53" customFormat="1" ht="21" x14ac:dyDescent="0.4">
      <c r="A1" s="45" t="s">
        <v>5</v>
      </c>
      <c r="B1" s="46" t="s">
        <v>4384</v>
      </c>
      <c r="C1" s="47" t="s">
        <v>2367</v>
      </c>
      <c r="D1" s="47" t="s">
        <v>2368</v>
      </c>
      <c r="E1" s="47" t="s">
        <v>0</v>
      </c>
      <c r="F1" s="47" t="s">
        <v>4370</v>
      </c>
      <c r="G1" s="48" t="s">
        <v>4371</v>
      </c>
      <c r="H1" s="48" t="s">
        <v>1</v>
      </c>
      <c r="I1" s="48" t="s">
        <v>4372</v>
      </c>
      <c r="J1" s="48" t="s">
        <v>4373</v>
      </c>
      <c r="K1" s="48" t="s">
        <v>4374</v>
      </c>
      <c r="L1" s="48" t="s">
        <v>4375</v>
      </c>
      <c r="M1" s="78" t="s">
        <v>4380</v>
      </c>
      <c r="N1" s="48" t="s">
        <v>2365</v>
      </c>
      <c r="O1" s="49" t="s">
        <v>4376</v>
      </c>
      <c r="P1" s="48" t="s">
        <v>4377</v>
      </c>
      <c r="Q1" s="48" t="s">
        <v>4378</v>
      </c>
      <c r="R1" s="48" t="s">
        <v>4379</v>
      </c>
      <c r="S1" s="50" t="s">
        <v>2366</v>
      </c>
      <c r="T1" s="51"/>
      <c r="U1" s="52"/>
      <c r="V1" s="52"/>
      <c r="W1" s="52"/>
      <c r="X1" s="52"/>
      <c r="Y1" s="52"/>
      <c r="Z1" s="52"/>
      <c r="AA1" s="52"/>
      <c r="AB1" s="52"/>
      <c r="AC1" s="52"/>
      <c r="AD1" s="52"/>
      <c r="AE1" s="52"/>
      <c r="AF1" s="52"/>
      <c r="AG1" s="52"/>
      <c r="AH1" s="52"/>
      <c r="AI1" s="52"/>
      <c r="AJ1" s="52"/>
      <c r="AK1" s="52"/>
      <c r="AL1" s="52"/>
      <c r="AM1" s="52"/>
      <c r="AN1" s="52"/>
      <c r="AO1" s="52"/>
      <c r="AP1" s="52"/>
    </row>
    <row r="2" spans="1:42" ht="18" x14ac:dyDescent="0.35">
      <c r="A2" s="30" t="s">
        <v>6</v>
      </c>
      <c r="B2" s="31" t="str" cm="1">
        <f t="array" ref="B2">_xlfn.XLOOKUP(_xlfn.SINGLE(A:A),'Customer Name'!A:A,Table14_3[[#All],[Title]])</f>
        <v>Ms</v>
      </c>
      <c r="C2" s="32" t="str" cm="1">
        <f t="array" ref="C2">_xlfn.XLOOKUP(_xlfn.SINGLE(A:A),'Customer Name'!A:A,Table14_3[[#All],[First Name]])</f>
        <v>Kelly</v>
      </c>
      <c r="D2" s="32" t="str" cm="1">
        <f t="array" ref="D2">_xlfn.XLOOKUP(_xlfn.SINGLE(A:A),'Customer Name'!A:A,Table14_3[[#All],[Last Name]])</f>
        <v>Hawks</v>
      </c>
      <c r="E2" s="32">
        <f>_xlfn.XLOOKUP(A:A,'Medical Examination'!A:A,'Medical Examination'!B:B)</f>
        <v>47.41</v>
      </c>
      <c r="F2" s="32">
        <f>_xlfn.XLOOKUP(A:A,'Medical Examination'!A:A,'Medical Examination'!C:C)</f>
        <v>7.47</v>
      </c>
      <c r="G2" s="33" t="str">
        <f>_xlfn.XLOOKUP(A:A,'Medical Examination'!A:A,'Medical Examination'!D:D)</f>
        <v>No</v>
      </c>
      <c r="H2" s="33" t="str">
        <f>_xlfn.XLOOKUP(A:A,'Medical Examination'!A:A,'Medical Examination'!E:E)</f>
        <v>No</v>
      </c>
      <c r="I2" s="33" t="str">
        <f>_xlfn.XLOOKUP(A:A,'Medical Examination'!A:A,'Medical Examination'!F:F)</f>
        <v>No</v>
      </c>
      <c r="J2" s="33">
        <f>_xlfn.XLOOKUP(A:A,'Medical Examination'!A:A,'Medical Examination'!G:G)</f>
        <v>0</v>
      </c>
      <c r="K2" s="33" t="str">
        <f>_xlfn.XLOOKUP(A:A,'Medical Examination'!A:A,'Medical Examination'!H:H)</f>
        <v>yes</v>
      </c>
      <c r="L2" s="32" t="str">
        <f>_xlfn.XLOOKUP(A:A,'Medical Examination'!A:A,'Medical Examination'!I:I)</f>
        <v>Obesity</v>
      </c>
      <c r="M2" s="31" t="str">
        <f>_xlfn.XLOOKUP(A:A,'Medical Examination'!A:A,'Medical Examination'!J:J)</f>
        <v>Diabetic</v>
      </c>
      <c r="N2" s="34">
        <f>_xlfn.XLOOKUP(Healthcare!A:A,Table4_2[Customer ID],Table4_2[Date of Birth])</f>
        <v>25123</v>
      </c>
      <c r="O2" s="35">
        <f>_xlfn.XLOOKUP(A:A,Table4_2[Customer ID],Table4_2[Charges])</f>
        <v>63770.43</v>
      </c>
      <c r="P2" s="33" t="str">
        <f>_xlfn.XLOOKUP(A:A,Table4_2[Customer ID],Table4_2[Hospital tier])</f>
        <v>tier - 1</v>
      </c>
      <c r="Q2" s="33" t="str">
        <f>_xlfn.XLOOKUP(A:A,'Hospital details'!A:A,'Hospital details'!F:F)</f>
        <v>tier - 3</v>
      </c>
      <c r="R2" s="33" t="str">
        <f>_xlfn.XLOOKUP(Healthcare!A:A,'Hospital details'!A:A,'Hospital details'!G:G)</f>
        <v>R1013</v>
      </c>
      <c r="S2" s="36">
        <f>_xlfn.XLOOKUP(A:A,'Hospital details'!A:A,'Hospital details'!H:H)</f>
        <v>54</v>
      </c>
      <c r="T2" s="8"/>
    </row>
    <row r="3" spans="1:42" ht="18" x14ac:dyDescent="0.35">
      <c r="A3" s="37" t="s">
        <v>7</v>
      </c>
      <c r="B3" s="31" t="str" cm="1">
        <f t="array" ref="B3">_xlfn.XLOOKUP(_xlfn.SINGLE(A:A),'Customer Name'!A:A,Table14_3[[#All],[Title]])</f>
        <v>Mr</v>
      </c>
      <c r="C3" s="32" t="str" cm="1">
        <f t="array" ref="C3">_xlfn.XLOOKUP(_xlfn.SINGLE(A:A),'Customer Name'!A:A,Table14_3[[#All],[First Name]])</f>
        <v>Matthew D</v>
      </c>
      <c r="D3" s="32" t="str" cm="1">
        <f t="array" ref="D3">_xlfn.XLOOKUP(_xlfn.SINGLE(A:A),'Customer Name'!A:A,Table14_3[[#All],[Last Name]])</f>
        <v>Lehner</v>
      </c>
      <c r="E3" s="32">
        <f>_xlfn.XLOOKUP(A:A,'Medical Examination'!A:A,'Medical Examination'!B:B)</f>
        <v>30.36</v>
      </c>
      <c r="F3" s="32">
        <f>_xlfn.XLOOKUP(A:A,'Medical Examination'!A:A,'Medical Examination'!C:C)</f>
        <v>5.77</v>
      </c>
      <c r="G3" s="33" t="str">
        <f>_xlfn.XLOOKUP(A:A,'Medical Examination'!A:A,'Medical Examination'!D:D)</f>
        <v>No</v>
      </c>
      <c r="H3" s="33" t="str">
        <f>_xlfn.XLOOKUP(A:A,'Medical Examination'!A:A,'Medical Examination'!E:E)</f>
        <v>No</v>
      </c>
      <c r="I3" s="33" t="str">
        <f>_xlfn.XLOOKUP(A:A,'Medical Examination'!A:A,'Medical Examination'!F:F)</f>
        <v>No</v>
      </c>
      <c r="J3" s="33">
        <f>_xlfn.XLOOKUP(A:A,'Medical Examination'!A:A,'Medical Examination'!G:G)</f>
        <v>0</v>
      </c>
      <c r="K3" s="33" t="str">
        <f>_xlfn.XLOOKUP(A:A,'Medical Examination'!A:A,'Medical Examination'!H:H)</f>
        <v>yes</v>
      </c>
      <c r="L3" s="32" t="str">
        <f>_xlfn.XLOOKUP(A:A,'Medical Examination'!A:A,'Medical Examination'!I:I)</f>
        <v>Obesity</v>
      </c>
      <c r="M3" s="31" t="str">
        <f>_xlfn.XLOOKUP(A:A,'Medical Examination'!A:A,'Medical Examination'!J:J)</f>
        <v>Prediabetic</v>
      </c>
      <c r="N3" s="34">
        <f>_xlfn.XLOOKUP(Healthcare!A:A,Table4_2[Customer ID],Table4_2[Date of Birth])</f>
        <v>28284</v>
      </c>
      <c r="O3" s="35">
        <f>_xlfn.XLOOKUP(A:A,Table4_2[Customer ID],Table4_2[Charges])</f>
        <v>62592.87</v>
      </c>
      <c r="P3" s="33" t="str">
        <f>_xlfn.XLOOKUP(A:A,Table4_2[Customer ID],Table4_2[Hospital tier])</f>
        <v>tier - 2</v>
      </c>
      <c r="Q3" s="33" t="str">
        <f>_xlfn.XLOOKUP(A:A,'Hospital details'!A:A,'Hospital details'!F:F)</f>
        <v>tier - 3</v>
      </c>
      <c r="R3" s="33" t="str">
        <f>_xlfn.XLOOKUP(Healthcare!A:A,'Hospital details'!A:A,'Hospital details'!G:G)</f>
        <v>R1013</v>
      </c>
      <c r="S3" s="36">
        <f>_xlfn.XLOOKUP(A:A,'Hospital details'!A:A,'Hospital details'!H:H)</f>
        <v>46</v>
      </c>
      <c r="T3" s="8"/>
    </row>
    <row r="4" spans="1:42" ht="18" x14ac:dyDescent="0.35">
      <c r="A4" s="37" t="s">
        <v>8</v>
      </c>
      <c r="B4" s="31" t="str" cm="1">
        <f t="array" ref="B4">_xlfn.XLOOKUP(_xlfn.SINGLE(A:A),'Customer Name'!A:A,Table14_3[[#All],[Title]])</f>
        <v>Mr</v>
      </c>
      <c r="C4" s="32" t="str" cm="1">
        <f t="array" ref="C4">_xlfn.XLOOKUP(_xlfn.SINGLE(A:A),'Customer Name'!A:A,Table14_3[[#All],[First Name]])</f>
        <v>Phil</v>
      </c>
      <c r="D4" s="32" t="str" cm="1">
        <f t="array" ref="D4">_xlfn.XLOOKUP(_xlfn.SINGLE(A:A),'Customer Name'!A:A,Table14_3[[#All],[Last Name]])</f>
        <v>Lu</v>
      </c>
      <c r="E4" s="32">
        <f>_xlfn.XLOOKUP(A:A,'Medical Examination'!A:A,'Medical Examination'!B:B)</f>
        <v>34.484999999999999</v>
      </c>
      <c r="F4" s="32">
        <f>_xlfn.XLOOKUP(A:A,'Medical Examination'!A:A,'Medical Examination'!C:C)</f>
        <v>11.87</v>
      </c>
      <c r="G4" s="33" t="str">
        <f>_xlfn.XLOOKUP(A:A,'Medical Examination'!A:A,'Medical Examination'!D:D)</f>
        <v>yes</v>
      </c>
      <c r="H4" s="33" t="str">
        <f>_xlfn.XLOOKUP(A:A,'Medical Examination'!A:A,'Medical Examination'!E:E)</f>
        <v>No</v>
      </c>
      <c r="I4" s="33" t="str">
        <f>_xlfn.XLOOKUP(A:A,'Medical Examination'!A:A,'Medical Examination'!F:F)</f>
        <v>No</v>
      </c>
      <c r="J4" s="33">
        <f>_xlfn.XLOOKUP(A:A,'Medical Examination'!A:A,'Medical Examination'!G:G)</f>
        <v>2</v>
      </c>
      <c r="K4" s="33" t="str">
        <f>_xlfn.XLOOKUP(A:A,'Medical Examination'!A:A,'Medical Examination'!H:H)</f>
        <v>yes</v>
      </c>
      <c r="L4" s="32" t="str">
        <f>_xlfn.XLOOKUP(A:A,'Medical Examination'!A:A,'Medical Examination'!I:I)</f>
        <v>Obesity</v>
      </c>
      <c r="M4" s="31" t="str">
        <f>_xlfn.XLOOKUP(A:A,'Medical Examination'!A:A,'Medical Examination'!J:J)</f>
        <v>Diabetic</v>
      </c>
      <c r="N4" s="34">
        <f>_xlfn.XLOOKUP(Healthcare!A:A,Table4_2[Customer ID],Table4_2[Date of Birth])</f>
        <v>25822</v>
      </c>
      <c r="O4" s="35">
        <f>_xlfn.XLOOKUP(A:A,Table4_2[Customer ID],Table4_2[Charges])</f>
        <v>60021.4</v>
      </c>
      <c r="P4" s="33" t="str">
        <f>_xlfn.XLOOKUP(A:A,Table4_2[Customer ID],Table4_2[Hospital tier])</f>
        <v>tier - 1</v>
      </c>
      <c r="Q4" s="33" t="str">
        <f>_xlfn.XLOOKUP(A:A,'Hospital details'!A:A,'Hospital details'!F:F)</f>
        <v>tier - 1</v>
      </c>
      <c r="R4" s="33" t="str">
        <f>_xlfn.XLOOKUP(Healthcare!A:A,'Hospital details'!A:A,'Hospital details'!G:G)</f>
        <v>R1012</v>
      </c>
      <c r="S4" s="36">
        <f>_xlfn.XLOOKUP(A:A,'Hospital details'!A:A,'Hospital details'!H:H)</f>
        <v>52</v>
      </c>
      <c r="T4" s="8"/>
    </row>
    <row r="5" spans="1:42" ht="18" x14ac:dyDescent="0.35">
      <c r="A5" s="37" t="s">
        <v>9</v>
      </c>
      <c r="B5" s="31" t="str" cm="1">
        <f t="array" ref="B5">_xlfn.XLOOKUP(_xlfn.SINGLE(A:A),'Customer Name'!A:A,Table14_3[[#All],[Title]])</f>
        <v>Ms</v>
      </c>
      <c r="C5" s="32" t="str" cm="1">
        <f t="array" ref="C5">_xlfn.XLOOKUP(_xlfn.SINGLE(A:A),'Customer Name'!A:A,Table14_3[[#All],[First Name]])</f>
        <v>Kelsey</v>
      </c>
      <c r="D5" s="32" t="str" cm="1">
        <f t="array" ref="D5">_xlfn.XLOOKUP(_xlfn.SINGLE(A:A),'Customer Name'!A:A,Table14_3[[#All],[Last Name]])</f>
        <v>Osborne</v>
      </c>
      <c r="E5" s="32">
        <f>_xlfn.XLOOKUP(A:A,'Medical Examination'!A:A,'Medical Examination'!B:B)</f>
        <v>38.094999999999999</v>
      </c>
      <c r="F5" s="32">
        <f>_xlfn.XLOOKUP(A:A,'Medical Examination'!A:A,'Medical Examination'!C:C)</f>
        <v>6.05</v>
      </c>
      <c r="G5" s="33" t="str">
        <f>_xlfn.XLOOKUP(A:A,'Medical Examination'!A:A,'Medical Examination'!D:D)</f>
        <v>No</v>
      </c>
      <c r="H5" s="33" t="str">
        <f>_xlfn.XLOOKUP(A:A,'Medical Examination'!A:A,'Medical Examination'!E:E)</f>
        <v>No</v>
      </c>
      <c r="I5" s="33" t="str">
        <f>_xlfn.XLOOKUP(A:A,'Medical Examination'!A:A,'Medical Examination'!F:F)</f>
        <v>No</v>
      </c>
      <c r="J5" s="33">
        <f>_xlfn.XLOOKUP(A:A,'Medical Examination'!A:A,'Medical Examination'!G:G)</f>
        <v>0</v>
      </c>
      <c r="K5" s="33" t="str">
        <f>_xlfn.XLOOKUP(A:A,'Medical Examination'!A:A,'Medical Examination'!H:H)</f>
        <v>yes</v>
      </c>
      <c r="L5" s="32" t="str">
        <f>_xlfn.XLOOKUP(A:A,'Medical Examination'!A:A,'Medical Examination'!I:I)</f>
        <v>Obesity</v>
      </c>
      <c r="M5" s="31" t="str">
        <f>_xlfn.XLOOKUP(A:A,'Medical Examination'!A:A,'Medical Examination'!J:J)</f>
        <v>Prediabetic</v>
      </c>
      <c r="N5" s="34">
        <f>_xlfn.XLOOKUP(Healthcare!A:A,Table4_2[Customer ID],Table4_2[Date of Birth])</f>
        <v>33395</v>
      </c>
      <c r="O5" s="35">
        <f>_xlfn.XLOOKUP(A:A,Table4_2[Customer ID],Table4_2[Charges])</f>
        <v>58571.07</v>
      </c>
      <c r="P5" s="33" t="str">
        <f>_xlfn.XLOOKUP(A:A,Table4_2[Customer ID],Table4_2[Hospital tier])</f>
        <v>tier - 1</v>
      </c>
      <c r="Q5" s="33" t="str">
        <f>_xlfn.XLOOKUP(A:A,'Hospital details'!A:A,'Hospital details'!F:F)</f>
        <v>tier - 3</v>
      </c>
      <c r="R5" s="33" t="str">
        <f>_xlfn.XLOOKUP(Healthcare!A:A,'Hospital details'!A:A,'Hospital details'!G:G)</f>
        <v>R1024</v>
      </c>
      <c r="S5" s="36">
        <f>_xlfn.XLOOKUP(A:A,'Hospital details'!A:A,'Hospital details'!H:H)</f>
        <v>32</v>
      </c>
      <c r="T5" s="8"/>
    </row>
    <row r="6" spans="1:42" ht="18" x14ac:dyDescent="0.35">
      <c r="A6" s="37" t="s">
        <v>10</v>
      </c>
      <c r="B6" s="31" t="str" cm="1">
        <f t="array" ref="B6">_xlfn.XLOOKUP(_xlfn.SINGLE(A:A),'Customer Name'!A:A,Table14_3[[#All],[Title]])</f>
        <v>Mr</v>
      </c>
      <c r="C6" s="32" t="str" cm="1">
        <f t="array" ref="C6">_xlfn.XLOOKUP(_xlfn.SINGLE(A:A),'Customer Name'!A:A,Table14_3[[#All],[First Name]])</f>
        <v>Kristyn</v>
      </c>
      <c r="D6" s="32" t="str" cm="1">
        <f t="array" ref="D6">_xlfn.XLOOKUP(_xlfn.SINGLE(A:A),'Customer Name'!A:A,Table14_3[[#All],[Last Name]])</f>
        <v>Kadala</v>
      </c>
      <c r="E6" s="32">
        <f>_xlfn.XLOOKUP(A:A,'Medical Examination'!A:A,'Medical Examination'!B:B)</f>
        <v>35.53</v>
      </c>
      <c r="F6" s="32">
        <f>_xlfn.XLOOKUP(A:A,'Medical Examination'!A:A,'Medical Examination'!C:C)</f>
        <v>5.45</v>
      </c>
      <c r="G6" s="33" t="str">
        <f>_xlfn.XLOOKUP(A:A,'Medical Examination'!A:A,'Medical Examination'!D:D)</f>
        <v>No</v>
      </c>
      <c r="H6" s="33" t="str">
        <f>_xlfn.XLOOKUP(A:A,'Medical Examination'!A:A,'Medical Examination'!E:E)</f>
        <v>No</v>
      </c>
      <c r="I6" s="33" t="str">
        <f>_xlfn.XLOOKUP(A:A,'Medical Examination'!A:A,'Medical Examination'!F:F)</f>
        <v>No</v>
      </c>
      <c r="J6" s="33">
        <f>_xlfn.XLOOKUP(A:A,'Medical Examination'!A:A,'Medical Examination'!G:G)</f>
        <v>0</v>
      </c>
      <c r="K6" s="33" t="str">
        <f>_xlfn.XLOOKUP(A:A,'Medical Examination'!A:A,'Medical Examination'!H:H)</f>
        <v>yes</v>
      </c>
      <c r="L6" s="32" t="str">
        <f>_xlfn.XLOOKUP(A:A,'Medical Examination'!A:A,'Medical Examination'!I:I)</f>
        <v>Obesity</v>
      </c>
      <c r="M6" s="31" t="str">
        <f>_xlfn.XLOOKUP(A:A,'Medical Examination'!A:A,'Medical Examination'!J:J)</f>
        <v>Normal</v>
      </c>
      <c r="N6" s="34">
        <f>_xlfn.XLOOKUP(Healthcare!A:A,Table4_2[Customer ID],Table4_2[Date of Birth])</f>
        <v>32678</v>
      </c>
      <c r="O6" s="35">
        <f>_xlfn.XLOOKUP(A:A,Table4_2[Customer ID],Table4_2[Charges])</f>
        <v>55135.4</v>
      </c>
      <c r="P6" s="33" t="str">
        <f>_xlfn.XLOOKUP(A:A,Table4_2[Customer ID],Table4_2[Hospital tier])</f>
        <v>tier - 1</v>
      </c>
      <c r="Q6" s="33" t="str">
        <f>_xlfn.XLOOKUP(A:A,'Hospital details'!A:A,'Hospital details'!F:F)</f>
        <v>tier - 2</v>
      </c>
      <c r="R6" s="33" t="str">
        <f>_xlfn.XLOOKUP(Healthcare!A:A,'Hospital details'!A:A,'Hospital details'!G:G)</f>
        <v>R1012</v>
      </c>
      <c r="S6" s="36">
        <f>_xlfn.XLOOKUP(A:A,'Hospital details'!A:A,'Hospital details'!H:H)</f>
        <v>33</v>
      </c>
      <c r="T6" s="8"/>
    </row>
    <row r="7" spans="1:42" ht="18" x14ac:dyDescent="0.35">
      <c r="A7" s="37" t="s">
        <v>11</v>
      </c>
      <c r="B7" s="31" t="str" cm="1">
        <f t="array" ref="B7">_xlfn.XLOOKUP(_xlfn.SINGLE(A:A),'Customer Name'!A:A,Table14_3[[#All],[Title]])</f>
        <v>Mr</v>
      </c>
      <c r="C7" s="32" t="str" cm="1">
        <f t="array" ref="C7">_xlfn.XLOOKUP(_xlfn.SINGLE(A:A),'Customer Name'!A:A,Table14_3[[#All],[First Name]])</f>
        <v>Russell B</v>
      </c>
      <c r="D7" s="32" t="str" cm="1">
        <f t="array" ref="D7">_xlfn.XLOOKUP(_xlfn.SINGLE(A:A),'Customer Name'!A:A,Table14_3[[#All],[Last Name]])</f>
        <v>Baker</v>
      </c>
      <c r="E7" s="32">
        <f>_xlfn.XLOOKUP(A:A,'Medical Examination'!A:A,'Medical Examination'!B:B)</f>
        <v>32.799999999999997</v>
      </c>
      <c r="F7" s="32">
        <f>_xlfn.XLOOKUP(A:A,'Medical Examination'!A:A,'Medical Examination'!C:C)</f>
        <v>6.59</v>
      </c>
      <c r="G7" s="33" t="str">
        <f>_xlfn.XLOOKUP(A:A,'Medical Examination'!A:A,'Medical Examination'!D:D)</f>
        <v>No</v>
      </c>
      <c r="H7" s="33" t="str">
        <f>_xlfn.XLOOKUP(A:A,'Medical Examination'!A:A,'Medical Examination'!E:E)</f>
        <v>No</v>
      </c>
      <c r="I7" s="33" t="str">
        <f>_xlfn.XLOOKUP(A:A,'Medical Examination'!A:A,'Medical Examination'!F:F)</f>
        <v>No</v>
      </c>
      <c r="J7" s="33">
        <f>_xlfn.XLOOKUP(A:A,'Medical Examination'!A:A,'Medical Examination'!G:G)</f>
        <v>0</v>
      </c>
      <c r="K7" s="33" t="str">
        <f>_xlfn.XLOOKUP(A:A,'Medical Examination'!A:A,'Medical Examination'!H:H)</f>
        <v>yes</v>
      </c>
      <c r="L7" s="32" t="str">
        <f>_xlfn.XLOOKUP(A:A,'Medical Examination'!A:A,'Medical Examination'!I:I)</f>
        <v>Obesity</v>
      </c>
      <c r="M7" s="31" t="str">
        <f>_xlfn.XLOOKUP(A:A,'Medical Examination'!A:A,'Medical Examination'!J:J)</f>
        <v>Diabetic</v>
      </c>
      <c r="N7" s="34">
        <f>_xlfn.XLOOKUP(Healthcare!A:A,Table4_2[Customer ID],Table4_2[Date of Birth])</f>
        <v>22862</v>
      </c>
      <c r="O7" s="35">
        <f>_xlfn.XLOOKUP(A:A,Table4_2[Customer ID],Table4_2[Charges])</f>
        <v>52590.83</v>
      </c>
      <c r="P7" s="33" t="str">
        <f>_xlfn.XLOOKUP(A:A,Table4_2[Customer ID],Table4_2[Hospital tier])</f>
        <v>tier - 1</v>
      </c>
      <c r="Q7" s="33" t="str">
        <f>_xlfn.XLOOKUP(A:A,'Hospital details'!A:A,'Hospital details'!F:F)</f>
        <v>tier - 3</v>
      </c>
      <c r="R7" s="33" t="str">
        <f>_xlfn.XLOOKUP(Healthcare!A:A,'Hospital details'!A:A,'Hospital details'!G:G)</f>
        <v>R1011</v>
      </c>
      <c r="S7" s="36">
        <f>_xlfn.XLOOKUP(A:A,'Hospital details'!A:A,'Hospital details'!H:H)</f>
        <v>60</v>
      </c>
      <c r="T7" s="8"/>
    </row>
    <row r="8" spans="1:42" ht="18" x14ac:dyDescent="0.35">
      <c r="A8" s="37" t="s">
        <v>12</v>
      </c>
      <c r="B8" s="31" t="str" cm="1">
        <f t="array" ref="B8">_xlfn.XLOOKUP(_xlfn.SINGLE(A:A),'Customer Name'!A:A,Table14_3[[#All],[Title]])</f>
        <v>Ms</v>
      </c>
      <c r="C8" s="32" t="str" cm="1">
        <f t="array" ref="C8">_xlfn.XLOOKUP(_xlfn.SINGLE(A:A),'Customer Name'!A:A,Table14_3[[#All],[First Name]])</f>
        <v>Scott</v>
      </c>
      <c r="D8" s="32" t="str" cm="1">
        <f t="array" ref="D8">_xlfn.XLOOKUP(_xlfn.SINGLE(A:A),'Customer Name'!A:A,Table14_3[[#All],[Last Name]])</f>
        <v>Macpherson</v>
      </c>
      <c r="E8" s="32">
        <f>_xlfn.XLOOKUP(A:A,'Medical Examination'!A:A,'Medical Examination'!B:B)</f>
        <v>36.4</v>
      </c>
      <c r="F8" s="32">
        <f>_xlfn.XLOOKUP(A:A,'Medical Examination'!A:A,'Medical Examination'!C:C)</f>
        <v>6.07</v>
      </c>
      <c r="G8" s="33" t="str">
        <f>_xlfn.XLOOKUP(A:A,'Medical Examination'!A:A,'Medical Examination'!D:D)</f>
        <v>No</v>
      </c>
      <c r="H8" s="33" t="str">
        <f>_xlfn.XLOOKUP(A:A,'Medical Examination'!A:A,'Medical Examination'!E:E)</f>
        <v>No</v>
      </c>
      <c r="I8" s="33" t="str">
        <f>_xlfn.XLOOKUP(A:A,'Medical Examination'!A:A,'Medical Examination'!F:F)</f>
        <v>No</v>
      </c>
      <c r="J8" s="33">
        <f>_xlfn.XLOOKUP(A:A,'Medical Examination'!A:A,'Medical Examination'!G:G)</f>
        <v>0</v>
      </c>
      <c r="K8" s="33" t="str">
        <f>_xlfn.XLOOKUP(A:A,'Medical Examination'!A:A,'Medical Examination'!H:H)</f>
        <v>yes</v>
      </c>
      <c r="L8" s="32" t="str">
        <f>_xlfn.XLOOKUP(A:A,'Medical Examination'!A:A,'Medical Examination'!I:I)</f>
        <v>Obesity</v>
      </c>
      <c r="M8" s="31" t="str">
        <f>_xlfn.XLOOKUP(A:A,'Medical Examination'!A:A,'Medical Examination'!J:J)</f>
        <v>Prediabetic</v>
      </c>
      <c r="N8" s="34">
        <f>_xlfn.XLOOKUP(Healthcare!A:A,Table4_2[Customer ID],Table4_2[Date of Birth])</f>
        <v>34634</v>
      </c>
      <c r="O8" s="35">
        <f>_xlfn.XLOOKUP(A:A,Table4_2[Customer ID],Table4_2[Charges])</f>
        <v>51194.559999999998</v>
      </c>
      <c r="P8" s="33" t="str">
        <f>_xlfn.XLOOKUP(A:A,Table4_2[Customer ID],Table4_2[Hospital tier])</f>
        <v>tier - 1</v>
      </c>
      <c r="Q8" s="33" t="str">
        <f>_xlfn.XLOOKUP(A:A,'Hospital details'!A:A,'Hospital details'!F:F)</f>
        <v>tier - 3</v>
      </c>
      <c r="R8" s="33" t="str">
        <f>_xlfn.XLOOKUP(Healthcare!A:A,'Hospital details'!A:A,'Hospital details'!G:G)</f>
        <v>R1011</v>
      </c>
      <c r="S8" s="36">
        <f>_xlfn.XLOOKUP(A:A,'Hospital details'!A:A,'Hospital details'!H:H)</f>
        <v>28</v>
      </c>
      <c r="T8" s="8"/>
    </row>
    <row r="9" spans="1:42" ht="18" x14ac:dyDescent="0.35">
      <c r="A9" s="37" t="s">
        <v>13</v>
      </c>
      <c r="B9" s="31" t="str" cm="1">
        <f t="array" ref="B9">_xlfn.XLOOKUP(_xlfn.SINGLE(A:A),'Customer Name'!A:A,Table14_3[[#All],[Title]])</f>
        <v>Mr</v>
      </c>
      <c r="C9" s="32" t="str" cm="1">
        <f t="array" ref="C9">_xlfn.XLOOKUP(_xlfn.SINGLE(A:A),'Customer Name'!A:A,Table14_3[[#All],[First Name]])</f>
        <v>Stephen</v>
      </c>
      <c r="D9" s="32" t="str" cm="1">
        <f t="array" ref="D9">_xlfn.XLOOKUP(_xlfn.SINGLE(A:A),'Customer Name'!A:A,Table14_3[[#All],[Last Name]])</f>
        <v>Hallman</v>
      </c>
      <c r="E9" s="32">
        <f>_xlfn.XLOOKUP(A:A,'Medical Examination'!A:A,'Medical Examination'!B:B)</f>
        <v>36.96</v>
      </c>
      <c r="F9" s="32">
        <f>_xlfn.XLOOKUP(A:A,'Medical Examination'!A:A,'Medical Examination'!C:C)</f>
        <v>7.93</v>
      </c>
      <c r="G9" s="33" t="str">
        <f>_xlfn.XLOOKUP(A:A,'Medical Examination'!A:A,'Medical Examination'!D:D)</f>
        <v>No</v>
      </c>
      <c r="H9" s="33" t="str">
        <f>_xlfn.XLOOKUP(A:A,'Medical Examination'!A:A,'Medical Examination'!E:E)</f>
        <v>No</v>
      </c>
      <c r="I9" s="33" t="str">
        <f>_xlfn.XLOOKUP(A:A,'Medical Examination'!A:A,'Medical Examination'!F:F)</f>
        <v>No</v>
      </c>
      <c r="J9" s="33">
        <f>_xlfn.XLOOKUP(A:A,'Medical Examination'!A:A,'Medical Examination'!G:G)</f>
        <v>3</v>
      </c>
      <c r="K9" s="33" t="str">
        <f>_xlfn.XLOOKUP(A:A,'Medical Examination'!A:A,'Medical Examination'!H:H)</f>
        <v>yes</v>
      </c>
      <c r="L9" s="32" t="str">
        <f>_xlfn.XLOOKUP(A:A,'Medical Examination'!A:A,'Medical Examination'!I:I)</f>
        <v>Obesity</v>
      </c>
      <c r="M9" s="31" t="str">
        <f>_xlfn.XLOOKUP(A:A,'Medical Examination'!A:A,'Medical Examination'!J:J)</f>
        <v>Diabetic</v>
      </c>
      <c r="N9" s="34">
        <f>_xlfn.XLOOKUP(Healthcare!A:A,Table4_2[Customer ID],Table4_2[Date of Birth])</f>
        <v>21363</v>
      </c>
      <c r="O9" s="35">
        <f>_xlfn.XLOOKUP(A:A,Table4_2[Customer ID],Table4_2[Charges])</f>
        <v>49577.66</v>
      </c>
      <c r="P9" s="33" t="str">
        <f>_xlfn.XLOOKUP(A:A,Table4_2[Customer ID],Table4_2[Hospital tier])</f>
        <v>tier - 2</v>
      </c>
      <c r="Q9" s="33" t="str">
        <f>_xlfn.XLOOKUP(A:A,'Hospital details'!A:A,'Hospital details'!F:F)</f>
        <v>tier - 2</v>
      </c>
      <c r="R9" s="33" t="str">
        <f>_xlfn.XLOOKUP(Healthcare!A:A,'Hospital details'!A:A,'Hospital details'!G:G)</f>
        <v>R1013</v>
      </c>
      <c r="S9" s="36">
        <f>_xlfn.XLOOKUP(A:A,'Hospital details'!A:A,'Hospital details'!H:H)</f>
        <v>64</v>
      </c>
      <c r="T9" s="8"/>
    </row>
    <row r="10" spans="1:42" ht="18" x14ac:dyDescent="0.35">
      <c r="A10" s="37" t="s">
        <v>14</v>
      </c>
      <c r="B10" s="31" t="str" cm="1">
        <f t="array" ref="B10">_xlfn.XLOOKUP(_xlfn.SINGLE(A:A),'Customer Name'!A:A,Table14_3[[#All],[Title]])</f>
        <v>Mr</v>
      </c>
      <c r="C10" s="32" t="str" cm="1">
        <f t="array" ref="C10">_xlfn.XLOOKUP(_xlfn.SINGLE(A:A),'Customer Name'!A:A,Table14_3[[#All],[First Name]])</f>
        <v>Patrick R</v>
      </c>
      <c r="D10" s="32" t="str" cm="1">
        <f t="array" ref="D10">_xlfn.XLOOKUP(_xlfn.SINGLE(A:A),'Customer Name'!A:A,Table14_3[[#All],[Last Name]])</f>
        <v>Moran</v>
      </c>
      <c r="E10" s="32">
        <f>_xlfn.XLOOKUP(A:A,'Medical Examination'!A:A,'Medical Examination'!B:B)</f>
        <v>41.14</v>
      </c>
      <c r="F10" s="32">
        <f>_xlfn.XLOOKUP(A:A,'Medical Examination'!A:A,'Medical Examination'!C:C)</f>
        <v>9.58</v>
      </c>
      <c r="G10" s="33" t="str">
        <f>_xlfn.XLOOKUP(A:A,'Medical Examination'!A:A,'Medical Examination'!D:D)</f>
        <v>yes</v>
      </c>
      <c r="H10" s="33" t="str">
        <f>_xlfn.XLOOKUP(A:A,'Medical Examination'!A:A,'Medical Examination'!E:E)</f>
        <v>No</v>
      </c>
      <c r="I10" s="33" t="str">
        <f>_xlfn.XLOOKUP(A:A,'Medical Examination'!A:A,'Medical Examination'!F:F)</f>
        <v>Yes</v>
      </c>
      <c r="J10" s="33">
        <f>_xlfn.XLOOKUP(A:A,'Medical Examination'!A:A,'Medical Examination'!G:G)</f>
        <v>1</v>
      </c>
      <c r="K10" s="33" t="str">
        <f>_xlfn.XLOOKUP(A:A,'Medical Examination'!A:A,'Medical Examination'!H:H)</f>
        <v>yes</v>
      </c>
      <c r="L10" s="32" t="str">
        <f>_xlfn.XLOOKUP(A:A,'Medical Examination'!A:A,'Medical Examination'!I:I)</f>
        <v>Obesity</v>
      </c>
      <c r="M10" s="31" t="str">
        <f>_xlfn.XLOOKUP(A:A,'Medical Examination'!A:A,'Medical Examination'!J:J)</f>
        <v>Diabetic</v>
      </c>
      <c r="N10" s="34">
        <f>_xlfn.XLOOKUP(Healthcare!A:A,Table4_2[Customer ID],Table4_2[Date of Birth])</f>
        <v>23258</v>
      </c>
      <c r="O10" s="35">
        <f>_xlfn.XLOOKUP(A:A,Table4_2[Customer ID],Table4_2[Charges])</f>
        <v>48970.25</v>
      </c>
      <c r="P10" s="33" t="str">
        <f>_xlfn.XLOOKUP(A:A,Table4_2[Customer ID],Table4_2[Hospital tier])</f>
        <v>tier - 1</v>
      </c>
      <c r="Q10" s="33" t="str">
        <f>_xlfn.XLOOKUP(A:A,'Hospital details'!A:A,'Hospital details'!F:F)</f>
        <v>tier - 2</v>
      </c>
      <c r="R10" s="33" t="str">
        <f>_xlfn.XLOOKUP(Healthcare!A:A,'Hospital details'!A:A,'Hospital details'!G:G)</f>
        <v>R1013</v>
      </c>
      <c r="S10" s="36">
        <f>_xlfn.XLOOKUP(A:A,'Hospital details'!A:A,'Hospital details'!H:H)</f>
        <v>59</v>
      </c>
      <c r="T10" s="8"/>
    </row>
    <row r="11" spans="1:42" ht="18" x14ac:dyDescent="0.35">
      <c r="A11" s="37" t="s">
        <v>15</v>
      </c>
      <c r="B11" s="31" t="str" cm="1">
        <f t="array" ref="B11">_xlfn.XLOOKUP(_xlfn.SINGLE(A:A),'Customer Name'!A:A,Table14_3[[#All],[Title]])</f>
        <v>Ms</v>
      </c>
      <c r="C11" s="32" t="str" cm="1">
        <f t="array" ref="C11">_xlfn.XLOOKUP(_xlfn.SINGLE(A:A),'Customer Name'!A:A,Table14_3[[#All],[First Name]])</f>
        <v>Brooke N</v>
      </c>
      <c r="D11" s="32" t="str" cm="1">
        <f t="array" ref="D11">_xlfn.XLOOKUP(_xlfn.SINGLE(A:A),'Customer Name'!A:A,Table14_3[[#All],[Last Name]])</f>
        <v>Benner</v>
      </c>
      <c r="E11" s="32">
        <f>_xlfn.XLOOKUP(A:A,'Medical Examination'!A:A,'Medical Examination'!B:B)</f>
        <v>38.06</v>
      </c>
      <c r="F11" s="32">
        <f>_xlfn.XLOOKUP(A:A,'Medical Examination'!A:A,'Medical Examination'!C:C)</f>
        <v>10.79</v>
      </c>
      <c r="G11" s="33" t="str">
        <f>_xlfn.XLOOKUP(A:A,'Medical Examination'!A:A,'Medical Examination'!D:D)</f>
        <v>No</v>
      </c>
      <c r="H11" s="33" t="str">
        <f>_xlfn.XLOOKUP(A:A,'Medical Examination'!A:A,'Medical Examination'!E:E)</f>
        <v>No</v>
      </c>
      <c r="I11" s="33" t="str">
        <f>_xlfn.XLOOKUP(A:A,'Medical Examination'!A:A,'Medical Examination'!F:F)</f>
        <v>No</v>
      </c>
      <c r="J11" s="33">
        <f>_xlfn.XLOOKUP(A:A,'Medical Examination'!A:A,'Medical Examination'!G:G)</f>
        <v>0</v>
      </c>
      <c r="K11" s="33" t="str">
        <f>_xlfn.XLOOKUP(A:A,'Medical Examination'!A:A,'Medical Examination'!H:H)</f>
        <v>yes</v>
      </c>
      <c r="L11" s="32" t="str">
        <f>_xlfn.XLOOKUP(A:A,'Medical Examination'!A:A,'Medical Examination'!I:I)</f>
        <v>Obesity</v>
      </c>
      <c r="M11" s="31" t="str">
        <f>_xlfn.XLOOKUP(A:A,'Medical Examination'!A:A,'Medical Examination'!J:J)</f>
        <v>Diabetic</v>
      </c>
      <c r="N11" s="34">
        <f>_xlfn.XLOOKUP(Healthcare!A:A,Table4_2[Customer ID],Table4_2[Date of Birth])</f>
        <v>28853</v>
      </c>
      <c r="O11" s="35">
        <f>_xlfn.XLOOKUP(A:A,Table4_2[Customer ID],Table4_2[Charges])</f>
        <v>48885.14</v>
      </c>
      <c r="P11" s="33" t="str">
        <f>_xlfn.XLOOKUP(A:A,Table4_2[Customer ID],Table4_2[Hospital tier])</f>
        <v>tier - 1</v>
      </c>
      <c r="Q11" s="33" t="str">
        <f>_xlfn.XLOOKUP(A:A,'Hospital details'!A:A,'Hospital details'!F:F)</f>
        <v>tier - 2</v>
      </c>
      <c r="R11" s="33" t="str">
        <f>_xlfn.XLOOKUP(Healthcare!A:A,'Hospital details'!A:A,'Hospital details'!G:G)</f>
        <v>R1013</v>
      </c>
      <c r="S11" s="36">
        <f>_xlfn.XLOOKUP(A:A,'Hospital details'!A:A,'Hospital details'!H:H)</f>
        <v>44</v>
      </c>
      <c r="T11" s="8"/>
    </row>
    <row r="12" spans="1:42" ht="18" x14ac:dyDescent="0.35">
      <c r="A12" s="37" t="s">
        <v>16</v>
      </c>
      <c r="B12" s="31" t="str" cm="1">
        <f t="array" ref="B12">_xlfn.XLOOKUP(_xlfn.SINGLE(A:A),'Customer Name'!A:A,Table14_3[[#All],[Title]])</f>
        <v>Mr</v>
      </c>
      <c r="C12" s="32" t="str" cm="1">
        <f t="array" ref="C12">_xlfn.XLOOKUP(_xlfn.SINGLE(A:A),'Customer Name'!A:A,Table14_3[[#All],[First Name]])</f>
        <v>Paola Andrea</v>
      </c>
      <c r="D12" s="32" t="str" cm="1">
        <f t="array" ref="D12">_xlfn.XLOOKUP(_xlfn.SINGLE(A:A),'Customer Name'!A:A,Table14_3[[#All],[Last Name]])</f>
        <v>Fierro Vargas</v>
      </c>
      <c r="E12" s="32">
        <f>_xlfn.XLOOKUP(A:A,'Medical Examination'!A:A,'Medical Examination'!B:B)</f>
        <v>37.700000000000003</v>
      </c>
      <c r="F12" s="32">
        <f>_xlfn.XLOOKUP(A:A,'Medical Examination'!A:A,'Medical Examination'!C:C)</f>
        <v>5.96</v>
      </c>
      <c r="G12" s="33" t="str">
        <f>_xlfn.XLOOKUP(A:A,'Medical Examination'!A:A,'Medical Examination'!D:D)</f>
        <v>yes</v>
      </c>
      <c r="H12" s="33" t="str">
        <f>_xlfn.XLOOKUP(A:A,'Medical Examination'!A:A,'Medical Examination'!E:E)</f>
        <v>No</v>
      </c>
      <c r="I12" s="33" t="str">
        <f>_xlfn.XLOOKUP(A:A,'Medical Examination'!A:A,'Medical Examination'!F:F)</f>
        <v>No</v>
      </c>
      <c r="J12" s="33">
        <f>_xlfn.XLOOKUP(A:A,'Medical Examination'!A:A,'Medical Examination'!G:G)</f>
        <v>2</v>
      </c>
      <c r="K12" s="33" t="str">
        <f>_xlfn.XLOOKUP(A:A,'Medical Examination'!A:A,'Medical Examination'!H:H)</f>
        <v>yes</v>
      </c>
      <c r="L12" s="32" t="str">
        <f>_xlfn.XLOOKUP(A:A,'Medical Examination'!A:A,'Medical Examination'!I:I)</f>
        <v>Obesity</v>
      </c>
      <c r="M12" s="31" t="str">
        <f>_xlfn.XLOOKUP(A:A,'Medical Examination'!A:A,'Medical Examination'!J:J)</f>
        <v>Prediabetic</v>
      </c>
      <c r="N12" s="34">
        <f>_xlfn.XLOOKUP(Healthcare!A:A,Table4_2[Customer ID],Table4_2[Date of Birth])</f>
        <v>21753</v>
      </c>
      <c r="O12" s="35">
        <f>_xlfn.XLOOKUP(A:A,Table4_2[Customer ID],Table4_2[Charges])</f>
        <v>48824.45</v>
      </c>
      <c r="P12" s="33" t="str">
        <f>_xlfn.XLOOKUP(A:A,Table4_2[Customer ID],Table4_2[Hospital tier])</f>
        <v>tier - 2</v>
      </c>
      <c r="Q12" s="33" t="str">
        <f>_xlfn.XLOOKUP(A:A,'Hospital details'!A:A,'Hospital details'!F:F)</f>
        <v>tier - 1</v>
      </c>
      <c r="R12" s="33" t="str">
        <f>_xlfn.XLOOKUP(Healthcare!A:A,'Hospital details'!A:A,'Hospital details'!G:G)</f>
        <v>R1011</v>
      </c>
      <c r="S12" s="36">
        <f>_xlfn.XLOOKUP(A:A,'Hospital details'!A:A,'Hospital details'!H:H)</f>
        <v>63</v>
      </c>
      <c r="T12" s="8"/>
    </row>
    <row r="13" spans="1:42" ht="18" x14ac:dyDescent="0.35">
      <c r="A13" s="37" t="s">
        <v>17</v>
      </c>
      <c r="B13" s="31" t="str" cm="1">
        <f t="array" ref="B13">_xlfn.XLOOKUP(_xlfn.SINGLE(A:A),'Customer Name'!A:A,Table14_3[[#All],[Title]])</f>
        <v>Mr</v>
      </c>
      <c r="C13" s="32" t="str" cm="1">
        <f t="array" ref="C13">_xlfn.XLOOKUP(_xlfn.SINGLE(A:A),'Customer Name'!A:A,Table14_3[[#All],[First Name]])</f>
        <v>David</v>
      </c>
      <c r="D13" s="32" t="str" cm="1">
        <f t="array" ref="D13">_xlfn.XLOOKUP(_xlfn.SINGLE(A:A),'Customer Name'!A:A,Table14_3[[#All],[Last Name]])</f>
        <v>Franz</v>
      </c>
      <c r="E13" s="32">
        <f>_xlfn.XLOOKUP(A:A,'Medical Examination'!A:A,'Medical Examination'!B:B)</f>
        <v>42.13</v>
      </c>
      <c r="F13" s="32">
        <f>_xlfn.XLOOKUP(A:A,'Medical Examination'!A:A,'Medical Examination'!C:C)</f>
        <v>11.9</v>
      </c>
      <c r="G13" s="33" t="str">
        <f>_xlfn.XLOOKUP(A:A,'Medical Examination'!A:A,'Medical Examination'!D:D)</f>
        <v>No</v>
      </c>
      <c r="H13" s="33" t="str">
        <f>_xlfn.XLOOKUP(A:A,'Medical Examination'!A:A,'Medical Examination'!E:E)</f>
        <v>No</v>
      </c>
      <c r="I13" s="33" t="str">
        <f>_xlfn.XLOOKUP(A:A,'Medical Examination'!A:A,'Medical Examination'!F:F)</f>
        <v>No</v>
      </c>
      <c r="J13" s="33">
        <f>_xlfn.XLOOKUP(A:A,'Medical Examination'!A:A,'Medical Examination'!G:G)</f>
        <v>0</v>
      </c>
      <c r="K13" s="33" t="str">
        <f>_xlfn.XLOOKUP(A:A,'Medical Examination'!A:A,'Medical Examination'!H:H)</f>
        <v>yes</v>
      </c>
      <c r="L13" s="32" t="str">
        <f>_xlfn.XLOOKUP(A:A,'Medical Examination'!A:A,'Medical Examination'!I:I)</f>
        <v>Obesity</v>
      </c>
      <c r="M13" s="31" t="str">
        <f>_xlfn.XLOOKUP(A:A,'Medical Examination'!A:A,'Medical Examination'!J:J)</f>
        <v>Diabetic</v>
      </c>
      <c r="N13" s="34">
        <f>_xlfn.XLOOKUP(Healthcare!A:A,Table4_2[Customer ID],Table4_2[Date of Birth])</f>
        <v>24042</v>
      </c>
      <c r="O13" s="35">
        <f>_xlfn.XLOOKUP(A:A,Table4_2[Customer ID],Table4_2[Charges])</f>
        <v>48675.519999999997</v>
      </c>
      <c r="P13" s="33" t="str">
        <f>_xlfn.XLOOKUP(A:A,Table4_2[Customer ID],Table4_2[Hospital tier])</f>
        <v>tier - 1</v>
      </c>
      <c r="Q13" s="33" t="str">
        <f>_xlfn.XLOOKUP(A:A,'Hospital details'!A:A,'Hospital details'!F:F)</f>
        <v>tier - 2</v>
      </c>
      <c r="R13" s="33" t="str">
        <f>_xlfn.XLOOKUP(Healthcare!A:A,'Hospital details'!A:A,'Hospital details'!G:G)</f>
        <v>R1013</v>
      </c>
      <c r="S13" s="36">
        <f>_xlfn.XLOOKUP(A:A,'Hospital details'!A:A,'Hospital details'!H:H)</f>
        <v>57</v>
      </c>
      <c r="T13" s="8"/>
    </row>
    <row r="14" spans="1:42" ht="18" x14ac:dyDescent="0.35">
      <c r="A14" s="37" t="s">
        <v>18</v>
      </c>
      <c r="B14" s="31" t="str" cm="1">
        <f t="array" ref="B14">_xlfn.XLOOKUP(_xlfn.SINGLE(A:A),'Customer Name'!A:A,Table14_3[[#All],[Title]])</f>
        <v>Ms</v>
      </c>
      <c r="C14" s="32" t="str" cm="1">
        <f t="array" ref="C14">_xlfn.XLOOKUP(_xlfn.SINGLE(A:A),'Customer Name'!A:A,Table14_3[[#All],[First Name]])</f>
        <v>Wade</v>
      </c>
      <c r="D14" s="32" t="str" cm="1">
        <f t="array" ref="D14">_xlfn.XLOOKUP(_xlfn.SINGLE(A:A),'Customer Name'!A:A,Table14_3[[#All],[Last Name]])</f>
        <v>Foster</v>
      </c>
      <c r="E14" s="32">
        <f>_xlfn.XLOOKUP(A:A,'Medical Examination'!A:A,'Medical Examination'!B:B)</f>
        <v>40.92</v>
      </c>
      <c r="F14" s="32">
        <f>_xlfn.XLOOKUP(A:A,'Medical Examination'!A:A,'Medical Examination'!C:C)</f>
        <v>8.41</v>
      </c>
      <c r="G14" s="33" t="str">
        <f>_xlfn.XLOOKUP(A:A,'Medical Examination'!A:A,'Medical Examination'!D:D)</f>
        <v>No</v>
      </c>
      <c r="H14" s="33" t="str">
        <f>_xlfn.XLOOKUP(A:A,'Medical Examination'!A:A,'Medical Examination'!E:E)</f>
        <v>No</v>
      </c>
      <c r="I14" s="33" t="str">
        <f>_xlfn.XLOOKUP(A:A,'Medical Examination'!A:A,'Medical Examination'!F:F)</f>
        <v>No</v>
      </c>
      <c r="J14" s="33">
        <f>_xlfn.XLOOKUP(A:A,'Medical Examination'!A:A,'Medical Examination'!G:G)</f>
        <v>0</v>
      </c>
      <c r="K14" s="33" t="str">
        <f>_xlfn.XLOOKUP(A:A,'Medical Examination'!A:A,'Medical Examination'!H:H)</f>
        <v>yes</v>
      </c>
      <c r="L14" s="32" t="str">
        <f>_xlfn.XLOOKUP(A:A,'Medical Examination'!A:A,'Medical Examination'!I:I)</f>
        <v>Obesity</v>
      </c>
      <c r="M14" s="31" t="str">
        <f>_xlfn.XLOOKUP(A:A,'Medical Examination'!A:A,'Medical Examination'!J:J)</f>
        <v>Diabetic</v>
      </c>
      <c r="N14" s="34">
        <f>_xlfn.XLOOKUP(Healthcare!A:A,Table4_2[Customer ID],Table4_2[Date of Birth])</f>
        <v>22930</v>
      </c>
      <c r="O14" s="35">
        <f>_xlfn.XLOOKUP(A:A,Table4_2[Customer ID],Table4_2[Charges])</f>
        <v>48673.56</v>
      </c>
      <c r="P14" s="33" t="str">
        <f>_xlfn.XLOOKUP(A:A,Table4_2[Customer ID],Table4_2[Hospital tier])</f>
        <v>tier - 1</v>
      </c>
      <c r="Q14" s="33" t="str">
        <f>_xlfn.XLOOKUP(A:A,'Hospital details'!A:A,'Hospital details'!F:F)</f>
        <v>tier - 2</v>
      </c>
      <c r="R14" s="33" t="str">
        <f>_xlfn.XLOOKUP(Healthcare!A:A,'Hospital details'!A:A,'Hospital details'!G:G)</f>
        <v>R1013</v>
      </c>
      <c r="S14" s="36">
        <f>_xlfn.XLOOKUP(A:A,'Hospital details'!A:A,'Hospital details'!H:H)</f>
        <v>60</v>
      </c>
      <c r="T14" s="8"/>
    </row>
    <row r="15" spans="1:42" ht="18" x14ac:dyDescent="0.35">
      <c r="A15" s="37" t="s">
        <v>19</v>
      </c>
      <c r="B15" s="31" t="str" cm="1">
        <f t="array" ref="B15">_xlfn.XLOOKUP(_xlfn.SINGLE(A:A),'Customer Name'!A:A,Table14_3[[#All],[Title]])</f>
        <v>Mr</v>
      </c>
      <c r="C15" s="32" t="str" cm="1">
        <f t="array" ref="C15">_xlfn.XLOOKUP(_xlfn.SINGLE(A:A),'Customer Name'!A:A,Table14_3[[#All],[First Name]])</f>
        <v>Franklin</v>
      </c>
      <c r="D15" s="32" t="str" cm="1">
        <f t="array" ref="D15">_xlfn.XLOOKUP(_xlfn.SINGLE(A:A),'Customer Name'!A:A,Table14_3[[#All],[Last Name]])</f>
        <v>Tenorio</v>
      </c>
      <c r="E15" s="32">
        <f>_xlfn.XLOOKUP(A:A,'Medical Examination'!A:A,'Medical Examination'!B:B)</f>
        <v>40.564999999999998</v>
      </c>
      <c r="F15" s="32">
        <f>_xlfn.XLOOKUP(A:A,'Medical Examination'!A:A,'Medical Examination'!C:C)</f>
        <v>7.02</v>
      </c>
      <c r="G15" s="33" t="str">
        <f>_xlfn.XLOOKUP(A:A,'Medical Examination'!A:A,'Medical Examination'!D:D)</f>
        <v>No</v>
      </c>
      <c r="H15" s="33" t="str">
        <f>_xlfn.XLOOKUP(A:A,'Medical Examination'!A:A,'Medical Examination'!E:E)</f>
        <v>No</v>
      </c>
      <c r="I15" s="33" t="str">
        <f>_xlfn.XLOOKUP(A:A,'Medical Examination'!A:A,'Medical Examination'!F:F)</f>
        <v>No</v>
      </c>
      <c r="J15" s="33">
        <f>_xlfn.XLOOKUP(A:A,'Medical Examination'!A:A,'Medical Examination'!G:G)</f>
        <v>0</v>
      </c>
      <c r="K15" s="33" t="str">
        <f>_xlfn.XLOOKUP(A:A,'Medical Examination'!A:A,'Medical Examination'!H:H)</f>
        <v>yes</v>
      </c>
      <c r="L15" s="32" t="str">
        <f>_xlfn.XLOOKUP(A:A,'Medical Examination'!A:A,'Medical Examination'!I:I)</f>
        <v>Obesity</v>
      </c>
      <c r="M15" s="31" t="str">
        <f>_xlfn.XLOOKUP(A:A,'Medical Examination'!A:A,'Medical Examination'!J:J)</f>
        <v>Diabetic</v>
      </c>
      <c r="N15" s="34">
        <f>_xlfn.XLOOKUP(Healthcare!A:A,Table4_2[Customer ID],Table4_2[Date of Birth])</f>
        <v>25173</v>
      </c>
      <c r="O15" s="35">
        <f>_xlfn.XLOOKUP(A:A,Table4_2[Customer ID],Table4_2[Charges])</f>
        <v>48549.18</v>
      </c>
      <c r="P15" s="33" t="str">
        <f>_xlfn.XLOOKUP(A:A,Table4_2[Customer ID],Table4_2[Hospital tier])</f>
        <v>tier - 1</v>
      </c>
      <c r="Q15" s="33" t="str">
        <f>_xlfn.XLOOKUP(A:A,'Hospital details'!A:A,'Hospital details'!F:F)</f>
        <v>tier - 3</v>
      </c>
      <c r="R15" s="33" t="str">
        <f>_xlfn.XLOOKUP(Healthcare!A:A,'Hospital details'!A:A,'Hospital details'!G:G)</f>
        <v>R1016</v>
      </c>
      <c r="S15" s="36">
        <f>_xlfn.XLOOKUP(A:A,'Hospital details'!A:A,'Hospital details'!H:H)</f>
        <v>54</v>
      </c>
      <c r="T15" s="8"/>
    </row>
    <row r="16" spans="1:42" ht="18" x14ac:dyDescent="0.35">
      <c r="A16" s="37" t="s">
        <v>20</v>
      </c>
      <c r="B16" s="31" t="str" cm="1">
        <f t="array" ref="B16">_xlfn.XLOOKUP(_xlfn.SINGLE(A:A),'Customer Name'!A:A,Table14_3[[#All],[Title]])</f>
        <v>Ms</v>
      </c>
      <c r="C16" s="32" t="str" cm="1">
        <f t="array" ref="C16">_xlfn.XLOOKUP(_xlfn.SINGLE(A:A),'Customer Name'!A:A,Table14_3[[#All],[First Name]])</f>
        <v>Leilani M</v>
      </c>
      <c r="D16" s="32" t="str" cm="1">
        <f t="array" ref="D16">_xlfn.XLOOKUP(_xlfn.SINGLE(A:A),'Customer Name'!A:A,Table14_3[[#All],[Last Name]])</f>
        <v>Rios</v>
      </c>
      <c r="E16" s="32">
        <f>_xlfn.XLOOKUP(A:A,'Medical Examination'!A:A,'Medical Examination'!B:B)</f>
        <v>36.384999999999998</v>
      </c>
      <c r="F16" s="32">
        <f>_xlfn.XLOOKUP(A:A,'Medical Examination'!A:A,'Medical Examination'!C:C)</f>
        <v>7.59</v>
      </c>
      <c r="G16" s="33" t="str">
        <f>_xlfn.XLOOKUP(A:A,'Medical Examination'!A:A,'Medical Examination'!D:D)</f>
        <v>yes</v>
      </c>
      <c r="H16" s="33" t="str">
        <f>_xlfn.XLOOKUP(A:A,'Medical Examination'!A:A,'Medical Examination'!E:E)</f>
        <v>No</v>
      </c>
      <c r="I16" s="33" t="str">
        <f>_xlfn.XLOOKUP(A:A,'Medical Examination'!A:A,'Medical Examination'!F:F)</f>
        <v>No</v>
      </c>
      <c r="J16" s="33">
        <f>_xlfn.XLOOKUP(A:A,'Medical Examination'!A:A,'Medical Examination'!G:G)</f>
        <v>2</v>
      </c>
      <c r="K16" s="33" t="str">
        <f>_xlfn.XLOOKUP(A:A,'Medical Examination'!A:A,'Medical Examination'!H:H)</f>
        <v>yes</v>
      </c>
      <c r="L16" s="32" t="str">
        <f>_xlfn.XLOOKUP(A:A,'Medical Examination'!A:A,'Medical Examination'!I:I)</f>
        <v>Obesity</v>
      </c>
      <c r="M16" s="31" t="str">
        <f>_xlfn.XLOOKUP(A:A,'Medical Examination'!A:A,'Medical Examination'!J:J)</f>
        <v>Diabetic</v>
      </c>
      <c r="N16" s="34">
        <f>_xlfn.XLOOKUP(Healthcare!A:A,Table4_2[Customer ID],Table4_2[Date of Birth])</f>
        <v>22636</v>
      </c>
      <c r="O16" s="35">
        <f>_xlfn.XLOOKUP(A:A,Table4_2[Customer ID],Table4_2[Charges])</f>
        <v>48517.56</v>
      </c>
      <c r="P16" s="33" t="str">
        <f>_xlfn.XLOOKUP(A:A,Table4_2[Customer ID],Table4_2[Hospital tier])</f>
        <v>tier - 1</v>
      </c>
      <c r="Q16" s="33" t="str">
        <f>_xlfn.XLOOKUP(A:A,'Hospital details'!A:A,'Hospital details'!F:F)</f>
        <v>tier - 3</v>
      </c>
      <c r="R16" s="33" t="str">
        <f>_xlfn.XLOOKUP(Healthcare!A:A,'Hospital details'!A:A,'Hospital details'!G:G)</f>
        <v>R1024</v>
      </c>
      <c r="S16" s="36">
        <f>_xlfn.XLOOKUP(A:A,'Hospital details'!A:A,'Hospital details'!H:H)</f>
        <v>61</v>
      </c>
      <c r="T16" s="8"/>
    </row>
    <row r="17" spans="1:20" ht="18" x14ac:dyDescent="0.35">
      <c r="A17" s="37" t="s">
        <v>21</v>
      </c>
      <c r="B17" s="31" t="str" cm="1">
        <f t="array" ref="B17">_xlfn.XLOOKUP(_xlfn.SINGLE(A:A),'Customer Name'!A:A,Table14_3[[#All],[Title]])</f>
        <v>Mr</v>
      </c>
      <c r="C17" s="32" t="str" cm="1">
        <f t="array" ref="C17">_xlfn.XLOOKUP(_xlfn.SINGLE(A:A),'Customer Name'!A:A,Table14_3[[#All],[First Name]])</f>
        <v>Philippe</v>
      </c>
      <c r="D17" s="32" t="str" cm="1">
        <f t="array" ref="D17">_xlfn.XLOOKUP(_xlfn.SINGLE(A:A),'Customer Name'!A:A,Table14_3[[#All],[Last Name]])</f>
        <v>Viau-Dupuis</v>
      </c>
      <c r="E17" s="32">
        <f>_xlfn.XLOOKUP(A:A,'Medical Examination'!A:A,'Medical Examination'!B:B)</f>
        <v>39.9</v>
      </c>
      <c r="F17" s="32">
        <f>_xlfn.XLOOKUP(A:A,'Medical Examination'!A:A,'Medical Examination'!C:C)</f>
        <v>11.32</v>
      </c>
      <c r="G17" s="33" t="str">
        <f>_xlfn.XLOOKUP(A:A,'Medical Examination'!A:A,'Medical Examination'!D:D)</f>
        <v>No</v>
      </c>
      <c r="H17" s="33" t="str">
        <f>_xlfn.XLOOKUP(A:A,'Medical Examination'!A:A,'Medical Examination'!E:E)</f>
        <v>No</v>
      </c>
      <c r="I17" s="33" t="str">
        <f>_xlfn.XLOOKUP(A:A,'Medical Examination'!A:A,'Medical Examination'!F:F)</f>
        <v>No</v>
      </c>
      <c r="J17" s="33">
        <f>_xlfn.XLOOKUP(A:A,'Medical Examination'!A:A,'Medical Examination'!G:G)</f>
        <v>0</v>
      </c>
      <c r="K17" s="33" t="str">
        <f>_xlfn.XLOOKUP(A:A,'Medical Examination'!A:A,'Medical Examination'!H:H)</f>
        <v>yes</v>
      </c>
      <c r="L17" s="32" t="str">
        <f>_xlfn.XLOOKUP(A:A,'Medical Examination'!A:A,'Medical Examination'!I:I)</f>
        <v>Obesity</v>
      </c>
      <c r="M17" s="31" t="str">
        <f>_xlfn.XLOOKUP(A:A,'Medical Examination'!A:A,'Medical Examination'!J:J)</f>
        <v>Diabetic</v>
      </c>
      <c r="N17" s="34">
        <f>_xlfn.XLOOKUP(Healthcare!A:A,Table4_2[Customer ID],Table4_2[Date of Birth])</f>
        <v>22885</v>
      </c>
      <c r="O17" s="35">
        <f>_xlfn.XLOOKUP(A:A,Table4_2[Customer ID],Table4_2[Charges])</f>
        <v>48173.36</v>
      </c>
      <c r="P17" s="33" t="str">
        <f>_xlfn.XLOOKUP(A:A,Table4_2[Customer ID],Table4_2[Hospital tier])</f>
        <v>tier - 1</v>
      </c>
      <c r="Q17" s="33" t="str">
        <f>_xlfn.XLOOKUP(A:A,'Hospital details'!A:A,'Hospital details'!F:F)</f>
        <v>tier - 3</v>
      </c>
      <c r="R17" s="33" t="str">
        <f>_xlfn.XLOOKUP(Healthcare!A:A,'Hospital details'!A:A,'Hospital details'!G:G)</f>
        <v>R1011</v>
      </c>
      <c r="S17" s="36">
        <f>_xlfn.XLOOKUP(A:A,'Hospital details'!A:A,'Hospital details'!H:H)</f>
        <v>60</v>
      </c>
      <c r="T17" s="8"/>
    </row>
    <row r="18" spans="1:20" ht="18" x14ac:dyDescent="0.35">
      <c r="A18" s="37" t="s">
        <v>22</v>
      </c>
      <c r="B18" s="31" t="str" cm="1">
        <f t="array" ref="B18">_xlfn.XLOOKUP(_xlfn.SINGLE(A:A),'Customer Name'!A:A,Table14_3[[#All],[Title]])</f>
        <v>Mr</v>
      </c>
      <c r="C18" s="32" t="str" cm="1">
        <f t="array" ref="C18">_xlfn.XLOOKUP(_xlfn.SINGLE(A:A),'Customer Name'!A:A,Table14_3[[#All],[First Name]])</f>
        <v>Jennifer A</v>
      </c>
      <c r="D18" s="32" t="str" cm="1">
        <f t="array" ref="D18">_xlfn.XLOOKUP(_xlfn.SINGLE(A:A),'Customer Name'!A:A,Table14_3[[#All],[Last Name]])</f>
        <v>Cronin</v>
      </c>
      <c r="E18" s="32">
        <f>_xlfn.XLOOKUP(A:A,'Medical Examination'!A:A,'Medical Examination'!B:B)</f>
        <v>33.799999999999997</v>
      </c>
      <c r="F18" s="32">
        <f>_xlfn.XLOOKUP(A:A,'Medical Examination'!A:A,'Medical Examination'!C:C)</f>
        <v>7.67</v>
      </c>
      <c r="G18" s="33" t="str">
        <f>_xlfn.XLOOKUP(A:A,'Medical Examination'!A:A,'Medical Examination'!D:D)</f>
        <v>No</v>
      </c>
      <c r="H18" s="33" t="str">
        <f>_xlfn.XLOOKUP(A:A,'Medical Examination'!A:A,'Medical Examination'!E:E)</f>
        <v>No</v>
      </c>
      <c r="I18" s="33" t="str">
        <f>_xlfn.XLOOKUP(A:A,'Medical Examination'!A:A,'Medical Examination'!F:F)</f>
        <v>No</v>
      </c>
      <c r="J18" s="33">
        <f>_xlfn.XLOOKUP(A:A,'Medical Examination'!A:A,'Medical Examination'!G:G)</f>
        <v>3</v>
      </c>
      <c r="K18" s="33" t="str">
        <f>_xlfn.XLOOKUP(A:A,'Medical Examination'!A:A,'Medical Examination'!H:H)</f>
        <v>yes</v>
      </c>
      <c r="L18" s="32" t="str">
        <f>_xlfn.XLOOKUP(A:A,'Medical Examination'!A:A,'Medical Examination'!I:I)</f>
        <v>Obesity</v>
      </c>
      <c r="M18" s="31" t="str">
        <f>_xlfn.XLOOKUP(A:A,'Medical Examination'!A:A,'Medical Examination'!J:J)</f>
        <v>Diabetic</v>
      </c>
      <c r="N18" s="34">
        <f>_xlfn.XLOOKUP(Healthcare!A:A,Table4_2[Customer ID],Table4_2[Date of Birth])</f>
        <v>21505</v>
      </c>
      <c r="O18" s="35">
        <f>_xlfn.XLOOKUP(A:A,Table4_2[Customer ID],Table4_2[Charges])</f>
        <v>47928.03</v>
      </c>
      <c r="P18" s="33" t="str">
        <f>_xlfn.XLOOKUP(A:A,Table4_2[Customer ID],Table4_2[Hospital tier])</f>
        <v>tier - 2</v>
      </c>
      <c r="Q18" s="33" t="str">
        <f>_xlfn.XLOOKUP(A:A,'Hospital details'!A:A,'Hospital details'!F:F)</f>
        <v>tier - 3</v>
      </c>
      <c r="R18" s="33" t="str">
        <f>_xlfn.XLOOKUP(Healthcare!A:A,'Hospital details'!A:A,'Hospital details'!G:G)</f>
        <v>R1011</v>
      </c>
      <c r="S18" s="36">
        <f>_xlfn.XLOOKUP(A:A,'Hospital details'!A:A,'Hospital details'!H:H)</f>
        <v>64</v>
      </c>
      <c r="T18" s="8"/>
    </row>
    <row r="19" spans="1:20" ht="18" x14ac:dyDescent="0.35">
      <c r="A19" s="37" t="s">
        <v>23</v>
      </c>
      <c r="B19" s="31" t="str" cm="1">
        <f t="array" ref="B19">_xlfn.XLOOKUP(_xlfn.SINGLE(A:A),'Customer Name'!A:A,Table14_3[[#All],[Title]])</f>
        <v>Ms</v>
      </c>
      <c r="C19" s="32" t="str" cm="1">
        <f t="array" ref="C19">_xlfn.XLOOKUP(_xlfn.SINGLE(A:A),'Customer Name'!A:A,Table14_3[[#All],[First Name]])</f>
        <v>Christina M</v>
      </c>
      <c r="D19" s="32" t="str" cm="1">
        <f t="array" ref="D19">_xlfn.XLOOKUP(_xlfn.SINGLE(A:A),'Customer Name'!A:A,Table14_3[[#All],[Last Name]])</f>
        <v>Noordstar</v>
      </c>
      <c r="E19" s="32">
        <f>_xlfn.XLOOKUP(A:A,'Medical Examination'!A:A,'Medical Examination'!B:B)</f>
        <v>36.765000000000001</v>
      </c>
      <c r="F19" s="32">
        <f>_xlfn.XLOOKUP(A:A,'Medical Examination'!A:A,'Medical Examination'!C:C)</f>
        <v>7.29</v>
      </c>
      <c r="G19" s="33" t="str">
        <f>_xlfn.XLOOKUP(A:A,'Medical Examination'!A:A,'Medical Examination'!D:D)</f>
        <v>yes</v>
      </c>
      <c r="H19" s="33" t="str">
        <f>_xlfn.XLOOKUP(A:A,'Medical Examination'!A:A,'Medical Examination'!E:E)</f>
        <v>No</v>
      </c>
      <c r="I19" s="33" t="str">
        <f>_xlfn.XLOOKUP(A:A,'Medical Examination'!A:A,'Medical Examination'!F:F)</f>
        <v>Yes</v>
      </c>
      <c r="J19" s="33">
        <f>_xlfn.XLOOKUP(A:A,'Medical Examination'!A:A,'Medical Examination'!G:G)</f>
        <v>1</v>
      </c>
      <c r="K19" s="33" t="str">
        <f>_xlfn.XLOOKUP(A:A,'Medical Examination'!A:A,'Medical Examination'!H:H)</f>
        <v>yes</v>
      </c>
      <c r="L19" s="32" t="str">
        <f>_xlfn.XLOOKUP(A:A,'Medical Examination'!A:A,'Medical Examination'!I:I)</f>
        <v>Obesity</v>
      </c>
      <c r="M19" s="31" t="str">
        <f>_xlfn.XLOOKUP(A:A,'Medical Examination'!A:A,'Medical Examination'!J:J)</f>
        <v>Diabetic</v>
      </c>
      <c r="N19" s="34">
        <f>_xlfn.XLOOKUP(Healthcare!A:A,Table4_2[Customer ID],Table4_2[Date of Birth])</f>
        <v>23228</v>
      </c>
      <c r="O19" s="35">
        <f>_xlfn.XLOOKUP(A:A,Table4_2[Customer ID],Table4_2[Charges])</f>
        <v>47896.79</v>
      </c>
      <c r="P19" s="33" t="str">
        <f>_xlfn.XLOOKUP(A:A,Table4_2[Customer ID],Table4_2[Hospital tier])</f>
        <v>tier - 1</v>
      </c>
      <c r="Q19" s="33" t="str">
        <f>_xlfn.XLOOKUP(A:A,'Hospital details'!A:A,'Hospital details'!F:F)</f>
        <v>tier - 3</v>
      </c>
      <c r="R19" s="33" t="str">
        <f>_xlfn.XLOOKUP(Healthcare!A:A,'Hospital details'!A:A,'Hospital details'!G:G)</f>
        <v>R1024</v>
      </c>
      <c r="S19" s="36">
        <f>_xlfn.XLOOKUP(A:A,'Hospital details'!A:A,'Hospital details'!H:H)</f>
        <v>59</v>
      </c>
      <c r="T19" s="8"/>
    </row>
    <row r="20" spans="1:20" ht="18" x14ac:dyDescent="0.35">
      <c r="A20" s="37" t="s">
        <v>24</v>
      </c>
      <c r="B20" s="31" t="str" cm="1">
        <f t="array" ref="B20">_xlfn.XLOOKUP(_xlfn.SINGLE(A:A),'Customer Name'!A:A,Table14_3[[#All],[Title]])</f>
        <v>Mr</v>
      </c>
      <c r="C20" s="32" t="str" cm="1">
        <f t="array" ref="C20">_xlfn.XLOOKUP(_xlfn.SINGLE(A:A),'Customer Name'!A:A,Table14_3[[#All],[First Name]])</f>
        <v>Said Sr</v>
      </c>
      <c r="D20" s="32" t="str" cm="1">
        <f t="array" ref="D20">_xlfn.XLOOKUP(_xlfn.SINGLE(A:A),'Customer Name'!A:A,Table14_3[[#All],[Last Name]])</f>
        <v>Boudalia</v>
      </c>
      <c r="E20" s="32">
        <f>_xlfn.XLOOKUP(A:A,'Medical Examination'!A:A,'Medical Examination'!B:B)</f>
        <v>36.954999999999998</v>
      </c>
      <c r="F20" s="32">
        <f>_xlfn.XLOOKUP(A:A,'Medical Examination'!A:A,'Medical Examination'!C:C)</f>
        <v>4.72</v>
      </c>
      <c r="G20" s="33" t="str">
        <f>_xlfn.XLOOKUP(A:A,'Medical Examination'!A:A,'Medical Examination'!D:D)</f>
        <v>yes</v>
      </c>
      <c r="H20" s="33" t="str">
        <f>_xlfn.XLOOKUP(A:A,'Medical Examination'!A:A,'Medical Examination'!E:E)</f>
        <v>No</v>
      </c>
      <c r="I20" s="33" t="str">
        <f>_xlfn.XLOOKUP(A:A,'Medical Examination'!A:A,'Medical Examination'!F:F)</f>
        <v>No</v>
      </c>
      <c r="J20" s="33">
        <f>_xlfn.XLOOKUP(A:A,'Medical Examination'!A:A,'Medical Examination'!G:G)</f>
        <v>1</v>
      </c>
      <c r="K20" s="33" t="str">
        <f>_xlfn.XLOOKUP(A:A,'Medical Examination'!A:A,'Medical Examination'!H:H)</f>
        <v>yes</v>
      </c>
      <c r="L20" s="32" t="str">
        <f>_xlfn.XLOOKUP(A:A,'Medical Examination'!A:A,'Medical Examination'!I:I)</f>
        <v>Obesity</v>
      </c>
      <c r="M20" s="31" t="str">
        <f>_xlfn.XLOOKUP(A:A,'Medical Examination'!A:A,'Medical Examination'!J:J)</f>
        <v>Normal</v>
      </c>
      <c r="N20" s="34">
        <f>_xlfn.XLOOKUP(Healthcare!A:A,Table4_2[Customer ID],Table4_2[Date of Birth])</f>
        <v>23688</v>
      </c>
      <c r="O20" s="35">
        <f>_xlfn.XLOOKUP(A:A,Table4_2[Customer ID],Table4_2[Charges])</f>
        <v>47496.49</v>
      </c>
      <c r="P20" s="33" t="str">
        <f>_xlfn.XLOOKUP(A:A,Table4_2[Customer ID],Table4_2[Hospital tier])</f>
        <v>tier - 1</v>
      </c>
      <c r="Q20" s="33" t="str">
        <f>_xlfn.XLOOKUP(A:A,'Hospital details'!A:A,'Hospital details'!F:F)</f>
        <v>tier - 3</v>
      </c>
      <c r="R20" s="33" t="str">
        <f>_xlfn.XLOOKUP(Healthcare!A:A,'Hospital details'!A:A,'Hospital details'!G:G)</f>
        <v>R1012</v>
      </c>
      <c r="S20" s="36">
        <f>_xlfn.XLOOKUP(A:A,'Hospital details'!A:A,'Hospital details'!H:H)</f>
        <v>58</v>
      </c>
      <c r="T20" s="8"/>
    </row>
    <row r="21" spans="1:20" ht="18" x14ac:dyDescent="0.35">
      <c r="A21" s="37" t="s">
        <v>25</v>
      </c>
      <c r="B21" s="31" t="str" cm="1">
        <f t="array" ref="B21">_xlfn.XLOOKUP(_xlfn.SINGLE(A:A),'Customer Name'!A:A,Table14_3[[#All],[Title]])</f>
        <v>Mr</v>
      </c>
      <c r="C21" s="32" t="str" cm="1">
        <f t="array" ref="C21">_xlfn.XLOOKUP(_xlfn.SINGLE(A:A),'Customer Name'!A:A,Table14_3[[#All],[First Name]])</f>
        <v>John</v>
      </c>
      <c r="D21" s="32" t="str" cm="1">
        <f t="array" ref="D21">_xlfn.XLOOKUP(_xlfn.SINGLE(A:A),'Customer Name'!A:A,Table14_3[[#All],[Last Name]])</f>
        <v>Flor</v>
      </c>
      <c r="E21" s="32">
        <f>_xlfn.XLOOKUP(A:A,'Medical Examination'!A:A,'Medical Examination'!B:B)</f>
        <v>42.9</v>
      </c>
      <c r="F21" s="32">
        <f>_xlfn.XLOOKUP(A:A,'Medical Examination'!A:A,'Medical Examination'!C:C)</f>
        <v>11.41</v>
      </c>
      <c r="G21" s="33" t="str">
        <f>_xlfn.XLOOKUP(A:A,'Medical Examination'!A:A,'Medical Examination'!D:D)</f>
        <v>No</v>
      </c>
      <c r="H21" s="33" t="str">
        <f>_xlfn.XLOOKUP(A:A,'Medical Examination'!A:A,'Medical Examination'!E:E)</f>
        <v>No</v>
      </c>
      <c r="I21" s="33" t="str">
        <f>_xlfn.XLOOKUP(A:A,'Medical Examination'!A:A,'Medical Examination'!F:F)</f>
        <v>No</v>
      </c>
      <c r="J21" s="33">
        <f>_xlfn.XLOOKUP(A:A,'Medical Examination'!A:A,'Medical Examination'!G:G)</f>
        <v>0</v>
      </c>
      <c r="K21" s="33" t="str">
        <f>_xlfn.XLOOKUP(A:A,'Medical Examination'!A:A,'Medical Examination'!H:H)</f>
        <v>yes</v>
      </c>
      <c r="L21" s="32" t="str">
        <f>_xlfn.XLOOKUP(A:A,'Medical Examination'!A:A,'Medical Examination'!I:I)</f>
        <v>Obesity</v>
      </c>
      <c r="M21" s="31" t="str">
        <f>_xlfn.XLOOKUP(A:A,'Medical Examination'!A:A,'Medical Examination'!J:J)</f>
        <v>Diabetic</v>
      </c>
      <c r="N21" s="34">
        <f>_xlfn.XLOOKUP(Healthcare!A:A,Table4_2[Customer ID],Table4_2[Date of Birth])</f>
        <v>26203</v>
      </c>
      <c r="O21" s="35">
        <f>_xlfn.XLOOKUP(A:A,Table4_2[Customer ID],Table4_2[Charges])</f>
        <v>47462.89</v>
      </c>
      <c r="P21" s="33" t="str">
        <f>_xlfn.XLOOKUP(A:A,Table4_2[Customer ID],Table4_2[Hospital tier])</f>
        <v>tier - 1</v>
      </c>
      <c r="Q21" s="33" t="str">
        <f>_xlfn.XLOOKUP(A:A,'Hospital details'!A:A,'Hospital details'!F:F)</f>
        <v>tier - 2</v>
      </c>
      <c r="R21" s="33" t="str">
        <f>_xlfn.XLOOKUP(Healthcare!A:A,'Hospital details'!A:A,'Hospital details'!G:G)</f>
        <v>R1013</v>
      </c>
      <c r="S21" s="36">
        <f>_xlfn.XLOOKUP(A:A,'Hospital details'!A:A,'Hospital details'!H:H)</f>
        <v>51</v>
      </c>
      <c r="T21" s="8"/>
    </row>
    <row r="22" spans="1:20" ht="18" x14ac:dyDescent="0.35">
      <c r="A22" s="37" t="s">
        <v>26</v>
      </c>
      <c r="B22" s="31" t="str" cm="1">
        <f t="array" ref="B22">_xlfn.XLOOKUP(_xlfn.SINGLE(A:A),'Customer Name'!A:A,Table14_3[[#All],[Title]])</f>
        <v>Ms</v>
      </c>
      <c r="C22" s="32" t="str" cm="1">
        <f t="array" ref="C22">_xlfn.XLOOKUP(_xlfn.SINGLE(A:A),'Customer Name'!A:A,Table14_3[[#All],[First Name]])</f>
        <v>Myles</v>
      </c>
      <c r="D22" s="32" t="str" cm="1">
        <f t="array" ref="D22">_xlfn.XLOOKUP(_xlfn.SINGLE(A:A),'Customer Name'!A:A,Table14_3[[#All],[Last Name]])</f>
        <v>Fennon</v>
      </c>
      <c r="E22" s="32">
        <f>_xlfn.XLOOKUP(A:A,'Medical Examination'!A:A,'Medical Examination'!B:B)</f>
        <v>36.299999999999997</v>
      </c>
      <c r="F22" s="32">
        <f>_xlfn.XLOOKUP(A:A,'Medical Examination'!A:A,'Medical Examination'!C:C)</f>
        <v>11.5</v>
      </c>
      <c r="G22" s="33" t="str">
        <f>_xlfn.XLOOKUP(A:A,'Medical Examination'!A:A,'Medical Examination'!D:D)</f>
        <v>yes</v>
      </c>
      <c r="H22" s="33" t="str">
        <f>_xlfn.XLOOKUP(A:A,'Medical Examination'!A:A,'Medical Examination'!E:E)</f>
        <v>No</v>
      </c>
      <c r="I22" s="33" t="str">
        <f>_xlfn.XLOOKUP(A:A,'Medical Examination'!A:A,'Medical Examination'!F:F)</f>
        <v>No</v>
      </c>
      <c r="J22" s="33">
        <f>_xlfn.XLOOKUP(A:A,'Medical Examination'!A:A,'Medical Examination'!G:G)</f>
        <v>2</v>
      </c>
      <c r="K22" s="33" t="str">
        <f>_xlfn.XLOOKUP(A:A,'Medical Examination'!A:A,'Medical Examination'!H:H)</f>
        <v>yes</v>
      </c>
      <c r="L22" s="32" t="str">
        <f>_xlfn.XLOOKUP(A:A,'Medical Examination'!A:A,'Medical Examination'!I:I)</f>
        <v>Obesity</v>
      </c>
      <c r="M22" s="31" t="str">
        <f>_xlfn.XLOOKUP(A:A,'Medical Examination'!A:A,'Medical Examination'!J:J)</f>
        <v>Diabetic</v>
      </c>
      <c r="N22" s="34">
        <f>_xlfn.XLOOKUP(Healthcare!A:A,Table4_2[Customer ID],Table4_2[Date of Birth])</f>
        <v>22445</v>
      </c>
      <c r="O22" s="35">
        <f>_xlfn.XLOOKUP(A:A,Table4_2[Customer ID],Table4_2[Charges])</f>
        <v>47403.88</v>
      </c>
      <c r="P22" s="33" t="str">
        <f>_xlfn.XLOOKUP(A:A,Table4_2[Customer ID],Table4_2[Hospital tier])</f>
        <v>tier - 1</v>
      </c>
      <c r="Q22" s="33" t="str">
        <f>_xlfn.XLOOKUP(A:A,'Hospital details'!A:A,'Hospital details'!F:F)</f>
        <v>tier - 3</v>
      </c>
      <c r="R22" s="33" t="str">
        <f>_xlfn.XLOOKUP(Healthcare!A:A,'Hospital details'!A:A,'Hospital details'!G:G)</f>
        <v>R1011</v>
      </c>
      <c r="S22" s="36">
        <f>_xlfn.XLOOKUP(A:A,'Hospital details'!A:A,'Hospital details'!H:H)</f>
        <v>61</v>
      </c>
      <c r="T22" s="8"/>
    </row>
    <row r="23" spans="1:20" ht="18" x14ac:dyDescent="0.35">
      <c r="A23" s="37" t="s">
        <v>27</v>
      </c>
      <c r="B23" s="31" t="str" cm="1">
        <f t="array" ref="B23">_xlfn.XLOOKUP(_xlfn.SINGLE(A:A),'Customer Name'!A:A,Table14_3[[#All],[Title]])</f>
        <v>Ms</v>
      </c>
      <c r="C23" s="32" t="str" cm="1">
        <f t="array" ref="C23">_xlfn.XLOOKUP(_xlfn.SINGLE(A:A),'Customer Name'!A:A,Table14_3[[#All],[First Name]])</f>
        <v>Madelyn C</v>
      </c>
      <c r="D23" s="32" t="str" cm="1">
        <f t="array" ref="D23">_xlfn.XLOOKUP(_xlfn.SINGLE(A:A),'Customer Name'!A:A,Table14_3[[#All],[Last Name]])</f>
        <v>Hribar</v>
      </c>
      <c r="E23" s="32">
        <f>_xlfn.XLOOKUP(A:A,'Medical Examination'!A:A,'Medical Examination'!B:B)</f>
        <v>32.200000000000003</v>
      </c>
      <c r="F23" s="32">
        <f>_xlfn.XLOOKUP(A:A,'Medical Examination'!A:A,'Medical Examination'!C:C)</f>
        <v>6.22</v>
      </c>
      <c r="G23" s="33" t="str">
        <f>_xlfn.XLOOKUP(A:A,'Medical Examination'!A:A,'Medical Examination'!D:D)</f>
        <v>yes</v>
      </c>
      <c r="H23" s="33" t="str">
        <f>_xlfn.XLOOKUP(A:A,'Medical Examination'!A:A,'Medical Examination'!E:E)</f>
        <v>No</v>
      </c>
      <c r="I23" s="33" t="str">
        <f>_xlfn.XLOOKUP(A:A,'Medical Examination'!A:A,'Medical Examination'!F:F)</f>
        <v>No</v>
      </c>
      <c r="J23" s="33">
        <f>_xlfn.XLOOKUP(A:A,'Medical Examination'!A:A,'Medical Examination'!G:G)</f>
        <v>2</v>
      </c>
      <c r="K23" s="33" t="str">
        <f>_xlfn.XLOOKUP(A:A,'Medical Examination'!A:A,'Medical Examination'!H:H)</f>
        <v>yes</v>
      </c>
      <c r="L23" s="32" t="str">
        <f>_xlfn.XLOOKUP(A:A,'Medical Examination'!A:A,'Medical Examination'!I:I)</f>
        <v>Obesity</v>
      </c>
      <c r="M23" s="31" t="str">
        <f>_xlfn.XLOOKUP(A:A,'Medical Examination'!A:A,'Medical Examination'!J:J)</f>
        <v>Prediabetic</v>
      </c>
      <c r="N23" s="34">
        <f>_xlfn.XLOOKUP(Healthcare!A:A,Table4_2[Customer ID],Table4_2[Date of Birth])</f>
        <v>21827</v>
      </c>
      <c r="O23" s="35">
        <f>_xlfn.XLOOKUP(A:A,Table4_2[Customer ID],Table4_2[Charges])</f>
        <v>47305.31</v>
      </c>
      <c r="P23" s="33" t="str">
        <f>_xlfn.XLOOKUP(A:A,Table4_2[Customer ID],Table4_2[Hospital tier])</f>
        <v>tier - 2</v>
      </c>
      <c r="Q23" s="33" t="str">
        <f>_xlfn.XLOOKUP(A:A,'Hospital details'!A:A,'Hospital details'!F:F)</f>
        <v>tier - 1</v>
      </c>
      <c r="R23" s="33" t="str">
        <f>_xlfn.XLOOKUP(Healthcare!A:A,'Hospital details'!A:A,'Hospital details'!G:G)</f>
        <v>R1011</v>
      </c>
      <c r="S23" s="36">
        <f>_xlfn.XLOOKUP(A:A,'Hospital details'!A:A,'Hospital details'!H:H)</f>
        <v>63</v>
      </c>
      <c r="T23" s="8"/>
    </row>
    <row r="24" spans="1:20" ht="18" x14ac:dyDescent="0.35">
      <c r="A24" s="37" t="s">
        <v>28</v>
      </c>
      <c r="B24" s="31" t="str" cm="1">
        <f t="array" ref="B24">_xlfn.XLOOKUP(_xlfn.SINGLE(A:A),'Customer Name'!A:A,Table14_3[[#All],[Title]])</f>
        <v>Mr</v>
      </c>
      <c r="C24" s="32" t="str" cm="1">
        <f t="array" ref="C24">_xlfn.XLOOKUP(_xlfn.SINGLE(A:A),'Customer Name'!A:A,Table14_3[[#All],[First Name]])</f>
        <v>Nicole</v>
      </c>
      <c r="D24" s="32" t="str" cm="1">
        <f t="array" ref="D24">_xlfn.XLOOKUP(_xlfn.SINGLE(A:A),'Customer Name'!A:A,Table14_3[[#All],[Last Name]])</f>
        <v>Tassello</v>
      </c>
      <c r="E24" s="32">
        <f>_xlfn.XLOOKUP(A:A,'Medical Examination'!A:A,'Medical Examination'!B:B)</f>
        <v>31.3</v>
      </c>
      <c r="F24" s="32">
        <f>_xlfn.XLOOKUP(A:A,'Medical Examination'!A:A,'Medical Examination'!C:C)</f>
        <v>11.38</v>
      </c>
      <c r="G24" s="33" t="str">
        <f>_xlfn.XLOOKUP(A:A,'Medical Examination'!A:A,'Medical Examination'!D:D)</f>
        <v>No</v>
      </c>
      <c r="H24" s="33" t="str">
        <f>_xlfn.XLOOKUP(A:A,'Medical Examination'!A:A,'Medical Examination'!E:E)</f>
        <v>No</v>
      </c>
      <c r="I24" s="33" t="str">
        <f>_xlfn.XLOOKUP(A:A,'Medical Examination'!A:A,'Medical Examination'!F:F)</f>
        <v>No</v>
      </c>
      <c r="J24" s="33">
        <f>_xlfn.XLOOKUP(A:A,'Medical Examination'!A:A,'Medical Examination'!G:G)</f>
        <v>3</v>
      </c>
      <c r="K24" s="33" t="str">
        <f>_xlfn.XLOOKUP(A:A,'Medical Examination'!A:A,'Medical Examination'!H:H)</f>
        <v>yes</v>
      </c>
      <c r="L24" s="32" t="str">
        <f>_xlfn.XLOOKUP(A:A,'Medical Examination'!A:A,'Medical Examination'!I:I)</f>
        <v>Obesity</v>
      </c>
      <c r="M24" s="31" t="str">
        <f>_xlfn.XLOOKUP(A:A,'Medical Examination'!A:A,'Medical Examination'!J:J)</f>
        <v>Diabetic</v>
      </c>
      <c r="N24" s="34">
        <f>_xlfn.XLOOKUP(Healthcare!A:A,Table4_2[Customer ID],Table4_2[Date of Birth])</f>
        <v>21431</v>
      </c>
      <c r="O24" s="35">
        <f>_xlfn.XLOOKUP(A:A,Table4_2[Customer ID],Table4_2[Charges])</f>
        <v>47291.06</v>
      </c>
      <c r="P24" s="33" t="str">
        <f>_xlfn.XLOOKUP(A:A,Table4_2[Customer ID],Table4_2[Hospital tier])</f>
        <v>tier - 2</v>
      </c>
      <c r="Q24" s="33" t="str">
        <f>_xlfn.XLOOKUP(A:A,'Hospital details'!A:A,'Hospital details'!F:F)</f>
        <v>tier - 1</v>
      </c>
      <c r="R24" s="33" t="str">
        <f>_xlfn.XLOOKUP(Healthcare!A:A,'Hospital details'!A:A,'Hospital details'!G:G)</f>
        <v>R1011</v>
      </c>
      <c r="S24" s="36">
        <f>_xlfn.XLOOKUP(A:A,'Hospital details'!A:A,'Hospital details'!H:H)</f>
        <v>64</v>
      </c>
      <c r="T24" s="8"/>
    </row>
    <row r="25" spans="1:20" ht="18" x14ac:dyDescent="0.35">
      <c r="A25" s="37" t="s">
        <v>29</v>
      </c>
      <c r="B25" s="31" t="str" cm="1">
        <f t="array" ref="B25">_xlfn.XLOOKUP(_xlfn.SINGLE(A:A),'Customer Name'!A:A,Table14_3[[#All],[Title]])</f>
        <v>Mr</v>
      </c>
      <c r="C25" s="32" t="str" cm="1">
        <f t="array" ref="C25">_xlfn.XLOOKUP(_xlfn.SINGLE(A:A),'Customer Name'!A:A,Table14_3[[#All],[First Name]])</f>
        <v>Eric A</v>
      </c>
      <c r="D25" s="32" t="str" cm="1">
        <f t="array" ref="D25">_xlfn.XLOOKUP(_xlfn.SINGLE(A:A),'Customer Name'!A:A,Table14_3[[#All],[Last Name]])</f>
        <v>Mauricette</v>
      </c>
      <c r="E25" s="32">
        <f>_xlfn.XLOOKUP(A:A,'Medical Examination'!A:A,'Medical Examination'!B:B)</f>
        <v>41.8</v>
      </c>
      <c r="F25" s="32">
        <f>_xlfn.XLOOKUP(A:A,'Medical Examination'!A:A,'Medical Examination'!C:C)</f>
        <v>7.89</v>
      </c>
      <c r="G25" s="33" t="str">
        <f>_xlfn.XLOOKUP(A:A,'Medical Examination'!A:A,'Medical Examination'!D:D)</f>
        <v>yes</v>
      </c>
      <c r="H25" s="33" t="str">
        <f>_xlfn.XLOOKUP(A:A,'Medical Examination'!A:A,'Medical Examination'!E:E)</f>
        <v>No</v>
      </c>
      <c r="I25" s="33" t="str">
        <f>_xlfn.XLOOKUP(A:A,'Medical Examination'!A:A,'Medical Examination'!F:F)</f>
        <v>No</v>
      </c>
      <c r="J25" s="33">
        <f>_xlfn.XLOOKUP(A:A,'Medical Examination'!A:A,'Medical Examination'!G:G)</f>
        <v>2</v>
      </c>
      <c r="K25" s="33" t="str">
        <f>_xlfn.XLOOKUP(A:A,'Medical Examination'!A:A,'Medical Examination'!H:H)</f>
        <v>yes</v>
      </c>
      <c r="L25" s="32" t="str">
        <f>_xlfn.XLOOKUP(A:A,'Medical Examination'!A:A,'Medical Examination'!I:I)</f>
        <v>Obesity</v>
      </c>
      <c r="M25" s="31" t="str">
        <f>_xlfn.XLOOKUP(A:A,'Medical Examination'!A:A,'Medical Examination'!J:J)</f>
        <v>Diabetic</v>
      </c>
      <c r="N25" s="34">
        <f>_xlfn.XLOOKUP(Healthcare!A:A,Table4_2[Customer ID],Table4_2[Date of Birth])</f>
        <v>25930</v>
      </c>
      <c r="O25" s="35">
        <f>_xlfn.XLOOKUP(A:A,Table4_2[Customer ID],Table4_2[Charges])</f>
        <v>47269.85</v>
      </c>
      <c r="P25" s="33" t="str">
        <f>_xlfn.XLOOKUP(A:A,Table4_2[Customer ID],Table4_2[Hospital tier])</f>
        <v>tier - 1</v>
      </c>
      <c r="Q25" s="33" t="str">
        <f>_xlfn.XLOOKUP(A:A,'Hospital details'!A:A,'Hospital details'!F:F)</f>
        <v>tier - 2</v>
      </c>
      <c r="R25" s="33" t="str">
        <f>_xlfn.XLOOKUP(Healthcare!A:A,'Hospital details'!A:A,'Hospital details'!G:G)</f>
        <v>R1013</v>
      </c>
      <c r="S25" s="36">
        <f>_xlfn.XLOOKUP(A:A,'Hospital details'!A:A,'Hospital details'!H:H)</f>
        <v>52</v>
      </c>
      <c r="T25" s="8"/>
    </row>
    <row r="26" spans="1:20" ht="18" x14ac:dyDescent="0.35">
      <c r="A26" s="37" t="s">
        <v>30</v>
      </c>
      <c r="B26" s="31" t="str" cm="1">
        <f t="array" ref="B26">_xlfn.XLOOKUP(_xlfn.SINGLE(A:A),'Customer Name'!A:A,Table14_3[[#All],[Title]])</f>
        <v>Ms</v>
      </c>
      <c r="C26" s="32" t="str" cm="1">
        <f t="array" ref="C26">_xlfn.XLOOKUP(_xlfn.SINGLE(A:A),'Customer Name'!A:A,Table14_3[[#All],[First Name]])</f>
        <v>Emiliano I</v>
      </c>
      <c r="D26" s="32" t="str" cm="1">
        <f t="array" ref="D26">_xlfn.XLOOKUP(_xlfn.SINGLE(A:A),'Customer Name'!A:A,Table14_3[[#All],[Last Name]])</f>
        <v>Garcia</v>
      </c>
      <c r="E26" s="32">
        <f>_xlfn.XLOOKUP(A:A,'Medical Examination'!A:A,'Medical Examination'!B:B)</f>
        <v>35.090000000000003</v>
      </c>
      <c r="F26" s="32">
        <f>_xlfn.XLOOKUP(A:A,'Medical Examination'!A:A,'Medical Examination'!C:C)</f>
        <v>4.38</v>
      </c>
      <c r="G26" s="33" t="str">
        <f>_xlfn.XLOOKUP(A:A,'Medical Examination'!A:A,'Medical Examination'!D:D)</f>
        <v>yes</v>
      </c>
      <c r="H26" s="33" t="str">
        <f>_xlfn.XLOOKUP(A:A,'Medical Examination'!A:A,'Medical Examination'!E:E)</f>
        <v>No</v>
      </c>
      <c r="I26" s="33" t="str">
        <f>_xlfn.XLOOKUP(A:A,'Medical Examination'!A:A,'Medical Examination'!F:F)</f>
        <v>No</v>
      </c>
      <c r="J26" s="33">
        <f>_xlfn.XLOOKUP(A:A,'Medical Examination'!A:A,'Medical Examination'!G:G)</f>
        <v>2</v>
      </c>
      <c r="K26" s="33" t="str">
        <f>_xlfn.XLOOKUP(A:A,'Medical Examination'!A:A,'Medical Examination'!H:H)</f>
        <v>yes</v>
      </c>
      <c r="L26" s="32" t="str">
        <f>_xlfn.XLOOKUP(A:A,'Medical Examination'!A:A,'Medical Examination'!I:I)</f>
        <v>Obesity</v>
      </c>
      <c r="M26" s="31" t="str">
        <f>_xlfn.XLOOKUP(A:A,'Medical Examination'!A:A,'Medical Examination'!J:J)</f>
        <v>Normal</v>
      </c>
      <c r="N26" s="34">
        <f>_xlfn.XLOOKUP(Healthcare!A:A,Table4_2[Customer ID],Table4_2[Date of Birth])</f>
        <v>21745</v>
      </c>
      <c r="O26" s="35">
        <f>_xlfn.XLOOKUP(A:A,Table4_2[Customer ID],Table4_2[Charges])</f>
        <v>47055.53</v>
      </c>
      <c r="P26" s="33" t="str">
        <f>_xlfn.XLOOKUP(A:A,Table4_2[Customer ID],Table4_2[Hospital tier])</f>
        <v>tier - 2</v>
      </c>
      <c r="Q26" s="33" t="str">
        <f>_xlfn.XLOOKUP(A:A,'Hospital details'!A:A,'Hospital details'!F:F)</f>
        <v>tier - 1</v>
      </c>
      <c r="R26" s="33" t="str">
        <f>_xlfn.XLOOKUP(Healthcare!A:A,'Hospital details'!A:A,'Hospital details'!G:G)</f>
        <v>R1013</v>
      </c>
      <c r="S26" s="36">
        <f>_xlfn.XLOOKUP(A:A,'Hospital details'!A:A,'Hospital details'!H:H)</f>
        <v>63</v>
      </c>
      <c r="T26" s="8"/>
    </row>
    <row r="27" spans="1:20" ht="18" x14ac:dyDescent="0.35">
      <c r="A27" s="37" t="s">
        <v>31</v>
      </c>
      <c r="B27" s="31" t="str" cm="1">
        <f t="array" ref="B27">_xlfn.XLOOKUP(_xlfn.SINGLE(A:A),'Customer Name'!A:A,Table14_3[[#All],[Title]])</f>
        <v>Mr</v>
      </c>
      <c r="C27" s="32" t="str" cm="1">
        <f t="array" ref="C27">_xlfn.XLOOKUP(_xlfn.SINGLE(A:A),'Customer Name'!A:A,Table14_3[[#All],[First Name]])</f>
        <v>Adam</v>
      </c>
      <c r="D27" s="32" t="str" cm="1">
        <f t="array" ref="D27">_xlfn.XLOOKUP(_xlfn.SINGLE(A:A),'Customer Name'!A:A,Table14_3[[#All],[Last Name]])</f>
        <v>Airoldi</v>
      </c>
      <c r="E27" s="32">
        <f>_xlfn.XLOOKUP(A:A,'Medical Examination'!A:A,'Medical Examination'!B:B)</f>
        <v>33.880000000000003</v>
      </c>
      <c r="F27" s="32">
        <f>_xlfn.XLOOKUP(A:A,'Medical Examination'!A:A,'Medical Examination'!C:C)</f>
        <v>7.01</v>
      </c>
      <c r="G27" s="33" t="str">
        <f>_xlfn.XLOOKUP(A:A,'Medical Examination'!A:A,'Medical Examination'!D:D)</f>
        <v>No</v>
      </c>
      <c r="H27" s="33" t="str">
        <f>_xlfn.XLOOKUP(A:A,'Medical Examination'!A:A,'Medical Examination'!E:E)</f>
        <v>No</v>
      </c>
      <c r="I27" s="33" t="str">
        <f>_xlfn.XLOOKUP(A:A,'Medical Examination'!A:A,'Medical Examination'!F:F)</f>
        <v>No</v>
      </c>
      <c r="J27" s="33">
        <f>_xlfn.XLOOKUP(A:A,'Medical Examination'!A:A,'Medical Examination'!G:G)</f>
        <v>3</v>
      </c>
      <c r="K27" s="33" t="str">
        <f>_xlfn.XLOOKUP(A:A,'Medical Examination'!A:A,'Medical Examination'!H:H)</f>
        <v>yes</v>
      </c>
      <c r="L27" s="32" t="str">
        <f>_xlfn.XLOOKUP(A:A,'Medical Examination'!A:A,'Medical Examination'!I:I)</f>
        <v>Obesity</v>
      </c>
      <c r="M27" s="31" t="str">
        <f>_xlfn.XLOOKUP(A:A,'Medical Examination'!A:A,'Medical Examination'!J:J)</f>
        <v>Diabetic</v>
      </c>
      <c r="N27" s="34">
        <f>_xlfn.XLOOKUP(Healthcare!A:A,Table4_2[Customer ID],Table4_2[Date of Birth])</f>
        <v>21443</v>
      </c>
      <c r="O27" s="35">
        <f>_xlfn.XLOOKUP(A:A,Table4_2[Customer ID],Table4_2[Charges])</f>
        <v>46889.26</v>
      </c>
      <c r="P27" s="33" t="str">
        <f>_xlfn.XLOOKUP(A:A,Table4_2[Customer ID],Table4_2[Hospital tier])</f>
        <v>tier - 2</v>
      </c>
      <c r="Q27" s="33" t="str">
        <f>_xlfn.XLOOKUP(A:A,'Hospital details'!A:A,'Hospital details'!F:F)</f>
        <v>tier - 3</v>
      </c>
      <c r="R27" s="33" t="str">
        <f>_xlfn.XLOOKUP(Healthcare!A:A,'Hospital details'!A:A,'Hospital details'!G:G)</f>
        <v>R1013</v>
      </c>
      <c r="S27" s="36">
        <f>_xlfn.XLOOKUP(A:A,'Hospital details'!A:A,'Hospital details'!H:H)</f>
        <v>64</v>
      </c>
      <c r="T27" s="8"/>
    </row>
    <row r="28" spans="1:20" ht="18" x14ac:dyDescent="0.35">
      <c r="A28" s="37" t="s">
        <v>32</v>
      </c>
      <c r="B28" s="31" t="str" cm="1">
        <f t="array" ref="B28">_xlfn.XLOOKUP(_xlfn.SINGLE(A:A),'Customer Name'!A:A,Table14_3[[#All],[Title]])</f>
        <v>Mr</v>
      </c>
      <c r="C28" s="32" t="str" cm="1">
        <f t="array" ref="C28">_xlfn.XLOOKUP(_xlfn.SINGLE(A:A),'Customer Name'!A:A,Table14_3[[#All],[First Name]])</f>
        <v>Zach</v>
      </c>
      <c r="D28" s="32" t="str" cm="1">
        <f t="array" ref="D28">_xlfn.XLOOKUP(_xlfn.SINGLE(A:A),'Customer Name'!A:A,Table14_3[[#All],[Last Name]])</f>
        <v>Cater-Cyker</v>
      </c>
      <c r="E28" s="32">
        <f>_xlfn.XLOOKUP(A:A,'Medical Examination'!A:A,'Medical Examination'!B:B)</f>
        <v>30.875</v>
      </c>
      <c r="F28" s="32">
        <f>_xlfn.XLOOKUP(A:A,'Medical Examination'!A:A,'Medical Examination'!C:C)</f>
        <v>11.88</v>
      </c>
      <c r="G28" s="33" t="str">
        <f>_xlfn.XLOOKUP(A:A,'Medical Examination'!A:A,'Medical Examination'!D:D)</f>
        <v>No</v>
      </c>
      <c r="H28" s="33" t="str">
        <f>_xlfn.XLOOKUP(A:A,'Medical Examination'!A:A,'Medical Examination'!E:E)</f>
        <v>No</v>
      </c>
      <c r="I28" s="33" t="str">
        <f>_xlfn.XLOOKUP(A:A,'Medical Examination'!A:A,'Medical Examination'!F:F)</f>
        <v>No</v>
      </c>
      <c r="J28" s="33">
        <f>_xlfn.XLOOKUP(A:A,'Medical Examination'!A:A,'Medical Examination'!G:G)</f>
        <v>0</v>
      </c>
      <c r="K28" s="33" t="str">
        <f>_xlfn.XLOOKUP(A:A,'Medical Examination'!A:A,'Medical Examination'!H:H)</f>
        <v>yes</v>
      </c>
      <c r="L28" s="32" t="str">
        <f>_xlfn.XLOOKUP(A:A,'Medical Examination'!A:A,'Medical Examination'!I:I)</f>
        <v>Obesity</v>
      </c>
      <c r="M28" s="31" t="str">
        <f>_xlfn.XLOOKUP(A:A,'Medical Examination'!A:A,'Medical Examination'!J:J)</f>
        <v>Diabetic</v>
      </c>
      <c r="N28" s="34">
        <f>_xlfn.XLOOKUP(Healthcare!A:A,Table4_2[Customer ID],Table4_2[Date of Birth])</f>
        <v>22237</v>
      </c>
      <c r="O28" s="35">
        <f>_xlfn.XLOOKUP(A:A,Table4_2[Customer ID],Table4_2[Charges])</f>
        <v>46718.16</v>
      </c>
      <c r="P28" s="33" t="str">
        <f>_xlfn.XLOOKUP(A:A,Table4_2[Customer ID],Table4_2[Hospital tier])</f>
        <v>tier - 1</v>
      </c>
      <c r="Q28" s="33" t="str">
        <f>_xlfn.XLOOKUP(A:A,'Hospital details'!A:A,'Hospital details'!F:F)</f>
        <v>tier - 1</v>
      </c>
      <c r="R28" s="33" t="str">
        <f>_xlfn.XLOOKUP(Healthcare!A:A,'Hospital details'!A:A,'Hospital details'!G:G)</f>
        <v>R1012</v>
      </c>
      <c r="S28" s="36">
        <f>_xlfn.XLOOKUP(A:A,'Hospital details'!A:A,'Hospital details'!H:H)</f>
        <v>62</v>
      </c>
      <c r="T28" s="8"/>
    </row>
    <row r="29" spans="1:20" ht="18" x14ac:dyDescent="0.35">
      <c r="A29" s="37" t="s">
        <v>33</v>
      </c>
      <c r="B29" s="31" t="str" cm="1">
        <f t="array" ref="B29">_xlfn.XLOOKUP(_xlfn.SINGLE(A:A),'Customer Name'!A:A,Table14_3[[#All],[Title]])</f>
        <v>Ms</v>
      </c>
      <c r="C29" s="32" t="str" cm="1">
        <f t="array" ref="C29">_xlfn.XLOOKUP(_xlfn.SINGLE(A:A),'Customer Name'!A:A,Table14_3[[#All],[First Name]])</f>
        <v>Stephanie W</v>
      </c>
      <c r="D29" s="32" t="str" cm="1">
        <f t="array" ref="D29">_xlfn.XLOOKUP(_xlfn.SINGLE(A:A),'Customer Name'!A:A,Table14_3[[#All],[Last Name]])</f>
        <v>Hamm</v>
      </c>
      <c r="E29" s="32">
        <f>_xlfn.XLOOKUP(A:A,'Medical Examination'!A:A,'Medical Examination'!B:B)</f>
        <v>36.86</v>
      </c>
      <c r="F29" s="32">
        <f>_xlfn.XLOOKUP(A:A,'Medical Examination'!A:A,'Medical Examination'!C:C)</f>
        <v>5.19</v>
      </c>
      <c r="G29" s="33" t="str">
        <f>_xlfn.XLOOKUP(A:A,'Medical Examination'!A:A,'Medical Examination'!D:D)</f>
        <v>yes</v>
      </c>
      <c r="H29" s="33" t="str">
        <f>_xlfn.XLOOKUP(A:A,'Medical Examination'!A:A,'Medical Examination'!E:E)</f>
        <v>No</v>
      </c>
      <c r="I29" s="33" t="str">
        <f>_xlfn.XLOOKUP(A:A,'Medical Examination'!A:A,'Medical Examination'!F:F)</f>
        <v>Yes</v>
      </c>
      <c r="J29" s="33">
        <f>_xlfn.XLOOKUP(A:A,'Medical Examination'!A:A,'Medical Examination'!G:G)</f>
        <v>1</v>
      </c>
      <c r="K29" s="33" t="str">
        <f>_xlfn.XLOOKUP(A:A,'Medical Examination'!A:A,'Medical Examination'!H:H)</f>
        <v>yes</v>
      </c>
      <c r="L29" s="32" t="str">
        <f>_xlfn.XLOOKUP(A:A,'Medical Examination'!A:A,'Medical Examination'!I:I)</f>
        <v>Obesity</v>
      </c>
      <c r="M29" s="31" t="str">
        <f>_xlfn.XLOOKUP(A:A,'Medical Examination'!A:A,'Medical Examination'!J:J)</f>
        <v>Normal</v>
      </c>
      <c r="N29" s="34">
        <f>_xlfn.XLOOKUP(Healthcare!A:A,Table4_2[Customer ID],Table4_2[Date of Birth])</f>
        <v>25377</v>
      </c>
      <c r="O29" s="35">
        <f>_xlfn.XLOOKUP(A:A,Table4_2[Customer ID],Table4_2[Charges])</f>
        <v>46661.440000000002</v>
      </c>
      <c r="P29" s="33" t="str">
        <f>_xlfn.XLOOKUP(A:A,Table4_2[Customer ID],Table4_2[Hospital tier])</f>
        <v>tier - 1</v>
      </c>
      <c r="Q29" s="33" t="str">
        <f>_xlfn.XLOOKUP(A:A,'Hospital details'!A:A,'Hospital details'!F:F)</f>
        <v>tier - 3</v>
      </c>
      <c r="R29" s="33" t="str">
        <f>_xlfn.XLOOKUP(Healthcare!A:A,'Hospital details'!A:A,'Hospital details'!G:G)</f>
        <v>R1012</v>
      </c>
      <c r="S29" s="36">
        <f>_xlfn.XLOOKUP(A:A,'Hospital details'!A:A,'Hospital details'!H:H)</f>
        <v>53</v>
      </c>
      <c r="T29" s="8"/>
    </row>
    <row r="30" spans="1:20" ht="18" x14ac:dyDescent="0.35">
      <c r="A30" s="37" t="s">
        <v>34</v>
      </c>
      <c r="B30" s="31" t="str" cm="1">
        <f t="array" ref="B30">_xlfn.XLOOKUP(_xlfn.SINGLE(A:A),'Customer Name'!A:A,Table14_3[[#All],[Title]])</f>
        <v>Mr</v>
      </c>
      <c r="C30" s="32" t="str" cm="1">
        <f t="array" ref="C30">_xlfn.XLOOKUP(_xlfn.SINGLE(A:A),'Customer Name'!A:A,Table14_3[[#All],[First Name]])</f>
        <v>Stephen</v>
      </c>
      <c r="D30" s="32" t="str" cm="1">
        <f t="array" ref="D30">_xlfn.XLOOKUP(_xlfn.SINGLE(A:A),'Customer Name'!A:A,Table14_3[[#All],[Last Name]])</f>
        <v>Cox</v>
      </c>
      <c r="E30" s="32">
        <f>_xlfn.XLOOKUP(A:A,'Medical Examination'!A:A,'Medical Examination'!B:B)</f>
        <v>35.86</v>
      </c>
      <c r="F30" s="32">
        <f>_xlfn.XLOOKUP(A:A,'Medical Examination'!A:A,'Medical Examination'!C:C)</f>
        <v>6.74</v>
      </c>
      <c r="G30" s="33" t="str">
        <f>_xlfn.XLOOKUP(A:A,'Medical Examination'!A:A,'Medical Examination'!D:D)</f>
        <v>yes</v>
      </c>
      <c r="H30" s="33" t="str">
        <f>_xlfn.XLOOKUP(A:A,'Medical Examination'!A:A,'Medical Examination'!E:E)</f>
        <v>No</v>
      </c>
      <c r="I30" s="33" t="str">
        <f>_xlfn.XLOOKUP(A:A,'Medical Examination'!A:A,'Medical Examination'!F:F)</f>
        <v>No</v>
      </c>
      <c r="J30" s="33">
        <f>_xlfn.XLOOKUP(A:A,'Medical Examination'!A:A,'Medical Examination'!G:G)</f>
        <v>2</v>
      </c>
      <c r="K30" s="33" t="str">
        <f>_xlfn.XLOOKUP(A:A,'Medical Examination'!A:A,'Medical Examination'!H:H)</f>
        <v>yes</v>
      </c>
      <c r="L30" s="32" t="str">
        <f>_xlfn.XLOOKUP(A:A,'Medical Examination'!A:A,'Medical Examination'!I:I)</f>
        <v>Obesity</v>
      </c>
      <c r="M30" s="31" t="str">
        <f>_xlfn.XLOOKUP(A:A,'Medical Examination'!A:A,'Medical Examination'!J:J)</f>
        <v>Diabetic</v>
      </c>
      <c r="N30" s="34">
        <f>_xlfn.XLOOKUP(Healthcare!A:A,Table4_2[Customer ID],Table4_2[Date of Birth])</f>
        <v>22501</v>
      </c>
      <c r="O30" s="35">
        <f>_xlfn.XLOOKUP(A:A,Table4_2[Customer ID],Table4_2[Charges])</f>
        <v>46599.11</v>
      </c>
      <c r="P30" s="33" t="str">
        <f>_xlfn.XLOOKUP(A:A,Table4_2[Customer ID],Table4_2[Hospital tier])</f>
        <v>tier - 1</v>
      </c>
      <c r="Q30" s="33" t="str">
        <f>_xlfn.XLOOKUP(A:A,'Hospital details'!A:A,'Hospital details'!F:F)</f>
        <v>tier - 1</v>
      </c>
      <c r="R30" s="33" t="str">
        <f>_xlfn.XLOOKUP(Healthcare!A:A,'Hospital details'!A:A,'Hospital details'!G:G)</f>
        <v>R1013</v>
      </c>
      <c r="S30" s="36">
        <f>_xlfn.XLOOKUP(A:A,'Hospital details'!A:A,'Hospital details'!H:H)</f>
        <v>61</v>
      </c>
      <c r="T30" s="8"/>
    </row>
    <row r="31" spans="1:20" ht="18" x14ac:dyDescent="0.35">
      <c r="A31" s="37" t="s">
        <v>35</v>
      </c>
      <c r="B31" s="31" t="str" cm="1">
        <f t="array" ref="B31">_xlfn.XLOOKUP(_xlfn.SINGLE(A:A),'Customer Name'!A:A,Table14_3[[#All],[Title]])</f>
        <v>Mr</v>
      </c>
      <c r="C31" s="32" t="str" cm="1">
        <f t="array" ref="C31">_xlfn.XLOOKUP(_xlfn.SINGLE(A:A),'Customer Name'!A:A,Table14_3[[#All],[First Name]])</f>
        <v>Natalie</v>
      </c>
      <c r="D31" s="32" t="str" cm="1">
        <f t="array" ref="D31">_xlfn.XLOOKUP(_xlfn.SINGLE(A:A),'Customer Name'!A:A,Table14_3[[#All],[Last Name]])</f>
        <v>Sachrajda</v>
      </c>
      <c r="E31" s="32">
        <f>_xlfn.XLOOKUP(A:A,'Medical Examination'!A:A,'Medical Examination'!B:B)</f>
        <v>37.049999999999997</v>
      </c>
      <c r="F31" s="32">
        <f>_xlfn.XLOOKUP(A:A,'Medical Examination'!A:A,'Medical Examination'!C:C)</f>
        <v>8.44</v>
      </c>
      <c r="G31" s="33" t="str">
        <f>_xlfn.XLOOKUP(A:A,'Medical Examination'!A:A,'Medical Examination'!D:D)</f>
        <v>No</v>
      </c>
      <c r="H31" s="33" t="str">
        <f>_xlfn.XLOOKUP(A:A,'Medical Examination'!A:A,'Medical Examination'!E:E)</f>
        <v>No</v>
      </c>
      <c r="I31" s="33" t="str">
        <f>_xlfn.XLOOKUP(A:A,'Medical Examination'!A:A,'Medical Examination'!F:F)</f>
        <v>No</v>
      </c>
      <c r="J31" s="33">
        <f>_xlfn.XLOOKUP(A:A,'Medical Examination'!A:A,'Medical Examination'!G:G)</f>
        <v>0</v>
      </c>
      <c r="K31" s="33" t="str">
        <f>_xlfn.XLOOKUP(A:A,'Medical Examination'!A:A,'Medical Examination'!H:H)</f>
        <v>yes</v>
      </c>
      <c r="L31" s="32" t="str">
        <f>_xlfn.XLOOKUP(A:A,'Medical Examination'!A:A,'Medical Examination'!I:I)</f>
        <v>Obesity</v>
      </c>
      <c r="M31" s="31" t="str">
        <f>_xlfn.XLOOKUP(A:A,'Medical Examination'!A:A,'Medical Examination'!J:J)</f>
        <v>Diabetic</v>
      </c>
      <c r="N31" s="34">
        <f>_xlfn.XLOOKUP(Healthcare!A:A,Table4_2[Customer ID],Table4_2[Date of Birth])</f>
        <v>26273</v>
      </c>
      <c r="O31" s="35">
        <f>_xlfn.XLOOKUP(A:A,Table4_2[Customer ID],Table4_2[Charges])</f>
        <v>46255.11</v>
      </c>
      <c r="P31" s="33" t="str">
        <f>_xlfn.XLOOKUP(A:A,Table4_2[Customer ID],Table4_2[Hospital tier])</f>
        <v>tier - 1</v>
      </c>
      <c r="Q31" s="33" t="str">
        <f>_xlfn.XLOOKUP(A:A,'Hospital details'!A:A,'Hospital details'!F:F)</f>
        <v>tier - 3</v>
      </c>
      <c r="R31" s="33" t="str">
        <f>_xlfn.XLOOKUP(Healthcare!A:A,'Hospital details'!A:A,'Hospital details'!G:G)</f>
        <v>R1024</v>
      </c>
      <c r="S31" s="36">
        <f>_xlfn.XLOOKUP(A:A,'Hospital details'!A:A,'Hospital details'!H:H)</f>
        <v>51</v>
      </c>
      <c r="T31" s="8"/>
    </row>
    <row r="32" spans="1:20" ht="18" x14ac:dyDescent="0.35">
      <c r="A32" s="37" t="s">
        <v>36</v>
      </c>
      <c r="B32" s="31" t="str" cm="1">
        <f t="array" ref="B32">_xlfn.XLOOKUP(_xlfn.SINGLE(A:A),'Customer Name'!A:A,Table14_3[[#All],[Title]])</f>
        <v>Ms</v>
      </c>
      <c r="C32" s="32" t="str" cm="1">
        <f t="array" ref="C32">_xlfn.XLOOKUP(_xlfn.SINGLE(A:A),'Customer Name'!A:A,Table14_3[[#All],[First Name]])</f>
        <v>Nicole J</v>
      </c>
      <c r="D32" s="32" t="str" cm="1">
        <f t="array" ref="D32">_xlfn.XLOOKUP(_xlfn.SINGLE(A:A),'Customer Name'!A:A,Table14_3[[#All],[Last Name]])</f>
        <v>Gareri</v>
      </c>
      <c r="E32" s="32">
        <f>_xlfn.XLOOKUP(A:A,'Medical Examination'!A:A,'Medical Examination'!B:B)</f>
        <v>43.89</v>
      </c>
      <c r="F32" s="32">
        <f>_xlfn.XLOOKUP(A:A,'Medical Examination'!A:A,'Medical Examination'!C:C)</f>
        <v>8.7100000000000009</v>
      </c>
      <c r="G32" s="33" t="str">
        <f>_xlfn.XLOOKUP(A:A,'Medical Examination'!A:A,'Medical Examination'!D:D)</f>
        <v>No</v>
      </c>
      <c r="H32" s="33" t="str">
        <f>_xlfn.XLOOKUP(A:A,'Medical Examination'!A:A,'Medical Examination'!E:E)</f>
        <v>No</v>
      </c>
      <c r="I32" s="33" t="str">
        <f>_xlfn.XLOOKUP(A:A,'Medical Examination'!A:A,'Medical Examination'!F:F)</f>
        <v>No</v>
      </c>
      <c r="J32" s="33">
        <f>_xlfn.XLOOKUP(A:A,'Medical Examination'!A:A,'Medical Examination'!G:G)</f>
        <v>0</v>
      </c>
      <c r="K32" s="33" t="str">
        <f>_xlfn.XLOOKUP(A:A,'Medical Examination'!A:A,'Medical Examination'!H:H)</f>
        <v>yes</v>
      </c>
      <c r="L32" s="32" t="str">
        <f>_xlfn.XLOOKUP(A:A,'Medical Examination'!A:A,'Medical Examination'!I:I)</f>
        <v>Obesity</v>
      </c>
      <c r="M32" s="31" t="str">
        <f>_xlfn.XLOOKUP(A:A,'Medical Examination'!A:A,'Medical Examination'!J:J)</f>
        <v>Diabetic</v>
      </c>
      <c r="N32" s="34">
        <f>_xlfn.XLOOKUP(Healthcare!A:A,Table4_2[Customer ID],Table4_2[Date of Birth])</f>
        <v>28719</v>
      </c>
      <c r="O32" s="35">
        <f>_xlfn.XLOOKUP(A:A,Table4_2[Customer ID],Table4_2[Charges])</f>
        <v>46200.99</v>
      </c>
      <c r="P32" s="33" t="str">
        <f>_xlfn.XLOOKUP(A:A,Table4_2[Customer ID],Table4_2[Hospital tier])</f>
        <v>tier - 1</v>
      </c>
      <c r="Q32" s="33" t="str">
        <f>_xlfn.XLOOKUP(A:A,'Hospital details'!A:A,'Hospital details'!F:F)</f>
        <v>tier - 1</v>
      </c>
      <c r="R32" s="33" t="str">
        <f>_xlfn.XLOOKUP(Healthcare!A:A,'Hospital details'!A:A,'Hospital details'!G:G)</f>
        <v>R1013</v>
      </c>
      <c r="S32" s="36">
        <f>_xlfn.XLOOKUP(A:A,'Hospital details'!A:A,'Hospital details'!H:H)</f>
        <v>44</v>
      </c>
      <c r="T32" s="8"/>
    </row>
    <row r="33" spans="1:20" ht="18" x14ac:dyDescent="0.35">
      <c r="A33" s="37" t="s">
        <v>37</v>
      </c>
      <c r="B33" s="31" t="str" cm="1">
        <f t="array" ref="B33">_xlfn.XLOOKUP(_xlfn.SINGLE(A:A),'Customer Name'!A:A,Table14_3[[#All],[Title]])</f>
        <v>Ms</v>
      </c>
      <c r="C33" s="32" t="str" cm="1">
        <f t="array" ref="C33">_xlfn.XLOOKUP(_xlfn.SINGLE(A:A),'Customer Name'!A:A,Table14_3[[#All],[First Name]])</f>
        <v>Jefferson D</v>
      </c>
      <c r="D33" s="32" t="str" cm="1">
        <f t="array" ref="D33">_xlfn.XLOOKUP(_xlfn.SINGLE(A:A),'Customer Name'!A:A,Table14_3[[#All],[Last Name]])</f>
        <v>Welch</v>
      </c>
      <c r="E33" s="32">
        <f>_xlfn.XLOOKUP(A:A,'Medical Examination'!A:A,'Medical Examination'!B:B)</f>
        <v>42.35</v>
      </c>
      <c r="F33" s="32">
        <f>_xlfn.XLOOKUP(A:A,'Medical Examination'!A:A,'Medical Examination'!C:C)</f>
        <v>5.08</v>
      </c>
      <c r="G33" s="33" t="str">
        <f>_xlfn.XLOOKUP(A:A,'Medical Examination'!A:A,'Medical Examination'!D:D)</f>
        <v>yes</v>
      </c>
      <c r="H33" s="33" t="str">
        <f>_xlfn.XLOOKUP(A:A,'Medical Examination'!A:A,'Medical Examination'!E:E)</f>
        <v>No</v>
      </c>
      <c r="I33" s="33" t="str">
        <f>_xlfn.XLOOKUP(A:A,'Medical Examination'!A:A,'Medical Examination'!F:F)</f>
        <v>No</v>
      </c>
      <c r="J33" s="33">
        <f>_xlfn.XLOOKUP(A:A,'Medical Examination'!A:A,'Medical Examination'!G:G)</f>
        <v>0</v>
      </c>
      <c r="K33" s="33" t="str">
        <f>_xlfn.XLOOKUP(A:A,'Medical Examination'!A:A,'Medical Examination'!H:H)</f>
        <v>yes</v>
      </c>
      <c r="L33" s="32" t="str">
        <f>_xlfn.XLOOKUP(A:A,'Medical Examination'!A:A,'Medical Examination'!I:I)</f>
        <v>Obesity</v>
      </c>
      <c r="M33" s="31" t="str">
        <f>_xlfn.XLOOKUP(A:A,'Medical Examination'!A:A,'Medical Examination'!J:J)</f>
        <v>Normal</v>
      </c>
      <c r="N33" s="34">
        <f>_xlfn.XLOOKUP(Healthcare!A:A,Table4_2[Customer ID],Table4_2[Date of Birth])</f>
        <v>28096</v>
      </c>
      <c r="O33" s="35">
        <f>_xlfn.XLOOKUP(A:A,Table4_2[Customer ID],Table4_2[Charges])</f>
        <v>46151.12</v>
      </c>
      <c r="P33" s="33" t="str">
        <f>_xlfn.XLOOKUP(A:A,Table4_2[Customer ID],Table4_2[Hospital tier])</f>
        <v>tier - 1</v>
      </c>
      <c r="Q33" s="33" t="str">
        <f>_xlfn.XLOOKUP(A:A,'Hospital details'!A:A,'Hospital details'!F:F)</f>
        <v>tier - 3</v>
      </c>
      <c r="R33" s="33" t="str">
        <f>_xlfn.XLOOKUP(Healthcare!A:A,'Hospital details'!A:A,'Hospital details'!G:G)</f>
        <v>R1013</v>
      </c>
      <c r="S33" s="36">
        <f>_xlfn.XLOOKUP(A:A,'Hospital details'!A:A,'Hospital details'!H:H)</f>
        <v>46</v>
      </c>
      <c r="T33" s="8"/>
    </row>
    <row r="34" spans="1:20" ht="18" x14ac:dyDescent="0.35">
      <c r="A34" s="37" t="s">
        <v>38</v>
      </c>
      <c r="B34" s="31" t="str" cm="1">
        <f t="array" ref="B34">_xlfn.XLOOKUP(_xlfn.SINGLE(A:A),'Customer Name'!A:A,Table14_3[[#All],[Title]])</f>
        <v>Mr</v>
      </c>
      <c r="C34" s="32" t="str" cm="1">
        <f t="array" ref="C34">_xlfn.XLOOKUP(_xlfn.SINGLE(A:A),'Customer Name'!A:A,Table14_3[[#All],[First Name]])</f>
        <v>Brendan D</v>
      </c>
      <c r="D34" s="32" t="str" cm="1">
        <f t="array" ref="D34">_xlfn.XLOOKUP(_xlfn.SINGLE(A:A),'Customer Name'!A:A,Table14_3[[#All],[Last Name]])</f>
        <v>Prindiville</v>
      </c>
      <c r="E34" s="32">
        <f>_xlfn.XLOOKUP(A:A,'Medical Examination'!A:A,'Medical Examination'!B:B)</f>
        <v>31.35</v>
      </c>
      <c r="F34" s="32">
        <f>_xlfn.XLOOKUP(A:A,'Medical Examination'!A:A,'Medical Examination'!C:C)</f>
        <v>6.86</v>
      </c>
      <c r="G34" s="33" t="str">
        <f>_xlfn.XLOOKUP(A:A,'Medical Examination'!A:A,'Medical Examination'!D:D)</f>
        <v>No</v>
      </c>
      <c r="H34" s="33" t="str">
        <f>_xlfn.XLOOKUP(A:A,'Medical Examination'!A:A,'Medical Examination'!E:E)</f>
        <v>No</v>
      </c>
      <c r="I34" s="33" t="str">
        <f>_xlfn.XLOOKUP(A:A,'Medical Examination'!A:A,'Medical Examination'!F:F)</f>
        <v>No</v>
      </c>
      <c r="J34" s="33">
        <f>_xlfn.XLOOKUP(A:A,'Medical Examination'!A:A,'Medical Examination'!G:G)</f>
        <v>0</v>
      </c>
      <c r="K34" s="33" t="str">
        <f>_xlfn.XLOOKUP(A:A,'Medical Examination'!A:A,'Medical Examination'!H:H)</f>
        <v>yes</v>
      </c>
      <c r="L34" s="32" t="str">
        <f>_xlfn.XLOOKUP(A:A,'Medical Examination'!A:A,'Medical Examination'!I:I)</f>
        <v>Obesity</v>
      </c>
      <c r="M34" s="31" t="str">
        <f>_xlfn.XLOOKUP(A:A,'Medical Examination'!A:A,'Medical Examination'!J:J)</f>
        <v>Diabetic</v>
      </c>
      <c r="N34" s="34">
        <f>_xlfn.XLOOKUP(Healthcare!A:A,Table4_2[Customer ID],Table4_2[Date of Birth])</f>
        <v>22984</v>
      </c>
      <c r="O34" s="35">
        <f>_xlfn.XLOOKUP(A:A,Table4_2[Customer ID],Table4_2[Charges])</f>
        <v>46130.53</v>
      </c>
      <c r="P34" s="33" t="str">
        <f>_xlfn.XLOOKUP(A:A,Table4_2[Customer ID],Table4_2[Hospital tier])</f>
        <v>tier - 1</v>
      </c>
      <c r="Q34" s="33" t="str">
        <f>_xlfn.XLOOKUP(A:A,'Hospital details'!A:A,'Hospital details'!F:F)</f>
        <v>tier - 1</v>
      </c>
      <c r="R34" s="33" t="str">
        <f>_xlfn.XLOOKUP(Healthcare!A:A,'Hospital details'!A:A,'Hospital details'!G:G)</f>
        <v>R1012</v>
      </c>
      <c r="S34" s="36">
        <f>_xlfn.XLOOKUP(A:A,'Hospital details'!A:A,'Hospital details'!H:H)</f>
        <v>60</v>
      </c>
      <c r="T34" s="8"/>
    </row>
    <row r="35" spans="1:20" ht="18" x14ac:dyDescent="0.35">
      <c r="A35" s="37" t="s">
        <v>39</v>
      </c>
      <c r="B35" s="31" t="str" cm="1">
        <f t="array" ref="B35">_xlfn.XLOOKUP(_xlfn.SINGLE(A:A),'Customer Name'!A:A,Table14_3[[#All],[Title]])</f>
        <v>Mr</v>
      </c>
      <c r="C35" s="32" t="str" cm="1">
        <f t="array" ref="C35">_xlfn.XLOOKUP(_xlfn.SINGLE(A:A),'Customer Name'!A:A,Table14_3[[#All],[First Name]])</f>
        <v>Courtney</v>
      </c>
      <c r="D35" s="32" t="str" cm="1">
        <f t="array" ref="D35">_xlfn.XLOOKUP(_xlfn.SINGLE(A:A),'Customer Name'!A:A,Table14_3[[#All],[Last Name]])</f>
        <v>Kincaid</v>
      </c>
      <c r="E35" s="32">
        <f>_xlfn.XLOOKUP(A:A,'Medical Examination'!A:A,'Medical Examination'!B:B)</f>
        <v>47.6</v>
      </c>
      <c r="F35" s="32">
        <f>_xlfn.XLOOKUP(A:A,'Medical Examination'!A:A,'Medical Examination'!C:C)</f>
        <v>5.95</v>
      </c>
      <c r="G35" s="33" t="str">
        <f>_xlfn.XLOOKUP(A:A,'Medical Examination'!A:A,'Medical Examination'!D:D)</f>
        <v>yes</v>
      </c>
      <c r="H35" s="33" t="str">
        <f>_xlfn.XLOOKUP(A:A,'Medical Examination'!A:A,'Medical Examination'!E:E)</f>
        <v>No</v>
      </c>
      <c r="I35" s="33" t="str">
        <f>_xlfn.XLOOKUP(A:A,'Medical Examination'!A:A,'Medical Examination'!F:F)</f>
        <v>No</v>
      </c>
      <c r="J35" s="33">
        <f>_xlfn.XLOOKUP(A:A,'Medical Examination'!A:A,'Medical Examination'!G:G)</f>
        <v>0</v>
      </c>
      <c r="K35" s="33" t="str">
        <f>_xlfn.XLOOKUP(A:A,'Medical Examination'!A:A,'Medical Examination'!H:H)</f>
        <v>yes</v>
      </c>
      <c r="L35" s="32" t="str">
        <f>_xlfn.XLOOKUP(A:A,'Medical Examination'!A:A,'Medical Examination'!I:I)</f>
        <v>Obesity</v>
      </c>
      <c r="M35" s="31" t="str">
        <f>_xlfn.XLOOKUP(A:A,'Medical Examination'!A:A,'Medical Examination'!J:J)</f>
        <v>Prediabetic</v>
      </c>
      <c r="N35" s="34">
        <f>_xlfn.XLOOKUP(Healthcare!A:A,Table4_2[Customer ID],Table4_2[Date of Birth])</f>
        <v>31320</v>
      </c>
      <c r="O35" s="35">
        <f>_xlfn.XLOOKUP(A:A,Table4_2[Customer ID],Table4_2[Charges])</f>
        <v>46113.51</v>
      </c>
      <c r="P35" s="33" t="str">
        <f>_xlfn.XLOOKUP(A:A,Table4_2[Customer ID],Table4_2[Hospital tier])</f>
        <v>tier - 2</v>
      </c>
      <c r="Q35" s="33" t="str">
        <f>_xlfn.XLOOKUP(A:A,'Hospital details'!A:A,'Hospital details'!F:F)</f>
        <v>tier - 3</v>
      </c>
      <c r="R35" s="33" t="str">
        <f>_xlfn.XLOOKUP(Healthcare!A:A,'Hospital details'!A:A,'Hospital details'!G:G)</f>
        <v>R1011</v>
      </c>
      <c r="S35" s="36">
        <f>_xlfn.XLOOKUP(A:A,'Hospital details'!A:A,'Hospital details'!H:H)</f>
        <v>37</v>
      </c>
      <c r="T35" s="8"/>
    </row>
    <row r="36" spans="1:20" ht="18" x14ac:dyDescent="0.35">
      <c r="A36" s="37" t="s">
        <v>40</v>
      </c>
      <c r="B36" s="31" t="str" cm="1">
        <f t="array" ref="B36">_xlfn.XLOOKUP(_xlfn.SINGLE(A:A),'Customer Name'!A:A,Table14_3[[#All],[Title]])</f>
        <v>Ms</v>
      </c>
      <c r="C36" s="32" t="str" cm="1">
        <f t="array" ref="C36">_xlfn.XLOOKUP(_xlfn.SINGLE(A:A),'Customer Name'!A:A,Table14_3[[#All],[First Name]])</f>
        <v>Sydney L</v>
      </c>
      <c r="D36" s="32" t="str" cm="1">
        <f t="array" ref="D36">_xlfn.XLOOKUP(_xlfn.SINGLE(A:A),'Customer Name'!A:A,Table14_3[[#All],[Last Name]])</f>
        <v>Bruestle</v>
      </c>
      <c r="E36" s="32">
        <f>_xlfn.XLOOKUP(A:A,'Medical Examination'!A:A,'Medical Examination'!B:B)</f>
        <v>46.2</v>
      </c>
      <c r="F36" s="32">
        <f>_xlfn.XLOOKUP(A:A,'Medical Examination'!A:A,'Medical Examination'!C:C)</f>
        <v>6.09</v>
      </c>
      <c r="G36" s="33" t="str">
        <f>_xlfn.XLOOKUP(A:A,'Medical Examination'!A:A,'Medical Examination'!D:D)</f>
        <v>No</v>
      </c>
      <c r="H36" s="33" t="str">
        <f>_xlfn.XLOOKUP(A:A,'Medical Examination'!A:A,'Medical Examination'!E:E)</f>
        <v>No</v>
      </c>
      <c r="I36" s="33" t="str">
        <f>_xlfn.XLOOKUP(A:A,'Medical Examination'!A:A,'Medical Examination'!F:F)</f>
        <v>Yes</v>
      </c>
      <c r="J36" s="33">
        <f>_xlfn.XLOOKUP(A:A,'Medical Examination'!A:A,'Medical Examination'!G:G)</f>
        <v>1</v>
      </c>
      <c r="K36" s="33" t="str">
        <f>_xlfn.XLOOKUP(A:A,'Medical Examination'!A:A,'Medical Examination'!H:H)</f>
        <v>yes</v>
      </c>
      <c r="L36" s="32" t="str">
        <f>_xlfn.XLOOKUP(A:A,'Medical Examination'!A:A,'Medical Examination'!I:I)</f>
        <v>Obesity</v>
      </c>
      <c r="M36" s="31" t="str">
        <f>_xlfn.XLOOKUP(A:A,'Medical Examination'!A:A,'Medical Examination'!J:J)</f>
        <v>Prediabetic</v>
      </c>
      <c r="N36" s="34">
        <f>_xlfn.XLOOKUP(Healthcare!A:A,Table4_2[Customer ID],Table4_2[Date of Birth])</f>
        <v>29079</v>
      </c>
      <c r="O36" s="35">
        <f>_xlfn.XLOOKUP(A:A,Table4_2[Customer ID],Table4_2[Charges])</f>
        <v>45863.21</v>
      </c>
      <c r="P36" s="33" t="str">
        <f>_xlfn.XLOOKUP(A:A,Table4_2[Customer ID],Table4_2[Hospital tier])</f>
        <v>tier - 2</v>
      </c>
      <c r="Q36" s="33" t="str">
        <f>_xlfn.XLOOKUP(A:A,'Hospital details'!A:A,'Hospital details'!F:F)</f>
        <v>tier - 1</v>
      </c>
      <c r="R36" s="33" t="str">
        <f>_xlfn.XLOOKUP(Healthcare!A:A,'Hospital details'!A:A,'Hospital details'!G:G)</f>
        <v>R1013</v>
      </c>
      <c r="S36" s="36">
        <f>_xlfn.XLOOKUP(A:A,'Hospital details'!A:A,'Hospital details'!H:H)</f>
        <v>43</v>
      </c>
      <c r="T36" s="8"/>
    </row>
    <row r="37" spans="1:20" ht="18" x14ac:dyDescent="0.35">
      <c r="A37" s="37" t="s">
        <v>41</v>
      </c>
      <c r="B37" s="31" t="str" cm="1">
        <f t="array" ref="B37">_xlfn.XLOOKUP(_xlfn.SINGLE(A:A),'Customer Name'!A:A,Table14_3[[#All],[Title]])</f>
        <v>Mr</v>
      </c>
      <c r="C37" s="32" t="str" cm="1">
        <f t="array" ref="C37">_xlfn.XLOOKUP(_xlfn.SINGLE(A:A),'Customer Name'!A:A,Table14_3[[#All],[First Name]])</f>
        <v>Julien</v>
      </c>
      <c r="D37" s="32" t="str" cm="1">
        <f t="array" ref="D37">_xlfn.XLOOKUP(_xlfn.SINGLE(A:A),'Customer Name'!A:A,Table14_3[[#All],[Last Name]])</f>
        <v>Lachance</v>
      </c>
      <c r="E37" s="32">
        <f>_xlfn.XLOOKUP(A:A,'Medical Examination'!A:A,'Medical Examination'!B:B)</f>
        <v>32.015000000000001</v>
      </c>
      <c r="F37" s="32">
        <f>_xlfn.XLOOKUP(A:A,'Medical Examination'!A:A,'Medical Examination'!C:C)</f>
        <v>11.75</v>
      </c>
      <c r="G37" s="33" t="str">
        <f>_xlfn.XLOOKUP(A:A,'Medical Examination'!A:A,'Medical Examination'!D:D)</f>
        <v>No</v>
      </c>
      <c r="H37" s="33" t="str">
        <f>_xlfn.XLOOKUP(A:A,'Medical Examination'!A:A,'Medical Examination'!E:E)</f>
        <v>No</v>
      </c>
      <c r="I37" s="33" t="str">
        <f>_xlfn.XLOOKUP(A:A,'Medical Examination'!A:A,'Medical Examination'!F:F)</f>
        <v>No</v>
      </c>
      <c r="J37" s="33">
        <f>_xlfn.XLOOKUP(A:A,'Medical Examination'!A:A,'Medical Examination'!G:G)</f>
        <v>0</v>
      </c>
      <c r="K37" s="33" t="str">
        <f>_xlfn.XLOOKUP(A:A,'Medical Examination'!A:A,'Medical Examination'!H:H)</f>
        <v>yes</v>
      </c>
      <c r="L37" s="32" t="str">
        <f>_xlfn.XLOOKUP(A:A,'Medical Examination'!A:A,'Medical Examination'!I:I)</f>
        <v>Obesity</v>
      </c>
      <c r="M37" s="31" t="str">
        <f>_xlfn.XLOOKUP(A:A,'Medical Examination'!A:A,'Medical Examination'!J:J)</f>
        <v>Diabetic</v>
      </c>
      <c r="N37" s="34">
        <f>_xlfn.XLOOKUP(Healthcare!A:A,Table4_2[Customer ID],Table4_2[Date of Birth])</f>
        <v>22271</v>
      </c>
      <c r="O37" s="35">
        <f>_xlfn.XLOOKUP(A:A,Table4_2[Customer ID],Table4_2[Charges])</f>
        <v>45710.21</v>
      </c>
      <c r="P37" s="33" t="str">
        <f>_xlfn.XLOOKUP(A:A,Table4_2[Customer ID],Table4_2[Hospital tier])</f>
        <v>tier - 2</v>
      </c>
      <c r="Q37" s="33" t="str">
        <f>_xlfn.XLOOKUP(A:A,'Hospital details'!A:A,'Hospital details'!F:F)</f>
        <v>tier - 2</v>
      </c>
      <c r="R37" s="33" t="str">
        <f>_xlfn.XLOOKUP(Healthcare!A:A,'Hospital details'!A:A,'Hospital details'!G:G)</f>
        <v>R1016</v>
      </c>
      <c r="S37" s="36">
        <f>_xlfn.XLOOKUP(A:A,'Hospital details'!A:A,'Hospital details'!H:H)</f>
        <v>62</v>
      </c>
      <c r="T37" s="8"/>
    </row>
    <row r="38" spans="1:20" ht="18" x14ac:dyDescent="0.35">
      <c r="A38" s="37" t="s">
        <v>42</v>
      </c>
      <c r="B38" s="31" t="str" cm="1">
        <f t="array" ref="B38">_xlfn.XLOOKUP(_xlfn.SINGLE(A:A),'Customer Name'!A:A,Table14_3[[#All],[Title]])</f>
        <v>Mr</v>
      </c>
      <c r="C38" s="32" t="str" cm="1">
        <f t="array" ref="C38">_xlfn.XLOOKUP(_xlfn.SINGLE(A:A),'Customer Name'!A:A,Table14_3[[#All],[First Name]])</f>
        <v>Ryan M</v>
      </c>
      <c r="D38" s="32" t="str" cm="1">
        <f t="array" ref="D38">_xlfn.XLOOKUP(_xlfn.SINGLE(A:A),'Customer Name'!A:A,Table14_3[[#All],[Last Name]])</f>
        <v>Eason</v>
      </c>
      <c r="E38" s="32">
        <f>_xlfn.XLOOKUP(A:A,'Medical Examination'!A:A,'Medical Examination'!B:B)</f>
        <v>40.564999999999998</v>
      </c>
      <c r="F38" s="32">
        <f>_xlfn.XLOOKUP(A:A,'Medical Examination'!A:A,'Medical Examination'!C:C)</f>
        <v>7.37</v>
      </c>
      <c r="G38" s="33" t="str">
        <f>_xlfn.XLOOKUP(A:A,'Medical Examination'!A:A,'Medical Examination'!D:D)</f>
        <v>No</v>
      </c>
      <c r="H38" s="33" t="str">
        <f>_xlfn.XLOOKUP(A:A,'Medical Examination'!A:A,'Medical Examination'!E:E)</f>
        <v>No</v>
      </c>
      <c r="I38" s="33" t="str">
        <f>_xlfn.XLOOKUP(A:A,'Medical Examination'!A:A,'Medical Examination'!F:F)</f>
        <v>No</v>
      </c>
      <c r="J38" s="33">
        <f>_xlfn.XLOOKUP(A:A,'Medical Examination'!A:A,'Medical Examination'!G:G)</f>
        <v>0</v>
      </c>
      <c r="K38" s="33" t="str">
        <f>_xlfn.XLOOKUP(A:A,'Medical Examination'!A:A,'Medical Examination'!H:H)</f>
        <v>yes</v>
      </c>
      <c r="L38" s="32" t="str">
        <f>_xlfn.XLOOKUP(A:A,'Medical Examination'!A:A,'Medical Examination'!I:I)</f>
        <v>Obesity</v>
      </c>
      <c r="M38" s="31" t="str">
        <f>_xlfn.XLOOKUP(A:A,'Medical Examination'!A:A,'Medical Examination'!J:J)</f>
        <v>Diabetic</v>
      </c>
      <c r="N38" s="34">
        <f>_xlfn.XLOOKUP(Healthcare!A:A,Table4_2[Customer ID],Table4_2[Date of Birth])</f>
        <v>27250</v>
      </c>
      <c r="O38" s="35">
        <f>_xlfn.XLOOKUP(A:A,Table4_2[Customer ID],Table4_2[Charges])</f>
        <v>45702.02</v>
      </c>
      <c r="P38" s="33" t="str">
        <f>_xlfn.XLOOKUP(A:A,Table4_2[Customer ID],Table4_2[Hospital tier])</f>
        <v>tier - 2</v>
      </c>
      <c r="Q38" s="33" t="str">
        <f>_xlfn.XLOOKUP(A:A,'Hospital details'!A:A,'Hospital details'!F:F)</f>
        <v>tier - 2</v>
      </c>
      <c r="R38" s="33" t="str">
        <f>_xlfn.XLOOKUP(Healthcare!A:A,'Hospital details'!A:A,'Hospital details'!G:G)</f>
        <v>R1012</v>
      </c>
      <c r="S38" s="36">
        <f>_xlfn.XLOOKUP(A:A,'Hospital details'!A:A,'Hospital details'!H:H)</f>
        <v>48</v>
      </c>
      <c r="T38" s="8"/>
    </row>
    <row r="39" spans="1:20" ht="18" x14ac:dyDescent="0.35">
      <c r="A39" s="37" t="s">
        <v>43</v>
      </c>
      <c r="B39" s="31" t="str" cm="1">
        <f t="array" ref="B39">_xlfn.XLOOKUP(_xlfn.SINGLE(A:A),'Customer Name'!A:A,Table14_3[[#All],[Title]])</f>
        <v>Ms</v>
      </c>
      <c r="C39" s="32" t="str" cm="1">
        <f t="array" ref="C39">_xlfn.XLOOKUP(_xlfn.SINGLE(A:A),'Customer Name'!A:A,Table14_3[[#All],[First Name]])</f>
        <v>Anna H</v>
      </c>
      <c r="D39" s="32" t="str" cm="1">
        <f t="array" ref="D39">_xlfn.XLOOKUP(_xlfn.SINGLE(A:A),'Customer Name'!A:A,Table14_3[[#All],[Last Name]])</f>
        <v>Grummon</v>
      </c>
      <c r="E39" s="32">
        <f>_xlfn.XLOOKUP(A:A,'Medical Examination'!A:A,'Medical Examination'!B:B)</f>
        <v>32.450000000000003</v>
      </c>
      <c r="F39" s="32">
        <f>_xlfn.XLOOKUP(A:A,'Medical Examination'!A:A,'Medical Examination'!C:C)</f>
        <v>11.91</v>
      </c>
      <c r="G39" s="33" t="str">
        <f>_xlfn.XLOOKUP(A:A,'Medical Examination'!A:A,'Medical Examination'!D:D)</f>
        <v>No</v>
      </c>
      <c r="H39" s="33" t="str">
        <f>_xlfn.XLOOKUP(A:A,'Medical Examination'!A:A,'Medical Examination'!E:E)</f>
        <v>No</v>
      </c>
      <c r="I39" s="33" t="str">
        <f>_xlfn.XLOOKUP(A:A,'Medical Examination'!A:A,'Medical Examination'!F:F)</f>
        <v>No</v>
      </c>
      <c r="J39" s="33">
        <f>_xlfn.XLOOKUP(A:A,'Medical Examination'!A:A,'Medical Examination'!G:G)</f>
        <v>0</v>
      </c>
      <c r="K39" s="33" t="str">
        <f>_xlfn.XLOOKUP(A:A,'Medical Examination'!A:A,'Medical Examination'!H:H)</f>
        <v>yes</v>
      </c>
      <c r="L39" s="32" t="str">
        <f>_xlfn.XLOOKUP(A:A,'Medical Examination'!A:A,'Medical Examination'!I:I)</f>
        <v>Obesity</v>
      </c>
      <c r="M39" s="31" t="str">
        <f>_xlfn.XLOOKUP(A:A,'Medical Examination'!A:A,'Medical Examination'!J:J)</f>
        <v>Diabetic</v>
      </c>
      <c r="N39" s="34">
        <f>_xlfn.XLOOKUP(Healthcare!A:A,Table4_2[Customer ID],Table4_2[Date of Birth])</f>
        <v>22997</v>
      </c>
      <c r="O39" s="35">
        <f>_xlfn.XLOOKUP(A:A,Table4_2[Customer ID],Table4_2[Charges])</f>
        <v>45008.959999999999</v>
      </c>
      <c r="P39" s="33" t="str">
        <f>_xlfn.XLOOKUP(A:A,Table4_2[Customer ID],Table4_2[Hospital tier])</f>
        <v>tier - 2</v>
      </c>
      <c r="Q39" s="33" t="str">
        <f>_xlfn.XLOOKUP(A:A,'Hospital details'!A:A,'Hospital details'!F:F)</f>
        <v>tier - 2</v>
      </c>
      <c r="R39" s="33" t="str">
        <f>_xlfn.XLOOKUP(Healthcare!A:A,'Hospital details'!A:A,'Hospital details'!G:G)</f>
        <v>R1013</v>
      </c>
      <c r="S39" s="36">
        <f>_xlfn.XLOOKUP(A:A,'Hospital details'!A:A,'Hospital details'!H:H)</f>
        <v>60</v>
      </c>
      <c r="T39" s="8"/>
    </row>
    <row r="40" spans="1:20" ht="18" x14ac:dyDescent="0.35">
      <c r="A40" s="37" t="s">
        <v>44</v>
      </c>
      <c r="B40" s="31" t="str" cm="1">
        <f t="array" ref="B40">_xlfn.XLOOKUP(_xlfn.SINGLE(A:A),'Customer Name'!A:A,Table14_3[[#All],[Title]])</f>
        <v>Mr</v>
      </c>
      <c r="C40" s="32" t="str" cm="1">
        <f t="array" ref="C40">_xlfn.XLOOKUP(_xlfn.SINGLE(A:A),'Customer Name'!A:A,Table14_3[[#All],[First Name]])</f>
        <v>Samantha</v>
      </c>
      <c r="D40" s="32" t="str" cm="1">
        <f t="array" ref="D40">_xlfn.XLOOKUP(_xlfn.SINGLE(A:A),'Customer Name'!A:A,Table14_3[[#All],[Last Name]])</f>
        <v>Vanwechel</v>
      </c>
      <c r="E40" s="32">
        <f>_xlfn.XLOOKUP(A:A,'Medical Examination'!A:A,'Medical Examination'!B:B)</f>
        <v>34.96</v>
      </c>
      <c r="F40" s="32">
        <f>_xlfn.XLOOKUP(A:A,'Medical Examination'!A:A,'Medical Examination'!C:C)</f>
        <v>6.52</v>
      </c>
      <c r="G40" s="33" t="str">
        <f>_xlfn.XLOOKUP(A:A,'Medical Examination'!A:A,'Medical Examination'!D:D)</f>
        <v>No</v>
      </c>
      <c r="H40" s="33" t="str">
        <f>_xlfn.XLOOKUP(A:A,'Medical Examination'!A:A,'Medical Examination'!E:E)</f>
        <v>No</v>
      </c>
      <c r="I40" s="33" t="str">
        <f>_xlfn.XLOOKUP(A:A,'Medical Examination'!A:A,'Medical Examination'!F:F)</f>
        <v>No</v>
      </c>
      <c r="J40" s="33">
        <f>_xlfn.XLOOKUP(A:A,'Medical Examination'!A:A,'Medical Examination'!G:G)</f>
        <v>0</v>
      </c>
      <c r="K40" s="33" t="str">
        <f>_xlfn.XLOOKUP(A:A,'Medical Examination'!A:A,'Medical Examination'!H:H)</f>
        <v>yes</v>
      </c>
      <c r="L40" s="32" t="str">
        <f>_xlfn.XLOOKUP(A:A,'Medical Examination'!A:A,'Medical Examination'!I:I)</f>
        <v>Obesity</v>
      </c>
      <c r="M40" s="31" t="str">
        <f>_xlfn.XLOOKUP(A:A,'Medical Examination'!A:A,'Medical Examination'!J:J)</f>
        <v>Diabetic</v>
      </c>
      <c r="N40" s="34">
        <f>_xlfn.XLOOKUP(Healthcare!A:A,Table4_2[Customer ID],Table4_2[Date of Birth])</f>
        <v>26158</v>
      </c>
      <c r="O40" s="35">
        <f>_xlfn.XLOOKUP(A:A,Table4_2[Customer ID],Table4_2[Charges])</f>
        <v>44641.2</v>
      </c>
      <c r="P40" s="33" t="str">
        <f>_xlfn.XLOOKUP(A:A,Table4_2[Customer ID],Table4_2[Hospital tier])</f>
        <v>tier - 2</v>
      </c>
      <c r="Q40" s="33" t="str">
        <f>_xlfn.XLOOKUP(A:A,'Hospital details'!A:A,'Hospital details'!F:F)</f>
        <v>tier - 3</v>
      </c>
      <c r="R40" s="33" t="str">
        <f>_xlfn.XLOOKUP(Healthcare!A:A,'Hospital details'!A:A,'Hospital details'!G:G)</f>
        <v>R1024</v>
      </c>
      <c r="S40" s="36">
        <f>_xlfn.XLOOKUP(A:A,'Hospital details'!A:A,'Hospital details'!H:H)</f>
        <v>51</v>
      </c>
      <c r="T40" s="8"/>
    </row>
    <row r="41" spans="1:20" ht="18" x14ac:dyDescent="0.35">
      <c r="A41" s="37" t="s">
        <v>45</v>
      </c>
      <c r="B41" s="31" t="str" cm="1">
        <f t="array" ref="B41">_xlfn.XLOOKUP(_xlfn.SINGLE(A:A),'Customer Name'!A:A,Table14_3[[#All],[Title]])</f>
        <v>Mr</v>
      </c>
      <c r="C41" s="32" t="str" cm="1">
        <f t="array" ref="C41">_xlfn.XLOOKUP(_xlfn.SINGLE(A:A),'Customer Name'!A:A,Table14_3[[#All],[First Name]])</f>
        <v>Robert</v>
      </c>
      <c r="D41" s="32" t="str" cm="1">
        <f t="array" ref="D41">_xlfn.XLOOKUP(_xlfn.SINGLE(A:A),'Customer Name'!A:A,Table14_3[[#All],[Last Name]])</f>
        <v>Fisher</v>
      </c>
      <c r="E41" s="32">
        <f>_xlfn.XLOOKUP(A:A,'Medical Examination'!A:A,'Medical Examination'!B:B)</f>
        <v>35.5</v>
      </c>
      <c r="F41" s="32">
        <f>_xlfn.XLOOKUP(A:A,'Medical Examination'!A:A,'Medical Examination'!C:C)</f>
        <v>5.14</v>
      </c>
      <c r="G41" s="33" t="str">
        <f>_xlfn.XLOOKUP(A:A,'Medical Examination'!A:A,'Medical Examination'!D:D)</f>
        <v>No</v>
      </c>
      <c r="H41" s="33" t="str">
        <f>_xlfn.XLOOKUP(A:A,'Medical Examination'!A:A,'Medical Examination'!E:E)</f>
        <v>No</v>
      </c>
      <c r="I41" s="33" t="str">
        <f>_xlfn.XLOOKUP(A:A,'Medical Examination'!A:A,'Medical Examination'!F:F)</f>
        <v>Yes</v>
      </c>
      <c r="J41" s="33">
        <f>_xlfn.XLOOKUP(A:A,'Medical Examination'!A:A,'Medical Examination'!G:G)</f>
        <v>1</v>
      </c>
      <c r="K41" s="33" t="str">
        <f>_xlfn.XLOOKUP(A:A,'Medical Examination'!A:A,'Medical Examination'!H:H)</f>
        <v>yes</v>
      </c>
      <c r="L41" s="32" t="str">
        <f>_xlfn.XLOOKUP(A:A,'Medical Examination'!A:A,'Medical Examination'!I:I)</f>
        <v>Obesity</v>
      </c>
      <c r="M41" s="31" t="str">
        <f>_xlfn.XLOOKUP(A:A,'Medical Examination'!A:A,'Medical Examination'!J:J)</f>
        <v>Normal</v>
      </c>
      <c r="N41" s="34">
        <f>_xlfn.XLOOKUP(Healthcare!A:A,Table4_2[Customer ID],Table4_2[Date of Birth])</f>
        <v>34253</v>
      </c>
      <c r="O41" s="35">
        <f>_xlfn.XLOOKUP(A:A,Table4_2[Customer ID],Table4_2[Charges])</f>
        <v>44585.46</v>
      </c>
      <c r="P41" s="33" t="str">
        <f>_xlfn.XLOOKUP(A:A,Table4_2[Customer ID],Table4_2[Hospital tier])</f>
        <v>tier - 2</v>
      </c>
      <c r="Q41" s="33" t="str">
        <f>_xlfn.XLOOKUP(A:A,'Hospital details'!A:A,'Hospital details'!F:F)</f>
        <v>tier - 2</v>
      </c>
      <c r="R41" s="33" t="str">
        <f>_xlfn.XLOOKUP(Healthcare!A:A,'Hospital details'!A:A,'Hospital details'!G:G)</f>
        <v>R1011</v>
      </c>
      <c r="S41" s="36">
        <f>_xlfn.XLOOKUP(A:A,'Hospital details'!A:A,'Hospital details'!H:H)</f>
        <v>29</v>
      </c>
      <c r="T41" s="8"/>
    </row>
    <row r="42" spans="1:20" ht="18" x14ac:dyDescent="0.35">
      <c r="A42" s="37" t="s">
        <v>46</v>
      </c>
      <c r="B42" s="31" t="str" cm="1">
        <f t="array" ref="B42">_xlfn.XLOOKUP(_xlfn.SINGLE(A:A),'Customer Name'!A:A,Table14_3[[#All],[Title]])</f>
        <v>Ms</v>
      </c>
      <c r="C42" s="32" t="str" cm="1">
        <f t="array" ref="C42">_xlfn.XLOOKUP(_xlfn.SINGLE(A:A),'Customer Name'!A:A,Table14_3[[#All],[First Name]])</f>
        <v>James R</v>
      </c>
      <c r="D42" s="32" t="str" cm="1">
        <f t="array" ref="D42">_xlfn.XLOOKUP(_xlfn.SINGLE(A:A),'Customer Name'!A:A,Table14_3[[#All],[Last Name]])</f>
        <v>Jenkins</v>
      </c>
      <c r="E42" s="32">
        <f>_xlfn.XLOOKUP(A:A,'Medical Examination'!A:A,'Medical Examination'!B:B)</f>
        <v>52.58</v>
      </c>
      <c r="F42" s="32">
        <f>_xlfn.XLOOKUP(A:A,'Medical Examination'!A:A,'Medical Examination'!C:C)</f>
        <v>4.1900000000000004</v>
      </c>
      <c r="G42" s="33" t="str">
        <f>_xlfn.XLOOKUP(A:A,'Medical Examination'!A:A,'Medical Examination'!D:D)</f>
        <v>No</v>
      </c>
      <c r="H42" s="33" t="str">
        <f>_xlfn.XLOOKUP(A:A,'Medical Examination'!A:A,'Medical Examination'!E:E)</f>
        <v>yes</v>
      </c>
      <c r="I42" s="33" t="str">
        <f>_xlfn.XLOOKUP(A:A,'Medical Examination'!A:A,'Medical Examination'!F:F)</f>
        <v>No</v>
      </c>
      <c r="J42" s="33">
        <f>_xlfn.XLOOKUP(A:A,'Medical Examination'!A:A,'Medical Examination'!G:G)</f>
        <v>1</v>
      </c>
      <c r="K42" s="33" t="str">
        <f>_xlfn.XLOOKUP(A:A,'Medical Examination'!A:A,'Medical Examination'!H:H)</f>
        <v>yes</v>
      </c>
      <c r="L42" s="32" t="str">
        <f>_xlfn.XLOOKUP(A:A,'Medical Examination'!A:A,'Medical Examination'!I:I)</f>
        <v>Obesity</v>
      </c>
      <c r="M42" s="31" t="str">
        <f>_xlfn.XLOOKUP(A:A,'Medical Examination'!A:A,'Medical Examination'!J:J)</f>
        <v>Normal</v>
      </c>
      <c r="N42" s="34">
        <f>_xlfn.XLOOKUP(Healthcare!A:A,Table4_2[Customer ID],Table4_2[Date of Birth])</f>
        <v>36740</v>
      </c>
      <c r="O42" s="35">
        <f>_xlfn.XLOOKUP(A:A,Table4_2[Customer ID],Table4_2[Charges])</f>
        <v>44501.4</v>
      </c>
      <c r="P42" s="33" t="str">
        <f>_xlfn.XLOOKUP(A:A,Table4_2[Customer ID],Table4_2[Hospital tier])</f>
        <v>tier - 2</v>
      </c>
      <c r="Q42" s="33" t="str">
        <f>_xlfn.XLOOKUP(A:A,'Hospital details'!A:A,'Hospital details'!F:F)</f>
        <v>tier - 3</v>
      </c>
      <c r="R42" s="33" t="str">
        <f>_xlfn.XLOOKUP(Healthcare!A:A,'Hospital details'!A:A,'Hospital details'!G:G)</f>
        <v>R1013</v>
      </c>
      <c r="S42" s="36">
        <f>_xlfn.XLOOKUP(A:A,'Hospital details'!A:A,'Hospital details'!H:H)</f>
        <v>22</v>
      </c>
      <c r="T42" s="8"/>
    </row>
    <row r="43" spans="1:20" ht="18" x14ac:dyDescent="0.35">
      <c r="A43" s="37" t="s">
        <v>47</v>
      </c>
      <c r="B43" s="31" t="str" cm="1">
        <f t="array" ref="B43">_xlfn.XLOOKUP(_xlfn.SINGLE(A:A),'Customer Name'!A:A,Table14_3[[#All],[Title]])</f>
        <v>Mr</v>
      </c>
      <c r="C43" s="32" t="str" cm="1">
        <f t="array" ref="C43">_xlfn.XLOOKUP(_xlfn.SINGLE(A:A),'Customer Name'!A:A,Table14_3[[#All],[First Name]])</f>
        <v>Roseann</v>
      </c>
      <c r="D43" s="32" t="str" cm="1">
        <f t="array" ref="D43">_xlfn.XLOOKUP(_xlfn.SINGLE(A:A),'Customer Name'!A:A,Table14_3[[#All],[Last Name]])</f>
        <v>Peters</v>
      </c>
      <c r="E43" s="32">
        <f>_xlfn.XLOOKUP(A:A,'Medical Examination'!A:A,'Medical Examination'!B:B)</f>
        <v>35.200000000000003</v>
      </c>
      <c r="F43" s="32">
        <f>_xlfn.XLOOKUP(A:A,'Medical Examination'!A:A,'Medical Examination'!C:C)</f>
        <v>11.68</v>
      </c>
      <c r="G43" s="33" t="str">
        <f>_xlfn.XLOOKUP(A:A,'Medical Examination'!A:A,'Medical Examination'!D:D)</f>
        <v>yes</v>
      </c>
      <c r="H43" s="33" t="str">
        <f>_xlfn.XLOOKUP(A:A,'Medical Examination'!A:A,'Medical Examination'!E:E)</f>
        <v>No</v>
      </c>
      <c r="I43" s="33" t="str">
        <f>_xlfn.XLOOKUP(A:A,'Medical Examination'!A:A,'Medical Examination'!F:F)</f>
        <v>No</v>
      </c>
      <c r="J43" s="33">
        <f>_xlfn.XLOOKUP(A:A,'Medical Examination'!A:A,'Medical Examination'!G:G)</f>
        <v>0</v>
      </c>
      <c r="K43" s="33" t="str">
        <f>_xlfn.XLOOKUP(A:A,'Medical Examination'!A:A,'Medical Examination'!H:H)</f>
        <v>yes</v>
      </c>
      <c r="L43" s="32" t="str">
        <f>_xlfn.XLOOKUP(A:A,'Medical Examination'!A:A,'Medical Examination'!I:I)</f>
        <v>Obesity</v>
      </c>
      <c r="M43" s="31" t="str">
        <f>_xlfn.XLOOKUP(A:A,'Medical Examination'!A:A,'Medical Examination'!J:J)</f>
        <v>Diabetic</v>
      </c>
      <c r="N43" s="34">
        <f>_xlfn.XLOOKUP(Healthcare!A:A,Table4_2[Customer ID],Table4_2[Date of Birth])</f>
        <v>24729</v>
      </c>
      <c r="O43" s="35">
        <f>_xlfn.XLOOKUP(A:A,Table4_2[Customer ID],Table4_2[Charges])</f>
        <v>44423.8</v>
      </c>
      <c r="P43" s="33" t="str">
        <f>_xlfn.XLOOKUP(A:A,Table4_2[Customer ID],Table4_2[Hospital tier])</f>
        <v>tier - 2</v>
      </c>
      <c r="Q43" s="33" t="str">
        <f>_xlfn.XLOOKUP(A:A,'Hospital details'!A:A,'Hospital details'!F:F)</f>
        <v>tier - 3</v>
      </c>
      <c r="R43" s="33" t="str">
        <f>_xlfn.XLOOKUP(Healthcare!A:A,'Hospital details'!A:A,'Hospital details'!G:G)</f>
        <v>R1013</v>
      </c>
      <c r="S43" s="36">
        <f>_xlfn.XLOOKUP(A:A,'Hospital details'!A:A,'Hospital details'!H:H)</f>
        <v>55</v>
      </c>
      <c r="T43" s="8"/>
    </row>
    <row r="44" spans="1:20" ht="18" x14ac:dyDescent="0.35">
      <c r="A44" s="37" t="s">
        <v>48</v>
      </c>
      <c r="B44" s="31" t="str" cm="1">
        <f t="array" ref="B44">_xlfn.XLOOKUP(_xlfn.SINGLE(A:A),'Customer Name'!A:A,Table14_3[[#All],[Title]])</f>
        <v>Mr</v>
      </c>
      <c r="C44" s="32" t="str" cm="1">
        <f t="array" ref="C44">_xlfn.XLOOKUP(_xlfn.SINGLE(A:A),'Customer Name'!A:A,Table14_3[[#All],[First Name]])</f>
        <v>Nicole</v>
      </c>
      <c r="D44" s="32" t="str" cm="1">
        <f t="array" ref="D44">_xlfn.XLOOKUP(_xlfn.SINGLE(A:A),'Customer Name'!A:A,Table14_3[[#All],[Last Name]])</f>
        <v>Aha</v>
      </c>
      <c r="E44" s="32">
        <f>_xlfn.XLOOKUP(A:A,'Medical Examination'!A:A,'Medical Examination'!B:B)</f>
        <v>38.06</v>
      </c>
      <c r="F44" s="32">
        <f>_xlfn.XLOOKUP(A:A,'Medical Examination'!A:A,'Medical Examination'!C:C)</f>
        <v>6.98</v>
      </c>
      <c r="G44" s="33" t="str">
        <f>_xlfn.XLOOKUP(A:A,'Medical Examination'!A:A,'Medical Examination'!D:D)</f>
        <v>No</v>
      </c>
      <c r="H44" s="33" t="str">
        <f>_xlfn.XLOOKUP(A:A,'Medical Examination'!A:A,'Medical Examination'!E:E)</f>
        <v>No</v>
      </c>
      <c r="I44" s="33" t="str">
        <f>_xlfn.XLOOKUP(A:A,'Medical Examination'!A:A,'Medical Examination'!F:F)</f>
        <v>No</v>
      </c>
      <c r="J44" s="33">
        <f>_xlfn.XLOOKUP(A:A,'Medical Examination'!A:A,'Medical Examination'!G:G)</f>
        <v>0</v>
      </c>
      <c r="K44" s="33" t="str">
        <f>_xlfn.XLOOKUP(A:A,'Medical Examination'!A:A,'Medical Examination'!H:H)</f>
        <v>yes</v>
      </c>
      <c r="L44" s="32" t="str">
        <f>_xlfn.XLOOKUP(A:A,'Medical Examination'!A:A,'Medical Examination'!I:I)</f>
        <v>Obesity</v>
      </c>
      <c r="M44" s="31" t="str">
        <f>_xlfn.XLOOKUP(A:A,'Medical Examination'!A:A,'Medical Examination'!J:J)</f>
        <v>Diabetic</v>
      </c>
      <c r="N44" s="34">
        <f>_xlfn.XLOOKUP(Healthcare!A:A,Table4_2[Customer ID],Table4_2[Date of Birth])</f>
        <v>26235</v>
      </c>
      <c r="O44" s="35">
        <f>_xlfn.XLOOKUP(A:A,Table4_2[Customer ID],Table4_2[Charges])</f>
        <v>44400.41</v>
      </c>
      <c r="P44" s="33" t="str">
        <f>_xlfn.XLOOKUP(A:A,Table4_2[Customer ID],Table4_2[Hospital tier])</f>
        <v>tier - 2</v>
      </c>
      <c r="Q44" s="33" t="str">
        <f>_xlfn.XLOOKUP(A:A,'Hospital details'!A:A,'Hospital details'!F:F)</f>
        <v>tier - 2</v>
      </c>
      <c r="R44" s="33" t="str">
        <f>_xlfn.XLOOKUP(Healthcare!A:A,'Hospital details'!A:A,'Hospital details'!G:G)</f>
        <v>R1013</v>
      </c>
      <c r="S44" s="36">
        <f>_xlfn.XLOOKUP(A:A,'Hospital details'!A:A,'Hospital details'!H:H)</f>
        <v>51</v>
      </c>
      <c r="T44" s="8"/>
    </row>
    <row r="45" spans="1:20" ht="18" x14ac:dyDescent="0.35">
      <c r="A45" s="37" t="s">
        <v>49</v>
      </c>
      <c r="B45" s="31" t="str" cm="1">
        <f t="array" ref="B45">_xlfn.XLOOKUP(_xlfn.SINGLE(A:A),'Customer Name'!A:A,Table14_3[[#All],[Title]])</f>
        <v>Ms</v>
      </c>
      <c r="C45" s="32" t="str" cm="1">
        <f t="array" ref="C45">_xlfn.XLOOKUP(_xlfn.SINGLE(A:A),'Customer Name'!A:A,Table14_3[[#All],[First Name]])</f>
        <v>Spencer</v>
      </c>
      <c r="D45" s="32" t="str" cm="1">
        <f t="array" ref="D45">_xlfn.XLOOKUP(_xlfn.SINGLE(A:A),'Customer Name'!A:A,Table14_3[[#All],[Last Name]])</f>
        <v>Mcelwain</v>
      </c>
      <c r="E45" s="32">
        <f>_xlfn.XLOOKUP(A:A,'Medical Examination'!A:A,'Medical Examination'!B:B)</f>
        <v>34.21</v>
      </c>
      <c r="F45" s="32">
        <f>_xlfn.XLOOKUP(A:A,'Medical Examination'!A:A,'Medical Examination'!C:C)</f>
        <v>8.34</v>
      </c>
      <c r="G45" s="33" t="str">
        <f>_xlfn.XLOOKUP(A:A,'Medical Examination'!A:A,'Medical Examination'!D:D)</f>
        <v>No</v>
      </c>
      <c r="H45" s="33" t="str">
        <f>_xlfn.XLOOKUP(A:A,'Medical Examination'!A:A,'Medical Examination'!E:E)</f>
        <v>No</v>
      </c>
      <c r="I45" s="33" t="str">
        <f>_xlfn.XLOOKUP(A:A,'Medical Examination'!A:A,'Medical Examination'!F:F)</f>
        <v>No</v>
      </c>
      <c r="J45" s="33">
        <f>_xlfn.XLOOKUP(A:A,'Medical Examination'!A:A,'Medical Examination'!G:G)</f>
        <v>0</v>
      </c>
      <c r="K45" s="33" t="str">
        <f>_xlfn.XLOOKUP(A:A,'Medical Examination'!A:A,'Medical Examination'!H:H)</f>
        <v>yes</v>
      </c>
      <c r="L45" s="32" t="str">
        <f>_xlfn.XLOOKUP(A:A,'Medical Examination'!A:A,'Medical Examination'!I:I)</f>
        <v>Obesity</v>
      </c>
      <c r="M45" s="31" t="str">
        <f>_xlfn.XLOOKUP(A:A,'Medical Examination'!A:A,'Medical Examination'!J:J)</f>
        <v>Diabetic</v>
      </c>
      <c r="N45" s="34">
        <f>_xlfn.XLOOKUP(Healthcare!A:A,Table4_2[Customer ID],Table4_2[Date of Birth])</f>
        <v>25166</v>
      </c>
      <c r="O45" s="35">
        <f>_xlfn.XLOOKUP(A:A,Table4_2[Customer ID],Table4_2[Charges])</f>
        <v>44260.75</v>
      </c>
      <c r="P45" s="33" t="str">
        <f>_xlfn.XLOOKUP(A:A,Table4_2[Customer ID],Table4_2[Hospital tier])</f>
        <v>tier - 2</v>
      </c>
      <c r="Q45" s="33" t="str">
        <f>_xlfn.XLOOKUP(A:A,'Hospital details'!A:A,'Hospital details'!F:F)</f>
        <v>tier - 1</v>
      </c>
      <c r="R45" s="33" t="str">
        <f>_xlfn.XLOOKUP(Healthcare!A:A,'Hospital details'!A:A,'Hospital details'!G:G)</f>
        <v>R1013</v>
      </c>
      <c r="S45" s="36">
        <f>_xlfn.XLOOKUP(A:A,'Hospital details'!A:A,'Hospital details'!H:H)</f>
        <v>54</v>
      </c>
      <c r="T45" s="8"/>
    </row>
    <row r="46" spans="1:20" ht="18" x14ac:dyDescent="0.35">
      <c r="A46" s="37" t="s">
        <v>50</v>
      </c>
      <c r="B46" s="31" t="str" cm="1">
        <f t="array" ref="B46">_xlfn.XLOOKUP(_xlfn.SINGLE(A:A),'Customer Name'!A:A,Table14_3[[#All],[Title]])</f>
        <v>Mr</v>
      </c>
      <c r="C46" s="32" t="str" cm="1">
        <f t="array" ref="C46">_xlfn.XLOOKUP(_xlfn.SINGLE(A:A),'Customer Name'!A:A,Table14_3[[#All],[First Name]])</f>
        <v>Eric W</v>
      </c>
      <c r="D46" s="32" t="str" cm="1">
        <f t="array" ref="D46">_xlfn.XLOOKUP(_xlfn.SINGLE(A:A),'Customer Name'!A:A,Table14_3[[#All],[Last Name]])</f>
        <v>Januszewski</v>
      </c>
      <c r="E46" s="32">
        <f>_xlfn.XLOOKUP(A:A,'Medical Examination'!A:A,'Medical Examination'!B:B)</f>
        <v>38.94</v>
      </c>
      <c r="F46" s="32">
        <f>_xlfn.XLOOKUP(A:A,'Medical Examination'!A:A,'Medical Examination'!C:C)</f>
        <v>8.49</v>
      </c>
      <c r="G46" s="33" t="str">
        <f>_xlfn.XLOOKUP(A:A,'Medical Examination'!A:A,'Medical Examination'!D:D)</f>
        <v>yes</v>
      </c>
      <c r="H46" s="33" t="str">
        <f>_xlfn.XLOOKUP(A:A,'Medical Examination'!A:A,'Medical Examination'!E:E)</f>
        <v>No</v>
      </c>
      <c r="I46" s="33" t="str">
        <f>_xlfn.XLOOKUP(A:A,'Medical Examination'!A:A,'Medical Examination'!F:F)</f>
        <v>No</v>
      </c>
      <c r="J46" s="33">
        <f>_xlfn.XLOOKUP(A:A,'Medical Examination'!A:A,'Medical Examination'!G:G)</f>
        <v>1</v>
      </c>
      <c r="K46" s="33" t="str">
        <f>_xlfn.XLOOKUP(A:A,'Medical Examination'!A:A,'Medical Examination'!H:H)</f>
        <v>yes</v>
      </c>
      <c r="L46" s="32" t="str">
        <f>_xlfn.XLOOKUP(A:A,'Medical Examination'!A:A,'Medical Examination'!I:I)</f>
        <v>Obesity</v>
      </c>
      <c r="M46" s="31" t="str">
        <f>_xlfn.XLOOKUP(A:A,'Medical Examination'!A:A,'Medical Examination'!J:J)</f>
        <v>Diabetic</v>
      </c>
      <c r="N46" s="34">
        <f>_xlfn.XLOOKUP(Healthcare!A:A,Table4_2[Customer ID],Table4_2[Date of Birth])</f>
        <v>27546</v>
      </c>
      <c r="O46" s="35">
        <f>_xlfn.XLOOKUP(A:A,Table4_2[Customer ID],Table4_2[Charges])</f>
        <v>44202.65</v>
      </c>
      <c r="P46" s="33" t="str">
        <f>_xlfn.XLOOKUP(A:A,Table4_2[Customer ID],Table4_2[Hospital tier])</f>
        <v>tier - 2</v>
      </c>
      <c r="Q46" s="33" t="str">
        <f>_xlfn.XLOOKUP(A:A,'Hospital details'!A:A,'Hospital details'!F:F)</f>
        <v>tier - 2</v>
      </c>
      <c r="R46" s="33" t="str">
        <f>_xlfn.XLOOKUP(Healthcare!A:A,'Hospital details'!A:A,'Hospital details'!G:G)</f>
        <v>R1013</v>
      </c>
      <c r="S46" s="36">
        <f>_xlfn.XLOOKUP(A:A,'Hospital details'!A:A,'Hospital details'!H:H)</f>
        <v>48</v>
      </c>
      <c r="T46" s="8"/>
    </row>
    <row r="47" spans="1:20" ht="18" x14ac:dyDescent="0.35">
      <c r="A47" s="37" t="s">
        <v>51</v>
      </c>
      <c r="B47" s="31" t="str" cm="1">
        <f t="array" ref="B47">_xlfn.XLOOKUP(_xlfn.SINGLE(A:A),'Customer Name'!A:A,Table14_3[[#All],[Title]])</f>
        <v>Ms</v>
      </c>
      <c r="C47" s="32" t="str" cm="1">
        <f t="array" ref="C47">_xlfn.XLOOKUP(_xlfn.SINGLE(A:A),'Customer Name'!A:A,Table14_3[[#All],[First Name]])</f>
        <v>Brianna L</v>
      </c>
      <c r="D47" s="32" t="str" cm="1">
        <f t="array" ref="D47">_xlfn.XLOOKUP(_xlfn.SINGLE(A:A),'Customer Name'!A:A,Table14_3[[#All],[Last Name]])</f>
        <v>Rohne</v>
      </c>
      <c r="E47" s="32">
        <f>_xlfn.XLOOKUP(A:A,'Medical Examination'!A:A,'Medical Examination'!B:B)</f>
        <v>30.21</v>
      </c>
      <c r="F47" s="32">
        <f>_xlfn.XLOOKUP(A:A,'Medical Examination'!A:A,'Medical Examination'!C:C)</f>
        <v>5.34</v>
      </c>
      <c r="G47" s="33" t="str">
        <f>_xlfn.XLOOKUP(A:A,'Medical Examination'!A:A,'Medical Examination'!D:D)</f>
        <v>yes</v>
      </c>
      <c r="H47" s="33" t="str">
        <f>_xlfn.XLOOKUP(A:A,'Medical Examination'!A:A,'Medical Examination'!E:E)</f>
        <v>No</v>
      </c>
      <c r="I47" s="33" t="str">
        <f>_xlfn.XLOOKUP(A:A,'Medical Examination'!A:A,'Medical Examination'!F:F)</f>
        <v>No</v>
      </c>
      <c r="J47" s="33">
        <f>_xlfn.XLOOKUP(A:A,'Medical Examination'!A:A,'Medical Examination'!G:G)</f>
        <v>1</v>
      </c>
      <c r="K47" s="33" t="str">
        <f>_xlfn.XLOOKUP(A:A,'Medical Examination'!A:A,'Medical Examination'!H:H)</f>
        <v>yes</v>
      </c>
      <c r="L47" s="32" t="str">
        <f>_xlfn.XLOOKUP(A:A,'Medical Examination'!A:A,'Medical Examination'!I:I)</f>
        <v>Obesity</v>
      </c>
      <c r="M47" s="31" t="str">
        <f>_xlfn.XLOOKUP(A:A,'Medical Examination'!A:A,'Medical Examination'!J:J)</f>
        <v>Normal</v>
      </c>
      <c r="N47" s="34">
        <f>_xlfn.XLOOKUP(Healthcare!A:A,Table4_2[Customer ID],Table4_2[Date of Birth])</f>
        <v>32340</v>
      </c>
      <c r="O47" s="35">
        <f>_xlfn.XLOOKUP(A:A,Table4_2[Customer ID],Table4_2[Charges])</f>
        <v>43943.88</v>
      </c>
      <c r="P47" s="33" t="str">
        <f>_xlfn.XLOOKUP(A:A,Table4_2[Customer ID],Table4_2[Hospital tier])</f>
        <v>tier - 2</v>
      </c>
      <c r="Q47" s="33" t="str">
        <f>_xlfn.XLOOKUP(A:A,'Hospital details'!A:A,'Hospital details'!F:F)</f>
        <v>tier - 1</v>
      </c>
      <c r="R47" s="33" t="str">
        <f>_xlfn.XLOOKUP(Healthcare!A:A,'Hospital details'!A:A,'Hospital details'!G:G)</f>
        <v>R1012</v>
      </c>
      <c r="S47" s="36">
        <f>_xlfn.XLOOKUP(A:A,'Hospital details'!A:A,'Hospital details'!H:H)</f>
        <v>34</v>
      </c>
      <c r="T47" s="8"/>
    </row>
    <row r="48" spans="1:20" ht="18" x14ac:dyDescent="0.35">
      <c r="A48" s="37" t="s">
        <v>52</v>
      </c>
      <c r="B48" s="31" t="str" cm="1">
        <f t="array" ref="B48">_xlfn.XLOOKUP(_xlfn.SINGLE(A:A),'Customer Name'!A:A,Table14_3[[#All],[Title]])</f>
        <v>Mr</v>
      </c>
      <c r="C48" s="32" t="str" cm="1">
        <f t="array" ref="C48">_xlfn.XLOOKUP(_xlfn.SINGLE(A:A),'Customer Name'!A:A,Table14_3[[#All],[First Name]])</f>
        <v>Thomas J</v>
      </c>
      <c r="D48" s="32" t="str" cm="1">
        <f t="array" ref="D48">_xlfn.XLOOKUP(_xlfn.SINGLE(A:A),'Customer Name'!A:A,Table14_3[[#All],[Last Name]])</f>
        <v>O'Grady</v>
      </c>
      <c r="E48" s="32">
        <f>_xlfn.XLOOKUP(A:A,'Medical Examination'!A:A,'Medical Examination'!B:B)</f>
        <v>33.630000000000003</v>
      </c>
      <c r="F48" s="32">
        <f>_xlfn.XLOOKUP(A:A,'Medical Examination'!A:A,'Medical Examination'!C:C)</f>
        <v>4.43</v>
      </c>
      <c r="G48" s="33" t="str">
        <f>_xlfn.XLOOKUP(A:A,'Medical Examination'!A:A,'Medical Examination'!D:D)</f>
        <v>yes</v>
      </c>
      <c r="H48" s="33" t="str">
        <f>_xlfn.XLOOKUP(A:A,'Medical Examination'!A:A,'Medical Examination'!E:E)</f>
        <v>No</v>
      </c>
      <c r="I48" s="33" t="str">
        <f>_xlfn.XLOOKUP(A:A,'Medical Examination'!A:A,'Medical Examination'!F:F)</f>
        <v>No</v>
      </c>
      <c r="J48" s="33">
        <f>_xlfn.XLOOKUP(A:A,'Medical Examination'!A:A,'Medical Examination'!G:G)</f>
        <v>2</v>
      </c>
      <c r="K48" s="33" t="str">
        <f>_xlfn.XLOOKUP(A:A,'Medical Examination'!A:A,'Medical Examination'!H:H)</f>
        <v>yes</v>
      </c>
      <c r="L48" s="32" t="str">
        <f>_xlfn.XLOOKUP(A:A,'Medical Examination'!A:A,'Medical Examination'!I:I)</f>
        <v>Obesity</v>
      </c>
      <c r="M48" s="31" t="str">
        <f>_xlfn.XLOOKUP(A:A,'Medical Examination'!A:A,'Medical Examination'!J:J)</f>
        <v>Normal</v>
      </c>
      <c r="N48" s="34">
        <f>_xlfn.XLOOKUP(Healthcare!A:A,Table4_2[Customer ID],Table4_2[Date of Birth])</f>
        <v>24385</v>
      </c>
      <c r="O48" s="35">
        <f>_xlfn.XLOOKUP(A:A,Table4_2[Customer ID],Table4_2[Charges])</f>
        <v>43921.18</v>
      </c>
      <c r="P48" s="33" t="str">
        <f>_xlfn.XLOOKUP(A:A,Table4_2[Customer ID],Table4_2[Hospital tier])</f>
        <v>tier - 2</v>
      </c>
      <c r="Q48" s="33" t="str">
        <f>_xlfn.XLOOKUP(A:A,'Hospital details'!A:A,'Hospital details'!F:F)</f>
        <v>tier - 2</v>
      </c>
      <c r="R48" s="33" t="str">
        <f>_xlfn.XLOOKUP(Healthcare!A:A,'Hospital details'!A:A,'Hospital details'!G:G)</f>
        <v>R1012</v>
      </c>
      <c r="S48" s="36">
        <f>_xlfn.XLOOKUP(A:A,'Hospital details'!A:A,'Hospital details'!H:H)</f>
        <v>56</v>
      </c>
      <c r="T48" s="8"/>
    </row>
    <row r="49" spans="1:20" ht="18" x14ac:dyDescent="0.35">
      <c r="A49" s="37" t="s">
        <v>53</v>
      </c>
      <c r="B49" s="31" t="str" cm="1">
        <f t="array" ref="B49">_xlfn.XLOOKUP(_xlfn.SINGLE(A:A),'Customer Name'!A:A,Table14_3[[#All],[Title]])</f>
        <v>Mr</v>
      </c>
      <c r="C49" s="32" t="str" cm="1">
        <f t="array" ref="C49">_xlfn.XLOOKUP(_xlfn.SINGLE(A:A),'Customer Name'!A:A,Table14_3[[#All],[First Name]])</f>
        <v>Melissa L</v>
      </c>
      <c r="D49" s="32" t="str" cm="1">
        <f t="array" ref="D49">_xlfn.XLOOKUP(_xlfn.SINGLE(A:A),'Customer Name'!A:A,Table14_3[[#All],[Last Name]])</f>
        <v>Peters</v>
      </c>
      <c r="E49" s="32">
        <f>_xlfn.XLOOKUP(A:A,'Medical Examination'!A:A,'Medical Examination'!B:B)</f>
        <v>40.369999999999997</v>
      </c>
      <c r="F49" s="32">
        <f>_xlfn.XLOOKUP(A:A,'Medical Examination'!A:A,'Medical Examination'!C:C)</f>
        <v>4.47</v>
      </c>
      <c r="G49" s="33" t="str">
        <f>_xlfn.XLOOKUP(A:A,'Medical Examination'!A:A,'Medical Examination'!D:D)</f>
        <v>No</v>
      </c>
      <c r="H49" s="33" t="str">
        <f>_xlfn.XLOOKUP(A:A,'Medical Examination'!A:A,'Medical Examination'!E:E)</f>
        <v>No</v>
      </c>
      <c r="I49" s="33" t="str">
        <f>_xlfn.XLOOKUP(A:A,'Medical Examination'!A:A,'Medical Examination'!F:F)</f>
        <v>No</v>
      </c>
      <c r="J49" s="33">
        <f>_xlfn.XLOOKUP(A:A,'Medical Examination'!A:A,'Medical Examination'!G:G)</f>
        <v>0</v>
      </c>
      <c r="K49" s="33" t="str">
        <f>_xlfn.XLOOKUP(A:A,'Medical Examination'!A:A,'Medical Examination'!H:H)</f>
        <v>yes</v>
      </c>
      <c r="L49" s="32" t="str">
        <f>_xlfn.XLOOKUP(A:A,'Medical Examination'!A:A,'Medical Examination'!I:I)</f>
        <v>Obesity</v>
      </c>
      <c r="M49" s="31" t="str">
        <f>_xlfn.XLOOKUP(A:A,'Medical Examination'!A:A,'Medical Examination'!J:J)</f>
        <v>Normal</v>
      </c>
      <c r="N49" s="34">
        <f>_xlfn.XLOOKUP(Healthcare!A:A,Table4_2[Customer ID],Table4_2[Date of Birth])</f>
        <v>29535</v>
      </c>
      <c r="O49" s="35">
        <f>_xlfn.XLOOKUP(A:A,Table4_2[Customer ID],Table4_2[Charges])</f>
        <v>43896.38</v>
      </c>
      <c r="P49" s="33" t="str">
        <f>_xlfn.XLOOKUP(A:A,Table4_2[Customer ID],Table4_2[Hospital tier])</f>
        <v>tier - 2</v>
      </c>
      <c r="Q49" s="33" t="str">
        <f>_xlfn.XLOOKUP(A:A,'Hospital details'!A:A,'Hospital details'!F:F)</f>
        <v>tier - 1</v>
      </c>
      <c r="R49" s="33" t="str">
        <f>_xlfn.XLOOKUP(Healthcare!A:A,'Hospital details'!A:A,'Hospital details'!G:G)</f>
        <v>R1013</v>
      </c>
      <c r="S49" s="36">
        <f>_xlfn.XLOOKUP(A:A,'Hospital details'!A:A,'Hospital details'!H:H)</f>
        <v>42</v>
      </c>
      <c r="T49" s="8"/>
    </row>
    <row r="50" spans="1:20" ht="18" x14ac:dyDescent="0.35">
      <c r="A50" s="37" t="s">
        <v>54</v>
      </c>
      <c r="B50" s="31" t="str" cm="1">
        <f t="array" ref="B50">_xlfn.XLOOKUP(_xlfn.SINGLE(A:A),'Customer Name'!A:A,Table14_3[[#All],[Title]])</f>
        <v>Ms</v>
      </c>
      <c r="C50" s="32" t="str" cm="1">
        <f t="array" ref="C50">_xlfn.XLOOKUP(_xlfn.SINGLE(A:A),'Customer Name'!A:A,Table14_3[[#All],[First Name]])</f>
        <v>Flavio</v>
      </c>
      <c r="D50" s="32" t="str" cm="1">
        <f t="array" ref="D50">_xlfn.XLOOKUP(_xlfn.SINGLE(A:A),'Customer Name'!A:A,Table14_3[[#All],[Last Name]])</f>
        <v>De Simone</v>
      </c>
      <c r="E50" s="32">
        <f>_xlfn.XLOOKUP(A:A,'Medical Examination'!A:A,'Medical Examination'!B:B)</f>
        <v>53.09</v>
      </c>
      <c r="F50" s="32">
        <f>_xlfn.XLOOKUP(A:A,'Medical Examination'!A:A,'Medical Examination'!C:C)</f>
        <v>4.82</v>
      </c>
      <c r="G50" s="33" t="str">
        <f>_xlfn.XLOOKUP(A:A,'Medical Examination'!A:A,'Medical Examination'!D:D)</f>
        <v>yes</v>
      </c>
      <c r="H50" s="33" t="str">
        <f>_xlfn.XLOOKUP(A:A,'Medical Examination'!A:A,'Medical Examination'!E:E)</f>
        <v>No</v>
      </c>
      <c r="I50" s="33" t="str">
        <f>_xlfn.XLOOKUP(A:A,'Medical Examination'!A:A,'Medical Examination'!F:F)</f>
        <v>No</v>
      </c>
      <c r="J50" s="33">
        <f>_xlfn.XLOOKUP(A:A,'Medical Examination'!A:A,'Medical Examination'!G:G)</f>
        <v>2</v>
      </c>
      <c r="K50" s="33" t="str">
        <f>_xlfn.XLOOKUP(A:A,'Medical Examination'!A:A,'Medical Examination'!H:H)</f>
        <v>yes</v>
      </c>
      <c r="L50" s="32" t="str">
        <f>_xlfn.XLOOKUP(A:A,'Medical Examination'!A:A,'Medical Examination'!I:I)</f>
        <v>Obesity</v>
      </c>
      <c r="M50" s="31" t="str">
        <f>_xlfn.XLOOKUP(A:A,'Medical Examination'!A:A,'Medical Examination'!J:J)</f>
        <v>Normal</v>
      </c>
      <c r="N50" s="34">
        <f>_xlfn.XLOOKUP(Healthcare!A:A,Table4_2[Customer ID],Table4_2[Date of Birth])</f>
        <v>24290</v>
      </c>
      <c r="O50" s="35">
        <f>_xlfn.XLOOKUP(A:A,Table4_2[Customer ID],Table4_2[Charges])</f>
        <v>43817.45</v>
      </c>
      <c r="P50" s="33" t="str">
        <f>_xlfn.XLOOKUP(A:A,Table4_2[Customer ID],Table4_2[Hospital tier])</f>
        <v>tier - 2</v>
      </c>
      <c r="Q50" s="33" t="str">
        <f>_xlfn.XLOOKUP(A:A,'Hospital details'!A:A,'Hospital details'!F:F)</f>
        <v>tier - 3</v>
      </c>
      <c r="R50" s="33" t="str">
        <f>_xlfn.XLOOKUP(Healthcare!A:A,'Hospital details'!A:A,'Hospital details'!G:G)</f>
        <v>R1012</v>
      </c>
      <c r="S50" s="36">
        <f>_xlfn.XLOOKUP(A:A,'Hospital details'!A:A,'Hospital details'!H:H)</f>
        <v>56</v>
      </c>
      <c r="T50" s="8"/>
    </row>
    <row r="51" spans="1:20" ht="18" x14ac:dyDescent="0.35">
      <c r="A51" s="37" t="s">
        <v>55</v>
      </c>
      <c r="B51" s="31" t="str" cm="1">
        <f t="array" ref="B51">_xlfn.XLOOKUP(_xlfn.SINGLE(A:A),'Customer Name'!A:A,Table14_3[[#All],[Title]])</f>
        <v>Mr</v>
      </c>
      <c r="C51" s="32" t="str" cm="1">
        <f t="array" ref="C51">_xlfn.XLOOKUP(_xlfn.SINGLE(A:A),'Customer Name'!A:A,Table14_3[[#All],[First Name]])</f>
        <v>Ryan</v>
      </c>
      <c r="D51" s="32" t="str" cm="1">
        <f t="array" ref="D51">_xlfn.XLOOKUP(_xlfn.SINGLE(A:A),'Customer Name'!A:A,Table14_3[[#All],[Last Name]])</f>
        <v>Beckett</v>
      </c>
      <c r="E51" s="32">
        <f>_xlfn.XLOOKUP(A:A,'Medical Examination'!A:A,'Medical Examination'!B:B)</f>
        <v>31.79</v>
      </c>
      <c r="F51" s="32">
        <f>_xlfn.XLOOKUP(A:A,'Medical Examination'!A:A,'Medical Examination'!C:C)</f>
        <v>5.51</v>
      </c>
      <c r="G51" s="33" t="str">
        <f>_xlfn.XLOOKUP(A:A,'Medical Examination'!A:A,'Medical Examination'!D:D)</f>
        <v>yes</v>
      </c>
      <c r="H51" s="33" t="str">
        <f>_xlfn.XLOOKUP(A:A,'Medical Examination'!A:A,'Medical Examination'!E:E)</f>
        <v>No</v>
      </c>
      <c r="I51" s="33" t="str">
        <f>_xlfn.XLOOKUP(A:A,'Medical Examination'!A:A,'Medical Examination'!F:F)</f>
        <v>No</v>
      </c>
      <c r="J51" s="33">
        <f>_xlfn.XLOOKUP(A:A,'Medical Examination'!A:A,'Medical Examination'!G:G)</f>
        <v>2</v>
      </c>
      <c r="K51" s="33" t="str">
        <f>_xlfn.XLOOKUP(A:A,'Medical Examination'!A:A,'Medical Examination'!H:H)</f>
        <v>yes</v>
      </c>
      <c r="L51" s="32" t="str">
        <f>_xlfn.XLOOKUP(A:A,'Medical Examination'!A:A,'Medical Examination'!I:I)</f>
        <v>Obesity</v>
      </c>
      <c r="M51" s="31" t="str">
        <f>_xlfn.XLOOKUP(A:A,'Medical Examination'!A:A,'Medical Examination'!J:J)</f>
        <v>Normal</v>
      </c>
      <c r="N51" s="34">
        <f>_xlfn.XLOOKUP(Healthcare!A:A,Table4_2[Customer ID],Table4_2[Date of Birth])</f>
        <v>24405</v>
      </c>
      <c r="O51" s="35">
        <f>_xlfn.XLOOKUP(A:A,Table4_2[Customer ID],Table4_2[Charges])</f>
        <v>43813.87</v>
      </c>
      <c r="P51" s="33" t="str">
        <f>_xlfn.XLOOKUP(A:A,Table4_2[Customer ID],Table4_2[Hospital tier])</f>
        <v>tier - 2</v>
      </c>
      <c r="Q51" s="33" t="str">
        <f>_xlfn.XLOOKUP(A:A,'Hospital details'!A:A,'Hospital details'!F:F)</f>
        <v>tier - 2</v>
      </c>
      <c r="R51" s="33" t="str">
        <f>_xlfn.XLOOKUP(Healthcare!A:A,'Hospital details'!A:A,'Hospital details'!G:G)</f>
        <v>R1013</v>
      </c>
      <c r="S51" s="36">
        <f>_xlfn.XLOOKUP(A:A,'Hospital details'!A:A,'Hospital details'!H:H)</f>
        <v>56</v>
      </c>
      <c r="T51" s="8"/>
    </row>
    <row r="52" spans="1:20" ht="18" x14ac:dyDescent="0.35">
      <c r="A52" s="37" t="s">
        <v>56</v>
      </c>
      <c r="B52" s="31" t="str" cm="1">
        <f t="array" ref="B52">_xlfn.XLOOKUP(_xlfn.SINGLE(A:A),'Customer Name'!A:A,Table14_3[[#All],[Title]])</f>
        <v>Mr</v>
      </c>
      <c r="C52" s="32" t="str" cm="1">
        <f t="array" ref="C52">_xlfn.XLOOKUP(_xlfn.SINGLE(A:A),'Customer Name'!A:A,Table14_3[[#All],[First Name]])</f>
        <v>Anthony J</v>
      </c>
      <c r="D52" s="32" t="str" cm="1">
        <f t="array" ref="D52">_xlfn.XLOOKUP(_xlfn.SINGLE(A:A),'Customer Name'!A:A,Table14_3[[#All],[Last Name]])</f>
        <v>Sobrilsky</v>
      </c>
      <c r="E52" s="32">
        <f>_xlfn.XLOOKUP(A:A,'Medical Examination'!A:A,'Medical Examination'!B:B)</f>
        <v>41.895000000000003</v>
      </c>
      <c r="F52" s="32">
        <f>_xlfn.XLOOKUP(A:A,'Medical Examination'!A:A,'Medical Examination'!C:C)</f>
        <v>10.87</v>
      </c>
      <c r="G52" s="33" t="str">
        <f>_xlfn.XLOOKUP(A:A,'Medical Examination'!A:A,'Medical Examination'!D:D)</f>
        <v>yes</v>
      </c>
      <c r="H52" s="33" t="str">
        <f>_xlfn.XLOOKUP(A:A,'Medical Examination'!A:A,'Medical Examination'!E:E)</f>
        <v>No</v>
      </c>
      <c r="I52" s="33" t="str">
        <f>_xlfn.XLOOKUP(A:A,'Medical Examination'!A:A,'Medical Examination'!F:F)</f>
        <v>No</v>
      </c>
      <c r="J52" s="33">
        <f>_xlfn.XLOOKUP(A:A,'Medical Examination'!A:A,'Medical Examination'!G:G)</f>
        <v>1</v>
      </c>
      <c r="K52" s="33" t="str">
        <f>_xlfn.XLOOKUP(A:A,'Medical Examination'!A:A,'Medical Examination'!H:H)</f>
        <v>yes</v>
      </c>
      <c r="L52" s="32" t="str">
        <f>_xlfn.XLOOKUP(A:A,'Medical Examination'!A:A,'Medical Examination'!I:I)</f>
        <v>Obesity</v>
      </c>
      <c r="M52" s="31" t="str">
        <f>_xlfn.XLOOKUP(A:A,'Medical Examination'!A:A,'Medical Examination'!J:J)</f>
        <v>Diabetic</v>
      </c>
      <c r="N52" s="34">
        <f>_xlfn.XLOOKUP(Healthcare!A:A,Table4_2[Customer ID],Table4_2[Date of Birth])</f>
        <v>31775</v>
      </c>
      <c r="O52" s="35">
        <f>_xlfn.XLOOKUP(A:A,Table4_2[Customer ID],Table4_2[Charges])</f>
        <v>43753.34</v>
      </c>
      <c r="P52" s="33" t="str">
        <f>_xlfn.XLOOKUP(A:A,Table4_2[Customer ID],Table4_2[Hospital tier])</f>
        <v>tier - 2</v>
      </c>
      <c r="Q52" s="33" t="str">
        <f>_xlfn.XLOOKUP(A:A,'Hospital details'!A:A,'Hospital details'!F:F)</f>
        <v>tier - 1</v>
      </c>
      <c r="R52" s="33" t="str">
        <f>_xlfn.XLOOKUP(Healthcare!A:A,'Hospital details'!A:A,'Hospital details'!G:G)</f>
        <v>R1015</v>
      </c>
      <c r="S52" s="36">
        <f>_xlfn.XLOOKUP(A:A,'Hospital details'!A:A,'Hospital details'!H:H)</f>
        <v>36</v>
      </c>
      <c r="T52" s="8"/>
    </row>
    <row r="53" spans="1:20" ht="18" x14ac:dyDescent="0.35">
      <c r="A53" s="37" t="s">
        <v>57</v>
      </c>
      <c r="B53" s="31" t="str" cm="1">
        <f t="array" ref="B53">_xlfn.XLOOKUP(_xlfn.SINGLE(A:A),'Customer Name'!A:A,Table14_3[[#All],[Title]])</f>
        <v>Ms</v>
      </c>
      <c r="C53" s="32" t="str" cm="1">
        <f t="array" ref="C53">_xlfn.XLOOKUP(_xlfn.SINGLE(A:A),'Customer Name'!A:A,Table14_3[[#All],[First Name]])</f>
        <v>Alex</v>
      </c>
      <c r="D53" s="32" t="str" cm="1">
        <f t="array" ref="D53">_xlfn.XLOOKUP(_xlfn.SINGLE(A:A),'Customer Name'!A:A,Table14_3[[#All],[Last Name]])</f>
        <v>Wang</v>
      </c>
      <c r="E53" s="32">
        <f>_xlfn.XLOOKUP(A:A,'Medical Examination'!A:A,'Medical Examination'!B:B)</f>
        <v>31.16</v>
      </c>
      <c r="F53" s="32">
        <f>_xlfn.XLOOKUP(A:A,'Medical Examination'!A:A,'Medical Examination'!C:C)</f>
        <v>9.34</v>
      </c>
      <c r="G53" s="33" t="str">
        <f>_xlfn.XLOOKUP(A:A,'Medical Examination'!A:A,'Medical Examination'!D:D)</f>
        <v>No</v>
      </c>
      <c r="H53" s="33" t="str">
        <f>_xlfn.XLOOKUP(A:A,'Medical Examination'!A:A,'Medical Examination'!E:E)</f>
        <v>No</v>
      </c>
      <c r="I53" s="33" t="str">
        <f>_xlfn.XLOOKUP(A:A,'Medical Examination'!A:A,'Medical Examination'!F:F)</f>
        <v>No</v>
      </c>
      <c r="J53" s="33">
        <f>_xlfn.XLOOKUP(A:A,'Medical Examination'!A:A,'Medical Examination'!G:G)</f>
        <v>0</v>
      </c>
      <c r="K53" s="33" t="str">
        <f>_xlfn.XLOOKUP(A:A,'Medical Examination'!A:A,'Medical Examination'!H:H)</f>
        <v>yes</v>
      </c>
      <c r="L53" s="32" t="str">
        <f>_xlfn.XLOOKUP(A:A,'Medical Examination'!A:A,'Medical Examination'!I:I)</f>
        <v>Obesity</v>
      </c>
      <c r="M53" s="31" t="str">
        <f>_xlfn.XLOOKUP(A:A,'Medical Examination'!A:A,'Medical Examination'!J:J)</f>
        <v>Diabetic</v>
      </c>
      <c r="N53" s="34">
        <f>_xlfn.XLOOKUP(Healthcare!A:A,Table4_2[Customer ID],Table4_2[Date of Birth])</f>
        <v>23976</v>
      </c>
      <c r="O53" s="35">
        <f>_xlfn.XLOOKUP(A:A,Table4_2[Customer ID],Table4_2[Charges])</f>
        <v>43578.94</v>
      </c>
      <c r="P53" s="33" t="str">
        <f>_xlfn.XLOOKUP(A:A,Table4_2[Customer ID],Table4_2[Hospital tier])</f>
        <v>tier - 2</v>
      </c>
      <c r="Q53" s="33" t="str">
        <f>_xlfn.XLOOKUP(A:A,'Hospital details'!A:A,'Hospital details'!F:F)</f>
        <v>tier - 2</v>
      </c>
      <c r="R53" s="33" t="str">
        <f>_xlfn.XLOOKUP(Healthcare!A:A,'Hospital details'!A:A,'Hospital details'!G:G)</f>
        <v>R1012</v>
      </c>
      <c r="S53" s="36">
        <f>_xlfn.XLOOKUP(A:A,'Hospital details'!A:A,'Hospital details'!H:H)</f>
        <v>57</v>
      </c>
      <c r="T53" s="8"/>
    </row>
    <row r="54" spans="1:20" ht="18" x14ac:dyDescent="0.35">
      <c r="A54" s="37" t="s">
        <v>58</v>
      </c>
      <c r="B54" s="31" t="str" cm="1">
        <f t="array" ref="B54">_xlfn.XLOOKUP(_xlfn.SINGLE(A:A),'Customer Name'!A:A,Table14_3[[#All],[Title]])</f>
        <v>Ms</v>
      </c>
      <c r="C54" s="32" t="str" cm="1">
        <f t="array" ref="C54">_xlfn.XLOOKUP(_xlfn.SINGLE(A:A),'Customer Name'!A:A,Table14_3[[#All],[First Name]])</f>
        <v>David</v>
      </c>
      <c r="D54" s="32" t="str" cm="1">
        <f t="array" ref="D54">_xlfn.XLOOKUP(_xlfn.SINGLE(A:A),'Customer Name'!A:A,Table14_3[[#All],[Last Name]])</f>
        <v>Campa</v>
      </c>
      <c r="E54" s="32">
        <f>_xlfn.XLOOKUP(A:A,'Medical Examination'!A:A,'Medical Examination'!B:B)</f>
        <v>34.104999999999997</v>
      </c>
      <c r="F54" s="32">
        <f>_xlfn.XLOOKUP(A:A,'Medical Examination'!A:A,'Medical Examination'!C:C)</f>
        <v>5.03</v>
      </c>
      <c r="G54" s="33" t="str">
        <f>_xlfn.XLOOKUP(A:A,'Medical Examination'!A:A,'Medical Examination'!D:D)</f>
        <v>yes</v>
      </c>
      <c r="H54" s="33" t="str">
        <f>_xlfn.XLOOKUP(A:A,'Medical Examination'!A:A,'Medical Examination'!E:E)</f>
        <v>No</v>
      </c>
      <c r="I54" s="33" t="str">
        <f>_xlfn.XLOOKUP(A:A,'Medical Examination'!A:A,'Medical Examination'!F:F)</f>
        <v>Yes</v>
      </c>
      <c r="J54" s="33">
        <f>_xlfn.XLOOKUP(A:A,'Medical Examination'!A:A,'Medical Examination'!G:G)</f>
        <v>1</v>
      </c>
      <c r="K54" s="33" t="str">
        <f>_xlfn.XLOOKUP(A:A,'Medical Examination'!A:A,'Medical Examination'!H:H)</f>
        <v>yes</v>
      </c>
      <c r="L54" s="32" t="str">
        <f>_xlfn.XLOOKUP(A:A,'Medical Examination'!A:A,'Medical Examination'!I:I)</f>
        <v>Obesity</v>
      </c>
      <c r="M54" s="31" t="str">
        <f>_xlfn.XLOOKUP(A:A,'Medical Examination'!A:A,'Medical Examination'!J:J)</f>
        <v>Normal</v>
      </c>
      <c r="N54" s="34">
        <f>_xlfn.XLOOKUP(Healthcare!A:A,Table4_2[Customer ID],Table4_2[Date of Birth])</f>
        <v>25540</v>
      </c>
      <c r="O54" s="35">
        <f>_xlfn.XLOOKUP(A:A,Table4_2[Customer ID],Table4_2[Charges])</f>
        <v>43254.42</v>
      </c>
      <c r="P54" s="33" t="str">
        <f>_xlfn.XLOOKUP(A:A,Table4_2[Customer ID],Table4_2[Hospital tier])</f>
        <v>tier - 2</v>
      </c>
      <c r="Q54" s="33" t="str">
        <f>_xlfn.XLOOKUP(A:A,'Hospital details'!A:A,'Hospital details'!F:F)</f>
        <v>tier - 2</v>
      </c>
      <c r="R54" s="33" t="str">
        <f>_xlfn.XLOOKUP(Healthcare!A:A,'Hospital details'!A:A,'Hospital details'!G:G)</f>
        <v>R1016</v>
      </c>
      <c r="S54" s="36">
        <f>_xlfn.XLOOKUP(A:A,'Hospital details'!A:A,'Hospital details'!H:H)</f>
        <v>53</v>
      </c>
      <c r="T54" s="8"/>
    </row>
    <row r="55" spans="1:20" ht="18" x14ac:dyDescent="0.35">
      <c r="A55" s="37" t="s">
        <v>59</v>
      </c>
      <c r="B55" s="31" t="str" cm="1">
        <f t="array" ref="B55">_xlfn.XLOOKUP(_xlfn.SINGLE(A:A),'Customer Name'!A:A,Table14_3[[#All],[Title]])</f>
        <v>Mr</v>
      </c>
      <c r="C55" s="32" t="str" cm="1">
        <f t="array" ref="C55">_xlfn.XLOOKUP(_xlfn.SINGLE(A:A),'Customer Name'!A:A,Table14_3[[#All],[First Name]])</f>
        <v>Andrew B</v>
      </c>
      <c r="D55" s="32" t="str" cm="1">
        <f t="array" ref="D55">_xlfn.XLOOKUP(_xlfn.SINGLE(A:A),'Customer Name'!A:A,Table14_3[[#All],[Last Name]])</f>
        <v>Clifford</v>
      </c>
      <c r="E55" s="32">
        <f>_xlfn.XLOOKUP(A:A,'Medical Examination'!A:A,'Medical Examination'!B:B)</f>
        <v>51.93</v>
      </c>
      <c r="F55" s="32">
        <f>_xlfn.XLOOKUP(A:A,'Medical Examination'!A:A,'Medical Examination'!C:C)</f>
        <v>11.05</v>
      </c>
      <c r="G55" s="33" t="str">
        <f>_xlfn.XLOOKUP(A:A,'Medical Examination'!A:A,'Medical Examination'!D:D)</f>
        <v>No</v>
      </c>
      <c r="H55" s="33" t="str">
        <f>_xlfn.XLOOKUP(A:A,'Medical Examination'!A:A,'Medical Examination'!E:E)</f>
        <v>No</v>
      </c>
      <c r="I55" s="33" t="str">
        <f>_xlfn.XLOOKUP(A:A,'Medical Examination'!A:A,'Medical Examination'!F:F)</f>
        <v>No</v>
      </c>
      <c r="J55" s="33">
        <f>_xlfn.XLOOKUP(A:A,'Medical Examination'!A:A,'Medical Examination'!G:G)</f>
        <v>0</v>
      </c>
      <c r="K55" s="33" t="str">
        <f>_xlfn.XLOOKUP(A:A,'Medical Examination'!A:A,'Medical Examination'!H:H)</f>
        <v>yes</v>
      </c>
      <c r="L55" s="32" t="str">
        <f>_xlfn.XLOOKUP(A:A,'Medical Examination'!A:A,'Medical Examination'!I:I)</f>
        <v>Obesity</v>
      </c>
      <c r="M55" s="31" t="str">
        <f>_xlfn.XLOOKUP(A:A,'Medical Examination'!A:A,'Medical Examination'!J:J)</f>
        <v>Diabetic</v>
      </c>
      <c r="N55" s="34">
        <f>_xlfn.XLOOKUP(Healthcare!A:A,Table4_2[Customer ID],Table4_2[Date of Birth])</f>
        <v>24075</v>
      </c>
      <c r="O55" s="35">
        <f>_xlfn.XLOOKUP(A:A,Table4_2[Customer ID],Table4_2[Charges])</f>
        <v>43073.760000000002</v>
      </c>
      <c r="P55" s="33" t="str">
        <f>_xlfn.XLOOKUP(A:A,Table4_2[Customer ID],Table4_2[Hospital tier])</f>
        <v>tier - 2</v>
      </c>
      <c r="Q55" s="33" t="str">
        <f>_xlfn.XLOOKUP(A:A,'Hospital details'!A:A,'Hospital details'!F:F)</f>
        <v>tier - 2</v>
      </c>
      <c r="R55" s="33" t="str">
        <f>_xlfn.XLOOKUP(Healthcare!A:A,'Hospital details'!A:A,'Hospital details'!G:G)</f>
        <v>R1011</v>
      </c>
      <c r="S55" s="36">
        <f>_xlfn.XLOOKUP(A:A,'Hospital details'!A:A,'Hospital details'!H:H)</f>
        <v>57</v>
      </c>
      <c r="T55" s="8"/>
    </row>
    <row r="56" spans="1:20" ht="18" x14ac:dyDescent="0.35">
      <c r="A56" s="37" t="s">
        <v>60</v>
      </c>
      <c r="B56" s="31" t="str" cm="1">
        <f t="array" ref="B56">_xlfn.XLOOKUP(_xlfn.SINGLE(A:A),'Customer Name'!A:A,Table14_3[[#All],[Title]])</f>
        <v>Mr</v>
      </c>
      <c r="C56" s="32" t="str" cm="1">
        <f t="array" ref="C56">_xlfn.XLOOKUP(_xlfn.SINGLE(A:A),'Customer Name'!A:A,Table14_3[[#All],[First Name]])</f>
        <v>Dara E</v>
      </c>
      <c r="D56" s="32" t="str" cm="1">
        <f t="array" ref="D56">_xlfn.XLOOKUP(_xlfn.SINGLE(A:A),'Customer Name'!A:A,Table14_3[[#All],[Last Name]])</f>
        <v>Dalmata</v>
      </c>
      <c r="E56" s="32">
        <f>_xlfn.XLOOKUP(A:A,'Medical Examination'!A:A,'Medical Examination'!B:B)</f>
        <v>38.950000000000003</v>
      </c>
      <c r="F56" s="32">
        <f>_xlfn.XLOOKUP(A:A,'Medical Examination'!A:A,'Medical Examination'!C:C)</f>
        <v>11.95</v>
      </c>
      <c r="G56" s="33" t="str">
        <f>_xlfn.XLOOKUP(A:A,'Medical Examination'!A:A,'Medical Examination'!D:D)</f>
        <v>No</v>
      </c>
      <c r="H56" s="33" t="str">
        <f>_xlfn.XLOOKUP(A:A,'Medical Examination'!A:A,'Medical Examination'!E:E)</f>
        <v>No</v>
      </c>
      <c r="I56" s="33" t="str">
        <f>_xlfn.XLOOKUP(A:A,'Medical Examination'!A:A,'Medical Examination'!F:F)</f>
        <v>No</v>
      </c>
      <c r="J56" s="33">
        <f>_xlfn.XLOOKUP(A:A,'Medical Examination'!A:A,'Medical Examination'!G:G)</f>
        <v>0</v>
      </c>
      <c r="K56" s="33" t="str">
        <f>_xlfn.XLOOKUP(A:A,'Medical Examination'!A:A,'Medical Examination'!H:H)</f>
        <v>yes</v>
      </c>
      <c r="L56" s="32" t="str">
        <f>_xlfn.XLOOKUP(A:A,'Medical Examination'!A:A,'Medical Examination'!I:I)</f>
        <v>Obesity</v>
      </c>
      <c r="M56" s="31" t="str">
        <f>_xlfn.XLOOKUP(A:A,'Medical Examination'!A:A,'Medical Examination'!J:J)</f>
        <v>Diabetic</v>
      </c>
      <c r="N56" s="34">
        <f>_xlfn.XLOOKUP(Healthcare!A:A,Table4_2[Customer ID],Table4_2[Date of Birth])</f>
        <v>28798</v>
      </c>
      <c r="O56" s="35">
        <f>_xlfn.XLOOKUP(A:A,Table4_2[Customer ID],Table4_2[Charges])</f>
        <v>42983.46</v>
      </c>
      <c r="P56" s="33" t="str">
        <f>_xlfn.XLOOKUP(A:A,Table4_2[Customer ID],Table4_2[Hospital tier])</f>
        <v>tier - 1</v>
      </c>
      <c r="Q56" s="33" t="str">
        <f>_xlfn.XLOOKUP(A:A,'Hospital details'!A:A,'Hospital details'!F:F)</f>
        <v>tier - 2</v>
      </c>
      <c r="R56" s="33" t="str">
        <f>_xlfn.XLOOKUP(Healthcare!A:A,'Hospital details'!A:A,'Hospital details'!G:G)</f>
        <v>R1012</v>
      </c>
      <c r="S56" s="36">
        <f>_xlfn.XLOOKUP(A:A,'Hospital details'!A:A,'Hospital details'!H:H)</f>
        <v>44</v>
      </c>
      <c r="T56" s="8"/>
    </row>
    <row r="57" spans="1:20" ht="18" x14ac:dyDescent="0.35">
      <c r="A57" s="37" t="s">
        <v>61</v>
      </c>
      <c r="B57" s="31" t="str" cm="1">
        <f t="array" ref="B57">_xlfn.XLOOKUP(_xlfn.SINGLE(A:A),'Customer Name'!A:A,Table14_3[[#All],[Title]])</f>
        <v>Ms</v>
      </c>
      <c r="C57" s="32" t="str" cm="1">
        <f t="array" ref="C57">_xlfn.XLOOKUP(_xlfn.SINGLE(A:A),'Customer Name'!A:A,Table14_3[[#All],[First Name]])</f>
        <v>Inna</v>
      </c>
      <c r="D57" s="32" t="str" cm="1">
        <f t="array" ref="D57">_xlfn.XLOOKUP(_xlfn.SINGLE(A:A),'Customer Name'!A:A,Table14_3[[#All],[Last Name]])</f>
        <v>Vishik</v>
      </c>
      <c r="E57" s="32">
        <f>_xlfn.XLOOKUP(A:A,'Medical Examination'!A:A,'Medical Examination'!B:B)</f>
        <v>36.630000000000003</v>
      </c>
      <c r="F57" s="32">
        <f>_xlfn.XLOOKUP(A:A,'Medical Examination'!A:A,'Medical Examination'!C:C)</f>
        <v>7.72</v>
      </c>
      <c r="G57" s="33" t="str">
        <f>_xlfn.XLOOKUP(A:A,'Medical Examination'!A:A,'Medical Examination'!D:D)</f>
        <v>yes</v>
      </c>
      <c r="H57" s="33" t="str">
        <f>_xlfn.XLOOKUP(A:A,'Medical Examination'!A:A,'Medical Examination'!E:E)</f>
        <v>No</v>
      </c>
      <c r="I57" s="33" t="str">
        <f>_xlfn.XLOOKUP(A:A,'Medical Examination'!A:A,'Medical Examination'!F:F)</f>
        <v>No</v>
      </c>
      <c r="J57" s="33">
        <f>_xlfn.XLOOKUP(A:A,'Medical Examination'!A:A,'Medical Examination'!G:G)</f>
        <v>1</v>
      </c>
      <c r="K57" s="33" t="str">
        <f>_xlfn.XLOOKUP(A:A,'Medical Examination'!A:A,'Medical Examination'!H:H)</f>
        <v>yes</v>
      </c>
      <c r="L57" s="32" t="str">
        <f>_xlfn.XLOOKUP(A:A,'Medical Examination'!A:A,'Medical Examination'!I:I)</f>
        <v>Obesity</v>
      </c>
      <c r="M57" s="31" t="str">
        <f>_xlfn.XLOOKUP(A:A,'Medical Examination'!A:A,'Medical Examination'!J:J)</f>
        <v>Diabetic</v>
      </c>
      <c r="N57" s="34">
        <f>_xlfn.XLOOKUP(Healthcare!A:A,Table4_2[Customer ID],Table4_2[Date of Birth])</f>
        <v>27690</v>
      </c>
      <c r="O57" s="35">
        <f>_xlfn.XLOOKUP(A:A,Table4_2[Customer ID],Table4_2[Charges])</f>
        <v>42969.85</v>
      </c>
      <c r="P57" s="33" t="str">
        <f>_xlfn.XLOOKUP(A:A,Table4_2[Customer ID],Table4_2[Hospital tier])</f>
        <v>tier - 1</v>
      </c>
      <c r="Q57" s="33" t="str">
        <f>_xlfn.XLOOKUP(A:A,'Hospital details'!A:A,'Hospital details'!F:F)</f>
        <v>tier - 3</v>
      </c>
      <c r="R57" s="33" t="str">
        <f>_xlfn.XLOOKUP(Healthcare!A:A,'Hospital details'!A:A,'Hospital details'!G:G)</f>
        <v>R1013</v>
      </c>
      <c r="S57" s="36">
        <f>_xlfn.XLOOKUP(A:A,'Hospital details'!A:A,'Hospital details'!H:H)</f>
        <v>47</v>
      </c>
      <c r="T57" s="8"/>
    </row>
    <row r="58" spans="1:20" ht="18" x14ac:dyDescent="0.35">
      <c r="A58" s="37" t="s">
        <v>62</v>
      </c>
      <c r="B58" s="31" t="str" cm="1">
        <f t="array" ref="B58">_xlfn.XLOOKUP(_xlfn.SINGLE(A:A),'Customer Name'!A:A,Table14_3[[#All],[Title]])</f>
        <v>Mr</v>
      </c>
      <c r="C58" s="32" t="str" cm="1">
        <f t="array" ref="C58">_xlfn.XLOOKUP(_xlfn.SINGLE(A:A),'Customer Name'!A:A,Table14_3[[#All],[First Name]])</f>
        <v>Ari</v>
      </c>
      <c r="D58" s="32" t="str" cm="1">
        <f t="array" ref="D58">_xlfn.XLOOKUP(_xlfn.SINGLE(A:A),'Customer Name'!A:A,Table14_3[[#All],[Last Name]])</f>
        <v>Schorr</v>
      </c>
      <c r="E58" s="32">
        <f>_xlfn.XLOOKUP(A:A,'Medical Examination'!A:A,'Medical Examination'!B:B)</f>
        <v>34.200000000000003</v>
      </c>
      <c r="F58" s="32">
        <f>_xlfn.XLOOKUP(A:A,'Medical Examination'!A:A,'Medical Examination'!C:C)</f>
        <v>5.75</v>
      </c>
      <c r="G58" s="33" t="str">
        <f>_xlfn.XLOOKUP(A:A,'Medical Examination'!A:A,'Medical Examination'!D:D)</f>
        <v>No</v>
      </c>
      <c r="H58" s="33" t="str">
        <f>_xlfn.XLOOKUP(A:A,'Medical Examination'!A:A,'Medical Examination'!E:E)</f>
        <v>No</v>
      </c>
      <c r="I58" s="33" t="str">
        <f>_xlfn.XLOOKUP(A:A,'Medical Examination'!A:A,'Medical Examination'!F:F)</f>
        <v>No</v>
      </c>
      <c r="J58" s="33">
        <f>_xlfn.XLOOKUP(A:A,'Medical Examination'!A:A,'Medical Examination'!G:G)</f>
        <v>2</v>
      </c>
      <c r="K58" s="33" t="str">
        <f>_xlfn.XLOOKUP(A:A,'Medical Examination'!A:A,'Medical Examination'!H:H)</f>
        <v>yes</v>
      </c>
      <c r="L58" s="32" t="str">
        <f>_xlfn.XLOOKUP(A:A,'Medical Examination'!A:A,'Medical Examination'!I:I)</f>
        <v>Obesity</v>
      </c>
      <c r="M58" s="31" t="str">
        <f>_xlfn.XLOOKUP(A:A,'Medical Examination'!A:A,'Medical Examination'!J:J)</f>
        <v>Prediabetic</v>
      </c>
      <c r="N58" s="34">
        <f>_xlfn.XLOOKUP(Healthcare!A:A,Table4_2[Customer ID],Table4_2[Date of Birth])</f>
        <v>26552</v>
      </c>
      <c r="O58" s="35">
        <f>_xlfn.XLOOKUP(A:A,Table4_2[Customer ID],Table4_2[Charges])</f>
        <v>42856.84</v>
      </c>
      <c r="P58" s="33" t="str">
        <f>_xlfn.XLOOKUP(A:A,Table4_2[Customer ID],Table4_2[Hospital tier])</f>
        <v>tier - 1</v>
      </c>
      <c r="Q58" s="33" t="str">
        <f>_xlfn.XLOOKUP(A:A,'Hospital details'!A:A,'Hospital details'!F:F)</f>
        <v>tier - 1</v>
      </c>
      <c r="R58" s="33" t="str">
        <f>_xlfn.XLOOKUP(Healthcare!A:A,'Hospital details'!A:A,'Hospital details'!G:G)</f>
        <v>R1011</v>
      </c>
      <c r="S58" s="36">
        <f>_xlfn.XLOOKUP(A:A,'Hospital details'!A:A,'Hospital details'!H:H)</f>
        <v>50</v>
      </c>
      <c r="T58" s="8"/>
    </row>
    <row r="59" spans="1:20" ht="18" x14ac:dyDescent="0.35">
      <c r="A59" s="37" t="s">
        <v>63</v>
      </c>
      <c r="B59" s="31" t="str" cm="1">
        <f t="array" ref="B59">_xlfn.XLOOKUP(_xlfn.SINGLE(A:A),'Customer Name'!A:A,Table14_3[[#All],[Title]])</f>
        <v>Mr</v>
      </c>
      <c r="C59" s="32" t="str" cm="1">
        <f t="array" ref="C59">_xlfn.XLOOKUP(_xlfn.SINGLE(A:A),'Customer Name'!A:A,Table14_3[[#All],[First Name]])</f>
        <v>Lindsey</v>
      </c>
      <c r="D59" s="32" t="str" cm="1">
        <f t="array" ref="D59">_xlfn.XLOOKUP(_xlfn.SINGLE(A:A),'Customer Name'!A:A,Table14_3[[#All],[Last Name]])</f>
        <v>Lusardi</v>
      </c>
      <c r="E59" s="32">
        <f>_xlfn.XLOOKUP(A:A,'Medical Examination'!A:A,'Medical Examination'!B:B)</f>
        <v>50.63</v>
      </c>
      <c r="F59" s="32">
        <f>_xlfn.XLOOKUP(A:A,'Medical Examination'!A:A,'Medical Examination'!C:C)</f>
        <v>11.89</v>
      </c>
      <c r="G59" s="33" t="str">
        <f>_xlfn.XLOOKUP(A:A,'Medical Examination'!A:A,'Medical Examination'!D:D)</f>
        <v>No</v>
      </c>
      <c r="H59" s="33" t="str">
        <f>_xlfn.XLOOKUP(A:A,'Medical Examination'!A:A,'Medical Examination'!E:E)</f>
        <v>No</v>
      </c>
      <c r="I59" s="33" t="str">
        <f>_xlfn.XLOOKUP(A:A,'Medical Examination'!A:A,'Medical Examination'!F:F)</f>
        <v>No</v>
      </c>
      <c r="J59" s="33">
        <f>_xlfn.XLOOKUP(A:A,'Medical Examination'!A:A,'Medical Examination'!G:G)</f>
        <v>0</v>
      </c>
      <c r="K59" s="33" t="str">
        <f>_xlfn.XLOOKUP(A:A,'Medical Examination'!A:A,'Medical Examination'!H:H)</f>
        <v>yes</v>
      </c>
      <c r="L59" s="32" t="str">
        <f>_xlfn.XLOOKUP(A:A,'Medical Examination'!A:A,'Medical Examination'!I:I)</f>
        <v>Obesity</v>
      </c>
      <c r="M59" s="31" t="str">
        <f>_xlfn.XLOOKUP(A:A,'Medical Examination'!A:A,'Medical Examination'!J:J)</f>
        <v>Diabetic</v>
      </c>
      <c r="N59" s="34">
        <f>_xlfn.XLOOKUP(Healthcare!A:A,Table4_2[Customer ID],Table4_2[Date of Birth])</f>
        <v>24044</v>
      </c>
      <c r="O59" s="35">
        <f>_xlfn.XLOOKUP(A:A,Table4_2[Customer ID],Table4_2[Charges])</f>
        <v>42764.12</v>
      </c>
      <c r="P59" s="33" t="str">
        <f>_xlfn.XLOOKUP(A:A,Table4_2[Customer ID],Table4_2[Hospital tier])</f>
        <v>tier - 1</v>
      </c>
      <c r="Q59" s="33" t="str">
        <f>_xlfn.XLOOKUP(A:A,'Hospital details'!A:A,'Hospital details'!F:F)</f>
        <v>tier - 2</v>
      </c>
      <c r="R59" s="33" t="str">
        <f>_xlfn.XLOOKUP(Healthcare!A:A,'Hospital details'!A:A,'Hospital details'!G:G)</f>
        <v>R1011</v>
      </c>
      <c r="S59" s="36">
        <f>_xlfn.XLOOKUP(A:A,'Hospital details'!A:A,'Hospital details'!H:H)</f>
        <v>57</v>
      </c>
      <c r="T59" s="8"/>
    </row>
    <row r="60" spans="1:20" ht="18" x14ac:dyDescent="0.35">
      <c r="A60" s="37" t="s">
        <v>64</v>
      </c>
      <c r="B60" s="31" t="str" cm="1">
        <f t="array" ref="B60">_xlfn.XLOOKUP(_xlfn.SINGLE(A:A),'Customer Name'!A:A,Table14_3[[#All],[Title]])</f>
        <v>Ms</v>
      </c>
      <c r="C60" s="32" t="str" cm="1">
        <f t="array" ref="C60">_xlfn.XLOOKUP(_xlfn.SINGLE(A:A),'Customer Name'!A:A,Table14_3[[#All],[First Name]])</f>
        <v>Kenny</v>
      </c>
      <c r="D60" s="32" t="str" cm="1">
        <f t="array" ref="D60">_xlfn.XLOOKUP(_xlfn.SINGLE(A:A),'Customer Name'!A:A,Table14_3[[#All],[Last Name]])</f>
        <v>Rayner</v>
      </c>
      <c r="E60" s="32">
        <f>_xlfn.XLOOKUP(A:A,'Medical Examination'!A:A,'Medical Examination'!B:B)</f>
        <v>36.479999999999997</v>
      </c>
      <c r="F60" s="32">
        <f>_xlfn.XLOOKUP(A:A,'Medical Examination'!A:A,'Medical Examination'!C:C)</f>
        <v>6.2</v>
      </c>
      <c r="G60" s="33" t="str">
        <f>_xlfn.XLOOKUP(A:A,'Medical Examination'!A:A,'Medical Examination'!D:D)</f>
        <v>No</v>
      </c>
      <c r="H60" s="33" t="str">
        <f>_xlfn.XLOOKUP(A:A,'Medical Examination'!A:A,'Medical Examination'!E:E)</f>
        <v>No</v>
      </c>
      <c r="I60" s="33" t="str">
        <f>_xlfn.XLOOKUP(A:A,'Medical Examination'!A:A,'Medical Examination'!F:F)</f>
        <v>No</v>
      </c>
      <c r="J60" s="33">
        <f>_xlfn.XLOOKUP(A:A,'Medical Examination'!A:A,'Medical Examination'!G:G)</f>
        <v>0</v>
      </c>
      <c r="K60" s="33" t="str">
        <f>_xlfn.XLOOKUP(A:A,'Medical Examination'!A:A,'Medical Examination'!H:H)</f>
        <v>yes</v>
      </c>
      <c r="L60" s="32" t="str">
        <f>_xlfn.XLOOKUP(A:A,'Medical Examination'!A:A,'Medical Examination'!I:I)</f>
        <v>Obesity</v>
      </c>
      <c r="M60" s="31" t="str">
        <f>_xlfn.XLOOKUP(A:A,'Medical Examination'!A:A,'Medical Examination'!J:J)</f>
        <v>Prediabetic</v>
      </c>
      <c r="N60" s="34">
        <f>_xlfn.XLOOKUP(Healthcare!A:A,Table4_2[Customer ID],Table4_2[Date of Birth])</f>
        <v>28419</v>
      </c>
      <c r="O60" s="35">
        <f>_xlfn.XLOOKUP(A:A,Table4_2[Customer ID],Table4_2[Charges])</f>
        <v>42760.5</v>
      </c>
      <c r="P60" s="33" t="str">
        <f>_xlfn.XLOOKUP(A:A,Table4_2[Customer ID],Table4_2[Hospital tier])</f>
        <v>tier - 1</v>
      </c>
      <c r="Q60" s="33" t="str">
        <f>_xlfn.XLOOKUP(A:A,'Hospital details'!A:A,'Hospital details'!F:F)</f>
        <v>tier - 2</v>
      </c>
      <c r="R60" s="33" t="str">
        <f>_xlfn.XLOOKUP(Healthcare!A:A,'Hospital details'!A:A,'Hospital details'!G:G)</f>
        <v>R1012</v>
      </c>
      <c r="S60" s="36">
        <f>_xlfn.XLOOKUP(A:A,'Hospital details'!A:A,'Hospital details'!H:H)</f>
        <v>45</v>
      </c>
      <c r="T60" s="8"/>
    </row>
    <row r="61" spans="1:20" ht="18" x14ac:dyDescent="0.35">
      <c r="A61" s="37" t="s">
        <v>65</v>
      </c>
      <c r="B61" s="31" t="str" cm="1">
        <f t="array" ref="B61">_xlfn.XLOOKUP(_xlfn.SINGLE(A:A),'Customer Name'!A:A,Table14_3[[#All],[Title]])</f>
        <v>Mr</v>
      </c>
      <c r="C61" s="32" t="str" cm="1">
        <f t="array" ref="C61">_xlfn.XLOOKUP(_xlfn.SINGLE(A:A),'Customer Name'!A:A,Table14_3[[#All],[First Name]])</f>
        <v>Louise</v>
      </c>
      <c r="D61" s="32" t="str" cm="1">
        <f t="array" ref="D61">_xlfn.XLOOKUP(_xlfn.SINGLE(A:A),'Customer Name'!A:A,Table14_3[[#All],[Last Name]])</f>
        <v>Voghel</v>
      </c>
      <c r="E61" s="32">
        <f>_xlfn.XLOOKUP(A:A,'Medical Examination'!A:A,'Medical Examination'!B:B)</f>
        <v>54.82</v>
      </c>
      <c r="F61" s="32">
        <f>_xlfn.XLOOKUP(A:A,'Medical Examination'!A:A,'Medical Examination'!C:C)</f>
        <v>10.61</v>
      </c>
      <c r="G61" s="33" t="str">
        <f>_xlfn.XLOOKUP(A:A,'Medical Examination'!A:A,'Medical Examination'!D:D)</f>
        <v>No</v>
      </c>
      <c r="H61" s="33" t="str">
        <f>_xlfn.XLOOKUP(A:A,'Medical Examination'!A:A,'Medical Examination'!E:E)</f>
        <v>No</v>
      </c>
      <c r="I61" s="33" t="str">
        <f>_xlfn.XLOOKUP(A:A,'Medical Examination'!A:A,'Medical Examination'!F:F)</f>
        <v>No</v>
      </c>
      <c r="J61" s="33">
        <f>_xlfn.XLOOKUP(A:A,'Medical Examination'!A:A,'Medical Examination'!G:G)</f>
        <v>0</v>
      </c>
      <c r="K61" s="33" t="str">
        <f>_xlfn.XLOOKUP(A:A,'Medical Examination'!A:A,'Medical Examination'!H:H)</f>
        <v>yes</v>
      </c>
      <c r="L61" s="32" t="str">
        <f>_xlfn.XLOOKUP(A:A,'Medical Examination'!A:A,'Medical Examination'!I:I)</f>
        <v>Obesity</v>
      </c>
      <c r="M61" s="31" t="str">
        <f>_xlfn.XLOOKUP(A:A,'Medical Examination'!A:A,'Medical Examination'!J:J)</f>
        <v>Diabetic</v>
      </c>
      <c r="N61" s="34">
        <f>_xlfn.XLOOKUP(Healthcare!A:A,Table4_2[Customer ID],Table4_2[Date of Birth])</f>
        <v>26240</v>
      </c>
      <c r="O61" s="35">
        <f>_xlfn.XLOOKUP(A:A,Table4_2[Customer ID],Table4_2[Charges])</f>
        <v>42644.2</v>
      </c>
      <c r="P61" s="33" t="str">
        <f>_xlfn.XLOOKUP(A:A,Table4_2[Customer ID],Table4_2[Hospital tier])</f>
        <v>tier - 1</v>
      </c>
      <c r="Q61" s="33" t="str">
        <f>_xlfn.XLOOKUP(A:A,'Hospital details'!A:A,'Hospital details'!F:F)</f>
        <v>tier - 3</v>
      </c>
      <c r="R61" s="33" t="str">
        <f>_xlfn.XLOOKUP(Healthcare!A:A,'Hospital details'!A:A,'Hospital details'!G:G)</f>
        <v>R1011</v>
      </c>
      <c r="S61" s="36">
        <f>_xlfn.XLOOKUP(A:A,'Hospital details'!A:A,'Hospital details'!H:H)</f>
        <v>51</v>
      </c>
      <c r="T61" s="8"/>
    </row>
    <row r="62" spans="1:20" ht="18" x14ac:dyDescent="0.35">
      <c r="A62" s="37" t="s">
        <v>66</v>
      </c>
      <c r="B62" s="31" t="str" cm="1">
        <f t="array" ref="B62">_xlfn.XLOOKUP(_xlfn.SINGLE(A:A),'Customer Name'!A:A,Table14_3[[#All],[Title]])</f>
        <v>Mr</v>
      </c>
      <c r="C62" s="32" t="str" cm="1">
        <f t="array" ref="C62">_xlfn.XLOOKUP(_xlfn.SINGLE(A:A),'Customer Name'!A:A,Table14_3[[#All],[First Name]])</f>
        <v>Cameron</v>
      </c>
      <c r="D62" s="32" t="str" cm="1">
        <f t="array" ref="D62">_xlfn.XLOOKUP(_xlfn.SINGLE(A:A),'Customer Name'!A:A,Table14_3[[#All],[Last Name]])</f>
        <v>Rieth</v>
      </c>
      <c r="E62" s="32">
        <f>_xlfn.XLOOKUP(A:A,'Medical Examination'!A:A,'Medical Examination'!B:B)</f>
        <v>38.06</v>
      </c>
      <c r="F62" s="32">
        <f>_xlfn.XLOOKUP(A:A,'Medical Examination'!A:A,'Medical Examination'!C:C)</f>
        <v>6.04</v>
      </c>
      <c r="G62" s="33" t="str">
        <f>_xlfn.XLOOKUP(A:A,'Medical Examination'!A:A,'Medical Examination'!D:D)</f>
        <v>No</v>
      </c>
      <c r="H62" s="33" t="str">
        <f>_xlfn.XLOOKUP(A:A,'Medical Examination'!A:A,'Medical Examination'!E:E)</f>
        <v>No</v>
      </c>
      <c r="I62" s="33" t="str">
        <f>_xlfn.XLOOKUP(A:A,'Medical Examination'!A:A,'Medical Examination'!F:F)</f>
        <v>Yes</v>
      </c>
      <c r="J62" s="33">
        <f>_xlfn.XLOOKUP(A:A,'Medical Examination'!A:A,'Medical Examination'!G:G)</f>
        <v>1</v>
      </c>
      <c r="K62" s="33" t="str">
        <f>_xlfn.XLOOKUP(A:A,'Medical Examination'!A:A,'Medical Examination'!H:H)</f>
        <v>yes</v>
      </c>
      <c r="L62" s="32" t="str">
        <f>_xlfn.XLOOKUP(A:A,'Medical Examination'!A:A,'Medical Examination'!I:I)</f>
        <v>Obesity</v>
      </c>
      <c r="M62" s="31" t="str">
        <f>_xlfn.XLOOKUP(A:A,'Medical Examination'!A:A,'Medical Examination'!J:J)</f>
        <v>Prediabetic</v>
      </c>
      <c r="N62" s="34">
        <f>_xlfn.XLOOKUP(Healthcare!A:A,Table4_2[Customer ID],Table4_2[Date of Birth])</f>
        <v>29216</v>
      </c>
      <c r="O62" s="35">
        <f>_xlfn.XLOOKUP(A:A,Table4_2[Customer ID],Table4_2[Charges])</f>
        <v>42560.43</v>
      </c>
      <c r="P62" s="33" t="str">
        <f>_xlfn.XLOOKUP(A:A,Table4_2[Customer ID],Table4_2[Hospital tier])</f>
        <v>tier - 1</v>
      </c>
      <c r="Q62" s="33" t="str">
        <f>_xlfn.XLOOKUP(A:A,'Hospital details'!A:A,'Hospital details'!F:F)</f>
        <v>tier - 3</v>
      </c>
      <c r="R62" s="33" t="str">
        <f>_xlfn.XLOOKUP(Healthcare!A:A,'Hospital details'!A:A,'Hospital details'!G:G)</f>
        <v>R1013</v>
      </c>
      <c r="S62" s="36">
        <f>_xlfn.XLOOKUP(A:A,'Hospital details'!A:A,'Hospital details'!H:H)</f>
        <v>43</v>
      </c>
      <c r="T62" s="8"/>
    </row>
    <row r="63" spans="1:20" ht="18" x14ac:dyDescent="0.35">
      <c r="A63" s="37" t="s">
        <v>67</v>
      </c>
      <c r="B63" s="31" t="str" cm="1">
        <f t="array" ref="B63">_xlfn.XLOOKUP(_xlfn.SINGLE(A:A),'Customer Name'!A:A,Table14_3[[#All],[Title]])</f>
        <v>Ms</v>
      </c>
      <c r="C63" s="32" t="str" cm="1">
        <f t="array" ref="C63">_xlfn.XLOOKUP(_xlfn.SINGLE(A:A),'Customer Name'!A:A,Table14_3[[#All],[First Name]])</f>
        <v>Katie T</v>
      </c>
      <c r="D63" s="32" t="str" cm="1">
        <f t="array" ref="D63">_xlfn.XLOOKUP(_xlfn.SINGLE(A:A),'Customer Name'!A:A,Table14_3[[#All],[Last Name]])</f>
        <v>Gollotto</v>
      </c>
      <c r="E63" s="32">
        <f>_xlfn.XLOOKUP(A:A,'Medical Examination'!A:A,'Medical Examination'!B:B)</f>
        <v>51.48</v>
      </c>
      <c r="F63" s="32">
        <f>_xlfn.XLOOKUP(A:A,'Medical Examination'!A:A,'Medical Examination'!C:C)</f>
        <v>9.33</v>
      </c>
      <c r="G63" s="33" t="str">
        <f>_xlfn.XLOOKUP(A:A,'Medical Examination'!A:A,'Medical Examination'!D:D)</f>
        <v>yes</v>
      </c>
      <c r="H63" s="33" t="str">
        <f>_xlfn.XLOOKUP(A:A,'Medical Examination'!A:A,'Medical Examination'!E:E)</f>
        <v>No</v>
      </c>
      <c r="I63" s="33" t="str">
        <f>_xlfn.XLOOKUP(A:A,'Medical Examination'!A:A,'Medical Examination'!F:F)</f>
        <v>No</v>
      </c>
      <c r="J63" s="33">
        <f>_xlfn.XLOOKUP(A:A,'Medical Examination'!A:A,'Medical Examination'!G:G)</f>
        <v>0</v>
      </c>
      <c r="K63" s="33" t="str">
        <f>_xlfn.XLOOKUP(A:A,'Medical Examination'!A:A,'Medical Examination'!H:H)</f>
        <v>yes</v>
      </c>
      <c r="L63" s="32" t="str">
        <f>_xlfn.XLOOKUP(A:A,'Medical Examination'!A:A,'Medical Examination'!I:I)</f>
        <v>Obesity</v>
      </c>
      <c r="M63" s="31" t="str">
        <f>_xlfn.XLOOKUP(A:A,'Medical Examination'!A:A,'Medical Examination'!J:J)</f>
        <v>Diabetic</v>
      </c>
      <c r="N63" s="34">
        <f>_xlfn.XLOOKUP(Healthcare!A:A,Table4_2[Customer ID],Table4_2[Date of Birth])</f>
        <v>24650</v>
      </c>
      <c r="O63" s="35">
        <f>_xlfn.XLOOKUP(A:A,Table4_2[Customer ID],Table4_2[Charges])</f>
        <v>42538.720000000001</v>
      </c>
      <c r="P63" s="33" t="str">
        <f>_xlfn.XLOOKUP(A:A,Table4_2[Customer ID],Table4_2[Hospital tier])</f>
        <v>tier - 1</v>
      </c>
      <c r="Q63" s="33" t="str">
        <f>_xlfn.XLOOKUP(A:A,'Hospital details'!A:A,'Hospital details'!F:F)</f>
        <v>tier - 3</v>
      </c>
      <c r="R63" s="33" t="str">
        <f>_xlfn.XLOOKUP(Healthcare!A:A,'Hospital details'!A:A,'Hospital details'!G:G)</f>
        <v>R1011</v>
      </c>
      <c r="S63" s="36">
        <f>_xlfn.XLOOKUP(A:A,'Hospital details'!A:A,'Hospital details'!H:H)</f>
        <v>55</v>
      </c>
      <c r="T63" s="8"/>
    </row>
    <row r="64" spans="1:20" ht="18" x14ac:dyDescent="0.35">
      <c r="A64" s="37" t="s">
        <v>68</v>
      </c>
      <c r="B64" s="31" t="str" cm="1">
        <f t="array" ref="B64">_xlfn.XLOOKUP(_xlfn.SINGLE(A:A),'Customer Name'!A:A,Table14_3[[#All],[Title]])</f>
        <v>Ms</v>
      </c>
      <c r="C64" s="32" t="str" cm="1">
        <f t="array" ref="C64">_xlfn.XLOOKUP(_xlfn.SINGLE(A:A),'Customer Name'!A:A,Table14_3[[#All],[First Name]])</f>
        <v>Casey</v>
      </c>
      <c r="D64" s="32" t="str" cm="1">
        <f t="array" ref="D64">_xlfn.XLOOKUP(_xlfn.SINGLE(A:A),'Customer Name'!A:A,Table14_3[[#All],[Last Name]])</f>
        <v>Dunn</v>
      </c>
      <c r="E64" s="32">
        <f>_xlfn.XLOOKUP(A:A,'Medical Examination'!A:A,'Medical Examination'!B:B)</f>
        <v>52.06</v>
      </c>
      <c r="F64" s="32">
        <f>_xlfn.XLOOKUP(A:A,'Medical Examination'!A:A,'Medical Examination'!C:C)</f>
        <v>11.47</v>
      </c>
      <c r="G64" s="33" t="str">
        <f>_xlfn.XLOOKUP(A:A,'Medical Examination'!A:A,'Medical Examination'!D:D)</f>
        <v>No</v>
      </c>
      <c r="H64" s="33" t="str">
        <f>_xlfn.XLOOKUP(A:A,'Medical Examination'!A:A,'Medical Examination'!E:E)</f>
        <v>No</v>
      </c>
      <c r="I64" s="33" t="str">
        <f>_xlfn.XLOOKUP(A:A,'Medical Examination'!A:A,'Medical Examination'!F:F)</f>
        <v>No</v>
      </c>
      <c r="J64" s="33">
        <f>_xlfn.XLOOKUP(A:A,'Medical Examination'!A:A,'Medical Examination'!G:G)</f>
        <v>0</v>
      </c>
      <c r="K64" s="33" t="str">
        <f>_xlfn.XLOOKUP(A:A,'Medical Examination'!A:A,'Medical Examination'!H:H)</f>
        <v>yes</v>
      </c>
      <c r="L64" s="32" t="str">
        <f>_xlfn.XLOOKUP(A:A,'Medical Examination'!A:A,'Medical Examination'!I:I)</f>
        <v>Obesity</v>
      </c>
      <c r="M64" s="31" t="str">
        <f>_xlfn.XLOOKUP(A:A,'Medical Examination'!A:A,'Medical Examination'!J:J)</f>
        <v>Diabetic</v>
      </c>
      <c r="N64" s="34">
        <f>_xlfn.XLOOKUP(Healthcare!A:A,Table4_2[Customer ID],Table4_2[Date of Birth])</f>
        <v>25053</v>
      </c>
      <c r="O64" s="35">
        <f>_xlfn.XLOOKUP(A:A,Table4_2[Customer ID],Table4_2[Charges])</f>
        <v>42478.6</v>
      </c>
      <c r="P64" s="33" t="str">
        <f>_xlfn.XLOOKUP(A:A,Table4_2[Customer ID],Table4_2[Hospital tier])</f>
        <v>tier - 1</v>
      </c>
      <c r="Q64" s="33" t="str">
        <f>_xlfn.XLOOKUP(A:A,'Hospital details'!A:A,'Hospital details'!F:F)</f>
        <v>tier - 2</v>
      </c>
      <c r="R64" s="33" t="str">
        <f>_xlfn.XLOOKUP(Healthcare!A:A,'Hospital details'!A:A,'Hospital details'!G:G)</f>
        <v>R1011</v>
      </c>
      <c r="S64" s="36">
        <f>_xlfn.XLOOKUP(A:A,'Hospital details'!A:A,'Hospital details'!H:H)</f>
        <v>54</v>
      </c>
      <c r="T64" s="8"/>
    </row>
    <row r="65" spans="1:20" ht="18" x14ac:dyDescent="0.35">
      <c r="A65" s="37" t="s">
        <v>69</v>
      </c>
      <c r="B65" s="31" t="str" cm="1">
        <f t="array" ref="B65">_xlfn.XLOOKUP(_xlfn.SINGLE(A:A),'Customer Name'!A:A,Table14_3[[#All],[Title]])</f>
        <v>Mr</v>
      </c>
      <c r="C65" s="32" t="str" cm="1">
        <f t="array" ref="C65">_xlfn.XLOOKUP(_xlfn.SINGLE(A:A),'Customer Name'!A:A,Table14_3[[#All],[First Name]])</f>
        <v>David</v>
      </c>
      <c r="D65" s="32" t="str" cm="1">
        <f t="array" ref="D65">_xlfn.XLOOKUP(_xlfn.SINGLE(A:A),'Customer Name'!A:A,Table14_3[[#All],[Last Name]])</f>
        <v>Blitzer</v>
      </c>
      <c r="E65" s="32">
        <f>_xlfn.XLOOKUP(A:A,'Medical Examination'!A:A,'Medical Examination'!B:B)</f>
        <v>30.684999999999999</v>
      </c>
      <c r="F65" s="32">
        <f>_xlfn.XLOOKUP(A:A,'Medical Examination'!A:A,'Medical Examination'!C:C)</f>
        <v>7.02</v>
      </c>
      <c r="G65" s="33" t="str">
        <f>_xlfn.XLOOKUP(A:A,'Medical Examination'!A:A,'Medical Examination'!D:D)</f>
        <v>yes</v>
      </c>
      <c r="H65" s="33" t="str">
        <f>_xlfn.XLOOKUP(A:A,'Medical Examination'!A:A,'Medical Examination'!E:E)</f>
        <v>No</v>
      </c>
      <c r="I65" s="33" t="str">
        <f>_xlfn.XLOOKUP(A:A,'Medical Examination'!A:A,'Medical Examination'!F:F)</f>
        <v>No</v>
      </c>
      <c r="J65" s="33">
        <f>_xlfn.XLOOKUP(A:A,'Medical Examination'!A:A,'Medical Examination'!G:G)</f>
        <v>0</v>
      </c>
      <c r="K65" s="33" t="str">
        <f>_xlfn.XLOOKUP(A:A,'Medical Examination'!A:A,'Medical Examination'!H:H)</f>
        <v>yes</v>
      </c>
      <c r="L65" s="32" t="str">
        <f>_xlfn.XLOOKUP(A:A,'Medical Examination'!A:A,'Medical Examination'!I:I)</f>
        <v>Obesity</v>
      </c>
      <c r="M65" s="31" t="str">
        <f>_xlfn.XLOOKUP(A:A,'Medical Examination'!A:A,'Medical Examination'!J:J)</f>
        <v>Diabetic</v>
      </c>
      <c r="N65" s="34">
        <f>_xlfn.XLOOKUP(Healthcare!A:A,Table4_2[Customer ID],Table4_2[Date of Birth])</f>
        <v>24651</v>
      </c>
      <c r="O65" s="35">
        <f>_xlfn.XLOOKUP(A:A,Table4_2[Customer ID],Table4_2[Charges])</f>
        <v>42303.69</v>
      </c>
      <c r="P65" s="33" t="str">
        <f>_xlfn.XLOOKUP(A:A,Table4_2[Customer ID],Table4_2[Hospital tier])</f>
        <v>tier - 1</v>
      </c>
      <c r="Q65" s="33" t="str">
        <f>_xlfn.XLOOKUP(A:A,'Hospital details'!A:A,'Hospital details'!F:F)</f>
        <v>tier - 2</v>
      </c>
      <c r="R65" s="33" t="str">
        <f>_xlfn.XLOOKUP(Healthcare!A:A,'Hospital details'!A:A,'Hospital details'!G:G)</f>
        <v>R1016</v>
      </c>
      <c r="S65" s="36">
        <f>_xlfn.XLOOKUP(A:A,'Hospital details'!A:A,'Hospital details'!H:H)</f>
        <v>55</v>
      </c>
      <c r="T65" s="8"/>
    </row>
    <row r="66" spans="1:20" ht="18" x14ac:dyDescent="0.35">
      <c r="A66" s="37" t="s">
        <v>70</v>
      </c>
      <c r="B66" s="31" t="str" cm="1">
        <f t="array" ref="B66">_xlfn.XLOOKUP(_xlfn.SINGLE(A:A),'Customer Name'!A:A,Table14_3[[#All],[Title]])</f>
        <v>Mr</v>
      </c>
      <c r="C66" s="32" t="str" cm="1">
        <f t="array" ref="C66">_xlfn.XLOOKUP(_xlfn.SINGLE(A:A),'Customer Name'!A:A,Table14_3[[#All],[First Name]])</f>
        <v>Bryson C</v>
      </c>
      <c r="D66" s="32" t="str" cm="1">
        <f t="array" ref="D66">_xlfn.XLOOKUP(_xlfn.SINGLE(A:A),'Customer Name'!A:A,Table14_3[[#All],[Last Name]])</f>
        <v>Smith</v>
      </c>
      <c r="E66" s="32">
        <f>_xlfn.XLOOKUP(A:A,'Medical Examination'!A:A,'Medical Examination'!B:B)</f>
        <v>36.08</v>
      </c>
      <c r="F66" s="32">
        <f>_xlfn.XLOOKUP(A:A,'Medical Examination'!A:A,'Medical Examination'!C:C)</f>
        <v>8.8000000000000007</v>
      </c>
      <c r="G66" s="33" t="str">
        <f>_xlfn.XLOOKUP(A:A,'Medical Examination'!A:A,'Medical Examination'!D:D)</f>
        <v>yes</v>
      </c>
      <c r="H66" s="33" t="str">
        <f>_xlfn.XLOOKUP(A:A,'Medical Examination'!A:A,'Medical Examination'!E:E)</f>
        <v>No</v>
      </c>
      <c r="I66" s="33" t="str">
        <f>_xlfn.XLOOKUP(A:A,'Medical Examination'!A:A,'Medical Examination'!F:F)</f>
        <v>No</v>
      </c>
      <c r="J66" s="33">
        <f>_xlfn.XLOOKUP(A:A,'Medical Examination'!A:A,'Medical Examination'!G:G)</f>
        <v>1</v>
      </c>
      <c r="K66" s="33" t="str">
        <f>_xlfn.XLOOKUP(A:A,'Medical Examination'!A:A,'Medical Examination'!H:H)</f>
        <v>yes</v>
      </c>
      <c r="L66" s="32" t="str">
        <f>_xlfn.XLOOKUP(A:A,'Medical Examination'!A:A,'Medical Examination'!I:I)</f>
        <v>Obesity</v>
      </c>
      <c r="M66" s="31" t="str">
        <f>_xlfn.XLOOKUP(A:A,'Medical Examination'!A:A,'Medical Examination'!J:J)</f>
        <v>Diabetic</v>
      </c>
      <c r="N66" s="34">
        <f>_xlfn.XLOOKUP(Healthcare!A:A,Table4_2[Customer ID],Table4_2[Date of Birth])</f>
        <v>27621</v>
      </c>
      <c r="O66" s="35">
        <f>_xlfn.XLOOKUP(A:A,Table4_2[Customer ID],Table4_2[Charges])</f>
        <v>42211.14</v>
      </c>
      <c r="P66" s="33" t="str">
        <f>_xlfn.XLOOKUP(A:A,Table4_2[Customer ID],Table4_2[Hospital tier])</f>
        <v>tier - 1</v>
      </c>
      <c r="Q66" s="33" t="str">
        <f>_xlfn.XLOOKUP(A:A,'Hospital details'!A:A,'Hospital details'!F:F)</f>
        <v>tier - 3</v>
      </c>
      <c r="R66" s="33" t="str">
        <f>_xlfn.XLOOKUP(Healthcare!A:A,'Hospital details'!A:A,'Hospital details'!G:G)</f>
        <v>R1013</v>
      </c>
      <c r="S66" s="36">
        <f>_xlfn.XLOOKUP(A:A,'Hospital details'!A:A,'Hospital details'!H:H)</f>
        <v>47</v>
      </c>
      <c r="T66" s="8"/>
    </row>
    <row r="67" spans="1:20" ht="18" x14ac:dyDescent="0.35">
      <c r="A67" s="37" t="s">
        <v>71</v>
      </c>
      <c r="B67" s="31" t="str" cm="1">
        <f t="array" ref="B67">_xlfn.XLOOKUP(_xlfn.SINGLE(A:A),'Customer Name'!A:A,Table14_3[[#All],[Title]])</f>
        <v>Ms</v>
      </c>
      <c r="C67" s="32" t="str" cm="1">
        <f t="array" ref="C67">_xlfn.XLOOKUP(_xlfn.SINGLE(A:A),'Customer Name'!A:A,Table14_3[[#All],[First Name]])</f>
        <v>Megan</v>
      </c>
      <c r="D67" s="32" t="str" cm="1">
        <f t="array" ref="D67">_xlfn.XLOOKUP(_xlfn.SINGLE(A:A),'Customer Name'!A:A,Table14_3[[#All],[Last Name]])</f>
        <v>Hyland</v>
      </c>
      <c r="E67" s="32">
        <f>_xlfn.XLOOKUP(A:A,'Medical Examination'!A:A,'Medical Examination'!B:B)</f>
        <v>54.99</v>
      </c>
      <c r="F67" s="32">
        <f>_xlfn.XLOOKUP(A:A,'Medical Examination'!A:A,'Medical Examination'!C:C)</f>
        <v>8.68</v>
      </c>
      <c r="G67" s="33" t="str">
        <f>_xlfn.XLOOKUP(A:A,'Medical Examination'!A:A,'Medical Examination'!D:D)</f>
        <v>No</v>
      </c>
      <c r="H67" s="33" t="str">
        <f>_xlfn.XLOOKUP(A:A,'Medical Examination'!A:A,'Medical Examination'!E:E)</f>
        <v>No</v>
      </c>
      <c r="I67" s="33" t="str">
        <f>_xlfn.XLOOKUP(A:A,'Medical Examination'!A:A,'Medical Examination'!F:F)</f>
        <v>No</v>
      </c>
      <c r="J67" s="33">
        <f>_xlfn.XLOOKUP(A:A,'Medical Examination'!A:A,'Medical Examination'!G:G)</f>
        <v>2</v>
      </c>
      <c r="K67" s="33" t="str">
        <f>_xlfn.XLOOKUP(A:A,'Medical Examination'!A:A,'Medical Examination'!H:H)</f>
        <v>yes</v>
      </c>
      <c r="L67" s="32" t="str">
        <f>_xlfn.XLOOKUP(A:A,'Medical Examination'!A:A,'Medical Examination'!I:I)</f>
        <v>Obesity</v>
      </c>
      <c r="M67" s="31" t="str">
        <f>_xlfn.XLOOKUP(A:A,'Medical Examination'!A:A,'Medical Examination'!J:J)</f>
        <v>Diabetic</v>
      </c>
      <c r="N67" s="34">
        <f>_xlfn.XLOOKUP(Healthcare!A:A,Table4_2[Customer ID],Table4_2[Date of Birth])</f>
        <v>26925</v>
      </c>
      <c r="O67" s="35">
        <f>_xlfn.XLOOKUP(A:A,Table4_2[Customer ID],Table4_2[Charges])</f>
        <v>42188.15</v>
      </c>
      <c r="P67" s="33" t="str">
        <f>_xlfn.XLOOKUP(A:A,Table4_2[Customer ID],Table4_2[Hospital tier])</f>
        <v>tier - 1</v>
      </c>
      <c r="Q67" s="33" t="str">
        <f>_xlfn.XLOOKUP(A:A,'Hospital details'!A:A,'Hospital details'!F:F)</f>
        <v>tier - 1</v>
      </c>
      <c r="R67" s="33" t="str">
        <f>_xlfn.XLOOKUP(Healthcare!A:A,'Hospital details'!A:A,'Hospital details'!G:G)</f>
        <v>R1011</v>
      </c>
      <c r="S67" s="36">
        <f>_xlfn.XLOOKUP(A:A,'Hospital details'!A:A,'Hospital details'!H:H)</f>
        <v>49</v>
      </c>
      <c r="T67" s="8"/>
    </row>
    <row r="68" spans="1:20" ht="18" x14ac:dyDescent="0.35">
      <c r="A68" s="37" t="s">
        <v>72</v>
      </c>
      <c r="B68" s="31" t="str" cm="1">
        <f t="array" ref="B68">_xlfn.XLOOKUP(_xlfn.SINGLE(A:A),'Customer Name'!A:A,Table14_3[[#All],[Title]])</f>
        <v>Mr</v>
      </c>
      <c r="C68" s="32" t="str" cm="1">
        <f t="array" ref="C68">_xlfn.XLOOKUP(_xlfn.SINGLE(A:A),'Customer Name'!A:A,Table14_3[[#All],[First Name]])</f>
        <v>Daniel</v>
      </c>
      <c r="D68" s="32" t="str" cm="1">
        <f t="array" ref="D68">_xlfn.XLOOKUP(_xlfn.SINGLE(A:A),'Customer Name'!A:A,Table14_3[[#All],[Last Name]])</f>
        <v>Ducharme</v>
      </c>
      <c r="E68" s="32">
        <f>_xlfn.XLOOKUP(A:A,'Medical Examination'!A:A,'Medical Examination'!B:B)</f>
        <v>35.97</v>
      </c>
      <c r="F68" s="32">
        <f>_xlfn.XLOOKUP(A:A,'Medical Examination'!A:A,'Medical Examination'!C:C)</f>
        <v>6.12</v>
      </c>
      <c r="G68" s="33" t="str">
        <f>_xlfn.XLOOKUP(A:A,'Medical Examination'!A:A,'Medical Examination'!D:D)</f>
        <v>No</v>
      </c>
      <c r="H68" s="33" t="str">
        <f>_xlfn.XLOOKUP(A:A,'Medical Examination'!A:A,'Medical Examination'!E:E)</f>
        <v>No</v>
      </c>
      <c r="I68" s="33" t="str">
        <f>_xlfn.XLOOKUP(A:A,'Medical Examination'!A:A,'Medical Examination'!F:F)</f>
        <v>Yes</v>
      </c>
      <c r="J68" s="33">
        <f>_xlfn.XLOOKUP(A:A,'Medical Examination'!A:A,'Medical Examination'!G:G)</f>
        <v>1</v>
      </c>
      <c r="K68" s="33" t="str">
        <f>_xlfn.XLOOKUP(A:A,'Medical Examination'!A:A,'Medical Examination'!H:H)</f>
        <v>yes</v>
      </c>
      <c r="L68" s="32" t="str">
        <f>_xlfn.XLOOKUP(A:A,'Medical Examination'!A:A,'Medical Examination'!I:I)</f>
        <v>Obesity</v>
      </c>
      <c r="M68" s="31" t="str">
        <f>_xlfn.XLOOKUP(A:A,'Medical Examination'!A:A,'Medical Examination'!J:J)</f>
        <v>Prediabetic</v>
      </c>
      <c r="N68" s="34">
        <f>_xlfn.XLOOKUP(Healthcare!A:A,Table4_2[Customer ID],Table4_2[Date of Birth])</f>
        <v>29039</v>
      </c>
      <c r="O68" s="35">
        <f>_xlfn.XLOOKUP(A:A,Table4_2[Customer ID],Table4_2[Charges])</f>
        <v>42124.52</v>
      </c>
      <c r="P68" s="33" t="str">
        <f>_xlfn.XLOOKUP(A:A,Table4_2[Customer ID],Table4_2[Hospital tier])</f>
        <v>tier - 1</v>
      </c>
      <c r="Q68" s="33" t="str">
        <f>_xlfn.XLOOKUP(A:A,'Hospital details'!A:A,'Hospital details'!F:F)</f>
        <v>tier - 1</v>
      </c>
      <c r="R68" s="33" t="str">
        <f>_xlfn.XLOOKUP(Healthcare!A:A,'Hospital details'!A:A,'Hospital details'!G:G)</f>
        <v>R1013</v>
      </c>
      <c r="S68" s="36">
        <f>_xlfn.XLOOKUP(A:A,'Hospital details'!A:A,'Hospital details'!H:H)</f>
        <v>43</v>
      </c>
      <c r="T68" s="8"/>
    </row>
    <row r="69" spans="1:20" ht="18" x14ac:dyDescent="0.35">
      <c r="A69" s="37" t="s">
        <v>73</v>
      </c>
      <c r="B69" s="31" t="str" cm="1">
        <f t="array" ref="B69">_xlfn.XLOOKUP(_xlfn.SINGLE(A:A),'Customer Name'!A:A,Table14_3[[#All],[Title]])</f>
        <v>Mr</v>
      </c>
      <c r="C69" s="32" t="str" cm="1">
        <f t="array" ref="C69">_xlfn.XLOOKUP(_xlfn.SINGLE(A:A),'Customer Name'!A:A,Table14_3[[#All],[First Name]])</f>
        <v>Steven M</v>
      </c>
      <c r="D69" s="32" t="str" cm="1">
        <f t="array" ref="D69">_xlfn.XLOOKUP(_xlfn.SINGLE(A:A),'Customer Name'!A:A,Table14_3[[#All],[Last Name]])</f>
        <v>Johnson</v>
      </c>
      <c r="E69" s="32">
        <f>_xlfn.XLOOKUP(A:A,'Medical Examination'!A:A,'Medical Examination'!B:B)</f>
        <v>45.54</v>
      </c>
      <c r="F69" s="32">
        <f>_xlfn.XLOOKUP(A:A,'Medical Examination'!A:A,'Medical Examination'!C:C)</f>
        <v>5.4</v>
      </c>
      <c r="G69" s="33" t="str">
        <f>_xlfn.XLOOKUP(A:A,'Medical Examination'!A:A,'Medical Examination'!D:D)</f>
        <v>yes</v>
      </c>
      <c r="H69" s="33" t="str">
        <f>_xlfn.XLOOKUP(A:A,'Medical Examination'!A:A,'Medical Examination'!E:E)</f>
        <v>No</v>
      </c>
      <c r="I69" s="33" t="str">
        <f>_xlfn.XLOOKUP(A:A,'Medical Examination'!A:A,'Medical Examination'!F:F)</f>
        <v>Yes</v>
      </c>
      <c r="J69" s="33">
        <f>_xlfn.XLOOKUP(A:A,'Medical Examination'!A:A,'Medical Examination'!G:G)</f>
        <v>1</v>
      </c>
      <c r="K69" s="33" t="str">
        <f>_xlfn.XLOOKUP(A:A,'Medical Examination'!A:A,'Medical Examination'!H:H)</f>
        <v>yes</v>
      </c>
      <c r="L69" s="32" t="str">
        <f>_xlfn.XLOOKUP(A:A,'Medical Examination'!A:A,'Medical Examination'!I:I)</f>
        <v>Obesity</v>
      </c>
      <c r="M69" s="31" t="str">
        <f>_xlfn.XLOOKUP(A:A,'Medical Examination'!A:A,'Medical Examination'!J:J)</f>
        <v>Normal</v>
      </c>
      <c r="N69" s="34">
        <f>_xlfn.XLOOKUP(Healthcare!A:A,Table4_2[Customer ID],Table4_2[Date of Birth])</f>
        <v>35773</v>
      </c>
      <c r="O69" s="35">
        <f>_xlfn.XLOOKUP(A:A,Table4_2[Customer ID],Table4_2[Charges])</f>
        <v>42112.24</v>
      </c>
      <c r="P69" s="33" t="str">
        <f>_xlfn.XLOOKUP(A:A,Table4_2[Customer ID],Table4_2[Hospital tier])</f>
        <v>tier - 1</v>
      </c>
      <c r="Q69" s="33" t="str">
        <f>_xlfn.XLOOKUP(A:A,'Hospital details'!A:A,'Hospital details'!F:F)</f>
        <v>tier - 3</v>
      </c>
      <c r="R69" s="33" t="str">
        <f>_xlfn.XLOOKUP(Healthcare!A:A,'Hospital details'!A:A,'Hospital details'!G:G)</f>
        <v>R1013</v>
      </c>
      <c r="S69" s="36">
        <f>_xlfn.XLOOKUP(A:A,'Hospital details'!A:A,'Hospital details'!H:H)</f>
        <v>25</v>
      </c>
      <c r="T69" s="8"/>
    </row>
    <row r="70" spans="1:20" ht="18" x14ac:dyDescent="0.35">
      <c r="A70" s="37" t="s">
        <v>74</v>
      </c>
      <c r="B70" s="31" t="str" cm="1">
        <f t="array" ref="B70">_xlfn.XLOOKUP(_xlfn.SINGLE(A:A),'Customer Name'!A:A,Table14_3[[#All],[Title]])</f>
        <v>Ms</v>
      </c>
      <c r="C70" s="32" t="str" cm="1">
        <f t="array" ref="C70">_xlfn.XLOOKUP(_xlfn.SINGLE(A:A),'Customer Name'!A:A,Table14_3[[#All],[First Name]])</f>
        <v>Jenna L</v>
      </c>
      <c r="D70" s="32" t="str" cm="1">
        <f t="array" ref="D70">_xlfn.XLOOKUP(_xlfn.SINGLE(A:A),'Customer Name'!A:A,Table14_3[[#All],[Last Name]])</f>
        <v>Mutz</v>
      </c>
      <c r="E70" s="32">
        <f>_xlfn.XLOOKUP(A:A,'Medical Examination'!A:A,'Medical Examination'!B:B)</f>
        <v>35.53</v>
      </c>
      <c r="F70" s="32">
        <f>_xlfn.XLOOKUP(A:A,'Medical Examination'!A:A,'Medical Examination'!C:C)</f>
        <v>4.3600000000000003</v>
      </c>
      <c r="G70" s="33" t="str">
        <f>_xlfn.XLOOKUP(A:A,'Medical Examination'!A:A,'Medical Examination'!D:D)</f>
        <v>yes</v>
      </c>
      <c r="H70" s="33" t="str">
        <f>_xlfn.XLOOKUP(A:A,'Medical Examination'!A:A,'Medical Examination'!E:E)</f>
        <v>No</v>
      </c>
      <c r="I70" s="33" t="str">
        <f>_xlfn.XLOOKUP(A:A,'Medical Examination'!A:A,'Medical Examination'!F:F)</f>
        <v>No</v>
      </c>
      <c r="J70" s="33">
        <f>_xlfn.XLOOKUP(A:A,'Medical Examination'!A:A,'Medical Examination'!G:G)</f>
        <v>0</v>
      </c>
      <c r="K70" s="33" t="str">
        <f>_xlfn.XLOOKUP(A:A,'Medical Examination'!A:A,'Medical Examination'!H:H)</f>
        <v>yes</v>
      </c>
      <c r="L70" s="32" t="str">
        <f>_xlfn.XLOOKUP(A:A,'Medical Examination'!A:A,'Medical Examination'!I:I)</f>
        <v>Obesity</v>
      </c>
      <c r="M70" s="31" t="str">
        <f>_xlfn.XLOOKUP(A:A,'Medical Examination'!A:A,'Medical Examination'!J:J)</f>
        <v>Normal</v>
      </c>
      <c r="N70" s="34">
        <f>_xlfn.XLOOKUP(Healthcare!A:A,Table4_2[Customer ID],Table4_2[Date of Birth])</f>
        <v>28092</v>
      </c>
      <c r="O70" s="35">
        <f>_xlfn.XLOOKUP(A:A,Table4_2[Customer ID],Table4_2[Charges])</f>
        <v>42111.66</v>
      </c>
      <c r="P70" s="33" t="str">
        <f>_xlfn.XLOOKUP(A:A,Table4_2[Customer ID],Table4_2[Hospital tier])</f>
        <v>tier - 1</v>
      </c>
      <c r="Q70" s="33" t="str">
        <f>_xlfn.XLOOKUP(A:A,'Hospital details'!A:A,'Hospital details'!F:F)</f>
        <v>tier - 1</v>
      </c>
      <c r="R70" s="33" t="str">
        <f>_xlfn.XLOOKUP(Healthcare!A:A,'Hospital details'!A:A,'Hospital details'!G:G)</f>
        <v>R1024</v>
      </c>
      <c r="S70" s="36">
        <f>_xlfn.XLOOKUP(A:A,'Hospital details'!A:A,'Hospital details'!H:H)</f>
        <v>46</v>
      </c>
      <c r="T70" s="8"/>
    </row>
    <row r="71" spans="1:20" ht="18" x14ac:dyDescent="0.35">
      <c r="A71" s="37" t="s">
        <v>75</v>
      </c>
      <c r="B71" s="31" t="str" cm="1">
        <f t="array" ref="B71">_xlfn.XLOOKUP(_xlfn.SINGLE(A:A),'Customer Name'!A:A,Table14_3[[#All],[Title]])</f>
        <v>Mr</v>
      </c>
      <c r="C71" s="32" t="str" cm="1">
        <f t="array" ref="C71">_xlfn.XLOOKUP(_xlfn.SINGLE(A:A),'Customer Name'!A:A,Table14_3[[#All],[First Name]])</f>
        <v>Freeman</v>
      </c>
      <c r="D71" s="32" t="str" cm="1">
        <f t="array" ref="D71">_xlfn.XLOOKUP(_xlfn.SINGLE(A:A),'Customer Name'!A:A,Table14_3[[#All],[Last Name]])</f>
        <v>Lee</v>
      </c>
      <c r="E71" s="32">
        <f>_xlfn.XLOOKUP(A:A,'Medical Examination'!A:A,'Medical Examination'!B:B)</f>
        <v>30.8</v>
      </c>
      <c r="F71" s="32">
        <f>_xlfn.XLOOKUP(A:A,'Medical Examination'!A:A,'Medical Examination'!C:C)</f>
        <v>9.77</v>
      </c>
      <c r="G71" s="33" t="str">
        <f>_xlfn.XLOOKUP(A:A,'Medical Examination'!A:A,'Medical Examination'!D:D)</f>
        <v>No</v>
      </c>
      <c r="H71" s="33" t="str">
        <f>_xlfn.XLOOKUP(A:A,'Medical Examination'!A:A,'Medical Examination'!E:E)</f>
        <v>No</v>
      </c>
      <c r="I71" s="33" t="str">
        <f>_xlfn.XLOOKUP(A:A,'Medical Examination'!A:A,'Medical Examination'!F:F)</f>
        <v>No</v>
      </c>
      <c r="J71" s="33">
        <f>_xlfn.XLOOKUP(A:A,'Medical Examination'!A:A,'Medical Examination'!G:G)</f>
        <v>0</v>
      </c>
      <c r="K71" s="33" t="str">
        <f>_xlfn.XLOOKUP(A:A,'Medical Examination'!A:A,'Medical Examination'!H:H)</f>
        <v>yes</v>
      </c>
      <c r="L71" s="32" t="str">
        <f>_xlfn.XLOOKUP(A:A,'Medical Examination'!A:A,'Medical Examination'!I:I)</f>
        <v>Obesity</v>
      </c>
      <c r="M71" s="31" t="str">
        <f>_xlfn.XLOOKUP(A:A,'Medical Examination'!A:A,'Medical Examination'!J:J)</f>
        <v>Diabetic</v>
      </c>
      <c r="N71" s="34">
        <f>_xlfn.XLOOKUP(Healthcare!A:A,Table4_2[Customer ID],Table4_2[Date of Birth])</f>
        <v>25191</v>
      </c>
      <c r="O71" s="35">
        <f>_xlfn.XLOOKUP(A:A,Table4_2[Customer ID],Table4_2[Charges])</f>
        <v>41999.519999999997</v>
      </c>
      <c r="P71" s="33" t="str">
        <f>_xlfn.XLOOKUP(A:A,Table4_2[Customer ID],Table4_2[Hospital tier])</f>
        <v>tier - 1</v>
      </c>
      <c r="Q71" s="33" t="str">
        <f>_xlfn.XLOOKUP(A:A,'Hospital details'!A:A,'Hospital details'!F:F)</f>
        <v>tier - 3</v>
      </c>
      <c r="R71" s="33" t="str">
        <f>_xlfn.XLOOKUP(Healthcare!A:A,'Hospital details'!A:A,'Hospital details'!G:G)</f>
        <v>R1013</v>
      </c>
      <c r="S71" s="36">
        <f>_xlfn.XLOOKUP(A:A,'Hospital details'!A:A,'Hospital details'!H:H)</f>
        <v>54</v>
      </c>
      <c r="T71" s="8"/>
    </row>
    <row r="72" spans="1:20" ht="18" x14ac:dyDescent="0.35">
      <c r="A72" s="37" t="s">
        <v>76</v>
      </c>
      <c r="B72" s="31" t="str" cm="1">
        <f t="array" ref="B72">_xlfn.XLOOKUP(_xlfn.SINGLE(A:A),'Customer Name'!A:A,Table14_3[[#All],[Title]])</f>
        <v>Mr</v>
      </c>
      <c r="C72" s="32" t="str" cm="1">
        <f t="array" ref="C72">_xlfn.XLOOKUP(_xlfn.SINGLE(A:A),'Customer Name'!A:A,Table14_3[[#All],[First Name]])</f>
        <v>Jeff</v>
      </c>
      <c r="D72" s="32" t="str" cm="1">
        <f t="array" ref="D72">_xlfn.XLOOKUP(_xlfn.SINGLE(A:A),'Customer Name'!A:A,Table14_3[[#All],[Last Name]])</f>
        <v>Turner</v>
      </c>
      <c r="E72" s="32">
        <f>_xlfn.XLOOKUP(A:A,'Medical Examination'!A:A,'Medical Examination'!B:B)</f>
        <v>38.39</v>
      </c>
      <c r="F72" s="32">
        <f>_xlfn.XLOOKUP(A:A,'Medical Examination'!A:A,'Medical Examination'!C:C)</f>
        <v>4.25</v>
      </c>
      <c r="G72" s="33" t="str">
        <f>_xlfn.XLOOKUP(A:A,'Medical Examination'!A:A,'Medical Examination'!D:D)</f>
        <v>No</v>
      </c>
      <c r="H72" s="33" t="str">
        <f>_xlfn.XLOOKUP(A:A,'Medical Examination'!A:A,'Medical Examination'!E:E)</f>
        <v>No</v>
      </c>
      <c r="I72" s="33" t="str">
        <f>_xlfn.XLOOKUP(A:A,'Medical Examination'!A:A,'Medical Examination'!F:F)</f>
        <v>No</v>
      </c>
      <c r="J72" s="33">
        <f>_xlfn.XLOOKUP(A:A,'Medical Examination'!A:A,'Medical Examination'!G:G)</f>
        <v>1</v>
      </c>
      <c r="K72" s="33" t="str">
        <f>_xlfn.XLOOKUP(A:A,'Medical Examination'!A:A,'Medical Examination'!H:H)</f>
        <v>yes</v>
      </c>
      <c r="L72" s="32" t="str">
        <f>_xlfn.XLOOKUP(A:A,'Medical Examination'!A:A,'Medical Examination'!I:I)</f>
        <v>Obesity</v>
      </c>
      <c r="M72" s="31" t="str">
        <f>_xlfn.XLOOKUP(A:A,'Medical Examination'!A:A,'Medical Examination'!J:J)</f>
        <v>Normal</v>
      </c>
      <c r="N72" s="34">
        <f>_xlfn.XLOOKUP(Healthcare!A:A,Table4_2[Customer ID],Table4_2[Date of Birth])</f>
        <v>30996</v>
      </c>
      <c r="O72" s="35">
        <f>_xlfn.XLOOKUP(A:A,Table4_2[Customer ID],Table4_2[Charges])</f>
        <v>41949.24</v>
      </c>
      <c r="P72" s="33" t="str">
        <f>_xlfn.XLOOKUP(A:A,Table4_2[Customer ID],Table4_2[Hospital tier])</f>
        <v>tier - 1</v>
      </c>
      <c r="Q72" s="33" t="str">
        <f>_xlfn.XLOOKUP(A:A,'Hospital details'!A:A,'Hospital details'!F:F)</f>
        <v>tier - 1</v>
      </c>
      <c r="R72" s="33" t="str">
        <f>_xlfn.XLOOKUP(Healthcare!A:A,'Hospital details'!A:A,'Hospital details'!G:G)</f>
        <v>R1013</v>
      </c>
      <c r="S72" s="36">
        <f>_xlfn.XLOOKUP(A:A,'Hospital details'!A:A,'Hospital details'!H:H)</f>
        <v>38</v>
      </c>
      <c r="T72" s="8"/>
    </row>
    <row r="73" spans="1:20" ht="18" x14ac:dyDescent="0.35">
      <c r="A73" s="37" t="s">
        <v>77</v>
      </c>
      <c r="B73" s="31" t="str" cm="1">
        <f t="array" ref="B73">_xlfn.XLOOKUP(_xlfn.SINGLE(A:A),'Customer Name'!A:A,Table14_3[[#All],[Title]])</f>
        <v>Ms</v>
      </c>
      <c r="C73" s="32" t="str" cm="1">
        <f t="array" ref="C73">_xlfn.XLOOKUP(_xlfn.SINGLE(A:A),'Customer Name'!A:A,Table14_3[[#All],[First Name]])</f>
        <v>Elenilton V</v>
      </c>
      <c r="D73" s="32" t="str" cm="1">
        <f t="array" ref="D73">_xlfn.XLOOKUP(_xlfn.SINGLE(A:A),'Customer Name'!A:A,Table14_3[[#All],[Last Name]])</f>
        <v>Rangel</v>
      </c>
      <c r="E73" s="32">
        <f>_xlfn.XLOOKUP(A:A,'Medical Examination'!A:A,'Medical Examination'!B:B)</f>
        <v>32.299999999999997</v>
      </c>
      <c r="F73" s="32">
        <f>_xlfn.XLOOKUP(A:A,'Medical Examination'!A:A,'Medical Examination'!C:C)</f>
        <v>4.76</v>
      </c>
      <c r="G73" s="33" t="str">
        <f>_xlfn.XLOOKUP(A:A,'Medical Examination'!A:A,'Medical Examination'!D:D)</f>
        <v>No</v>
      </c>
      <c r="H73" s="33" t="str">
        <f>_xlfn.XLOOKUP(A:A,'Medical Examination'!A:A,'Medical Examination'!E:E)</f>
        <v>No</v>
      </c>
      <c r="I73" s="33" t="str">
        <f>_xlfn.XLOOKUP(A:A,'Medical Examination'!A:A,'Medical Examination'!F:F)</f>
        <v>No</v>
      </c>
      <c r="J73" s="33">
        <f>_xlfn.XLOOKUP(A:A,'Medical Examination'!A:A,'Medical Examination'!G:G)</f>
        <v>2</v>
      </c>
      <c r="K73" s="33" t="str">
        <f>_xlfn.XLOOKUP(A:A,'Medical Examination'!A:A,'Medical Examination'!H:H)</f>
        <v>yes</v>
      </c>
      <c r="L73" s="32" t="str">
        <f>_xlfn.XLOOKUP(A:A,'Medical Examination'!A:A,'Medical Examination'!I:I)</f>
        <v>Obesity</v>
      </c>
      <c r="M73" s="31" t="str">
        <f>_xlfn.XLOOKUP(A:A,'Medical Examination'!A:A,'Medical Examination'!J:J)</f>
        <v>Normal</v>
      </c>
      <c r="N73" s="34">
        <f>_xlfn.XLOOKUP(Healthcare!A:A,Table4_2[Customer ID],Table4_2[Date of Birth])</f>
        <v>26458</v>
      </c>
      <c r="O73" s="35">
        <f>_xlfn.XLOOKUP(A:A,Table4_2[Customer ID],Table4_2[Charges])</f>
        <v>41919.1</v>
      </c>
      <c r="P73" s="33" t="str">
        <f>_xlfn.XLOOKUP(A:A,Table4_2[Customer ID],Table4_2[Hospital tier])</f>
        <v>tier - 1</v>
      </c>
      <c r="Q73" s="33" t="str">
        <f>_xlfn.XLOOKUP(A:A,'Hospital details'!A:A,'Hospital details'!F:F)</f>
        <v>tier - 1</v>
      </c>
      <c r="R73" s="33" t="str">
        <f>_xlfn.XLOOKUP(Healthcare!A:A,'Hospital details'!A:A,'Hospital details'!G:G)</f>
        <v>R1016</v>
      </c>
      <c r="S73" s="36">
        <f>_xlfn.XLOOKUP(A:A,'Hospital details'!A:A,'Hospital details'!H:H)</f>
        <v>51</v>
      </c>
      <c r="T73" s="8"/>
    </row>
    <row r="74" spans="1:20" ht="18" x14ac:dyDescent="0.35">
      <c r="A74" s="37" t="s">
        <v>78</v>
      </c>
      <c r="B74" s="31" t="str" cm="1">
        <f t="array" ref="B74">_xlfn.XLOOKUP(_xlfn.SINGLE(A:A),'Customer Name'!A:A,Table14_3[[#All],[Title]])</f>
        <v>Mr</v>
      </c>
      <c r="C74" s="32" t="str" cm="1">
        <f t="array" ref="C74">_xlfn.XLOOKUP(_xlfn.SINGLE(A:A),'Customer Name'!A:A,Table14_3[[#All],[First Name]])</f>
        <v>Maurya</v>
      </c>
      <c r="D74" s="32" t="str" cm="1">
        <f t="array" ref="D74">_xlfn.XLOOKUP(_xlfn.SINGLE(A:A),'Customer Name'!A:A,Table14_3[[#All],[Last Name]])</f>
        <v>Lacey</v>
      </c>
      <c r="E74" s="32">
        <f>_xlfn.XLOOKUP(A:A,'Medical Examination'!A:A,'Medical Examination'!B:B)</f>
        <v>48.8</v>
      </c>
      <c r="F74" s="32">
        <f>_xlfn.XLOOKUP(A:A,'Medical Examination'!A:A,'Medical Examination'!C:C)</f>
        <v>6.22</v>
      </c>
      <c r="G74" s="33" t="str">
        <f>_xlfn.XLOOKUP(A:A,'Medical Examination'!A:A,'Medical Examination'!D:D)</f>
        <v>yes</v>
      </c>
      <c r="H74" s="33" t="str">
        <f>_xlfn.XLOOKUP(A:A,'Medical Examination'!A:A,'Medical Examination'!E:E)</f>
        <v>No</v>
      </c>
      <c r="I74" s="33" t="str">
        <f>_xlfn.XLOOKUP(A:A,'Medical Examination'!A:A,'Medical Examination'!F:F)</f>
        <v>No</v>
      </c>
      <c r="J74" s="33">
        <f>_xlfn.XLOOKUP(A:A,'Medical Examination'!A:A,'Medical Examination'!G:G)</f>
        <v>2</v>
      </c>
      <c r="K74" s="33" t="str">
        <f>_xlfn.XLOOKUP(A:A,'Medical Examination'!A:A,'Medical Examination'!H:H)</f>
        <v>yes</v>
      </c>
      <c r="L74" s="32" t="str">
        <f>_xlfn.XLOOKUP(A:A,'Medical Examination'!A:A,'Medical Examination'!I:I)</f>
        <v>Obesity</v>
      </c>
      <c r="M74" s="31" t="str">
        <f>_xlfn.XLOOKUP(A:A,'Medical Examination'!A:A,'Medical Examination'!J:J)</f>
        <v>Prediabetic</v>
      </c>
      <c r="N74" s="34">
        <f>_xlfn.XLOOKUP(Healthcare!A:A,Table4_2[Customer ID],Table4_2[Date of Birth])</f>
        <v>24371</v>
      </c>
      <c r="O74" s="35">
        <f>_xlfn.XLOOKUP(A:A,Table4_2[Customer ID],Table4_2[Charges])</f>
        <v>41886.54</v>
      </c>
      <c r="P74" s="33" t="str">
        <f>_xlfn.XLOOKUP(A:A,Table4_2[Customer ID],Table4_2[Hospital tier])</f>
        <v>tier - 1</v>
      </c>
      <c r="Q74" s="33" t="str">
        <f>_xlfn.XLOOKUP(A:A,'Hospital details'!A:A,'Hospital details'!F:F)</f>
        <v>tier - 3</v>
      </c>
      <c r="R74" s="33" t="str">
        <f>_xlfn.XLOOKUP(Healthcare!A:A,'Hospital details'!A:A,'Hospital details'!G:G)</f>
        <v>R1011</v>
      </c>
      <c r="S74" s="36">
        <f>_xlfn.XLOOKUP(A:A,'Hospital details'!A:A,'Hospital details'!H:H)</f>
        <v>56</v>
      </c>
      <c r="T74" s="8"/>
    </row>
    <row r="75" spans="1:20" ht="18" x14ac:dyDescent="0.35">
      <c r="A75" s="37" t="s">
        <v>79</v>
      </c>
      <c r="B75" s="31" t="str" cm="1">
        <f t="array" ref="B75">_xlfn.XLOOKUP(_xlfn.SINGLE(A:A),'Customer Name'!A:A,Table14_3[[#All],[Title]])</f>
        <v>Mr</v>
      </c>
      <c r="C75" s="32" t="str" cm="1">
        <f t="array" ref="C75">_xlfn.XLOOKUP(_xlfn.SINGLE(A:A),'Customer Name'!A:A,Table14_3[[#All],[First Name]])</f>
        <v>Samantha C</v>
      </c>
      <c r="D75" s="32" t="str" cm="1">
        <f t="array" ref="D75">_xlfn.XLOOKUP(_xlfn.SINGLE(A:A),'Customer Name'!A:A,Table14_3[[#All],[Last Name]])</f>
        <v>Stiger</v>
      </c>
      <c r="E75" s="32">
        <f>_xlfn.XLOOKUP(A:A,'Medical Examination'!A:A,'Medical Examination'!B:B)</f>
        <v>45.5</v>
      </c>
      <c r="F75" s="32">
        <f>_xlfn.XLOOKUP(A:A,'Medical Examination'!A:A,'Medical Examination'!C:C)</f>
        <v>7.96</v>
      </c>
      <c r="G75" s="33" t="str">
        <f>_xlfn.XLOOKUP(A:A,'Medical Examination'!A:A,'Medical Examination'!D:D)</f>
        <v>No</v>
      </c>
      <c r="H75" s="33" t="str">
        <f>_xlfn.XLOOKUP(A:A,'Medical Examination'!A:A,'Medical Examination'!E:E)</f>
        <v>No</v>
      </c>
      <c r="I75" s="33" t="str">
        <f>_xlfn.XLOOKUP(A:A,'Medical Examination'!A:A,'Medical Examination'!F:F)</f>
        <v>No</v>
      </c>
      <c r="J75" s="33">
        <f>_xlfn.XLOOKUP(A:A,'Medical Examination'!A:A,'Medical Examination'!G:G)</f>
        <v>0</v>
      </c>
      <c r="K75" s="33" t="str">
        <f>_xlfn.XLOOKUP(A:A,'Medical Examination'!A:A,'Medical Examination'!H:H)</f>
        <v>yes</v>
      </c>
      <c r="L75" s="32" t="str">
        <f>_xlfn.XLOOKUP(A:A,'Medical Examination'!A:A,'Medical Examination'!I:I)</f>
        <v>Obesity</v>
      </c>
      <c r="M75" s="31" t="str">
        <f>_xlfn.XLOOKUP(A:A,'Medical Examination'!A:A,'Medical Examination'!J:J)</f>
        <v>Diabetic</v>
      </c>
      <c r="N75" s="34">
        <f>_xlfn.XLOOKUP(Healthcare!A:A,Table4_2[Customer ID],Table4_2[Date of Birth])</f>
        <v>22911</v>
      </c>
      <c r="O75" s="35">
        <f>_xlfn.XLOOKUP(A:A,Table4_2[Customer ID],Table4_2[Charges])</f>
        <v>41794.629999999997</v>
      </c>
      <c r="P75" s="33" t="str">
        <f>_xlfn.XLOOKUP(A:A,Table4_2[Customer ID],Table4_2[Hospital tier])</f>
        <v>tier - 1</v>
      </c>
      <c r="Q75" s="33" t="str">
        <f>_xlfn.XLOOKUP(A:A,'Hospital details'!A:A,'Hospital details'!F:F)</f>
        <v>tier - 3</v>
      </c>
      <c r="R75" s="33" t="str">
        <f>_xlfn.XLOOKUP(Healthcare!A:A,'Hospital details'!A:A,'Hospital details'!G:G)</f>
        <v>R1011</v>
      </c>
      <c r="S75" s="36">
        <f>_xlfn.XLOOKUP(A:A,'Hospital details'!A:A,'Hospital details'!H:H)</f>
        <v>60</v>
      </c>
      <c r="T75" s="8"/>
    </row>
    <row r="76" spans="1:20" ht="18" x14ac:dyDescent="0.35">
      <c r="A76" s="37" t="s">
        <v>80</v>
      </c>
      <c r="B76" s="31" t="str" cm="1">
        <f t="array" ref="B76">_xlfn.XLOOKUP(_xlfn.SINGLE(A:A),'Customer Name'!A:A,Table14_3[[#All],[Title]])</f>
        <v>Ms</v>
      </c>
      <c r="C76" s="32" t="str" cm="1">
        <f t="array" ref="C76">_xlfn.XLOOKUP(_xlfn.SINGLE(A:A),'Customer Name'!A:A,Table14_3[[#All],[First Name]])</f>
        <v>Bethany A</v>
      </c>
      <c r="D76" s="32" t="str" cm="1">
        <f t="array" ref="D76">_xlfn.XLOOKUP(_xlfn.SINGLE(A:A),'Customer Name'!A:A,Table14_3[[#All],[Last Name]])</f>
        <v>Caldwell</v>
      </c>
      <c r="E76" s="32">
        <f>_xlfn.XLOOKUP(A:A,'Medical Examination'!A:A,'Medical Examination'!B:B)</f>
        <v>53.61</v>
      </c>
      <c r="F76" s="32">
        <f>_xlfn.XLOOKUP(A:A,'Medical Examination'!A:A,'Medical Examination'!C:C)</f>
        <v>10.92</v>
      </c>
      <c r="G76" s="33" t="str">
        <f>_xlfn.XLOOKUP(A:A,'Medical Examination'!A:A,'Medical Examination'!D:D)</f>
        <v>yes</v>
      </c>
      <c r="H76" s="33" t="str">
        <f>_xlfn.XLOOKUP(A:A,'Medical Examination'!A:A,'Medical Examination'!E:E)</f>
        <v>No</v>
      </c>
      <c r="I76" s="33" t="str">
        <f>_xlfn.XLOOKUP(A:A,'Medical Examination'!A:A,'Medical Examination'!F:F)</f>
        <v>No</v>
      </c>
      <c r="J76" s="33">
        <f>_xlfn.XLOOKUP(A:A,'Medical Examination'!A:A,'Medical Examination'!G:G)</f>
        <v>1</v>
      </c>
      <c r="K76" s="33" t="str">
        <f>_xlfn.XLOOKUP(A:A,'Medical Examination'!A:A,'Medical Examination'!H:H)</f>
        <v>yes</v>
      </c>
      <c r="L76" s="32" t="str">
        <f>_xlfn.XLOOKUP(A:A,'Medical Examination'!A:A,'Medical Examination'!I:I)</f>
        <v>Obesity</v>
      </c>
      <c r="M76" s="31" t="str">
        <f>_xlfn.XLOOKUP(A:A,'Medical Examination'!A:A,'Medical Examination'!J:J)</f>
        <v>Diabetic</v>
      </c>
      <c r="N76" s="34">
        <f>_xlfn.XLOOKUP(Healthcare!A:A,Table4_2[Customer ID],Table4_2[Date of Birth])</f>
        <v>27666</v>
      </c>
      <c r="O76" s="35">
        <f>_xlfn.XLOOKUP(A:A,Table4_2[Customer ID],Table4_2[Charges])</f>
        <v>41681.86</v>
      </c>
      <c r="P76" s="33" t="str">
        <f>_xlfn.XLOOKUP(A:A,Table4_2[Customer ID],Table4_2[Hospital tier])</f>
        <v>tier - 1</v>
      </c>
      <c r="Q76" s="33" t="str">
        <f>_xlfn.XLOOKUP(A:A,'Hospital details'!A:A,'Hospital details'!F:F)</f>
        <v>tier - 1</v>
      </c>
      <c r="R76" s="33" t="str">
        <f>_xlfn.XLOOKUP(Healthcare!A:A,'Hospital details'!A:A,'Hospital details'!G:G)</f>
        <v>R1011</v>
      </c>
      <c r="S76" s="36">
        <f>_xlfn.XLOOKUP(A:A,'Hospital details'!A:A,'Hospital details'!H:H)</f>
        <v>47</v>
      </c>
      <c r="T76" s="8"/>
    </row>
    <row r="77" spans="1:20" ht="18" x14ac:dyDescent="0.35">
      <c r="A77" s="37" t="s">
        <v>81</v>
      </c>
      <c r="B77" s="31" t="str" cm="1">
        <f t="array" ref="B77">_xlfn.XLOOKUP(_xlfn.SINGLE(A:A),'Customer Name'!A:A,Table14_3[[#All],[Title]])</f>
        <v>Mr</v>
      </c>
      <c r="C77" s="32" t="str" cm="1">
        <f t="array" ref="C77">_xlfn.XLOOKUP(_xlfn.SINGLE(A:A),'Customer Name'!A:A,Table14_3[[#All],[First Name]])</f>
        <v>Yves</v>
      </c>
      <c r="D77" s="32" t="str" cm="1">
        <f t="array" ref="D77">_xlfn.XLOOKUP(_xlfn.SINGLE(A:A),'Customer Name'!A:A,Table14_3[[#All],[Last Name]])</f>
        <v>Marmillod</v>
      </c>
      <c r="E77" s="32">
        <f>_xlfn.XLOOKUP(A:A,'Medical Examination'!A:A,'Medical Examination'!B:B)</f>
        <v>36.19</v>
      </c>
      <c r="F77" s="32">
        <f>_xlfn.XLOOKUP(A:A,'Medical Examination'!A:A,'Medical Examination'!C:C)</f>
        <v>11.51</v>
      </c>
      <c r="G77" s="33" t="str">
        <f>_xlfn.XLOOKUP(A:A,'Medical Examination'!A:A,'Medical Examination'!D:D)</f>
        <v>yes</v>
      </c>
      <c r="H77" s="33" t="str">
        <f>_xlfn.XLOOKUP(A:A,'Medical Examination'!A:A,'Medical Examination'!E:E)</f>
        <v>No</v>
      </c>
      <c r="I77" s="33" t="str">
        <f>_xlfn.XLOOKUP(A:A,'Medical Examination'!A:A,'Medical Examination'!F:F)</f>
        <v>No</v>
      </c>
      <c r="J77" s="33">
        <f>_xlfn.XLOOKUP(A:A,'Medical Examination'!A:A,'Medical Examination'!G:G)</f>
        <v>1</v>
      </c>
      <c r="K77" s="33" t="str">
        <f>_xlfn.XLOOKUP(A:A,'Medical Examination'!A:A,'Medical Examination'!H:H)</f>
        <v>yes</v>
      </c>
      <c r="L77" s="32" t="str">
        <f>_xlfn.XLOOKUP(A:A,'Medical Examination'!A:A,'Medical Examination'!I:I)</f>
        <v>Obesity</v>
      </c>
      <c r="M77" s="31" t="str">
        <f>_xlfn.XLOOKUP(A:A,'Medical Examination'!A:A,'Medical Examination'!J:J)</f>
        <v>Diabetic</v>
      </c>
      <c r="N77" s="34">
        <f>_xlfn.XLOOKUP(Healthcare!A:A,Table4_2[Customer ID],Table4_2[Date of Birth])</f>
        <v>27712</v>
      </c>
      <c r="O77" s="35">
        <f>_xlfn.XLOOKUP(A:A,Table4_2[Customer ID],Table4_2[Charges])</f>
        <v>41676.080000000002</v>
      </c>
      <c r="P77" s="33" t="str">
        <f>_xlfn.XLOOKUP(A:A,Table4_2[Customer ID],Table4_2[Hospital tier])</f>
        <v>tier - 1</v>
      </c>
      <c r="Q77" s="33" t="str">
        <f>_xlfn.XLOOKUP(A:A,'Hospital details'!A:A,'Hospital details'!F:F)</f>
        <v>tier - 2</v>
      </c>
      <c r="R77" s="33" t="str">
        <f>_xlfn.XLOOKUP(Healthcare!A:A,'Hospital details'!A:A,'Hospital details'!G:G)</f>
        <v>R1013</v>
      </c>
      <c r="S77" s="36">
        <f>_xlfn.XLOOKUP(A:A,'Hospital details'!A:A,'Hospital details'!H:H)</f>
        <v>47</v>
      </c>
      <c r="T77" s="8"/>
    </row>
    <row r="78" spans="1:20" ht="18" x14ac:dyDescent="0.35">
      <c r="A78" s="37" t="s">
        <v>82</v>
      </c>
      <c r="B78" s="31" t="str" cm="1">
        <f t="array" ref="B78">_xlfn.XLOOKUP(_xlfn.SINGLE(A:A),'Customer Name'!A:A,Table14_3[[#All],[Title]])</f>
        <v>Ms</v>
      </c>
      <c r="C78" s="32" t="str" cm="1">
        <f t="array" ref="C78">_xlfn.XLOOKUP(_xlfn.SINGLE(A:A),'Customer Name'!A:A,Table14_3[[#All],[First Name]])</f>
        <v>Danielle</v>
      </c>
      <c r="D78" s="32" t="str" cm="1">
        <f t="array" ref="D78">_xlfn.XLOOKUP(_xlfn.SINGLE(A:A),'Customer Name'!A:A,Table14_3[[#All],[Last Name]])</f>
        <v>Cloutier-Simons</v>
      </c>
      <c r="E78" s="32">
        <f>_xlfn.XLOOKUP(A:A,'Medical Examination'!A:A,'Medical Examination'!B:B)</f>
        <v>34.6</v>
      </c>
      <c r="F78" s="32">
        <f>_xlfn.XLOOKUP(A:A,'Medical Examination'!A:A,'Medical Examination'!C:C)</f>
        <v>5.99</v>
      </c>
      <c r="G78" s="33" t="str">
        <f>_xlfn.XLOOKUP(A:A,'Medical Examination'!A:A,'Medical Examination'!D:D)</f>
        <v>yes</v>
      </c>
      <c r="H78" s="33" t="str">
        <f>_xlfn.XLOOKUP(A:A,'Medical Examination'!A:A,'Medical Examination'!E:E)</f>
        <v>No</v>
      </c>
      <c r="I78" s="33" t="str">
        <f>_xlfn.XLOOKUP(A:A,'Medical Examination'!A:A,'Medical Examination'!F:F)</f>
        <v>No</v>
      </c>
      <c r="J78" s="33">
        <f>_xlfn.XLOOKUP(A:A,'Medical Examination'!A:A,'Medical Examination'!G:G)</f>
        <v>0</v>
      </c>
      <c r="K78" s="33" t="str">
        <f>_xlfn.XLOOKUP(A:A,'Medical Examination'!A:A,'Medical Examination'!H:H)</f>
        <v>yes</v>
      </c>
      <c r="L78" s="32" t="str">
        <f>_xlfn.XLOOKUP(A:A,'Medical Examination'!A:A,'Medical Examination'!I:I)</f>
        <v>Obesity</v>
      </c>
      <c r="M78" s="31" t="str">
        <f>_xlfn.XLOOKUP(A:A,'Medical Examination'!A:A,'Medical Examination'!J:J)</f>
        <v>Prediabetic</v>
      </c>
      <c r="N78" s="34">
        <f>_xlfn.XLOOKUP(Healthcare!A:A,Table4_2[Customer ID],Table4_2[Date of Birth])</f>
        <v>28062</v>
      </c>
      <c r="O78" s="35">
        <f>_xlfn.XLOOKUP(A:A,Table4_2[Customer ID],Table4_2[Charges])</f>
        <v>41661.599999999999</v>
      </c>
      <c r="P78" s="33" t="str">
        <f>_xlfn.XLOOKUP(A:A,Table4_2[Customer ID],Table4_2[Hospital tier])</f>
        <v>tier - 1</v>
      </c>
      <c r="Q78" s="33" t="str">
        <f>_xlfn.XLOOKUP(A:A,'Hospital details'!A:A,'Hospital details'!F:F)</f>
        <v>tier - 3</v>
      </c>
      <c r="R78" s="33" t="str">
        <f>_xlfn.XLOOKUP(Healthcare!A:A,'Hospital details'!A:A,'Hospital details'!G:G)</f>
        <v>R1011</v>
      </c>
      <c r="S78" s="36">
        <f>_xlfn.XLOOKUP(A:A,'Hospital details'!A:A,'Hospital details'!H:H)</f>
        <v>46</v>
      </c>
      <c r="T78" s="8"/>
    </row>
    <row r="79" spans="1:20" ht="18" x14ac:dyDescent="0.35">
      <c r="A79" s="37" t="s">
        <v>83</v>
      </c>
      <c r="B79" s="31" t="str" cm="1">
        <f t="array" ref="B79">_xlfn.XLOOKUP(_xlfn.SINGLE(A:A),'Customer Name'!A:A,Table14_3[[#All],[Title]])</f>
        <v>Mr</v>
      </c>
      <c r="C79" s="32" t="str" cm="1">
        <f t="array" ref="C79">_xlfn.XLOOKUP(_xlfn.SINGLE(A:A),'Customer Name'!A:A,Table14_3[[#All],[First Name]])</f>
        <v>Julia</v>
      </c>
      <c r="D79" s="32" t="str" cm="1">
        <f t="array" ref="D79">_xlfn.XLOOKUP(_xlfn.SINGLE(A:A),'Customer Name'!A:A,Table14_3[[#All],[Last Name]])</f>
        <v>Vegas</v>
      </c>
      <c r="E79" s="32">
        <f>_xlfn.XLOOKUP(A:A,'Medical Examination'!A:A,'Medical Examination'!B:B)</f>
        <v>54.12</v>
      </c>
      <c r="F79" s="32">
        <f>_xlfn.XLOOKUP(A:A,'Medical Examination'!A:A,'Medical Examination'!C:C)</f>
        <v>11.57</v>
      </c>
      <c r="G79" s="33" t="str">
        <f>_xlfn.XLOOKUP(A:A,'Medical Examination'!A:A,'Medical Examination'!D:D)</f>
        <v>No</v>
      </c>
      <c r="H79" s="33" t="str">
        <f>_xlfn.XLOOKUP(A:A,'Medical Examination'!A:A,'Medical Examination'!E:E)</f>
        <v>No</v>
      </c>
      <c r="I79" s="33" t="str">
        <f>_xlfn.XLOOKUP(A:A,'Medical Examination'!A:A,'Medical Examination'!F:F)</f>
        <v>No</v>
      </c>
      <c r="J79" s="33">
        <f>_xlfn.XLOOKUP(A:A,'Medical Examination'!A:A,'Medical Examination'!G:G)</f>
        <v>0</v>
      </c>
      <c r="K79" s="33" t="str">
        <f>_xlfn.XLOOKUP(A:A,'Medical Examination'!A:A,'Medical Examination'!H:H)</f>
        <v>yes</v>
      </c>
      <c r="L79" s="32" t="str">
        <f>_xlfn.XLOOKUP(A:A,'Medical Examination'!A:A,'Medical Examination'!I:I)</f>
        <v>Obesity</v>
      </c>
      <c r="M79" s="31" t="str">
        <f>_xlfn.XLOOKUP(A:A,'Medical Examination'!A:A,'Medical Examination'!J:J)</f>
        <v>Diabetic</v>
      </c>
      <c r="N79" s="34">
        <f>_xlfn.XLOOKUP(Healthcare!A:A,Table4_2[Customer ID],Table4_2[Date of Birth])</f>
        <v>27357</v>
      </c>
      <c r="O79" s="35">
        <f>_xlfn.XLOOKUP(A:A,Table4_2[Customer ID],Table4_2[Charges])</f>
        <v>41636.199999999997</v>
      </c>
      <c r="P79" s="33" t="str">
        <f>_xlfn.XLOOKUP(A:A,Table4_2[Customer ID],Table4_2[Hospital tier])</f>
        <v>tier - 1</v>
      </c>
      <c r="Q79" s="33" t="str">
        <f>_xlfn.XLOOKUP(A:A,'Hospital details'!A:A,'Hospital details'!F:F)</f>
        <v>tier - 1</v>
      </c>
      <c r="R79" s="33" t="str">
        <f>_xlfn.XLOOKUP(Healthcare!A:A,'Hospital details'!A:A,'Hospital details'!G:G)</f>
        <v>R1011</v>
      </c>
      <c r="S79" s="36">
        <f>_xlfn.XLOOKUP(A:A,'Hospital details'!A:A,'Hospital details'!H:H)</f>
        <v>48</v>
      </c>
      <c r="T79" s="8"/>
    </row>
    <row r="80" spans="1:20" ht="18" x14ac:dyDescent="0.35">
      <c r="A80" s="37" t="s">
        <v>84</v>
      </c>
      <c r="B80" s="31" t="str" cm="1">
        <f t="array" ref="B80">_xlfn.XLOOKUP(_xlfn.SINGLE(A:A),'Customer Name'!A:A,Table14_3[[#All],[Title]])</f>
        <v>Mr</v>
      </c>
      <c r="C80" s="32" t="str" cm="1">
        <f t="array" ref="C80">_xlfn.XLOOKUP(_xlfn.SINGLE(A:A),'Customer Name'!A:A,Table14_3[[#All],[First Name]])</f>
        <v>Joshua</v>
      </c>
      <c r="D80" s="32" t="str" cm="1">
        <f t="array" ref="D80">_xlfn.XLOOKUP(_xlfn.SINGLE(A:A),'Customer Name'!A:A,Table14_3[[#All],[Last Name]])</f>
        <v>Cochran</v>
      </c>
      <c r="E80" s="32">
        <f>_xlfn.XLOOKUP(A:A,'Medical Examination'!A:A,'Medical Examination'!B:B)</f>
        <v>48.82</v>
      </c>
      <c r="F80" s="32">
        <f>_xlfn.XLOOKUP(A:A,'Medical Examination'!A:A,'Medical Examination'!C:C)</f>
        <v>6.67</v>
      </c>
      <c r="G80" s="33" t="str">
        <f>_xlfn.XLOOKUP(A:A,'Medical Examination'!A:A,'Medical Examination'!D:D)</f>
        <v>yes</v>
      </c>
      <c r="H80" s="33" t="str">
        <f>_xlfn.XLOOKUP(A:A,'Medical Examination'!A:A,'Medical Examination'!E:E)</f>
        <v>No</v>
      </c>
      <c r="I80" s="33" t="str">
        <f>_xlfn.XLOOKUP(A:A,'Medical Examination'!A:A,'Medical Examination'!F:F)</f>
        <v>No</v>
      </c>
      <c r="J80" s="33">
        <f>_xlfn.XLOOKUP(A:A,'Medical Examination'!A:A,'Medical Examination'!G:G)</f>
        <v>0</v>
      </c>
      <c r="K80" s="33" t="str">
        <f>_xlfn.XLOOKUP(A:A,'Medical Examination'!A:A,'Medical Examination'!H:H)</f>
        <v>yes</v>
      </c>
      <c r="L80" s="32" t="str">
        <f>_xlfn.XLOOKUP(A:A,'Medical Examination'!A:A,'Medical Examination'!I:I)</f>
        <v>Obesity</v>
      </c>
      <c r="M80" s="31" t="str">
        <f>_xlfn.XLOOKUP(A:A,'Medical Examination'!A:A,'Medical Examination'!J:J)</f>
        <v>Diabetic</v>
      </c>
      <c r="N80" s="34">
        <f>_xlfn.XLOOKUP(Healthcare!A:A,Table4_2[Customer ID],Table4_2[Date of Birth])</f>
        <v>24828</v>
      </c>
      <c r="O80" s="35">
        <f>_xlfn.XLOOKUP(A:A,Table4_2[Customer ID],Table4_2[Charges])</f>
        <v>41505.15</v>
      </c>
      <c r="P80" s="33" t="str">
        <f>_xlfn.XLOOKUP(A:A,Table4_2[Customer ID],Table4_2[Hospital tier])</f>
        <v>tier - 1</v>
      </c>
      <c r="Q80" s="33" t="str">
        <f>_xlfn.XLOOKUP(A:A,'Hospital details'!A:A,'Hospital details'!F:F)</f>
        <v>tier - 2</v>
      </c>
      <c r="R80" s="33" t="str">
        <f>_xlfn.XLOOKUP(Healthcare!A:A,'Hospital details'!A:A,'Hospital details'!G:G)</f>
        <v>R1011</v>
      </c>
      <c r="S80" s="36">
        <f>_xlfn.XLOOKUP(A:A,'Hospital details'!A:A,'Hospital details'!H:H)</f>
        <v>55</v>
      </c>
      <c r="T80" s="8"/>
    </row>
    <row r="81" spans="1:20" ht="18" x14ac:dyDescent="0.35">
      <c r="A81" s="37" t="s">
        <v>85</v>
      </c>
      <c r="B81" s="31" t="str" cm="1">
        <f t="array" ref="B81">_xlfn.XLOOKUP(_xlfn.SINGLE(A:A),'Customer Name'!A:A,Table14_3[[#All],[Title]])</f>
        <v>Ms</v>
      </c>
      <c r="C81" s="32" t="str" cm="1">
        <f t="array" ref="C81">_xlfn.XLOOKUP(_xlfn.SINGLE(A:A),'Customer Name'!A:A,Table14_3[[#All],[First Name]])</f>
        <v>Jennifer</v>
      </c>
      <c r="D81" s="32" t="str" cm="1">
        <f t="array" ref="D81">_xlfn.XLOOKUP(_xlfn.SINGLE(A:A),'Customer Name'!A:A,Table14_3[[#All],[Last Name]])</f>
        <v>Holtzapple</v>
      </c>
      <c r="E81" s="32">
        <f>_xlfn.XLOOKUP(A:A,'Medical Examination'!A:A,'Medical Examination'!B:B)</f>
        <v>51.01</v>
      </c>
      <c r="F81" s="32">
        <f>_xlfn.XLOOKUP(A:A,'Medical Examination'!A:A,'Medical Examination'!C:C)</f>
        <v>9.1999999999999993</v>
      </c>
      <c r="G81" s="33" t="str">
        <f>_xlfn.XLOOKUP(A:A,'Medical Examination'!A:A,'Medical Examination'!D:D)</f>
        <v>No</v>
      </c>
      <c r="H81" s="33" t="str">
        <f>_xlfn.XLOOKUP(A:A,'Medical Examination'!A:A,'Medical Examination'!E:E)</f>
        <v>No</v>
      </c>
      <c r="I81" s="33" t="str">
        <f>_xlfn.XLOOKUP(A:A,'Medical Examination'!A:A,'Medical Examination'!F:F)</f>
        <v>No</v>
      </c>
      <c r="J81" s="33">
        <f>_xlfn.XLOOKUP(A:A,'Medical Examination'!A:A,'Medical Examination'!G:G)</f>
        <v>0</v>
      </c>
      <c r="K81" s="33" t="str">
        <f>_xlfn.XLOOKUP(A:A,'Medical Examination'!A:A,'Medical Examination'!H:H)</f>
        <v>yes</v>
      </c>
      <c r="L81" s="32" t="str">
        <f>_xlfn.XLOOKUP(A:A,'Medical Examination'!A:A,'Medical Examination'!I:I)</f>
        <v>Obesity</v>
      </c>
      <c r="M81" s="31" t="str">
        <f>_xlfn.XLOOKUP(A:A,'Medical Examination'!A:A,'Medical Examination'!J:J)</f>
        <v>Diabetic</v>
      </c>
      <c r="N81" s="34">
        <f>_xlfn.XLOOKUP(Healthcare!A:A,Table4_2[Customer ID],Table4_2[Date of Birth])</f>
        <v>26222</v>
      </c>
      <c r="O81" s="35">
        <f>_xlfn.XLOOKUP(A:A,Table4_2[Customer ID],Table4_2[Charges])</f>
        <v>41351.879999999997</v>
      </c>
      <c r="P81" s="33" t="str">
        <f>_xlfn.XLOOKUP(A:A,Table4_2[Customer ID],Table4_2[Hospital tier])</f>
        <v>tier - 1</v>
      </c>
      <c r="Q81" s="33" t="str">
        <f>_xlfn.XLOOKUP(A:A,'Hospital details'!A:A,'Hospital details'!F:F)</f>
        <v>tier - 2</v>
      </c>
      <c r="R81" s="33" t="str">
        <f>_xlfn.XLOOKUP(Healthcare!A:A,'Hospital details'!A:A,'Hospital details'!G:G)</f>
        <v>R1011</v>
      </c>
      <c r="S81" s="36">
        <f>_xlfn.XLOOKUP(A:A,'Hospital details'!A:A,'Hospital details'!H:H)</f>
        <v>51</v>
      </c>
      <c r="T81" s="8"/>
    </row>
    <row r="82" spans="1:20" ht="18" x14ac:dyDescent="0.35">
      <c r="A82" s="37" t="s">
        <v>86</v>
      </c>
      <c r="B82" s="31" t="str" cm="1">
        <f t="array" ref="B82">_xlfn.XLOOKUP(_xlfn.SINGLE(A:A),'Customer Name'!A:A,Table14_3[[#All],[Title]])</f>
        <v>Mr</v>
      </c>
      <c r="C82" s="32" t="str" cm="1">
        <f t="array" ref="C82">_xlfn.XLOOKUP(_xlfn.SINGLE(A:A),'Customer Name'!A:A,Table14_3[[#All],[First Name]])</f>
        <v>Gwen M</v>
      </c>
      <c r="D82" s="32" t="str" cm="1">
        <f t="array" ref="D82">_xlfn.XLOOKUP(_xlfn.SINGLE(A:A),'Customer Name'!A:A,Table14_3[[#All],[Last Name]])</f>
        <v>Meyer</v>
      </c>
      <c r="E82" s="32">
        <f>_xlfn.XLOOKUP(A:A,'Medical Examination'!A:A,'Medical Examination'!B:B)</f>
        <v>45.65</v>
      </c>
      <c r="F82" s="32">
        <f>_xlfn.XLOOKUP(A:A,'Medical Examination'!A:A,'Medical Examination'!C:C)</f>
        <v>5.1100000000000003</v>
      </c>
      <c r="G82" s="33" t="str">
        <f>_xlfn.XLOOKUP(A:A,'Medical Examination'!A:A,'Medical Examination'!D:D)</f>
        <v>yes</v>
      </c>
      <c r="H82" s="33" t="str">
        <f>_xlfn.XLOOKUP(A:A,'Medical Examination'!A:A,'Medical Examination'!E:E)</f>
        <v>No</v>
      </c>
      <c r="I82" s="33" t="str">
        <f>_xlfn.XLOOKUP(A:A,'Medical Examination'!A:A,'Medical Examination'!F:F)</f>
        <v>No</v>
      </c>
      <c r="J82" s="33">
        <f>_xlfn.XLOOKUP(A:A,'Medical Examination'!A:A,'Medical Examination'!G:G)</f>
        <v>1</v>
      </c>
      <c r="K82" s="33" t="str">
        <f>_xlfn.XLOOKUP(A:A,'Medical Examination'!A:A,'Medical Examination'!H:H)</f>
        <v>yes</v>
      </c>
      <c r="L82" s="32" t="str">
        <f>_xlfn.XLOOKUP(A:A,'Medical Examination'!A:A,'Medical Examination'!I:I)</f>
        <v>Obesity</v>
      </c>
      <c r="M82" s="31" t="str">
        <f>_xlfn.XLOOKUP(A:A,'Medical Examination'!A:A,'Medical Examination'!J:J)</f>
        <v>Normal</v>
      </c>
      <c r="N82" s="34">
        <f>_xlfn.XLOOKUP(Healthcare!A:A,Table4_2[Customer ID],Table4_2[Date of Birth])</f>
        <v>23657</v>
      </c>
      <c r="O82" s="35">
        <f>_xlfn.XLOOKUP(A:A,Table4_2[Customer ID],Table4_2[Charges])</f>
        <v>41331.79</v>
      </c>
      <c r="P82" s="33" t="str">
        <f>_xlfn.XLOOKUP(A:A,Table4_2[Customer ID],Table4_2[Hospital tier])</f>
        <v>tier - 1</v>
      </c>
      <c r="Q82" s="33" t="str">
        <f>_xlfn.XLOOKUP(A:A,'Hospital details'!A:A,'Hospital details'!F:F)</f>
        <v>tier - 2</v>
      </c>
      <c r="R82" s="33" t="str">
        <f>_xlfn.XLOOKUP(Healthcare!A:A,'Hospital details'!A:A,'Hospital details'!G:G)</f>
        <v>R1011</v>
      </c>
      <c r="S82" s="36">
        <f>_xlfn.XLOOKUP(A:A,'Hospital details'!A:A,'Hospital details'!H:H)</f>
        <v>58</v>
      </c>
      <c r="T82" s="8"/>
    </row>
    <row r="83" spans="1:20" ht="18" x14ac:dyDescent="0.35">
      <c r="A83" s="37" t="s">
        <v>87</v>
      </c>
      <c r="B83" s="31" t="str" cm="1">
        <f t="array" ref="B83">_xlfn.XLOOKUP(_xlfn.SINGLE(A:A),'Customer Name'!A:A,Table14_3[[#All],[Title]])</f>
        <v>Mr</v>
      </c>
      <c r="C83" s="32" t="str" cm="1">
        <f t="array" ref="C83">_xlfn.XLOOKUP(_xlfn.SINGLE(A:A),'Customer Name'!A:A,Table14_3[[#All],[First Name]])</f>
        <v>Patrick</v>
      </c>
      <c r="D83" s="32" t="str" cm="1">
        <f t="array" ref="D83">_xlfn.XLOOKUP(_xlfn.SINGLE(A:A),'Customer Name'!A:A,Table14_3[[#All],[Last Name]])</f>
        <v>Brickley</v>
      </c>
      <c r="E83" s="32">
        <f>_xlfn.XLOOKUP(A:A,'Medical Examination'!A:A,'Medical Examination'!B:B)</f>
        <v>52.9</v>
      </c>
      <c r="F83" s="32">
        <f>_xlfn.XLOOKUP(A:A,'Medical Examination'!A:A,'Medical Examination'!C:C)</f>
        <v>5.34</v>
      </c>
      <c r="G83" s="33" t="str">
        <f>_xlfn.XLOOKUP(A:A,'Medical Examination'!A:A,'Medical Examination'!D:D)</f>
        <v>No</v>
      </c>
      <c r="H83" s="33" t="str">
        <f>_xlfn.XLOOKUP(A:A,'Medical Examination'!A:A,'Medical Examination'!E:E)</f>
        <v>No</v>
      </c>
      <c r="I83" s="33" t="str">
        <f>_xlfn.XLOOKUP(A:A,'Medical Examination'!A:A,'Medical Examination'!F:F)</f>
        <v>No</v>
      </c>
      <c r="J83" s="33">
        <f>_xlfn.XLOOKUP(A:A,'Medical Examination'!A:A,'Medical Examination'!G:G)</f>
        <v>0</v>
      </c>
      <c r="K83" s="33" t="str">
        <f>_xlfn.XLOOKUP(A:A,'Medical Examination'!A:A,'Medical Examination'!H:H)</f>
        <v>yes</v>
      </c>
      <c r="L83" s="32" t="str">
        <f>_xlfn.XLOOKUP(A:A,'Medical Examination'!A:A,'Medical Examination'!I:I)</f>
        <v>Obesity</v>
      </c>
      <c r="M83" s="31" t="str">
        <f>_xlfn.XLOOKUP(A:A,'Medical Examination'!A:A,'Medical Examination'!J:J)</f>
        <v>Normal</v>
      </c>
      <c r="N83" s="34">
        <f>_xlfn.XLOOKUP(Healthcare!A:A,Table4_2[Customer ID],Table4_2[Date of Birth])</f>
        <v>28364</v>
      </c>
      <c r="O83" s="35">
        <f>_xlfn.XLOOKUP(A:A,Table4_2[Customer ID],Table4_2[Charges])</f>
        <v>41271.5</v>
      </c>
      <c r="P83" s="33" t="str">
        <f>_xlfn.XLOOKUP(A:A,Table4_2[Customer ID],Table4_2[Hospital tier])</f>
        <v>tier - 1</v>
      </c>
      <c r="Q83" s="33" t="str">
        <f>_xlfn.XLOOKUP(A:A,'Hospital details'!A:A,'Hospital details'!F:F)</f>
        <v>tier - 2</v>
      </c>
      <c r="R83" s="33" t="str">
        <f>_xlfn.XLOOKUP(Healthcare!A:A,'Hospital details'!A:A,'Hospital details'!G:G)</f>
        <v>R1011</v>
      </c>
      <c r="S83" s="36">
        <f>_xlfn.XLOOKUP(A:A,'Hospital details'!A:A,'Hospital details'!H:H)</f>
        <v>45</v>
      </c>
      <c r="T83" s="8"/>
    </row>
    <row r="84" spans="1:20" ht="18" x14ac:dyDescent="0.35">
      <c r="A84" s="37" t="s">
        <v>88</v>
      </c>
      <c r="B84" s="31" t="str" cm="1">
        <f t="array" ref="B84">_xlfn.XLOOKUP(_xlfn.SINGLE(A:A),'Customer Name'!A:A,Table14_3[[#All],[Title]])</f>
        <v>Ms</v>
      </c>
      <c r="C84" s="32" t="str" cm="1">
        <f t="array" ref="C84">_xlfn.XLOOKUP(_xlfn.SINGLE(A:A),'Customer Name'!A:A,Table14_3[[#All],[First Name]])</f>
        <v>Kate</v>
      </c>
      <c r="D84" s="32" t="str" cm="1">
        <f t="array" ref="D84">_xlfn.XLOOKUP(_xlfn.SINGLE(A:A),'Customer Name'!A:A,Table14_3[[#All],[Last Name]])</f>
        <v>Magee</v>
      </c>
      <c r="E84" s="32">
        <f>_xlfn.XLOOKUP(A:A,'Medical Examination'!A:A,'Medical Examination'!B:B)</f>
        <v>45.41</v>
      </c>
      <c r="F84" s="32">
        <f>_xlfn.XLOOKUP(A:A,'Medical Examination'!A:A,'Medical Examination'!C:C)</f>
        <v>4.03</v>
      </c>
      <c r="G84" s="33" t="str">
        <f>_xlfn.XLOOKUP(A:A,'Medical Examination'!A:A,'Medical Examination'!D:D)</f>
        <v>yes</v>
      </c>
      <c r="H84" s="33" t="str">
        <f>_xlfn.XLOOKUP(A:A,'Medical Examination'!A:A,'Medical Examination'!E:E)</f>
        <v>No</v>
      </c>
      <c r="I84" s="33" t="str">
        <f>_xlfn.XLOOKUP(A:A,'Medical Examination'!A:A,'Medical Examination'!F:F)</f>
        <v>No</v>
      </c>
      <c r="J84" s="33">
        <f>_xlfn.XLOOKUP(A:A,'Medical Examination'!A:A,'Medical Examination'!G:G)</f>
        <v>1</v>
      </c>
      <c r="K84" s="33" t="str">
        <f>_xlfn.XLOOKUP(A:A,'Medical Examination'!A:A,'Medical Examination'!H:H)</f>
        <v>yes</v>
      </c>
      <c r="L84" s="32" t="str">
        <f>_xlfn.XLOOKUP(A:A,'Medical Examination'!A:A,'Medical Examination'!I:I)</f>
        <v>Obesity</v>
      </c>
      <c r="M84" s="31" t="str">
        <f>_xlfn.XLOOKUP(A:A,'Medical Examination'!A:A,'Medical Examination'!J:J)</f>
        <v>Normal</v>
      </c>
      <c r="N84" s="34">
        <f>_xlfn.XLOOKUP(Healthcare!A:A,Table4_2[Customer ID],Table4_2[Date of Birth])</f>
        <v>23534</v>
      </c>
      <c r="O84" s="35">
        <f>_xlfn.XLOOKUP(A:A,Table4_2[Customer ID],Table4_2[Charges])</f>
        <v>41250.39</v>
      </c>
      <c r="P84" s="33" t="str">
        <f>_xlfn.XLOOKUP(A:A,Table4_2[Customer ID],Table4_2[Hospital tier])</f>
        <v>tier - 1</v>
      </c>
      <c r="Q84" s="33" t="str">
        <f>_xlfn.XLOOKUP(A:A,'Hospital details'!A:A,'Hospital details'!F:F)</f>
        <v>tier - 3</v>
      </c>
      <c r="R84" s="33" t="str">
        <f>_xlfn.XLOOKUP(Healthcare!A:A,'Hospital details'!A:A,'Hospital details'!G:G)</f>
        <v>R1011</v>
      </c>
      <c r="S84" s="36">
        <f>_xlfn.XLOOKUP(A:A,'Hospital details'!A:A,'Hospital details'!H:H)</f>
        <v>59</v>
      </c>
      <c r="T84" s="8"/>
    </row>
    <row r="85" spans="1:20" ht="18" x14ac:dyDescent="0.35">
      <c r="A85" s="37" t="s">
        <v>89</v>
      </c>
      <c r="B85" s="31" t="str" cm="1">
        <f t="array" ref="B85">_xlfn.XLOOKUP(_xlfn.SINGLE(A:A),'Customer Name'!A:A,Table14_3[[#All],[Title]])</f>
        <v>Ms</v>
      </c>
      <c r="C85" s="32" t="str" cm="1">
        <f t="array" ref="C85">_xlfn.XLOOKUP(_xlfn.SINGLE(A:A),'Customer Name'!A:A,Table14_3[[#All],[First Name]])</f>
        <v>Kevin</v>
      </c>
      <c r="D85" s="32" t="str" cm="1">
        <f t="array" ref="D85">_xlfn.XLOOKUP(_xlfn.SINGLE(A:A),'Customer Name'!A:A,Table14_3[[#All],[Last Name]])</f>
        <v>Thoma</v>
      </c>
      <c r="E85" s="32">
        <f>_xlfn.XLOOKUP(A:A,'Medical Examination'!A:A,'Medical Examination'!B:B)</f>
        <v>49.41</v>
      </c>
      <c r="F85" s="32">
        <f>_xlfn.XLOOKUP(A:A,'Medical Examination'!A:A,'Medical Examination'!C:C)</f>
        <v>4.2300000000000004</v>
      </c>
      <c r="G85" s="33" t="str">
        <f>_xlfn.XLOOKUP(A:A,'Medical Examination'!A:A,'Medical Examination'!D:D)</f>
        <v>yes</v>
      </c>
      <c r="H85" s="33" t="str">
        <f>_xlfn.XLOOKUP(A:A,'Medical Examination'!A:A,'Medical Examination'!E:E)</f>
        <v>No</v>
      </c>
      <c r="I85" s="33" t="str">
        <f>_xlfn.XLOOKUP(A:A,'Medical Examination'!A:A,'Medical Examination'!F:F)</f>
        <v>Yes</v>
      </c>
      <c r="J85" s="33">
        <f>_xlfn.XLOOKUP(A:A,'Medical Examination'!A:A,'Medical Examination'!G:G)</f>
        <v>1</v>
      </c>
      <c r="K85" s="33" t="str">
        <f>_xlfn.XLOOKUP(A:A,'Medical Examination'!A:A,'Medical Examination'!H:H)</f>
        <v>yes</v>
      </c>
      <c r="L85" s="32" t="str">
        <f>_xlfn.XLOOKUP(A:A,'Medical Examination'!A:A,'Medical Examination'!I:I)</f>
        <v>Obesity</v>
      </c>
      <c r="M85" s="31" t="str">
        <f>_xlfn.XLOOKUP(A:A,'Medical Examination'!A:A,'Medical Examination'!J:J)</f>
        <v>Normal</v>
      </c>
      <c r="N85" s="34">
        <f>_xlfn.XLOOKUP(Healthcare!A:A,Table4_2[Customer ID],Table4_2[Date of Birth])</f>
        <v>25423</v>
      </c>
      <c r="O85" s="35">
        <f>_xlfn.XLOOKUP(A:A,Table4_2[Customer ID],Table4_2[Charges])</f>
        <v>41191.57</v>
      </c>
      <c r="P85" s="33" t="str">
        <f>_xlfn.XLOOKUP(A:A,Table4_2[Customer ID],Table4_2[Hospital tier])</f>
        <v>tier - 1</v>
      </c>
      <c r="Q85" s="33" t="str">
        <f>_xlfn.XLOOKUP(A:A,'Hospital details'!A:A,'Hospital details'!F:F)</f>
        <v>tier - 2</v>
      </c>
      <c r="R85" s="33" t="str">
        <f>_xlfn.XLOOKUP(Healthcare!A:A,'Hospital details'!A:A,'Hospital details'!G:G)</f>
        <v>R1011</v>
      </c>
      <c r="S85" s="36">
        <f>_xlfn.XLOOKUP(A:A,'Hospital details'!A:A,'Hospital details'!H:H)</f>
        <v>53</v>
      </c>
      <c r="T85" s="8"/>
    </row>
    <row r="86" spans="1:20" ht="18" x14ac:dyDescent="0.35">
      <c r="A86" s="37" t="s">
        <v>90</v>
      </c>
      <c r="B86" s="31" t="str" cm="1">
        <f t="array" ref="B86">_xlfn.XLOOKUP(_xlfn.SINGLE(A:A),'Customer Name'!A:A,Table14_3[[#All],[Title]])</f>
        <v>Mr</v>
      </c>
      <c r="C86" s="32" t="str" cm="1">
        <f t="array" ref="C86">_xlfn.XLOOKUP(_xlfn.SINGLE(A:A),'Customer Name'!A:A,Table14_3[[#All],[First Name]])</f>
        <v>Stephen II</v>
      </c>
      <c r="D86" s="32" t="str" cm="1">
        <f t="array" ref="D86">_xlfn.XLOOKUP(_xlfn.SINGLE(A:A),'Customer Name'!A:A,Table14_3[[#All],[Last Name]])</f>
        <v>Heagy</v>
      </c>
      <c r="E86" s="32">
        <f>_xlfn.XLOOKUP(A:A,'Medical Examination'!A:A,'Medical Examination'!B:B)</f>
        <v>31.824999999999999</v>
      </c>
      <c r="F86" s="32">
        <f>_xlfn.XLOOKUP(A:A,'Medical Examination'!A:A,'Medical Examination'!C:C)</f>
        <v>4.0599999999999996</v>
      </c>
      <c r="G86" s="33" t="str">
        <f>_xlfn.XLOOKUP(A:A,'Medical Examination'!A:A,'Medical Examination'!D:D)</f>
        <v>No</v>
      </c>
      <c r="H86" s="33" t="str">
        <f>_xlfn.XLOOKUP(A:A,'Medical Examination'!A:A,'Medical Examination'!E:E)</f>
        <v>No</v>
      </c>
      <c r="I86" s="33" t="str">
        <f>_xlfn.XLOOKUP(A:A,'Medical Examination'!A:A,'Medical Examination'!F:F)</f>
        <v>No</v>
      </c>
      <c r="J86" s="33">
        <f>_xlfn.XLOOKUP(A:A,'Medical Examination'!A:A,'Medical Examination'!G:G)</f>
        <v>2</v>
      </c>
      <c r="K86" s="33" t="str">
        <f>_xlfn.XLOOKUP(A:A,'Medical Examination'!A:A,'Medical Examination'!H:H)</f>
        <v>yes</v>
      </c>
      <c r="L86" s="32" t="str">
        <f>_xlfn.XLOOKUP(A:A,'Medical Examination'!A:A,'Medical Examination'!I:I)</f>
        <v>Obesity</v>
      </c>
      <c r="M86" s="31" t="str">
        <f>_xlfn.XLOOKUP(A:A,'Medical Examination'!A:A,'Medical Examination'!J:J)</f>
        <v>Normal</v>
      </c>
      <c r="N86" s="34">
        <f>_xlfn.XLOOKUP(Healthcare!A:A,Table4_2[Customer ID],Table4_2[Date of Birth])</f>
        <v>26548</v>
      </c>
      <c r="O86" s="35">
        <f>_xlfn.XLOOKUP(A:A,Table4_2[Customer ID],Table4_2[Charges])</f>
        <v>41097.160000000003</v>
      </c>
      <c r="P86" s="33" t="str">
        <f>_xlfn.XLOOKUP(A:A,Table4_2[Customer ID],Table4_2[Hospital tier])</f>
        <v>tier - 1</v>
      </c>
      <c r="Q86" s="33" t="str">
        <f>_xlfn.XLOOKUP(A:A,'Hospital details'!A:A,'Hospital details'!F:F)</f>
        <v>tier - 3</v>
      </c>
      <c r="R86" s="33" t="str">
        <f>_xlfn.XLOOKUP(Healthcare!A:A,'Hospital details'!A:A,'Hospital details'!G:G)</f>
        <v>R1016</v>
      </c>
      <c r="S86" s="36">
        <f>_xlfn.XLOOKUP(A:A,'Hospital details'!A:A,'Hospital details'!H:H)</f>
        <v>50</v>
      </c>
      <c r="T86" s="8"/>
    </row>
    <row r="87" spans="1:20" ht="18" x14ac:dyDescent="0.35">
      <c r="A87" s="37" t="s">
        <v>91</v>
      </c>
      <c r="B87" s="31" t="str" cm="1">
        <f t="array" ref="B87">_xlfn.XLOOKUP(_xlfn.SINGLE(A:A),'Customer Name'!A:A,Table14_3[[#All],[Title]])</f>
        <v>Mr</v>
      </c>
      <c r="C87" s="32" t="str" cm="1">
        <f t="array" ref="C87">_xlfn.XLOOKUP(_xlfn.SINGLE(A:A),'Customer Name'!A:A,Table14_3[[#All],[First Name]])</f>
        <v>Philip</v>
      </c>
      <c r="D87" s="32" t="str" cm="1">
        <f t="array" ref="D87">_xlfn.XLOOKUP(_xlfn.SINGLE(A:A),'Customer Name'!A:A,Table14_3[[#All],[Last Name]])</f>
        <v>Regnier</v>
      </c>
      <c r="E87" s="32">
        <f>_xlfn.XLOOKUP(A:A,'Medical Examination'!A:A,'Medical Examination'!B:B)</f>
        <v>51.28</v>
      </c>
      <c r="F87" s="32">
        <f>_xlfn.XLOOKUP(A:A,'Medical Examination'!A:A,'Medical Examination'!C:C)</f>
        <v>4.68</v>
      </c>
      <c r="G87" s="33" t="str">
        <f>_xlfn.XLOOKUP(A:A,'Medical Examination'!A:A,'Medical Examination'!D:D)</f>
        <v>No</v>
      </c>
      <c r="H87" s="33" t="str">
        <f>_xlfn.XLOOKUP(A:A,'Medical Examination'!A:A,'Medical Examination'!E:E)</f>
        <v>No</v>
      </c>
      <c r="I87" s="33" t="str">
        <f>_xlfn.XLOOKUP(A:A,'Medical Examination'!A:A,'Medical Examination'!F:F)</f>
        <v>No</v>
      </c>
      <c r="J87" s="33">
        <f>_xlfn.XLOOKUP(A:A,'Medical Examination'!A:A,'Medical Examination'!G:G)</f>
        <v>2</v>
      </c>
      <c r="K87" s="33" t="str">
        <f>_xlfn.XLOOKUP(A:A,'Medical Examination'!A:A,'Medical Examination'!H:H)</f>
        <v>yes</v>
      </c>
      <c r="L87" s="32" t="str">
        <f>_xlfn.XLOOKUP(A:A,'Medical Examination'!A:A,'Medical Examination'!I:I)</f>
        <v>Obesity</v>
      </c>
      <c r="M87" s="31" t="str">
        <f>_xlfn.XLOOKUP(A:A,'Medical Examination'!A:A,'Medical Examination'!J:J)</f>
        <v>Normal</v>
      </c>
      <c r="N87" s="34">
        <f>_xlfn.XLOOKUP(Healthcare!A:A,Table4_2[Customer ID],Table4_2[Date of Birth])</f>
        <v>26523</v>
      </c>
      <c r="O87" s="35">
        <f>_xlfn.XLOOKUP(A:A,Table4_2[Customer ID],Table4_2[Charges])</f>
        <v>41055.29</v>
      </c>
      <c r="P87" s="33" t="str">
        <f>_xlfn.XLOOKUP(A:A,Table4_2[Customer ID],Table4_2[Hospital tier])</f>
        <v>tier - 1</v>
      </c>
      <c r="Q87" s="33" t="str">
        <f>_xlfn.XLOOKUP(A:A,'Hospital details'!A:A,'Hospital details'!F:F)</f>
        <v>tier - 2</v>
      </c>
      <c r="R87" s="33" t="str">
        <f>_xlfn.XLOOKUP(Healthcare!A:A,'Hospital details'!A:A,'Hospital details'!G:G)</f>
        <v>R1011</v>
      </c>
      <c r="S87" s="36">
        <f>_xlfn.XLOOKUP(A:A,'Hospital details'!A:A,'Hospital details'!H:H)</f>
        <v>50</v>
      </c>
      <c r="T87" s="8"/>
    </row>
    <row r="88" spans="1:20" ht="18" x14ac:dyDescent="0.35">
      <c r="A88" s="37" t="s">
        <v>92</v>
      </c>
      <c r="B88" s="31" t="str" cm="1">
        <f t="array" ref="B88">_xlfn.XLOOKUP(_xlfn.SINGLE(A:A),'Customer Name'!A:A,Table14_3[[#All],[Title]])</f>
        <v>Ms</v>
      </c>
      <c r="C88" s="32" t="str" cm="1">
        <f t="array" ref="C88">_xlfn.XLOOKUP(_xlfn.SINGLE(A:A),'Customer Name'!A:A,Table14_3[[#All],[First Name]])</f>
        <v>Brett A</v>
      </c>
      <c r="D88" s="32" t="str" cm="1">
        <f t="array" ref="D88">_xlfn.XLOOKUP(_xlfn.SINGLE(A:A),'Customer Name'!A:A,Table14_3[[#All],[Last Name]])</f>
        <v>Parendo</v>
      </c>
      <c r="E88" s="32">
        <f>_xlfn.XLOOKUP(A:A,'Medical Examination'!A:A,'Medical Examination'!B:B)</f>
        <v>34.96</v>
      </c>
      <c r="F88" s="32">
        <f>_xlfn.XLOOKUP(A:A,'Medical Examination'!A:A,'Medical Examination'!C:C)</f>
        <v>4.34</v>
      </c>
      <c r="G88" s="33" t="str">
        <f>_xlfn.XLOOKUP(A:A,'Medical Examination'!A:A,'Medical Examination'!D:D)</f>
        <v>No</v>
      </c>
      <c r="H88" s="33" t="str">
        <f>_xlfn.XLOOKUP(A:A,'Medical Examination'!A:A,'Medical Examination'!E:E)</f>
        <v>No</v>
      </c>
      <c r="I88" s="33" t="str">
        <f>_xlfn.XLOOKUP(A:A,'Medical Examination'!A:A,'Medical Examination'!F:F)</f>
        <v>Yes</v>
      </c>
      <c r="J88" s="33">
        <f>_xlfn.XLOOKUP(A:A,'Medical Examination'!A:A,'Medical Examination'!G:G)</f>
        <v>1</v>
      </c>
      <c r="K88" s="33" t="str">
        <f>_xlfn.XLOOKUP(A:A,'Medical Examination'!A:A,'Medical Examination'!H:H)</f>
        <v>yes</v>
      </c>
      <c r="L88" s="32" t="str">
        <f>_xlfn.XLOOKUP(A:A,'Medical Examination'!A:A,'Medical Examination'!I:I)</f>
        <v>Obesity</v>
      </c>
      <c r="M88" s="31" t="str">
        <f>_xlfn.XLOOKUP(A:A,'Medical Examination'!A:A,'Medical Examination'!J:J)</f>
        <v>Normal</v>
      </c>
      <c r="N88" s="34">
        <f>_xlfn.XLOOKUP(Healthcare!A:A,Table4_2[Customer ID],Table4_2[Date of Birth])</f>
        <v>29139</v>
      </c>
      <c r="O88" s="35">
        <f>_xlfn.XLOOKUP(A:A,Table4_2[Customer ID],Table4_2[Charges])</f>
        <v>41034.22</v>
      </c>
      <c r="P88" s="33" t="str">
        <f>_xlfn.XLOOKUP(A:A,Table4_2[Customer ID],Table4_2[Hospital tier])</f>
        <v>tier - 1</v>
      </c>
      <c r="Q88" s="33" t="str">
        <f>_xlfn.XLOOKUP(A:A,'Hospital details'!A:A,'Hospital details'!F:F)</f>
        <v>tier - 3</v>
      </c>
      <c r="R88" s="33" t="str">
        <f>_xlfn.XLOOKUP(Healthcare!A:A,'Hospital details'!A:A,'Hospital details'!G:G)</f>
        <v>R1017</v>
      </c>
      <c r="S88" s="36">
        <f>_xlfn.XLOOKUP(A:A,'Hospital details'!A:A,'Hospital details'!H:H)</f>
        <v>43</v>
      </c>
      <c r="T88" s="8"/>
    </row>
    <row r="89" spans="1:20" ht="18" x14ac:dyDescent="0.35">
      <c r="A89" s="37" t="s">
        <v>93</v>
      </c>
      <c r="B89" s="31" t="str" cm="1">
        <f t="array" ref="B89">_xlfn.XLOOKUP(_xlfn.SINGLE(A:A),'Customer Name'!A:A,Table14_3[[#All],[Title]])</f>
        <v>Mr</v>
      </c>
      <c r="C89" s="32" t="str" cm="1">
        <f t="array" ref="C89">_xlfn.XLOOKUP(_xlfn.SINGLE(A:A),'Customer Name'!A:A,Table14_3[[#All],[First Name]])</f>
        <v>Rebecca</v>
      </c>
      <c r="D89" s="32" t="str" cm="1">
        <f t="array" ref="D89">_xlfn.XLOOKUP(_xlfn.SINGLE(A:A),'Customer Name'!A:A,Table14_3[[#All],[Last Name]])</f>
        <v>Schell</v>
      </c>
      <c r="E89" s="32">
        <f>_xlfn.XLOOKUP(A:A,'Medical Examination'!A:A,'Medical Examination'!B:B)</f>
        <v>33.11</v>
      </c>
      <c r="F89" s="32">
        <f>_xlfn.XLOOKUP(A:A,'Medical Examination'!A:A,'Medical Examination'!C:C)</f>
        <v>10.51</v>
      </c>
      <c r="G89" s="33" t="str">
        <f>_xlfn.XLOOKUP(A:A,'Medical Examination'!A:A,'Medical Examination'!D:D)</f>
        <v>No</v>
      </c>
      <c r="H89" s="33" t="str">
        <f>_xlfn.XLOOKUP(A:A,'Medical Examination'!A:A,'Medical Examination'!E:E)</f>
        <v>No</v>
      </c>
      <c r="I89" s="33" t="str">
        <f>_xlfn.XLOOKUP(A:A,'Medical Examination'!A:A,'Medical Examination'!F:F)</f>
        <v>No</v>
      </c>
      <c r="J89" s="33">
        <f>_xlfn.XLOOKUP(A:A,'Medical Examination'!A:A,'Medical Examination'!G:G)</f>
        <v>0</v>
      </c>
      <c r="K89" s="33" t="str">
        <f>_xlfn.XLOOKUP(A:A,'Medical Examination'!A:A,'Medical Examination'!H:H)</f>
        <v>yes</v>
      </c>
      <c r="L89" s="32" t="str">
        <f>_xlfn.XLOOKUP(A:A,'Medical Examination'!A:A,'Medical Examination'!I:I)</f>
        <v>Obesity</v>
      </c>
      <c r="M89" s="31" t="str">
        <f>_xlfn.XLOOKUP(A:A,'Medical Examination'!A:A,'Medical Examination'!J:J)</f>
        <v>Diabetic</v>
      </c>
      <c r="N89" s="34">
        <f>_xlfn.XLOOKUP(Healthcare!A:A,Table4_2[Customer ID],Table4_2[Date of Birth])</f>
        <v>27185</v>
      </c>
      <c r="O89" s="35">
        <f>_xlfn.XLOOKUP(A:A,Table4_2[Customer ID],Table4_2[Charges])</f>
        <v>40974.160000000003</v>
      </c>
      <c r="P89" s="33" t="str">
        <f>_xlfn.XLOOKUP(A:A,Table4_2[Customer ID],Table4_2[Hospital tier])</f>
        <v>tier - 1</v>
      </c>
      <c r="Q89" s="33" t="str">
        <f>_xlfn.XLOOKUP(A:A,'Hospital details'!A:A,'Hospital details'!F:F)</f>
        <v>tier - 2</v>
      </c>
      <c r="R89" s="33" t="str">
        <f>_xlfn.XLOOKUP(Healthcare!A:A,'Hospital details'!A:A,'Hospital details'!G:G)</f>
        <v>R1013</v>
      </c>
      <c r="S89" s="36">
        <f>_xlfn.XLOOKUP(A:A,'Hospital details'!A:A,'Hospital details'!H:H)</f>
        <v>49</v>
      </c>
      <c r="T89" s="8"/>
    </row>
    <row r="90" spans="1:20" ht="18" x14ac:dyDescent="0.35">
      <c r="A90" s="37" t="s">
        <v>94</v>
      </c>
      <c r="B90" s="31" t="str" cm="1">
        <f t="array" ref="B90">_xlfn.XLOOKUP(_xlfn.SINGLE(A:A),'Customer Name'!A:A,Table14_3[[#All],[Title]])</f>
        <v>Mr</v>
      </c>
      <c r="C90" s="32" t="str" cm="1">
        <f t="array" ref="C90">_xlfn.XLOOKUP(_xlfn.SINGLE(A:A),'Customer Name'!A:A,Table14_3[[#All],[First Name]])</f>
        <v>Kelley</v>
      </c>
      <c r="D90" s="32" t="str" cm="1">
        <f t="array" ref="D90">_xlfn.XLOOKUP(_xlfn.SINGLE(A:A),'Customer Name'!A:A,Table14_3[[#All],[Last Name]])</f>
        <v>Driscoll</v>
      </c>
      <c r="E90" s="32">
        <f>_xlfn.XLOOKUP(A:A,'Medical Examination'!A:A,'Medical Examination'!B:B)</f>
        <v>54.74</v>
      </c>
      <c r="F90" s="32">
        <f>_xlfn.XLOOKUP(A:A,'Medical Examination'!A:A,'Medical Examination'!C:C)</f>
        <v>5.84</v>
      </c>
      <c r="G90" s="33" t="str">
        <f>_xlfn.XLOOKUP(A:A,'Medical Examination'!A:A,'Medical Examination'!D:D)</f>
        <v>yes</v>
      </c>
      <c r="H90" s="33" t="str">
        <f>_xlfn.XLOOKUP(A:A,'Medical Examination'!A:A,'Medical Examination'!E:E)</f>
        <v>No</v>
      </c>
      <c r="I90" s="33" t="str">
        <f>_xlfn.XLOOKUP(A:A,'Medical Examination'!A:A,'Medical Examination'!F:F)</f>
        <v>Yes</v>
      </c>
      <c r="J90" s="33">
        <f>_xlfn.XLOOKUP(A:A,'Medical Examination'!A:A,'Medical Examination'!G:G)</f>
        <v>1</v>
      </c>
      <c r="K90" s="33" t="str">
        <f>_xlfn.XLOOKUP(A:A,'Medical Examination'!A:A,'Medical Examination'!H:H)</f>
        <v>yes</v>
      </c>
      <c r="L90" s="32" t="str">
        <f>_xlfn.XLOOKUP(A:A,'Medical Examination'!A:A,'Medical Examination'!I:I)</f>
        <v>Obesity</v>
      </c>
      <c r="M90" s="31" t="str">
        <f>_xlfn.XLOOKUP(A:A,'Medical Examination'!A:A,'Medical Examination'!J:J)</f>
        <v>Prediabetic</v>
      </c>
      <c r="N90" s="34">
        <f>_xlfn.XLOOKUP(Healthcare!A:A,Table4_2[Customer ID],Table4_2[Date of Birth])</f>
        <v>30567</v>
      </c>
      <c r="O90" s="35">
        <f>_xlfn.XLOOKUP(A:A,Table4_2[Customer ID],Table4_2[Charges])</f>
        <v>40961.29</v>
      </c>
      <c r="P90" s="33" t="str">
        <f>_xlfn.XLOOKUP(A:A,Table4_2[Customer ID],Table4_2[Hospital tier])</f>
        <v>tier - 1</v>
      </c>
      <c r="Q90" s="33" t="str">
        <f>_xlfn.XLOOKUP(A:A,'Hospital details'!A:A,'Hospital details'!F:F)</f>
        <v>tier - 2</v>
      </c>
      <c r="R90" s="33" t="str">
        <f>_xlfn.XLOOKUP(Healthcare!A:A,'Hospital details'!A:A,'Hospital details'!G:G)</f>
        <v>R1011</v>
      </c>
      <c r="S90" s="36">
        <f>_xlfn.XLOOKUP(A:A,'Hospital details'!A:A,'Hospital details'!H:H)</f>
        <v>39</v>
      </c>
      <c r="T90" s="8"/>
    </row>
    <row r="91" spans="1:20" ht="18" x14ac:dyDescent="0.35">
      <c r="A91" s="37" t="s">
        <v>95</v>
      </c>
      <c r="B91" s="31" t="str" cm="1">
        <f t="array" ref="B91">_xlfn.XLOOKUP(_xlfn.SINGLE(A:A),'Customer Name'!A:A,Table14_3[[#All],[Title]])</f>
        <v>Ms</v>
      </c>
      <c r="C91" s="32" t="str" cm="1">
        <f t="array" ref="C91">_xlfn.XLOOKUP(_xlfn.SINGLE(A:A),'Customer Name'!A:A,Table14_3[[#All],[First Name]])</f>
        <v>Abigail K</v>
      </c>
      <c r="D91" s="32" t="str" cm="1">
        <f t="array" ref="D91">_xlfn.XLOOKUP(_xlfn.SINGLE(A:A),'Customer Name'!A:A,Table14_3[[#All],[Last Name]])</f>
        <v>Mitchell</v>
      </c>
      <c r="E91" s="32">
        <f>_xlfn.XLOOKUP(A:A,'Medical Examination'!A:A,'Medical Examination'!B:B)</f>
        <v>32.56</v>
      </c>
      <c r="F91" s="32">
        <f>_xlfn.XLOOKUP(A:A,'Medical Examination'!A:A,'Medical Examination'!C:C)</f>
        <v>5.41</v>
      </c>
      <c r="G91" s="33" t="str">
        <f>_xlfn.XLOOKUP(A:A,'Medical Examination'!A:A,'Medical Examination'!D:D)</f>
        <v>No</v>
      </c>
      <c r="H91" s="33" t="str">
        <f>_xlfn.XLOOKUP(A:A,'Medical Examination'!A:A,'Medical Examination'!E:E)</f>
        <v>No</v>
      </c>
      <c r="I91" s="33" t="str">
        <f>_xlfn.XLOOKUP(A:A,'Medical Examination'!A:A,'Medical Examination'!F:F)</f>
        <v>Yes</v>
      </c>
      <c r="J91" s="33">
        <f>_xlfn.XLOOKUP(A:A,'Medical Examination'!A:A,'Medical Examination'!G:G)</f>
        <v>1</v>
      </c>
      <c r="K91" s="33" t="str">
        <f>_xlfn.XLOOKUP(A:A,'Medical Examination'!A:A,'Medical Examination'!H:H)</f>
        <v>yes</v>
      </c>
      <c r="L91" s="32" t="str">
        <f>_xlfn.XLOOKUP(A:A,'Medical Examination'!A:A,'Medical Examination'!I:I)</f>
        <v>Obesity</v>
      </c>
      <c r="M91" s="31" t="str">
        <f>_xlfn.XLOOKUP(A:A,'Medical Examination'!A:A,'Medical Examination'!J:J)</f>
        <v>Normal</v>
      </c>
      <c r="N91" s="34">
        <f>_xlfn.XLOOKUP(Healthcare!A:A,Table4_2[Customer ID],Table4_2[Date of Birth])</f>
        <v>29114</v>
      </c>
      <c r="O91" s="35">
        <f>_xlfn.XLOOKUP(A:A,Table4_2[Customer ID],Table4_2[Charges])</f>
        <v>40941.29</v>
      </c>
      <c r="P91" s="33" t="str">
        <f>_xlfn.XLOOKUP(A:A,Table4_2[Customer ID],Table4_2[Hospital tier])</f>
        <v>tier - 1</v>
      </c>
      <c r="Q91" s="33" t="str">
        <f>_xlfn.XLOOKUP(A:A,'Hospital details'!A:A,'Hospital details'!F:F)</f>
        <v>tier - 2</v>
      </c>
      <c r="R91" s="33" t="str">
        <f>_xlfn.XLOOKUP(Healthcare!A:A,'Hospital details'!A:A,'Hospital details'!G:G)</f>
        <v>R1013</v>
      </c>
      <c r="S91" s="36">
        <f>_xlfn.XLOOKUP(A:A,'Hospital details'!A:A,'Hospital details'!H:H)</f>
        <v>43</v>
      </c>
      <c r="T91" s="8"/>
    </row>
    <row r="92" spans="1:20" ht="18" x14ac:dyDescent="0.35">
      <c r="A92" s="37" t="s">
        <v>96</v>
      </c>
      <c r="B92" s="31" t="str" cm="1">
        <f t="array" ref="B92">_xlfn.XLOOKUP(_xlfn.SINGLE(A:A),'Customer Name'!A:A,Table14_3[[#All],[Title]])</f>
        <v>Mr</v>
      </c>
      <c r="C92" s="32" t="str" cm="1">
        <f t="array" ref="C92">_xlfn.XLOOKUP(_xlfn.SINGLE(A:A),'Customer Name'!A:A,Table14_3[[#All],[First Name]])</f>
        <v>Hope</v>
      </c>
      <c r="D92" s="32" t="str" cm="1">
        <f t="array" ref="D92">_xlfn.XLOOKUP(_xlfn.SINGLE(A:A),'Customer Name'!A:A,Table14_3[[#All],[Last Name]])</f>
        <v>Cutler</v>
      </c>
      <c r="E92" s="32">
        <f>_xlfn.XLOOKUP(A:A,'Medical Examination'!A:A,'Medical Examination'!B:B)</f>
        <v>39.049999999999997</v>
      </c>
      <c r="F92" s="32">
        <f>_xlfn.XLOOKUP(A:A,'Medical Examination'!A:A,'Medical Examination'!C:C)</f>
        <v>6.06</v>
      </c>
      <c r="G92" s="33" t="str">
        <f>_xlfn.XLOOKUP(A:A,'Medical Examination'!A:A,'Medical Examination'!D:D)</f>
        <v>No</v>
      </c>
      <c r="H92" s="33" t="str">
        <f>_xlfn.XLOOKUP(A:A,'Medical Examination'!A:A,'Medical Examination'!E:E)</f>
        <v>No</v>
      </c>
      <c r="I92" s="33" t="str">
        <f>_xlfn.XLOOKUP(A:A,'Medical Examination'!A:A,'Medical Examination'!F:F)</f>
        <v>No</v>
      </c>
      <c r="J92" s="33">
        <f>_xlfn.XLOOKUP(A:A,'Medical Examination'!A:A,'Medical Examination'!G:G)</f>
        <v>1</v>
      </c>
      <c r="K92" s="33" t="str">
        <f>_xlfn.XLOOKUP(A:A,'Medical Examination'!A:A,'Medical Examination'!H:H)</f>
        <v>yes</v>
      </c>
      <c r="L92" s="32" t="str">
        <f>_xlfn.XLOOKUP(A:A,'Medical Examination'!A:A,'Medical Examination'!I:I)</f>
        <v>Obesity</v>
      </c>
      <c r="M92" s="31" t="str">
        <f>_xlfn.XLOOKUP(A:A,'Medical Examination'!A:A,'Medical Examination'!J:J)</f>
        <v>Prediabetic</v>
      </c>
      <c r="N92" s="34">
        <f>_xlfn.XLOOKUP(Healthcare!A:A,Table4_2[Customer ID],Table4_2[Date of Birth])</f>
        <v>33820</v>
      </c>
      <c r="O92" s="35">
        <f>_xlfn.XLOOKUP(A:A,Table4_2[Customer ID],Table4_2[Charges])</f>
        <v>40932.43</v>
      </c>
      <c r="P92" s="33" t="str">
        <f>_xlfn.XLOOKUP(A:A,Table4_2[Customer ID],Table4_2[Hospital tier])</f>
        <v>tier - 1</v>
      </c>
      <c r="Q92" s="33" t="str">
        <f>_xlfn.XLOOKUP(A:A,'Hospital details'!A:A,'Hospital details'!F:F)</f>
        <v>tier - 2</v>
      </c>
      <c r="R92" s="33" t="str">
        <f>_xlfn.XLOOKUP(Healthcare!A:A,'Hospital details'!A:A,'Hospital details'!G:G)</f>
        <v>R1013</v>
      </c>
      <c r="S92" s="36">
        <f>_xlfn.XLOOKUP(A:A,'Hospital details'!A:A,'Hospital details'!H:H)</f>
        <v>30</v>
      </c>
      <c r="T92" s="8"/>
    </row>
    <row r="93" spans="1:20" ht="18" x14ac:dyDescent="0.35">
      <c r="A93" s="37" t="s">
        <v>97</v>
      </c>
      <c r="B93" s="31" t="str" cm="1">
        <f t="array" ref="B93">_xlfn.XLOOKUP(_xlfn.SINGLE(A:A),'Customer Name'!A:A,Table14_3[[#All],[Title]])</f>
        <v>Mr</v>
      </c>
      <c r="C93" s="32" t="str" cm="1">
        <f t="array" ref="C93">_xlfn.XLOOKUP(_xlfn.SINGLE(A:A),'Customer Name'!A:A,Table14_3[[#All],[First Name]])</f>
        <v>Elyse M</v>
      </c>
      <c r="D93" s="32" t="str" cm="1">
        <f t="array" ref="D93">_xlfn.XLOOKUP(_xlfn.SINGLE(A:A),'Customer Name'!A:A,Table14_3[[#All],[Last Name]])</f>
        <v>Derian</v>
      </c>
      <c r="E93" s="32">
        <f>_xlfn.XLOOKUP(A:A,'Medical Examination'!A:A,'Medical Examination'!B:B)</f>
        <v>42.75</v>
      </c>
      <c r="F93" s="32">
        <f>_xlfn.XLOOKUP(A:A,'Medical Examination'!A:A,'Medical Examination'!C:C)</f>
        <v>4.22</v>
      </c>
      <c r="G93" s="33" t="str">
        <f>_xlfn.XLOOKUP(A:A,'Medical Examination'!A:A,'Medical Examination'!D:D)</f>
        <v>No</v>
      </c>
      <c r="H93" s="33" t="str">
        <f>_xlfn.XLOOKUP(A:A,'Medical Examination'!A:A,'Medical Examination'!E:E)</f>
        <v>No</v>
      </c>
      <c r="I93" s="33" t="str">
        <f>_xlfn.XLOOKUP(A:A,'Medical Examination'!A:A,'Medical Examination'!F:F)</f>
        <v>No</v>
      </c>
      <c r="J93" s="33">
        <f>_xlfn.XLOOKUP(A:A,'Medical Examination'!A:A,'Medical Examination'!G:G)</f>
        <v>0</v>
      </c>
      <c r="K93" s="33" t="str">
        <f>_xlfn.XLOOKUP(A:A,'Medical Examination'!A:A,'Medical Examination'!H:H)</f>
        <v>yes</v>
      </c>
      <c r="L93" s="32" t="str">
        <f>_xlfn.XLOOKUP(A:A,'Medical Examination'!A:A,'Medical Examination'!I:I)</f>
        <v>Obesity</v>
      </c>
      <c r="M93" s="31" t="str">
        <f>_xlfn.XLOOKUP(A:A,'Medical Examination'!A:A,'Medical Examination'!J:J)</f>
        <v>Normal</v>
      </c>
      <c r="N93" s="34">
        <f>_xlfn.XLOOKUP(Healthcare!A:A,Table4_2[Customer ID],Table4_2[Date of Birth])</f>
        <v>36343</v>
      </c>
      <c r="O93" s="35">
        <f>_xlfn.XLOOKUP(A:A,Table4_2[Customer ID],Table4_2[Charges])</f>
        <v>40904.199999999997</v>
      </c>
      <c r="P93" s="33" t="str">
        <f>_xlfn.XLOOKUP(A:A,Table4_2[Customer ID],Table4_2[Hospital tier])</f>
        <v>tier - 1</v>
      </c>
      <c r="Q93" s="33" t="str">
        <f>_xlfn.XLOOKUP(A:A,'Hospital details'!A:A,'Hospital details'!F:F)</f>
        <v>tier - 1</v>
      </c>
      <c r="R93" s="33" t="str">
        <f>_xlfn.XLOOKUP(Healthcare!A:A,'Hospital details'!A:A,'Hospital details'!G:G)</f>
        <v>R1024</v>
      </c>
      <c r="S93" s="36">
        <f>_xlfn.XLOOKUP(A:A,'Hospital details'!A:A,'Hospital details'!H:H)</f>
        <v>23</v>
      </c>
      <c r="T93" s="8"/>
    </row>
    <row r="94" spans="1:20" ht="18" x14ac:dyDescent="0.35">
      <c r="A94" s="37" t="s">
        <v>98</v>
      </c>
      <c r="B94" s="31" t="str" cm="1">
        <f t="array" ref="B94">_xlfn.XLOOKUP(_xlfn.SINGLE(A:A),'Customer Name'!A:A,Table14_3[[#All],[Title]])</f>
        <v>Ms</v>
      </c>
      <c r="C94" s="32" t="str" cm="1">
        <f t="array" ref="C94">_xlfn.XLOOKUP(_xlfn.SINGLE(A:A),'Customer Name'!A:A,Table14_3[[#All],[First Name]])</f>
        <v>Nicholas</v>
      </c>
      <c r="D94" s="32" t="str" cm="1">
        <f t="array" ref="D94">_xlfn.XLOOKUP(_xlfn.SINGLE(A:A),'Customer Name'!A:A,Table14_3[[#All],[Last Name]])</f>
        <v>Farina</v>
      </c>
      <c r="E94" s="32">
        <f>_xlfn.XLOOKUP(A:A,'Medical Examination'!A:A,'Medical Examination'!B:B)</f>
        <v>50.58</v>
      </c>
      <c r="F94" s="32">
        <f>_xlfn.XLOOKUP(A:A,'Medical Examination'!A:A,'Medical Examination'!C:C)</f>
        <v>5.12</v>
      </c>
      <c r="G94" s="33" t="str">
        <f>_xlfn.XLOOKUP(A:A,'Medical Examination'!A:A,'Medical Examination'!D:D)</f>
        <v>No</v>
      </c>
      <c r="H94" s="33" t="str">
        <f>_xlfn.XLOOKUP(A:A,'Medical Examination'!A:A,'Medical Examination'!E:E)</f>
        <v>No</v>
      </c>
      <c r="I94" s="33" t="str">
        <f>_xlfn.XLOOKUP(A:A,'Medical Examination'!A:A,'Medical Examination'!F:F)</f>
        <v>No</v>
      </c>
      <c r="J94" s="33">
        <f>_xlfn.XLOOKUP(A:A,'Medical Examination'!A:A,'Medical Examination'!G:G)</f>
        <v>2</v>
      </c>
      <c r="K94" s="33" t="str">
        <f>_xlfn.XLOOKUP(A:A,'Medical Examination'!A:A,'Medical Examination'!H:H)</f>
        <v>yes</v>
      </c>
      <c r="L94" s="32" t="str">
        <f>_xlfn.XLOOKUP(A:A,'Medical Examination'!A:A,'Medical Examination'!I:I)</f>
        <v>Obesity</v>
      </c>
      <c r="M94" s="31" t="str">
        <f>_xlfn.XLOOKUP(A:A,'Medical Examination'!A:A,'Medical Examination'!J:J)</f>
        <v>Normal</v>
      </c>
      <c r="N94" s="34">
        <f>_xlfn.XLOOKUP(Healthcare!A:A,Table4_2[Customer ID],Table4_2[Date of Birth])</f>
        <v>26460</v>
      </c>
      <c r="O94" s="35">
        <f>_xlfn.XLOOKUP(A:A,Table4_2[Customer ID],Table4_2[Charges])</f>
        <v>40817.85</v>
      </c>
      <c r="P94" s="33" t="str">
        <f>_xlfn.XLOOKUP(A:A,Table4_2[Customer ID],Table4_2[Hospital tier])</f>
        <v>tier - 1</v>
      </c>
      <c r="Q94" s="33" t="str">
        <f>_xlfn.XLOOKUP(A:A,'Hospital details'!A:A,'Hospital details'!F:F)</f>
        <v>tier - 3</v>
      </c>
      <c r="R94" s="33" t="str">
        <f>_xlfn.XLOOKUP(Healthcare!A:A,'Hospital details'!A:A,'Hospital details'!G:G)</f>
        <v>R1011</v>
      </c>
      <c r="S94" s="36">
        <f>_xlfn.XLOOKUP(A:A,'Hospital details'!A:A,'Hospital details'!H:H)</f>
        <v>50</v>
      </c>
      <c r="T94" s="8"/>
    </row>
    <row r="95" spans="1:20" ht="18" x14ac:dyDescent="0.35">
      <c r="A95" s="37" t="s">
        <v>99</v>
      </c>
      <c r="B95" s="31" t="str" cm="1">
        <f t="array" ref="B95">_xlfn.XLOOKUP(_xlfn.SINGLE(A:A),'Customer Name'!A:A,Table14_3[[#All],[Title]])</f>
        <v>Ms</v>
      </c>
      <c r="C95" s="32" t="str" cm="1">
        <f t="array" ref="C95">_xlfn.XLOOKUP(_xlfn.SINGLE(A:A),'Customer Name'!A:A,Table14_3[[#All],[First Name]])</f>
        <v>David</v>
      </c>
      <c r="D95" s="32" t="str" cm="1">
        <f t="array" ref="D95">_xlfn.XLOOKUP(_xlfn.SINGLE(A:A),'Customer Name'!A:A,Table14_3[[#All],[Last Name]])</f>
        <v>Saunders</v>
      </c>
      <c r="E95" s="32">
        <f>_xlfn.XLOOKUP(A:A,'Medical Examination'!A:A,'Medical Examination'!B:B)</f>
        <v>30.495000000000001</v>
      </c>
      <c r="F95" s="32">
        <f>_xlfn.XLOOKUP(A:A,'Medical Examination'!A:A,'Medical Examination'!C:C)</f>
        <v>4.57</v>
      </c>
      <c r="G95" s="33" t="str">
        <f>_xlfn.XLOOKUP(A:A,'Medical Examination'!A:A,'Medical Examination'!D:D)</f>
        <v>yes</v>
      </c>
      <c r="H95" s="33" t="str">
        <f>_xlfn.XLOOKUP(A:A,'Medical Examination'!A:A,'Medical Examination'!E:E)</f>
        <v>No</v>
      </c>
      <c r="I95" s="33" t="str">
        <f>_xlfn.XLOOKUP(A:A,'Medical Examination'!A:A,'Medical Examination'!F:F)</f>
        <v>No</v>
      </c>
      <c r="J95" s="33">
        <f>_xlfn.XLOOKUP(A:A,'Medical Examination'!A:A,'Medical Examination'!G:G)</f>
        <v>0</v>
      </c>
      <c r="K95" s="33" t="str">
        <f>_xlfn.XLOOKUP(A:A,'Medical Examination'!A:A,'Medical Examination'!H:H)</f>
        <v>yes</v>
      </c>
      <c r="L95" s="32" t="str">
        <f>_xlfn.XLOOKUP(A:A,'Medical Examination'!A:A,'Medical Examination'!I:I)</f>
        <v>Obesity</v>
      </c>
      <c r="M95" s="31" t="str">
        <f>_xlfn.XLOOKUP(A:A,'Medical Examination'!A:A,'Medical Examination'!J:J)</f>
        <v>Normal</v>
      </c>
      <c r="N95" s="34">
        <f>_xlfn.XLOOKUP(Healthcare!A:A,Table4_2[Customer ID],Table4_2[Date of Birth])</f>
        <v>28120</v>
      </c>
      <c r="O95" s="35">
        <f>_xlfn.XLOOKUP(A:A,Table4_2[Customer ID],Table4_2[Charges])</f>
        <v>40720.550000000003</v>
      </c>
      <c r="P95" s="33" t="str">
        <f>_xlfn.XLOOKUP(A:A,Table4_2[Customer ID],Table4_2[Hospital tier])</f>
        <v>tier - 1</v>
      </c>
      <c r="Q95" s="33" t="str">
        <f>_xlfn.XLOOKUP(A:A,'Hospital details'!A:A,'Hospital details'!F:F)</f>
        <v>tier - 3</v>
      </c>
      <c r="R95" s="33" t="str">
        <f>_xlfn.XLOOKUP(Healthcare!A:A,'Hospital details'!A:A,'Hospital details'!G:G)</f>
        <v>R1012</v>
      </c>
      <c r="S95" s="36">
        <f>_xlfn.XLOOKUP(A:A,'Hospital details'!A:A,'Hospital details'!H:H)</f>
        <v>46</v>
      </c>
      <c r="T95" s="8"/>
    </row>
    <row r="96" spans="1:20" ht="18" x14ac:dyDescent="0.35">
      <c r="A96" s="37" t="s">
        <v>100</v>
      </c>
      <c r="B96" s="31" t="str" cm="1">
        <f t="array" ref="B96">_xlfn.XLOOKUP(_xlfn.SINGLE(A:A),'Customer Name'!A:A,Table14_3[[#All],[Title]])</f>
        <v>Mr</v>
      </c>
      <c r="C96" s="32" t="str" cm="1">
        <f t="array" ref="C96">_xlfn.XLOOKUP(_xlfn.SINGLE(A:A),'Customer Name'!A:A,Table14_3[[#All],[First Name]])</f>
        <v>Natalie</v>
      </c>
      <c r="D96" s="32" t="str" cm="1">
        <f t="array" ref="D96">_xlfn.XLOOKUP(_xlfn.SINGLE(A:A),'Customer Name'!A:A,Table14_3[[#All],[Last Name]])</f>
        <v>Kratz</v>
      </c>
      <c r="E96" s="32">
        <f>_xlfn.XLOOKUP(A:A,'Medical Examination'!A:A,'Medical Examination'!B:B)</f>
        <v>48.31</v>
      </c>
      <c r="F96" s="32">
        <f>_xlfn.XLOOKUP(A:A,'Medical Examination'!A:A,'Medical Examination'!C:C)</f>
        <v>9.58</v>
      </c>
      <c r="G96" s="33" t="str">
        <f>_xlfn.XLOOKUP(A:A,'Medical Examination'!A:A,'Medical Examination'!D:D)</f>
        <v>yes</v>
      </c>
      <c r="H96" s="33" t="str">
        <f>_xlfn.XLOOKUP(A:A,'Medical Examination'!A:A,'Medical Examination'!E:E)</f>
        <v>No</v>
      </c>
      <c r="I96" s="33" t="str">
        <f>_xlfn.XLOOKUP(A:A,'Medical Examination'!A:A,'Medical Examination'!F:F)</f>
        <v>No</v>
      </c>
      <c r="J96" s="33">
        <f>_xlfn.XLOOKUP(A:A,'Medical Examination'!A:A,'Medical Examination'!G:G)</f>
        <v>2</v>
      </c>
      <c r="K96" s="33" t="str">
        <f>_xlfn.XLOOKUP(A:A,'Medical Examination'!A:A,'Medical Examination'!H:H)</f>
        <v>yes</v>
      </c>
      <c r="L96" s="32" t="str">
        <f>_xlfn.XLOOKUP(A:A,'Medical Examination'!A:A,'Medical Examination'!I:I)</f>
        <v>Obesity</v>
      </c>
      <c r="M96" s="31" t="str">
        <f>_xlfn.XLOOKUP(A:A,'Medical Examination'!A:A,'Medical Examination'!J:J)</f>
        <v>Diabetic</v>
      </c>
      <c r="N96" s="34">
        <f>_xlfn.XLOOKUP(Healthcare!A:A,Table4_2[Customer ID],Table4_2[Date of Birth])</f>
        <v>25836</v>
      </c>
      <c r="O96" s="35">
        <f>_xlfn.XLOOKUP(A:A,Table4_2[Customer ID],Table4_2[Charges])</f>
        <v>40692.910000000003</v>
      </c>
      <c r="P96" s="33" t="str">
        <f>_xlfn.XLOOKUP(A:A,Table4_2[Customer ID],Table4_2[Hospital tier])</f>
        <v>tier - 1</v>
      </c>
      <c r="Q96" s="33" t="str">
        <f>_xlfn.XLOOKUP(A:A,'Hospital details'!A:A,'Hospital details'!F:F)</f>
        <v>tier - 1</v>
      </c>
      <c r="R96" s="33" t="str">
        <f>_xlfn.XLOOKUP(Healthcare!A:A,'Hospital details'!A:A,'Hospital details'!G:G)</f>
        <v>R1011</v>
      </c>
      <c r="S96" s="36">
        <f>_xlfn.XLOOKUP(A:A,'Hospital details'!A:A,'Hospital details'!H:H)</f>
        <v>52</v>
      </c>
      <c r="T96" s="8"/>
    </row>
    <row r="97" spans="1:20" ht="18" x14ac:dyDescent="0.35">
      <c r="A97" s="37" t="s">
        <v>101</v>
      </c>
      <c r="B97" s="31" t="str" cm="1">
        <f t="array" ref="B97">_xlfn.XLOOKUP(_xlfn.SINGLE(A:A),'Customer Name'!A:A,Table14_3[[#All],[Title]])</f>
        <v>Mr</v>
      </c>
      <c r="C97" s="32" t="str" cm="1">
        <f t="array" ref="C97">_xlfn.XLOOKUP(_xlfn.SINGLE(A:A),'Customer Name'!A:A,Table14_3[[#All],[First Name]])</f>
        <v>Thomas</v>
      </c>
      <c r="D97" s="32" t="str" cm="1">
        <f t="array" ref="D97">_xlfn.XLOOKUP(_xlfn.SINGLE(A:A),'Customer Name'!A:A,Table14_3[[#All],[Last Name]])</f>
        <v>Boland</v>
      </c>
      <c r="E97" s="32">
        <f>_xlfn.XLOOKUP(A:A,'Medical Examination'!A:A,'Medical Examination'!B:B)</f>
        <v>48.99</v>
      </c>
      <c r="F97" s="32">
        <f>_xlfn.XLOOKUP(A:A,'Medical Examination'!A:A,'Medical Examination'!C:C)</f>
        <v>9.7799999999999994</v>
      </c>
      <c r="G97" s="33" t="str">
        <f>_xlfn.XLOOKUP(A:A,'Medical Examination'!A:A,'Medical Examination'!D:D)</f>
        <v>yes</v>
      </c>
      <c r="H97" s="33" t="str">
        <f>_xlfn.XLOOKUP(A:A,'Medical Examination'!A:A,'Medical Examination'!E:E)</f>
        <v>No</v>
      </c>
      <c r="I97" s="33" t="str">
        <f>_xlfn.XLOOKUP(A:A,'Medical Examination'!A:A,'Medical Examination'!F:F)</f>
        <v>No</v>
      </c>
      <c r="J97" s="33">
        <f>_xlfn.XLOOKUP(A:A,'Medical Examination'!A:A,'Medical Examination'!G:G)</f>
        <v>1</v>
      </c>
      <c r="K97" s="33" t="str">
        <f>_xlfn.XLOOKUP(A:A,'Medical Examination'!A:A,'Medical Examination'!H:H)</f>
        <v>yes</v>
      </c>
      <c r="L97" s="32" t="str">
        <f>_xlfn.XLOOKUP(A:A,'Medical Examination'!A:A,'Medical Examination'!I:I)</f>
        <v>Obesity</v>
      </c>
      <c r="M97" s="31" t="str">
        <f>_xlfn.XLOOKUP(A:A,'Medical Examination'!A:A,'Medical Examination'!J:J)</f>
        <v>Diabetic</v>
      </c>
      <c r="N97" s="34">
        <f>_xlfn.XLOOKUP(Healthcare!A:A,Table4_2[Customer ID],Table4_2[Date of Birth])</f>
        <v>27585</v>
      </c>
      <c r="O97" s="35">
        <f>_xlfn.XLOOKUP(A:A,Table4_2[Customer ID],Table4_2[Charges])</f>
        <v>40590.550000000003</v>
      </c>
      <c r="P97" s="33" t="str">
        <f>_xlfn.XLOOKUP(A:A,Table4_2[Customer ID],Table4_2[Hospital tier])</f>
        <v>tier - 1</v>
      </c>
      <c r="Q97" s="33" t="str">
        <f>_xlfn.XLOOKUP(A:A,'Hospital details'!A:A,'Hospital details'!F:F)</f>
        <v>tier - 3</v>
      </c>
      <c r="R97" s="33" t="str">
        <f>_xlfn.XLOOKUP(Healthcare!A:A,'Hospital details'!A:A,'Hospital details'!G:G)</f>
        <v>R1012</v>
      </c>
      <c r="S97" s="36">
        <f>_xlfn.XLOOKUP(A:A,'Hospital details'!A:A,'Hospital details'!H:H)</f>
        <v>47</v>
      </c>
      <c r="T97" s="8"/>
    </row>
    <row r="98" spans="1:20" ht="18" x14ac:dyDescent="0.35">
      <c r="A98" s="37" t="s">
        <v>102</v>
      </c>
      <c r="B98" s="31" t="str" cm="1">
        <f t="array" ref="B98">_xlfn.XLOOKUP(_xlfn.SINGLE(A:A),'Customer Name'!A:A,Table14_3[[#All],[Title]])</f>
        <v>Ms</v>
      </c>
      <c r="C98" s="32" t="str" cm="1">
        <f t="array" ref="C98">_xlfn.XLOOKUP(_xlfn.SINGLE(A:A),'Customer Name'!A:A,Table14_3[[#All],[First Name]])</f>
        <v>Pamela J</v>
      </c>
      <c r="D98" s="32" t="str" cm="1">
        <f t="array" ref="D98">_xlfn.XLOOKUP(_xlfn.SINGLE(A:A),'Customer Name'!A:A,Table14_3[[#All],[Last Name]])</f>
        <v>Van Hout</v>
      </c>
      <c r="E98" s="32">
        <f>_xlfn.XLOOKUP(A:A,'Medical Examination'!A:A,'Medical Examination'!B:B)</f>
        <v>38.39</v>
      </c>
      <c r="F98" s="32">
        <f>_xlfn.XLOOKUP(A:A,'Medical Examination'!A:A,'Medical Examination'!C:C)</f>
        <v>4.1100000000000003</v>
      </c>
      <c r="G98" s="33" t="str">
        <f>_xlfn.XLOOKUP(A:A,'Medical Examination'!A:A,'Medical Examination'!D:D)</f>
        <v>yes</v>
      </c>
      <c r="H98" s="33" t="str">
        <f>_xlfn.XLOOKUP(A:A,'Medical Examination'!A:A,'Medical Examination'!E:E)</f>
        <v>No</v>
      </c>
      <c r="I98" s="33" t="str">
        <f>_xlfn.XLOOKUP(A:A,'Medical Examination'!A:A,'Medical Examination'!F:F)</f>
        <v>No</v>
      </c>
      <c r="J98" s="33">
        <f>_xlfn.XLOOKUP(A:A,'Medical Examination'!A:A,'Medical Examination'!G:G)</f>
        <v>0</v>
      </c>
      <c r="K98" s="33" t="str">
        <f>_xlfn.XLOOKUP(A:A,'Medical Examination'!A:A,'Medical Examination'!H:H)</f>
        <v>yes</v>
      </c>
      <c r="L98" s="32" t="str">
        <f>_xlfn.XLOOKUP(A:A,'Medical Examination'!A:A,'Medical Examination'!I:I)</f>
        <v>Obesity</v>
      </c>
      <c r="M98" s="31" t="str">
        <f>_xlfn.XLOOKUP(A:A,'Medical Examination'!A:A,'Medical Examination'!J:J)</f>
        <v>Normal</v>
      </c>
      <c r="N98" s="34">
        <f>_xlfn.XLOOKUP(Healthcare!A:A,Table4_2[Customer ID],Table4_2[Date of Birth])</f>
        <v>31354</v>
      </c>
      <c r="O98" s="35">
        <f>_xlfn.XLOOKUP(A:A,Table4_2[Customer ID],Table4_2[Charges])</f>
        <v>40419.019999999997</v>
      </c>
      <c r="P98" s="33" t="str">
        <f>_xlfn.XLOOKUP(A:A,Table4_2[Customer ID],Table4_2[Hospital tier])</f>
        <v>tier - 1</v>
      </c>
      <c r="Q98" s="33" t="str">
        <f>_xlfn.XLOOKUP(A:A,'Hospital details'!A:A,'Hospital details'!F:F)</f>
        <v>tier - 2</v>
      </c>
      <c r="R98" s="33" t="str">
        <f>_xlfn.XLOOKUP(Healthcare!A:A,'Hospital details'!A:A,'Hospital details'!G:G)</f>
        <v>R1013</v>
      </c>
      <c r="S98" s="36">
        <f>_xlfn.XLOOKUP(A:A,'Hospital details'!A:A,'Hospital details'!H:H)</f>
        <v>37</v>
      </c>
      <c r="T98" s="8"/>
    </row>
    <row r="99" spans="1:20" ht="18" x14ac:dyDescent="0.35">
      <c r="A99" s="37" t="s">
        <v>103</v>
      </c>
      <c r="B99" s="31" t="str" cm="1">
        <f t="array" ref="B99">_xlfn.XLOOKUP(_xlfn.SINGLE(A:A),'Customer Name'!A:A,Table14_3[[#All],[Title]])</f>
        <v>Mr</v>
      </c>
      <c r="C99" s="32" t="str" cm="1">
        <f t="array" ref="C99">_xlfn.XLOOKUP(_xlfn.SINGLE(A:A),'Customer Name'!A:A,Table14_3[[#All],[First Name]])</f>
        <v>Jessica</v>
      </c>
      <c r="D99" s="32" t="str" cm="1">
        <f t="array" ref="D99">_xlfn.XLOOKUP(_xlfn.SINGLE(A:A),'Customer Name'!A:A,Table14_3[[#All],[Last Name]])</f>
        <v>Ramsey</v>
      </c>
      <c r="E99" s="32">
        <f>_xlfn.XLOOKUP(A:A,'Medical Examination'!A:A,'Medical Examination'!B:B)</f>
        <v>44.34</v>
      </c>
      <c r="F99" s="32">
        <f>_xlfn.XLOOKUP(A:A,'Medical Examination'!A:A,'Medical Examination'!C:C)</f>
        <v>4.0199999999999996</v>
      </c>
      <c r="G99" s="33" t="str">
        <f>_xlfn.XLOOKUP(A:A,'Medical Examination'!A:A,'Medical Examination'!D:D)</f>
        <v>yes</v>
      </c>
      <c r="H99" s="33" t="str">
        <f>_xlfn.XLOOKUP(A:A,'Medical Examination'!A:A,'Medical Examination'!E:E)</f>
        <v>No</v>
      </c>
      <c r="I99" s="33" t="str">
        <f>_xlfn.XLOOKUP(A:A,'Medical Examination'!A:A,'Medical Examination'!F:F)</f>
        <v>No</v>
      </c>
      <c r="J99" s="33">
        <f>_xlfn.XLOOKUP(A:A,'Medical Examination'!A:A,'Medical Examination'!G:G)</f>
        <v>2</v>
      </c>
      <c r="K99" s="33" t="str">
        <f>_xlfn.XLOOKUP(A:A,'Medical Examination'!A:A,'Medical Examination'!H:H)</f>
        <v>yes</v>
      </c>
      <c r="L99" s="32" t="str">
        <f>_xlfn.XLOOKUP(A:A,'Medical Examination'!A:A,'Medical Examination'!I:I)</f>
        <v>Obesity</v>
      </c>
      <c r="M99" s="31" t="str">
        <f>_xlfn.XLOOKUP(A:A,'Medical Examination'!A:A,'Medical Examination'!J:J)</f>
        <v>Normal</v>
      </c>
      <c r="N99" s="34">
        <f>_xlfn.XLOOKUP(Healthcare!A:A,Table4_2[Customer ID],Table4_2[Date of Birth])</f>
        <v>24331</v>
      </c>
      <c r="O99" s="35">
        <f>_xlfn.XLOOKUP(A:A,Table4_2[Customer ID],Table4_2[Charges])</f>
        <v>40373.74</v>
      </c>
      <c r="P99" s="33" t="str">
        <f>_xlfn.XLOOKUP(A:A,Table4_2[Customer ID],Table4_2[Hospital tier])</f>
        <v>tier - 1</v>
      </c>
      <c r="Q99" s="33" t="str">
        <f>_xlfn.XLOOKUP(A:A,'Hospital details'!A:A,'Hospital details'!F:F)</f>
        <v>tier - 3</v>
      </c>
      <c r="R99" s="33" t="str">
        <f>_xlfn.XLOOKUP(Healthcare!A:A,'Hospital details'!A:A,'Hospital details'!G:G)</f>
        <v>R1011</v>
      </c>
      <c r="S99" s="36">
        <f>_xlfn.XLOOKUP(A:A,'Hospital details'!A:A,'Hospital details'!H:H)</f>
        <v>56</v>
      </c>
      <c r="T99" s="8"/>
    </row>
    <row r="100" spans="1:20" ht="18" x14ac:dyDescent="0.35">
      <c r="A100" s="37" t="s">
        <v>104</v>
      </c>
      <c r="B100" s="31" t="str" cm="1">
        <f t="array" ref="B100">_xlfn.XLOOKUP(_xlfn.SINGLE(A:A),'Customer Name'!A:A,Table14_3[[#All],[Title]])</f>
        <v>Mr</v>
      </c>
      <c r="C100" s="32" t="str" cm="1">
        <f t="array" ref="C100">_xlfn.XLOOKUP(_xlfn.SINGLE(A:A),'Customer Name'!A:A,Table14_3[[#All],[First Name]])</f>
        <v>Ron N</v>
      </c>
      <c r="D100" s="32" t="str" cm="1">
        <f t="array" ref="D100">_xlfn.XLOOKUP(_xlfn.SINGLE(A:A),'Customer Name'!A:A,Table14_3[[#All],[Last Name]])</f>
        <v>Gage</v>
      </c>
      <c r="E100" s="32">
        <f>_xlfn.XLOOKUP(A:A,'Medical Examination'!A:A,'Medical Examination'!B:B)</f>
        <v>41.51</v>
      </c>
      <c r="F100" s="32">
        <f>_xlfn.XLOOKUP(A:A,'Medical Examination'!A:A,'Medical Examination'!C:C)</f>
        <v>6.92</v>
      </c>
      <c r="G100" s="33" t="str">
        <f>_xlfn.XLOOKUP(A:A,'Medical Examination'!A:A,'Medical Examination'!D:D)</f>
        <v>No</v>
      </c>
      <c r="H100" s="33" t="str">
        <f>_xlfn.XLOOKUP(A:A,'Medical Examination'!A:A,'Medical Examination'!E:E)</f>
        <v>No</v>
      </c>
      <c r="I100" s="33" t="str">
        <f>_xlfn.XLOOKUP(A:A,'Medical Examination'!A:A,'Medical Examination'!F:F)</f>
        <v>No</v>
      </c>
      <c r="J100" s="33">
        <f>_xlfn.XLOOKUP(A:A,'Medical Examination'!A:A,'Medical Examination'!G:G)</f>
        <v>0</v>
      </c>
      <c r="K100" s="33" t="str">
        <f>_xlfn.XLOOKUP(A:A,'Medical Examination'!A:A,'Medical Examination'!H:H)</f>
        <v>yes</v>
      </c>
      <c r="L100" s="32" t="str">
        <f>_xlfn.XLOOKUP(A:A,'Medical Examination'!A:A,'Medical Examination'!I:I)</f>
        <v>Obesity</v>
      </c>
      <c r="M100" s="31" t="str">
        <f>_xlfn.XLOOKUP(A:A,'Medical Examination'!A:A,'Medical Examination'!J:J)</f>
        <v>Diabetic</v>
      </c>
      <c r="N100" s="34">
        <f>_xlfn.XLOOKUP(Healthcare!A:A,Table4_2[Customer ID],Table4_2[Date of Birth])</f>
        <v>22893</v>
      </c>
      <c r="O100" s="35">
        <f>_xlfn.XLOOKUP(A:A,Table4_2[Customer ID],Table4_2[Charges])</f>
        <v>40309.93</v>
      </c>
      <c r="P100" s="33" t="str">
        <f>_xlfn.XLOOKUP(A:A,Table4_2[Customer ID],Table4_2[Hospital tier])</f>
        <v>tier - 1</v>
      </c>
      <c r="Q100" s="33" t="str">
        <f>_xlfn.XLOOKUP(A:A,'Hospital details'!A:A,'Hospital details'!F:F)</f>
        <v>tier - 3</v>
      </c>
      <c r="R100" s="33" t="str">
        <f>_xlfn.XLOOKUP(Healthcare!A:A,'Hospital details'!A:A,'Hospital details'!G:G)</f>
        <v>R1011</v>
      </c>
      <c r="S100" s="36">
        <f>_xlfn.XLOOKUP(A:A,'Hospital details'!A:A,'Hospital details'!H:H)</f>
        <v>60</v>
      </c>
      <c r="T100" s="8"/>
    </row>
    <row r="101" spans="1:20" ht="18" x14ac:dyDescent="0.35">
      <c r="A101" s="37" t="s">
        <v>105</v>
      </c>
      <c r="B101" s="31" t="str" cm="1">
        <f t="array" ref="B101">_xlfn.XLOOKUP(_xlfn.SINGLE(A:A),'Customer Name'!A:A,Table14_3[[#All],[Title]])</f>
        <v>Ms</v>
      </c>
      <c r="C101" s="32" t="str" cm="1">
        <f t="array" ref="C101">_xlfn.XLOOKUP(_xlfn.SINGLE(A:A),'Customer Name'!A:A,Table14_3[[#All],[First Name]])</f>
        <v>Daniel</v>
      </c>
      <c r="D101" s="32" t="str" cm="1">
        <f t="array" ref="D101">_xlfn.XLOOKUP(_xlfn.SINGLE(A:A),'Customer Name'!A:A,Table14_3[[#All],[Last Name]])</f>
        <v>Gollins</v>
      </c>
      <c r="E101" s="32">
        <f>_xlfn.XLOOKUP(A:A,'Medical Examination'!A:A,'Medical Examination'!B:B)</f>
        <v>48.2</v>
      </c>
      <c r="F101" s="32">
        <f>_xlfn.XLOOKUP(A:A,'Medical Examination'!A:A,'Medical Examination'!C:C)</f>
        <v>4.84</v>
      </c>
      <c r="G101" s="33" t="str">
        <f>_xlfn.XLOOKUP(A:A,'Medical Examination'!A:A,'Medical Examination'!D:D)</f>
        <v>No</v>
      </c>
      <c r="H101" s="33" t="str">
        <f>_xlfn.XLOOKUP(A:A,'Medical Examination'!A:A,'Medical Examination'!E:E)</f>
        <v>No</v>
      </c>
      <c r="I101" s="33" t="str">
        <f>_xlfn.XLOOKUP(A:A,'Medical Examination'!A:A,'Medical Examination'!F:F)</f>
        <v>No</v>
      </c>
      <c r="J101" s="33">
        <f>_xlfn.XLOOKUP(A:A,'Medical Examination'!A:A,'Medical Examination'!G:G)</f>
        <v>0</v>
      </c>
      <c r="K101" s="33" t="str">
        <f>_xlfn.XLOOKUP(A:A,'Medical Examination'!A:A,'Medical Examination'!H:H)</f>
        <v>yes</v>
      </c>
      <c r="L101" s="32" t="str">
        <f>_xlfn.XLOOKUP(A:A,'Medical Examination'!A:A,'Medical Examination'!I:I)</f>
        <v>Obesity</v>
      </c>
      <c r="M101" s="31" t="str">
        <f>_xlfn.XLOOKUP(A:A,'Medical Examination'!A:A,'Medical Examination'!J:J)</f>
        <v>Normal</v>
      </c>
      <c r="N101" s="34">
        <f>_xlfn.XLOOKUP(Healthcare!A:A,Table4_2[Customer ID],Table4_2[Date of Birth])</f>
        <v>28303</v>
      </c>
      <c r="O101" s="35">
        <f>_xlfn.XLOOKUP(A:A,Table4_2[Customer ID],Table4_2[Charges])</f>
        <v>40284.379999999997</v>
      </c>
      <c r="P101" s="33" t="str">
        <f>_xlfn.XLOOKUP(A:A,Table4_2[Customer ID],Table4_2[Hospital tier])</f>
        <v>tier - 1</v>
      </c>
      <c r="Q101" s="33" t="str">
        <f>_xlfn.XLOOKUP(A:A,'Hospital details'!A:A,'Hospital details'!F:F)</f>
        <v>tier - 3</v>
      </c>
      <c r="R101" s="33" t="str">
        <f>_xlfn.XLOOKUP(Healthcare!A:A,'Hospital details'!A:A,'Hospital details'!G:G)</f>
        <v>R1012</v>
      </c>
      <c r="S101" s="36">
        <f>_xlfn.XLOOKUP(A:A,'Hospital details'!A:A,'Hospital details'!H:H)</f>
        <v>45</v>
      </c>
      <c r="T101" s="8"/>
    </row>
    <row r="102" spans="1:20" ht="18" x14ac:dyDescent="0.35">
      <c r="A102" s="37" t="s">
        <v>106</v>
      </c>
      <c r="B102" s="31" t="str" cm="1">
        <f t="array" ref="B102">_xlfn.XLOOKUP(_xlfn.SINGLE(A:A),'Customer Name'!A:A,Table14_3[[#All],[Title]])</f>
        <v>Mr</v>
      </c>
      <c r="C102" s="32" t="str" cm="1">
        <f t="array" ref="C102">_xlfn.XLOOKUP(_xlfn.SINGLE(A:A),'Customer Name'!A:A,Table14_3[[#All],[First Name]])</f>
        <v>Brian</v>
      </c>
      <c r="D102" s="32" t="str" cm="1">
        <f t="array" ref="D102">_xlfn.XLOOKUP(_xlfn.SINGLE(A:A),'Customer Name'!A:A,Table14_3[[#All],[Last Name]])</f>
        <v>Benestad</v>
      </c>
      <c r="E102" s="32">
        <f>_xlfn.XLOOKUP(A:A,'Medical Examination'!A:A,'Medical Examination'!B:B)</f>
        <v>35.75</v>
      </c>
      <c r="F102" s="32">
        <f>_xlfn.XLOOKUP(A:A,'Medical Examination'!A:A,'Medical Examination'!C:C)</f>
        <v>8</v>
      </c>
      <c r="G102" s="33" t="str">
        <f>_xlfn.XLOOKUP(A:A,'Medical Examination'!A:A,'Medical Examination'!D:D)</f>
        <v>yes</v>
      </c>
      <c r="H102" s="33" t="str">
        <f>_xlfn.XLOOKUP(A:A,'Medical Examination'!A:A,'Medical Examination'!E:E)</f>
        <v>No</v>
      </c>
      <c r="I102" s="33" t="str">
        <f>_xlfn.XLOOKUP(A:A,'Medical Examination'!A:A,'Medical Examination'!F:F)</f>
        <v>No</v>
      </c>
      <c r="J102" s="33">
        <f>_xlfn.XLOOKUP(A:A,'Medical Examination'!A:A,'Medical Examination'!G:G)</f>
        <v>0</v>
      </c>
      <c r="K102" s="33" t="str">
        <f>_xlfn.XLOOKUP(A:A,'Medical Examination'!A:A,'Medical Examination'!H:H)</f>
        <v>yes</v>
      </c>
      <c r="L102" s="32" t="str">
        <f>_xlfn.XLOOKUP(A:A,'Medical Examination'!A:A,'Medical Examination'!I:I)</f>
        <v>Obesity</v>
      </c>
      <c r="M102" s="31" t="str">
        <f>_xlfn.XLOOKUP(A:A,'Medical Examination'!A:A,'Medical Examination'!J:J)</f>
        <v>Diabetic</v>
      </c>
      <c r="N102" s="34">
        <f>_xlfn.XLOOKUP(Healthcare!A:A,Table4_2[Customer ID],Table4_2[Date of Birth])</f>
        <v>29863</v>
      </c>
      <c r="O102" s="35">
        <f>_xlfn.XLOOKUP(A:A,Table4_2[Customer ID],Table4_2[Charges])</f>
        <v>40273.65</v>
      </c>
      <c r="P102" s="33" t="str">
        <f>_xlfn.XLOOKUP(A:A,Table4_2[Customer ID],Table4_2[Hospital tier])</f>
        <v>tier - 1</v>
      </c>
      <c r="Q102" s="33" t="str">
        <f>_xlfn.XLOOKUP(A:A,'Hospital details'!A:A,'Hospital details'!F:F)</f>
        <v>tier - 3</v>
      </c>
      <c r="R102" s="33" t="str">
        <f>_xlfn.XLOOKUP(Healthcare!A:A,'Hospital details'!A:A,'Hospital details'!G:G)</f>
        <v>R1013</v>
      </c>
      <c r="S102" s="36">
        <f>_xlfn.XLOOKUP(A:A,'Hospital details'!A:A,'Hospital details'!H:H)</f>
        <v>41</v>
      </c>
      <c r="T102" s="8"/>
    </row>
    <row r="103" spans="1:20" ht="18" x14ac:dyDescent="0.35">
      <c r="A103" s="37" t="s">
        <v>107</v>
      </c>
      <c r="B103" s="31" t="str" cm="1">
        <f t="array" ref="B103">_xlfn.XLOOKUP(_xlfn.SINGLE(A:A),'Customer Name'!A:A,Table14_3[[#All],[Title]])</f>
        <v>Mr</v>
      </c>
      <c r="C103" s="32" t="str" cm="1">
        <f t="array" ref="C103">_xlfn.XLOOKUP(_xlfn.SINGLE(A:A),'Customer Name'!A:A,Table14_3[[#All],[First Name]])</f>
        <v>Sari</v>
      </c>
      <c r="D103" s="32" t="str" cm="1">
        <f t="array" ref="D103">_xlfn.XLOOKUP(_xlfn.SINGLE(A:A),'Customer Name'!A:A,Table14_3[[#All],[Last Name]])</f>
        <v>Aviv</v>
      </c>
      <c r="E103" s="32">
        <f>_xlfn.XLOOKUP(A:A,'Medical Examination'!A:A,'Medical Examination'!B:B)</f>
        <v>53.81</v>
      </c>
      <c r="F103" s="32">
        <f>_xlfn.XLOOKUP(A:A,'Medical Examination'!A:A,'Medical Examination'!C:C)</f>
        <v>8.77</v>
      </c>
      <c r="G103" s="33" t="str">
        <f>_xlfn.XLOOKUP(A:A,'Medical Examination'!A:A,'Medical Examination'!D:D)</f>
        <v>yes</v>
      </c>
      <c r="H103" s="33" t="str">
        <f>_xlfn.XLOOKUP(A:A,'Medical Examination'!A:A,'Medical Examination'!E:E)</f>
        <v>No</v>
      </c>
      <c r="I103" s="33" t="str">
        <f>_xlfn.XLOOKUP(A:A,'Medical Examination'!A:A,'Medical Examination'!F:F)</f>
        <v>No</v>
      </c>
      <c r="J103" s="33">
        <f>_xlfn.XLOOKUP(A:A,'Medical Examination'!A:A,'Medical Examination'!G:G)</f>
        <v>0</v>
      </c>
      <c r="K103" s="33" t="str">
        <f>_xlfn.XLOOKUP(A:A,'Medical Examination'!A:A,'Medical Examination'!H:H)</f>
        <v>yes</v>
      </c>
      <c r="L103" s="32" t="str">
        <f>_xlfn.XLOOKUP(A:A,'Medical Examination'!A:A,'Medical Examination'!I:I)</f>
        <v>Obesity</v>
      </c>
      <c r="M103" s="31" t="str">
        <f>_xlfn.XLOOKUP(A:A,'Medical Examination'!A:A,'Medical Examination'!J:J)</f>
        <v>Diabetic</v>
      </c>
      <c r="N103" s="34">
        <f>_xlfn.XLOOKUP(Healthcare!A:A,Table4_2[Customer ID],Table4_2[Date of Birth])</f>
        <v>29795</v>
      </c>
      <c r="O103" s="35">
        <f>_xlfn.XLOOKUP(A:A,Table4_2[Customer ID],Table4_2[Charges])</f>
        <v>40208.559999999998</v>
      </c>
      <c r="P103" s="33" t="str">
        <f>_xlfn.XLOOKUP(A:A,Table4_2[Customer ID],Table4_2[Hospital tier])</f>
        <v>tier - 1</v>
      </c>
      <c r="Q103" s="33" t="str">
        <f>_xlfn.XLOOKUP(A:A,'Hospital details'!A:A,'Hospital details'!F:F)</f>
        <v>tier - 2</v>
      </c>
      <c r="R103" s="33" t="str">
        <f>_xlfn.XLOOKUP(Healthcare!A:A,'Hospital details'!A:A,'Hospital details'!G:G)</f>
        <v>R1011</v>
      </c>
      <c r="S103" s="36">
        <f>_xlfn.XLOOKUP(A:A,'Hospital details'!A:A,'Hospital details'!H:H)</f>
        <v>41</v>
      </c>
      <c r="T103" s="8"/>
    </row>
    <row r="104" spans="1:20" ht="18" x14ac:dyDescent="0.35">
      <c r="A104" s="37" t="s">
        <v>108</v>
      </c>
      <c r="B104" s="31" t="str" cm="1">
        <f t="array" ref="B104">_xlfn.XLOOKUP(_xlfn.SINGLE(A:A),'Customer Name'!A:A,Table14_3[[#All],[Title]])</f>
        <v>Ms</v>
      </c>
      <c r="C104" s="32" t="str" cm="1">
        <f t="array" ref="C104">_xlfn.XLOOKUP(_xlfn.SINGLE(A:A),'Customer Name'!A:A,Table14_3[[#All],[First Name]])</f>
        <v>Robert M</v>
      </c>
      <c r="D104" s="32" t="str" cm="1">
        <f t="array" ref="D104">_xlfn.XLOOKUP(_xlfn.SINGLE(A:A),'Customer Name'!A:A,Table14_3[[#All],[Last Name]])</f>
        <v>Burns</v>
      </c>
      <c r="E104" s="32">
        <f>_xlfn.XLOOKUP(A:A,'Medical Examination'!A:A,'Medical Examination'!B:B)</f>
        <v>49.48</v>
      </c>
      <c r="F104" s="32">
        <f>_xlfn.XLOOKUP(A:A,'Medical Examination'!A:A,'Medical Examination'!C:C)</f>
        <v>4.96</v>
      </c>
      <c r="G104" s="33" t="str">
        <f>_xlfn.XLOOKUP(A:A,'Medical Examination'!A:A,'Medical Examination'!D:D)</f>
        <v>No</v>
      </c>
      <c r="H104" s="33" t="str">
        <f>_xlfn.XLOOKUP(A:A,'Medical Examination'!A:A,'Medical Examination'!E:E)</f>
        <v>No</v>
      </c>
      <c r="I104" s="33" t="str">
        <f>_xlfn.XLOOKUP(A:A,'Medical Examination'!A:A,'Medical Examination'!F:F)</f>
        <v>Yes</v>
      </c>
      <c r="J104" s="33">
        <f>_xlfn.XLOOKUP(A:A,'Medical Examination'!A:A,'Medical Examination'!G:G)</f>
        <v>1</v>
      </c>
      <c r="K104" s="33" t="str">
        <f>_xlfn.XLOOKUP(A:A,'Medical Examination'!A:A,'Medical Examination'!H:H)</f>
        <v>yes</v>
      </c>
      <c r="L104" s="32" t="str">
        <f>_xlfn.XLOOKUP(A:A,'Medical Examination'!A:A,'Medical Examination'!I:I)</f>
        <v>Obesity</v>
      </c>
      <c r="M104" s="31" t="str">
        <f>_xlfn.XLOOKUP(A:A,'Medical Examination'!A:A,'Medical Examination'!J:J)</f>
        <v>Normal</v>
      </c>
      <c r="N104" s="34">
        <f>_xlfn.XLOOKUP(Healthcare!A:A,Table4_2[Customer ID],Table4_2[Date of Birth])</f>
        <v>29085</v>
      </c>
      <c r="O104" s="35">
        <f>_xlfn.XLOOKUP(A:A,Table4_2[Customer ID],Table4_2[Charges])</f>
        <v>40204.83</v>
      </c>
      <c r="P104" s="33" t="str">
        <f>_xlfn.XLOOKUP(A:A,Table4_2[Customer ID],Table4_2[Hospital tier])</f>
        <v>tier - 1</v>
      </c>
      <c r="Q104" s="33" t="str">
        <f>_xlfn.XLOOKUP(A:A,'Hospital details'!A:A,'Hospital details'!F:F)</f>
        <v>tier - 3</v>
      </c>
      <c r="R104" s="33" t="str">
        <f>_xlfn.XLOOKUP(Healthcare!A:A,'Hospital details'!A:A,'Hospital details'!G:G)</f>
        <v>R1012</v>
      </c>
      <c r="S104" s="36">
        <f>_xlfn.XLOOKUP(A:A,'Hospital details'!A:A,'Hospital details'!H:H)</f>
        <v>43</v>
      </c>
      <c r="T104" s="8"/>
    </row>
    <row r="105" spans="1:20" ht="18" x14ac:dyDescent="0.35">
      <c r="A105" s="37" t="s">
        <v>109</v>
      </c>
      <c r="B105" s="31" t="str" cm="1">
        <f t="array" ref="B105">_xlfn.XLOOKUP(_xlfn.SINGLE(A:A),'Customer Name'!A:A,Table14_3[[#All],[Title]])</f>
        <v>Mr</v>
      </c>
      <c r="C105" s="32" t="str" cm="1">
        <f t="array" ref="C105">_xlfn.XLOOKUP(_xlfn.SINGLE(A:A),'Customer Name'!A:A,Table14_3[[#All],[First Name]])</f>
        <v>Ricardo</v>
      </c>
      <c r="D105" s="32" t="str" cm="1">
        <f t="array" ref="D105">_xlfn.XLOOKUP(_xlfn.SINGLE(A:A),'Customer Name'!A:A,Table14_3[[#All],[Last Name]])</f>
        <v>Maldonado</v>
      </c>
      <c r="E105" s="32">
        <f>_xlfn.XLOOKUP(A:A,'Medical Examination'!A:A,'Medical Examination'!B:B)</f>
        <v>34.1</v>
      </c>
      <c r="F105" s="32">
        <f>_xlfn.XLOOKUP(A:A,'Medical Examination'!A:A,'Medical Examination'!C:C)</f>
        <v>4.43</v>
      </c>
      <c r="G105" s="33" t="str">
        <f>_xlfn.XLOOKUP(A:A,'Medical Examination'!A:A,'Medical Examination'!D:D)</f>
        <v>yes</v>
      </c>
      <c r="H105" s="33" t="str">
        <f>_xlfn.XLOOKUP(A:A,'Medical Examination'!A:A,'Medical Examination'!E:E)</f>
        <v>No</v>
      </c>
      <c r="I105" s="33" t="str">
        <f>_xlfn.XLOOKUP(A:A,'Medical Examination'!A:A,'Medical Examination'!F:F)</f>
        <v>No</v>
      </c>
      <c r="J105" s="33">
        <f>_xlfn.XLOOKUP(A:A,'Medical Examination'!A:A,'Medical Examination'!G:G)</f>
        <v>0</v>
      </c>
      <c r="K105" s="33" t="str">
        <f>_xlfn.XLOOKUP(A:A,'Medical Examination'!A:A,'Medical Examination'!H:H)</f>
        <v>yes</v>
      </c>
      <c r="L105" s="32" t="str">
        <f>_xlfn.XLOOKUP(A:A,'Medical Examination'!A:A,'Medical Examination'!I:I)</f>
        <v>Obesity</v>
      </c>
      <c r="M105" s="31" t="str">
        <f>_xlfn.XLOOKUP(A:A,'Medical Examination'!A:A,'Medical Examination'!J:J)</f>
        <v>Normal</v>
      </c>
      <c r="N105" s="34">
        <f>_xlfn.XLOOKUP(Healthcare!A:A,Table4_2[Customer ID],Table4_2[Date of Birth])</f>
        <v>31341</v>
      </c>
      <c r="O105" s="35">
        <f>_xlfn.XLOOKUP(A:A,Table4_2[Customer ID],Table4_2[Charges])</f>
        <v>40182.25</v>
      </c>
      <c r="P105" s="33" t="str">
        <f>_xlfn.XLOOKUP(A:A,Table4_2[Customer ID],Table4_2[Hospital tier])</f>
        <v>tier - 1</v>
      </c>
      <c r="Q105" s="33" t="str">
        <f>_xlfn.XLOOKUP(A:A,'Hospital details'!A:A,'Hospital details'!F:F)</f>
        <v>tier - 2</v>
      </c>
      <c r="R105" s="33" t="str">
        <f>_xlfn.XLOOKUP(Healthcare!A:A,'Hospital details'!A:A,'Hospital details'!G:G)</f>
        <v>R1011</v>
      </c>
      <c r="S105" s="36">
        <f>_xlfn.XLOOKUP(A:A,'Hospital details'!A:A,'Hospital details'!H:H)</f>
        <v>37</v>
      </c>
      <c r="T105" s="8"/>
    </row>
    <row r="106" spans="1:20" ht="18" x14ac:dyDescent="0.35">
      <c r="A106" s="37" t="s">
        <v>110</v>
      </c>
      <c r="B106" s="31" t="str" cm="1">
        <f t="array" ref="B106">_xlfn.XLOOKUP(_xlfn.SINGLE(A:A),'Customer Name'!A:A,Table14_3[[#All],[Title]])</f>
        <v>Mr</v>
      </c>
      <c r="C106" s="32" t="str" cm="1">
        <f t="array" ref="C106">_xlfn.XLOOKUP(_xlfn.SINGLE(A:A),'Customer Name'!A:A,Table14_3[[#All],[First Name]])</f>
        <v>Gedion</v>
      </c>
      <c r="D106" s="32" t="str" cm="1">
        <f t="array" ref="D106">_xlfn.XLOOKUP(_xlfn.SINGLE(A:A),'Customer Name'!A:A,Table14_3[[#All],[Last Name]])</f>
        <v>Yitref</v>
      </c>
      <c r="E106" s="32">
        <f>_xlfn.XLOOKUP(A:A,'Medical Examination'!A:A,'Medical Examination'!B:B)</f>
        <v>35.299999999999997</v>
      </c>
      <c r="F106" s="32">
        <f>_xlfn.XLOOKUP(A:A,'Medical Examination'!A:A,'Medical Examination'!C:C)</f>
        <v>5.82</v>
      </c>
      <c r="G106" s="33" t="str">
        <f>_xlfn.XLOOKUP(A:A,'Medical Examination'!A:A,'Medical Examination'!D:D)</f>
        <v>yes</v>
      </c>
      <c r="H106" s="33" t="str">
        <f>_xlfn.XLOOKUP(A:A,'Medical Examination'!A:A,'Medical Examination'!E:E)</f>
        <v>No</v>
      </c>
      <c r="I106" s="33" t="str">
        <f>_xlfn.XLOOKUP(A:A,'Medical Examination'!A:A,'Medical Examination'!F:F)</f>
        <v>Yes</v>
      </c>
      <c r="J106" s="33">
        <f>_xlfn.XLOOKUP(A:A,'Medical Examination'!A:A,'Medical Examination'!G:G)</f>
        <v>1</v>
      </c>
      <c r="K106" s="33" t="str">
        <f>_xlfn.XLOOKUP(A:A,'Medical Examination'!A:A,'Medical Examination'!H:H)</f>
        <v>yes</v>
      </c>
      <c r="L106" s="32" t="str">
        <f>_xlfn.XLOOKUP(A:A,'Medical Examination'!A:A,'Medical Examination'!I:I)</f>
        <v>Obesity</v>
      </c>
      <c r="M106" s="31" t="str">
        <f>_xlfn.XLOOKUP(A:A,'Medical Examination'!A:A,'Medical Examination'!J:J)</f>
        <v>Prediabetic</v>
      </c>
      <c r="N106" s="34">
        <f>_xlfn.XLOOKUP(Healthcare!A:A,Table4_2[Customer ID],Table4_2[Date of Birth])</f>
        <v>30603</v>
      </c>
      <c r="O106" s="35">
        <f>_xlfn.XLOOKUP(A:A,Table4_2[Customer ID],Table4_2[Charges])</f>
        <v>40103.89</v>
      </c>
      <c r="P106" s="33" t="str">
        <f>_xlfn.XLOOKUP(A:A,Table4_2[Customer ID],Table4_2[Hospital tier])</f>
        <v>tier - 1</v>
      </c>
      <c r="Q106" s="33" t="str">
        <f>_xlfn.XLOOKUP(A:A,'Hospital details'!A:A,'Hospital details'!F:F)</f>
        <v>tier - 2</v>
      </c>
      <c r="R106" s="33" t="str">
        <f>_xlfn.XLOOKUP(Healthcare!A:A,'Hospital details'!A:A,'Hospital details'!G:G)</f>
        <v>R1011</v>
      </c>
      <c r="S106" s="36">
        <f>_xlfn.XLOOKUP(A:A,'Hospital details'!A:A,'Hospital details'!H:H)</f>
        <v>39</v>
      </c>
      <c r="T106" s="8"/>
    </row>
    <row r="107" spans="1:20" ht="18" x14ac:dyDescent="0.35">
      <c r="A107" s="37" t="s">
        <v>111</v>
      </c>
      <c r="B107" s="31" t="str" cm="1">
        <f t="array" ref="B107">_xlfn.XLOOKUP(_xlfn.SINGLE(A:A),'Customer Name'!A:A,Table14_3[[#All],[Title]])</f>
        <v>Ms</v>
      </c>
      <c r="C107" s="32" t="str" cm="1">
        <f t="array" ref="C107">_xlfn.XLOOKUP(_xlfn.SINGLE(A:A),'Customer Name'!A:A,Table14_3[[#All],[First Name]])</f>
        <v>Mark</v>
      </c>
      <c r="D107" s="32" t="str" cm="1">
        <f t="array" ref="D107">_xlfn.XLOOKUP(_xlfn.SINGLE(A:A),'Customer Name'!A:A,Table14_3[[#All],[Last Name]])</f>
        <v>Loudon-Brown</v>
      </c>
      <c r="E107" s="32">
        <f>_xlfn.XLOOKUP(A:A,'Medical Examination'!A:A,'Medical Examination'!B:B)</f>
        <v>43.83</v>
      </c>
      <c r="F107" s="32">
        <f>_xlfn.XLOOKUP(A:A,'Medical Examination'!A:A,'Medical Examination'!C:C)</f>
        <v>6.03</v>
      </c>
      <c r="G107" s="33" t="str">
        <f>_xlfn.XLOOKUP(A:A,'Medical Examination'!A:A,'Medical Examination'!D:D)</f>
        <v>yes</v>
      </c>
      <c r="H107" s="33" t="str">
        <f>_xlfn.XLOOKUP(A:A,'Medical Examination'!A:A,'Medical Examination'!E:E)</f>
        <v>No</v>
      </c>
      <c r="I107" s="33" t="str">
        <f>_xlfn.XLOOKUP(A:A,'Medical Examination'!A:A,'Medical Examination'!F:F)</f>
        <v>No</v>
      </c>
      <c r="J107" s="33">
        <f>_xlfn.XLOOKUP(A:A,'Medical Examination'!A:A,'Medical Examination'!G:G)</f>
        <v>2</v>
      </c>
      <c r="K107" s="33" t="str">
        <f>_xlfn.XLOOKUP(A:A,'Medical Examination'!A:A,'Medical Examination'!H:H)</f>
        <v>yes</v>
      </c>
      <c r="L107" s="32" t="str">
        <f>_xlfn.XLOOKUP(A:A,'Medical Examination'!A:A,'Medical Examination'!I:I)</f>
        <v>Obesity</v>
      </c>
      <c r="M107" s="31" t="str">
        <f>_xlfn.XLOOKUP(A:A,'Medical Examination'!A:A,'Medical Examination'!J:J)</f>
        <v>Prediabetic</v>
      </c>
      <c r="N107" s="34">
        <f>_xlfn.XLOOKUP(Healthcare!A:A,Table4_2[Customer ID],Table4_2[Date of Birth])</f>
        <v>24331</v>
      </c>
      <c r="O107" s="35">
        <f>_xlfn.XLOOKUP(A:A,Table4_2[Customer ID],Table4_2[Charges])</f>
        <v>40069.440000000002</v>
      </c>
      <c r="P107" s="33" t="str">
        <f>_xlfn.XLOOKUP(A:A,Table4_2[Customer ID],Table4_2[Hospital tier])</f>
        <v>tier - 1</v>
      </c>
      <c r="Q107" s="33" t="str">
        <f>_xlfn.XLOOKUP(A:A,'Hospital details'!A:A,'Hospital details'!F:F)</f>
        <v>tier - 3</v>
      </c>
      <c r="R107" s="33" t="str">
        <f>_xlfn.XLOOKUP(Healthcare!A:A,'Hospital details'!A:A,'Hospital details'!G:G)</f>
        <v>R1011</v>
      </c>
      <c r="S107" s="36">
        <f>_xlfn.XLOOKUP(A:A,'Hospital details'!A:A,'Hospital details'!H:H)</f>
        <v>56</v>
      </c>
      <c r="T107" s="8"/>
    </row>
    <row r="108" spans="1:20" ht="18" x14ac:dyDescent="0.35">
      <c r="A108" s="37" t="s">
        <v>112</v>
      </c>
      <c r="B108" s="31" t="str" cm="1">
        <f t="array" ref="B108">_xlfn.XLOOKUP(_xlfn.SINGLE(A:A),'Customer Name'!A:A,Table14_3[[#All],[Title]])</f>
        <v>Mr</v>
      </c>
      <c r="C108" s="32" t="str" cm="1">
        <f t="array" ref="C108">_xlfn.XLOOKUP(_xlfn.SINGLE(A:A),'Customer Name'!A:A,Table14_3[[#All],[First Name]])</f>
        <v>Gamini P</v>
      </c>
      <c r="D108" s="32" t="str" cm="1">
        <f t="array" ref="D108">_xlfn.XLOOKUP(_xlfn.SINGLE(A:A),'Customer Name'!A:A,Table14_3[[#All],[Last Name]])</f>
        <v>Sugathadasa</v>
      </c>
      <c r="E108" s="32">
        <f>_xlfn.XLOOKUP(A:A,'Medical Examination'!A:A,'Medical Examination'!B:B)</f>
        <v>50.07</v>
      </c>
      <c r="F108" s="32">
        <f>_xlfn.XLOOKUP(A:A,'Medical Examination'!A:A,'Medical Examination'!C:C)</f>
        <v>9.27</v>
      </c>
      <c r="G108" s="33" t="str">
        <f>_xlfn.XLOOKUP(A:A,'Medical Examination'!A:A,'Medical Examination'!D:D)</f>
        <v>No</v>
      </c>
      <c r="H108" s="33" t="str">
        <f>_xlfn.XLOOKUP(A:A,'Medical Examination'!A:A,'Medical Examination'!E:E)</f>
        <v>No</v>
      </c>
      <c r="I108" s="33" t="str">
        <f>_xlfn.XLOOKUP(A:A,'Medical Examination'!A:A,'Medical Examination'!F:F)</f>
        <v>No</v>
      </c>
      <c r="J108" s="33">
        <f>_xlfn.XLOOKUP(A:A,'Medical Examination'!A:A,'Medical Examination'!G:G)</f>
        <v>0</v>
      </c>
      <c r="K108" s="33" t="str">
        <f>_xlfn.XLOOKUP(A:A,'Medical Examination'!A:A,'Medical Examination'!H:H)</f>
        <v>yes</v>
      </c>
      <c r="L108" s="32" t="str">
        <f>_xlfn.XLOOKUP(A:A,'Medical Examination'!A:A,'Medical Examination'!I:I)</f>
        <v>Obesity</v>
      </c>
      <c r="M108" s="31" t="str">
        <f>_xlfn.XLOOKUP(A:A,'Medical Examination'!A:A,'Medical Examination'!J:J)</f>
        <v>Diabetic</v>
      </c>
      <c r="N108" s="34">
        <f>_xlfn.XLOOKUP(Healthcare!A:A,Table4_2[Customer ID],Table4_2[Date of Birth])</f>
        <v>28844</v>
      </c>
      <c r="O108" s="35">
        <f>_xlfn.XLOOKUP(A:A,Table4_2[Customer ID],Table4_2[Charges])</f>
        <v>40054.730000000003</v>
      </c>
      <c r="P108" s="33" t="str">
        <f>_xlfn.XLOOKUP(A:A,Table4_2[Customer ID],Table4_2[Hospital tier])</f>
        <v>tier - 1</v>
      </c>
      <c r="Q108" s="33" t="str">
        <f>_xlfn.XLOOKUP(A:A,'Hospital details'!A:A,'Hospital details'!F:F)</f>
        <v>tier - 3</v>
      </c>
      <c r="R108" s="33" t="str">
        <f>_xlfn.XLOOKUP(Healthcare!A:A,'Hospital details'!A:A,'Hospital details'!G:G)</f>
        <v>R1011</v>
      </c>
      <c r="S108" s="36">
        <f>_xlfn.XLOOKUP(A:A,'Hospital details'!A:A,'Hospital details'!H:H)</f>
        <v>44</v>
      </c>
      <c r="T108" s="8"/>
    </row>
    <row r="109" spans="1:20" ht="18" x14ac:dyDescent="0.35">
      <c r="A109" s="37" t="s">
        <v>113</v>
      </c>
      <c r="B109" s="31" t="str" cm="1">
        <f t="array" ref="B109">_xlfn.XLOOKUP(_xlfn.SINGLE(A:A),'Customer Name'!A:A,Table14_3[[#All],[Title]])</f>
        <v>Ms</v>
      </c>
      <c r="C109" s="32" t="str" cm="1">
        <f t="array" ref="C109">_xlfn.XLOOKUP(_xlfn.SINGLE(A:A),'Customer Name'!A:A,Table14_3[[#All],[First Name]])</f>
        <v>Emily J</v>
      </c>
      <c r="D109" s="32" t="str" cm="1">
        <f t="array" ref="D109">_xlfn.XLOOKUP(_xlfn.SINGLE(A:A),'Customer Name'!A:A,Table14_3[[#All],[Last Name]])</f>
        <v>Ganley</v>
      </c>
      <c r="E109" s="32">
        <f>_xlfn.XLOOKUP(A:A,'Medical Examination'!A:A,'Medical Examination'!B:B)</f>
        <v>32.774999999999999</v>
      </c>
      <c r="F109" s="32">
        <f>_xlfn.XLOOKUP(A:A,'Medical Examination'!A:A,'Medical Examination'!C:C)</f>
        <v>5.53</v>
      </c>
      <c r="G109" s="33" t="str">
        <f>_xlfn.XLOOKUP(A:A,'Medical Examination'!A:A,'Medical Examination'!D:D)</f>
        <v>No</v>
      </c>
      <c r="H109" s="33" t="str">
        <f>_xlfn.XLOOKUP(A:A,'Medical Examination'!A:A,'Medical Examination'!E:E)</f>
        <v>No</v>
      </c>
      <c r="I109" s="33" t="str">
        <f>_xlfn.XLOOKUP(A:A,'Medical Examination'!A:A,'Medical Examination'!F:F)</f>
        <v>No</v>
      </c>
      <c r="J109" s="33">
        <f>_xlfn.XLOOKUP(A:A,'Medical Examination'!A:A,'Medical Examination'!G:G)</f>
        <v>0</v>
      </c>
      <c r="K109" s="33" t="str">
        <f>_xlfn.XLOOKUP(A:A,'Medical Examination'!A:A,'Medical Examination'!H:H)</f>
        <v>yes</v>
      </c>
      <c r="L109" s="32" t="str">
        <f>_xlfn.XLOOKUP(A:A,'Medical Examination'!A:A,'Medical Examination'!I:I)</f>
        <v>Obesity</v>
      </c>
      <c r="M109" s="31" t="str">
        <f>_xlfn.XLOOKUP(A:A,'Medical Examination'!A:A,'Medical Examination'!J:J)</f>
        <v>Normal</v>
      </c>
      <c r="N109" s="34">
        <f>_xlfn.XLOOKUP(Healthcare!A:A,Table4_2[Customer ID],Table4_2[Date of Birth])</f>
        <v>30310</v>
      </c>
      <c r="O109" s="35">
        <f>_xlfn.XLOOKUP(A:A,Table4_2[Customer ID],Table4_2[Charges])</f>
        <v>40003.33</v>
      </c>
      <c r="P109" s="33" t="str">
        <f>_xlfn.XLOOKUP(A:A,Table4_2[Customer ID],Table4_2[Hospital tier])</f>
        <v>tier - 1</v>
      </c>
      <c r="Q109" s="33" t="str">
        <f>_xlfn.XLOOKUP(A:A,'Hospital details'!A:A,'Hospital details'!F:F)</f>
        <v>tier - 1</v>
      </c>
      <c r="R109" s="33" t="str">
        <f>_xlfn.XLOOKUP(Healthcare!A:A,'Hospital details'!A:A,'Hospital details'!G:G)</f>
        <v>R1012</v>
      </c>
      <c r="S109" s="36">
        <f>_xlfn.XLOOKUP(A:A,'Hospital details'!A:A,'Hospital details'!H:H)</f>
        <v>40</v>
      </c>
      <c r="T109" s="8"/>
    </row>
    <row r="110" spans="1:20" ht="18" x14ac:dyDescent="0.35">
      <c r="A110" s="37" t="s">
        <v>114</v>
      </c>
      <c r="B110" s="31" t="str" cm="1">
        <f t="array" ref="B110">_xlfn.XLOOKUP(_xlfn.SINGLE(A:A),'Customer Name'!A:A,Table14_3[[#All],[Title]])</f>
        <v>Mr</v>
      </c>
      <c r="C110" s="32" t="str" cm="1">
        <f t="array" ref="C110">_xlfn.XLOOKUP(_xlfn.SINGLE(A:A),'Customer Name'!A:A,Table14_3[[#All],[First Name]])</f>
        <v>Amanda</v>
      </c>
      <c r="D110" s="32" t="str" cm="1">
        <f t="array" ref="D110">_xlfn.XLOOKUP(_xlfn.SINGLE(A:A),'Customer Name'!A:A,Table14_3[[#All],[Last Name]])</f>
        <v>Potter</v>
      </c>
      <c r="E110" s="32">
        <f>_xlfn.XLOOKUP(A:A,'Medical Examination'!A:A,'Medical Examination'!B:B)</f>
        <v>34.104999999999997</v>
      </c>
      <c r="F110" s="32">
        <f>_xlfn.XLOOKUP(A:A,'Medical Examination'!A:A,'Medical Examination'!C:C)</f>
        <v>5.07</v>
      </c>
      <c r="G110" s="33" t="str">
        <f>_xlfn.XLOOKUP(A:A,'Medical Examination'!A:A,'Medical Examination'!D:D)</f>
        <v>No</v>
      </c>
      <c r="H110" s="33" t="str">
        <f>_xlfn.XLOOKUP(A:A,'Medical Examination'!A:A,'Medical Examination'!E:E)</f>
        <v>No</v>
      </c>
      <c r="I110" s="33" t="str">
        <f>_xlfn.XLOOKUP(A:A,'Medical Examination'!A:A,'Medical Examination'!F:F)</f>
        <v>No</v>
      </c>
      <c r="J110" s="33">
        <f>_xlfn.XLOOKUP(A:A,'Medical Examination'!A:A,'Medical Examination'!G:G)</f>
        <v>1</v>
      </c>
      <c r="K110" s="33" t="str">
        <f>_xlfn.XLOOKUP(A:A,'Medical Examination'!A:A,'Medical Examination'!H:H)</f>
        <v>yes</v>
      </c>
      <c r="L110" s="32" t="str">
        <f>_xlfn.XLOOKUP(A:A,'Medical Examination'!A:A,'Medical Examination'!I:I)</f>
        <v>Obesity</v>
      </c>
      <c r="M110" s="31" t="str">
        <f>_xlfn.XLOOKUP(A:A,'Medical Examination'!A:A,'Medical Examination'!J:J)</f>
        <v>Normal</v>
      </c>
      <c r="N110" s="34">
        <f>_xlfn.XLOOKUP(Healthcare!A:A,Table4_2[Customer ID],Table4_2[Date of Birth])</f>
        <v>31997</v>
      </c>
      <c r="O110" s="35">
        <f>_xlfn.XLOOKUP(A:A,Table4_2[Customer ID],Table4_2[Charges])</f>
        <v>39983.43</v>
      </c>
      <c r="P110" s="33" t="str">
        <f>_xlfn.XLOOKUP(A:A,Table4_2[Customer ID],Table4_2[Hospital tier])</f>
        <v>tier - 2</v>
      </c>
      <c r="Q110" s="33" t="str">
        <f>_xlfn.XLOOKUP(A:A,'Hospital details'!A:A,'Hospital details'!F:F)</f>
        <v>tier - 3</v>
      </c>
      <c r="R110" s="33" t="str">
        <f>_xlfn.XLOOKUP(Healthcare!A:A,'Hospital details'!A:A,'Hospital details'!G:G)</f>
        <v>R1012</v>
      </c>
      <c r="S110" s="36">
        <f>_xlfn.XLOOKUP(A:A,'Hospital details'!A:A,'Hospital details'!H:H)</f>
        <v>35</v>
      </c>
      <c r="T110" s="8"/>
    </row>
    <row r="111" spans="1:20" ht="18" x14ac:dyDescent="0.35">
      <c r="A111" s="37" t="s">
        <v>115</v>
      </c>
      <c r="B111" s="31" t="str" cm="1">
        <f t="array" ref="B111">_xlfn.XLOOKUP(_xlfn.SINGLE(A:A),'Customer Name'!A:A,Table14_3[[#All],[Title]])</f>
        <v>Mr</v>
      </c>
      <c r="C111" s="32" t="str" cm="1">
        <f t="array" ref="C111">_xlfn.XLOOKUP(_xlfn.SINGLE(A:A),'Customer Name'!A:A,Table14_3[[#All],[First Name]])</f>
        <v>Nicholas</v>
      </c>
      <c r="D111" s="32" t="str" cm="1">
        <f t="array" ref="D111">_xlfn.XLOOKUP(_xlfn.SINGLE(A:A),'Customer Name'!A:A,Table14_3[[#All],[Last Name]])</f>
        <v>Rasmussen</v>
      </c>
      <c r="E111" s="32">
        <f>_xlfn.XLOOKUP(A:A,'Medical Examination'!A:A,'Medical Examination'!B:B)</f>
        <v>48.93</v>
      </c>
      <c r="F111" s="32">
        <f>_xlfn.XLOOKUP(A:A,'Medical Examination'!A:A,'Medical Examination'!C:C)</f>
        <v>11.17</v>
      </c>
      <c r="G111" s="33" t="str">
        <f>_xlfn.XLOOKUP(A:A,'Medical Examination'!A:A,'Medical Examination'!D:D)</f>
        <v>yes</v>
      </c>
      <c r="H111" s="33" t="str">
        <f>_xlfn.XLOOKUP(A:A,'Medical Examination'!A:A,'Medical Examination'!E:E)</f>
        <v>No</v>
      </c>
      <c r="I111" s="33" t="str">
        <f>_xlfn.XLOOKUP(A:A,'Medical Examination'!A:A,'Medical Examination'!F:F)</f>
        <v>No</v>
      </c>
      <c r="J111" s="33">
        <f>_xlfn.XLOOKUP(A:A,'Medical Examination'!A:A,'Medical Examination'!G:G)</f>
        <v>1</v>
      </c>
      <c r="K111" s="33" t="str">
        <f>_xlfn.XLOOKUP(A:A,'Medical Examination'!A:A,'Medical Examination'!H:H)</f>
        <v>yes</v>
      </c>
      <c r="L111" s="32" t="str">
        <f>_xlfn.XLOOKUP(A:A,'Medical Examination'!A:A,'Medical Examination'!I:I)</f>
        <v>Obesity</v>
      </c>
      <c r="M111" s="31" t="str">
        <f>_xlfn.XLOOKUP(A:A,'Medical Examination'!A:A,'Medical Examination'!J:J)</f>
        <v>Diabetic</v>
      </c>
      <c r="N111" s="34">
        <f>_xlfn.XLOOKUP(Healthcare!A:A,Table4_2[Customer ID],Table4_2[Date of Birth])</f>
        <v>27730</v>
      </c>
      <c r="O111" s="35">
        <f>_xlfn.XLOOKUP(A:A,Table4_2[Customer ID],Table4_2[Charges])</f>
        <v>39963.120000000003</v>
      </c>
      <c r="P111" s="33" t="str">
        <f>_xlfn.XLOOKUP(A:A,Table4_2[Customer ID],Table4_2[Hospital tier])</f>
        <v>tier - 2</v>
      </c>
      <c r="Q111" s="33" t="str">
        <f>_xlfn.XLOOKUP(A:A,'Hospital details'!A:A,'Hospital details'!F:F)</f>
        <v>tier - 2</v>
      </c>
      <c r="R111" s="33" t="str">
        <f>_xlfn.XLOOKUP(Healthcare!A:A,'Hospital details'!A:A,'Hospital details'!G:G)</f>
        <v>R1011</v>
      </c>
      <c r="S111" s="36">
        <f>_xlfn.XLOOKUP(A:A,'Hospital details'!A:A,'Hospital details'!H:H)</f>
        <v>47</v>
      </c>
      <c r="T111" s="8"/>
    </row>
    <row r="112" spans="1:20" ht="18" x14ac:dyDescent="0.35">
      <c r="A112" s="37" t="s">
        <v>116</v>
      </c>
      <c r="B112" s="31" t="str" cm="1">
        <f t="array" ref="B112">_xlfn.XLOOKUP(_xlfn.SINGLE(A:A),'Customer Name'!A:A,Table14_3[[#All],[Title]])</f>
        <v>Ms</v>
      </c>
      <c r="C112" s="32" t="str" cm="1">
        <f t="array" ref="C112">_xlfn.XLOOKUP(_xlfn.SINGLE(A:A),'Customer Name'!A:A,Table14_3[[#All],[First Name]])</f>
        <v>Knox</v>
      </c>
      <c r="D112" s="32" t="str" cm="1">
        <f t="array" ref="D112">_xlfn.XLOOKUP(_xlfn.SINGLE(A:A),'Customer Name'!A:A,Table14_3[[#All],[Last Name]])</f>
        <v>Robinson</v>
      </c>
      <c r="E112" s="32">
        <f>_xlfn.XLOOKUP(A:A,'Medical Examination'!A:A,'Medical Examination'!B:B)</f>
        <v>37.07</v>
      </c>
      <c r="F112" s="32">
        <f>_xlfn.XLOOKUP(A:A,'Medical Examination'!A:A,'Medical Examination'!C:C)</f>
        <v>6.14</v>
      </c>
      <c r="G112" s="33" t="str">
        <f>_xlfn.XLOOKUP(A:A,'Medical Examination'!A:A,'Medical Examination'!D:D)</f>
        <v>yes</v>
      </c>
      <c r="H112" s="33" t="str">
        <f>_xlfn.XLOOKUP(A:A,'Medical Examination'!A:A,'Medical Examination'!E:E)</f>
        <v>No</v>
      </c>
      <c r="I112" s="33" t="str">
        <f>_xlfn.XLOOKUP(A:A,'Medical Examination'!A:A,'Medical Examination'!F:F)</f>
        <v>No</v>
      </c>
      <c r="J112" s="33">
        <f>_xlfn.XLOOKUP(A:A,'Medical Examination'!A:A,'Medical Examination'!G:G)</f>
        <v>0</v>
      </c>
      <c r="K112" s="33" t="str">
        <f>_xlfn.XLOOKUP(A:A,'Medical Examination'!A:A,'Medical Examination'!H:H)</f>
        <v>yes</v>
      </c>
      <c r="L112" s="32" t="str">
        <f>_xlfn.XLOOKUP(A:A,'Medical Examination'!A:A,'Medical Examination'!I:I)</f>
        <v>Obesity</v>
      </c>
      <c r="M112" s="31" t="str">
        <f>_xlfn.XLOOKUP(A:A,'Medical Examination'!A:A,'Medical Examination'!J:J)</f>
        <v>Prediabetic</v>
      </c>
      <c r="N112" s="34">
        <f>_xlfn.XLOOKUP(Healthcare!A:A,Table4_2[Customer ID],Table4_2[Date of Birth])</f>
        <v>31281</v>
      </c>
      <c r="O112" s="35">
        <f>_xlfn.XLOOKUP(A:A,Table4_2[Customer ID],Table4_2[Charges])</f>
        <v>39871.699999999997</v>
      </c>
      <c r="P112" s="33" t="str">
        <f>_xlfn.XLOOKUP(A:A,Table4_2[Customer ID],Table4_2[Hospital tier])</f>
        <v>tier - 1</v>
      </c>
      <c r="Q112" s="33" t="str">
        <f>_xlfn.XLOOKUP(A:A,'Hospital details'!A:A,'Hospital details'!F:F)</f>
        <v>tier - 2</v>
      </c>
      <c r="R112" s="33" t="str">
        <f>_xlfn.XLOOKUP(Healthcare!A:A,'Hospital details'!A:A,'Hospital details'!G:G)</f>
        <v>R1013</v>
      </c>
      <c r="S112" s="36">
        <f>_xlfn.XLOOKUP(A:A,'Hospital details'!A:A,'Hospital details'!H:H)</f>
        <v>37</v>
      </c>
      <c r="T112" s="8"/>
    </row>
    <row r="113" spans="1:20" ht="18" x14ac:dyDescent="0.35">
      <c r="A113" s="37" t="s">
        <v>117</v>
      </c>
      <c r="B113" s="31" t="str" cm="1">
        <f t="array" ref="B113">_xlfn.XLOOKUP(_xlfn.SINGLE(A:A),'Customer Name'!A:A,Table14_3[[#All],[Title]])</f>
        <v>Mr</v>
      </c>
      <c r="C113" s="32" t="str" cm="1">
        <f t="array" ref="C113">_xlfn.XLOOKUP(_xlfn.SINGLE(A:A),'Customer Name'!A:A,Table14_3[[#All],[First Name]])</f>
        <v>Yianna</v>
      </c>
      <c r="D113" s="32" t="str" cm="1">
        <f t="array" ref="D113">_xlfn.XLOOKUP(_xlfn.SINGLE(A:A),'Customer Name'!A:A,Table14_3[[#All],[Last Name]])</f>
        <v>Antonopoulos</v>
      </c>
      <c r="E113" s="32">
        <f>_xlfn.XLOOKUP(A:A,'Medical Examination'!A:A,'Medical Examination'!B:B)</f>
        <v>51.51</v>
      </c>
      <c r="F113" s="32">
        <f>_xlfn.XLOOKUP(A:A,'Medical Examination'!A:A,'Medical Examination'!C:C)</f>
        <v>6.26</v>
      </c>
      <c r="G113" s="33" t="str">
        <f>_xlfn.XLOOKUP(A:A,'Medical Examination'!A:A,'Medical Examination'!D:D)</f>
        <v>yes</v>
      </c>
      <c r="H113" s="33" t="str">
        <f>_xlfn.XLOOKUP(A:A,'Medical Examination'!A:A,'Medical Examination'!E:E)</f>
        <v>No</v>
      </c>
      <c r="I113" s="33" t="str">
        <f>_xlfn.XLOOKUP(A:A,'Medical Examination'!A:A,'Medical Examination'!F:F)</f>
        <v>Yes</v>
      </c>
      <c r="J113" s="33">
        <f>_xlfn.XLOOKUP(A:A,'Medical Examination'!A:A,'Medical Examination'!G:G)</f>
        <v>1</v>
      </c>
      <c r="K113" s="33" t="str">
        <f>_xlfn.XLOOKUP(A:A,'Medical Examination'!A:A,'Medical Examination'!H:H)</f>
        <v>yes</v>
      </c>
      <c r="L113" s="32" t="str">
        <f>_xlfn.XLOOKUP(A:A,'Medical Examination'!A:A,'Medical Examination'!I:I)</f>
        <v>Obesity</v>
      </c>
      <c r="M113" s="31" t="str">
        <f>_xlfn.XLOOKUP(A:A,'Medical Examination'!A:A,'Medical Examination'!J:J)</f>
        <v>Prediabetic</v>
      </c>
      <c r="N113" s="34">
        <f>_xlfn.XLOOKUP(Healthcare!A:A,Table4_2[Customer ID],Table4_2[Date of Birth])</f>
        <v>30468</v>
      </c>
      <c r="O113" s="35">
        <f>_xlfn.XLOOKUP(A:A,Table4_2[Customer ID],Table4_2[Charges])</f>
        <v>39865.699999999997</v>
      </c>
      <c r="P113" s="33" t="str">
        <f>_xlfn.XLOOKUP(A:A,Table4_2[Customer ID],Table4_2[Hospital tier])</f>
        <v>tier - 2</v>
      </c>
      <c r="Q113" s="33" t="str">
        <f>_xlfn.XLOOKUP(A:A,'Hospital details'!A:A,'Hospital details'!F:F)</f>
        <v>tier - 2</v>
      </c>
      <c r="R113" s="33" t="str">
        <f>_xlfn.XLOOKUP(Healthcare!A:A,'Hospital details'!A:A,'Hospital details'!G:G)</f>
        <v>R1011</v>
      </c>
      <c r="S113" s="36">
        <f>_xlfn.XLOOKUP(A:A,'Hospital details'!A:A,'Hospital details'!H:H)</f>
        <v>40</v>
      </c>
      <c r="T113" s="8"/>
    </row>
    <row r="114" spans="1:20" ht="18" x14ac:dyDescent="0.35">
      <c r="A114" s="37" t="s">
        <v>118</v>
      </c>
      <c r="B114" s="31" t="str" cm="1">
        <f t="array" ref="B114">_xlfn.XLOOKUP(_xlfn.SINGLE(A:A),'Customer Name'!A:A,Table14_3[[#All],[Title]])</f>
        <v>Mr</v>
      </c>
      <c r="C114" s="32" t="str" cm="1">
        <f t="array" ref="C114">_xlfn.XLOOKUP(_xlfn.SINGLE(A:A),'Customer Name'!A:A,Table14_3[[#All],[First Name]])</f>
        <v>Roberta</v>
      </c>
      <c r="D114" s="32" t="str" cm="1">
        <f t="array" ref="D114">_xlfn.XLOOKUP(_xlfn.SINGLE(A:A),'Customer Name'!A:A,Table14_3[[#All],[Last Name]])</f>
        <v>Groner</v>
      </c>
      <c r="E114" s="32">
        <f>_xlfn.XLOOKUP(A:A,'Medical Examination'!A:A,'Medical Examination'!B:B)</f>
        <v>34.799999999999997</v>
      </c>
      <c r="F114" s="32">
        <f>_xlfn.XLOOKUP(A:A,'Medical Examination'!A:A,'Medical Examination'!C:C)</f>
        <v>4.72</v>
      </c>
      <c r="G114" s="33" t="str">
        <f>_xlfn.XLOOKUP(A:A,'Medical Examination'!A:A,'Medical Examination'!D:D)</f>
        <v>yes</v>
      </c>
      <c r="H114" s="33" t="str">
        <f>_xlfn.XLOOKUP(A:A,'Medical Examination'!A:A,'Medical Examination'!E:E)</f>
        <v>No</v>
      </c>
      <c r="I114" s="33" t="str">
        <f>_xlfn.XLOOKUP(A:A,'Medical Examination'!A:A,'Medical Examination'!F:F)</f>
        <v>No</v>
      </c>
      <c r="J114" s="33">
        <f>_xlfn.XLOOKUP(A:A,'Medical Examination'!A:A,'Medical Examination'!G:G)</f>
        <v>0</v>
      </c>
      <c r="K114" s="33" t="str">
        <f>_xlfn.XLOOKUP(A:A,'Medical Examination'!A:A,'Medical Examination'!H:H)</f>
        <v>yes</v>
      </c>
      <c r="L114" s="32" t="str">
        <f>_xlfn.XLOOKUP(A:A,'Medical Examination'!A:A,'Medical Examination'!I:I)</f>
        <v>Obesity</v>
      </c>
      <c r="M114" s="31" t="str">
        <f>_xlfn.XLOOKUP(A:A,'Medical Examination'!A:A,'Medical Examination'!J:J)</f>
        <v>Normal</v>
      </c>
      <c r="N114" s="34">
        <f>_xlfn.XLOOKUP(Healthcare!A:A,Table4_2[Customer ID],Table4_2[Date of Birth])</f>
        <v>31245</v>
      </c>
      <c r="O114" s="35">
        <f>_xlfn.XLOOKUP(A:A,Table4_2[Customer ID],Table4_2[Charges])</f>
        <v>39836.519999999997</v>
      </c>
      <c r="P114" s="33" t="str">
        <f>_xlfn.XLOOKUP(A:A,Table4_2[Customer ID],Table4_2[Hospital tier])</f>
        <v>tier - 2</v>
      </c>
      <c r="Q114" s="33" t="str">
        <f>_xlfn.XLOOKUP(A:A,'Hospital details'!A:A,'Hospital details'!F:F)</f>
        <v>tier - 1</v>
      </c>
      <c r="R114" s="33" t="str">
        <f>_xlfn.XLOOKUP(Healthcare!A:A,'Hospital details'!A:A,'Hospital details'!G:G)</f>
        <v>R1011</v>
      </c>
      <c r="S114" s="36">
        <f>_xlfn.XLOOKUP(A:A,'Hospital details'!A:A,'Hospital details'!H:H)</f>
        <v>37</v>
      </c>
      <c r="T114" s="8"/>
    </row>
    <row r="115" spans="1:20" ht="18" x14ac:dyDescent="0.35">
      <c r="A115" s="37" t="s">
        <v>119</v>
      </c>
      <c r="B115" s="31" t="str" cm="1">
        <f t="array" ref="B115">_xlfn.XLOOKUP(_xlfn.SINGLE(A:A),'Customer Name'!A:A,Table14_3[[#All],[Title]])</f>
        <v>Ms</v>
      </c>
      <c r="C115" s="32" t="str" cm="1">
        <f t="array" ref="C115">_xlfn.XLOOKUP(_xlfn.SINGLE(A:A),'Customer Name'!A:A,Table14_3[[#All],[First Name]])</f>
        <v>Benjamin P</v>
      </c>
      <c r="D115" s="32" t="str" cm="1">
        <f t="array" ref="D115">_xlfn.XLOOKUP(_xlfn.SINGLE(A:A),'Customer Name'!A:A,Table14_3[[#All],[Last Name]])</f>
        <v>Zywicki</v>
      </c>
      <c r="E115" s="32">
        <f>_xlfn.XLOOKUP(A:A,'Medical Examination'!A:A,'Medical Examination'!B:B)</f>
        <v>36.67</v>
      </c>
      <c r="F115" s="32">
        <f>_xlfn.XLOOKUP(A:A,'Medical Examination'!A:A,'Medical Examination'!C:C)</f>
        <v>5.18</v>
      </c>
      <c r="G115" s="33" t="str">
        <f>_xlfn.XLOOKUP(A:A,'Medical Examination'!A:A,'Medical Examination'!D:D)</f>
        <v>No</v>
      </c>
      <c r="H115" s="33" t="str">
        <f>_xlfn.XLOOKUP(A:A,'Medical Examination'!A:A,'Medical Examination'!E:E)</f>
        <v>No</v>
      </c>
      <c r="I115" s="33" t="str">
        <f>_xlfn.XLOOKUP(A:A,'Medical Examination'!A:A,'Medical Examination'!F:F)</f>
        <v>No</v>
      </c>
      <c r="J115" s="33">
        <f>_xlfn.XLOOKUP(A:A,'Medical Examination'!A:A,'Medical Examination'!G:G)</f>
        <v>1</v>
      </c>
      <c r="K115" s="33" t="str">
        <f>_xlfn.XLOOKUP(A:A,'Medical Examination'!A:A,'Medical Examination'!H:H)</f>
        <v>yes</v>
      </c>
      <c r="L115" s="32" t="str">
        <f>_xlfn.XLOOKUP(A:A,'Medical Examination'!A:A,'Medical Examination'!I:I)</f>
        <v>Obesity</v>
      </c>
      <c r="M115" s="31" t="str">
        <f>_xlfn.XLOOKUP(A:A,'Medical Examination'!A:A,'Medical Examination'!J:J)</f>
        <v>Normal</v>
      </c>
      <c r="N115" s="34">
        <f>_xlfn.XLOOKUP(Healthcare!A:A,Table4_2[Customer ID],Table4_2[Date of Birth])</f>
        <v>31982</v>
      </c>
      <c r="O115" s="35">
        <f>_xlfn.XLOOKUP(A:A,Table4_2[Customer ID],Table4_2[Charges])</f>
        <v>39774.28</v>
      </c>
      <c r="P115" s="33" t="str">
        <f>_xlfn.XLOOKUP(A:A,Table4_2[Customer ID],Table4_2[Hospital tier])</f>
        <v>tier - 1</v>
      </c>
      <c r="Q115" s="33" t="str">
        <f>_xlfn.XLOOKUP(A:A,'Hospital details'!A:A,'Hospital details'!F:F)</f>
        <v>tier - 1</v>
      </c>
      <c r="R115" s="33" t="str">
        <f>_xlfn.XLOOKUP(Healthcare!A:A,'Hospital details'!A:A,'Hospital details'!G:G)</f>
        <v>R1014</v>
      </c>
      <c r="S115" s="36">
        <f>_xlfn.XLOOKUP(A:A,'Hospital details'!A:A,'Hospital details'!H:H)</f>
        <v>35</v>
      </c>
      <c r="T115" s="8"/>
    </row>
    <row r="116" spans="1:20" ht="18" x14ac:dyDescent="0.35">
      <c r="A116" s="37" t="s">
        <v>120</v>
      </c>
      <c r="B116" s="31" t="str" cm="1">
        <f t="array" ref="B116">_xlfn.XLOOKUP(_xlfn.SINGLE(A:A),'Customer Name'!A:A,Table14_3[[#All],[Title]])</f>
        <v>Ms</v>
      </c>
      <c r="C116" s="32" t="str" cm="1">
        <f t="array" ref="C116">_xlfn.XLOOKUP(_xlfn.SINGLE(A:A),'Customer Name'!A:A,Table14_3[[#All],[First Name]])</f>
        <v>Craig</v>
      </c>
      <c r="D116" s="32" t="str" cm="1">
        <f t="array" ref="D116">_xlfn.XLOOKUP(_xlfn.SINGLE(A:A),'Customer Name'!A:A,Table14_3[[#All],[Last Name]])</f>
        <v>Cardinal</v>
      </c>
      <c r="E116" s="32">
        <f>_xlfn.XLOOKUP(A:A,'Medical Examination'!A:A,'Medical Examination'!B:B)</f>
        <v>30.9</v>
      </c>
      <c r="F116" s="32">
        <f>_xlfn.XLOOKUP(A:A,'Medical Examination'!A:A,'Medical Examination'!C:C)</f>
        <v>9.4</v>
      </c>
      <c r="G116" s="33" t="str">
        <f>_xlfn.XLOOKUP(A:A,'Medical Examination'!A:A,'Medical Examination'!D:D)</f>
        <v>No</v>
      </c>
      <c r="H116" s="33" t="str">
        <f>_xlfn.XLOOKUP(A:A,'Medical Examination'!A:A,'Medical Examination'!E:E)</f>
        <v>No</v>
      </c>
      <c r="I116" s="33" t="str">
        <f>_xlfn.XLOOKUP(A:A,'Medical Examination'!A:A,'Medical Examination'!F:F)</f>
        <v>No</v>
      </c>
      <c r="J116" s="33">
        <f>_xlfn.XLOOKUP(A:A,'Medical Examination'!A:A,'Medical Examination'!G:G)</f>
        <v>2</v>
      </c>
      <c r="K116" s="33" t="str">
        <f>_xlfn.XLOOKUP(A:A,'Medical Examination'!A:A,'Medical Examination'!H:H)</f>
        <v>yes</v>
      </c>
      <c r="L116" s="32" t="str">
        <f>_xlfn.XLOOKUP(A:A,'Medical Examination'!A:A,'Medical Examination'!I:I)</f>
        <v>Obesity</v>
      </c>
      <c r="M116" s="31" t="str">
        <f>_xlfn.XLOOKUP(A:A,'Medical Examination'!A:A,'Medical Examination'!J:J)</f>
        <v>Diabetic</v>
      </c>
      <c r="N116" s="34">
        <f>_xlfn.XLOOKUP(Healthcare!A:A,Table4_2[Customer ID],Table4_2[Date of Birth])</f>
        <v>27015</v>
      </c>
      <c r="O116" s="35">
        <f>_xlfn.XLOOKUP(A:A,Table4_2[Customer ID],Table4_2[Charges])</f>
        <v>39727.61</v>
      </c>
      <c r="P116" s="33" t="str">
        <f>_xlfn.XLOOKUP(A:A,Table4_2[Customer ID],Table4_2[Hospital tier])</f>
        <v>tier - 1</v>
      </c>
      <c r="Q116" s="33" t="str">
        <f>_xlfn.XLOOKUP(A:A,'Hospital details'!A:A,'Hospital details'!F:F)</f>
        <v>tier - 2</v>
      </c>
      <c r="R116" s="33" t="str">
        <f>_xlfn.XLOOKUP(Healthcare!A:A,'Hospital details'!A:A,'Hospital details'!G:G)</f>
        <v>R1011</v>
      </c>
      <c r="S116" s="36">
        <f>_xlfn.XLOOKUP(A:A,'Hospital details'!A:A,'Hospital details'!H:H)</f>
        <v>49</v>
      </c>
      <c r="T116" s="8"/>
    </row>
    <row r="117" spans="1:20" ht="18" x14ac:dyDescent="0.35">
      <c r="A117" s="37" t="s">
        <v>121</v>
      </c>
      <c r="B117" s="31" t="str" cm="1">
        <f t="array" ref="B117">_xlfn.XLOOKUP(_xlfn.SINGLE(A:A),'Customer Name'!A:A,Table14_3[[#All],[Title]])</f>
        <v>Mr</v>
      </c>
      <c r="C117" s="32" t="str" cm="1">
        <f t="array" ref="C117">_xlfn.XLOOKUP(_xlfn.SINGLE(A:A),'Customer Name'!A:A,Table14_3[[#All],[First Name]])</f>
        <v>Ann</v>
      </c>
      <c r="D117" s="32" t="str" cm="1">
        <f t="array" ref="D117">_xlfn.XLOOKUP(_xlfn.SINGLE(A:A),'Customer Name'!A:A,Table14_3[[#All],[Last Name]])</f>
        <v>Alleman</v>
      </c>
      <c r="E117" s="32">
        <f>_xlfn.XLOOKUP(A:A,'Medical Examination'!A:A,'Medical Examination'!B:B)</f>
        <v>30.495000000000001</v>
      </c>
      <c r="F117" s="32">
        <f>_xlfn.XLOOKUP(A:A,'Medical Examination'!A:A,'Medical Examination'!C:C)</f>
        <v>6.29</v>
      </c>
      <c r="G117" s="33" t="str">
        <f>_xlfn.XLOOKUP(A:A,'Medical Examination'!A:A,'Medical Examination'!D:D)</f>
        <v>No</v>
      </c>
      <c r="H117" s="33" t="str">
        <f>_xlfn.XLOOKUP(A:A,'Medical Examination'!A:A,'Medical Examination'!E:E)</f>
        <v>No</v>
      </c>
      <c r="I117" s="33" t="str">
        <f>_xlfn.XLOOKUP(A:A,'Medical Examination'!A:A,'Medical Examination'!F:F)</f>
        <v>No</v>
      </c>
      <c r="J117" s="33">
        <f>_xlfn.XLOOKUP(A:A,'Medical Examination'!A:A,'Medical Examination'!G:G)</f>
        <v>0</v>
      </c>
      <c r="K117" s="33" t="str">
        <f>_xlfn.XLOOKUP(A:A,'Medical Examination'!A:A,'Medical Examination'!H:H)</f>
        <v>yes</v>
      </c>
      <c r="L117" s="32" t="str">
        <f>_xlfn.XLOOKUP(A:A,'Medical Examination'!A:A,'Medical Examination'!I:I)</f>
        <v>Obesity</v>
      </c>
      <c r="M117" s="31" t="str">
        <f>_xlfn.XLOOKUP(A:A,'Medical Examination'!A:A,'Medical Examination'!J:J)</f>
        <v>Prediabetic</v>
      </c>
      <c r="N117" s="34">
        <f>_xlfn.XLOOKUP(Healthcare!A:A,Table4_2[Customer ID],Table4_2[Date of Birth])</f>
        <v>28349</v>
      </c>
      <c r="O117" s="35">
        <f>_xlfn.XLOOKUP(A:A,Table4_2[Customer ID],Table4_2[Charges])</f>
        <v>39725.519999999997</v>
      </c>
      <c r="P117" s="33" t="str">
        <f>_xlfn.XLOOKUP(A:A,Table4_2[Customer ID],Table4_2[Hospital tier])</f>
        <v>tier - 2</v>
      </c>
      <c r="Q117" s="33" t="str">
        <f>_xlfn.XLOOKUP(A:A,'Hospital details'!A:A,'Hospital details'!F:F)</f>
        <v>tier - 1</v>
      </c>
      <c r="R117" s="33" t="str">
        <f>_xlfn.XLOOKUP(Healthcare!A:A,'Hospital details'!A:A,'Hospital details'!G:G)</f>
        <v>R1012</v>
      </c>
      <c r="S117" s="36">
        <f>_xlfn.XLOOKUP(A:A,'Hospital details'!A:A,'Hospital details'!H:H)</f>
        <v>45</v>
      </c>
      <c r="T117" s="8"/>
    </row>
    <row r="118" spans="1:20" ht="18" x14ac:dyDescent="0.35">
      <c r="A118" s="37" t="s">
        <v>122</v>
      </c>
      <c r="B118" s="31" t="str" cm="1">
        <f t="array" ref="B118">_xlfn.XLOOKUP(_xlfn.SINGLE(A:A),'Customer Name'!A:A,Table14_3[[#All],[Title]])</f>
        <v>Mr</v>
      </c>
      <c r="C118" s="32" t="str" cm="1">
        <f t="array" ref="C118">_xlfn.XLOOKUP(_xlfn.SINGLE(A:A),'Customer Name'!A:A,Table14_3[[#All],[First Name]])</f>
        <v>Jamie P</v>
      </c>
      <c r="D118" s="32" t="str" cm="1">
        <f t="array" ref="D118">_xlfn.XLOOKUP(_xlfn.SINGLE(A:A),'Customer Name'!A:A,Table14_3[[#All],[Last Name]])</f>
        <v>Stroffolino</v>
      </c>
      <c r="E118" s="32">
        <f>_xlfn.XLOOKUP(A:A,'Medical Examination'!A:A,'Medical Examination'!B:B)</f>
        <v>44.88</v>
      </c>
      <c r="F118" s="32">
        <f>_xlfn.XLOOKUP(A:A,'Medical Examination'!A:A,'Medical Examination'!C:C)</f>
        <v>6.04</v>
      </c>
      <c r="G118" s="33" t="str">
        <f>_xlfn.XLOOKUP(A:A,'Medical Examination'!A:A,'Medical Examination'!D:D)</f>
        <v>No</v>
      </c>
      <c r="H118" s="33" t="str">
        <f>_xlfn.XLOOKUP(A:A,'Medical Examination'!A:A,'Medical Examination'!E:E)</f>
        <v>No</v>
      </c>
      <c r="I118" s="33" t="str">
        <f>_xlfn.XLOOKUP(A:A,'Medical Examination'!A:A,'Medical Examination'!F:F)</f>
        <v>Yes</v>
      </c>
      <c r="J118" s="33">
        <f>_xlfn.XLOOKUP(A:A,'Medical Examination'!A:A,'Medical Examination'!G:G)</f>
        <v>1</v>
      </c>
      <c r="K118" s="33" t="str">
        <f>_xlfn.XLOOKUP(A:A,'Medical Examination'!A:A,'Medical Examination'!H:H)</f>
        <v>yes</v>
      </c>
      <c r="L118" s="32" t="str">
        <f>_xlfn.XLOOKUP(A:A,'Medical Examination'!A:A,'Medical Examination'!I:I)</f>
        <v>Obesity</v>
      </c>
      <c r="M118" s="31" t="str">
        <f>_xlfn.XLOOKUP(A:A,'Medical Examination'!A:A,'Medical Examination'!J:J)</f>
        <v>Prediabetic</v>
      </c>
      <c r="N118" s="34">
        <f>_xlfn.XLOOKUP(Healthcare!A:A,Table4_2[Customer ID],Table4_2[Date of Birth])</f>
        <v>37818</v>
      </c>
      <c r="O118" s="35">
        <f>_xlfn.XLOOKUP(A:A,Table4_2[Customer ID],Table4_2[Charges])</f>
        <v>39722.75</v>
      </c>
      <c r="P118" s="33" t="str">
        <f>_xlfn.XLOOKUP(A:A,Table4_2[Customer ID],Table4_2[Hospital tier])</f>
        <v>tier - 1</v>
      </c>
      <c r="Q118" s="33" t="str">
        <f>_xlfn.XLOOKUP(A:A,'Hospital details'!A:A,'Hospital details'!F:F)</f>
        <v>tier - 1</v>
      </c>
      <c r="R118" s="33" t="str">
        <f>_xlfn.XLOOKUP(Healthcare!A:A,'Hospital details'!A:A,'Hospital details'!G:G)</f>
        <v>R1013</v>
      </c>
      <c r="S118" s="36">
        <f>_xlfn.XLOOKUP(A:A,'Hospital details'!A:A,'Hospital details'!H:H)</f>
        <v>19</v>
      </c>
      <c r="T118" s="8"/>
    </row>
    <row r="119" spans="1:20" ht="18" x14ac:dyDescent="0.35">
      <c r="A119" s="37" t="s">
        <v>123</v>
      </c>
      <c r="B119" s="31" t="str" cm="1">
        <f t="array" ref="B119">_xlfn.XLOOKUP(_xlfn.SINGLE(A:A),'Customer Name'!A:A,Table14_3[[#All],[Title]])</f>
        <v>Ms</v>
      </c>
      <c r="C119" s="32" t="str" cm="1">
        <f t="array" ref="C119">_xlfn.XLOOKUP(_xlfn.SINGLE(A:A),'Customer Name'!A:A,Table14_3[[#All],[First Name]])</f>
        <v>John</v>
      </c>
      <c r="D119" s="32" t="str" cm="1">
        <f t="array" ref="D119">_xlfn.XLOOKUP(_xlfn.SINGLE(A:A),'Customer Name'!A:A,Table14_3[[#All],[Last Name]])</f>
        <v>Clubb</v>
      </c>
      <c r="E119" s="32">
        <f>_xlfn.XLOOKUP(A:A,'Medical Examination'!A:A,'Medical Examination'!B:B)</f>
        <v>44.32</v>
      </c>
      <c r="F119" s="32">
        <f>_xlfn.XLOOKUP(A:A,'Medical Examination'!A:A,'Medical Examination'!C:C)</f>
        <v>10.55</v>
      </c>
      <c r="G119" s="33" t="str">
        <f>_xlfn.XLOOKUP(A:A,'Medical Examination'!A:A,'Medical Examination'!D:D)</f>
        <v>No</v>
      </c>
      <c r="H119" s="33" t="str">
        <f>_xlfn.XLOOKUP(A:A,'Medical Examination'!A:A,'Medical Examination'!E:E)</f>
        <v>No</v>
      </c>
      <c r="I119" s="33" t="str">
        <f>_xlfn.XLOOKUP(A:A,'Medical Examination'!A:A,'Medical Examination'!F:F)</f>
        <v>No</v>
      </c>
      <c r="J119" s="33">
        <f>_xlfn.XLOOKUP(A:A,'Medical Examination'!A:A,'Medical Examination'!G:G)</f>
        <v>0</v>
      </c>
      <c r="K119" s="33" t="str">
        <f>_xlfn.XLOOKUP(A:A,'Medical Examination'!A:A,'Medical Examination'!H:H)</f>
        <v>yes</v>
      </c>
      <c r="L119" s="32" t="str">
        <f>_xlfn.XLOOKUP(A:A,'Medical Examination'!A:A,'Medical Examination'!I:I)</f>
        <v>Obesity</v>
      </c>
      <c r="M119" s="31" t="str">
        <f>_xlfn.XLOOKUP(A:A,'Medical Examination'!A:A,'Medical Examination'!J:J)</f>
        <v>Diabetic</v>
      </c>
      <c r="N119" s="34">
        <f>_xlfn.XLOOKUP(Healthcare!A:A,Table4_2[Customer ID],Table4_2[Date of Birth])</f>
        <v>25110</v>
      </c>
      <c r="O119" s="35">
        <f>_xlfn.XLOOKUP(A:A,Table4_2[Customer ID],Table4_2[Charges])</f>
        <v>39721.93</v>
      </c>
      <c r="P119" s="33" t="str">
        <f>_xlfn.XLOOKUP(A:A,Table4_2[Customer ID],Table4_2[Hospital tier])</f>
        <v>tier - 2</v>
      </c>
      <c r="Q119" s="33" t="str">
        <f>_xlfn.XLOOKUP(A:A,'Hospital details'!A:A,'Hospital details'!F:F)</f>
        <v>tier - 2</v>
      </c>
      <c r="R119" s="33" t="str">
        <f>_xlfn.XLOOKUP(Healthcare!A:A,'Hospital details'!A:A,'Hospital details'!G:G)</f>
        <v>R1011</v>
      </c>
      <c r="S119" s="36">
        <f>_xlfn.XLOOKUP(A:A,'Hospital details'!A:A,'Hospital details'!H:H)</f>
        <v>54</v>
      </c>
      <c r="T119" s="8"/>
    </row>
    <row r="120" spans="1:20" ht="18" x14ac:dyDescent="0.35">
      <c r="A120" s="37" t="s">
        <v>124</v>
      </c>
      <c r="B120" s="31" t="str" cm="1">
        <f t="array" ref="B120">_xlfn.XLOOKUP(_xlfn.SINGLE(A:A),'Customer Name'!A:A,Table14_3[[#All],[Title]])</f>
        <v>Mr</v>
      </c>
      <c r="C120" s="32" t="str" cm="1">
        <f t="array" ref="C120">_xlfn.XLOOKUP(_xlfn.SINGLE(A:A),'Customer Name'!A:A,Table14_3[[#All],[First Name]])</f>
        <v>Charlie</v>
      </c>
      <c r="D120" s="32" t="str" cm="1">
        <f t="array" ref="D120">_xlfn.XLOOKUP(_xlfn.SINGLE(A:A),'Customer Name'!A:A,Table14_3[[#All],[Last Name]])</f>
        <v>Mcgoogan</v>
      </c>
      <c r="E120" s="32">
        <f>_xlfn.XLOOKUP(A:A,'Medical Examination'!A:A,'Medical Examination'!B:B)</f>
        <v>46.39</v>
      </c>
      <c r="F120" s="32">
        <f>_xlfn.XLOOKUP(A:A,'Medical Examination'!A:A,'Medical Examination'!C:C)</f>
        <v>5.09</v>
      </c>
      <c r="G120" s="33" t="str">
        <f>_xlfn.XLOOKUP(A:A,'Medical Examination'!A:A,'Medical Examination'!D:D)</f>
        <v>No</v>
      </c>
      <c r="H120" s="33" t="str">
        <f>_xlfn.XLOOKUP(A:A,'Medical Examination'!A:A,'Medical Examination'!E:E)</f>
        <v>No</v>
      </c>
      <c r="I120" s="33" t="str">
        <f>_xlfn.XLOOKUP(A:A,'Medical Examination'!A:A,'Medical Examination'!F:F)</f>
        <v>No</v>
      </c>
      <c r="J120" s="33">
        <f>_xlfn.XLOOKUP(A:A,'Medical Examination'!A:A,'Medical Examination'!G:G)</f>
        <v>0</v>
      </c>
      <c r="K120" s="33" t="str">
        <f>_xlfn.XLOOKUP(A:A,'Medical Examination'!A:A,'Medical Examination'!H:H)</f>
        <v>yes</v>
      </c>
      <c r="L120" s="32" t="str">
        <f>_xlfn.XLOOKUP(A:A,'Medical Examination'!A:A,'Medical Examination'!I:I)</f>
        <v>Obesity</v>
      </c>
      <c r="M120" s="31" t="str">
        <f>_xlfn.XLOOKUP(A:A,'Medical Examination'!A:A,'Medical Examination'!J:J)</f>
        <v>Normal</v>
      </c>
      <c r="N120" s="34">
        <f>_xlfn.XLOOKUP(Healthcare!A:A,Table4_2[Customer ID],Table4_2[Date of Birth])</f>
        <v>28476</v>
      </c>
      <c r="O120" s="35">
        <f>_xlfn.XLOOKUP(A:A,Table4_2[Customer ID],Table4_2[Charges])</f>
        <v>39670.44</v>
      </c>
      <c r="P120" s="33" t="str">
        <f>_xlfn.XLOOKUP(A:A,Table4_2[Customer ID],Table4_2[Hospital tier])</f>
        <v>tier - 2</v>
      </c>
      <c r="Q120" s="33" t="str">
        <f>_xlfn.XLOOKUP(A:A,'Hospital details'!A:A,'Hospital details'!F:F)</f>
        <v>tier - 1</v>
      </c>
      <c r="R120" s="33" t="str">
        <f>_xlfn.XLOOKUP(Healthcare!A:A,'Hospital details'!A:A,'Hospital details'!G:G)</f>
        <v>R1012</v>
      </c>
      <c r="S120" s="36">
        <f>_xlfn.XLOOKUP(A:A,'Hospital details'!A:A,'Hospital details'!H:H)</f>
        <v>45</v>
      </c>
      <c r="T120" s="8"/>
    </row>
    <row r="121" spans="1:20" ht="18" x14ac:dyDescent="0.35">
      <c r="A121" s="37" t="s">
        <v>125</v>
      </c>
      <c r="B121" s="31" t="str" cm="1">
        <f t="array" ref="B121">_xlfn.XLOOKUP(_xlfn.SINGLE(A:A),'Customer Name'!A:A,Table14_3[[#All],[Title]])</f>
        <v>Mr</v>
      </c>
      <c r="C121" s="32" t="str" cm="1">
        <f t="array" ref="C121">_xlfn.XLOOKUP(_xlfn.SINGLE(A:A),'Customer Name'!A:A,Table14_3[[#All],[First Name]])</f>
        <v>Meb</v>
      </c>
      <c r="D121" s="32" t="str" cm="1">
        <f t="array" ref="D121">_xlfn.XLOOKUP(_xlfn.SINGLE(A:A),'Customer Name'!A:A,Table14_3[[#All],[Last Name]])</f>
        <v>Keflezighi</v>
      </c>
      <c r="E121" s="32">
        <f>_xlfn.XLOOKUP(A:A,'Medical Examination'!A:A,'Medical Examination'!B:B)</f>
        <v>42.13</v>
      </c>
      <c r="F121" s="32">
        <f>_xlfn.XLOOKUP(A:A,'Medical Examination'!A:A,'Medical Examination'!C:C)</f>
        <v>5.2</v>
      </c>
      <c r="G121" s="33" t="str">
        <f>_xlfn.XLOOKUP(A:A,'Medical Examination'!A:A,'Medical Examination'!D:D)</f>
        <v>yes</v>
      </c>
      <c r="H121" s="33" t="str">
        <f>_xlfn.XLOOKUP(A:A,'Medical Examination'!A:A,'Medical Examination'!E:E)</f>
        <v>No</v>
      </c>
      <c r="I121" s="33" t="str">
        <f>_xlfn.XLOOKUP(A:A,'Medical Examination'!A:A,'Medical Examination'!F:F)</f>
        <v>No</v>
      </c>
      <c r="J121" s="33">
        <f>_xlfn.XLOOKUP(A:A,'Medical Examination'!A:A,'Medical Examination'!G:G)</f>
        <v>1</v>
      </c>
      <c r="K121" s="33" t="str">
        <f>_xlfn.XLOOKUP(A:A,'Medical Examination'!A:A,'Medical Examination'!H:H)</f>
        <v>yes</v>
      </c>
      <c r="L121" s="32" t="str">
        <f>_xlfn.XLOOKUP(A:A,'Medical Examination'!A:A,'Medical Examination'!I:I)</f>
        <v>Obesity</v>
      </c>
      <c r="M121" s="31" t="str">
        <f>_xlfn.XLOOKUP(A:A,'Medical Examination'!A:A,'Medical Examination'!J:J)</f>
        <v>Normal</v>
      </c>
      <c r="N121" s="34">
        <f>_xlfn.XLOOKUP(Healthcare!A:A,Table4_2[Customer ID],Table4_2[Date of Birth])</f>
        <v>34918</v>
      </c>
      <c r="O121" s="35">
        <f>_xlfn.XLOOKUP(A:A,Table4_2[Customer ID],Table4_2[Charges])</f>
        <v>39611.760000000002</v>
      </c>
      <c r="P121" s="33" t="str">
        <f>_xlfn.XLOOKUP(A:A,Table4_2[Customer ID],Table4_2[Hospital tier])</f>
        <v>tier - 1</v>
      </c>
      <c r="Q121" s="33" t="str">
        <f>_xlfn.XLOOKUP(A:A,'Hospital details'!A:A,'Hospital details'!F:F)</f>
        <v>tier - 3</v>
      </c>
      <c r="R121" s="33" t="str">
        <f>_xlfn.XLOOKUP(Healthcare!A:A,'Hospital details'!A:A,'Hospital details'!G:G)</f>
        <v>R1013</v>
      </c>
      <c r="S121" s="36">
        <f>_xlfn.XLOOKUP(A:A,'Hospital details'!A:A,'Hospital details'!H:H)</f>
        <v>27</v>
      </c>
      <c r="T121" s="8"/>
    </row>
    <row r="122" spans="1:20" ht="18" x14ac:dyDescent="0.35">
      <c r="A122" s="37" t="s">
        <v>126</v>
      </c>
      <c r="B122" s="31" t="str" cm="1">
        <f t="array" ref="B122">_xlfn.XLOOKUP(_xlfn.SINGLE(A:A),'Customer Name'!A:A,Table14_3[[#All],[Title]])</f>
        <v>Ms</v>
      </c>
      <c r="C122" s="32" t="str" cm="1">
        <f t="array" ref="C122">_xlfn.XLOOKUP(_xlfn.SINGLE(A:A),'Customer Name'!A:A,Table14_3[[#All],[First Name]])</f>
        <v>Aaqib L</v>
      </c>
      <c r="D122" s="32" t="str" cm="1">
        <f t="array" ref="D122">_xlfn.XLOOKUP(_xlfn.SINGLE(A:A),'Customer Name'!A:A,Table14_3[[#All],[Last Name]])</f>
        <v>Syed</v>
      </c>
      <c r="E122" s="32">
        <f>_xlfn.XLOOKUP(A:A,'Medical Examination'!A:A,'Medical Examination'!B:B)</f>
        <v>30.78</v>
      </c>
      <c r="F122" s="32">
        <f>_xlfn.XLOOKUP(A:A,'Medical Examination'!A:A,'Medical Examination'!C:C)</f>
        <v>8.4499999999999993</v>
      </c>
      <c r="G122" s="33" t="str">
        <f>_xlfn.XLOOKUP(A:A,'Medical Examination'!A:A,'Medical Examination'!D:D)</f>
        <v>yes</v>
      </c>
      <c r="H122" s="33" t="str">
        <f>_xlfn.XLOOKUP(A:A,'Medical Examination'!A:A,'Medical Examination'!E:E)</f>
        <v>No</v>
      </c>
      <c r="I122" s="33" t="str">
        <f>_xlfn.XLOOKUP(A:A,'Medical Examination'!A:A,'Medical Examination'!F:F)</f>
        <v>No</v>
      </c>
      <c r="J122" s="33">
        <f>_xlfn.XLOOKUP(A:A,'Medical Examination'!A:A,'Medical Examination'!G:G)</f>
        <v>0</v>
      </c>
      <c r="K122" s="33" t="str">
        <f>_xlfn.XLOOKUP(A:A,'Medical Examination'!A:A,'Medical Examination'!H:H)</f>
        <v>yes</v>
      </c>
      <c r="L122" s="32" t="str">
        <f>_xlfn.XLOOKUP(A:A,'Medical Examination'!A:A,'Medical Examination'!I:I)</f>
        <v>Obesity</v>
      </c>
      <c r="M122" s="31" t="str">
        <f>_xlfn.XLOOKUP(A:A,'Medical Examination'!A:A,'Medical Examination'!J:J)</f>
        <v>Diabetic</v>
      </c>
      <c r="N122" s="34">
        <f>_xlfn.XLOOKUP(Healthcare!A:A,Table4_2[Customer ID],Table4_2[Date of Birth])</f>
        <v>29772</v>
      </c>
      <c r="O122" s="35">
        <f>_xlfn.XLOOKUP(A:A,Table4_2[Customer ID],Table4_2[Charges])</f>
        <v>39597.410000000003</v>
      </c>
      <c r="P122" s="33" t="str">
        <f>_xlfn.XLOOKUP(A:A,Table4_2[Customer ID],Table4_2[Hospital tier])</f>
        <v>tier - 1</v>
      </c>
      <c r="Q122" s="33" t="str">
        <f>_xlfn.XLOOKUP(A:A,'Hospital details'!A:A,'Hospital details'!F:F)</f>
        <v>tier - 2</v>
      </c>
      <c r="R122" s="33" t="str">
        <f>_xlfn.XLOOKUP(Healthcare!A:A,'Hospital details'!A:A,'Hospital details'!G:G)</f>
        <v>R1017</v>
      </c>
      <c r="S122" s="36">
        <f>_xlfn.XLOOKUP(A:A,'Hospital details'!A:A,'Hospital details'!H:H)</f>
        <v>41</v>
      </c>
      <c r="T122" s="8"/>
    </row>
    <row r="123" spans="1:20" ht="18" x14ac:dyDescent="0.35">
      <c r="A123" s="37" t="s">
        <v>127</v>
      </c>
      <c r="B123" s="31" t="str" cm="1">
        <f t="array" ref="B123">_xlfn.XLOOKUP(_xlfn.SINGLE(A:A),'Customer Name'!A:A,Table14_3[[#All],[Title]])</f>
        <v>Mr</v>
      </c>
      <c r="C123" s="32" t="str" cm="1">
        <f t="array" ref="C123">_xlfn.XLOOKUP(_xlfn.SINGLE(A:A),'Customer Name'!A:A,Table14_3[[#All],[First Name]])</f>
        <v>Craig A</v>
      </c>
      <c r="D123" s="32" t="str" cm="1">
        <f t="array" ref="D123">_xlfn.XLOOKUP(_xlfn.SINGLE(A:A),'Customer Name'!A:A,Table14_3[[#All],[Last Name]])</f>
        <v>Segal</v>
      </c>
      <c r="E123" s="32">
        <f>_xlfn.XLOOKUP(A:A,'Medical Examination'!A:A,'Medical Examination'!B:B)</f>
        <v>31.35</v>
      </c>
      <c r="F123" s="32">
        <f>_xlfn.XLOOKUP(A:A,'Medical Examination'!A:A,'Medical Examination'!C:C)</f>
        <v>9.5399999999999991</v>
      </c>
      <c r="G123" s="33" t="str">
        <f>_xlfn.XLOOKUP(A:A,'Medical Examination'!A:A,'Medical Examination'!D:D)</f>
        <v>No</v>
      </c>
      <c r="H123" s="33" t="str">
        <f>_xlfn.XLOOKUP(A:A,'Medical Examination'!A:A,'Medical Examination'!E:E)</f>
        <v>No</v>
      </c>
      <c r="I123" s="33" t="str">
        <f>_xlfn.XLOOKUP(A:A,'Medical Examination'!A:A,'Medical Examination'!F:F)</f>
        <v>No</v>
      </c>
      <c r="J123" s="33">
        <f>_xlfn.XLOOKUP(A:A,'Medical Examination'!A:A,'Medical Examination'!G:G)</f>
        <v>0</v>
      </c>
      <c r="K123" s="33" t="str">
        <f>_xlfn.XLOOKUP(A:A,'Medical Examination'!A:A,'Medical Examination'!H:H)</f>
        <v>yes</v>
      </c>
      <c r="L123" s="32" t="str">
        <f>_xlfn.XLOOKUP(A:A,'Medical Examination'!A:A,'Medical Examination'!I:I)</f>
        <v>Obesity</v>
      </c>
      <c r="M123" s="31" t="str">
        <f>_xlfn.XLOOKUP(A:A,'Medical Examination'!A:A,'Medical Examination'!J:J)</f>
        <v>Diabetic</v>
      </c>
      <c r="N123" s="34">
        <f>_xlfn.XLOOKUP(Healthcare!A:A,Table4_2[Customer ID],Table4_2[Date of Birth])</f>
        <v>28683</v>
      </c>
      <c r="O123" s="35">
        <f>_xlfn.XLOOKUP(A:A,Table4_2[Customer ID],Table4_2[Charges])</f>
        <v>39556.49</v>
      </c>
      <c r="P123" s="33" t="str">
        <f>_xlfn.XLOOKUP(A:A,Table4_2[Customer ID],Table4_2[Hospital tier])</f>
        <v>tier - 1</v>
      </c>
      <c r="Q123" s="33" t="str">
        <f>_xlfn.XLOOKUP(A:A,'Hospital details'!A:A,'Hospital details'!F:F)</f>
        <v>tier - 2</v>
      </c>
      <c r="R123" s="33" t="str">
        <f>_xlfn.XLOOKUP(Healthcare!A:A,'Hospital details'!A:A,'Hospital details'!G:G)</f>
        <v>R1015</v>
      </c>
      <c r="S123" s="36">
        <f>_xlfn.XLOOKUP(A:A,'Hospital details'!A:A,'Hospital details'!H:H)</f>
        <v>44</v>
      </c>
      <c r="T123" s="8"/>
    </row>
    <row r="124" spans="1:20" ht="18" x14ac:dyDescent="0.35">
      <c r="A124" s="37" t="s">
        <v>128</v>
      </c>
      <c r="B124" s="31" t="str" cm="1">
        <f t="array" ref="B124">_xlfn.XLOOKUP(_xlfn.SINGLE(A:A),'Customer Name'!A:A,Table14_3[[#All],[Title]])</f>
        <v>Mr</v>
      </c>
      <c r="C124" s="32" t="str" cm="1">
        <f t="array" ref="C124">_xlfn.XLOOKUP(_xlfn.SINGLE(A:A),'Customer Name'!A:A,Table14_3[[#All],[First Name]])</f>
        <v>Meredith</v>
      </c>
      <c r="D124" s="32" t="str" cm="1">
        <f t="array" ref="D124">_xlfn.XLOOKUP(_xlfn.SINGLE(A:A),'Customer Name'!A:A,Table14_3[[#All],[Last Name]])</f>
        <v>Defranco</v>
      </c>
      <c r="E124" s="32">
        <f>_xlfn.XLOOKUP(A:A,'Medical Examination'!A:A,'Medical Examination'!B:B)</f>
        <v>41.46</v>
      </c>
      <c r="F124" s="32">
        <f>_xlfn.XLOOKUP(A:A,'Medical Examination'!A:A,'Medical Examination'!C:C)</f>
        <v>4.99</v>
      </c>
      <c r="G124" s="33" t="str">
        <f>_xlfn.XLOOKUP(A:A,'Medical Examination'!A:A,'Medical Examination'!D:D)</f>
        <v>yes</v>
      </c>
      <c r="H124" s="33" t="str">
        <f>_xlfn.XLOOKUP(A:A,'Medical Examination'!A:A,'Medical Examination'!E:E)</f>
        <v>No</v>
      </c>
      <c r="I124" s="33" t="str">
        <f>_xlfn.XLOOKUP(A:A,'Medical Examination'!A:A,'Medical Examination'!F:F)</f>
        <v>No</v>
      </c>
      <c r="J124" s="33">
        <f>_xlfn.XLOOKUP(A:A,'Medical Examination'!A:A,'Medical Examination'!G:G)</f>
        <v>2</v>
      </c>
      <c r="K124" s="33" t="str">
        <f>_xlfn.XLOOKUP(A:A,'Medical Examination'!A:A,'Medical Examination'!H:H)</f>
        <v>yes</v>
      </c>
      <c r="L124" s="32" t="str">
        <f>_xlfn.XLOOKUP(A:A,'Medical Examination'!A:A,'Medical Examination'!I:I)</f>
        <v>Obesity</v>
      </c>
      <c r="M124" s="31" t="str">
        <f>_xlfn.XLOOKUP(A:A,'Medical Examination'!A:A,'Medical Examination'!J:J)</f>
        <v>Normal</v>
      </c>
      <c r="N124" s="34">
        <f>_xlfn.XLOOKUP(Healthcare!A:A,Table4_2[Customer ID],Table4_2[Date of Birth])</f>
        <v>24282</v>
      </c>
      <c r="O124" s="35">
        <f>_xlfn.XLOOKUP(A:A,Table4_2[Customer ID],Table4_2[Charges])</f>
        <v>39396.86</v>
      </c>
      <c r="P124" s="33" t="str">
        <f>_xlfn.XLOOKUP(A:A,Table4_2[Customer ID],Table4_2[Hospital tier])</f>
        <v>tier - 2</v>
      </c>
      <c r="Q124" s="33" t="str">
        <f>_xlfn.XLOOKUP(A:A,'Hospital details'!A:A,'Hospital details'!F:F)</f>
        <v>tier - 2</v>
      </c>
      <c r="R124" s="33" t="str">
        <f>_xlfn.XLOOKUP(Healthcare!A:A,'Hospital details'!A:A,'Hospital details'!G:G)</f>
        <v>R1011</v>
      </c>
      <c r="S124" s="36">
        <f>_xlfn.XLOOKUP(A:A,'Hospital details'!A:A,'Hospital details'!H:H)</f>
        <v>56</v>
      </c>
      <c r="T124" s="8"/>
    </row>
    <row r="125" spans="1:20" ht="18" x14ac:dyDescent="0.35">
      <c r="A125" s="37" t="s">
        <v>129</v>
      </c>
      <c r="B125" s="31" t="str" cm="1">
        <f t="array" ref="B125">_xlfn.XLOOKUP(_xlfn.SINGLE(A:A),'Customer Name'!A:A,Table14_3[[#All],[Title]])</f>
        <v>Ms</v>
      </c>
      <c r="C125" s="32" t="str" cm="1">
        <f t="array" ref="C125">_xlfn.XLOOKUP(_xlfn.SINGLE(A:A),'Customer Name'!A:A,Table14_3[[#All],[First Name]])</f>
        <v>Doug</v>
      </c>
      <c r="D125" s="32" t="str" cm="1">
        <f t="array" ref="D125">_xlfn.XLOOKUP(_xlfn.SINGLE(A:A),'Customer Name'!A:A,Table14_3[[#All],[Last Name]])</f>
        <v>Kells</v>
      </c>
      <c r="E125" s="32">
        <f>_xlfn.XLOOKUP(A:A,'Medical Examination'!A:A,'Medical Examination'!B:B)</f>
        <v>48</v>
      </c>
      <c r="F125" s="32">
        <f>_xlfn.XLOOKUP(A:A,'Medical Examination'!A:A,'Medical Examination'!C:C)</f>
        <v>10.54</v>
      </c>
      <c r="G125" s="33" t="str">
        <f>_xlfn.XLOOKUP(A:A,'Medical Examination'!A:A,'Medical Examination'!D:D)</f>
        <v>No</v>
      </c>
      <c r="H125" s="33" t="str">
        <f>_xlfn.XLOOKUP(A:A,'Medical Examination'!A:A,'Medical Examination'!E:E)</f>
        <v>No</v>
      </c>
      <c r="I125" s="33" t="str">
        <f>_xlfn.XLOOKUP(A:A,'Medical Examination'!A:A,'Medical Examination'!F:F)</f>
        <v>No</v>
      </c>
      <c r="J125" s="33">
        <f>_xlfn.XLOOKUP(A:A,'Medical Examination'!A:A,'Medical Examination'!G:G)</f>
        <v>0</v>
      </c>
      <c r="K125" s="33" t="str">
        <f>_xlfn.XLOOKUP(A:A,'Medical Examination'!A:A,'Medical Examination'!H:H)</f>
        <v>yes</v>
      </c>
      <c r="L125" s="32" t="str">
        <f>_xlfn.XLOOKUP(A:A,'Medical Examination'!A:A,'Medical Examination'!I:I)</f>
        <v>Obesity</v>
      </c>
      <c r="M125" s="31" t="str">
        <f>_xlfn.XLOOKUP(A:A,'Medical Examination'!A:A,'Medical Examination'!J:J)</f>
        <v>Diabetic</v>
      </c>
      <c r="N125" s="34">
        <f>_xlfn.XLOOKUP(Healthcare!A:A,Table4_2[Customer ID],Table4_2[Date of Birth])</f>
        <v>28707</v>
      </c>
      <c r="O125" s="35">
        <f>_xlfn.XLOOKUP(A:A,Table4_2[Customer ID],Table4_2[Charges])</f>
        <v>39352.6</v>
      </c>
      <c r="P125" s="33" t="str">
        <f>_xlfn.XLOOKUP(A:A,Table4_2[Customer ID],Table4_2[Hospital tier])</f>
        <v>tier - 2</v>
      </c>
      <c r="Q125" s="33" t="str">
        <f>_xlfn.XLOOKUP(A:A,'Hospital details'!A:A,'Hospital details'!F:F)</f>
        <v>tier - 3</v>
      </c>
      <c r="R125" s="33" t="str">
        <f>_xlfn.XLOOKUP(Healthcare!A:A,'Hospital details'!A:A,'Hospital details'!G:G)</f>
        <v>R1011</v>
      </c>
      <c r="S125" s="36">
        <f>_xlfn.XLOOKUP(A:A,'Hospital details'!A:A,'Hospital details'!H:H)</f>
        <v>44</v>
      </c>
      <c r="T125" s="8"/>
    </row>
    <row r="126" spans="1:20" ht="18" x14ac:dyDescent="0.35">
      <c r="A126" s="37" t="s">
        <v>130</v>
      </c>
      <c r="B126" s="31" t="str" cm="1">
        <f t="array" ref="B126">_xlfn.XLOOKUP(_xlfn.SINGLE(A:A),'Customer Name'!A:A,Table14_3[[#All],[Title]])</f>
        <v>Ms</v>
      </c>
      <c r="C126" s="32" t="str" cm="1">
        <f t="array" ref="C126">_xlfn.XLOOKUP(_xlfn.SINGLE(A:A),'Customer Name'!A:A,Table14_3[[#All],[First Name]])</f>
        <v>Elizabeth J</v>
      </c>
      <c r="D126" s="32" t="str" cm="1">
        <f t="array" ref="D126">_xlfn.XLOOKUP(_xlfn.SINGLE(A:A),'Customer Name'!A:A,Table14_3[[#All],[Last Name]])</f>
        <v>Lawton</v>
      </c>
      <c r="E126" s="32">
        <f>_xlfn.XLOOKUP(A:A,'Medical Examination'!A:A,'Medical Examination'!B:B)</f>
        <v>49.13</v>
      </c>
      <c r="F126" s="32">
        <f>_xlfn.XLOOKUP(A:A,'Medical Examination'!A:A,'Medical Examination'!C:C)</f>
        <v>4.54</v>
      </c>
      <c r="G126" s="33" t="str">
        <f>_xlfn.XLOOKUP(A:A,'Medical Examination'!A:A,'Medical Examination'!D:D)</f>
        <v>No</v>
      </c>
      <c r="H126" s="33" t="str">
        <f>_xlfn.XLOOKUP(A:A,'Medical Examination'!A:A,'Medical Examination'!E:E)</f>
        <v>No</v>
      </c>
      <c r="I126" s="33" t="str">
        <f>_xlfn.XLOOKUP(A:A,'Medical Examination'!A:A,'Medical Examination'!F:F)</f>
        <v>No</v>
      </c>
      <c r="J126" s="33">
        <f>_xlfn.XLOOKUP(A:A,'Medical Examination'!A:A,'Medical Examination'!G:G)</f>
        <v>0</v>
      </c>
      <c r="K126" s="33" t="str">
        <f>_xlfn.XLOOKUP(A:A,'Medical Examination'!A:A,'Medical Examination'!H:H)</f>
        <v>yes</v>
      </c>
      <c r="L126" s="32" t="str">
        <f>_xlfn.XLOOKUP(A:A,'Medical Examination'!A:A,'Medical Examination'!I:I)</f>
        <v>Obesity</v>
      </c>
      <c r="M126" s="31" t="str">
        <f>_xlfn.XLOOKUP(A:A,'Medical Examination'!A:A,'Medical Examination'!J:J)</f>
        <v>Normal</v>
      </c>
      <c r="N126" s="34">
        <f>_xlfn.XLOOKUP(Healthcare!A:A,Table4_2[Customer ID],Table4_2[Date of Birth])</f>
        <v>30179</v>
      </c>
      <c r="O126" s="35">
        <f>_xlfn.XLOOKUP(A:A,Table4_2[Customer ID],Table4_2[Charges])</f>
        <v>39315.279999999999</v>
      </c>
      <c r="P126" s="33" t="str">
        <f>_xlfn.XLOOKUP(A:A,Table4_2[Customer ID],Table4_2[Hospital tier])</f>
        <v>tier - 2</v>
      </c>
      <c r="Q126" s="33" t="str">
        <f>_xlfn.XLOOKUP(A:A,'Hospital details'!A:A,'Hospital details'!F:F)</f>
        <v>tier - 3</v>
      </c>
      <c r="R126" s="33" t="str">
        <f>_xlfn.XLOOKUP(Healthcare!A:A,'Hospital details'!A:A,'Hospital details'!G:G)</f>
        <v>R1011</v>
      </c>
      <c r="S126" s="36">
        <f>_xlfn.XLOOKUP(A:A,'Hospital details'!A:A,'Hospital details'!H:H)</f>
        <v>40</v>
      </c>
      <c r="T126" s="8"/>
    </row>
    <row r="127" spans="1:20" ht="18" x14ac:dyDescent="0.35">
      <c r="A127" s="37" t="s">
        <v>131</v>
      </c>
      <c r="B127" s="31" t="str" cm="1">
        <f t="array" ref="B127">_xlfn.XLOOKUP(_xlfn.SINGLE(A:A),'Customer Name'!A:A,Table14_3[[#All],[Title]])</f>
        <v>Mr</v>
      </c>
      <c r="C127" s="32" t="str" cm="1">
        <f t="array" ref="C127">_xlfn.XLOOKUP(_xlfn.SINGLE(A:A),'Customer Name'!A:A,Table14_3[[#All],[First Name]])</f>
        <v>Matthew P</v>
      </c>
      <c r="D127" s="32" t="str" cm="1">
        <f t="array" ref="D127">_xlfn.XLOOKUP(_xlfn.SINGLE(A:A),'Customer Name'!A:A,Table14_3[[#All],[Last Name]])</f>
        <v>Bejar</v>
      </c>
      <c r="E127" s="32">
        <f>_xlfn.XLOOKUP(A:A,'Medical Examination'!A:A,'Medical Examination'!B:B)</f>
        <v>37.799999999999997</v>
      </c>
      <c r="F127" s="32">
        <f>_xlfn.XLOOKUP(A:A,'Medical Examination'!A:A,'Medical Examination'!C:C)</f>
        <v>6.29</v>
      </c>
      <c r="G127" s="33" t="str">
        <f>_xlfn.XLOOKUP(A:A,'Medical Examination'!A:A,'Medical Examination'!D:D)</f>
        <v>No</v>
      </c>
      <c r="H127" s="33" t="str">
        <f>_xlfn.XLOOKUP(A:A,'Medical Examination'!A:A,'Medical Examination'!E:E)</f>
        <v>No</v>
      </c>
      <c r="I127" s="33" t="str">
        <f>_xlfn.XLOOKUP(A:A,'Medical Examination'!A:A,'Medical Examination'!F:F)</f>
        <v>No</v>
      </c>
      <c r="J127" s="33">
        <f>_xlfn.XLOOKUP(A:A,'Medical Examination'!A:A,'Medical Examination'!G:G)</f>
        <v>1</v>
      </c>
      <c r="K127" s="33" t="str">
        <f>_xlfn.XLOOKUP(A:A,'Medical Examination'!A:A,'Medical Examination'!H:H)</f>
        <v>yes</v>
      </c>
      <c r="L127" s="32" t="str">
        <f>_xlfn.XLOOKUP(A:A,'Medical Examination'!A:A,'Medical Examination'!I:I)</f>
        <v>Obesity</v>
      </c>
      <c r="M127" s="31" t="str">
        <f>_xlfn.XLOOKUP(A:A,'Medical Examination'!A:A,'Medical Examination'!J:J)</f>
        <v>Prediabetic</v>
      </c>
      <c r="N127" s="34">
        <f>_xlfn.XLOOKUP(Healthcare!A:A,Table4_2[Customer ID],Table4_2[Date of Birth])</f>
        <v>33938</v>
      </c>
      <c r="O127" s="35">
        <f>_xlfn.XLOOKUP(A:A,Table4_2[Customer ID],Table4_2[Charges])</f>
        <v>39241.440000000002</v>
      </c>
      <c r="P127" s="33" t="str">
        <f>_xlfn.XLOOKUP(A:A,Table4_2[Customer ID],Table4_2[Hospital tier])</f>
        <v>tier - 1</v>
      </c>
      <c r="Q127" s="33" t="str">
        <f>_xlfn.XLOOKUP(A:A,'Hospital details'!A:A,'Hospital details'!F:F)</f>
        <v>tier - 3</v>
      </c>
      <c r="R127" s="33" t="str">
        <f>_xlfn.XLOOKUP(Healthcare!A:A,'Hospital details'!A:A,'Hospital details'!G:G)</f>
        <v>R1011</v>
      </c>
      <c r="S127" s="36">
        <f>_xlfn.XLOOKUP(A:A,'Hospital details'!A:A,'Hospital details'!H:H)</f>
        <v>30</v>
      </c>
      <c r="T127" s="8"/>
    </row>
    <row r="128" spans="1:20" ht="18" x14ac:dyDescent="0.35">
      <c r="A128" s="37" t="s">
        <v>132</v>
      </c>
      <c r="B128" s="31" t="str" cm="1">
        <f t="array" ref="B128">_xlfn.XLOOKUP(_xlfn.SINGLE(A:A),'Customer Name'!A:A,Table14_3[[#All],[Title]])</f>
        <v>Mr</v>
      </c>
      <c r="C128" s="32" t="str" cm="1">
        <f t="array" ref="C128">_xlfn.XLOOKUP(_xlfn.SINGLE(A:A),'Customer Name'!A:A,Table14_3[[#All],[First Name]])</f>
        <v>Guillermo Sr</v>
      </c>
      <c r="D128" s="32" t="str" cm="1">
        <f t="array" ref="D128">_xlfn.XLOOKUP(_xlfn.SINGLE(A:A),'Customer Name'!A:A,Table14_3[[#All],[Last Name]])</f>
        <v>Navarro Castro</v>
      </c>
      <c r="E128" s="32">
        <f>_xlfn.XLOOKUP(A:A,'Medical Examination'!A:A,'Medical Examination'!B:B)</f>
        <v>38.299999999999997</v>
      </c>
      <c r="F128" s="32">
        <f>_xlfn.XLOOKUP(A:A,'Medical Examination'!A:A,'Medical Examination'!C:C)</f>
        <v>9.51</v>
      </c>
      <c r="G128" s="33" t="str">
        <f>_xlfn.XLOOKUP(A:A,'Medical Examination'!A:A,'Medical Examination'!D:D)</f>
        <v>No</v>
      </c>
      <c r="H128" s="33" t="str">
        <f>_xlfn.XLOOKUP(A:A,'Medical Examination'!A:A,'Medical Examination'!E:E)</f>
        <v>No</v>
      </c>
      <c r="I128" s="33" t="str">
        <f>_xlfn.XLOOKUP(A:A,'Medical Examination'!A:A,'Medical Examination'!F:F)</f>
        <v>No</v>
      </c>
      <c r="J128" s="33">
        <f>_xlfn.XLOOKUP(A:A,'Medical Examination'!A:A,'Medical Examination'!G:G)</f>
        <v>0</v>
      </c>
      <c r="K128" s="33" t="str">
        <f>_xlfn.XLOOKUP(A:A,'Medical Examination'!A:A,'Medical Examination'!H:H)</f>
        <v>yes</v>
      </c>
      <c r="L128" s="32" t="str">
        <f>_xlfn.XLOOKUP(A:A,'Medical Examination'!A:A,'Medical Examination'!I:I)</f>
        <v>Obesity</v>
      </c>
      <c r="M128" s="31" t="str">
        <f>_xlfn.XLOOKUP(A:A,'Medical Examination'!A:A,'Medical Examination'!J:J)</f>
        <v>Diabetic</v>
      </c>
      <c r="N128" s="34">
        <f>_xlfn.XLOOKUP(Healthcare!A:A,Table4_2[Customer ID],Table4_2[Date of Birth])</f>
        <v>22834</v>
      </c>
      <c r="O128" s="35">
        <f>_xlfn.XLOOKUP(A:A,Table4_2[Customer ID],Table4_2[Charges])</f>
        <v>39221.120000000003</v>
      </c>
      <c r="P128" s="33" t="str">
        <f>_xlfn.XLOOKUP(A:A,Table4_2[Customer ID],Table4_2[Hospital tier])</f>
        <v>tier - 2</v>
      </c>
      <c r="Q128" s="33" t="str">
        <f>_xlfn.XLOOKUP(A:A,'Hospital details'!A:A,'Hospital details'!F:F)</f>
        <v>tier - 1</v>
      </c>
      <c r="R128" s="33" t="str">
        <f>_xlfn.XLOOKUP(Healthcare!A:A,'Hospital details'!A:A,'Hospital details'!G:G)</f>
        <v>R1011</v>
      </c>
      <c r="S128" s="36">
        <f>_xlfn.XLOOKUP(A:A,'Hospital details'!A:A,'Hospital details'!H:H)</f>
        <v>60</v>
      </c>
      <c r="T128" s="8"/>
    </row>
    <row r="129" spans="1:20" ht="18" x14ac:dyDescent="0.35">
      <c r="A129" s="37" t="s">
        <v>133</v>
      </c>
      <c r="B129" s="31" t="str" cm="1">
        <f t="array" ref="B129">_xlfn.XLOOKUP(_xlfn.SINGLE(A:A),'Customer Name'!A:A,Table14_3[[#All],[Title]])</f>
        <v>Ms</v>
      </c>
      <c r="C129" s="32" t="str" cm="1">
        <f t="array" ref="C129">_xlfn.XLOOKUP(_xlfn.SINGLE(A:A),'Customer Name'!A:A,Table14_3[[#All],[First Name]])</f>
        <v>Ryan C</v>
      </c>
      <c r="D129" s="32" t="str" cm="1">
        <f t="array" ref="D129">_xlfn.XLOOKUP(_xlfn.SINGLE(A:A),'Customer Name'!A:A,Table14_3[[#All],[Last Name]])</f>
        <v>Tice</v>
      </c>
      <c r="E129" s="32">
        <f>_xlfn.XLOOKUP(A:A,'Medical Examination'!A:A,'Medical Examination'!B:B)</f>
        <v>32.774999999999999</v>
      </c>
      <c r="F129" s="32">
        <f>_xlfn.XLOOKUP(A:A,'Medical Examination'!A:A,'Medical Examination'!C:C)</f>
        <v>4.72</v>
      </c>
      <c r="G129" s="33" t="str">
        <f>_xlfn.XLOOKUP(A:A,'Medical Examination'!A:A,'Medical Examination'!D:D)</f>
        <v>No</v>
      </c>
      <c r="H129" s="33" t="str">
        <f>_xlfn.XLOOKUP(A:A,'Medical Examination'!A:A,'Medical Examination'!E:E)</f>
        <v>No</v>
      </c>
      <c r="I129" s="33" t="str">
        <f>_xlfn.XLOOKUP(A:A,'Medical Examination'!A:A,'Medical Examination'!F:F)</f>
        <v>No</v>
      </c>
      <c r="J129" s="33">
        <f>_xlfn.XLOOKUP(A:A,'Medical Examination'!A:A,'Medical Examination'!G:G)</f>
        <v>0</v>
      </c>
      <c r="K129" s="33" t="str">
        <f>_xlfn.XLOOKUP(A:A,'Medical Examination'!A:A,'Medical Examination'!H:H)</f>
        <v>yes</v>
      </c>
      <c r="L129" s="32" t="str">
        <f>_xlfn.XLOOKUP(A:A,'Medical Examination'!A:A,'Medical Examination'!I:I)</f>
        <v>Obesity</v>
      </c>
      <c r="M129" s="31" t="str">
        <f>_xlfn.XLOOKUP(A:A,'Medical Examination'!A:A,'Medical Examination'!J:J)</f>
        <v>Normal</v>
      </c>
      <c r="N129" s="34">
        <f>_xlfn.XLOOKUP(Healthcare!A:A,Table4_2[Customer ID],Table4_2[Date of Birth])</f>
        <v>30167</v>
      </c>
      <c r="O129" s="35">
        <f>_xlfn.XLOOKUP(A:A,Table4_2[Customer ID],Table4_2[Charges])</f>
        <v>39125.33</v>
      </c>
      <c r="P129" s="33" t="str">
        <f>_xlfn.XLOOKUP(A:A,Table4_2[Customer ID],Table4_2[Hospital tier])</f>
        <v>tier - 1</v>
      </c>
      <c r="Q129" s="33" t="str">
        <f>_xlfn.XLOOKUP(A:A,'Hospital details'!A:A,'Hospital details'!F:F)</f>
        <v>tier - 1</v>
      </c>
      <c r="R129" s="33" t="str">
        <f>_xlfn.XLOOKUP(Healthcare!A:A,'Hospital details'!A:A,'Hospital details'!G:G)</f>
        <v>R1016</v>
      </c>
      <c r="S129" s="36">
        <f>_xlfn.XLOOKUP(A:A,'Hospital details'!A:A,'Hospital details'!H:H)</f>
        <v>40</v>
      </c>
      <c r="T129" s="8"/>
    </row>
    <row r="130" spans="1:20" ht="18" x14ac:dyDescent="0.35">
      <c r="A130" s="37" t="s">
        <v>134</v>
      </c>
      <c r="B130" s="31" t="str" cm="1">
        <f t="array" ref="B130">_xlfn.XLOOKUP(_xlfn.SINGLE(A:A),'Customer Name'!A:A,Table14_3[[#All],[Title]])</f>
        <v>Mr</v>
      </c>
      <c r="C130" s="32" t="str" cm="1">
        <f t="array" ref="C130">_xlfn.XLOOKUP(_xlfn.SINGLE(A:A),'Customer Name'!A:A,Table14_3[[#All],[First Name]])</f>
        <v>Dane</v>
      </c>
      <c r="D130" s="32" t="str" cm="1">
        <f t="array" ref="D130">_xlfn.XLOOKUP(_xlfn.SINGLE(A:A),'Customer Name'!A:A,Table14_3[[#All],[Last Name]])</f>
        <v>Wolf</v>
      </c>
      <c r="E130" s="32">
        <f>_xlfn.XLOOKUP(A:A,'Medical Examination'!A:A,'Medical Examination'!B:B)</f>
        <v>34.200000000000003</v>
      </c>
      <c r="F130" s="32">
        <f>_xlfn.XLOOKUP(A:A,'Medical Examination'!A:A,'Medical Examination'!C:C)</f>
        <v>5.91</v>
      </c>
      <c r="G130" s="33" t="str">
        <f>_xlfn.XLOOKUP(A:A,'Medical Examination'!A:A,'Medical Examination'!D:D)</f>
        <v>yes</v>
      </c>
      <c r="H130" s="33" t="str">
        <f>_xlfn.XLOOKUP(A:A,'Medical Examination'!A:A,'Medical Examination'!E:E)</f>
        <v>No</v>
      </c>
      <c r="I130" s="33" t="str">
        <f>_xlfn.XLOOKUP(A:A,'Medical Examination'!A:A,'Medical Examination'!F:F)</f>
        <v>No</v>
      </c>
      <c r="J130" s="33">
        <f>_xlfn.XLOOKUP(A:A,'Medical Examination'!A:A,'Medical Examination'!G:G)</f>
        <v>0</v>
      </c>
      <c r="K130" s="33" t="str">
        <f>_xlfn.XLOOKUP(A:A,'Medical Examination'!A:A,'Medical Examination'!H:H)</f>
        <v>yes</v>
      </c>
      <c r="L130" s="32" t="str">
        <f>_xlfn.XLOOKUP(A:A,'Medical Examination'!A:A,'Medical Examination'!I:I)</f>
        <v>Obesity</v>
      </c>
      <c r="M130" s="31" t="str">
        <f>_xlfn.XLOOKUP(A:A,'Medical Examination'!A:A,'Medical Examination'!J:J)</f>
        <v>Prediabetic</v>
      </c>
      <c r="N130" s="34">
        <f>_xlfn.XLOOKUP(Healthcare!A:A,Table4_2[Customer ID],Table4_2[Date of Birth])</f>
        <v>31310</v>
      </c>
      <c r="O130" s="35">
        <f>_xlfn.XLOOKUP(A:A,Table4_2[Customer ID],Table4_2[Charges])</f>
        <v>39047.29</v>
      </c>
      <c r="P130" s="33" t="str">
        <f>_xlfn.XLOOKUP(A:A,Table4_2[Customer ID],Table4_2[Hospital tier])</f>
        <v>tier - 1</v>
      </c>
      <c r="Q130" s="33" t="str">
        <f>_xlfn.XLOOKUP(A:A,'Hospital details'!A:A,'Hospital details'!F:F)</f>
        <v>tier - 3</v>
      </c>
      <c r="R130" s="33" t="str">
        <f>_xlfn.XLOOKUP(Healthcare!A:A,'Hospital details'!A:A,'Hospital details'!G:G)</f>
        <v>R1017</v>
      </c>
      <c r="S130" s="36">
        <f>_xlfn.XLOOKUP(A:A,'Hospital details'!A:A,'Hospital details'!H:H)</f>
        <v>37</v>
      </c>
      <c r="T130" s="8"/>
    </row>
    <row r="131" spans="1:20" ht="18" x14ac:dyDescent="0.35">
      <c r="A131" s="37" t="s">
        <v>135</v>
      </c>
      <c r="B131" s="31" t="str" cm="1">
        <f t="array" ref="B131">_xlfn.XLOOKUP(_xlfn.SINGLE(A:A),'Customer Name'!A:A,Table14_3[[#All],[Title]])</f>
        <v>Mr</v>
      </c>
      <c r="C131" s="32" t="str" cm="1">
        <f t="array" ref="C131">_xlfn.XLOOKUP(_xlfn.SINGLE(A:A),'Customer Name'!A:A,Table14_3[[#All],[First Name]])</f>
        <v>Jonas</v>
      </c>
      <c r="D131" s="32" t="str" cm="1">
        <f t="array" ref="D131">_xlfn.XLOOKUP(_xlfn.SINGLE(A:A),'Customer Name'!A:A,Table14_3[[#All],[Last Name]])</f>
        <v>Oppedal</v>
      </c>
      <c r="E131" s="32">
        <f>_xlfn.XLOOKUP(A:A,'Medical Examination'!A:A,'Medical Examination'!B:B)</f>
        <v>30.2</v>
      </c>
      <c r="F131" s="32">
        <f>_xlfn.XLOOKUP(A:A,'Medical Examination'!A:A,'Medical Examination'!C:C)</f>
        <v>9.58</v>
      </c>
      <c r="G131" s="33" t="str">
        <f>_xlfn.XLOOKUP(A:A,'Medical Examination'!A:A,'Medical Examination'!D:D)</f>
        <v>No</v>
      </c>
      <c r="H131" s="33" t="str">
        <f>_xlfn.XLOOKUP(A:A,'Medical Examination'!A:A,'Medical Examination'!E:E)</f>
        <v>No</v>
      </c>
      <c r="I131" s="33" t="str">
        <f>_xlfn.XLOOKUP(A:A,'Medical Examination'!A:A,'Medical Examination'!F:F)</f>
        <v>No</v>
      </c>
      <c r="J131" s="33">
        <f>_xlfn.XLOOKUP(A:A,'Medical Examination'!A:A,'Medical Examination'!G:G)</f>
        <v>0</v>
      </c>
      <c r="K131" s="33" t="str">
        <f>_xlfn.XLOOKUP(A:A,'Medical Examination'!A:A,'Medical Examination'!H:H)</f>
        <v>yes</v>
      </c>
      <c r="L131" s="32" t="str">
        <f>_xlfn.XLOOKUP(A:A,'Medical Examination'!A:A,'Medical Examination'!I:I)</f>
        <v>Obesity</v>
      </c>
      <c r="M131" s="31" t="str">
        <f>_xlfn.XLOOKUP(A:A,'Medical Examination'!A:A,'Medical Examination'!J:J)</f>
        <v>Diabetic</v>
      </c>
      <c r="N131" s="34">
        <f>_xlfn.XLOOKUP(Healthcare!A:A,Table4_2[Customer ID],Table4_2[Date of Birth])</f>
        <v>28775</v>
      </c>
      <c r="O131" s="35">
        <f>_xlfn.XLOOKUP(A:A,Table4_2[Customer ID],Table4_2[Charges])</f>
        <v>38998.550000000003</v>
      </c>
      <c r="P131" s="33" t="str">
        <f>_xlfn.XLOOKUP(A:A,Table4_2[Customer ID],Table4_2[Hospital tier])</f>
        <v>tier - 1</v>
      </c>
      <c r="Q131" s="33" t="str">
        <f>_xlfn.XLOOKUP(A:A,'Hospital details'!A:A,'Hospital details'!F:F)</f>
        <v>tier - 1</v>
      </c>
      <c r="R131" s="33" t="str">
        <f>_xlfn.XLOOKUP(Healthcare!A:A,'Hospital details'!A:A,'Hospital details'!G:G)</f>
        <v>R1011</v>
      </c>
      <c r="S131" s="36">
        <f>_xlfn.XLOOKUP(A:A,'Hospital details'!A:A,'Hospital details'!H:H)</f>
        <v>44</v>
      </c>
      <c r="T131" s="8"/>
    </row>
    <row r="132" spans="1:20" ht="18" x14ac:dyDescent="0.35">
      <c r="A132" s="37" t="s">
        <v>136</v>
      </c>
      <c r="B132" s="31" t="str" cm="1">
        <f t="array" ref="B132">_xlfn.XLOOKUP(_xlfn.SINGLE(A:A),'Customer Name'!A:A,Table14_3[[#All],[Title]])</f>
        <v>Ms</v>
      </c>
      <c r="C132" s="32" t="str" cm="1">
        <f t="array" ref="C132">_xlfn.XLOOKUP(_xlfn.SINGLE(A:A),'Customer Name'!A:A,Table14_3[[#All],[First Name]])</f>
        <v>George E</v>
      </c>
      <c r="D132" s="32" t="str" cm="1">
        <f t="array" ref="D132">_xlfn.XLOOKUP(_xlfn.SINGLE(A:A),'Customer Name'!A:A,Table14_3[[#All],[Last Name]])</f>
        <v>Wright</v>
      </c>
      <c r="E132" s="32">
        <f>_xlfn.XLOOKUP(A:A,'Medical Examination'!A:A,'Medical Examination'!B:B)</f>
        <v>48.32</v>
      </c>
      <c r="F132" s="32">
        <f>_xlfn.XLOOKUP(A:A,'Medical Examination'!A:A,'Medical Examination'!C:C)</f>
        <v>5.77</v>
      </c>
      <c r="G132" s="33" t="str">
        <f>_xlfn.XLOOKUP(A:A,'Medical Examination'!A:A,'Medical Examination'!D:D)</f>
        <v>No</v>
      </c>
      <c r="H132" s="33" t="str">
        <f>_xlfn.XLOOKUP(A:A,'Medical Examination'!A:A,'Medical Examination'!E:E)</f>
        <v>No</v>
      </c>
      <c r="I132" s="33" t="str">
        <f>_xlfn.XLOOKUP(A:A,'Medical Examination'!A:A,'Medical Examination'!F:F)</f>
        <v>No</v>
      </c>
      <c r="J132" s="33">
        <f>_xlfn.XLOOKUP(A:A,'Medical Examination'!A:A,'Medical Examination'!G:G)</f>
        <v>0</v>
      </c>
      <c r="K132" s="33" t="str">
        <f>_xlfn.XLOOKUP(A:A,'Medical Examination'!A:A,'Medical Examination'!H:H)</f>
        <v>yes</v>
      </c>
      <c r="L132" s="32" t="str">
        <f>_xlfn.XLOOKUP(A:A,'Medical Examination'!A:A,'Medical Examination'!I:I)</f>
        <v>Obesity</v>
      </c>
      <c r="M132" s="31" t="str">
        <f>_xlfn.XLOOKUP(A:A,'Medical Examination'!A:A,'Medical Examination'!J:J)</f>
        <v>Prediabetic</v>
      </c>
      <c r="N132" s="34">
        <f>_xlfn.XLOOKUP(Healthcare!A:A,Table4_2[Customer ID],Table4_2[Date of Birth])</f>
        <v>29488</v>
      </c>
      <c r="O132" s="35">
        <f>_xlfn.XLOOKUP(A:A,Table4_2[Customer ID],Table4_2[Charges])</f>
        <v>38947.43</v>
      </c>
      <c r="P132" s="33" t="str">
        <f>_xlfn.XLOOKUP(A:A,Table4_2[Customer ID],Table4_2[Hospital tier])</f>
        <v>tier - 2</v>
      </c>
      <c r="Q132" s="33" t="str">
        <f>_xlfn.XLOOKUP(A:A,'Hospital details'!A:A,'Hospital details'!F:F)</f>
        <v>tier - 3</v>
      </c>
      <c r="R132" s="33" t="str">
        <f>_xlfn.XLOOKUP(Healthcare!A:A,'Hospital details'!A:A,'Hospital details'!G:G)</f>
        <v>R1011</v>
      </c>
      <c r="S132" s="36">
        <f>_xlfn.XLOOKUP(A:A,'Hospital details'!A:A,'Hospital details'!H:H)</f>
        <v>42</v>
      </c>
      <c r="T132" s="8"/>
    </row>
    <row r="133" spans="1:20" ht="18" x14ac:dyDescent="0.35">
      <c r="A133" s="37" t="s">
        <v>137</v>
      </c>
      <c r="B133" s="31" t="str" cm="1">
        <f t="array" ref="B133">_xlfn.XLOOKUP(_xlfn.SINGLE(A:A),'Customer Name'!A:A,Table14_3[[#All],[Title]])</f>
        <v>Mr</v>
      </c>
      <c r="C133" s="32" t="str" cm="1">
        <f t="array" ref="C133">_xlfn.XLOOKUP(_xlfn.SINGLE(A:A),'Customer Name'!A:A,Table14_3[[#All],[First Name]])</f>
        <v>Sara S</v>
      </c>
      <c r="D133" s="32" t="str" cm="1">
        <f t="array" ref="D133">_xlfn.XLOOKUP(_xlfn.SINGLE(A:A),'Customer Name'!A:A,Table14_3[[#All],[Last Name]])</f>
        <v>Ellis</v>
      </c>
      <c r="E133" s="32">
        <f>_xlfn.XLOOKUP(A:A,'Medical Examination'!A:A,'Medical Examination'!B:B)</f>
        <v>44.86</v>
      </c>
      <c r="F133" s="32">
        <f>_xlfn.XLOOKUP(A:A,'Medical Examination'!A:A,'Medical Examination'!C:C)</f>
        <v>4.38</v>
      </c>
      <c r="G133" s="33" t="str">
        <f>_xlfn.XLOOKUP(A:A,'Medical Examination'!A:A,'Medical Examination'!D:D)</f>
        <v>yes</v>
      </c>
      <c r="H133" s="33" t="str">
        <f>_xlfn.XLOOKUP(A:A,'Medical Examination'!A:A,'Medical Examination'!E:E)</f>
        <v>No</v>
      </c>
      <c r="I133" s="33" t="str">
        <f>_xlfn.XLOOKUP(A:A,'Medical Examination'!A:A,'Medical Examination'!F:F)</f>
        <v>No</v>
      </c>
      <c r="J133" s="33">
        <f>_xlfn.XLOOKUP(A:A,'Medical Examination'!A:A,'Medical Examination'!G:G)</f>
        <v>0</v>
      </c>
      <c r="K133" s="33" t="str">
        <f>_xlfn.XLOOKUP(A:A,'Medical Examination'!A:A,'Medical Examination'!H:H)</f>
        <v>yes</v>
      </c>
      <c r="L133" s="32" t="str">
        <f>_xlfn.XLOOKUP(A:A,'Medical Examination'!A:A,'Medical Examination'!I:I)</f>
        <v>Obesity</v>
      </c>
      <c r="M133" s="31" t="str">
        <f>_xlfn.XLOOKUP(A:A,'Medical Examination'!A:A,'Medical Examination'!J:J)</f>
        <v>Normal</v>
      </c>
      <c r="N133" s="34">
        <f>_xlfn.XLOOKUP(Healthcare!A:A,Table4_2[Customer ID],Table4_2[Date of Birth])</f>
        <v>28109</v>
      </c>
      <c r="O133" s="35">
        <f>_xlfn.XLOOKUP(A:A,Table4_2[Customer ID],Table4_2[Charges])</f>
        <v>38932.559999999998</v>
      </c>
      <c r="P133" s="33" t="str">
        <f>_xlfn.XLOOKUP(A:A,Table4_2[Customer ID],Table4_2[Hospital tier])</f>
        <v>tier - 2</v>
      </c>
      <c r="Q133" s="33" t="str">
        <f>_xlfn.XLOOKUP(A:A,'Hospital details'!A:A,'Hospital details'!F:F)</f>
        <v>tier - 3</v>
      </c>
      <c r="R133" s="33" t="str">
        <f>_xlfn.XLOOKUP(Healthcare!A:A,'Hospital details'!A:A,'Hospital details'!G:G)</f>
        <v>R1011</v>
      </c>
      <c r="S133" s="36">
        <f>_xlfn.XLOOKUP(A:A,'Hospital details'!A:A,'Hospital details'!H:H)</f>
        <v>46</v>
      </c>
      <c r="T133" s="8"/>
    </row>
    <row r="134" spans="1:20" ht="18" x14ac:dyDescent="0.35">
      <c r="A134" s="37" t="s">
        <v>138</v>
      </c>
      <c r="B134" s="31" t="str" cm="1">
        <f t="array" ref="B134">_xlfn.XLOOKUP(_xlfn.SINGLE(A:A),'Customer Name'!A:A,Table14_3[[#All],[Title]])</f>
        <v>Mr</v>
      </c>
      <c r="C134" s="32" t="str" cm="1">
        <f t="array" ref="C134">_xlfn.XLOOKUP(_xlfn.SINGLE(A:A),'Customer Name'!A:A,Table14_3[[#All],[First Name]])</f>
        <v>Nick</v>
      </c>
      <c r="D134" s="32" t="str" cm="1">
        <f t="array" ref="D134">_xlfn.XLOOKUP(_xlfn.SINGLE(A:A),'Customer Name'!A:A,Table14_3[[#All],[Last Name]])</f>
        <v>Taormina</v>
      </c>
      <c r="E134" s="32">
        <f>_xlfn.XLOOKUP(A:A,'Medical Examination'!A:A,'Medical Examination'!B:B)</f>
        <v>52.15</v>
      </c>
      <c r="F134" s="32">
        <f>_xlfn.XLOOKUP(A:A,'Medical Examination'!A:A,'Medical Examination'!C:C)</f>
        <v>5.65</v>
      </c>
      <c r="G134" s="33" t="str">
        <f>_xlfn.XLOOKUP(A:A,'Medical Examination'!A:A,'Medical Examination'!D:D)</f>
        <v>No</v>
      </c>
      <c r="H134" s="33" t="str">
        <f>_xlfn.XLOOKUP(A:A,'Medical Examination'!A:A,'Medical Examination'!E:E)</f>
        <v>No</v>
      </c>
      <c r="I134" s="33" t="str">
        <f>_xlfn.XLOOKUP(A:A,'Medical Examination'!A:A,'Medical Examination'!F:F)</f>
        <v>No</v>
      </c>
      <c r="J134" s="33">
        <f>_xlfn.XLOOKUP(A:A,'Medical Examination'!A:A,'Medical Examination'!G:G)</f>
        <v>1</v>
      </c>
      <c r="K134" s="33" t="str">
        <f>_xlfn.XLOOKUP(A:A,'Medical Examination'!A:A,'Medical Examination'!H:H)</f>
        <v>yes</v>
      </c>
      <c r="L134" s="32" t="str">
        <f>_xlfn.XLOOKUP(A:A,'Medical Examination'!A:A,'Medical Examination'!I:I)</f>
        <v>Obesity</v>
      </c>
      <c r="M134" s="31" t="str">
        <f>_xlfn.XLOOKUP(A:A,'Medical Examination'!A:A,'Medical Examination'!J:J)</f>
        <v>Normal</v>
      </c>
      <c r="N134" s="34">
        <f>_xlfn.XLOOKUP(Healthcare!A:A,Table4_2[Customer ID],Table4_2[Date of Birth])</f>
        <v>31944</v>
      </c>
      <c r="O134" s="35">
        <f>_xlfn.XLOOKUP(A:A,Table4_2[Customer ID],Table4_2[Charges])</f>
        <v>38924.04</v>
      </c>
      <c r="P134" s="33" t="str">
        <f>_xlfn.XLOOKUP(A:A,Table4_2[Customer ID],Table4_2[Hospital tier])</f>
        <v>tier - 2</v>
      </c>
      <c r="Q134" s="33" t="str">
        <f>_xlfn.XLOOKUP(A:A,'Hospital details'!A:A,'Hospital details'!F:F)</f>
        <v>tier - 2</v>
      </c>
      <c r="R134" s="33" t="str">
        <f>_xlfn.XLOOKUP(Healthcare!A:A,'Hospital details'!A:A,'Hospital details'!G:G)</f>
        <v>R1011</v>
      </c>
      <c r="S134" s="36">
        <f>_xlfn.XLOOKUP(A:A,'Hospital details'!A:A,'Hospital details'!H:H)</f>
        <v>35</v>
      </c>
      <c r="T134" s="8"/>
    </row>
    <row r="135" spans="1:20" ht="18" x14ac:dyDescent="0.35">
      <c r="A135" s="37" t="s">
        <v>139</v>
      </c>
      <c r="B135" s="31" t="str" cm="1">
        <f t="array" ref="B135">_xlfn.XLOOKUP(_xlfn.SINGLE(A:A),'Customer Name'!A:A,Table14_3[[#All],[Title]])</f>
        <v>Ms</v>
      </c>
      <c r="C135" s="32" t="str" cm="1">
        <f t="array" ref="C135">_xlfn.XLOOKUP(_xlfn.SINGLE(A:A),'Customer Name'!A:A,Table14_3[[#All],[First Name]])</f>
        <v>Timothy</v>
      </c>
      <c r="D135" s="32" t="str" cm="1">
        <f t="array" ref="D135">_xlfn.XLOOKUP(_xlfn.SINGLE(A:A),'Customer Name'!A:A,Table14_3[[#All],[Last Name]])</f>
        <v>Lynch</v>
      </c>
      <c r="E135" s="32">
        <f>_xlfn.XLOOKUP(A:A,'Medical Examination'!A:A,'Medical Examination'!B:B)</f>
        <v>41.12</v>
      </c>
      <c r="F135" s="32">
        <f>_xlfn.XLOOKUP(A:A,'Medical Examination'!A:A,'Medical Examination'!C:C)</f>
        <v>7.54</v>
      </c>
      <c r="G135" s="33" t="str">
        <f>_xlfn.XLOOKUP(A:A,'Medical Examination'!A:A,'Medical Examination'!D:D)</f>
        <v>yes</v>
      </c>
      <c r="H135" s="33" t="str">
        <f>_xlfn.XLOOKUP(A:A,'Medical Examination'!A:A,'Medical Examination'!E:E)</f>
        <v>No</v>
      </c>
      <c r="I135" s="33" t="str">
        <f>_xlfn.XLOOKUP(A:A,'Medical Examination'!A:A,'Medical Examination'!F:F)</f>
        <v>No</v>
      </c>
      <c r="J135" s="33">
        <f>_xlfn.XLOOKUP(A:A,'Medical Examination'!A:A,'Medical Examination'!G:G)</f>
        <v>0</v>
      </c>
      <c r="K135" s="33" t="str">
        <f>_xlfn.XLOOKUP(A:A,'Medical Examination'!A:A,'Medical Examination'!H:H)</f>
        <v>yes</v>
      </c>
      <c r="L135" s="32" t="str">
        <f>_xlfn.XLOOKUP(A:A,'Medical Examination'!A:A,'Medical Examination'!I:I)</f>
        <v>Obesity</v>
      </c>
      <c r="M135" s="31" t="str">
        <f>_xlfn.XLOOKUP(A:A,'Medical Examination'!A:A,'Medical Examination'!J:J)</f>
        <v>Diabetic</v>
      </c>
      <c r="N135" s="34">
        <f>_xlfn.XLOOKUP(Healthcare!A:A,Table4_2[Customer ID],Table4_2[Date of Birth])</f>
        <v>24683</v>
      </c>
      <c r="O135" s="35">
        <f>_xlfn.XLOOKUP(A:A,Table4_2[Customer ID],Table4_2[Charges])</f>
        <v>38893.360000000001</v>
      </c>
      <c r="P135" s="33" t="str">
        <f>_xlfn.XLOOKUP(A:A,Table4_2[Customer ID],Table4_2[Hospital tier])</f>
        <v>tier - 1</v>
      </c>
      <c r="Q135" s="33" t="str">
        <f>_xlfn.XLOOKUP(A:A,'Hospital details'!A:A,'Hospital details'!F:F)</f>
        <v>tier - 2</v>
      </c>
      <c r="R135" s="33" t="str">
        <f>_xlfn.XLOOKUP(Healthcare!A:A,'Hospital details'!A:A,'Hospital details'!G:G)</f>
        <v>R1011</v>
      </c>
      <c r="S135" s="36">
        <f>_xlfn.XLOOKUP(A:A,'Hospital details'!A:A,'Hospital details'!H:H)</f>
        <v>55</v>
      </c>
      <c r="T135" s="8"/>
    </row>
    <row r="136" spans="1:20" ht="18" x14ac:dyDescent="0.35">
      <c r="A136" s="37" t="s">
        <v>140</v>
      </c>
      <c r="B136" s="31" t="str" cm="1">
        <f t="array" ref="B136">_xlfn.XLOOKUP(_xlfn.SINGLE(A:A),'Customer Name'!A:A,Table14_3[[#All],[Title]])</f>
        <v>Mr</v>
      </c>
      <c r="C136" s="32" t="str" cm="1">
        <f t="array" ref="C136">_xlfn.XLOOKUP(_xlfn.SINGLE(A:A),'Customer Name'!A:A,Table14_3[[#All],[First Name]])</f>
        <v>Becky L</v>
      </c>
      <c r="D136" s="32" t="str" cm="1">
        <f t="array" ref="D136">_xlfn.XLOOKUP(_xlfn.SINGLE(A:A),'Customer Name'!A:A,Table14_3[[#All],[Last Name]])</f>
        <v>Tavella</v>
      </c>
      <c r="E136" s="32">
        <f>_xlfn.XLOOKUP(A:A,'Medical Examination'!A:A,'Medical Examination'!B:B)</f>
        <v>38.39</v>
      </c>
      <c r="F136" s="32">
        <f>_xlfn.XLOOKUP(A:A,'Medical Examination'!A:A,'Medical Examination'!C:C)</f>
        <v>5.1100000000000003</v>
      </c>
      <c r="G136" s="33" t="str">
        <f>_xlfn.XLOOKUP(A:A,'Medical Examination'!A:A,'Medical Examination'!D:D)</f>
        <v>yes</v>
      </c>
      <c r="H136" s="33" t="str">
        <f>_xlfn.XLOOKUP(A:A,'Medical Examination'!A:A,'Medical Examination'!E:E)</f>
        <v>No</v>
      </c>
      <c r="I136" s="33" t="str">
        <f>_xlfn.XLOOKUP(A:A,'Medical Examination'!A:A,'Medical Examination'!F:F)</f>
        <v>No</v>
      </c>
      <c r="J136" s="33">
        <f>_xlfn.XLOOKUP(A:A,'Medical Examination'!A:A,'Medical Examination'!G:G)</f>
        <v>1</v>
      </c>
      <c r="K136" s="33" t="str">
        <f>_xlfn.XLOOKUP(A:A,'Medical Examination'!A:A,'Medical Examination'!H:H)</f>
        <v>yes</v>
      </c>
      <c r="L136" s="32" t="str">
        <f>_xlfn.XLOOKUP(A:A,'Medical Examination'!A:A,'Medical Examination'!I:I)</f>
        <v>Obesity</v>
      </c>
      <c r="M136" s="31" t="str">
        <f>_xlfn.XLOOKUP(A:A,'Medical Examination'!A:A,'Medical Examination'!J:J)</f>
        <v>Normal</v>
      </c>
      <c r="N136" s="34">
        <f>_xlfn.XLOOKUP(Healthcare!A:A,Table4_2[Customer ID],Table4_2[Date of Birth])</f>
        <v>23534</v>
      </c>
      <c r="O136" s="35">
        <f>_xlfn.XLOOKUP(A:A,Table4_2[Customer ID],Table4_2[Charges])</f>
        <v>38869.25</v>
      </c>
      <c r="P136" s="33" t="str">
        <f>_xlfn.XLOOKUP(A:A,Table4_2[Customer ID],Table4_2[Hospital tier])</f>
        <v>tier - 2</v>
      </c>
      <c r="Q136" s="33" t="str">
        <f>_xlfn.XLOOKUP(A:A,'Hospital details'!A:A,'Hospital details'!F:F)</f>
        <v>tier - 2</v>
      </c>
      <c r="R136" s="33" t="str">
        <f>_xlfn.XLOOKUP(Healthcare!A:A,'Hospital details'!A:A,'Hospital details'!G:G)</f>
        <v>R1011</v>
      </c>
      <c r="S136" s="36">
        <f>_xlfn.XLOOKUP(A:A,'Hospital details'!A:A,'Hospital details'!H:H)</f>
        <v>59</v>
      </c>
      <c r="T136" s="8"/>
    </row>
    <row r="137" spans="1:20" ht="18" x14ac:dyDescent="0.35">
      <c r="A137" s="37" t="s">
        <v>141</v>
      </c>
      <c r="B137" s="31" t="str" cm="1">
        <f t="array" ref="B137">_xlfn.XLOOKUP(_xlfn.SINGLE(A:A),'Customer Name'!A:A,Table14_3[[#All],[Title]])</f>
        <v>Mr</v>
      </c>
      <c r="C137" s="32" t="str" cm="1">
        <f t="array" ref="C137">_xlfn.XLOOKUP(_xlfn.SINGLE(A:A),'Customer Name'!A:A,Table14_3[[#All],[First Name]])</f>
        <v>Steph K</v>
      </c>
      <c r="D137" s="32" t="str" cm="1">
        <f t="array" ref="D137">_xlfn.XLOOKUP(_xlfn.SINGLE(A:A),'Customer Name'!A:A,Table14_3[[#All],[Last Name]])</f>
        <v>Neufeld</v>
      </c>
      <c r="E137" s="32">
        <f>_xlfn.XLOOKUP(A:A,'Medical Examination'!A:A,'Medical Examination'!B:B)</f>
        <v>46.85</v>
      </c>
      <c r="F137" s="32">
        <f>_xlfn.XLOOKUP(A:A,'Medical Examination'!A:A,'Medical Examination'!C:C)</f>
        <v>4.25</v>
      </c>
      <c r="G137" s="33" t="str">
        <f>_xlfn.XLOOKUP(A:A,'Medical Examination'!A:A,'Medical Examination'!D:D)</f>
        <v>No</v>
      </c>
      <c r="H137" s="33" t="str">
        <f>_xlfn.XLOOKUP(A:A,'Medical Examination'!A:A,'Medical Examination'!E:E)</f>
        <v>No</v>
      </c>
      <c r="I137" s="33" t="str">
        <f>_xlfn.XLOOKUP(A:A,'Medical Examination'!A:A,'Medical Examination'!F:F)</f>
        <v>Yes</v>
      </c>
      <c r="J137" s="33">
        <f>_xlfn.XLOOKUP(A:A,'Medical Examination'!A:A,'Medical Examination'!G:G)</f>
        <v>1</v>
      </c>
      <c r="K137" s="33" t="str">
        <f>_xlfn.XLOOKUP(A:A,'Medical Examination'!A:A,'Medical Examination'!H:H)</f>
        <v>yes</v>
      </c>
      <c r="L137" s="32" t="str">
        <f>_xlfn.XLOOKUP(A:A,'Medical Examination'!A:A,'Medical Examination'!I:I)</f>
        <v>Obesity</v>
      </c>
      <c r="M137" s="31" t="str">
        <f>_xlfn.XLOOKUP(A:A,'Medical Examination'!A:A,'Medical Examination'!J:J)</f>
        <v>Normal</v>
      </c>
      <c r="N137" s="34">
        <f>_xlfn.XLOOKUP(Healthcare!A:A,Table4_2[Customer ID],Table4_2[Date of Birth])</f>
        <v>29192</v>
      </c>
      <c r="O137" s="35">
        <f>_xlfn.XLOOKUP(A:A,Table4_2[Customer ID],Table4_2[Charges])</f>
        <v>38836.980000000003</v>
      </c>
      <c r="P137" s="33" t="str">
        <f>_xlfn.XLOOKUP(A:A,Table4_2[Customer ID],Table4_2[Hospital tier])</f>
        <v>tier - 2</v>
      </c>
      <c r="Q137" s="33" t="str">
        <f>_xlfn.XLOOKUP(A:A,'Hospital details'!A:A,'Hospital details'!F:F)</f>
        <v>tier - 1</v>
      </c>
      <c r="R137" s="33" t="str">
        <f>_xlfn.XLOOKUP(Healthcare!A:A,'Hospital details'!A:A,'Hospital details'!G:G)</f>
        <v>R1011</v>
      </c>
      <c r="S137" s="36">
        <f>_xlfn.XLOOKUP(A:A,'Hospital details'!A:A,'Hospital details'!H:H)</f>
        <v>43</v>
      </c>
      <c r="T137" s="8"/>
    </row>
    <row r="138" spans="1:20" ht="18" x14ac:dyDescent="0.35">
      <c r="A138" s="37" t="s">
        <v>142</v>
      </c>
      <c r="B138" s="31" t="str" cm="1">
        <f t="array" ref="B138">_xlfn.XLOOKUP(_xlfn.SINGLE(A:A),'Customer Name'!A:A,Table14_3[[#All],[Title]])</f>
        <v>Ms</v>
      </c>
      <c r="C138" s="32" t="str" cm="1">
        <f t="array" ref="C138">_xlfn.XLOOKUP(_xlfn.SINGLE(A:A),'Customer Name'!A:A,Table14_3[[#All],[First Name]])</f>
        <v>Kristine B</v>
      </c>
      <c r="D138" s="32" t="str" cm="1">
        <f t="array" ref="D138">_xlfn.XLOOKUP(_xlfn.SINGLE(A:A),'Customer Name'!A:A,Table14_3[[#All],[Last Name]])</f>
        <v>Walhovd</v>
      </c>
      <c r="E138" s="32">
        <f>_xlfn.XLOOKUP(A:A,'Medical Examination'!A:A,'Medical Examination'!B:B)</f>
        <v>42.24</v>
      </c>
      <c r="F138" s="32">
        <f>_xlfn.XLOOKUP(A:A,'Medical Examination'!A:A,'Medical Examination'!C:C)</f>
        <v>5.55</v>
      </c>
      <c r="G138" s="33" t="str">
        <f>_xlfn.XLOOKUP(A:A,'Medical Examination'!A:A,'Medical Examination'!D:D)</f>
        <v>No</v>
      </c>
      <c r="H138" s="33" t="str">
        <f>_xlfn.XLOOKUP(A:A,'Medical Examination'!A:A,'Medical Examination'!E:E)</f>
        <v>yes</v>
      </c>
      <c r="I138" s="33" t="str">
        <f>_xlfn.XLOOKUP(A:A,'Medical Examination'!A:A,'Medical Examination'!F:F)</f>
        <v>No</v>
      </c>
      <c r="J138" s="33">
        <f>_xlfn.XLOOKUP(A:A,'Medical Examination'!A:A,'Medical Examination'!G:G)</f>
        <v>1</v>
      </c>
      <c r="K138" s="33" t="str">
        <f>_xlfn.XLOOKUP(A:A,'Medical Examination'!A:A,'Medical Examination'!H:H)</f>
        <v>yes</v>
      </c>
      <c r="L138" s="32" t="str">
        <f>_xlfn.XLOOKUP(A:A,'Medical Examination'!A:A,'Medical Examination'!I:I)</f>
        <v>Obesity</v>
      </c>
      <c r="M138" s="31" t="str">
        <f>_xlfn.XLOOKUP(A:A,'Medical Examination'!A:A,'Medical Examination'!J:J)</f>
        <v>Normal</v>
      </c>
      <c r="N138" s="34">
        <f>_xlfn.XLOOKUP(Healthcare!A:A,Table4_2[Customer ID],Table4_2[Date of Birth])</f>
        <v>38326</v>
      </c>
      <c r="O138" s="35">
        <f>_xlfn.XLOOKUP(A:A,Table4_2[Customer ID],Table4_2[Charges])</f>
        <v>38792.69</v>
      </c>
      <c r="P138" s="33" t="str">
        <f>_xlfn.XLOOKUP(A:A,Table4_2[Customer ID],Table4_2[Hospital tier])</f>
        <v>tier - 2</v>
      </c>
      <c r="Q138" s="33" t="str">
        <f>_xlfn.XLOOKUP(A:A,'Hospital details'!A:A,'Hospital details'!F:F)</f>
        <v>tier - 2</v>
      </c>
      <c r="R138" s="33" t="str">
        <f>_xlfn.XLOOKUP(Healthcare!A:A,'Hospital details'!A:A,'Hospital details'!G:G)</f>
        <v>R1013</v>
      </c>
      <c r="S138" s="36">
        <f>_xlfn.XLOOKUP(A:A,'Hospital details'!A:A,'Hospital details'!H:H)</f>
        <v>18</v>
      </c>
      <c r="T138" s="8"/>
    </row>
    <row r="139" spans="1:20" ht="18" x14ac:dyDescent="0.35">
      <c r="A139" s="37" t="s">
        <v>143</v>
      </c>
      <c r="B139" s="31" t="str" cm="1">
        <f t="array" ref="B139">_xlfn.XLOOKUP(_xlfn.SINGLE(A:A),'Customer Name'!A:A,Table14_3[[#All],[Title]])</f>
        <v>Mr</v>
      </c>
      <c r="C139" s="32" t="str" cm="1">
        <f t="array" ref="C139">_xlfn.XLOOKUP(_xlfn.SINGLE(A:A),'Customer Name'!A:A,Table14_3[[#All],[First Name]])</f>
        <v>Taylor B</v>
      </c>
      <c r="D139" s="32" t="str" cm="1">
        <f t="array" ref="D139">_xlfn.XLOOKUP(_xlfn.SINGLE(A:A),'Customer Name'!A:A,Table14_3[[#All],[Last Name]])</f>
        <v>Washburn</v>
      </c>
      <c r="E139" s="32">
        <f>_xlfn.XLOOKUP(A:A,'Medical Examination'!A:A,'Medical Examination'!B:B)</f>
        <v>34.39</v>
      </c>
      <c r="F139" s="32">
        <f>_xlfn.XLOOKUP(A:A,'Medical Examination'!A:A,'Medical Examination'!C:C)</f>
        <v>5.78</v>
      </c>
      <c r="G139" s="33" t="str">
        <f>_xlfn.XLOOKUP(A:A,'Medical Examination'!A:A,'Medical Examination'!D:D)</f>
        <v>No</v>
      </c>
      <c r="H139" s="33" t="str">
        <f>_xlfn.XLOOKUP(A:A,'Medical Examination'!A:A,'Medical Examination'!E:E)</f>
        <v>No</v>
      </c>
      <c r="I139" s="33" t="str">
        <f>_xlfn.XLOOKUP(A:A,'Medical Examination'!A:A,'Medical Examination'!F:F)</f>
        <v>No</v>
      </c>
      <c r="J139" s="33">
        <f>_xlfn.XLOOKUP(A:A,'Medical Examination'!A:A,'Medical Examination'!G:G)</f>
        <v>0</v>
      </c>
      <c r="K139" s="33" t="str">
        <f>_xlfn.XLOOKUP(A:A,'Medical Examination'!A:A,'Medical Examination'!H:H)</f>
        <v>yes</v>
      </c>
      <c r="L139" s="32" t="str">
        <f>_xlfn.XLOOKUP(A:A,'Medical Examination'!A:A,'Medical Examination'!I:I)</f>
        <v>Obesity</v>
      </c>
      <c r="M139" s="31" t="str">
        <f>_xlfn.XLOOKUP(A:A,'Medical Examination'!A:A,'Medical Examination'!J:J)</f>
        <v>Prediabetic</v>
      </c>
      <c r="N139" s="34">
        <f>_xlfn.XLOOKUP(Healthcare!A:A,Table4_2[Customer ID],Table4_2[Date of Birth])</f>
        <v>33550</v>
      </c>
      <c r="O139" s="35">
        <f>_xlfn.XLOOKUP(A:A,Table4_2[Customer ID],Table4_2[Charges])</f>
        <v>38746.36</v>
      </c>
      <c r="P139" s="33" t="str">
        <f>_xlfn.XLOOKUP(A:A,Table4_2[Customer ID],Table4_2[Hospital tier])</f>
        <v>tier - 1</v>
      </c>
      <c r="Q139" s="33" t="str">
        <f>_xlfn.XLOOKUP(A:A,'Hospital details'!A:A,'Hospital details'!F:F)</f>
        <v>tier - 2</v>
      </c>
      <c r="R139" s="33" t="str">
        <f>_xlfn.XLOOKUP(Healthcare!A:A,'Hospital details'!A:A,'Hospital details'!G:G)</f>
        <v>R1012</v>
      </c>
      <c r="S139" s="36">
        <f>_xlfn.XLOOKUP(A:A,'Hospital details'!A:A,'Hospital details'!H:H)</f>
        <v>31</v>
      </c>
      <c r="T139" s="8"/>
    </row>
    <row r="140" spans="1:20" ht="18" x14ac:dyDescent="0.35">
      <c r="A140" s="37" t="s">
        <v>144</v>
      </c>
      <c r="B140" s="31" t="str" cm="1">
        <f t="array" ref="B140">_xlfn.XLOOKUP(_xlfn.SINGLE(A:A),'Customer Name'!A:A,Table14_3[[#All],[Title]])</f>
        <v>Ms</v>
      </c>
      <c r="C140" s="32" t="str" cm="1">
        <f t="array" ref="C140">_xlfn.XLOOKUP(_xlfn.SINGLE(A:A),'Customer Name'!A:A,Table14_3[[#All],[First Name]])</f>
        <v>William</v>
      </c>
      <c r="D140" s="32" t="str" cm="1">
        <f t="array" ref="D140">_xlfn.XLOOKUP(_xlfn.SINGLE(A:A),'Customer Name'!A:A,Table14_3[[#All],[Last Name]])</f>
        <v>Mroz</v>
      </c>
      <c r="E140" s="32">
        <f>_xlfn.XLOOKUP(A:A,'Medical Examination'!A:A,'Medical Examination'!B:B)</f>
        <v>42.89</v>
      </c>
      <c r="F140" s="32">
        <f>_xlfn.XLOOKUP(A:A,'Medical Examination'!A:A,'Medical Examination'!C:C)</f>
        <v>5.28</v>
      </c>
      <c r="G140" s="33" t="str">
        <f>_xlfn.XLOOKUP(A:A,'Medical Examination'!A:A,'Medical Examination'!D:D)</f>
        <v>yes</v>
      </c>
      <c r="H140" s="33" t="str">
        <f>_xlfn.XLOOKUP(A:A,'Medical Examination'!A:A,'Medical Examination'!E:E)</f>
        <v>No</v>
      </c>
      <c r="I140" s="33" t="str">
        <f>_xlfn.XLOOKUP(A:A,'Medical Examination'!A:A,'Medical Examination'!F:F)</f>
        <v>No</v>
      </c>
      <c r="J140" s="33">
        <f>_xlfn.XLOOKUP(A:A,'Medical Examination'!A:A,'Medical Examination'!G:G)</f>
        <v>0</v>
      </c>
      <c r="K140" s="33" t="str">
        <f>_xlfn.XLOOKUP(A:A,'Medical Examination'!A:A,'Medical Examination'!H:H)</f>
        <v>yes</v>
      </c>
      <c r="L140" s="32" t="str">
        <f>_xlfn.XLOOKUP(A:A,'Medical Examination'!A:A,'Medical Examination'!I:I)</f>
        <v>Obesity</v>
      </c>
      <c r="M140" s="31" t="str">
        <f>_xlfn.XLOOKUP(A:A,'Medical Examination'!A:A,'Medical Examination'!J:J)</f>
        <v>Normal</v>
      </c>
      <c r="N140" s="34">
        <f>_xlfn.XLOOKUP(Healthcare!A:A,Table4_2[Customer ID],Table4_2[Date of Birth])</f>
        <v>27926</v>
      </c>
      <c r="O140" s="35">
        <f>_xlfn.XLOOKUP(A:A,Table4_2[Customer ID],Table4_2[Charges])</f>
        <v>38740.120000000003</v>
      </c>
      <c r="P140" s="33" t="str">
        <f>_xlfn.XLOOKUP(A:A,Table4_2[Customer ID],Table4_2[Hospital tier])</f>
        <v>tier - 2</v>
      </c>
      <c r="Q140" s="33" t="str">
        <f>_xlfn.XLOOKUP(A:A,'Hospital details'!A:A,'Hospital details'!F:F)</f>
        <v>tier - 2</v>
      </c>
      <c r="R140" s="33" t="str">
        <f>_xlfn.XLOOKUP(Healthcare!A:A,'Hospital details'!A:A,'Hospital details'!G:G)</f>
        <v>R1012</v>
      </c>
      <c r="S140" s="36">
        <f>_xlfn.XLOOKUP(A:A,'Hospital details'!A:A,'Hospital details'!H:H)</f>
        <v>46</v>
      </c>
      <c r="T140" s="8"/>
    </row>
    <row r="141" spans="1:20" ht="18" x14ac:dyDescent="0.35">
      <c r="A141" s="37" t="s">
        <v>145</v>
      </c>
      <c r="B141" s="31" t="str" cm="1">
        <f t="array" ref="B141">_xlfn.XLOOKUP(_xlfn.SINGLE(A:A),'Customer Name'!A:A,Table14_3[[#All],[Title]])</f>
        <v>Mr</v>
      </c>
      <c r="C141" s="32" t="str" cm="1">
        <f t="array" ref="C141">_xlfn.XLOOKUP(_xlfn.SINGLE(A:A),'Customer Name'!A:A,Table14_3[[#All],[First Name]])</f>
        <v>Sage</v>
      </c>
      <c r="D141" s="32" t="str" cm="1">
        <f t="array" ref="D141">_xlfn.XLOOKUP(_xlfn.SINGLE(A:A),'Customer Name'!A:A,Table14_3[[#All],[Last Name]])</f>
        <v>Canaday</v>
      </c>
      <c r="E141" s="32">
        <f>_xlfn.XLOOKUP(A:A,'Medical Examination'!A:A,'Medical Examination'!B:B)</f>
        <v>36.299999999999997</v>
      </c>
      <c r="F141" s="32">
        <f>_xlfn.XLOOKUP(A:A,'Medical Examination'!A:A,'Medical Examination'!C:C)</f>
        <v>5.39</v>
      </c>
      <c r="G141" s="33" t="str">
        <f>_xlfn.XLOOKUP(A:A,'Medical Examination'!A:A,'Medical Examination'!D:D)</f>
        <v>No</v>
      </c>
      <c r="H141" s="33" t="str">
        <f>_xlfn.XLOOKUP(A:A,'Medical Examination'!A:A,'Medical Examination'!E:E)</f>
        <v>No</v>
      </c>
      <c r="I141" s="33" t="str">
        <f>_xlfn.XLOOKUP(A:A,'Medical Examination'!A:A,'Medical Examination'!F:F)</f>
        <v>No</v>
      </c>
      <c r="J141" s="33">
        <f>_xlfn.XLOOKUP(A:A,'Medical Examination'!A:A,'Medical Examination'!G:G)</f>
        <v>0</v>
      </c>
      <c r="K141" s="33" t="str">
        <f>_xlfn.XLOOKUP(A:A,'Medical Examination'!A:A,'Medical Examination'!H:H)</f>
        <v>yes</v>
      </c>
      <c r="L141" s="32" t="str">
        <f>_xlfn.XLOOKUP(A:A,'Medical Examination'!A:A,'Medical Examination'!I:I)</f>
        <v>Obesity</v>
      </c>
      <c r="M141" s="31" t="str">
        <f>_xlfn.XLOOKUP(A:A,'Medical Examination'!A:A,'Medical Examination'!J:J)</f>
        <v>Normal</v>
      </c>
      <c r="N141" s="34">
        <f>_xlfn.XLOOKUP(Healthcare!A:A,Table4_2[Customer ID],Table4_2[Date of Birth])</f>
        <v>33544</v>
      </c>
      <c r="O141" s="35">
        <f>_xlfn.XLOOKUP(A:A,Table4_2[Customer ID],Table4_2[Charges])</f>
        <v>38711</v>
      </c>
      <c r="P141" s="33" t="str">
        <f>_xlfn.XLOOKUP(A:A,Table4_2[Customer ID],Table4_2[Hospital tier])</f>
        <v>tier - 2</v>
      </c>
      <c r="Q141" s="33" t="str">
        <f>_xlfn.XLOOKUP(A:A,'Hospital details'!A:A,'Hospital details'!F:F)</f>
        <v>tier - 2</v>
      </c>
      <c r="R141" s="33" t="str">
        <f>_xlfn.XLOOKUP(Healthcare!A:A,'Hospital details'!A:A,'Hospital details'!G:G)</f>
        <v>R1011</v>
      </c>
      <c r="S141" s="36">
        <f>_xlfn.XLOOKUP(A:A,'Hospital details'!A:A,'Hospital details'!H:H)</f>
        <v>31</v>
      </c>
      <c r="T141" s="8"/>
    </row>
    <row r="142" spans="1:20" ht="18" x14ac:dyDescent="0.35">
      <c r="A142" s="37" t="s">
        <v>146</v>
      </c>
      <c r="B142" s="31" t="str" cm="1">
        <f t="array" ref="B142">_xlfn.XLOOKUP(_xlfn.SINGLE(A:A),'Customer Name'!A:A,Table14_3[[#All],[Title]])</f>
        <v>Mr</v>
      </c>
      <c r="C142" s="32" t="str" cm="1">
        <f t="array" ref="C142">_xlfn.XLOOKUP(_xlfn.SINGLE(A:A),'Customer Name'!A:A,Table14_3[[#All],[First Name]])</f>
        <v>Cole</v>
      </c>
      <c r="D142" s="32" t="str" cm="1">
        <f t="array" ref="D142">_xlfn.XLOOKUP(_xlfn.SINGLE(A:A),'Customer Name'!A:A,Table14_3[[#All],[Last Name]])</f>
        <v>Atkins</v>
      </c>
      <c r="E142" s="32">
        <f>_xlfn.XLOOKUP(A:A,'Medical Examination'!A:A,'Medical Examination'!B:B)</f>
        <v>35.200000000000003</v>
      </c>
      <c r="F142" s="32">
        <f>_xlfn.XLOOKUP(A:A,'Medical Examination'!A:A,'Medical Examination'!C:C)</f>
        <v>8.01</v>
      </c>
      <c r="G142" s="33" t="str">
        <f>_xlfn.XLOOKUP(A:A,'Medical Examination'!A:A,'Medical Examination'!D:D)</f>
        <v>yes</v>
      </c>
      <c r="H142" s="33" t="str">
        <f>_xlfn.XLOOKUP(A:A,'Medical Examination'!A:A,'Medical Examination'!E:E)</f>
        <v>No</v>
      </c>
      <c r="I142" s="33" t="str">
        <f>_xlfn.XLOOKUP(A:A,'Medical Examination'!A:A,'Medical Examination'!F:F)</f>
        <v>No</v>
      </c>
      <c r="J142" s="33">
        <f>_xlfn.XLOOKUP(A:A,'Medical Examination'!A:A,'Medical Examination'!G:G)</f>
        <v>1</v>
      </c>
      <c r="K142" s="33" t="str">
        <f>_xlfn.XLOOKUP(A:A,'Medical Examination'!A:A,'Medical Examination'!H:H)</f>
        <v>yes</v>
      </c>
      <c r="L142" s="32" t="str">
        <f>_xlfn.XLOOKUP(A:A,'Medical Examination'!A:A,'Medical Examination'!I:I)</f>
        <v>Obesity</v>
      </c>
      <c r="M142" s="31" t="str">
        <f>_xlfn.XLOOKUP(A:A,'Medical Examination'!A:A,'Medical Examination'!J:J)</f>
        <v>Diabetic</v>
      </c>
      <c r="N142" s="34">
        <f>_xlfn.XLOOKUP(Healthcare!A:A,Table4_2[Customer ID],Table4_2[Date of Birth])</f>
        <v>31613</v>
      </c>
      <c r="O142" s="35">
        <f>_xlfn.XLOOKUP(A:A,Table4_2[Customer ID],Table4_2[Charges])</f>
        <v>38709.18</v>
      </c>
      <c r="P142" s="33" t="str">
        <f>_xlfn.XLOOKUP(A:A,Table4_2[Customer ID],Table4_2[Hospital tier])</f>
        <v>tier - 1</v>
      </c>
      <c r="Q142" s="33" t="str">
        <f>_xlfn.XLOOKUP(A:A,'Hospital details'!A:A,'Hospital details'!F:F)</f>
        <v>tier - 3</v>
      </c>
      <c r="R142" s="33" t="str">
        <f>_xlfn.XLOOKUP(Healthcare!A:A,'Hospital details'!A:A,'Hospital details'!G:G)</f>
        <v>R1013</v>
      </c>
      <c r="S142" s="36">
        <f>_xlfn.XLOOKUP(A:A,'Hospital details'!A:A,'Hospital details'!H:H)</f>
        <v>36</v>
      </c>
      <c r="T142" s="8"/>
    </row>
    <row r="143" spans="1:20" ht="18" x14ac:dyDescent="0.35">
      <c r="A143" s="37" t="s">
        <v>147</v>
      </c>
      <c r="B143" s="31" t="str" cm="1">
        <f t="array" ref="B143">_xlfn.XLOOKUP(_xlfn.SINGLE(A:A),'Customer Name'!A:A,Table14_3[[#All],[Title]])</f>
        <v>Ms</v>
      </c>
      <c r="C143" s="32" t="str" cm="1">
        <f t="array" ref="C143">_xlfn.XLOOKUP(_xlfn.SINGLE(A:A),'Customer Name'!A:A,Table14_3[[#All],[First Name]])</f>
        <v>Jesse</v>
      </c>
      <c r="D143" s="32" t="str" cm="1">
        <f t="array" ref="D143">_xlfn.XLOOKUP(_xlfn.SINGLE(A:A),'Customer Name'!A:A,Table14_3[[#All],[Last Name]])</f>
        <v>Kropelnicki</v>
      </c>
      <c r="E143" s="32">
        <f>_xlfn.XLOOKUP(A:A,'Medical Examination'!A:A,'Medical Examination'!B:B)</f>
        <v>53.62</v>
      </c>
      <c r="F143" s="32">
        <f>_xlfn.XLOOKUP(A:A,'Medical Examination'!A:A,'Medical Examination'!C:C)</f>
        <v>5.21</v>
      </c>
      <c r="G143" s="33" t="str">
        <f>_xlfn.XLOOKUP(A:A,'Medical Examination'!A:A,'Medical Examination'!D:D)</f>
        <v>No</v>
      </c>
      <c r="H143" s="33" t="str">
        <f>_xlfn.XLOOKUP(A:A,'Medical Examination'!A:A,'Medical Examination'!E:E)</f>
        <v>No</v>
      </c>
      <c r="I143" s="33" t="str">
        <f>_xlfn.XLOOKUP(A:A,'Medical Examination'!A:A,'Medical Examination'!F:F)</f>
        <v>No</v>
      </c>
      <c r="J143" s="33">
        <f>_xlfn.XLOOKUP(A:A,'Medical Examination'!A:A,'Medical Examination'!G:G)</f>
        <v>0</v>
      </c>
      <c r="K143" s="33" t="str">
        <f>_xlfn.XLOOKUP(A:A,'Medical Examination'!A:A,'Medical Examination'!H:H)</f>
        <v>yes</v>
      </c>
      <c r="L143" s="32" t="str">
        <f>_xlfn.XLOOKUP(A:A,'Medical Examination'!A:A,'Medical Examination'!I:I)</f>
        <v>Obesity</v>
      </c>
      <c r="M143" s="31" t="str">
        <f>_xlfn.XLOOKUP(A:A,'Medical Examination'!A:A,'Medical Examination'!J:J)</f>
        <v>Normal</v>
      </c>
      <c r="N143" s="34">
        <f>_xlfn.XLOOKUP(Healthcare!A:A,Table4_2[Customer ID],Table4_2[Date of Birth])</f>
        <v>33067</v>
      </c>
      <c r="O143" s="35">
        <f>_xlfn.XLOOKUP(A:A,Table4_2[Customer ID],Table4_2[Charges])</f>
        <v>38652.089999999997</v>
      </c>
      <c r="P143" s="33" t="str">
        <f>_xlfn.XLOOKUP(A:A,Table4_2[Customer ID],Table4_2[Hospital tier])</f>
        <v>tier - 2</v>
      </c>
      <c r="Q143" s="33" t="str">
        <f>_xlfn.XLOOKUP(A:A,'Hospital details'!A:A,'Hospital details'!F:F)</f>
        <v>tier - 2</v>
      </c>
      <c r="R143" s="33" t="str">
        <f>_xlfn.XLOOKUP(Healthcare!A:A,'Hospital details'!A:A,'Hospital details'!G:G)</f>
        <v>R1011</v>
      </c>
      <c r="S143" s="36">
        <f>_xlfn.XLOOKUP(A:A,'Hospital details'!A:A,'Hospital details'!H:H)</f>
        <v>32</v>
      </c>
      <c r="T143" s="8"/>
    </row>
    <row r="144" spans="1:20" ht="18" x14ac:dyDescent="0.35">
      <c r="A144" s="37" t="s">
        <v>148</v>
      </c>
      <c r="B144" s="31" t="str" cm="1">
        <f t="array" ref="B144">_xlfn.XLOOKUP(_xlfn.SINGLE(A:A),'Customer Name'!A:A,Table14_3[[#All],[Title]])</f>
        <v>Mr</v>
      </c>
      <c r="C144" s="32" t="str" cm="1">
        <f t="array" ref="C144">_xlfn.XLOOKUP(_xlfn.SINGLE(A:A),'Customer Name'!A:A,Table14_3[[#All],[First Name]])</f>
        <v>Tammi J</v>
      </c>
      <c r="D144" s="32" t="str" cm="1">
        <f t="array" ref="D144">_xlfn.XLOOKUP(_xlfn.SINGLE(A:A),'Customer Name'!A:A,Table14_3[[#All],[Last Name]])</f>
        <v>Braund</v>
      </c>
      <c r="E144" s="32">
        <f>_xlfn.XLOOKUP(A:A,'Medical Examination'!A:A,'Medical Examination'!B:B)</f>
        <v>36.67</v>
      </c>
      <c r="F144" s="32">
        <f>_xlfn.XLOOKUP(A:A,'Medical Examination'!A:A,'Medical Examination'!C:C)</f>
        <v>6.27</v>
      </c>
      <c r="G144" s="33" t="str">
        <f>_xlfn.XLOOKUP(A:A,'Medical Examination'!A:A,'Medical Examination'!D:D)</f>
        <v>No</v>
      </c>
      <c r="H144" s="33" t="str">
        <f>_xlfn.XLOOKUP(A:A,'Medical Examination'!A:A,'Medical Examination'!E:E)</f>
        <v>No</v>
      </c>
      <c r="I144" s="33" t="str">
        <f>_xlfn.XLOOKUP(A:A,'Medical Examination'!A:A,'Medical Examination'!F:F)</f>
        <v>No</v>
      </c>
      <c r="J144" s="33">
        <f>_xlfn.XLOOKUP(A:A,'Medical Examination'!A:A,'Medical Examination'!G:G)</f>
        <v>0</v>
      </c>
      <c r="K144" s="33" t="str">
        <f>_xlfn.XLOOKUP(A:A,'Medical Examination'!A:A,'Medical Examination'!H:H)</f>
        <v>yes</v>
      </c>
      <c r="L144" s="32" t="str">
        <f>_xlfn.XLOOKUP(A:A,'Medical Examination'!A:A,'Medical Examination'!I:I)</f>
        <v>Obesity</v>
      </c>
      <c r="M144" s="31" t="str">
        <f>_xlfn.XLOOKUP(A:A,'Medical Examination'!A:A,'Medical Examination'!J:J)</f>
        <v>Prediabetic</v>
      </c>
      <c r="N144" s="34">
        <f>_xlfn.XLOOKUP(Healthcare!A:A,Table4_2[Customer ID],Table4_2[Date of Birth])</f>
        <v>36476</v>
      </c>
      <c r="O144" s="35">
        <f>_xlfn.XLOOKUP(A:A,Table4_2[Customer ID],Table4_2[Charges])</f>
        <v>38511.629999999997</v>
      </c>
      <c r="P144" s="33" t="str">
        <f>_xlfn.XLOOKUP(A:A,Table4_2[Customer ID],Table4_2[Hospital tier])</f>
        <v>tier - 2</v>
      </c>
      <c r="Q144" s="33" t="str">
        <f>_xlfn.XLOOKUP(A:A,'Hospital details'!A:A,'Hospital details'!F:F)</f>
        <v>tier - 2</v>
      </c>
      <c r="R144" s="33" t="str">
        <f>_xlfn.XLOOKUP(Healthcare!A:A,'Hospital details'!A:A,'Hospital details'!G:G)</f>
        <v>R1024</v>
      </c>
      <c r="S144" s="36">
        <f>_xlfn.XLOOKUP(A:A,'Hospital details'!A:A,'Hospital details'!H:H)</f>
        <v>23</v>
      </c>
      <c r="T144" s="8"/>
    </row>
    <row r="145" spans="1:20" ht="18" x14ac:dyDescent="0.35">
      <c r="A145" s="37" t="s">
        <v>149</v>
      </c>
      <c r="B145" s="31" t="str" cm="1">
        <f t="array" ref="B145">_xlfn.XLOOKUP(_xlfn.SINGLE(A:A),'Customer Name'!A:A,Table14_3[[#All],[Title]])</f>
        <v>Mr</v>
      </c>
      <c r="C145" s="32" t="str" cm="1">
        <f t="array" ref="C145">_xlfn.XLOOKUP(_xlfn.SINGLE(A:A),'Customer Name'!A:A,Table14_3[[#All],[First Name]])</f>
        <v>Matthew S</v>
      </c>
      <c r="D145" s="32" t="str" cm="1">
        <f t="array" ref="D145">_xlfn.XLOOKUP(_xlfn.SINGLE(A:A),'Customer Name'!A:A,Table14_3[[#All],[Last Name]])</f>
        <v>Anderson</v>
      </c>
      <c r="E145" s="32">
        <f>_xlfn.XLOOKUP(A:A,'Medical Examination'!A:A,'Medical Examination'!B:B)</f>
        <v>33.4</v>
      </c>
      <c r="F145" s="32">
        <f>_xlfn.XLOOKUP(A:A,'Medical Examination'!A:A,'Medical Examination'!C:C)</f>
        <v>10.73</v>
      </c>
      <c r="G145" s="33" t="str">
        <f>_xlfn.XLOOKUP(A:A,'Medical Examination'!A:A,'Medical Examination'!D:D)</f>
        <v>yes</v>
      </c>
      <c r="H145" s="33" t="str">
        <f>_xlfn.XLOOKUP(A:A,'Medical Examination'!A:A,'Medical Examination'!E:E)</f>
        <v>No</v>
      </c>
      <c r="I145" s="33" t="str">
        <f>_xlfn.XLOOKUP(A:A,'Medical Examination'!A:A,'Medical Examination'!F:F)</f>
        <v>No</v>
      </c>
      <c r="J145" s="33">
        <f>_xlfn.XLOOKUP(A:A,'Medical Examination'!A:A,'Medical Examination'!G:G)</f>
        <v>1</v>
      </c>
      <c r="K145" s="33" t="str">
        <f>_xlfn.XLOOKUP(A:A,'Medical Examination'!A:A,'Medical Examination'!H:H)</f>
        <v>yes</v>
      </c>
      <c r="L145" s="32" t="str">
        <f>_xlfn.XLOOKUP(A:A,'Medical Examination'!A:A,'Medical Examination'!I:I)</f>
        <v>Obesity</v>
      </c>
      <c r="M145" s="31" t="str">
        <f>_xlfn.XLOOKUP(A:A,'Medical Examination'!A:A,'Medical Examination'!J:J)</f>
        <v>Diabetic</v>
      </c>
      <c r="N145" s="34">
        <f>_xlfn.XLOOKUP(Healthcare!A:A,Table4_2[Customer ID],Table4_2[Date of Birth])</f>
        <v>31584</v>
      </c>
      <c r="O145" s="35">
        <f>_xlfn.XLOOKUP(A:A,Table4_2[Customer ID],Table4_2[Charges])</f>
        <v>38415.47</v>
      </c>
      <c r="P145" s="33" t="str">
        <f>_xlfn.XLOOKUP(A:A,Table4_2[Customer ID],Table4_2[Hospital tier])</f>
        <v>tier - 1</v>
      </c>
      <c r="Q145" s="33" t="str">
        <f>_xlfn.XLOOKUP(A:A,'Hospital details'!A:A,'Hospital details'!F:F)</f>
        <v>tier - 2</v>
      </c>
      <c r="R145" s="33" t="str">
        <f>_xlfn.XLOOKUP(Healthcare!A:A,'Hospital details'!A:A,'Hospital details'!G:G)</f>
        <v>R1011</v>
      </c>
      <c r="S145" s="36">
        <f>_xlfn.XLOOKUP(A:A,'Hospital details'!A:A,'Hospital details'!H:H)</f>
        <v>36</v>
      </c>
      <c r="T145" s="8"/>
    </row>
    <row r="146" spans="1:20" ht="18" x14ac:dyDescent="0.35">
      <c r="A146" s="37" t="s">
        <v>150</v>
      </c>
      <c r="B146" s="31" t="str" cm="1">
        <f t="array" ref="B146">_xlfn.XLOOKUP(_xlfn.SINGLE(A:A),'Customer Name'!A:A,Table14_3[[#All],[Title]])</f>
        <v>Ms</v>
      </c>
      <c r="C146" s="32" t="str" cm="1">
        <f t="array" ref="C146">_xlfn.XLOOKUP(_xlfn.SINGLE(A:A),'Customer Name'!A:A,Table14_3[[#All],[First Name]])</f>
        <v>Eric</v>
      </c>
      <c r="D146" s="32" t="str" cm="1">
        <f t="array" ref="D146">_xlfn.XLOOKUP(_xlfn.SINGLE(A:A),'Customer Name'!A:A,Table14_3[[#All],[Last Name]])</f>
        <v>Bilbrey</v>
      </c>
      <c r="E146" s="32">
        <f>_xlfn.XLOOKUP(A:A,'Medical Examination'!A:A,'Medical Examination'!B:B)</f>
        <v>42.71</v>
      </c>
      <c r="F146" s="32">
        <f>_xlfn.XLOOKUP(A:A,'Medical Examination'!A:A,'Medical Examination'!C:C)</f>
        <v>10.52</v>
      </c>
      <c r="G146" s="33" t="str">
        <f>_xlfn.XLOOKUP(A:A,'Medical Examination'!A:A,'Medical Examination'!D:D)</f>
        <v>No</v>
      </c>
      <c r="H146" s="33" t="str">
        <f>_xlfn.XLOOKUP(A:A,'Medical Examination'!A:A,'Medical Examination'!E:E)</f>
        <v>No</v>
      </c>
      <c r="I146" s="33" t="str">
        <f>_xlfn.XLOOKUP(A:A,'Medical Examination'!A:A,'Medical Examination'!F:F)</f>
        <v>No</v>
      </c>
      <c r="J146" s="33">
        <f>_xlfn.XLOOKUP(A:A,'Medical Examination'!A:A,'Medical Examination'!G:G)</f>
        <v>0</v>
      </c>
      <c r="K146" s="33" t="str">
        <f>_xlfn.XLOOKUP(A:A,'Medical Examination'!A:A,'Medical Examination'!H:H)</f>
        <v>yes</v>
      </c>
      <c r="L146" s="32" t="str">
        <f>_xlfn.XLOOKUP(A:A,'Medical Examination'!A:A,'Medical Examination'!I:I)</f>
        <v>Obesity</v>
      </c>
      <c r="M146" s="31" t="str">
        <f>_xlfn.XLOOKUP(A:A,'Medical Examination'!A:A,'Medical Examination'!J:J)</f>
        <v>Diabetic</v>
      </c>
      <c r="N146" s="34">
        <f>_xlfn.XLOOKUP(Healthcare!A:A,Table4_2[Customer ID],Table4_2[Date of Birth])</f>
        <v>26290</v>
      </c>
      <c r="O146" s="35">
        <f>_xlfn.XLOOKUP(A:A,Table4_2[Customer ID],Table4_2[Charges])</f>
        <v>38405.26</v>
      </c>
      <c r="P146" s="33" t="str">
        <f>_xlfn.XLOOKUP(A:A,Table4_2[Customer ID],Table4_2[Hospital tier])</f>
        <v>tier - 2</v>
      </c>
      <c r="Q146" s="33" t="str">
        <f>_xlfn.XLOOKUP(A:A,'Hospital details'!A:A,'Hospital details'!F:F)</f>
        <v>tier - 1</v>
      </c>
      <c r="R146" s="33" t="str">
        <f>_xlfn.XLOOKUP(Healthcare!A:A,'Hospital details'!A:A,'Hospital details'!G:G)</f>
        <v>R1011</v>
      </c>
      <c r="S146" s="36">
        <f>_xlfn.XLOOKUP(A:A,'Hospital details'!A:A,'Hospital details'!H:H)</f>
        <v>51</v>
      </c>
      <c r="T146" s="8"/>
    </row>
    <row r="147" spans="1:20" ht="18" x14ac:dyDescent="0.35">
      <c r="A147" s="37" t="s">
        <v>151</v>
      </c>
      <c r="B147" s="31" t="str" cm="1">
        <f t="array" ref="B147">_xlfn.XLOOKUP(_xlfn.SINGLE(A:A),'Customer Name'!A:A,Table14_3[[#All],[Title]])</f>
        <v>Ms</v>
      </c>
      <c r="C147" s="32" t="str" cm="1">
        <f t="array" ref="C147">_xlfn.XLOOKUP(_xlfn.SINGLE(A:A),'Customer Name'!A:A,Table14_3[[#All],[First Name]])</f>
        <v>Valeria R</v>
      </c>
      <c r="D147" s="32" t="str" cm="1">
        <f t="array" ref="D147">_xlfn.XLOOKUP(_xlfn.SINGLE(A:A),'Customer Name'!A:A,Table14_3[[#All],[Last Name]])</f>
        <v>Curtis</v>
      </c>
      <c r="E147" s="32">
        <f>_xlfn.XLOOKUP(A:A,'Medical Examination'!A:A,'Medical Examination'!B:B)</f>
        <v>41.52</v>
      </c>
      <c r="F147" s="32">
        <f>_xlfn.XLOOKUP(A:A,'Medical Examination'!A:A,'Medical Examination'!C:C)</f>
        <v>11.82</v>
      </c>
      <c r="G147" s="33" t="str">
        <f>_xlfn.XLOOKUP(A:A,'Medical Examination'!A:A,'Medical Examination'!D:D)</f>
        <v>yes</v>
      </c>
      <c r="H147" s="33" t="str">
        <f>_xlfn.XLOOKUP(A:A,'Medical Examination'!A:A,'Medical Examination'!E:E)</f>
        <v>No</v>
      </c>
      <c r="I147" s="33" t="str">
        <f>_xlfn.XLOOKUP(A:A,'Medical Examination'!A:A,'Medical Examination'!F:F)</f>
        <v>No</v>
      </c>
      <c r="J147" s="33">
        <f>_xlfn.XLOOKUP(A:A,'Medical Examination'!A:A,'Medical Examination'!G:G)</f>
        <v>2</v>
      </c>
      <c r="K147" s="33" t="str">
        <f>_xlfn.XLOOKUP(A:A,'Medical Examination'!A:A,'Medical Examination'!H:H)</f>
        <v>yes</v>
      </c>
      <c r="L147" s="32" t="str">
        <f>_xlfn.XLOOKUP(A:A,'Medical Examination'!A:A,'Medical Examination'!I:I)</f>
        <v>Obesity</v>
      </c>
      <c r="M147" s="31" t="str">
        <f>_xlfn.XLOOKUP(A:A,'Medical Examination'!A:A,'Medical Examination'!J:J)</f>
        <v>Diabetic</v>
      </c>
      <c r="N147" s="34">
        <f>_xlfn.XLOOKUP(Healthcare!A:A,Table4_2[Customer ID],Table4_2[Date of Birth])</f>
        <v>25802</v>
      </c>
      <c r="O147" s="35">
        <f>_xlfn.XLOOKUP(A:A,Table4_2[Customer ID],Table4_2[Charges])</f>
        <v>38389.79</v>
      </c>
      <c r="P147" s="33" t="str">
        <f>_xlfn.XLOOKUP(A:A,Table4_2[Customer ID],Table4_2[Hospital tier])</f>
        <v>tier - 2</v>
      </c>
      <c r="Q147" s="33" t="str">
        <f>_xlfn.XLOOKUP(A:A,'Hospital details'!A:A,'Hospital details'!F:F)</f>
        <v>tier - 3</v>
      </c>
      <c r="R147" s="33" t="str">
        <f>_xlfn.XLOOKUP(Healthcare!A:A,'Hospital details'!A:A,'Hospital details'!G:G)</f>
        <v>R1011</v>
      </c>
      <c r="S147" s="36">
        <f>_xlfn.XLOOKUP(A:A,'Hospital details'!A:A,'Hospital details'!H:H)</f>
        <v>52</v>
      </c>
      <c r="T147" s="8"/>
    </row>
    <row r="148" spans="1:20" ht="18" x14ac:dyDescent="0.35">
      <c r="A148" s="37" t="s">
        <v>152</v>
      </c>
      <c r="B148" s="31" t="str" cm="1">
        <f t="array" ref="B148">_xlfn.XLOOKUP(_xlfn.SINGLE(A:A),'Customer Name'!A:A,Table14_3[[#All],[Title]])</f>
        <v>Mr</v>
      </c>
      <c r="C148" s="32" t="str" cm="1">
        <f t="array" ref="C148">_xlfn.XLOOKUP(_xlfn.SINGLE(A:A),'Customer Name'!A:A,Table14_3[[#All],[First Name]])</f>
        <v>Michael P</v>
      </c>
      <c r="D148" s="32" t="str" cm="1">
        <f t="array" ref="D148">_xlfn.XLOOKUP(_xlfn.SINGLE(A:A),'Customer Name'!A:A,Table14_3[[#All],[Last Name]])</f>
        <v>Meyer</v>
      </c>
      <c r="E148" s="32">
        <f>_xlfn.XLOOKUP(A:A,'Medical Examination'!A:A,'Medical Examination'!B:B)</f>
        <v>39.4</v>
      </c>
      <c r="F148" s="32">
        <f>_xlfn.XLOOKUP(A:A,'Medical Examination'!A:A,'Medical Examination'!C:C)</f>
        <v>6.76</v>
      </c>
      <c r="G148" s="33" t="str">
        <f>_xlfn.XLOOKUP(A:A,'Medical Examination'!A:A,'Medical Examination'!D:D)</f>
        <v>No</v>
      </c>
      <c r="H148" s="33" t="str">
        <f>_xlfn.XLOOKUP(A:A,'Medical Examination'!A:A,'Medical Examination'!E:E)</f>
        <v>No</v>
      </c>
      <c r="I148" s="33" t="str">
        <f>_xlfn.XLOOKUP(A:A,'Medical Examination'!A:A,'Medical Examination'!F:F)</f>
        <v>No</v>
      </c>
      <c r="J148" s="33">
        <f>_xlfn.XLOOKUP(A:A,'Medical Examination'!A:A,'Medical Examination'!G:G)</f>
        <v>0</v>
      </c>
      <c r="K148" s="33" t="str">
        <f>_xlfn.XLOOKUP(A:A,'Medical Examination'!A:A,'Medical Examination'!H:H)</f>
        <v>yes</v>
      </c>
      <c r="L148" s="32" t="str">
        <f>_xlfn.XLOOKUP(A:A,'Medical Examination'!A:A,'Medical Examination'!I:I)</f>
        <v>Obesity</v>
      </c>
      <c r="M148" s="31" t="str">
        <f>_xlfn.XLOOKUP(A:A,'Medical Examination'!A:A,'Medical Examination'!J:J)</f>
        <v>Diabetic</v>
      </c>
      <c r="N148" s="34">
        <f>_xlfn.XLOOKUP(Healthcare!A:A,Table4_2[Customer ID],Table4_2[Date of Birth])</f>
        <v>37516</v>
      </c>
      <c r="O148" s="35">
        <f>_xlfn.XLOOKUP(A:A,Table4_2[Customer ID],Table4_2[Charges])</f>
        <v>38344.57</v>
      </c>
      <c r="P148" s="33" t="str">
        <f>_xlfn.XLOOKUP(A:A,Table4_2[Customer ID],Table4_2[Hospital tier])</f>
        <v>tier - 1</v>
      </c>
      <c r="Q148" s="33" t="str">
        <f>_xlfn.XLOOKUP(A:A,'Hospital details'!A:A,'Hospital details'!F:F)</f>
        <v>tier - 3</v>
      </c>
      <c r="R148" s="33" t="str">
        <f>_xlfn.XLOOKUP(Healthcare!A:A,'Hospital details'!A:A,'Hospital details'!G:G)</f>
        <v>R1011</v>
      </c>
      <c r="S148" s="36">
        <f>_xlfn.XLOOKUP(A:A,'Hospital details'!A:A,'Hospital details'!H:H)</f>
        <v>20</v>
      </c>
      <c r="T148" s="8"/>
    </row>
    <row r="149" spans="1:20" ht="18" x14ac:dyDescent="0.35">
      <c r="A149" s="37" t="s">
        <v>153</v>
      </c>
      <c r="B149" s="31" t="str" cm="1">
        <f t="array" ref="B149">_xlfn.XLOOKUP(_xlfn.SINGLE(A:A),'Customer Name'!A:A,Table14_3[[#All],[Title]])</f>
        <v>Mr</v>
      </c>
      <c r="C149" s="32" t="str" cm="1">
        <f t="array" ref="C149">_xlfn.XLOOKUP(_xlfn.SINGLE(A:A),'Customer Name'!A:A,Table14_3[[#All],[First Name]])</f>
        <v>Rami</v>
      </c>
      <c r="D149" s="32" t="str" cm="1">
        <f t="array" ref="D149">_xlfn.XLOOKUP(_xlfn.SINGLE(A:A),'Customer Name'!A:A,Table14_3[[#All],[Last Name]])</f>
        <v>Bardeesy</v>
      </c>
      <c r="E149" s="32">
        <f>_xlfn.XLOOKUP(A:A,'Medical Examination'!A:A,'Medical Examination'!B:B)</f>
        <v>46.45</v>
      </c>
      <c r="F149" s="32">
        <f>_xlfn.XLOOKUP(A:A,'Medical Examination'!A:A,'Medical Examination'!C:C)</f>
        <v>5.62</v>
      </c>
      <c r="G149" s="33" t="str">
        <f>_xlfn.XLOOKUP(A:A,'Medical Examination'!A:A,'Medical Examination'!D:D)</f>
        <v>No</v>
      </c>
      <c r="H149" s="33" t="str">
        <f>_xlfn.XLOOKUP(A:A,'Medical Examination'!A:A,'Medical Examination'!E:E)</f>
        <v>No</v>
      </c>
      <c r="I149" s="33" t="str">
        <f>_xlfn.XLOOKUP(A:A,'Medical Examination'!A:A,'Medical Examination'!F:F)</f>
        <v>No</v>
      </c>
      <c r="J149" s="33">
        <f>_xlfn.XLOOKUP(A:A,'Medical Examination'!A:A,'Medical Examination'!G:G)</f>
        <v>0</v>
      </c>
      <c r="K149" s="33" t="str">
        <f>_xlfn.XLOOKUP(A:A,'Medical Examination'!A:A,'Medical Examination'!H:H)</f>
        <v>yes</v>
      </c>
      <c r="L149" s="32" t="str">
        <f>_xlfn.XLOOKUP(A:A,'Medical Examination'!A:A,'Medical Examination'!I:I)</f>
        <v>Obesity</v>
      </c>
      <c r="M149" s="31" t="str">
        <f>_xlfn.XLOOKUP(A:A,'Medical Examination'!A:A,'Medical Examination'!J:J)</f>
        <v>Normal</v>
      </c>
      <c r="N149" s="34">
        <f>_xlfn.XLOOKUP(Healthcare!A:A,Table4_2[Customer ID],Table4_2[Date of Birth])</f>
        <v>29384</v>
      </c>
      <c r="O149" s="35">
        <f>_xlfn.XLOOKUP(A:A,Table4_2[Customer ID],Table4_2[Charges])</f>
        <v>38313.129999999997</v>
      </c>
      <c r="P149" s="33" t="str">
        <f>_xlfn.XLOOKUP(A:A,Table4_2[Customer ID],Table4_2[Hospital tier])</f>
        <v>tier - 1</v>
      </c>
      <c r="Q149" s="33" t="str">
        <f>_xlfn.XLOOKUP(A:A,'Hospital details'!A:A,'Hospital details'!F:F)</f>
        <v>tier - 3</v>
      </c>
      <c r="R149" s="33" t="str">
        <f>_xlfn.XLOOKUP(Healthcare!A:A,'Hospital details'!A:A,'Hospital details'!G:G)</f>
        <v>R1011</v>
      </c>
      <c r="S149" s="36">
        <f>_xlfn.XLOOKUP(A:A,'Hospital details'!A:A,'Hospital details'!H:H)</f>
        <v>42</v>
      </c>
      <c r="T149" s="8"/>
    </row>
    <row r="150" spans="1:20" ht="18" x14ac:dyDescent="0.35">
      <c r="A150" s="37" t="s">
        <v>154</v>
      </c>
      <c r="B150" s="31" t="str" cm="1">
        <f t="array" ref="B150">_xlfn.XLOOKUP(_xlfn.SINGLE(A:A),'Customer Name'!A:A,Table14_3[[#All],[Title]])</f>
        <v>Ms</v>
      </c>
      <c r="C150" s="32" t="str" cm="1">
        <f t="array" ref="C150">_xlfn.XLOOKUP(_xlfn.SINGLE(A:A),'Customer Name'!A:A,Table14_3[[#All],[First Name]])</f>
        <v>Denis</v>
      </c>
      <c r="D150" s="32" t="str" cm="1">
        <f t="array" ref="D150">_xlfn.XLOOKUP(_xlfn.SINGLE(A:A),'Customer Name'!A:A,Table14_3[[#All],[Last Name]])</f>
        <v>Shanahan</v>
      </c>
      <c r="E150" s="32">
        <f>_xlfn.XLOOKUP(A:A,'Medical Examination'!A:A,'Medical Examination'!B:B)</f>
        <v>35.75</v>
      </c>
      <c r="F150" s="32">
        <f>_xlfn.XLOOKUP(A:A,'Medical Examination'!A:A,'Medical Examination'!C:C)</f>
        <v>4.1900000000000004</v>
      </c>
      <c r="G150" s="33" t="str">
        <f>_xlfn.XLOOKUP(A:A,'Medical Examination'!A:A,'Medical Examination'!D:D)</f>
        <v>No</v>
      </c>
      <c r="H150" s="33" t="str">
        <f>_xlfn.XLOOKUP(A:A,'Medical Examination'!A:A,'Medical Examination'!E:E)</f>
        <v>No</v>
      </c>
      <c r="I150" s="33" t="str">
        <f>_xlfn.XLOOKUP(A:A,'Medical Examination'!A:A,'Medical Examination'!F:F)</f>
        <v>No</v>
      </c>
      <c r="J150" s="33">
        <f>_xlfn.XLOOKUP(A:A,'Medical Examination'!A:A,'Medical Examination'!G:G)</f>
        <v>0</v>
      </c>
      <c r="K150" s="33" t="str">
        <f>_xlfn.XLOOKUP(A:A,'Medical Examination'!A:A,'Medical Examination'!H:H)</f>
        <v>yes</v>
      </c>
      <c r="L150" s="32" t="str">
        <f>_xlfn.XLOOKUP(A:A,'Medical Examination'!A:A,'Medical Examination'!I:I)</f>
        <v>Obesity</v>
      </c>
      <c r="M150" s="31" t="str">
        <f>_xlfn.XLOOKUP(A:A,'Medical Examination'!A:A,'Medical Examination'!J:J)</f>
        <v>Normal</v>
      </c>
      <c r="N150" s="34">
        <f>_xlfn.XLOOKUP(Healthcare!A:A,Table4_2[Customer ID],Table4_2[Date of Birth])</f>
        <v>32811</v>
      </c>
      <c r="O150" s="35">
        <f>_xlfn.XLOOKUP(A:A,Table4_2[Customer ID],Table4_2[Charges])</f>
        <v>38282.75</v>
      </c>
      <c r="P150" s="33" t="str">
        <f>_xlfn.XLOOKUP(A:A,Table4_2[Customer ID],Table4_2[Hospital tier])</f>
        <v>tier - 1</v>
      </c>
      <c r="Q150" s="33" t="str">
        <f>_xlfn.XLOOKUP(A:A,'Hospital details'!A:A,'Hospital details'!F:F)</f>
        <v>tier - 2</v>
      </c>
      <c r="R150" s="33" t="str">
        <f>_xlfn.XLOOKUP(Healthcare!A:A,'Hospital details'!A:A,'Hospital details'!G:G)</f>
        <v>R1013</v>
      </c>
      <c r="S150" s="36">
        <f>_xlfn.XLOOKUP(A:A,'Hospital details'!A:A,'Hospital details'!H:H)</f>
        <v>33</v>
      </c>
      <c r="T150" s="8"/>
    </row>
    <row r="151" spans="1:20" ht="18" x14ac:dyDescent="0.35">
      <c r="A151" s="37" t="s">
        <v>155</v>
      </c>
      <c r="B151" s="31" t="str" cm="1">
        <f t="array" ref="B151">_xlfn.XLOOKUP(_xlfn.SINGLE(A:A),'Customer Name'!A:A,Table14_3[[#All],[Title]])</f>
        <v>Mr</v>
      </c>
      <c r="C151" s="32" t="str" cm="1">
        <f t="array" ref="C151">_xlfn.XLOOKUP(_xlfn.SINGLE(A:A),'Customer Name'!A:A,Table14_3[[#All],[First Name]])</f>
        <v>Brian E</v>
      </c>
      <c r="D151" s="32" t="str" cm="1">
        <f t="array" ref="D151">_xlfn.XLOOKUP(_xlfn.SINGLE(A:A),'Customer Name'!A:A,Table14_3[[#All],[Last Name]])</f>
        <v>Sutter</v>
      </c>
      <c r="E151" s="32">
        <f>_xlfn.XLOOKUP(A:A,'Medical Examination'!A:A,'Medical Examination'!B:B)</f>
        <v>26.07</v>
      </c>
      <c r="F151" s="32">
        <f>_xlfn.XLOOKUP(A:A,'Medical Examination'!A:A,'Medical Examination'!C:C)</f>
        <v>5.32</v>
      </c>
      <c r="G151" s="33" t="str">
        <f>_xlfn.XLOOKUP(A:A,'Medical Examination'!A:A,'Medical Examination'!D:D)</f>
        <v>No</v>
      </c>
      <c r="H151" s="33" t="str">
        <f>_xlfn.XLOOKUP(A:A,'Medical Examination'!A:A,'Medical Examination'!E:E)</f>
        <v>No</v>
      </c>
      <c r="I151" s="33" t="str">
        <f>_xlfn.XLOOKUP(A:A,'Medical Examination'!A:A,'Medical Examination'!F:F)</f>
        <v>No</v>
      </c>
      <c r="J151" s="33">
        <f>_xlfn.XLOOKUP(A:A,'Medical Examination'!A:A,'Medical Examination'!G:G)</f>
        <v>0</v>
      </c>
      <c r="K151" s="33" t="str">
        <f>_xlfn.XLOOKUP(A:A,'Medical Examination'!A:A,'Medical Examination'!H:H)</f>
        <v>yes</v>
      </c>
      <c r="L151" s="32" t="str">
        <f>_xlfn.XLOOKUP(A:A,'Medical Examination'!A:A,'Medical Examination'!I:I)</f>
        <v>Overweight</v>
      </c>
      <c r="M151" s="31" t="str">
        <f>_xlfn.XLOOKUP(A:A,'Medical Examination'!A:A,'Medical Examination'!J:J)</f>
        <v>Normal</v>
      </c>
      <c r="N151" s="34">
        <f>_xlfn.XLOOKUP(Healthcare!A:A,Table4_2[Customer ID],Table4_2[Date of Birth])</f>
        <v>29449</v>
      </c>
      <c r="O151" s="35">
        <f>_xlfn.XLOOKUP(A:A,Table4_2[Customer ID],Table4_2[Charges])</f>
        <v>38245.589999999997</v>
      </c>
      <c r="P151" s="33" t="str">
        <f>_xlfn.XLOOKUP(A:A,Table4_2[Customer ID],Table4_2[Hospital tier])</f>
        <v>tier - 1</v>
      </c>
      <c r="Q151" s="33" t="str">
        <f>_xlfn.XLOOKUP(A:A,'Hospital details'!A:A,'Hospital details'!F:F)</f>
        <v>tier - 2</v>
      </c>
      <c r="R151" s="33" t="str">
        <f>_xlfn.XLOOKUP(Healthcare!A:A,'Hospital details'!A:A,'Hospital details'!G:G)</f>
        <v>R1013</v>
      </c>
      <c r="S151" s="36">
        <f>_xlfn.XLOOKUP(A:A,'Hospital details'!A:A,'Hospital details'!H:H)</f>
        <v>42</v>
      </c>
      <c r="T151" s="8"/>
    </row>
    <row r="152" spans="1:20" ht="18" x14ac:dyDescent="0.35">
      <c r="A152" s="37" t="s">
        <v>156</v>
      </c>
      <c r="B152" s="31" t="str" cm="1">
        <f t="array" ref="B152">_xlfn.XLOOKUP(_xlfn.SINGLE(A:A),'Customer Name'!A:A,Table14_3[[#All],[Title]])</f>
        <v>Mr</v>
      </c>
      <c r="C152" s="32" t="str" cm="1">
        <f t="array" ref="C152">_xlfn.XLOOKUP(_xlfn.SINGLE(A:A),'Customer Name'!A:A,Table14_3[[#All],[First Name]])</f>
        <v>Bonnie</v>
      </c>
      <c r="D152" s="32" t="str" cm="1">
        <f t="array" ref="D152">_xlfn.XLOOKUP(_xlfn.SINGLE(A:A),'Customer Name'!A:A,Table14_3[[#All],[Last Name]])</f>
        <v>Yesian</v>
      </c>
      <c r="E152" s="32">
        <f>_xlfn.XLOOKUP(A:A,'Medical Examination'!A:A,'Medical Examination'!B:B)</f>
        <v>36.54</v>
      </c>
      <c r="F152" s="32">
        <f>_xlfn.XLOOKUP(A:A,'Medical Examination'!A:A,'Medical Examination'!C:C)</f>
        <v>4.46</v>
      </c>
      <c r="G152" s="33" t="str">
        <f>_xlfn.XLOOKUP(A:A,'Medical Examination'!A:A,'Medical Examination'!D:D)</f>
        <v>yes</v>
      </c>
      <c r="H152" s="33" t="str">
        <f>_xlfn.XLOOKUP(A:A,'Medical Examination'!A:A,'Medical Examination'!E:E)</f>
        <v>No</v>
      </c>
      <c r="I152" s="33" t="str">
        <f>_xlfn.XLOOKUP(A:A,'Medical Examination'!A:A,'Medical Examination'!F:F)</f>
        <v>No</v>
      </c>
      <c r="J152" s="33">
        <f>_xlfn.XLOOKUP(A:A,'Medical Examination'!A:A,'Medical Examination'!G:G)</f>
        <v>1</v>
      </c>
      <c r="K152" s="33" t="str">
        <f>_xlfn.XLOOKUP(A:A,'Medical Examination'!A:A,'Medical Examination'!H:H)</f>
        <v>yes</v>
      </c>
      <c r="L152" s="32" t="str">
        <f>_xlfn.XLOOKUP(A:A,'Medical Examination'!A:A,'Medical Examination'!I:I)</f>
        <v>Obesity</v>
      </c>
      <c r="M152" s="31" t="str">
        <f>_xlfn.XLOOKUP(A:A,'Medical Examination'!A:A,'Medical Examination'!J:J)</f>
        <v>Normal</v>
      </c>
      <c r="N152" s="34">
        <f>_xlfn.XLOOKUP(Healthcare!A:A,Table4_2[Customer ID],Table4_2[Date of Birth])</f>
        <v>23544</v>
      </c>
      <c r="O152" s="35">
        <f>_xlfn.XLOOKUP(A:A,Table4_2[Customer ID],Table4_2[Charges])</f>
        <v>38241.74</v>
      </c>
      <c r="P152" s="33" t="str">
        <f>_xlfn.XLOOKUP(A:A,Table4_2[Customer ID],Table4_2[Hospital tier])</f>
        <v>tier - 2</v>
      </c>
      <c r="Q152" s="33" t="str">
        <f>_xlfn.XLOOKUP(A:A,'Hospital details'!A:A,'Hospital details'!F:F)</f>
        <v>tier - 3</v>
      </c>
      <c r="R152" s="33" t="str">
        <f>_xlfn.XLOOKUP(Healthcare!A:A,'Hospital details'!A:A,'Hospital details'!G:G)</f>
        <v>R1011</v>
      </c>
      <c r="S152" s="36">
        <f>_xlfn.XLOOKUP(A:A,'Hospital details'!A:A,'Hospital details'!H:H)</f>
        <v>58</v>
      </c>
      <c r="T152" s="8"/>
    </row>
    <row r="153" spans="1:20" ht="18" x14ac:dyDescent="0.35">
      <c r="A153" s="37" t="s">
        <v>157</v>
      </c>
      <c r="B153" s="31" t="str" cm="1">
        <f t="array" ref="B153">_xlfn.XLOOKUP(_xlfn.SINGLE(A:A),'Customer Name'!A:A,Table14_3[[#All],[Title]])</f>
        <v>Ms</v>
      </c>
      <c r="C153" s="32" t="str" cm="1">
        <f t="array" ref="C153">_xlfn.XLOOKUP(_xlfn.SINGLE(A:A),'Customer Name'!A:A,Table14_3[[#All],[First Name]])</f>
        <v>Michael P</v>
      </c>
      <c r="D153" s="32" t="str" cm="1">
        <f t="array" ref="D153">_xlfn.XLOOKUP(_xlfn.SINGLE(A:A),'Customer Name'!A:A,Table14_3[[#All],[Last Name]])</f>
        <v>Meers</v>
      </c>
      <c r="E153" s="32">
        <f>_xlfn.XLOOKUP(A:A,'Medical Examination'!A:A,'Medical Examination'!B:B)</f>
        <v>51.64</v>
      </c>
      <c r="F153" s="32">
        <f>_xlfn.XLOOKUP(A:A,'Medical Examination'!A:A,'Medical Examination'!C:C)</f>
        <v>5.65</v>
      </c>
      <c r="G153" s="33" t="str">
        <f>_xlfn.XLOOKUP(A:A,'Medical Examination'!A:A,'Medical Examination'!D:D)</f>
        <v>No</v>
      </c>
      <c r="H153" s="33" t="str">
        <f>_xlfn.XLOOKUP(A:A,'Medical Examination'!A:A,'Medical Examination'!E:E)</f>
        <v>No</v>
      </c>
      <c r="I153" s="33" t="str">
        <f>_xlfn.XLOOKUP(A:A,'Medical Examination'!A:A,'Medical Examination'!F:F)</f>
        <v>No</v>
      </c>
      <c r="J153" s="33">
        <f>_xlfn.XLOOKUP(A:A,'Medical Examination'!A:A,'Medical Examination'!G:G)</f>
        <v>0</v>
      </c>
      <c r="K153" s="33" t="str">
        <f>_xlfn.XLOOKUP(A:A,'Medical Examination'!A:A,'Medical Examination'!H:H)</f>
        <v>yes</v>
      </c>
      <c r="L153" s="32" t="str">
        <f>_xlfn.XLOOKUP(A:A,'Medical Examination'!A:A,'Medical Examination'!I:I)</f>
        <v>Obesity</v>
      </c>
      <c r="M153" s="31" t="str">
        <f>_xlfn.XLOOKUP(A:A,'Medical Examination'!A:A,'Medical Examination'!J:J)</f>
        <v>Normal</v>
      </c>
      <c r="N153" s="34">
        <f>_xlfn.XLOOKUP(Healthcare!A:A,Table4_2[Customer ID],Table4_2[Date of Birth])</f>
        <v>32759</v>
      </c>
      <c r="O153" s="35">
        <f>_xlfn.XLOOKUP(A:A,Table4_2[Customer ID],Table4_2[Charges])</f>
        <v>38237.339999999997</v>
      </c>
      <c r="P153" s="33" t="str">
        <f>_xlfn.XLOOKUP(A:A,Table4_2[Customer ID],Table4_2[Hospital tier])</f>
        <v>tier - 2</v>
      </c>
      <c r="Q153" s="33" t="str">
        <f>_xlfn.XLOOKUP(A:A,'Hospital details'!A:A,'Hospital details'!F:F)</f>
        <v>tier - 3</v>
      </c>
      <c r="R153" s="33" t="str">
        <f>_xlfn.XLOOKUP(Healthcare!A:A,'Hospital details'!A:A,'Hospital details'!G:G)</f>
        <v>R1011</v>
      </c>
      <c r="S153" s="36">
        <f>_xlfn.XLOOKUP(A:A,'Hospital details'!A:A,'Hospital details'!H:H)</f>
        <v>33</v>
      </c>
      <c r="T153" s="8"/>
    </row>
    <row r="154" spans="1:20" ht="18" x14ac:dyDescent="0.35">
      <c r="A154" s="37" t="s">
        <v>158</v>
      </c>
      <c r="B154" s="31" t="str" cm="1">
        <f t="array" ref="B154">_xlfn.XLOOKUP(_xlfn.SINGLE(A:A),'Customer Name'!A:A,Table14_3[[#All],[Title]])</f>
        <v>Mr</v>
      </c>
      <c r="C154" s="32" t="str" cm="1">
        <f t="array" ref="C154">_xlfn.XLOOKUP(_xlfn.SINGLE(A:A),'Customer Name'!A:A,Table14_3[[#All],[First Name]])</f>
        <v>Paul</v>
      </c>
      <c r="D154" s="32" t="str" cm="1">
        <f t="array" ref="D154">_xlfn.XLOOKUP(_xlfn.SINGLE(A:A),'Customer Name'!A:A,Table14_3[[#All],[Last Name]])</f>
        <v>Conlon</v>
      </c>
      <c r="E154" s="32">
        <f>_xlfn.XLOOKUP(A:A,'Medical Examination'!A:A,'Medical Examination'!B:B)</f>
        <v>42.83</v>
      </c>
      <c r="F154" s="32">
        <f>_xlfn.XLOOKUP(A:A,'Medical Examination'!A:A,'Medical Examination'!C:C)</f>
        <v>6.04</v>
      </c>
      <c r="G154" s="33" t="str">
        <f>_xlfn.XLOOKUP(A:A,'Medical Examination'!A:A,'Medical Examination'!D:D)</f>
        <v>No</v>
      </c>
      <c r="H154" s="33" t="str">
        <f>_xlfn.XLOOKUP(A:A,'Medical Examination'!A:A,'Medical Examination'!E:E)</f>
        <v>No</v>
      </c>
      <c r="I154" s="33" t="str">
        <f>_xlfn.XLOOKUP(A:A,'Medical Examination'!A:A,'Medical Examination'!F:F)</f>
        <v>No</v>
      </c>
      <c r="J154" s="33">
        <f>_xlfn.XLOOKUP(A:A,'Medical Examination'!A:A,'Medical Examination'!G:G)</f>
        <v>2</v>
      </c>
      <c r="K154" s="33" t="str">
        <f>_xlfn.XLOOKUP(A:A,'Medical Examination'!A:A,'Medical Examination'!H:H)</f>
        <v>yes</v>
      </c>
      <c r="L154" s="32" t="str">
        <f>_xlfn.XLOOKUP(A:A,'Medical Examination'!A:A,'Medical Examination'!I:I)</f>
        <v>Obesity</v>
      </c>
      <c r="M154" s="31" t="str">
        <f>_xlfn.XLOOKUP(A:A,'Medical Examination'!A:A,'Medical Examination'!J:J)</f>
        <v>Prediabetic</v>
      </c>
      <c r="N154" s="34">
        <f>_xlfn.XLOOKUP(Healthcare!A:A,Table4_2[Customer ID],Table4_2[Date of Birth])</f>
        <v>26622</v>
      </c>
      <c r="O154" s="35">
        <f>_xlfn.XLOOKUP(A:A,Table4_2[Customer ID],Table4_2[Charges])</f>
        <v>38189.1</v>
      </c>
      <c r="P154" s="33" t="str">
        <f>_xlfn.XLOOKUP(A:A,Table4_2[Customer ID],Table4_2[Hospital tier])</f>
        <v>tier - 2</v>
      </c>
      <c r="Q154" s="33" t="str">
        <f>_xlfn.XLOOKUP(A:A,'Hospital details'!A:A,'Hospital details'!F:F)</f>
        <v>tier - 2</v>
      </c>
      <c r="R154" s="33" t="str">
        <f>_xlfn.XLOOKUP(Healthcare!A:A,'Hospital details'!A:A,'Hospital details'!G:G)</f>
        <v>R1011</v>
      </c>
      <c r="S154" s="36">
        <f>_xlfn.XLOOKUP(A:A,'Hospital details'!A:A,'Hospital details'!H:H)</f>
        <v>50</v>
      </c>
      <c r="T154" s="8"/>
    </row>
    <row r="155" spans="1:20" ht="18" x14ac:dyDescent="0.35">
      <c r="A155" s="37" t="s">
        <v>159</v>
      </c>
      <c r="B155" s="31" t="str" cm="1">
        <f t="array" ref="B155">_xlfn.XLOOKUP(_xlfn.SINGLE(A:A),'Customer Name'!A:A,Table14_3[[#All],[Title]])</f>
        <v>Mr</v>
      </c>
      <c r="C155" s="32" t="str" cm="1">
        <f t="array" ref="C155">_xlfn.XLOOKUP(_xlfn.SINGLE(A:A),'Customer Name'!A:A,Table14_3[[#All],[First Name]])</f>
        <v>Michael</v>
      </c>
      <c r="D155" s="32" t="str" cm="1">
        <f t="array" ref="D155">_xlfn.XLOOKUP(_xlfn.SINGLE(A:A),'Customer Name'!A:A,Table14_3[[#All],[Last Name]])</f>
        <v>Arnstein</v>
      </c>
      <c r="E155" s="32">
        <f>_xlfn.XLOOKUP(A:A,'Medical Examination'!A:A,'Medical Examination'!B:B)</f>
        <v>40.15</v>
      </c>
      <c r="F155" s="32">
        <f>_xlfn.XLOOKUP(A:A,'Medical Examination'!A:A,'Medical Examination'!C:C)</f>
        <v>5.76</v>
      </c>
      <c r="G155" s="33" t="str">
        <f>_xlfn.XLOOKUP(A:A,'Medical Examination'!A:A,'Medical Examination'!D:D)</f>
        <v>No</v>
      </c>
      <c r="H155" s="33" t="str">
        <f>_xlfn.XLOOKUP(A:A,'Medical Examination'!A:A,'Medical Examination'!E:E)</f>
        <v>No</v>
      </c>
      <c r="I155" s="33" t="str">
        <f>_xlfn.XLOOKUP(A:A,'Medical Examination'!A:A,'Medical Examination'!F:F)</f>
        <v>No</v>
      </c>
      <c r="J155" s="33">
        <f>_xlfn.XLOOKUP(A:A,'Medical Examination'!A:A,'Medical Examination'!G:G)</f>
        <v>1</v>
      </c>
      <c r="K155" s="33" t="str">
        <f>_xlfn.XLOOKUP(A:A,'Medical Examination'!A:A,'Medical Examination'!H:H)</f>
        <v>yes</v>
      </c>
      <c r="L155" s="32" t="str">
        <f>_xlfn.XLOOKUP(A:A,'Medical Examination'!A:A,'Medical Examination'!I:I)</f>
        <v>Obesity</v>
      </c>
      <c r="M155" s="31" t="str">
        <f>_xlfn.XLOOKUP(A:A,'Medical Examination'!A:A,'Medical Examination'!J:J)</f>
        <v>Prediabetic</v>
      </c>
      <c r="N155" s="34">
        <f>_xlfn.XLOOKUP(Healthcare!A:A,Table4_2[Customer ID],Table4_2[Date of Birth])</f>
        <v>36005</v>
      </c>
      <c r="O155" s="35">
        <f>_xlfn.XLOOKUP(A:A,Table4_2[Customer ID],Table4_2[Charges])</f>
        <v>38126.25</v>
      </c>
      <c r="P155" s="33" t="str">
        <f>_xlfn.XLOOKUP(A:A,Table4_2[Customer ID],Table4_2[Hospital tier])</f>
        <v>tier - 1</v>
      </c>
      <c r="Q155" s="33" t="str">
        <f>_xlfn.XLOOKUP(A:A,'Hospital details'!A:A,'Hospital details'!F:F)</f>
        <v>tier - 3</v>
      </c>
      <c r="R155" s="33" t="str">
        <f>_xlfn.XLOOKUP(Healthcare!A:A,'Hospital details'!A:A,'Hospital details'!G:G)</f>
        <v>R1013</v>
      </c>
      <c r="S155" s="36">
        <f>_xlfn.XLOOKUP(A:A,'Hospital details'!A:A,'Hospital details'!H:H)</f>
        <v>24</v>
      </c>
      <c r="T155" s="8"/>
    </row>
    <row r="156" spans="1:20" ht="18" x14ac:dyDescent="0.35">
      <c r="A156" s="37" t="s">
        <v>160</v>
      </c>
      <c r="B156" s="31" t="str" cm="1">
        <f t="array" ref="B156">_xlfn.XLOOKUP(_xlfn.SINGLE(A:A),'Customer Name'!A:A,Table14_3[[#All],[Title]])</f>
        <v>Ms</v>
      </c>
      <c r="C156" s="32" t="str" cm="1">
        <f t="array" ref="C156">_xlfn.XLOOKUP(_xlfn.SINGLE(A:A),'Customer Name'!A:A,Table14_3[[#All],[First Name]])</f>
        <v>Samuel</v>
      </c>
      <c r="D156" s="32" t="str" cm="1">
        <f t="array" ref="D156">_xlfn.XLOOKUP(_xlfn.SINGLE(A:A),'Customer Name'!A:A,Table14_3[[#All],[Last Name]])</f>
        <v>Jurek</v>
      </c>
      <c r="E156" s="32">
        <f>_xlfn.XLOOKUP(A:A,'Medical Examination'!A:A,'Medical Examination'!B:B)</f>
        <v>27.8</v>
      </c>
      <c r="F156" s="32">
        <f>_xlfn.XLOOKUP(A:A,'Medical Examination'!A:A,'Medical Examination'!C:C)</f>
        <v>4.3600000000000003</v>
      </c>
      <c r="G156" s="33" t="str">
        <f>_xlfn.XLOOKUP(A:A,'Medical Examination'!A:A,'Medical Examination'!D:D)</f>
        <v>No</v>
      </c>
      <c r="H156" s="33" t="str">
        <f>_xlfn.XLOOKUP(A:A,'Medical Examination'!A:A,'Medical Examination'!E:E)</f>
        <v>No</v>
      </c>
      <c r="I156" s="33" t="str">
        <f>_xlfn.XLOOKUP(A:A,'Medical Examination'!A:A,'Medical Examination'!F:F)</f>
        <v>Yes</v>
      </c>
      <c r="J156" s="33">
        <f>_xlfn.XLOOKUP(A:A,'Medical Examination'!A:A,'Medical Examination'!G:G)</f>
        <v>1</v>
      </c>
      <c r="K156" s="33" t="str">
        <f>_xlfn.XLOOKUP(A:A,'Medical Examination'!A:A,'Medical Examination'!H:H)</f>
        <v>yes</v>
      </c>
      <c r="L156" s="32" t="str">
        <f>_xlfn.XLOOKUP(A:A,'Medical Examination'!A:A,'Medical Examination'!I:I)</f>
        <v>Overweight</v>
      </c>
      <c r="M156" s="31" t="str">
        <f>_xlfn.XLOOKUP(A:A,'Medical Examination'!A:A,'Medical Examination'!J:J)</f>
        <v>Normal</v>
      </c>
      <c r="N156" s="34">
        <f>_xlfn.XLOOKUP(Healthcare!A:A,Table4_2[Customer ID],Table4_2[Date of Birth])</f>
        <v>29107</v>
      </c>
      <c r="O156" s="35">
        <f>_xlfn.XLOOKUP(A:A,Table4_2[Customer ID],Table4_2[Charges])</f>
        <v>37829.72</v>
      </c>
      <c r="P156" s="33" t="str">
        <f>_xlfn.XLOOKUP(A:A,Table4_2[Customer ID],Table4_2[Hospital tier])</f>
        <v>tier - 1</v>
      </c>
      <c r="Q156" s="33" t="str">
        <f>_xlfn.XLOOKUP(A:A,'Hospital details'!A:A,'Hospital details'!F:F)</f>
        <v>tier - 2</v>
      </c>
      <c r="R156" s="33" t="str">
        <f>_xlfn.XLOOKUP(Healthcare!A:A,'Hospital details'!A:A,'Hospital details'!G:G)</f>
        <v>R1011</v>
      </c>
      <c r="S156" s="36">
        <f>_xlfn.XLOOKUP(A:A,'Hospital details'!A:A,'Hospital details'!H:H)</f>
        <v>43</v>
      </c>
      <c r="T156" s="8"/>
    </row>
    <row r="157" spans="1:20" ht="18" x14ac:dyDescent="0.35">
      <c r="A157" s="37" t="s">
        <v>161</v>
      </c>
      <c r="B157" s="31" t="str" cm="1">
        <f t="array" ref="B157">_xlfn.XLOOKUP(_xlfn.SINGLE(A:A),'Customer Name'!A:A,Table14_3[[#All],[Title]])</f>
        <v>Ms</v>
      </c>
      <c r="C157" s="32" t="str" cm="1">
        <f t="array" ref="C157">_xlfn.XLOOKUP(_xlfn.SINGLE(A:A),'Customer Name'!A:A,Table14_3[[#All],[First Name]])</f>
        <v>Matthew</v>
      </c>
      <c r="D157" s="32" t="str" cm="1">
        <f t="array" ref="D157">_xlfn.XLOOKUP(_xlfn.SINGLE(A:A),'Customer Name'!A:A,Table14_3[[#All],[Last Name]])</f>
        <v>Thill</v>
      </c>
      <c r="E157" s="32">
        <f>_xlfn.XLOOKUP(A:A,'Medical Examination'!A:A,'Medical Examination'!B:B)</f>
        <v>45.81</v>
      </c>
      <c r="F157" s="32">
        <f>_xlfn.XLOOKUP(A:A,'Medical Examination'!A:A,'Medical Examination'!C:C)</f>
        <v>4.76</v>
      </c>
      <c r="G157" s="33" t="str">
        <f>_xlfn.XLOOKUP(A:A,'Medical Examination'!A:A,'Medical Examination'!D:D)</f>
        <v>yes</v>
      </c>
      <c r="H157" s="33" t="str">
        <f>_xlfn.XLOOKUP(A:A,'Medical Examination'!A:A,'Medical Examination'!E:E)</f>
        <v>No</v>
      </c>
      <c r="I157" s="33" t="str">
        <f>_xlfn.XLOOKUP(A:A,'Medical Examination'!A:A,'Medical Examination'!F:F)</f>
        <v>Yes</v>
      </c>
      <c r="J157" s="33">
        <f>_xlfn.XLOOKUP(A:A,'Medical Examination'!A:A,'Medical Examination'!G:G)</f>
        <v>1</v>
      </c>
      <c r="K157" s="33" t="str">
        <f>_xlfn.XLOOKUP(A:A,'Medical Examination'!A:A,'Medical Examination'!H:H)</f>
        <v>yes</v>
      </c>
      <c r="L157" s="32" t="str">
        <f>_xlfn.XLOOKUP(A:A,'Medical Examination'!A:A,'Medical Examination'!I:I)</f>
        <v>Obesity</v>
      </c>
      <c r="M157" s="31" t="str">
        <f>_xlfn.XLOOKUP(A:A,'Medical Examination'!A:A,'Medical Examination'!J:J)</f>
        <v>Normal</v>
      </c>
      <c r="N157" s="34">
        <f>_xlfn.XLOOKUP(Healthcare!A:A,Table4_2[Customer ID],Table4_2[Date of Birth])</f>
        <v>30523</v>
      </c>
      <c r="O157" s="35">
        <f>_xlfn.XLOOKUP(A:A,Table4_2[Customer ID],Table4_2[Charges])</f>
        <v>37800.980000000003</v>
      </c>
      <c r="P157" s="33" t="str">
        <f>_xlfn.XLOOKUP(A:A,Table4_2[Customer ID],Table4_2[Hospital tier])</f>
        <v>tier - 2</v>
      </c>
      <c r="Q157" s="33" t="str">
        <f>_xlfn.XLOOKUP(A:A,'Hospital details'!A:A,'Hospital details'!F:F)</f>
        <v>tier - 2</v>
      </c>
      <c r="R157" s="33" t="str">
        <f>_xlfn.XLOOKUP(Healthcare!A:A,'Hospital details'!A:A,'Hospital details'!G:G)</f>
        <v>R1011</v>
      </c>
      <c r="S157" s="36">
        <f>_xlfn.XLOOKUP(A:A,'Hospital details'!A:A,'Hospital details'!H:H)</f>
        <v>39</v>
      </c>
      <c r="T157" s="8"/>
    </row>
    <row r="158" spans="1:20" ht="18" x14ac:dyDescent="0.35">
      <c r="A158" s="37" t="s">
        <v>162</v>
      </c>
      <c r="B158" s="31" t="str" cm="1">
        <f t="array" ref="B158">_xlfn.XLOOKUP(_xlfn.SINGLE(A:A),'Customer Name'!A:A,Table14_3[[#All],[Title]])</f>
        <v>Mr</v>
      </c>
      <c r="C158" s="32" t="str" cm="1">
        <f t="array" ref="C158">_xlfn.XLOOKUP(_xlfn.SINGLE(A:A),'Customer Name'!A:A,Table14_3[[#All],[First Name]])</f>
        <v>Daniel</v>
      </c>
      <c r="D158" s="32" t="str" cm="1">
        <f t="array" ref="D158">_xlfn.XLOOKUP(_xlfn.SINGLE(A:A),'Customer Name'!A:A,Table14_3[[#All],[Last Name]])</f>
        <v>Glaz</v>
      </c>
      <c r="E158" s="32">
        <f>_xlfn.XLOOKUP(A:A,'Medical Examination'!A:A,'Medical Examination'!B:B)</f>
        <v>34.43</v>
      </c>
      <c r="F158" s="32">
        <f>_xlfn.XLOOKUP(A:A,'Medical Examination'!A:A,'Medical Examination'!C:C)</f>
        <v>10.82</v>
      </c>
      <c r="G158" s="33" t="str">
        <f>_xlfn.XLOOKUP(A:A,'Medical Examination'!A:A,'Medical Examination'!D:D)</f>
        <v>yes</v>
      </c>
      <c r="H158" s="33" t="str">
        <f>_xlfn.XLOOKUP(A:A,'Medical Examination'!A:A,'Medical Examination'!E:E)</f>
        <v>No</v>
      </c>
      <c r="I158" s="33" t="str">
        <f>_xlfn.XLOOKUP(A:A,'Medical Examination'!A:A,'Medical Examination'!F:F)</f>
        <v>No</v>
      </c>
      <c r="J158" s="33">
        <f>_xlfn.XLOOKUP(A:A,'Medical Examination'!A:A,'Medical Examination'!G:G)</f>
        <v>1</v>
      </c>
      <c r="K158" s="33" t="str">
        <f>_xlfn.XLOOKUP(A:A,'Medical Examination'!A:A,'Medical Examination'!H:H)</f>
        <v>yes</v>
      </c>
      <c r="L158" s="32" t="str">
        <f>_xlfn.XLOOKUP(A:A,'Medical Examination'!A:A,'Medical Examination'!I:I)</f>
        <v>Obesity</v>
      </c>
      <c r="M158" s="31" t="str">
        <f>_xlfn.XLOOKUP(A:A,'Medical Examination'!A:A,'Medical Examination'!J:J)</f>
        <v>Diabetic</v>
      </c>
      <c r="N158" s="34">
        <f>_xlfn.XLOOKUP(Healthcare!A:A,Table4_2[Customer ID],Table4_2[Date of Birth])</f>
        <v>31639</v>
      </c>
      <c r="O158" s="35">
        <f>_xlfn.XLOOKUP(A:A,Table4_2[Customer ID],Table4_2[Charges])</f>
        <v>37742.58</v>
      </c>
      <c r="P158" s="33" t="str">
        <f>_xlfn.XLOOKUP(A:A,Table4_2[Customer ID],Table4_2[Hospital tier])</f>
        <v>tier - 1</v>
      </c>
      <c r="Q158" s="33" t="str">
        <f>_xlfn.XLOOKUP(A:A,'Hospital details'!A:A,'Hospital details'!F:F)</f>
        <v>tier - 1</v>
      </c>
      <c r="R158" s="33" t="str">
        <f>_xlfn.XLOOKUP(Healthcare!A:A,'Hospital details'!A:A,'Hospital details'!G:G)</f>
        <v>R1013</v>
      </c>
      <c r="S158" s="36">
        <f>_xlfn.XLOOKUP(A:A,'Hospital details'!A:A,'Hospital details'!H:H)</f>
        <v>36</v>
      </c>
      <c r="T158" s="8"/>
    </row>
    <row r="159" spans="1:20" ht="18" x14ac:dyDescent="0.35">
      <c r="A159" s="37" t="s">
        <v>163</v>
      </c>
      <c r="B159" s="31" t="str" cm="1">
        <f t="array" ref="B159">_xlfn.XLOOKUP(_xlfn.SINGLE(A:A),'Customer Name'!A:A,Table14_3[[#All],[Title]])</f>
        <v>Mr</v>
      </c>
      <c r="C159" s="32" t="str" cm="1">
        <f t="array" ref="C159">_xlfn.XLOOKUP(_xlfn.SINGLE(A:A),'Customer Name'!A:A,Table14_3[[#All],[First Name]])</f>
        <v>Syndy</v>
      </c>
      <c r="D159" s="32" t="str" cm="1">
        <f t="array" ref="D159">_xlfn.XLOOKUP(_xlfn.SINGLE(A:A),'Customer Name'!A:A,Table14_3[[#All],[Last Name]])</f>
        <v>Sampson</v>
      </c>
      <c r="E159" s="32">
        <f>_xlfn.XLOOKUP(A:A,'Medical Examination'!A:A,'Medical Examination'!B:B)</f>
        <v>41.33</v>
      </c>
      <c r="F159" s="32">
        <f>_xlfn.XLOOKUP(A:A,'Medical Examination'!A:A,'Medical Examination'!C:C)</f>
        <v>4.01</v>
      </c>
      <c r="G159" s="33" t="str">
        <f>_xlfn.XLOOKUP(A:A,'Medical Examination'!A:A,'Medical Examination'!D:D)</f>
        <v>yes</v>
      </c>
      <c r="H159" s="33" t="str">
        <f>_xlfn.XLOOKUP(A:A,'Medical Examination'!A:A,'Medical Examination'!E:E)</f>
        <v>No</v>
      </c>
      <c r="I159" s="33" t="str">
        <f>_xlfn.XLOOKUP(A:A,'Medical Examination'!A:A,'Medical Examination'!F:F)</f>
        <v>No</v>
      </c>
      <c r="J159" s="33">
        <f>_xlfn.XLOOKUP(A:A,'Medical Examination'!A:A,'Medical Examination'!G:G)</f>
        <v>0</v>
      </c>
      <c r="K159" s="33" t="str">
        <f>_xlfn.XLOOKUP(A:A,'Medical Examination'!A:A,'Medical Examination'!H:H)</f>
        <v>yes</v>
      </c>
      <c r="L159" s="32" t="str">
        <f>_xlfn.XLOOKUP(A:A,'Medical Examination'!A:A,'Medical Examination'!I:I)</f>
        <v>Obesity</v>
      </c>
      <c r="M159" s="31" t="str">
        <f>_xlfn.XLOOKUP(A:A,'Medical Examination'!A:A,'Medical Examination'!J:J)</f>
        <v>Normal</v>
      </c>
      <c r="N159" s="34">
        <f>_xlfn.XLOOKUP(Healthcare!A:A,Table4_2[Customer ID],Table4_2[Date of Birth])</f>
        <v>28021</v>
      </c>
      <c r="O159" s="35">
        <f>_xlfn.XLOOKUP(A:A,Table4_2[Customer ID],Table4_2[Charges])</f>
        <v>37735.199999999997</v>
      </c>
      <c r="P159" s="33" t="str">
        <f>_xlfn.XLOOKUP(A:A,Table4_2[Customer ID],Table4_2[Hospital tier])</f>
        <v>tier - 2</v>
      </c>
      <c r="Q159" s="33" t="str">
        <f>_xlfn.XLOOKUP(A:A,'Hospital details'!A:A,'Hospital details'!F:F)</f>
        <v>tier - 2</v>
      </c>
      <c r="R159" s="33" t="str">
        <f>_xlfn.XLOOKUP(Healthcare!A:A,'Hospital details'!A:A,'Hospital details'!G:G)</f>
        <v>R1011</v>
      </c>
      <c r="S159" s="36">
        <f>_xlfn.XLOOKUP(A:A,'Hospital details'!A:A,'Hospital details'!H:H)</f>
        <v>46</v>
      </c>
      <c r="T159" s="8"/>
    </row>
    <row r="160" spans="1:20" ht="18" x14ac:dyDescent="0.35">
      <c r="A160" s="37" t="s">
        <v>164</v>
      </c>
      <c r="B160" s="31" t="str" cm="1">
        <f t="array" ref="B160">_xlfn.XLOOKUP(_xlfn.SINGLE(A:A),'Customer Name'!A:A,Table14_3[[#All],[Title]])</f>
        <v>Ms</v>
      </c>
      <c r="C160" s="32" t="str" cm="1">
        <f t="array" ref="C160">_xlfn.XLOOKUP(_xlfn.SINGLE(A:A),'Customer Name'!A:A,Table14_3[[#All],[First Name]])</f>
        <v>Aleksandra</v>
      </c>
      <c r="D160" s="32" t="str" cm="1">
        <f t="array" ref="D160">_xlfn.XLOOKUP(_xlfn.SINGLE(A:A),'Customer Name'!A:A,Table14_3[[#All],[Last Name]])</f>
        <v>Duliba</v>
      </c>
      <c r="E160" s="32">
        <f>_xlfn.XLOOKUP(A:A,'Medical Examination'!A:A,'Medical Examination'!B:B)</f>
        <v>31.92</v>
      </c>
      <c r="F160" s="32">
        <f>_xlfn.XLOOKUP(A:A,'Medical Examination'!A:A,'Medical Examination'!C:C)</f>
        <v>5.12</v>
      </c>
      <c r="G160" s="33" t="str">
        <f>_xlfn.XLOOKUP(A:A,'Medical Examination'!A:A,'Medical Examination'!D:D)</f>
        <v>yes</v>
      </c>
      <c r="H160" s="33" t="str">
        <f>_xlfn.XLOOKUP(A:A,'Medical Examination'!A:A,'Medical Examination'!E:E)</f>
        <v>No</v>
      </c>
      <c r="I160" s="33" t="str">
        <f>_xlfn.XLOOKUP(A:A,'Medical Examination'!A:A,'Medical Examination'!F:F)</f>
        <v>No</v>
      </c>
      <c r="J160" s="33">
        <f>_xlfn.XLOOKUP(A:A,'Medical Examination'!A:A,'Medical Examination'!G:G)</f>
        <v>1</v>
      </c>
      <c r="K160" s="33" t="str">
        <f>_xlfn.XLOOKUP(A:A,'Medical Examination'!A:A,'Medical Examination'!H:H)</f>
        <v>yes</v>
      </c>
      <c r="L160" s="32" t="str">
        <f>_xlfn.XLOOKUP(A:A,'Medical Examination'!A:A,'Medical Examination'!I:I)</f>
        <v>Obesity</v>
      </c>
      <c r="M160" s="31" t="str">
        <f>_xlfn.XLOOKUP(A:A,'Medical Examination'!A:A,'Medical Examination'!J:J)</f>
        <v>Normal</v>
      </c>
      <c r="N160" s="34">
        <f>_xlfn.XLOOKUP(Healthcare!A:A,Table4_2[Customer ID],Table4_2[Date of Birth])</f>
        <v>32426</v>
      </c>
      <c r="O160" s="35">
        <f>_xlfn.XLOOKUP(A:A,Table4_2[Customer ID],Table4_2[Charges])</f>
        <v>37701.879999999997</v>
      </c>
      <c r="P160" s="33" t="str">
        <f>_xlfn.XLOOKUP(A:A,Table4_2[Customer ID],Table4_2[Hospital tier])</f>
        <v>tier - 2</v>
      </c>
      <c r="Q160" s="33" t="str">
        <f>_xlfn.XLOOKUP(A:A,'Hospital details'!A:A,'Hospital details'!F:F)</f>
        <v>tier - 3</v>
      </c>
      <c r="R160" s="33" t="str">
        <f>_xlfn.XLOOKUP(Healthcare!A:A,'Hospital details'!A:A,'Hospital details'!G:G)</f>
        <v>R1023</v>
      </c>
      <c r="S160" s="36">
        <f>_xlfn.XLOOKUP(A:A,'Hospital details'!A:A,'Hospital details'!H:H)</f>
        <v>34</v>
      </c>
      <c r="T160" s="8"/>
    </row>
    <row r="161" spans="1:20" ht="18" x14ac:dyDescent="0.35">
      <c r="A161" s="37" t="s">
        <v>165</v>
      </c>
      <c r="B161" s="31" t="str" cm="1">
        <f t="array" ref="B161">_xlfn.XLOOKUP(_xlfn.SINGLE(A:A),'Customer Name'!A:A,Table14_3[[#All],[Title]])</f>
        <v>Mr</v>
      </c>
      <c r="C161" s="32" t="str" cm="1">
        <f t="array" ref="C161">_xlfn.XLOOKUP(_xlfn.SINGLE(A:A),'Customer Name'!A:A,Table14_3[[#All],[First Name]])</f>
        <v>Steeve T Sr</v>
      </c>
      <c r="D161" s="32" t="str" cm="1">
        <f t="array" ref="D161">_xlfn.XLOOKUP(_xlfn.SINGLE(A:A),'Customer Name'!A:A,Table14_3[[#All],[Last Name]])</f>
        <v>Tanguay</v>
      </c>
      <c r="E161" s="32">
        <f>_xlfn.XLOOKUP(A:A,'Medical Examination'!A:A,'Medical Examination'!B:B)</f>
        <v>39.799999999999997</v>
      </c>
      <c r="F161" s="32">
        <f>_xlfn.XLOOKUP(A:A,'Medical Examination'!A:A,'Medical Examination'!C:C)</f>
        <v>10.54</v>
      </c>
      <c r="G161" s="33" t="str">
        <f>_xlfn.XLOOKUP(A:A,'Medical Examination'!A:A,'Medical Examination'!D:D)</f>
        <v>yes</v>
      </c>
      <c r="H161" s="33" t="str">
        <f>_xlfn.XLOOKUP(A:A,'Medical Examination'!A:A,'Medical Examination'!E:E)</f>
        <v>No</v>
      </c>
      <c r="I161" s="33" t="str">
        <f>_xlfn.XLOOKUP(A:A,'Medical Examination'!A:A,'Medical Examination'!F:F)</f>
        <v>No</v>
      </c>
      <c r="J161" s="33">
        <f>_xlfn.XLOOKUP(A:A,'Medical Examination'!A:A,'Medical Examination'!G:G)</f>
        <v>2</v>
      </c>
      <c r="K161" s="33" t="str">
        <f>_xlfn.XLOOKUP(A:A,'Medical Examination'!A:A,'Medical Examination'!H:H)</f>
        <v>yes</v>
      </c>
      <c r="L161" s="32" t="str">
        <f>_xlfn.XLOOKUP(A:A,'Medical Examination'!A:A,'Medical Examination'!I:I)</f>
        <v>Obesity</v>
      </c>
      <c r="M161" s="31" t="str">
        <f>_xlfn.XLOOKUP(A:A,'Medical Examination'!A:A,'Medical Examination'!J:J)</f>
        <v>Diabetic</v>
      </c>
      <c r="N161" s="34">
        <f>_xlfn.XLOOKUP(Healthcare!A:A,Table4_2[Customer ID],Table4_2[Date of Birth])</f>
        <v>25869</v>
      </c>
      <c r="O161" s="35">
        <f>_xlfn.XLOOKUP(A:A,Table4_2[Customer ID],Table4_2[Charges])</f>
        <v>37675.06</v>
      </c>
      <c r="P161" s="33" t="str">
        <f>_xlfn.XLOOKUP(A:A,Table4_2[Customer ID],Table4_2[Hospital tier])</f>
        <v>tier - 2</v>
      </c>
      <c r="Q161" s="33" t="str">
        <f>_xlfn.XLOOKUP(A:A,'Hospital details'!A:A,'Hospital details'!F:F)</f>
        <v>tier - 3</v>
      </c>
      <c r="R161" s="33" t="str">
        <f>_xlfn.XLOOKUP(Healthcare!A:A,'Hospital details'!A:A,'Hospital details'!G:G)</f>
        <v>R1011</v>
      </c>
      <c r="S161" s="36">
        <f>_xlfn.XLOOKUP(A:A,'Hospital details'!A:A,'Hospital details'!H:H)</f>
        <v>52</v>
      </c>
      <c r="T161" s="8"/>
    </row>
    <row r="162" spans="1:20" ht="18" x14ac:dyDescent="0.35">
      <c r="A162" s="37" t="s">
        <v>166</v>
      </c>
      <c r="B162" s="31" t="str" cm="1">
        <f t="array" ref="B162">_xlfn.XLOOKUP(_xlfn.SINGLE(A:A),'Customer Name'!A:A,Table14_3[[#All],[Title]])</f>
        <v>Mr</v>
      </c>
      <c r="C162" s="32" t="str" cm="1">
        <f t="array" ref="C162">_xlfn.XLOOKUP(_xlfn.SINGLE(A:A),'Customer Name'!A:A,Table14_3[[#All],[First Name]])</f>
        <v>Richard</v>
      </c>
      <c r="D162" s="32" t="str" cm="1">
        <f t="array" ref="D162">_xlfn.XLOOKUP(_xlfn.SINGLE(A:A),'Customer Name'!A:A,Table14_3[[#All],[Last Name]])</f>
        <v>Mcclelland</v>
      </c>
      <c r="E162" s="32">
        <f>_xlfn.XLOOKUP(A:A,'Medical Examination'!A:A,'Medical Examination'!B:B)</f>
        <v>42.82</v>
      </c>
      <c r="F162" s="32">
        <f>_xlfn.XLOOKUP(A:A,'Medical Examination'!A:A,'Medical Examination'!C:C)</f>
        <v>4.21</v>
      </c>
      <c r="G162" s="33" t="str">
        <f>_xlfn.XLOOKUP(A:A,'Medical Examination'!A:A,'Medical Examination'!D:D)</f>
        <v>No</v>
      </c>
      <c r="H162" s="33" t="str">
        <f>_xlfn.XLOOKUP(A:A,'Medical Examination'!A:A,'Medical Examination'!E:E)</f>
        <v>No</v>
      </c>
      <c r="I162" s="33" t="str">
        <f>_xlfn.XLOOKUP(A:A,'Medical Examination'!A:A,'Medical Examination'!F:F)</f>
        <v>No</v>
      </c>
      <c r="J162" s="33">
        <f>_xlfn.XLOOKUP(A:A,'Medical Examination'!A:A,'Medical Examination'!G:G)</f>
        <v>0</v>
      </c>
      <c r="K162" s="33" t="str">
        <f>_xlfn.XLOOKUP(A:A,'Medical Examination'!A:A,'Medical Examination'!H:H)</f>
        <v>yes</v>
      </c>
      <c r="L162" s="32" t="str">
        <f>_xlfn.XLOOKUP(A:A,'Medical Examination'!A:A,'Medical Examination'!I:I)</f>
        <v>Obesity</v>
      </c>
      <c r="M162" s="31" t="str">
        <f>_xlfn.XLOOKUP(A:A,'Medical Examination'!A:A,'Medical Examination'!J:J)</f>
        <v>Normal</v>
      </c>
      <c r="N162" s="34">
        <f>_xlfn.XLOOKUP(Healthcare!A:A,Table4_2[Customer ID],Table4_2[Date of Birth])</f>
        <v>30122</v>
      </c>
      <c r="O162" s="35">
        <f>_xlfn.XLOOKUP(A:A,Table4_2[Customer ID],Table4_2[Charges])</f>
        <v>37650.74</v>
      </c>
      <c r="P162" s="33" t="str">
        <f>_xlfn.XLOOKUP(A:A,Table4_2[Customer ID],Table4_2[Hospital tier])</f>
        <v>tier - 2</v>
      </c>
      <c r="Q162" s="33" t="str">
        <f>_xlfn.XLOOKUP(A:A,'Hospital details'!A:A,'Hospital details'!F:F)</f>
        <v>tier - 2</v>
      </c>
      <c r="R162" s="33" t="str">
        <f>_xlfn.XLOOKUP(Healthcare!A:A,'Hospital details'!A:A,'Hospital details'!G:G)</f>
        <v>R1012</v>
      </c>
      <c r="S162" s="36">
        <f>_xlfn.XLOOKUP(A:A,'Hospital details'!A:A,'Hospital details'!H:H)</f>
        <v>40</v>
      </c>
      <c r="T162" s="8"/>
    </row>
    <row r="163" spans="1:20" ht="18" x14ac:dyDescent="0.35">
      <c r="A163" s="37" t="s">
        <v>167</v>
      </c>
      <c r="B163" s="31" t="str" cm="1">
        <f t="array" ref="B163">_xlfn.XLOOKUP(_xlfn.SINGLE(A:A),'Customer Name'!A:A,Table14_3[[#All],[Title]])</f>
        <v>Ms</v>
      </c>
      <c r="C163" s="32" t="str" cm="1">
        <f t="array" ref="C163">_xlfn.XLOOKUP(_xlfn.SINGLE(A:A),'Customer Name'!A:A,Table14_3[[#All],[First Name]])</f>
        <v>Aaron T</v>
      </c>
      <c r="D163" s="32" t="str" cm="1">
        <f t="array" ref="D163">_xlfn.XLOOKUP(_xlfn.SINGLE(A:A),'Customer Name'!A:A,Table14_3[[#All],[Last Name]])</f>
        <v>Gorman</v>
      </c>
      <c r="E163" s="32">
        <f>_xlfn.XLOOKUP(A:A,'Medical Examination'!A:A,'Medical Examination'!B:B)</f>
        <v>33.630000000000003</v>
      </c>
      <c r="F163" s="32">
        <f>_xlfn.XLOOKUP(A:A,'Medical Examination'!A:A,'Medical Examination'!C:C)</f>
        <v>5.42</v>
      </c>
      <c r="G163" s="33" t="str">
        <f>_xlfn.XLOOKUP(A:A,'Medical Examination'!A:A,'Medical Examination'!D:D)</f>
        <v>No</v>
      </c>
      <c r="H163" s="33" t="str">
        <f>_xlfn.XLOOKUP(A:A,'Medical Examination'!A:A,'Medical Examination'!E:E)</f>
        <v>No</v>
      </c>
      <c r="I163" s="33" t="str">
        <f>_xlfn.XLOOKUP(A:A,'Medical Examination'!A:A,'Medical Examination'!F:F)</f>
        <v>No</v>
      </c>
      <c r="J163" s="33">
        <f>_xlfn.XLOOKUP(A:A,'Medical Examination'!A:A,'Medical Examination'!G:G)</f>
        <v>0</v>
      </c>
      <c r="K163" s="33" t="str">
        <f>_xlfn.XLOOKUP(A:A,'Medical Examination'!A:A,'Medical Examination'!H:H)</f>
        <v>yes</v>
      </c>
      <c r="L163" s="32" t="str">
        <f>_xlfn.XLOOKUP(A:A,'Medical Examination'!A:A,'Medical Examination'!I:I)</f>
        <v>Obesity</v>
      </c>
      <c r="M163" s="31" t="str">
        <f>_xlfn.XLOOKUP(A:A,'Medical Examination'!A:A,'Medical Examination'!J:J)</f>
        <v>Normal</v>
      </c>
      <c r="N163" s="34">
        <f>_xlfn.XLOOKUP(Healthcare!A:A,Table4_2[Customer ID],Table4_2[Date of Birth])</f>
        <v>33193</v>
      </c>
      <c r="O163" s="35">
        <f>_xlfn.XLOOKUP(A:A,Table4_2[Customer ID],Table4_2[Charges])</f>
        <v>37607.53</v>
      </c>
      <c r="P163" s="33" t="str">
        <f>_xlfn.XLOOKUP(A:A,Table4_2[Customer ID],Table4_2[Hospital tier])</f>
        <v>tier - 1</v>
      </c>
      <c r="Q163" s="33" t="str">
        <f>_xlfn.XLOOKUP(A:A,'Hospital details'!A:A,'Hospital details'!F:F)</f>
        <v>tier - 2</v>
      </c>
      <c r="R163" s="33" t="str">
        <f>_xlfn.XLOOKUP(Healthcare!A:A,'Hospital details'!A:A,'Hospital details'!G:G)</f>
        <v>R1019</v>
      </c>
      <c r="S163" s="36">
        <f>_xlfn.XLOOKUP(A:A,'Hospital details'!A:A,'Hospital details'!H:H)</f>
        <v>32</v>
      </c>
      <c r="T163" s="8"/>
    </row>
    <row r="164" spans="1:20" ht="18" x14ac:dyDescent="0.35">
      <c r="A164" s="37" t="s">
        <v>168</v>
      </c>
      <c r="B164" s="31" t="str" cm="1">
        <f t="array" ref="B164">_xlfn.XLOOKUP(_xlfn.SINGLE(A:A),'Customer Name'!A:A,Table14_3[[#All],[Title]])</f>
        <v>Mr</v>
      </c>
      <c r="C164" s="32" t="str" cm="1">
        <f t="array" ref="C164">_xlfn.XLOOKUP(_xlfn.SINGLE(A:A),'Customer Name'!A:A,Table14_3[[#All],[First Name]])</f>
        <v>Akira</v>
      </c>
      <c r="D164" s="32" t="str" cm="1">
        <f t="array" ref="D164">_xlfn.XLOOKUP(_xlfn.SINGLE(A:A),'Customer Name'!A:A,Table14_3[[#All],[Last Name]])</f>
        <v>Nishimura</v>
      </c>
      <c r="E164" s="32">
        <f>_xlfn.XLOOKUP(A:A,'Medical Examination'!A:A,'Medical Examination'!B:B)</f>
        <v>37.07</v>
      </c>
      <c r="F164" s="32">
        <f>_xlfn.XLOOKUP(A:A,'Medical Examination'!A:A,'Medical Examination'!C:C)</f>
        <v>4.28</v>
      </c>
      <c r="G164" s="33" t="str">
        <f>_xlfn.XLOOKUP(A:A,'Medical Examination'!A:A,'Medical Examination'!D:D)</f>
        <v>No</v>
      </c>
      <c r="H164" s="33" t="str">
        <f>_xlfn.XLOOKUP(A:A,'Medical Examination'!A:A,'Medical Examination'!E:E)</f>
        <v>yes</v>
      </c>
      <c r="I164" s="33" t="str">
        <f>_xlfn.XLOOKUP(A:A,'Medical Examination'!A:A,'Medical Examination'!F:F)</f>
        <v>No</v>
      </c>
      <c r="J164" s="33">
        <f>_xlfn.XLOOKUP(A:A,'Medical Examination'!A:A,'Medical Examination'!G:G)</f>
        <v>1</v>
      </c>
      <c r="K164" s="33" t="str">
        <f>_xlfn.XLOOKUP(A:A,'Medical Examination'!A:A,'Medical Examination'!H:H)</f>
        <v>yes</v>
      </c>
      <c r="L164" s="32" t="str">
        <f>_xlfn.XLOOKUP(A:A,'Medical Examination'!A:A,'Medical Examination'!I:I)</f>
        <v>Obesity</v>
      </c>
      <c r="M164" s="31" t="str">
        <f>_xlfn.XLOOKUP(A:A,'Medical Examination'!A:A,'Medical Examination'!J:J)</f>
        <v>Normal</v>
      </c>
      <c r="N164" s="34">
        <f>_xlfn.XLOOKUP(Healthcare!A:A,Table4_2[Customer ID],Table4_2[Date of Birth])</f>
        <v>36811</v>
      </c>
      <c r="O164" s="35">
        <f>_xlfn.XLOOKUP(A:A,Table4_2[Customer ID],Table4_2[Charges])</f>
        <v>37484.449999999997</v>
      </c>
      <c r="P164" s="33" t="str">
        <f>_xlfn.XLOOKUP(A:A,Table4_2[Customer ID],Table4_2[Hospital tier])</f>
        <v>tier - 1</v>
      </c>
      <c r="Q164" s="33" t="str">
        <f>_xlfn.XLOOKUP(A:A,'Hospital details'!A:A,'Hospital details'!F:F)</f>
        <v>tier - 1</v>
      </c>
      <c r="R164" s="33" t="str">
        <f>_xlfn.XLOOKUP(Healthcare!A:A,'Hospital details'!A:A,'Hospital details'!G:G)</f>
        <v>R1013</v>
      </c>
      <c r="S164" s="36">
        <f>_xlfn.XLOOKUP(A:A,'Hospital details'!A:A,'Hospital details'!H:H)</f>
        <v>22</v>
      </c>
      <c r="T164" s="8"/>
    </row>
    <row r="165" spans="1:20" ht="18" x14ac:dyDescent="0.35">
      <c r="A165" s="37" t="s">
        <v>169</v>
      </c>
      <c r="B165" s="31" t="str" cm="1">
        <f t="array" ref="B165">_xlfn.XLOOKUP(_xlfn.SINGLE(A:A),'Customer Name'!A:A,Table14_3[[#All],[Title]])</f>
        <v>Mr</v>
      </c>
      <c r="C165" s="32" t="str" cm="1">
        <f t="array" ref="C165">_xlfn.XLOOKUP(_xlfn.SINGLE(A:A),'Customer Name'!A:A,Table14_3[[#All],[First Name]])</f>
        <v>Ben</v>
      </c>
      <c r="D165" s="32" t="str" cm="1">
        <f t="array" ref="D165">_xlfn.XLOOKUP(_xlfn.SINGLE(A:A),'Customer Name'!A:A,Table14_3[[#All],[Last Name]])</f>
        <v>Brimble</v>
      </c>
      <c r="E165" s="32">
        <f>_xlfn.XLOOKUP(A:A,'Medical Examination'!A:A,'Medical Examination'!B:B)</f>
        <v>35.625</v>
      </c>
      <c r="F165" s="32">
        <f>_xlfn.XLOOKUP(A:A,'Medical Examination'!A:A,'Medical Examination'!C:C)</f>
        <v>8.9</v>
      </c>
      <c r="G165" s="33" t="str">
        <f>_xlfn.XLOOKUP(A:A,'Medical Examination'!A:A,'Medical Examination'!D:D)</f>
        <v>No</v>
      </c>
      <c r="H165" s="33" t="str">
        <f>_xlfn.XLOOKUP(A:A,'Medical Examination'!A:A,'Medical Examination'!E:E)</f>
        <v>No</v>
      </c>
      <c r="I165" s="33" t="str">
        <f>_xlfn.XLOOKUP(A:A,'Medical Examination'!A:A,'Medical Examination'!F:F)</f>
        <v>No</v>
      </c>
      <c r="J165" s="33">
        <f>_xlfn.XLOOKUP(A:A,'Medical Examination'!A:A,'Medical Examination'!G:G)</f>
        <v>0</v>
      </c>
      <c r="K165" s="33" t="str">
        <f>_xlfn.XLOOKUP(A:A,'Medical Examination'!A:A,'Medical Examination'!H:H)</f>
        <v>yes</v>
      </c>
      <c r="L165" s="32" t="str">
        <f>_xlfn.XLOOKUP(A:A,'Medical Examination'!A:A,'Medical Examination'!I:I)</f>
        <v>Obesity</v>
      </c>
      <c r="M165" s="31" t="str">
        <f>_xlfn.XLOOKUP(A:A,'Medical Examination'!A:A,'Medical Examination'!J:J)</f>
        <v>Diabetic</v>
      </c>
      <c r="N165" s="34">
        <f>_xlfn.XLOOKUP(Healthcare!A:A,Table4_2[Customer ID],Table4_2[Date of Birth])</f>
        <v>37526</v>
      </c>
      <c r="O165" s="35">
        <f>_xlfn.XLOOKUP(A:A,Table4_2[Customer ID],Table4_2[Charges])</f>
        <v>37465.339999999997</v>
      </c>
      <c r="P165" s="33" t="str">
        <f>_xlfn.XLOOKUP(A:A,Table4_2[Customer ID],Table4_2[Hospital tier])</f>
        <v>tier - 1</v>
      </c>
      <c r="Q165" s="33" t="str">
        <f>_xlfn.XLOOKUP(A:A,'Hospital details'!A:A,'Hospital details'!F:F)</f>
        <v>tier - 2</v>
      </c>
      <c r="R165" s="33" t="str">
        <f>_xlfn.XLOOKUP(Healthcare!A:A,'Hospital details'!A:A,'Hospital details'!G:G)</f>
        <v>R1012</v>
      </c>
      <c r="S165" s="36">
        <f>_xlfn.XLOOKUP(A:A,'Hospital details'!A:A,'Hospital details'!H:H)</f>
        <v>20</v>
      </c>
      <c r="T165" s="8"/>
    </row>
    <row r="166" spans="1:20" ht="18" x14ac:dyDescent="0.35">
      <c r="A166" s="37" t="s">
        <v>170</v>
      </c>
      <c r="B166" s="31" t="str" cm="1">
        <f t="array" ref="B166">_xlfn.XLOOKUP(_xlfn.SINGLE(A:A),'Customer Name'!A:A,Table14_3[[#All],[Title]])</f>
        <v>Ms</v>
      </c>
      <c r="C166" s="32" t="str" cm="1">
        <f t="array" ref="C166">_xlfn.XLOOKUP(_xlfn.SINGLE(A:A),'Customer Name'!A:A,Table14_3[[#All],[First Name]])</f>
        <v>Jana</v>
      </c>
      <c r="D166" s="32" t="str" cm="1">
        <f t="array" ref="D166">_xlfn.XLOOKUP(_xlfn.SINGLE(A:A),'Customer Name'!A:A,Table14_3[[#All],[Last Name]])</f>
        <v>Trenk</v>
      </c>
      <c r="E166" s="32">
        <f>_xlfn.XLOOKUP(A:A,'Medical Examination'!A:A,'Medical Examination'!B:B)</f>
        <v>42.69</v>
      </c>
      <c r="F166" s="32">
        <f>_xlfn.XLOOKUP(A:A,'Medical Examination'!A:A,'Medical Examination'!C:C)</f>
        <v>4.8899999999999997</v>
      </c>
      <c r="G166" s="33" t="str">
        <f>_xlfn.XLOOKUP(A:A,'Medical Examination'!A:A,'Medical Examination'!D:D)</f>
        <v>No</v>
      </c>
      <c r="H166" s="33" t="str">
        <f>_xlfn.XLOOKUP(A:A,'Medical Examination'!A:A,'Medical Examination'!E:E)</f>
        <v>No</v>
      </c>
      <c r="I166" s="33" t="str">
        <f>_xlfn.XLOOKUP(A:A,'Medical Examination'!A:A,'Medical Examination'!F:F)</f>
        <v>Yes</v>
      </c>
      <c r="J166" s="33">
        <f>_xlfn.XLOOKUP(A:A,'Medical Examination'!A:A,'Medical Examination'!G:G)</f>
        <v>1</v>
      </c>
      <c r="K166" s="33" t="str">
        <f>_xlfn.XLOOKUP(A:A,'Medical Examination'!A:A,'Medical Examination'!H:H)</f>
        <v>yes</v>
      </c>
      <c r="L166" s="32" t="str">
        <f>_xlfn.XLOOKUP(A:A,'Medical Examination'!A:A,'Medical Examination'!I:I)</f>
        <v>Obesity</v>
      </c>
      <c r="M166" s="31" t="str">
        <f>_xlfn.XLOOKUP(A:A,'Medical Examination'!A:A,'Medical Examination'!J:J)</f>
        <v>Normal</v>
      </c>
      <c r="N166" s="34">
        <f>_xlfn.XLOOKUP(Healthcare!A:A,Table4_2[Customer ID],Table4_2[Date of Birth])</f>
        <v>29070</v>
      </c>
      <c r="O166" s="35">
        <f>_xlfn.XLOOKUP(A:A,Table4_2[Customer ID],Table4_2[Charges])</f>
        <v>37425.94</v>
      </c>
      <c r="P166" s="33" t="str">
        <f>_xlfn.XLOOKUP(A:A,Table4_2[Customer ID],Table4_2[Hospital tier])</f>
        <v>tier - 2</v>
      </c>
      <c r="Q166" s="33" t="str">
        <f>_xlfn.XLOOKUP(A:A,'Hospital details'!A:A,'Hospital details'!F:F)</f>
        <v>tier - 1</v>
      </c>
      <c r="R166" s="33" t="str">
        <f>_xlfn.XLOOKUP(Healthcare!A:A,'Hospital details'!A:A,'Hospital details'!G:G)</f>
        <v>R1011</v>
      </c>
      <c r="S166" s="36">
        <f>_xlfn.XLOOKUP(A:A,'Hospital details'!A:A,'Hospital details'!H:H)</f>
        <v>43</v>
      </c>
      <c r="T166" s="8"/>
    </row>
    <row r="167" spans="1:20" ht="18" x14ac:dyDescent="0.35">
      <c r="A167" s="37" t="s">
        <v>171</v>
      </c>
      <c r="B167" s="31" t="str" cm="1">
        <f t="array" ref="B167">_xlfn.XLOOKUP(_xlfn.SINGLE(A:A),'Customer Name'!A:A,Table14_3[[#All],[Title]])</f>
        <v>Mr</v>
      </c>
      <c r="C167" s="32" t="str" cm="1">
        <f t="array" ref="C167">_xlfn.XLOOKUP(_xlfn.SINGLE(A:A),'Customer Name'!A:A,Table14_3[[#All],[First Name]])</f>
        <v>Jay T</v>
      </c>
      <c r="D167" s="32" t="str" cm="1">
        <f t="array" ref="D167">_xlfn.XLOOKUP(_xlfn.SINGLE(A:A),'Customer Name'!A:A,Table14_3[[#All],[Last Name]])</f>
        <v>Wittmann</v>
      </c>
      <c r="E167" s="32">
        <f>_xlfn.XLOOKUP(A:A,'Medical Examination'!A:A,'Medical Examination'!B:B)</f>
        <v>37.869999999999997</v>
      </c>
      <c r="F167" s="32">
        <f>_xlfn.XLOOKUP(A:A,'Medical Examination'!A:A,'Medical Examination'!C:C)</f>
        <v>4.29</v>
      </c>
      <c r="G167" s="33" t="str">
        <f>_xlfn.XLOOKUP(A:A,'Medical Examination'!A:A,'Medical Examination'!D:D)</f>
        <v>yes</v>
      </c>
      <c r="H167" s="33" t="str">
        <f>_xlfn.XLOOKUP(A:A,'Medical Examination'!A:A,'Medical Examination'!E:E)</f>
        <v>No</v>
      </c>
      <c r="I167" s="33" t="str">
        <f>_xlfn.XLOOKUP(A:A,'Medical Examination'!A:A,'Medical Examination'!F:F)</f>
        <v>Yes</v>
      </c>
      <c r="J167" s="33">
        <f>_xlfn.XLOOKUP(A:A,'Medical Examination'!A:A,'Medical Examination'!G:G)</f>
        <v>1</v>
      </c>
      <c r="K167" s="33" t="str">
        <f>_xlfn.XLOOKUP(A:A,'Medical Examination'!A:A,'Medical Examination'!H:H)</f>
        <v>yes</v>
      </c>
      <c r="L167" s="32" t="str">
        <f>_xlfn.XLOOKUP(A:A,'Medical Examination'!A:A,'Medical Examination'!I:I)</f>
        <v>Obesity</v>
      </c>
      <c r="M167" s="31" t="str">
        <f>_xlfn.XLOOKUP(A:A,'Medical Examination'!A:A,'Medical Examination'!J:J)</f>
        <v>Normal</v>
      </c>
      <c r="N167" s="34">
        <f>_xlfn.XLOOKUP(Healthcare!A:A,Table4_2[Customer ID],Table4_2[Date of Birth])</f>
        <v>25506</v>
      </c>
      <c r="O167" s="35">
        <f>_xlfn.XLOOKUP(A:A,Table4_2[Customer ID],Table4_2[Charges])</f>
        <v>37277.269999999997</v>
      </c>
      <c r="P167" s="33" t="str">
        <f>_xlfn.XLOOKUP(A:A,Table4_2[Customer ID],Table4_2[Hospital tier])</f>
        <v>tier - 1</v>
      </c>
      <c r="Q167" s="33" t="str">
        <f>_xlfn.XLOOKUP(A:A,'Hospital details'!A:A,'Hospital details'!F:F)</f>
        <v>tier - 3</v>
      </c>
      <c r="R167" s="33" t="str">
        <f>_xlfn.XLOOKUP(Healthcare!A:A,'Hospital details'!A:A,'Hospital details'!G:G)</f>
        <v>R1011</v>
      </c>
      <c r="S167" s="36">
        <f>_xlfn.XLOOKUP(A:A,'Hospital details'!A:A,'Hospital details'!H:H)</f>
        <v>53</v>
      </c>
      <c r="T167" s="8"/>
    </row>
    <row r="168" spans="1:20" ht="18" x14ac:dyDescent="0.35">
      <c r="A168" s="37" t="s">
        <v>172</v>
      </c>
      <c r="B168" s="31" t="str" cm="1">
        <f t="array" ref="B168">_xlfn.XLOOKUP(_xlfn.SINGLE(A:A),'Customer Name'!A:A,Table14_3[[#All],[Title]])</f>
        <v>Mr</v>
      </c>
      <c r="C168" s="32" t="str" cm="1">
        <f t="array" ref="C168">_xlfn.XLOOKUP(_xlfn.SINGLE(A:A),'Customer Name'!A:A,Table14_3[[#All],[First Name]])</f>
        <v>Marie-Helene</v>
      </c>
      <c r="D168" s="32" t="str" cm="1">
        <f t="array" ref="D168">_xlfn.XLOOKUP(_xlfn.SINGLE(A:A),'Customer Name'!A:A,Table14_3[[#All],[Last Name]])</f>
        <v>Tremblay</v>
      </c>
      <c r="E168" s="32">
        <f>_xlfn.XLOOKUP(A:A,'Medical Examination'!A:A,'Medical Examination'!B:B)</f>
        <v>40.61</v>
      </c>
      <c r="F168" s="32">
        <f>_xlfn.XLOOKUP(A:A,'Medical Examination'!A:A,'Medical Examination'!C:C)</f>
        <v>8</v>
      </c>
      <c r="G168" s="33" t="str">
        <f>_xlfn.XLOOKUP(A:A,'Medical Examination'!A:A,'Medical Examination'!D:D)</f>
        <v>yes</v>
      </c>
      <c r="H168" s="33" t="str">
        <f>_xlfn.XLOOKUP(A:A,'Medical Examination'!A:A,'Medical Examination'!E:E)</f>
        <v>No</v>
      </c>
      <c r="I168" s="33" t="str">
        <f>_xlfn.XLOOKUP(A:A,'Medical Examination'!A:A,'Medical Examination'!F:F)</f>
        <v>No</v>
      </c>
      <c r="J168" s="33">
        <f>_xlfn.XLOOKUP(A:A,'Medical Examination'!A:A,'Medical Examination'!G:G)</f>
        <v>1</v>
      </c>
      <c r="K168" s="33" t="str">
        <f>_xlfn.XLOOKUP(A:A,'Medical Examination'!A:A,'Medical Examination'!H:H)</f>
        <v>yes</v>
      </c>
      <c r="L168" s="32" t="str">
        <f>_xlfn.XLOOKUP(A:A,'Medical Examination'!A:A,'Medical Examination'!I:I)</f>
        <v>Obesity</v>
      </c>
      <c r="M168" s="31" t="str">
        <f>_xlfn.XLOOKUP(A:A,'Medical Examination'!A:A,'Medical Examination'!J:J)</f>
        <v>Diabetic</v>
      </c>
      <c r="N168" s="34">
        <f>_xlfn.XLOOKUP(Healthcare!A:A,Table4_2[Customer ID],Table4_2[Date of Birth])</f>
        <v>27707</v>
      </c>
      <c r="O168" s="35">
        <f>_xlfn.XLOOKUP(A:A,Table4_2[Customer ID],Table4_2[Charges])</f>
        <v>37272.339999999997</v>
      </c>
      <c r="P168" s="33" t="str">
        <f>_xlfn.XLOOKUP(A:A,Table4_2[Customer ID],Table4_2[Hospital tier])</f>
        <v>tier - 2</v>
      </c>
      <c r="Q168" s="33" t="str">
        <f>_xlfn.XLOOKUP(A:A,'Hospital details'!A:A,'Hospital details'!F:F)</f>
        <v>tier - 3</v>
      </c>
      <c r="R168" s="33" t="str">
        <f>_xlfn.XLOOKUP(Healthcare!A:A,'Hospital details'!A:A,'Hospital details'!G:G)</f>
        <v>R1011</v>
      </c>
      <c r="S168" s="36">
        <f>_xlfn.XLOOKUP(A:A,'Hospital details'!A:A,'Hospital details'!H:H)</f>
        <v>47</v>
      </c>
      <c r="T168" s="8"/>
    </row>
    <row r="169" spans="1:20" ht="18" x14ac:dyDescent="0.35">
      <c r="A169" s="37" t="s">
        <v>173</v>
      </c>
      <c r="B169" s="31" t="str" cm="1">
        <f t="array" ref="B169">_xlfn.XLOOKUP(_xlfn.SINGLE(A:A),'Customer Name'!A:A,Table14_3[[#All],[Title]])</f>
        <v>Ms</v>
      </c>
      <c r="C169" s="32" t="str" cm="1">
        <f t="array" ref="C169">_xlfn.XLOOKUP(_xlfn.SINGLE(A:A),'Customer Name'!A:A,Table14_3[[#All],[First Name]])</f>
        <v>Bret R</v>
      </c>
      <c r="D169" s="32" t="str" cm="1">
        <f t="array" ref="D169">_xlfn.XLOOKUP(_xlfn.SINGLE(A:A),'Customer Name'!A:A,Table14_3[[#All],[Last Name]])</f>
        <v>Scofield</v>
      </c>
      <c r="E169" s="32">
        <f>_xlfn.XLOOKUP(A:A,'Medical Examination'!A:A,'Medical Examination'!B:B)</f>
        <v>30.78</v>
      </c>
      <c r="F169" s="32">
        <f>_xlfn.XLOOKUP(A:A,'Medical Examination'!A:A,'Medical Examination'!C:C)</f>
        <v>4.67</v>
      </c>
      <c r="G169" s="33" t="str">
        <f>_xlfn.XLOOKUP(A:A,'Medical Examination'!A:A,'Medical Examination'!D:D)</f>
        <v>yes</v>
      </c>
      <c r="H169" s="33" t="str">
        <f>_xlfn.XLOOKUP(A:A,'Medical Examination'!A:A,'Medical Examination'!E:E)</f>
        <v>No</v>
      </c>
      <c r="I169" s="33" t="str">
        <f>_xlfn.XLOOKUP(A:A,'Medical Examination'!A:A,'Medical Examination'!F:F)</f>
        <v>No</v>
      </c>
      <c r="J169" s="33">
        <f>_xlfn.XLOOKUP(A:A,'Medical Examination'!A:A,'Medical Examination'!G:G)</f>
        <v>0</v>
      </c>
      <c r="K169" s="33" t="str">
        <f>_xlfn.XLOOKUP(A:A,'Medical Examination'!A:A,'Medical Examination'!H:H)</f>
        <v>yes</v>
      </c>
      <c r="L169" s="32" t="str">
        <f>_xlfn.XLOOKUP(A:A,'Medical Examination'!A:A,'Medical Examination'!I:I)</f>
        <v>Obesity</v>
      </c>
      <c r="M169" s="31" t="str">
        <f>_xlfn.XLOOKUP(A:A,'Medical Examination'!A:A,'Medical Examination'!J:J)</f>
        <v>Normal</v>
      </c>
      <c r="N169" s="34">
        <f>_xlfn.XLOOKUP(Healthcare!A:A,Table4_2[Customer ID],Table4_2[Date of Birth])</f>
        <v>31368</v>
      </c>
      <c r="O169" s="35">
        <f>_xlfn.XLOOKUP(A:A,Table4_2[Customer ID],Table4_2[Charges])</f>
        <v>37270.15</v>
      </c>
      <c r="P169" s="33" t="str">
        <f>_xlfn.XLOOKUP(A:A,Table4_2[Customer ID],Table4_2[Hospital tier])</f>
        <v>tier - 2</v>
      </c>
      <c r="Q169" s="33" t="str">
        <f>_xlfn.XLOOKUP(A:A,'Hospital details'!A:A,'Hospital details'!F:F)</f>
        <v>tier - 1</v>
      </c>
      <c r="R169" s="33" t="str">
        <f>_xlfn.XLOOKUP(Healthcare!A:A,'Hospital details'!A:A,'Hospital details'!G:G)</f>
        <v>R1024</v>
      </c>
      <c r="S169" s="36">
        <f>_xlfn.XLOOKUP(A:A,'Hospital details'!A:A,'Hospital details'!H:H)</f>
        <v>37</v>
      </c>
      <c r="T169" s="8"/>
    </row>
    <row r="170" spans="1:20" ht="18" x14ac:dyDescent="0.35">
      <c r="A170" s="37" t="s">
        <v>174</v>
      </c>
      <c r="B170" s="31" t="str" cm="1">
        <f t="array" ref="B170">_xlfn.XLOOKUP(_xlfn.SINGLE(A:A),'Customer Name'!A:A,Table14_3[[#All],[Title]])</f>
        <v>Mr</v>
      </c>
      <c r="C170" s="32" t="str" cm="1">
        <f t="array" ref="C170">_xlfn.XLOOKUP(_xlfn.SINGLE(A:A),'Customer Name'!A:A,Table14_3[[#All],[First Name]])</f>
        <v>Gardner L</v>
      </c>
      <c r="D170" s="32" t="str" cm="1">
        <f t="array" ref="D170">_xlfn.XLOOKUP(_xlfn.SINGLE(A:A),'Customer Name'!A:A,Table14_3[[#All],[Last Name]])</f>
        <v>Yost</v>
      </c>
      <c r="E170" s="32">
        <f>_xlfn.XLOOKUP(A:A,'Medical Examination'!A:A,'Medical Examination'!B:B)</f>
        <v>49.49</v>
      </c>
      <c r="F170" s="32">
        <f>_xlfn.XLOOKUP(A:A,'Medical Examination'!A:A,'Medical Examination'!C:C)</f>
        <v>4.5</v>
      </c>
      <c r="G170" s="33" t="str">
        <f>_xlfn.XLOOKUP(A:A,'Medical Examination'!A:A,'Medical Examination'!D:D)</f>
        <v>No</v>
      </c>
      <c r="H170" s="33" t="str">
        <f>_xlfn.XLOOKUP(A:A,'Medical Examination'!A:A,'Medical Examination'!E:E)</f>
        <v>No</v>
      </c>
      <c r="I170" s="33" t="str">
        <f>_xlfn.XLOOKUP(A:A,'Medical Examination'!A:A,'Medical Examination'!F:F)</f>
        <v>No</v>
      </c>
      <c r="J170" s="33">
        <f>_xlfn.XLOOKUP(A:A,'Medical Examination'!A:A,'Medical Examination'!G:G)</f>
        <v>0</v>
      </c>
      <c r="K170" s="33" t="str">
        <f>_xlfn.XLOOKUP(A:A,'Medical Examination'!A:A,'Medical Examination'!H:H)</f>
        <v>yes</v>
      </c>
      <c r="L170" s="32" t="str">
        <f>_xlfn.XLOOKUP(A:A,'Medical Examination'!A:A,'Medical Examination'!I:I)</f>
        <v>Obesity</v>
      </c>
      <c r="M170" s="31" t="str">
        <f>_xlfn.XLOOKUP(A:A,'Medical Examination'!A:A,'Medical Examination'!J:J)</f>
        <v>Normal</v>
      </c>
      <c r="N170" s="34">
        <f>_xlfn.XLOOKUP(Healthcare!A:A,Table4_2[Customer ID],Table4_2[Date of Birth])</f>
        <v>33163</v>
      </c>
      <c r="O170" s="35">
        <f>_xlfn.XLOOKUP(A:A,Table4_2[Customer ID],Table4_2[Charges])</f>
        <v>37251.22</v>
      </c>
      <c r="P170" s="33" t="str">
        <f>_xlfn.XLOOKUP(A:A,Table4_2[Customer ID],Table4_2[Hospital tier])</f>
        <v>tier - 2</v>
      </c>
      <c r="Q170" s="33" t="str">
        <f>_xlfn.XLOOKUP(A:A,'Hospital details'!A:A,'Hospital details'!F:F)</f>
        <v>tier - 2</v>
      </c>
      <c r="R170" s="33" t="str">
        <f>_xlfn.XLOOKUP(Healthcare!A:A,'Hospital details'!A:A,'Hospital details'!G:G)</f>
        <v>R1011</v>
      </c>
      <c r="S170" s="36">
        <f>_xlfn.XLOOKUP(A:A,'Hospital details'!A:A,'Hospital details'!H:H)</f>
        <v>32</v>
      </c>
      <c r="T170" s="8"/>
    </row>
    <row r="171" spans="1:20" ht="18" x14ac:dyDescent="0.35">
      <c r="A171" s="37" t="s">
        <v>175</v>
      </c>
      <c r="B171" s="31" t="str" cm="1">
        <f t="array" ref="B171">_xlfn.XLOOKUP(_xlfn.SINGLE(A:A),'Customer Name'!A:A,Table14_3[[#All],[Title]])</f>
        <v>Ms</v>
      </c>
      <c r="C171" s="32" t="str" cm="1">
        <f t="array" ref="C171">_xlfn.XLOOKUP(_xlfn.SINGLE(A:A),'Customer Name'!A:A,Table14_3[[#All],[First Name]])</f>
        <v>Bobby</v>
      </c>
      <c r="D171" s="32" t="str" cm="1">
        <f t="array" ref="D171">_xlfn.XLOOKUP(_xlfn.SINGLE(A:A),'Customer Name'!A:A,Table14_3[[#All],[Last Name]])</f>
        <v>Torphy</v>
      </c>
      <c r="E171" s="32">
        <f>_xlfn.XLOOKUP(A:A,'Medical Examination'!A:A,'Medical Examination'!B:B)</f>
        <v>37.619999999999997</v>
      </c>
      <c r="F171" s="32">
        <f>_xlfn.XLOOKUP(A:A,'Medical Examination'!A:A,'Medical Examination'!C:C)</f>
        <v>6.32</v>
      </c>
      <c r="G171" s="33" t="str">
        <f>_xlfn.XLOOKUP(A:A,'Medical Examination'!A:A,'Medical Examination'!D:D)</f>
        <v>yes</v>
      </c>
      <c r="H171" s="33" t="str">
        <f>_xlfn.XLOOKUP(A:A,'Medical Examination'!A:A,'Medical Examination'!E:E)</f>
        <v>yes</v>
      </c>
      <c r="I171" s="33" t="str">
        <f>_xlfn.XLOOKUP(A:A,'Medical Examination'!A:A,'Medical Examination'!F:F)</f>
        <v>No</v>
      </c>
      <c r="J171" s="33">
        <f>_xlfn.XLOOKUP(A:A,'Medical Examination'!A:A,'Medical Examination'!G:G)</f>
        <v>2</v>
      </c>
      <c r="K171" s="33" t="str">
        <f>_xlfn.XLOOKUP(A:A,'Medical Examination'!A:A,'Medical Examination'!H:H)</f>
        <v>yes</v>
      </c>
      <c r="L171" s="32" t="str">
        <f>_xlfn.XLOOKUP(A:A,'Medical Examination'!A:A,'Medical Examination'!I:I)</f>
        <v>Obesity</v>
      </c>
      <c r="M171" s="31" t="str">
        <f>_xlfn.XLOOKUP(A:A,'Medical Examination'!A:A,'Medical Examination'!J:J)</f>
        <v>Prediabetic</v>
      </c>
      <c r="N171" s="34">
        <f>_xlfn.XLOOKUP(Healthcare!A:A,Table4_2[Customer ID],Table4_2[Date of Birth])</f>
        <v>36774</v>
      </c>
      <c r="O171" s="35">
        <f>_xlfn.XLOOKUP(A:A,Table4_2[Customer ID],Table4_2[Charges])</f>
        <v>37165.160000000003</v>
      </c>
      <c r="P171" s="33" t="str">
        <f>_xlfn.XLOOKUP(A:A,Table4_2[Customer ID],Table4_2[Hospital tier])</f>
        <v>tier - 1</v>
      </c>
      <c r="Q171" s="33" t="str">
        <f>_xlfn.XLOOKUP(A:A,'Hospital details'!A:A,'Hospital details'!F:F)</f>
        <v>tier - 3</v>
      </c>
      <c r="R171" s="33" t="str">
        <f>_xlfn.XLOOKUP(Healthcare!A:A,'Hospital details'!A:A,'Hospital details'!G:G)</f>
        <v>R1013</v>
      </c>
      <c r="S171" s="36">
        <f>_xlfn.XLOOKUP(A:A,'Hospital details'!A:A,'Hospital details'!H:H)</f>
        <v>22</v>
      </c>
      <c r="T171" s="8"/>
    </row>
    <row r="172" spans="1:20" ht="18" x14ac:dyDescent="0.35">
      <c r="A172" s="37" t="s">
        <v>176</v>
      </c>
      <c r="B172" s="31" t="str" cm="1">
        <f t="array" ref="B172">_xlfn.XLOOKUP(_xlfn.SINGLE(A:A),'Customer Name'!A:A,Table14_3[[#All],[Title]])</f>
        <v>Mr</v>
      </c>
      <c r="C172" s="32" t="str" cm="1">
        <f t="array" ref="C172">_xlfn.XLOOKUP(_xlfn.SINGLE(A:A),'Customer Name'!A:A,Table14_3[[#All],[First Name]])</f>
        <v>Natalie</v>
      </c>
      <c r="D172" s="32" t="str" cm="1">
        <f t="array" ref="D172">_xlfn.XLOOKUP(_xlfn.SINGLE(A:A),'Customer Name'!A:A,Table14_3[[#All],[Last Name]])</f>
        <v>Busby</v>
      </c>
      <c r="E172" s="32">
        <f>_xlfn.XLOOKUP(A:A,'Medical Examination'!A:A,'Medical Examination'!B:B)</f>
        <v>36.08</v>
      </c>
      <c r="F172" s="32">
        <f>_xlfn.XLOOKUP(A:A,'Medical Examination'!A:A,'Medical Examination'!C:C)</f>
        <v>6.1</v>
      </c>
      <c r="G172" s="33" t="str">
        <f>_xlfn.XLOOKUP(A:A,'Medical Examination'!A:A,'Medical Examination'!D:D)</f>
        <v>yes</v>
      </c>
      <c r="H172" s="33" t="str">
        <f>_xlfn.XLOOKUP(A:A,'Medical Examination'!A:A,'Medical Examination'!E:E)</f>
        <v>No</v>
      </c>
      <c r="I172" s="33" t="str">
        <f>_xlfn.XLOOKUP(A:A,'Medical Examination'!A:A,'Medical Examination'!F:F)</f>
        <v>No</v>
      </c>
      <c r="J172" s="33">
        <f>_xlfn.XLOOKUP(A:A,'Medical Examination'!A:A,'Medical Examination'!G:G)</f>
        <v>1</v>
      </c>
      <c r="K172" s="33" t="str">
        <f>_xlfn.XLOOKUP(A:A,'Medical Examination'!A:A,'Medical Examination'!H:H)</f>
        <v>yes</v>
      </c>
      <c r="L172" s="32" t="str">
        <f>_xlfn.XLOOKUP(A:A,'Medical Examination'!A:A,'Medical Examination'!I:I)</f>
        <v>Obesity</v>
      </c>
      <c r="M172" s="31" t="str">
        <f>_xlfn.XLOOKUP(A:A,'Medical Examination'!A:A,'Medical Examination'!J:J)</f>
        <v>Prediabetic</v>
      </c>
      <c r="N172" s="34">
        <f>_xlfn.XLOOKUP(Healthcare!A:A,Table4_2[Customer ID],Table4_2[Date of Birth])</f>
        <v>35002</v>
      </c>
      <c r="O172" s="35">
        <f>_xlfn.XLOOKUP(A:A,Table4_2[Customer ID],Table4_2[Charges])</f>
        <v>37133.9</v>
      </c>
      <c r="P172" s="33" t="str">
        <f>_xlfn.XLOOKUP(A:A,Table4_2[Customer ID],Table4_2[Hospital tier])</f>
        <v>tier - 2</v>
      </c>
      <c r="Q172" s="33" t="str">
        <f>_xlfn.XLOOKUP(A:A,'Hospital details'!A:A,'Hospital details'!F:F)</f>
        <v>tier - 2</v>
      </c>
      <c r="R172" s="33" t="str">
        <f>_xlfn.XLOOKUP(Healthcare!A:A,'Hospital details'!A:A,'Hospital details'!G:G)</f>
        <v>R1013</v>
      </c>
      <c r="S172" s="36">
        <f>_xlfn.XLOOKUP(A:A,'Hospital details'!A:A,'Hospital details'!H:H)</f>
        <v>27</v>
      </c>
      <c r="T172" s="8"/>
    </row>
    <row r="173" spans="1:20" ht="18" x14ac:dyDescent="0.35">
      <c r="A173" s="37" t="s">
        <v>177</v>
      </c>
      <c r="B173" s="31" t="str" cm="1">
        <f t="array" ref="B173">_xlfn.XLOOKUP(_xlfn.SINGLE(A:A),'Customer Name'!A:A,Table14_3[[#All],[Title]])</f>
        <v>Mr</v>
      </c>
      <c r="C173" s="32" t="str" cm="1">
        <f t="array" ref="C173">_xlfn.XLOOKUP(_xlfn.SINGLE(A:A),'Customer Name'!A:A,Table14_3[[#All],[First Name]])</f>
        <v>Lina</v>
      </c>
      <c r="D173" s="32" t="str" cm="1">
        <f t="array" ref="D173">_xlfn.XLOOKUP(_xlfn.SINGLE(A:A),'Customer Name'!A:A,Table14_3[[#All],[Last Name]])</f>
        <v>Nguyen</v>
      </c>
      <c r="E173" s="32">
        <f>_xlfn.XLOOKUP(A:A,'Medical Examination'!A:A,'Medical Examination'!B:B)</f>
        <v>33.5</v>
      </c>
      <c r="F173" s="32">
        <f>_xlfn.XLOOKUP(A:A,'Medical Examination'!A:A,'Medical Examination'!C:C)</f>
        <v>5.4</v>
      </c>
      <c r="G173" s="33" t="str">
        <f>_xlfn.XLOOKUP(A:A,'Medical Examination'!A:A,'Medical Examination'!D:D)</f>
        <v>No</v>
      </c>
      <c r="H173" s="33" t="str">
        <f>_xlfn.XLOOKUP(A:A,'Medical Examination'!A:A,'Medical Examination'!E:E)</f>
        <v>No</v>
      </c>
      <c r="I173" s="33" t="str">
        <f>_xlfn.XLOOKUP(A:A,'Medical Examination'!A:A,'Medical Examination'!F:F)</f>
        <v>No</v>
      </c>
      <c r="J173" s="33">
        <f>_xlfn.XLOOKUP(A:A,'Medical Examination'!A:A,'Medical Examination'!G:G)</f>
        <v>0</v>
      </c>
      <c r="K173" s="33" t="str">
        <f>_xlfn.XLOOKUP(A:A,'Medical Examination'!A:A,'Medical Examination'!H:H)</f>
        <v>yes</v>
      </c>
      <c r="L173" s="32" t="str">
        <f>_xlfn.XLOOKUP(A:A,'Medical Examination'!A:A,'Medical Examination'!I:I)</f>
        <v>Obesity</v>
      </c>
      <c r="M173" s="31" t="str">
        <f>_xlfn.XLOOKUP(A:A,'Medical Examination'!A:A,'Medical Examination'!J:J)</f>
        <v>Normal</v>
      </c>
      <c r="N173" s="34">
        <f>_xlfn.XLOOKUP(Healthcare!A:A,Table4_2[Customer ID],Table4_2[Date of Birth])</f>
        <v>32669</v>
      </c>
      <c r="O173" s="35">
        <f>_xlfn.XLOOKUP(A:A,Table4_2[Customer ID],Table4_2[Charges])</f>
        <v>37079.370000000003</v>
      </c>
      <c r="P173" s="33" t="str">
        <f>_xlfn.XLOOKUP(A:A,Table4_2[Customer ID],Table4_2[Hospital tier])</f>
        <v>tier - 2</v>
      </c>
      <c r="Q173" s="33" t="str">
        <f>_xlfn.XLOOKUP(A:A,'Hospital details'!A:A,'Hospital details'!F:F)</f>
        <v>tier - 3</v>
      </c>
      <c r="R173" s="33" t="str">
        <f>_xlfn.XLOOKUP(Healthcare!A:A,'Hospital details'!A:A,'Hospital details'!G:G)</f>
        <v>R1011</v>
      </c>
      <c r="S173" s="36">
        <f>_xlfn.XLOOKUP(A:A,'Hospital details'!A:A,'Hospital details'!H:H)</f>
        <v>33</v>
      </c>
      <c r="T173" s="8"/>
    </row>
    <row r="174" spans="1:20" ht="18" x14ac:dyDescent="0.35">
      <c r="A174" s="37" t="s">
        <v>178</v>
      </c>
      <c r="B174" s="31" t="str" cm="1">
        <f t="array" ref="B174">_xlfn.XLOOKUP(_xlfn.SINGLE(A:A),'Customer Name'!A:A,Table14_3[[#All],[Title]])</f>
        <v>Ms</v>
      </c>
      <c r="C174" s="32" t="str" cm="1">
        <f t="array" ref="C174">_xlfn.XLOOKUP(_xlfn.SINGLE(A:A),'Customer Name'!A:A,Table14_3[[#All],[First Name]])</f>
        <v>Zebulon</v>
      </c>
      <c r="D174" s="32" t="str" cm="1">
        <f t="array" ref="D174">_xlfn.XLOOKUP(_xlfn.SINGLE(A:A),'Customer Name'!A:A,Table14_3[[#All],[Last Name]])</f>
        <v>Hanley</v>
      </c>
      <c r="E174" s="32">
        <f>_xlfn.XLOOKUP(A:A,'Medical Examination'!A:A,'Medical Examination'!B:B)</f>
        <v>47.46</v>
      </c>
      <c r="F174" s="32">
        <f>_xlfn.XLOOKUP(A:A,'Medical Examination'!A:A,'Medical Examination'!C:C)</f>
        <v>6.24</v>
      </c>
      <c r="G174" s="33" t="str">
        <f>_xlfn.XLOOKUP(A:A,'Medical Examination'!A:A,'Medical Examination'!D:D)</f>
        <v>yes</v>
      </c>
      <c r="H174" s="33" t="str">
        <f>_xlfn.XLOOKUP(A:A,'Medical Examination'!A:A,'Medical Examination'!E:E)</f>
        <v>No</v>
      </c>
      <c r="I174" s="33" t="str">
        <f>_xlfn.XLOOKUP(A:A,'Medical Examination'!A:A,'Medical Examination'!F:F)</f>
        <v>No</v>
      </c>
      <c r="J174" s="33">
        <f>_xlfn.XLOOKUP(A:A,'Medical Examination'!A:A,'Medical Examination'!G:G)</f>
        <v>1</v>
      </c>
      <c r="K174" s="33" t="str">
        <f>_xlfn.XLOOKUP(A:A,'Medical Examination'!A:A,'Medical Examination'!H:H)</f>
        <v>yes</v>
      </c>
      <c r="L174" s="32" t="str">
        <f>_xlfn.XLOOKUP(A:A,'Medical Examination'!A:A,'Medical Examination'!I:I)</f>
        <v>Obesity</v>
      </c>
      <c r="M174" s="31" t="str">
        <f>_xlfn.XLOOKUP(A:A,'Medical Examination'!A:A,'Medical Examination'!J:J)</f>
        <v>Prediabetic</v>
      </c>
      <c r="N174" s="34">
        <f>_xlfn.XLOOKUP(Healthcare!A:A,Table4_2[Customer ID],Table4_2[Date of Birth])</f>
        <v>32494</v>
      </c>
      <c r="O174" s="35">
        <f>_xlfn.XLOOKUP(A:A,Table4_2[Customer ID],Table4_2[Charges])</f>
        <v>37076.370000000003</v>
      </c>
      <c r="P174" s="33" t="str">
        <f>_xlfn.XLOOKUP(A:A,Table4_2[Customer ID],Table4_2[Hospital tier])</f>
        <v>tier - 2</v>
      </c>
      <c r="Q174" s="33" t="str">
        <f>_xlfn.XLOOKUP(A:A,'Hospital details'!A:A,'Hospital details'!F:F)</f>
        <v>tier - 1</v>
      </c>
      <c r="R174" s="33" t="str">
        <f>_xlfn.XLOOKUP(Healthcare!A:A,'Hospital details'!A:A,'Hospital details'!G:G)</f>
        <v>R1011</v>
      </c>
      <c r="S174" s="36">
        <f>_xlfn.XLOOKUP(A:A,'Hospital details'!A:A,'Hospital details'!H:H)</f>
        <v>34</v>
      </c>
      <c r="T174" s="8"/>
    </row>
    <row r="175" spans="1:20" ht="18" x14ac:dyDescent="0.35">
      <c r="A175" s="37" t="s">
        <v>179</v>
      </c>
      <c r="B175" s="31" t="str" cm="1">
        <f t="array" ref="B175">_xlfn.XLOOKUP(_xlfn.SINGLE(A:A),'Customer Name'!A:A,Table14_3[[#All],[Title]])</f>
        <v>Mr</v>
      </c>
      <c r="C175" s="32" t="str" cm="1">
        <f t="array" ref="C175">_xlfn.XLOOKUP(_xlfn.SINGLE(A:A),'Customer Name'!A:A,Table14_3[[#All],[First Name]])</f>
        <v>Amanda</v>
      </c>
      <c r="D175" s="32" t="str" cm="1">
        <f t="array" ref="D175">_xlfn.XLOOKUP(_xlfn.SINGLE(A:A),'Customer Name'!A:A,Table14_3[[#All],[Last Name]])</f>
        <v>Scheer</v>
      </c>
      <c r="E175" s="32">
        <f>_xlfn.XLOOKUP(A:A,'Medical Examination'!A:A,'Medical Examination'!B:B)</f>
        <v>49.24</v>
      </c>
      <c r="F175" s="32">
        <f>_xlfn.XLOOKUP(A:A,'Medical Examination'!A:A,'Medical Examination'!C:C)</f>
        <v>4.45</v>
      </c>
      <c r="G175" s="33" t="str">
        <f>_xlfn.XLOOKUP(A:A,'Medical Examination'!A:A,'Medical Examination'!D:D)</f>
        <v>No</v>
      </c>
      <c r="H175" s="33" t="str">
        <f>_xlfn.XLOOKUP(A:A,'Medical Examination'!A:A,'Medical Examination'!E:E)</f>
        <v>No</v>
      </c>
      <c r="I175" s="33" t="str">
        <f>_xlfn.XLOOKUP(A:A,'Medical Examination'!A:A,'Medical Examination'!F:F)</f>
        <v>No</v>
      </c>
      <c r="J175" s="33">
        <f>_xlfn.XLOOKUP(A:A,'Medical Examination'!A:A,'Medical Examination'!G:G)</f>
        <v>0</v>
      </c>
      <c r="K175" s="33" t="str">
        <f>_xlfn.XLOOKUP(A:A,'Medical Examination'!A:A,'Medical Examination'!H:H)</f>
        <v>yes</v>
      </c>
      <c r="L175" s="32" t="str">
        <f>_xlfn.XLOOKUP(A:A,'Medical Examination'!A:A,'Medical Examination'!I:I)</f>
        <v>Obesity</v>
      </c>
      <c r="M175" s="31" t="str">
        <f>_xlfn.XLOOKUP(A:A,'Medical Examination'!A:A,'Medical Examination'!J:J)</f>
        <v>Normal</v>
      </c>
      <c r="N175" s="34">
        <f>_xlfn.XLOOKUP(Healthcare!A:A,Table4_2[Customer ID],Table4_2[Date of Birth])</f>
        <v>33543</v>
      </c>
      <c r="O175" s="35">
        <f>_xlfn.XLOOKUP(A:A,Table4_2[Customer ID],Table4_2[Charges])</f>
        <v>37040.879999999997</v>
      </c>
      <c r="P175" s="33" t="str">
        <f>_xlfn.XLOOKUP(A:A,Table4_2[Customer ID],Table4_2[Hospital tier])</f>
        <v>tier - 2</v>
      </c>
      <c r="Q175" s="33" t="str">
        <f>_xlfn.XLOOKUP(A:A,'Hospital details'!A:A,'Hospital details'!F:F)</f>
        <v>tier - 2</v>
      </c>
      <c r="R175" s="33" t="str">
        <f>_xlfn.XLOOKUP(Healthcare!A:A,'Hospital details'!A:A,'Hospital details'!G:G)</f>
        <v>R1011</v>
      </c>
      <c r="S175" s="36">
        <f>_xlfn.XLOOKUP(A:A,'Hospital details'!A:A,'Hospital details'!H:H)</f>
        <v>31</v>
      </c>
      <c r="T175" s="8"/>
    </row>
    <row r="176" spans="1:20" ht="18" x14ac:dyDescent="0.35">
      <c r="A176" s="37" t="s">
        <v>180</v>
      </c>
      <c r="B176" s="31" t="str" cm="1">
        <f t="array" ref="B176">_xlfn.XLOOKUP(_xlfn.SINGLE(A:A),'Customer Name'!A:A,Table14_3[[#All],[Title]])</f>
        <v>Mr</v>
      </c>
      <c r="C176" s="32" t="str" cm="1">
        <f t="array" ref="C176">_xlfn.XLOOKUP(_xlfn.SINGLE(A:A),'Customer Name'!A:A,Table14_3[[#All],[First Name]])</f>
        <v>Greg</v>
      </c>
      <c r="D176" s="32" t="str" cm="1">
        <f t="array" ref="D176">_xlfn.XLOOKUP(_xlfn.SINGLE(A:A),'Customer Name'!A:A,Table14_3[[#All],[Last Name]])</f>
        <v>Rankin</v>
      </c>
      <c r="E176" s="32">
        <f>_xlfn.XLOOKUP(A:A,'Medical Examination'!A:A,'Medical Examination'!B:B)</f>
        <v>54.4</v>
      </c>
      <c r="F176" s="32">
        <f>_xlfn.XLOOKUP(A:A,'Medical Examination'!A:A,'Medical Examination'!C:C)</f>
        <v>5.22</v>
      </c>
      <c r="G176" s="33" t="str">
        <f>_xlfn.XLOOKUP(A:A,'Medical Examination'!A:A,'Medical Examination'!D:D)</f>
        <v>No</v>
      </c>
      <c r="H176" s="33" t="str">
        <f>_xlfn.XLOOKUP(A:A,'Medical Examination'!A:A,'Medical Examination'!E:E)</f>
        <v>No</v>
      </c>
      <c r="I176" s="33" t="str">
        <f>_xlfn.XLOOKUP(A:A,'Medical Examination'!A:A,'Medical Examination'!F:F)</f>
        <v>No</v>
      </c>
      <c r="J176" s="33">
        <f>_xlfn.XLOOKUP(A:A,'Medical Examination'!A:A,'Medical Examination'!G:G)</f>
        <v>1</v>
      </c>
      <c r="K176" s="33" t="str">
        <f>_xlfn.XLOOKUP(A:A,'Medical Examination'!A:A,'Medical Examination'!H:H)</f>
        <v>yes</v>
      </c>
      <c r="L176" s="32" t="str">
        <f>_xlfn.XLOOKUP(A:A,'Medical Examination'!A:A,'Medical Examination'!I:I)</f>
        <v>Obesity</v>
      </c>
      <c r="M176" s="31" t="str">
        <f>_xlfn.XLOOKUP(A:A,'Medical Examination'!A:A,'Medical Examination'!J:J)</f>
        <v>Normal</v>
      </c>
      <c r="N176" s="34">
        <f>_xlfn.XLOOKUP(Healthcare!A:A,Table4_2[Customer ID],Table4_2[Date of Birth])</f>
        <v>33860</v>
      </c>
      <c r="O176" s="35">
        <f>_xlfn.XLOOKUP(A:A,Table4_2[Customer ID],Table4_2[Charges])</f>
        <v>36976.449999999997</v>
      </c>
      <c r="P176" s="33" t="str">
        <f>_xlfn.XLOOKUP(A:A,Table4_2[Customer ID],Table4_2[Hospital tier])</f>
        <v>tier - 2</v>
      </c>
      <c r="Q176" s="33" t="str">
        <f>_xlfn.XLOOKUP(A:A,'Hospital details'!A:A,'Hospital details'!F:F)</f>
        <v>tier - 3</v>
      </c>
      <c r="R176" s="33" t="str">
        <f>_xlfn.XLOOKUP(Healthcare!A:A,'Hospital details'!A:A,'Hospital details'!G:G)</f>
        <v>R1011</v>
      </c>
      <c r="S176" s="36">
        <f>_xlfn.XLOOKUP(A:A,'Hospital details'!A:A,'Hospital details'!H:H)</f>
        <v>30</v>
      </c>
      <c r="T176" s="8"/>
    </row>
    <row r="177" spans="1:20" ht="18" x14ac:dyDescent="0.35">
      <c r="A177" s="37" t="s">
        <v>181</v>
      </c>
      <c r="B177" s="31" t="str" cm="1">
        <f t="array" ref="B177">_xlfn.XLOOKUP(_xlfn.SINGLE(A:A),'Customer Name'!A:A,Table14_3[[#All],[Title]])</f>
        <v>Ms</v>
      </c>
      <c r="C177" s="32" t="str" cm="1">
        <f t="array" ref="C177">_xlfn.XLOOKUP(_xlfn.SINGLE(A:A),'Customer Name'!A:A,Table14_3[[#All],[First Name]])</f>
        <v>John</v>
      </c>
      <c r="D177" s="32" t="str" cm="1">
        <f t="array" ref="D177">_xlfn.XLOOKUP(_xlfn.SINGLE(A:A),'Customer Name'!A:A,Table14_3[[#All],[Last Name]])</f>
        <v>Ricardi</v>
      </c>
      <c r="E177" s="32">
        <f>_xlfn.XLOOKUP(A:A,'Medical Examination'!A:A,'Medical Examination'!B:B)</f>
        <v>35.53</v>
      </c>
      <c r="F177" s="32">
        <f>_xlfn.XLOOKUP(A:A,'Medical Examination'!A:A,'Medical Examination'!C:C)</f>
        <v>4.6100000000000003</v>
      </c>
      <c r="G177" s="33" t="str">
        <f>_xlfn.XLOOKUP(A:A,'Medical Examination'!A:A,'Medical Examination'!D:D)</f>
        <v>No</v>
      </c>
      <c r="H177" s="33" t="str">
        <f>_xlfn.XLOOKUP(A:A,'Medical Examination'!A:A,'Medical Examination'!E:E)</f>
        <v>No</v>
      </c>
      <c r="I177" s="33" t="str">
        <f>_xlfn.XLOOKUP(A:A,'Medical Examination'!A:A,'Medical Examination'!F:F)</f>
        <v>No</v>
      </c>
      <c r="J177" s="33">
        <f>_xlfn.XLOOKUP(A:A,'Medical Examination'!A:A,'Medical Examination'!G:G)</f>
        <v>1</v>
      </c>
      <c r="K177" s="33" t="str">
        <f>_xlfn.XLOOKUP(A:A,'Medical Examination'!A:A,'Medical Examination'!H:H)</f>
        <v>yes</v>
      </c>
      <c r="L177" s="32" t="str">
        <f>_xlfn.XLOOKUP(A:A,'Medical Examination'!A:A,'Medical Examination'!I:I)</f>
        <v>Obesity</v>
      </c>
      <c r="M177" s="31" t="str">
        <f>_xlfn.XLOOKUP(A:A,'Medical Examination'!A:A,'Medical Examination'!J:J)</f>
        <v>Normal</v>
      </c>
      <c r="N177" s="34">
        <f>_xlfn.XLOOKUP(Healthcare!A:A,Table4_2[Customer ID],Table4_2[Date of Birth])</f>
        <v>33841</v>
      </c>
      <c r="O177" s="35">
        <f>_xlfn.XLOOKUP(A:A,Table4_2[Customer ID],Table4_2[Charges])</f>
        <v>36950.26</v>
      </c>
      <c r="P177" s="33" t="str">
        <f>_xlfn.XLOOKUP(A:A,Table4_2[Customer ID],Table4_2[Hospital tier])</f>
        <v>tier - 1</v>
      </c>
      <c r="Q177" s="33" t="str">
        <f>_xlfn.XLOOKUP(A:A,'Hospital details'!A:A,'Hospital details'!F:F)</f>
        <v>tier - 1</v>
      </c>
      <c r="R177" s="33" t="str">
        <f>_xlfn.XLOOKUP(Healthcare!A:A,'Hospital details'!A:A,'Hospital details'!G:G)</f>
        <v>R1013</v>
      </c>
      <c r="S177" s="36">
        <f>_xlfn.XLOOKUP(A:A,'Hospital details'!A:A,'Hospital details'!H:H)</f>
        <v>30</v>
      </c>
      <c r="T177" s="8"/>
    </row>
    <row r="178" spans="1:20" ht="18" x14ac:dyDescent="0.35">
      <c r="A178" s="37" t="s">
        <v>182</v>
      </c>
      <c r="B178" s="31" t="str" cm="1">
        <f t="array" ref="B178">_xlfn.XLOOKUP(_xlfn.SINGLE(A:A),'Customer Name'!A:A,Table14_3[[#All],[Title]])</f>
        <v>Ms</v>
      </c>
      <c r="C178" s="32" t="str" cm="1">
        <f t="array" ref="C178">_xlfn.XLOOKUP(_xlfn.SINGLE(A:A),'Customer Name'!A:A,Table14_3[[#All],[First Name]])</f>
        <v>Kelsey A</v>
      </c>
      <c r="D178" s="32" t="str" cm="1">
        <f t="array" ref="D178">_xlfn.XLOOKUP(_xlfn.SINGLE(A:A),'Customer Name'!A:A,Table14_3[[#All],[Last Name]])</f>
        <v>Karkos</v>
      </c>
      <c r="E178" s="32">
        <f>_xlfn.XLOOKUP(A:A,'Medical Examination'!A:A,'Medical Examination'!B:B)</f>
        <v>39.729999999999997</v>
      </c>
      <c r="F178" s="32">
        <f>_xlfn.XLOOKUP(A:A,'Medical Examination'!A:A,'Medical Examination'!C:C)</f>
        <v>6.24</v>
      </c>
      <c r="G178" s="33" t="str">
        <f>_xlfn.XLOOKUP(A:A,'Medical Examination'!A:A,'Medical Examination'!D:D)</f>
        <v>No</v>
      </c>
      <c r="H178" s="33" t="str">
        <f>_xlfn.XLOOKUP(A:A,'Medical Examination'!A:A,'Medical Examination'!E:E)</f>
        <v>No</v>
      </c>
      <c r="I178" s="33" t="str">
        <f>_xlfn.XLOOKUP(A:A,'Medical Examination'!A:A,'Medical Examination'!F:F)</f>
        <v>No</v>
      </c>
      <c r="J178" s="33">
        <f>_xlfn.XLOOKUP(A:A,'Medical Examination'!A:A,'Medical Examination'!G:G)</f>
        <v>0</v>
      </c>
      <c r="K178" s="33" t="str">
        <f>_xlfn.XLOOKUP(A:A,'Medical Examination'!A:A,'Medical Examination'!H:H)</f>
        <v>yes</v>
      </c>
      <c r="L178" s="32" t="str">
        <f>_xlfn.XLOOKUP(A:A,'Medical Examination'!A:A,'Medical Examination'!I:I)</f>
        <v>Obesity</v>
      </c>
      <c r="M178" s="31" t="str">
        <f>_xlfn.XLOOKUP(A:A,'Medical Examination'!A:A,'Medical Examination'!J:J)</f>
        <v>Prediabetic</v>
      </c>
      <c r="N178" s="34">
        <f>_xlfn.XLOOKUP(Healthcare!A:A,Table4_2[Customer ID],Table4_2[Date of Birth])</f>
        <v>28350</v>
      </c>
      <c r="O178" s="35">
        <f>_xlfn.XLOOKUP(A:A,Table4_2[Customer ID],Table4_2[Charges])</f>
        <v>36935.64</v>
      </c>
      <c r="P178" s="33" t="str">
        <f>_xlfn.XLOOKUP(A:A,Table4_2[Customer ID],Table4_2[Hospital tier])</f>
        <v>tier - 2</v>
      </c>
      <c r="Q178" s="33" t="str">
        <f>_xlfn.XLOOKUP(A:A,'Hospital details'!A:A,'Hospital details'!F:F)</f>
        <v>tier - 1</v>
      </c>
      <c r="R178" s="33" t="str">
        <f>_xlfn.XLOOKUP(Healthcare!A:A,'Hospital details'!A:A,'Hospital details'!G:G)</f>
        <v>R1011</v>
      </c>
      <c r="S178" s="36">
        <f>_xlfn.XLOOKUP(A:A,'Hospital details'!A:A,'Hospital details'!H:H)</f>
        <v>45</v>
      </c>
      <c r="T178" s="8"/>
    </row>
    <row r="179" spans="1:20" ht="18" x14ac:dyDescent="0.35">
      <c r="A179" s="37" t="s">
        <v>183</v>
      </c>
      <c r="B179" s="31" t="str" cm="1">
        <f t="array" ref="B179">_xlfn.XLOOKUP(_xlfn.SINGLE(A:A),'Customer Name'!A:A,Table14_3[[#All],[Title]])</f>
        <v>Mr</v>
      </c>
      <c r="C179" s="32" t="str" cm="1">
        <f t="array" ref="C179">_xlfn.XLOOKUP(_xlfn.SINGLE(A:A),'Customer Name'!A:A,Table14_3[[#All],[First Name]])</f>
        <v>Bronwen L</v>
      </c>
      <c r="D179" s="32" t="str" cm="1">
        <f t="array" ref="D179">_xlfn.XLOOKUP(_xlfn.SINGLE(A:A),'Customer Name'!A:A,Table14_3[[#All],[Last Name]])</f>
        <v>Price-Dierksen</v>
      </c>
      <c r="E179" s="32">
        <f>_xlfn.XLOOKUP(A:A,'Medical Examination'!A:A,'Medical Examination'!B:B)</f>
        <v>35.68</v>
      </c>
      <c r="F179" s="32">
        <f>_xlfn.XLOOKUP(A:A,'Medical Examination'!A:A,'Medical Examination'!C:C)</f>
        <v>10.039999999999999</v>
      </c>
      <c r="G179" s="33" t="str">
        <f>_xlfn.XLOOKUP(A:A,'Medical Examination'!A:A,'Medical Examination'!D:D)</f>
        <v>No</v>
      </c>
      <c r="H179" s="33" t="str">
        <f>_xlfn.XLOOKUP(A:A,'Medical Examination'!A:A,'Medical Examination'!E:E)</f>
        <v>No</v>
      </c>
      <c r="I179" s="33" t="str">
        <f>_xlfn.XLOOKUP(A:A,'Medical Examination'!A:A,'Medical Examination'!F:F)</f>
        <v>No</v>
      </c>
      <c r="J179" s="33">
        <f>_xlfn.XLOOKUP(A:A,'Medical Examination'!A:A,'Medical Examination'!G:G)</f>
        <v>0</v>
      </c>
      <c r="K179" s="33" t="str">
        <f>_xlfn.XLOOKUP(A:A,'Medical Examination'!A:A,'Medical Examination'!H:H)</f>
        <v>yes</v>
      </c>
      <c r="L179" s="32" t="str">
        <f>_xlfn.XLOOKUP(A:A,'Medical Examination'!A:A,'Medical Examination'!I:I)</f>
        <v>Obesity</v>
      </c>
      <c r="M179" s="31" t="str">
        <f>_xlfn.XLOOKUP(A:A,'Medical Examination'!A:A,'Medical Examination'!J:J)</f>
        <v>Diabetic</v>
      </c>
      <c r="N179" s="34">
        <f>_xlfn.XLOOKUP(Healthcare!A:A,Table4_2[Customer ID],Table4_2[Date of Birth])</f>
        <v>25133</v>
      </c>
      <c r="O179" s="35">
        <f>_xlfn.XLOOKUP(A:A,Table4_2[Customer ID],Table4_2[Charges])</f>
        <v>36922.61</v>
      </c>
      <c r="P179" s="33" t="str">
        <f>_xlfn.XLOOKUP(A:A,Table4_2[Customer ID],Table4_2[Hospital tier])</f>
        <v>tier - 2</v>
      </c>
      <c r="Q179" s="33" t="str">
        <f>_xlfn.XLOOKUP(A:A,'Hospital details'!A:A,'Hospital details'!F:F)</f>
        <v>tier - 1</v>
      </c>
      <c r="R179" s="33" t="str">
        <f>_xlfn.XLOOKUP(Healthcare!A:A,'Hospital details'!A:A,'Hospital details'!G:G)</f>
        <v>R1011</v>
      </c>
      <c r="S179" s="36">
        <f>_xlfn.XLOOKUP(A:A,'Hospital details'!A:A,'Hospital details'!H:H)</f>
        <v>54</v>
      </c>
      <c r="T179" s="8"/>
    </row>
    <row r="180" spans="1:20" ht="18" x14ac:dyDescent="0.35">
      <c r="A180" s="37" t="s">
        <v>184</v>
      </c>
      <c r="B180" s="31" t="str" cm="1">
        <f t="array" ref="B180">_xlfn.XLOOKUP(_xlfn.SINGLE(A:A),'Customer Name'!A:A,Table14_3[[#All],[Title]])</f>
        <v>Mr</v>
      </c>
      <c r="C180" s="32" t="str" cm="1">
        <f t="array" ref="C180">_xlfn.XLOOKUP(_xlfn.SINGLE(A:A),'Customer Name'!A:A,Table14_3[[#All],[First Name]])</f>
        <v>Manuela</v>
      </c>
      <c r="D180" s="32" t="str" cm="1">
        <f t="array" ref="D180">_xlfn.XLOOKUP(_xlfn.SINGLE(A:A),'Customer Name'!A:A,Table14_3[[#All],[Last Name]])</f>
        <v>Knispel</v>
      </c>
      <c r="E180" s="32">
        <f>_xlfn.XLOOKUP(A:A,'Medical Examination'!A:A,'Medical Examination'!B:B)</f>
        <v>48.86</v>
      </c>
      <c r="F180" s="32">
        <f>_xlfn.XLOOKUP(A:A,'Medical Examination'!A:A,'Medical Examination'!C:C)</f>
        <v>6.09</v>
      </c>
      <c r="G180" s="33" t="str">
        <f>_xlfn.XLOOKUP(A:A,'Medical Examination'!A:A,'Medical Examination'!D:D)</f>
        <v>No</v>
      </c>
      <c r="H180" s="33" t="str">
        <f>_xlfn.XLOOKUP(A:A,'Medical Examination'!A:A,'Medical Examination'!E:E)</f>
        <v>No</v>
      </c>
      <c r="I180" s="33" t="str">
        <f>_xlfn.XLOOKUP(A:A,'Medical Examination'!A:A,'Medical Examination'!F:F)</f>
        <v>No</v>
      </c>
      <c r="J180" s="33">
        <f>_xlfn.XLOOKUP(A:A,'Medical Examination'!A:A,'Medical Examination'!G:G)</f>
        <v>0</v>
      </c>
      <c r="K180" s="33" t="str">
        <f>_xlfn.XLOOKUP(A:A,'Medical Examination'!A:A,'Medical Examination'!H:H)</f>
        <v>yes</v>
      </c>
      <c r="L180" s="32" t="str">
        <f>_xlfn.XLOOKUP(A:A,'Medical Examination'!A:A,'Medical Examination'!I:I)</f>
        <v>Obesity</v>
      </c>
      <c r="M180" s="31" t="str">
        <f>_xlfn.XLOOKUP(A:A,'Medical Examination'!A:A,'Medical Examination'!J:J)</f>
        <v>Prediabetic</v>
      </c>
      <c r="N180" s="34">
        <f>_xlfn.XLOOKUP(Healthcare!A:A,Table4_2[Customer ID],Table4_2[Date of Birth])</f>
        <v>33399</v>
      </c>
      <c r="O180" s="35">
        <f>_xlfn.XLOOKUP(A:A,Table4_2[Customer ID],Table4_2[Charges])</f>
        <v>36911.99</v>
      </c>
      <c r="P180" s="33" t="str">
        <f>_xlfn.XLOOKUP(A:A,Table4_2[Customer ID],Table4_2[Hospital tier])</f>
        <v>tier - 2</v>
      </c>
      <c r="Q180" s="33" t="str">
        <f>_xlfn.XLOOKUP(A:A,'Hospital details'!A:A,'Hospital details'!F:F)</f>
        <v>tier - 2</v>
      </c>
      <c r="R180" s="33" t="str">
        <f>_xlfn.XLOOKUP(Healthcare!A:A,'Hospital details'!A:A,'Hospital details'!G:G)</f>
        <v>R1011</v>
      </c>
      <c r="S180" s="36">
        <f>_xlfn.XLOOKUP(A:A,'Hospital details'!A:A,'Hospital details'!H:H)</f>
        <v>31</v>
      </c>
      <c r="T180" s="8"/>
    </row>
    <row r="181" spans="1:20" ht="18" x14ac:dyDescent="0.35">
      <c r="A181" s="37" t="s">
        <v>185</v>
      </c>
      <c r="B181" s="31" t="str" cm="1">
        <f t="array" ref="B181">_xlfn.XLOOKUP(_xlfn.SINGLE(A:A),'Customer Name'!A:A,Table14_3[[#All],[Title]])</f>
        <v>Ms</v>
      </c>
      <c r="C181" s="32" t="str" cm="1">
        <f t="array" ref="C181">_xlfn.XLOOKUP(_xlfn.SINGLE(A:A),'Customer Name'!A:A,Table14_3[[#All],[First Name]])</f>
        <v>Jennifer L</v>
      </c>
      <c r="D181" s="32" t="str" cm="1">
        <f t="array" ref="D181">_xlfn.XLOOKUP(_xlfn.SINGLE(A:A),'Customer Name'!A:A,Table14_3[[#All],[Last Name]])</f>
        <v>King</v>
      </c>
      <c r="E181" s="32">
        <f>_xlfn.XLOOKUP(A:A,'Medical Examination'!A:A,'Medical Examination'!B:B)</f>
        <v>34.799999999999997</v>
      </c>
      <c r="F181" s="32">
        <f>_xlfn.XLOOKUP(A:A,'Medical Examination'!A:A,'Medical Examination'!C:C)</f>
        <v>11.4</v>
      </c>
      <c r="G181" s="33" t="str">
        <f>_xlfn.XLOOKUP(A:A,'Medical Examination'!A:A,'Medical Examination'!D:D)</f>
        <v>yes</v>
      </c>
      <c r="H181" s="33" t="str">
        <f>_xlfn.XLOOKUP(A:A,'Medical Examination'!A:A,'Medical Examination'!E:E)</f>
        <v>No</v>
      </c>
      <c r="I181" s="33" t="str">
        <f>_xlfn.XLOOKUP(A:A,'Medical Examination'!A:A,'Medical Examination'!F:F)</f>
        <v>Yes</v>
      </c>
      <c r="J181" s="33">
        <f>_xlfn.XLOOKUP(A:A,'Medical Examination'!A:A,'Medical Examination'!G:G)</f>
        <v>1</v>
      </c>
      <c r="K181" s="33" t="str">
        <f>_xlfn.XLOOKUP(A:A,'Medical Examination'!A:A,'Medical Examination'!H:H)</f>
        <v>No</v>
      </c>
      <c r="L181" s="32" t="str">
        <f>_xlfn.XLOOKUP(A:A,'Medical Examination'!A:A,'Medical Examination'!I:I)</f>
        <v>Obesity</v>
      </c>
      <c r="M181" s="31" t="str">
        <f>_xlfn.XLOOKUP(A:A,'Medical Examination'!A:A,'Medical Examination'!J:J)</f>
        <v>Diabetic</v>
      </c>
      <c r="N181" s="34">
        <f>_xlfn.XLOOKUP(Healthcare!A:A,Table4_2[Customer ID],Table4_2[Date of Birth])</f>
        <v>23216</v>
      </c>
      <c r="O181" s="35">
        <f>_xlfn.XLOOKUP(A:A,Table4_2[Customer ID],Table4_2[Charges])</f>
        <v>36910.61</v>
      </c>
      <c r="P181" s="33" t="str">
        <f>_xlfn.XLOOKUP(A:A,Table4_2[Customer ID],Table4_2[Hospital tier])</f>
        <v>tier - 2</v>
      </c>
      <c r="Q181" s="33" t="str">
        <f>_xlfn.XLOOKUP(A:A,'Hospital details'!A:A,'Hospital details'!F:F)</f>
        <v>tier - 2</v>
      </c>
      <c r="R181" s="33" t="str">
        <f>_xlfn.XLOOKUP(Healthcare!A:A,'Hospital details'!A:A,'Hospital details'!G:G)</f>
        <v>R1011</v>
      </c>
      <c r="S181" s="36">
        <f>_xlfn.XLOOKUP(A:A,'Hospital details'!A:A,'Hospital details'!H:H)</f>
        <v>59</v>
      </c>
      <c r="T181" s="8"/>
    </row>
    <row r="182" spans="1:20" ht="18" x14ac:dyDescent="0.35">
      <c r="A182" s="37" t="s">
        <v>186</v>
      </c>
      <c r="B182" s="31" t="str" cm="1">
        <f t="array" ref="B182">_xlfn.XLOOKUP(_xlfn.SINGLE(A:A),'Customer Name'!A:A,Table14_3[[#All],[Title]])</f>
        <v>Mr</v>
      </c>
      <c r="C182" s="32" t="str" cm="1">
        <f t="array" ref="C182">_xlfn.XLOOKUP(_xlfn.SINGLE(A:A),'Customer Name'!A:A,Table14_3[[#All],[First Name]])</f>
        <v>Abby W</v>
      </c>
      <c r="D182" s="32" t="str" cm="1">
        <f t="array" ref="D182">_xlfn.XLOOKUP(_xlfn.SINGLE(A:A),'Customer Name'!A:A,Table14_3[[#All],[Last Name]])</f>
        <v>Samuelson</v>
      </c>
      <c r="E182" s="32">
        <f>_xlfn.XLOOKUP(A:A,'Medical Examination'!A:A,'Medical Examination'!B:B)</f>
        <v>32.49</v>
      </c>
      <c r="F182" s="32">
        <f>_xlfn.XLOOKUP(A:A,'Medical Examination'!A:A,'Medical Examination'!C:C)</f>
        <v>4.29</v>
      </c>
      <c r="G182" s="33" t="str">
        <f>_xlfn.XLOOKUP(A:A,'Medical Examination'!A:A,'Medical Examination'!D:D)</f>
        <v>No</v>
      </c>
      <c r="H182" s="33" t="str">
        <f>_xlfn.XLOOKUP(A:A,'Medical Examination'!A:A,'Medical Examination'!E:E)</f>
        <v>No</v>
      </c>
      <c r="I182" s="33" t="str">
        <f>_xlfn.XLOOKUP(A:A,'Medical Examination'!A:A,'Medical Examination'!F:F)</f>
        <v>Yes</v>
      </c>
      <c r="J182" s="33">
        <f>_xlfn.XLOOKUP(A:A,'Medical Examination'!A:A,'Medical Examination'!G:G)</f>
        <v>1</v>
      </c>
      <c r="K182" s="33" t="str">
        <f>_xlfn.XLOOKUP(A:A,'Medical Examination'!A:A,'Medical Examination'!H:H)</f>
        <v>yes</v>
      </c>
      <c r="L182" s="32" t="str">
        <f>_xlfn.XLOOKUP(A:A,'Medical Examination'!A:A,'Medical Examination'!I:I)</f>
        <v>Obesity</v>
      </c>
      <c r="M182" s="31" t="str">
        <f>_xlfn.XLOOKUP(A:A,'Medical Examination'!A:A,'Medical Examination'!J:J)</f>
        <v>Normal</v>
      </c>
      <c r="N182" s="34">
        <f>_xlfn.XLOOKUP(Healthcare!A:A,Table4_2[Customer ID],Table4_2[Date of Birth])</f>
        <v>37793</v>
      </c>
      <c r="O182" s="35">
        <f>_xlfn.XLOOKUP(A:A,Table4_2[Customer ID],Table4_2[Charges])</f>
        <v>36898.730000000003</v>
      </c>
      <c r="P182" s="33" t="str">
        <f>_xlfn.XLOOKUP(A:A,Table4_2[Customer ID],Table4_2[Hospital tier])</f>
        <v>tier - 2</v>
      </c>
      <c r="Q182" s="33" t="str">
        <f>_xlfn.XLOOKUP(A:A,'Hospital details'!A:A,'Hospital details'!F:F)</f>
        <v>tier - 1</v>
      </c>
      <c r="R182" s="33" t="str">
        <f>_xlfn.XLOOKUP(Healthcare!A:A,'Hospital details'!A:A,'Hospital details'!G:G)</f>
        <v>R1012</v>
      </c>
      <c r="S182" s="36">
        <f>_xlfn.XLOOKUP(A:A,'Hospital details'!A:A,'Hospital details'!H:H)</f>
        <v>19</v>
      </c>
      <c r="T182" s="8"/>
    </row>
    <row r="183" spans="1:20" ht="18" x14ac:dyDescent="0.35">
      <c r="A183" s="37" t="s">
        <v>187</v>
      </c>
      <c r="B183" s="31" t="str" cm="1">
        <f t="array" ref="B183">_xlfn.XLOOKUP(_xlfn.SINGLE(A:A),'Customer Name'!A:A,Table14_3[[#All],[Title]])</f>
        <v>Mr</v>
      </c>
      <c r="C183" s="32" t="str" cm="1">
        <f t="array" ref="C183">_xlfn.XLOOKUP(_xlfn.SINGLE(A:A),'Customer Name'!A:A,Table14_3[[#All],[First Name]])</f>
        <v>Tyler</v>
      </c>
      <c r="D183" s="32" t="str" cm="1">
        <f t="array" ref="D183">_xlfn.XLOOKUP(_xlfn.SINGLE(A:A),'Customer Name'!A:A,Table14_3[[#All],[Last Name]])</f>
        <v>Fredsall</v>
      </c>
      <c r="E183" s="32">
        <f>_xlfn.XLOOKUP(A:A,'Medical Examination'!A:A,'Medical Examination'!B:B)</f>
        <v>39</v>
      </c>
      <c r="F183" s="32">
        <f>_xlfn.XLOOKUP(A:A,'Medical Examination'!A:A,'Medical Examination'!C:C)</f>
        <v>5.7</v>
      </c>
      <c r="G183" s="33" t="str">
        <f>_xlfn.XLOOKUP(A:A,'Medical Examination'!A:A,'Medical Examination'!D:D)</f>
        <v>No</v>
      </c>
      <c r="H183" s="33" t="str">
        <f>_xlfn.XLOOKUP(A:A,'Medical Examination'!A:A,'Medical Examination'!E:E)</f>
        <v>No</v>
      </c>
      <c r="I183" s="33" t="str">
        <f>_xlfn.XLOOKUP(A:A,'Medical Examination'!A:A,'Medical Examination'!F:F)</f>
        <v>No</v>
      </c>
      <c r="J183" s="33">
        <f>_xlfn.XLOOKUP(A:A,'Medical Examination'!A:A,'Medical Examination'!G:G)</f>
        <v>2</v>
      </c>
      <c r="K183" s="33" t="str">
        <f>_xlfn.XLOOKUP(A:A,'Medical Examination'!A:A,'Medical Examination'!H:H)</f>
        <v>yes</v>
      </c>
      <c r="L183" s="32" t="str">
        <f>_xlfn.XLOOKUP(A:A,'Medical Examination'!A:A,'Medical Examination'!I:I)</f>
        <v>Obesity</v>
      </c>
      <c r="M183" s="31" t="str">
        <f>_xlfn.XLOOKUP(A:A,'Medical Examination'!A:A,'Medical Examination'!J:J)</f>
        <v>Prediabetic</v>
      </c>
      <c r="N183" s="34">
        <f>_xlfn.XLOOKUP(Healthcare!A:A,Table4_2[Customer ID],Table4_2[Date of Birth])</f>
        <v>26638</v>
      </c>
      <c r="O183" s="35">
        <f>_xlfn.XLOOKUP(A:A,Table4_2[Customer ID],Table4_2[Charges])</f>
        <v>36889.99</v>
      </c>
      <c r="P183" s="33" t="str">
        <f>_xlfn.XLOOKUP(A:A,Table4_2[Customer ID],Table4_2[Hospital tier])</f>
        <v>tier - 1</v>
      </c>
      <c r="Q183" s="33" t="str">
        <f>_xlfn.XLOOKUP(A:A,'Hospital details'!A:A,'Hospital details'!F:F)</f>
        <v>tier - 3</v>
      </c>
      <c r="R183" s="33" t="str">
        <f>_xlfn.XLOOKUP(Healthcare!A:A,'Hospital details'!A:A,'Hospital details'!G:G)</f>
        <v>R1011</v>
      </c>
      <c r="S183" s="36">
        <f>_xlfn.XLOOKUP(A:A,'Hospital details'!A:A,'Hospital details'!H:H)</f>
        <v>50</v>
      </c>
      <c r="T183" s="8"/>
    </row>
    <row r="184" spans="1:20" ht="18" x14ac:dyDescent="0.35">
      <c r="A184" s="37" t="s">
        <v>188</v>
      </c>
      <c r="B184" s="31" t="str" cm="1">
        <f t="array" ref="B184">_xlfn.XLOOKUP(_xlfn.SINGLE(A:A),'Customer Name'!A:A,Table14_3[[#All],[Title]])</f>
        <v>Ms</v>
      </c>
      <c r="C184" s="32" t="str" cm="1">
        <f t="array" ref="C184">_xlfn.XLOOKUP(_xlfn.SINGLE(A:A),'Customer Name'!A:A,Table14_3[[#All],[First Name]])</f>
        <v>Jeffrey</v>
      </c>
      <c r="D184" s="32" t="str" cm="1">
        <f t="array" ref="D184">_xlfn.XLOOKUP(_xlfn.SINGLE(A:A),'Customer Name'!A:A,Table14_3[[#All],[Last Name]])</f>
        <v>Eggleston</v>
      </c>
      <c r="E184" s="32">
        <f>_xlfn.XLOOKUP(A:A,'Medical Examination'!A:A,'Medical Examination'!B:B)</f>
        <v>35.299999999999997</v>
      </c>
      <c r="F184" s="32">
        <f>_xlfn.XLOOKUP(A:A,'Medical Examination'!A:A,'Medical Examination'!C:C)</f>
        <v>6.09</v>
      </c>
      <c r="G184" s="33" t="str">
        <f>_xlfn.XLOOKUP(A:A,'Medical Examination'!A:A,'Medical Examination'!D:D)</f>
        <v>No</v>
      </c>
      <c r="H184" s="33" t="str">
        <f>_xlfn.XLOOKUP(A:A,'Medical Examination'!A:A,'Medical Examination'!E:E)</f>
        <v>No</v>
      </c>
      <c r="I184" s="33" t="str">
        <f>_xlfn.XLOOKUP(A:A,'Medical Examination'!A:A,'Medical Examination'!F:F)</f>
        <v>No</v>
      </c>
      <c r="J184" s="33">
        <f>_xlfn.XLOOKUP(A:A,'Medical Examination'!A:A,'Medical Examination'!G:G)</f>
        <v>1</v>
      </c>
      <c r="K184" s="33" t="str">
        <f>_xlfn.XLOOKUP(A:A,'Medical Examination'!A:A,'Medical Examination'!H:H)</f>
        <v>yes</v>
      </c>
      <c r="L184" s="32" t="str">
        <f>_xlfn.XLOOKUP(A:A,'Medical Examination'!A:A,'Medical Examination'!I:I)</f>
        <v>Obesity</v>
      </c>
      <c r="M184" s="31" t="str">
        <f>_xlfn.XLOOKUP(A:A,'Medical Examination'!A:A,'Medical Examination'!J:J)</f>
        <v>Prediabetic</v>
      </c>
      <c r="N184" s="34">
        <f>_xlfn.XLOOKUP(Healthcare!A:A,Table4_2[Customer ID],Table4_2[Date of Birth])</f>
        <v>33789</v>
      </c>
      <c r="O184" s="35">
        <f>_xlfn.XLOOKUP(A:A,Table4_2[Customer ID],Table4_2[Charges])</f>
        <v>36837.47</v>
      </c>
      <c r="P184" s="33" t="str">
        <f>_xlfn.XLOOKUP(A:A,Table4_2[Customer ID],Table4_2[Hospital tier])</f>
        <v>tier - 2</v>
      </c>
      <c r="Q184" s="33" t="str">
        <f>_xlfn.XLOOKUP(A:A,'Hospital details'!A:A,'Hospital details'!F:F)</f>
        <v>tier - 3</v>
      </c>
      <c r="R184" s="33" t="str">
        <f>_xlfn.XLOOKUP(Healthcare!A:A,'Hospital details'!A:A,'Hospital details'!G:G)</f>
        <v>R1011</v>
      </c>
      <c r="S184" s="36">
        <f>_xlfn.XLOOKUP(A:A,'Hospital details'!A:A,'Hospital details'!H:H)</f>
        <v>30</v>
      </c>
      <c r="T184" s="8"/>
    </row>
    <row r="185" spans="1:20" ht="18" x14ac:dyDescent="0.35">
      <c r="A185" s="37" t="s">
        <v>189</v>
      </c>
      <c r="B185" s="31" t="str" cm="1">
        <f t="array" ref="B185">_xlfn.XLOOKUP(_xlfn.SINGLE(A:A),'Customer Name'!A:A,Table14_3[[#All],[Title]])</f>
        <v>Mr</v>
      </c>
      <c r="C185" s="32" t="str" cm="1">
        <f t="array" ref="C185">_xlfn.XLOOKUP(_xlfn.SINGLE(A:A),'Customer Name'!A:A,Table14_3[[#All],[First Name]])</f>
        <v>Matthew F</v>
      </c>
      <c r="D185" s="32" t="str" cm="1">
        <f t="array" ref="D185">_xlfn.XLOOKUP(_xlfn.SINGLE(A:A),'Customer Name'!A:A,Table14_3[[#All],[Last Name]])</f>
        <v>Palombaro</v>
      </c>
      <c r="E185" s="32">
        <f>_xlfn.XLOOKUP(A:A,'Medical Examination'!A:A,'Medical Examination'!B:B)</f>
        <v>33.42</v>
      </c>
      <c r="F185" s="32">
        <f>_xlfn.XLOOKUP(A:A,'Medical Examination'!A:A,'Medical Examination'!C:C)</f>
        <v>10.67</v>
      </c>
      <c r="G185" s="33" t="str">
        <f>_xlfn.XLOOKUP(A:A,'Medical Examination'!A:A,'Medical Examination'!D:D)</f>
        <v>No</v>
      </c>
      <c r="H185" s="33" t="str">
        <f>_xlfn.XLOOKUP(A:A,'Medical Examination'!A:A,'Medical Examination'!E:E)</f>
        <v>No</v>
      </c>
      <c r="I185" s="33" t="str">
        <f>_xlfn.XLOOKUP(A:A,'Medical Examination'!A:A,'Medical Examination'!F:F)</f>
        <v>No</v>
      </c>
      <c r="J185" s="33">
        <f>_xlfn.XLOOKUP(A:A,'Medical Examination'!A:A,'Medical Examination'!G:G)</f>
        <v>0</v>
      </c>
      <c r="K185" s="33" t="str">
        <f>_xlfn.XLOOKUP(A:A,'Medical Examination'!A:A,'Medical Examination'!H:H)</f>
        <v>yes</v>
      </c>
      <c r="L185" s="32" t="str">
        <f>_xlfn.XLOOKUP(A:A,'Medical Examination'!A:A,'Medical Examination'!I:I)</f>
        <v>Obesity</v>
      </c>
      <c r="M185" s="31" t="str">
        <f>_xlfn.XLOOKUP(A:A,'Medical Examination'!A:A,'Medical Examination'!J:J)</f>
        <v>Diabetic</v>
      </c>
      <c r="N185" s="34">
        <f>_xlfn.XLOOKUP(Healthcare!A:A,Table4_2[Customer ID],Table4_2[Date of Birth])</f>
        <v>24104</v>
      </c>
      <c r="O185" s="35">
        <f>_xlfn.XLOOKUP(A:A,Table4_2[Customer ID],Table4_2[Charges])</f>
        <v>36795.29</v>
      </c>
      <c r="P185" s="33" t="str">
        <f>_xlfn.XLOOKUP(A:A,Table4_2[Customer ID],Table4_2[Hospital tier])</f>
        <v>tier - 2</v>
      </c>
      <c r="Q185" s="33" t="str">
        <f>_xlfn.XLOOKUP(A:A,'Hospital details'!A:A,'Hospital details'!F:F)</f>
        <v>tier - 1</v>
      </c>
      <c r="R185" s="33" t="str">
        <f>_xlfn.XLOOKUP(Healthcare!A:A,'Hospital details'!A:A,'Hospital details'!G:G)</f>
        <v>R1011</v>
      </c>
      <c r="S185" s="36">
        <f>_xlfn.XLOOKUP(A:A,'Hospital details'!A:A,'Hospital details'!H:H)</f>
        <v>57</v>
      </c>
      <c r="T185" s="8"/>
    </row>
    <row r="186" spans="1:20" ht="18" x14ac:dyDescent="0.35">
      <c r="A186" s="37" t="s">
        <v>190</v>
      </c>
      <c r="B186" s="31" t="str" cm="1">
        <f t="array" ref="B186">_xlfn.XLOOKUP(_xlfn.SINGLE(A:A),'Customer Name'!A:A,Table14_3[[#All],[Title]])</f>
        <v>Mr</v>
      </c>
      <c r="C186" s="32" t="str" cm="1">
        <f t="array" ref="C186">_xlfn.XLOOKUP(_xlfn.SINGLE(A:A),'Customer Name'!A:A,Table14_3[[#All],[First Name]])</f>
        <v>Ryan J</v>
      </c>
      <c r="D186" s="32" t="str" cm="1">
        <f t="array" ref="D186">_xlfn.XLOOKUP(_xlfn.SINGLE(A:A),'Customer Name'!A:A,Table14_3[[#All],[Last Name]])</f>
        <v>Silva</v>
      </c>
      <c r="E186" s="32">
        <f>_xlfn.XLOOKUP(A:A,'Medical Examination'!A:A,'Medical Examination'!B:B)</f>
        <v>37.18</v>
      </c>
      <c r="F186" s="32">
        <f>_xlfn.XLOOKUP(A:A,'Medical Examination'!A:A,'Medical Examination'!C:C)</f>
        <v>6.75</v>
      </c>
      <c r="G186" s="33" t="str">
        <f>_xlfn.XLOOKUP(A:A,'Medical Examination'!A:A,'Medical Examination'!D:D)</f>
        <v>yes</v>
      </c>
      <c r="H186" s="33" t="str">
        <f>_xlfn.XLOOKUP(A:A,'Medical Examination'!A:A,'Medical Examination'!E:E)</f>
        <v>No</v>
      </c>
      <c r="I186" s="33" t="str">
        <f>_xlfn.XLOOKUP(A:A,'Medical Examination'!A:A,'Medical Examination'!F:F)</f>
        <v>No</v>
      </c>
      <c r="J186" s="33">
        <f>_xlfn.XLOOKUP(A:A,'Medical Examination'!A:A,'Medical Examination'!G:G)</f>
        <v>2</v>
      </c>
      <c r="K186" s="33" t="str">
        <f>_xlfn.XLOOKUP(A:A,'Medical Examination'!A:A,'Medical Examination'!H:H)</f>
        <v>yes</v>
      </c>
      <c r="L186" s="32" t="str">
        <f>_xlfn.XLOOKUP(A:A,'Medical Examination'!A:A,'Medical Examination'!I:I)</f>
        <v>Obesity</v>
      </c>
      <c r="M186" s="31" t="str">
        <f>_xlfn.XLOOKUP(A:A,'Medical Examination'!A:A,'Medical Examination'!J:J)</f>
        <v>Diabetic</v>
      </c>
      <c r="N186" s="34">
        <f>_xlfn.XLOOKUP(Healthcare!A:A,Table4_2[Customer ID],Table4_2[Date of Birth])</f>
        <v>25763</v>
      </c>
      <c r="O186" s="35">
        <f>_xlfn.XLOOKUP(A:A,Table4_2[Customer ID],Table4_2[Charges])</f>
        <v>36786.370000000003</v>
      </c>
      <c r="P186" s="33" t="str">
        <f>_xlfn.XLOOKUP(A:A,Table4_2[Customer ID],Table4_2[Hospital tier])</f>
        <v>tier - 1</v>
      </c>
      <c r="Q186" s="33" t="str">
        <f>_xlfn.XLOOKUP(A:A,'Hospital details'!A:A,'Hospital details'!F:F)</f>
        <v>tier - 1</v>
      </c>
      <c r="R186" s="33" t="str">
        <f>_xlfn.XLOOKUP(Healthcare!A:A,'Hospital details'!A:A,'Hospital details'!G:G)</f>
        <v>R1011</v>
      </c>
      <c r="S186" s="36">
        <f>_xlfn.XLOOKUP(A:A,'Hospital details'!A:A,'Hospital details'!H:H)</f>
        <v>52</v>
      </c>
      <c r="T186" s="8"/>
    </row>
    <row r="187" spans="1:20" ht="18" x14ac:dyDescent="0.35">
      <c r="A187" s="37" t="s">
        <v>191</v>
      </c>
      <c r="B187" s="31" t="str" cm="1">
        <f t="array" ref="B187">_xlfn.XLOOKUP(_xlfn.SINGLE(A:A),'Customer Name'!A:A,Table14_3[[#All],[Title]])</f>
        <v>Ms</v>
      </c>
      <c r="C187" s="32" t="str" cm="1">
        <f t="array" ref="C187">_xlfn.XLOOKUP(_xlfn.SINGLE(A:A),'Customer Name'!A:A,Table14_3[[#All],[First Name]])</f>
        <v>Amy</v>
      </c>
      <c r="D187" s="32" t="str" cm="1">
        <f t="array" ref="D187">_xlfn.XLOOKUP(_xlfn.SINGLE(A:A),'Customer Name'!A:A,Table14_3[[#All],[Last Name]])</f>
        <v>Bugala</v>
      </c>
      <c r="E187" s="32">
        <f>_xlfn.XLOOKUP(A:A,'Medical Examination'!A:A,'Medical Examination'!B:B)</f>
        <v>33.33</v>
      </c>
      <c r="F187" s="32">
        <f>_xlfn.XLOOKUP(A:A,'Medical Examination'!A:A,'Medical Examination'!C:C)</f>
        <v>9.26</v>
      </c>
      <c r="G187" s="33" t="str">
        <f>_xlfn.XLOOKUP(A:A,'Medical Examination'!A:A,'Medical Examination'!D:D)</f>
        <v>yes</v>
      </c>
      <c r="H187" s="33" t="str">
        <f>_xlfn.XLOOKUP(A:A,'Medical Examination'!A:A,'Medical Examination'!E:E)</f>
        <v>No</v>
      </c>
      <c r="I187" s="33" t="str">
        <f>_xlfn.XLOOKUP(A:A,'Medical Examination'!A:A,'Medical Examination'!F:F)</f>
        <v>No</v>
      </c>
      <c r="J187" s="33">
        <f>_xlfn.XLOOKUP(A:A,'Medical Examination'!A:A,'Medical Examination'!G:G)</f>
        <v>2</v>
      </c>
      <c r="K187" s="33" t="str">
        <f>_xlfn.XLOOKUP(A:A,'Medical Examination'!A:A,'Medical Examination'!H:H)</f>
        <v>No</v>
      </c>
      <c r="L187" s="32" t="str">
        <f>_xlfn.XLOOKUP(A:A,'Medical Examination'!A:A,'Medical Examination'!I:I)</f>
        <v>Obesity</v>
      </c>
      <c r="M187" s="31" t="str">
        <f>_xlfn.XLOOKUP(A:A,'Medical Examination'!A:A,'Medical Examination'!J:J)</f>
        <v>Diabetic</v>
      </c>
      <c r="N187" s="34">
        <f>_xlfn.XLOOKUP(Healthcare!A:A,Table4_2[Customer ID],Table4_2[Date of Birth])</f>
        <v>22491</v>
      </c>
      <c r="O187" s="35">
        <f>_xlfn.XLOOKUP(A:A,Table4_2[Customer ID],Table4_2[Charges])</f>
        <v>36580.28</v>
      </c>
      <c r="P187" s="33" t="str">
        <f>_xlfn.XLOOKUP(A:A,Table4_2[Customer ID],Table4_2[Hospital tier])</f>
        <v>tier - 2</v>
      </c>
      <c r="Q187" s="33" t="str">
        <f>_xlfn.XLOOKUP(A:A,'Hospital details'!A:A,'Hospital details'!F:F)</f>
        <v>tier - 2</v>
      </c>
      <c r="R187" s="33" t="str">
        <f>_xlfn.XLOOKUP(Healthcare!A:A,'Hospital details'!A:A,'Hospital details'!G:G)</f>
        <v>R1013</v>
      </c>
      <c r="S187" s="36">
        <f>_xlfn.XLOOKUP(A:A,'Hospital details'!A:A,'Hospital details'!H:H)</f>
        <v>61</v>
      </c>
      <c r="T187" s="8"/>
    </row>
    <row r="188" spans="1:20" ht="18" x14ac:dyDescent="0.35">
      <c r="A188" s="37" t="s">
        <v>192</v>
      </c>
      <c r="B188" s="31" t="str" cm="1">
        <f t="array" ref="B188">_xlfn.XLOOKUP(_xlfn.SINGLE(A:A),'Customer Name'!A:A,Table14_3[[#All],[Title]])</f>
        <v>Ms</v>
      </c>
      <c r="C188" s="32" t="str" cm="1">
        <f t="array" ref="C188">_xlfn.XLOOKUP(_xlfn.SINGLE(A:A),'Customer Name'!A:A,Table14_3[[#All],[First Name]])</f>
        <v>Andrew P</v>
      </c>
      <c r="D188" s="32" t="str" cm="1">
        <f t="array" ref="D188">_xlfn.XLOOKUP(_xlfn.SINGLE(A:A),'Customer Name'!A:A,Table14_3[[#All],[Last Name]])</f>
        <v>Dublin</v>
      </c>
      <c r="E188" s="32">
        <f>_xlfn.XLOOKUP(A:A,'Medical Examination'!A:A,'Medical Examination'!B:B)</f>
        <v>53.21</v>
      </c>
      <c r="F188" s="32">
        <f>_xlfn.XLOOKUP(A:A,'Medical Examination'!A:A,'Medical Examination'!C:C)</f>
        <v>4.2699999999999996</v>
      </c>
      <c r="G188" s="33" t="str">
        <f>_xlfn.XLOOKUP(A:A,'Medical Examination'!A:A,'Medical Examination'!D:D)</f>
        <v>No</v>
      </c>
      <c r="H188" s="33" t="str">
        <f>_xlfn.XLOOKUP(A:A,'Medical Examination'!A:A,'Medical Examination'!E:E)</f>
        <v>No</v>
      </c>
      <c r="I188" s="33" t="str">
        <f>_xlfn.XLOOKUP(A:A,'Medical Examination'!A:A,'Medical Examination'!F:F)</f>
        <v>No</v>
      </c>
      <c r="J188" s="33">
        <f>_xlfn.XLOOKUP(A:A,'Medical Examination'!A:A,'Medical Examination'!G:G)</f>
        <v>1</v>
      </c>
      <c r="K188" s="33" t="str">
        <f>_xlfn.XLOOKUP(A:A,'Medical Examination'!A:A,'Medical Examination'!H:H)</f>
        <v>yes</v>
      </c>
      <c r="L188" s="32" t="str">
        <f>_xlfn.XLOOKUP(A:A,'Medical Examination'!A:A,'Medical Examination'!I:I)</f>
        <v>Obesity</v>
      </c>
      <c r="M188" s="31" t="str">
        <f>_xlfn.XLOOKUP(A:A,'Medical Examination'!A:A,'Medical Examination'!J:J)</f>
        <v>Normal</v>
      </c>
      <c r="N188" s="34">
        <f>_xlfn.XLOOKUP(Healthcare!A:A,Table4_2[Customer ID],Table4_2[Date of Birth])</f>
        <v>33886</v>
      </c>
      <c r="O188" s="35">
        <f>_xlfn.XLOOKUP(A:A,Table4_2[Customer ID],Table4_2[Charges])</f>
        <v>36572.800000000003</v>
      </c>
      <c r="P188" s="33" t="str">
        <f>_xlfn.XLOOKUP(A:A,Table4_2[Customer ID],Table4_2[Hospital tier])</f>
        <v>tier - 1</v>
      </c>
      <c r="Q188" s="33" t="str">
        <f>_xlfn.XLOOKUP(A:A,'Hospital details'!A:A,'Hospital details'!F:F)</f>
        <v>tier - 2</v>
      </c>
      <c r="R188" s="33" t="str">
        <f>_xlfn.XLOOKUP(Healthcare!A:A,'Hospital details'!A:A,'Hospital details'!G:G)</f>
        <v>R1011</v>
      </c>
      <c r="S188" s="36">
        <f>_xlfn.XLOOKUP(A:A,'Hospital details'!A:A,'Hospital details'!H:H)</f>
        <v>30</v>
      </c>
      <c r="T188" s="8"/>
    </row>
    <row r="189" spans="1:20" ht="18" x14ac:dyDescent="0.35">
      <c r="A189" s="37" t="s">
        <v>193</v>
      </c>
      <c r="B189" s="31" t="str" cm="1">
        <f t="array" ref="B189">_xlfn.XLOOKUP(_xlfn.SINGLE(A:A),'Customer Name'!A:A,Table14_3[[#All],[Title]])</f>
        <v>Mr</v>
      </c>
      <c r="C189" s="32" t="str" cm="1">
        <f t="array" ref="C189">_xlfn.XLOOKUP(_xlfn.SINGLE(A:A),'Customer Name'!A:A,Table14_3[[#All],[First Name]])</f>
        <v>George M</v>
      </c>
      <c r="D189" s="32" t="str" cm="1">
        <f t="array" ref="D189">_xlfn.XLOOKUP(_xlfn.SINGLE(A:A),'Customer Name'!A:A,Table14_3[[#All],[Last Name]])</f>
        <v>Cleland</v>
      </c>
      <c r="E189" s="32">
        <f>_xlfn.XLOOKUP(A:A,'Medical Examination'!A:A,'Medical Examination'!B:B)</f>
        <v>38.729999999999997</v>
      </c>
      <c r="F189" s="32">
        <f>_xlfn.XLOOKUP(A:A,'Medical Examination'!A:A,'Medical Examination'!C:C)</f>
        <v>11.51</v>
      </c>
      <c r="G189" s="33" t="str">
        <f>_xlfn.XLOOKUP(A:A,'Medical Examination'!A:A,'Medical Examination'!D:D)</f>
        <v>No</v>
      </c>
      <c r="H189" s="33" t="str">
        <f>_xlfn.XLOOKUP(A:A,'Medical Examination'!A:A,'Medical Examination'!E:E)</f>
        <v>No</v>
      </c>
      <c r="I189" s="33" t="str">
        <f>_xlfn.XLOOKUP(A:A,'Medical Examination'!A:A,'Medical Examination'!F:F)</f>
        <v>No</v>
      </c>
      <c r="J189" s="33">
        <f>_xlfn.XLOOKUP(A:A,'Medical Examination'!A:A,'Medical Examination'!G:G)</f>
        <v>2</v>
      </c>
      <c r="K189" s="33" t="str">
        <f>_xlfn.XLOOKUP(A:A,'Medical Examination'!A:A,'Medical Examination'!H:H)</f>
        <v>yes</v>
      </c>
      <c r="L189" s="32" t="str">
        <f>_xlfn.XLOOKUP(A:A,'Medical Examination'!A:A,'Medical Examination'!I:I)</f>
        <v>Obesity</v>
      </c>
      <c r="M189" s="31" t="str">
        <f>_xlfn.XLOOKUP(A:A,'Medical Examination'!A:A,'Medical Examination'!J:J)</f>
        <v>Diabetic</v>
      </c>
      <c r="N189" s="34">
        <f>_xlfn.XLOOKUP(Healthcare!A:A,Table4_2[Customer ID],Table4_2[Date of Birth])</f>
        <v>26885</v>
      </c>
      <c r="O189" s="35">
        <f>_xlfn.XLOOKUP(A:A,Table4_2[Customer ID],Table4_2[Charges])</f>
        <v>36541.550000000003</v>
      </c>
      <c r="P189" s="33" t="str">
        <f>_xlfn.XLOOKUP(A:A,Table4_2[Customer ID],Table4_2[Hospital tier])</f>
        <v>tier - 2</v>
      </c>
      <c r="Q189" s="33" t="str">
        <f>_xlfn.XLOOKUP(A:A,'Hospital details'!A:A,'Hospital details'!F:F)</f>
        <v>tier - 3</v>
      </c>
      <c r="R189" s="33" t="str">
        <f>_xlfn.XLOOKUP(Healthcare!A:A,'Hospital details'!A:A,'Hospital details'!G:G)</f>
        <v>R1011</v>
      </c>
      <c r="S189" s="36">
        <f>_xlfn.XLOOKUP(A:A,'Hospital details'!A:A,'Hospital details'!H:H)</f>
        <v>49</v>
      </c>
      <c r="T189" s="8"/>
    </row>
    <row r="190" spans="1:20" ht="18" x14ac:dyDescent="0.35">
      <c r="A190" s="37" t="s">
        <v>194</v>
      </c>
      <c r="B190" s="31" t="str" cm="1">
        <f t="array" ref="B190">_xlfn.XLOOKUP(_xlfn.SINGLE(A:A),'Customer Name'!A:A,Table14_3[[#All],[Title]])</f>
        <v>Mr</v>
      </c>
      <c r="C190" s="32" t="str" cm="1">
        <f t="array" ref="C190">_xlfn.XLOOKUP(_xlfn.SINGLE(A:A),'Customer Name'!A:A,Table14_3[[#All],[First Name]])</f>
        <v>Sarah</v>
      </c>
      <c r="D190" s="32" t="str" cm="1">
        <f t="array" ref="D190">_xlfn.XLOOKUP(_xlfn.SINGLE(A:A),'Customer Name'!A:A,Table14_3[[#All],[Last Name]])</f>
        <v>Evans</v>
      </c>
      <c r="E190" s="32">
        <f>_xlfn.XLOOKUP(A:A,'Medical Examination'!A:A,'Medical Examination'!B:B)</f>
        <v>29.73</v>
      </c>
      <c r="F190" s="32">
        <f>_xlfn.XLOOKUP(A:A,'Medical Examination'!A:A,'Medical Examination'!C:C)</f>
        <v>7.22</v>
      </c>
      <c r="G190" s="33" t="str">
        <f>_xlfn.XLOOKUP(A:A,'Medical Examination'!A:A,'Medical Examination'!D:D)</f>
        <v>No</v>
      </c>
      <c r="H190" s="33" t="str">
        <f>_xlfn.XLOOKUP(A:A,'Medical Examination'!A:A,'Medical Examination'!E:E)</f>
        <v>No</v>
      </c>
      <c r="I190" s="33" t="str">
        <f>_xlfn.XLOOKUP(A:A,'Medical Examination'!A:A,'Medical Examination'!F:F)</f>
        <v>No</v>
      </c>
      <c r="J190" s="33">
        <f>_xlfn.XLOOKUP(A:A,'Medical Examination'!A:A,'Medical Examination'!G:G)</f>
        <v>0</v>
      </c>
      <c r="K190" s="33" t="str">
        <f>_xlfn.XLOOKUP(A:A,'Medical Examination'!A:A,'Medical Examination'!H:H)</f>
        <v>yes</v>
      </c>
      <c r="L190" s="32" t="str">
        <f>_xlfn.XLOOKUP(A:A,'Medical Examination'!A:A,'Medical Examination'!I:I)</f>
        <v>Overweight</v>
      </c>
      <c r="M190" s="31" t="str">
        <f>_xlfn.XLOOKUP(A:A,'Medical Examination'!A:A,'Medical Examination'!J:J)</f>
        <v>Diabetic</v>
      </c>
      <c r="N190" s="34">
        <f>_xlfn.XLOOKUP(Healthcare!A:A,Table4_2[Customer ID],Table4_2[Date of Birth])</f>
        <v>22969</v>
      </c>
      <c r="O190" s="35">
        <f>_xlfn.XLOOKUP(A:A,Table4_2[Customer ID],Table4_2[Charges])</f>
        <v>36445.550000000003</v>
      </c>
      <c r="P190" s="33" t="str">
        <f>_xlfn.XLOOKUP(A:A,Table4_2[Customer ID],Table4_2[Hospital tier])</f>
        <v>tier - 2</v>
      </c>
      <c r="Q190" s="33" t="str">
        <f>_xlfn.XLOOKUP(A:A,'Hospital details'!A:A,'Hospital details'!F:F)</f>
        <v>tier - 2</v>
      </c>
      <c r="R190" s="33" t="str">
        <f>_xlfn.XLOOKUP(Healthcare!A:A,'Hospital details'!A:A,'Hospital details'!G:G)</f>
        <v>R1011</v>
      </c>
      <c r="S190" s="36">
        <f>_xlfn.XLOOKUP(A:A,'Hospital details'!A:A,'Hospital details'!H:H)</f>
        <v>60</v>
      </c>
      <c r="T190" s="8"/>
    </row>
    <row r="191" spans="1:20" ht="18" x14ac:dyDescent="0.35">
      <c r="A191" s="37" t="s">
        <v>195</v>
      </c>
      <c r="B191" s="31" t="str" cm="1">
        <f t="array" ref="B191">_xlfn.XLOOKUP(_xlfn.SINGLE(A:A),'Customer Name'!A:A,Table14_3[[#All],[Title]])</f>
        <v>Ms</v>
      </c>
      <c r="C191" s="32" t="str" cm="1">
        <f t="array" ref="C191">_xlfn.XLOOKUP(_xlfn.SINGLE(A:A),'Customer Name'!A:A,Table14_3[[#All],[First Name]])</f>
        <v>Lara</v>
      </c>
      <c r="D191" s="32" t="str" cm="1">
        <f t="array" ref="D191">_xlfn.XLOOKUP(_xlfn.SINGLE(A:A),'Customer Name'!A:A,Table14_3[[#All],[Last Name]])</f>
        <v>Boyd</v>
      </c>
      <c r="E191" s="32">
        <f>_xlfn.XLOOKUP(A:A,'Medical Examination'!A:A,'Medical Examination'!B:B)</f>
        <v>34.700000000000003</v>
      </c>
      <c r="F191" s="32">
        <f>_xlfn.XLOOKUP(A:A,'Medical Examination'!A:A,'Medical Examination'!C:C)</f>
        <v>4.37</v>
      </c>
      <c r="G191" s="33" t="str">
        <f>_xlfn.XLOOKUP(A:A,'Medical Examination'!A:A,'Medical Examination'!D:D)</f>
        <v>No</v>
      </c>
      <c r="H191" s="33" t="str">
        <f>_xlfn.XLOOKUP(A:A,'Medical Examination'!A:A,'Medical Examination'!E:E)</f>
        <v>No</v>
      </c>
      <c r="I191" s="33" t="str">
        <f>_xlfn.XLOOKUP(A:A,'Medical Examination'!A:A,'Medical Examination'!F:F)</f>
        <v>Yes</v>
      </c>
      <c r="J191" s="33">
        <f>_xlfn.XLOOKUP(A:A,'Medical Examination'!A:A,'Medical Examination'!G:G)</f>
        <v>1</v>
      </c>
      <c r="K191" s="33" t="str">
        <f>_xlfn.XLOOKUP(A:A,'Medical Examination'!A:A,'Medical Examination'!H:H)</f>
        <v>yes</v>
      </c>
      <c r="L191" s="32" t="str">
        <f>_xlfn.XLOOKUP(A:A,'Medical Examination'!A:A,'Medical Examination'!I:I)</f>
        <v>Obesity</v>
      </c>
      <c r="M191" s="31" t="str">
        <f>_xlfn.XLOOKUP(A:A,'Medical Examination'!A:A,'Medical Examination'!J:J)</f>
        <v>Normal</v>
      </c>
      <c r="N191" s="34">
        <f>_xlfn.XLOOKUP(Healthcare!A:A,Table4_2[Customer ID],Table4_2[Date of Birth])</f>
        <v>37964</v>
      </c>
      <c r="O191" s="35">
        <f>_xlfn.XLOOKUP(A:A,Table4_2[Customer ID],Table4_2[Charges])</f>
        <v>36397.58</v>
      </c>
      <c r="P191" s="33" t="str">
        <f>_xlfn.XLOOKUP(A:A,Table4_2[Customer ID],Table4_2[Hospital tier])</f>
        <v>tier - 2</v>
      </c>
      <c r="Q191" s="33" t="str">
        <f>_xlfn.XLOOKUP(A:A,'Hospital details'!A:A,'Hospital details'!F:F)</f>
        <v>tier - 3</v>
      </c>
      <c r="R191" s="33" t="str">
        <f>_xlfn.XLOOKUP(Healthcare!A:A,'Hospital details'!A:A,'Hospital details'!G:G)</f>
        <v>R1011</v>
      </c>
      <c r="S191" s="36">
        <f>_xlfn.XLOOKUP(A:A,'Hospital details'!A:A,'Hospital details'!H:H)</f>
        <v>19</v>
      </c>
      <c r="T191" s="8"/>
    </row>
    <row r="192" spans="1:20" ht="18" x14ac:dyDescent="0.35">
      <c r="A192" s="37" t="s">
        <v>196</v>
      </c>
      <c r="B192" s="31" t="str" cm="1">
        <f t="array" ref="B192">_xlfn.XLOOKUP(_xlfn.SINGLE(A:A),'Customer Name'!A:A,Table14_3[[#All],[Title]])</f>
        <v>Mr</v>
      </c>
      <c r="C192" s="32" t="str" cm="1">
        <f t="array" ref="C192">_xlfn.XLOOKUP(_xlfn.SINGLE(A:A),'Customer Name'!A:A,Table14_3[[#All],[First Name]])</f>
        <v>Sebastien</v>
      </c>
      <c r="D192" s="32" t="str" cm="1">
        <f t="array" ref="D192">_xlfn.XLOOKUP(_xlfn.SINGLE(A:A),'Customer Name'!A:A,Table14_3[[#All],[Last Name]])</f>
        <v>Roulier</v>
      </c>
      <c r="E192" s="32">
        <f>_xlfn.XLOOKUP(A:A,'Medical Examination'!A:A,'Medical Examination'!B:B)</f>
        <v>38.28</v>
      </c>
      <c r="F192" s="32">
        <f>_xlfn.XLOOKUP(A:A,'Medical Examination'!A:A,'Medical Examination'!C:C)</f>
        <v>11.56</v>
      </c>
      <c r="G192" s="33" t="str">
        <f>_xlfn.XLOOKUP(A:A,'Medical Examination'!A:A,'Medical Examination'!D:D)</f>
        <v>yes</v>
      </c>
      <c r="H192" s="33" t="str">
        <f>_xlfn.XLOOKUP(A:A,'Medical Examination'!A:A,'Medical Examination'!E:E)</f>
        <v>No</v>
      </c>
      <c r="I192" s="33" t="str">
        <f>_xlfn.XLOOKUP(A:A,'Medical Examination'!A:A,'Medical Examination'!F:F)</f>
        <v>No</v>
      </c>
      <c r="J192" s="33">
        <f>_xlfn.XLOOKUP(A:A,'Medical Examination'!A:A,'Medical Examination'!G:G)</f>
        <v>1</v>
      </c>
      <c r="K192" s="33" t="str">
        <f>_xlfn.XLOOKUP(A:A,'Medical Examination'!A:A,'Medical Examination'!H:H)</f>
        <v>yes</v>
      </c>
      <c r="L192" s="32" t="str">
        <f>_xlfn.XLOOKUP(A:A,'Medical Examination'!A:A,'Medical Examination'!I:I)</f>
        <v>Obesity</v>
      </c>
      <c r="M192" s="31" t="str">
        <f>_xlfn.XLOOKUP(A:A,'Medical Examination'!A:A,'Medical Examination'!J:J)</f>
        <v>Diabetic</v>
      </c>
      <c r="N192" s="34">
        <f>_xlfn.XLOOKUP(Healthcare!A:A,Table4_2[Customer ID],Table4_2[Date of Birth])</f>
        <v>27550</v>
      </c>
      <c r="O192" s="35">
        <f>_xlfn.XLOOKUP(A:A,Table4_2[Customer ID],Table4_2[Charges])</f>
        <v>36350.71</v>
      </c>
      <c r="P192" s="33" t="str">
        <f>_xlfn.XLOOKUP(A:A,Table4_2[Customer ID],Table4_2[Hospital tier])</f>
        <v>tier - 1</v>
      </c>
      <c r="Q192" s="33" t="str">
        <f>_xlfn.XLOOKUP(A:A,'Hospital details'!A:A,'Hospital details'!F:F)</f>
        <v>tier - 2</v>
      </c>
      <c r="R192" s="33" t="str">
        <f>_xlfn.XLOOKUP(Healthcare!A:A,'Hospital details'!A:A,'Hospital details'!G:G)</f>
        <v>R1011</v>
      </c>
      <c r="S192" s="36">
        <f>_xlfn.XLOOKUP(A:A,'Hospital details'!A:A,'Hospital details'!H:H)</f>
        <v>48</v>
      </c>
      <c r="T192" s="8"/>
    </row>
    <row r="193" spans="1:20" ht="18" x14ac:dyDescent="0.35">
      <c r="A193" s="37" t="s">
        <v>197</v>
      </c>
      <c r="B193" s="31" t="str" cm="1">
        <f t="array" ref="B193">_xlfn.XLOOKUP(_xlfn.SINGLE(A:A),'Customer Name'!A:A,Table14_3[[#All],[Title]])</f>
        <v>Mr</v>
      </c>
      <c r="C193" s="32" t="str" cm="1">
        <f t="array" ref="C193">_xlfn.XLOOKUP(_xlfn.SINGLE(A:A),'Customer Name'!A:A,Table14_3[[#All],[First Name]])</f>
        <v>Padraig</v>
      </c>
      <c r="D193" s="32" t="str" cm="1">
        <f t="array" ref="D193">_xlfn.XLOOKUP(_xlfn.SINGLE(A:A),'Customer Name'!A:A,Table14_3[[#All],[Last Name]])</f>
        <v>Mullins</v>
      </c>
      <c r="E193" s="32">
        <f>_xlfn.XLOOKUP(A:A,'Medical Examination'!A:A,'Medical Examination'!B:B)</f>
        <v>33.57</v>
      </c>
      <c r="F193" s="32">
        <f>_xlfn.XLOOKUP(A:A,'Medical Examination'!A:A,'Medical Examination'!C:C)</f>
        <v>8.82</v>
      </c>
      <c r="G193" s="33" t="str">
        <f>_xlfn.XLOOKUP(A:A,'Medical Examination'!A:A,'Medical Examination'!D:D)</f>
        <v>yes</v>
      </c>
      <c r="H193" s="33" t="str">
        <f>_xlfn.XLOOKUP(A:A,'Medical Examination'!A:A,'Medical Examination'!E:E)</f>
        <v>No</v>
      </c>
      <c r="I193" s="33" t="str">
        <f>_xlfn.XLOOKUP(A:A,'Medical Examination'!A:A,'Medical Examination'!F:F)</f>
        <v>No</v>
      </c>
      <c r="J193" s="33">
        <f>_xlfn.XLOOKUP(A:A,'Medical Examination'!A:A,'Medical Examination'!G:G)</f>
        <v>0</v>
      </c>
      <c r="K193" s="33" t="str">
        <f>_xlfn.XLOOKUP(A:A,'Medical Examination'!A:A,'Medical Examination'!H:H)</f>
        <v>yes</v>
      </c>
      <c r="L193" s="32" t="str">
        <f>_xlfn.XLOOKUP(A:A,'Medical Examination'!A:A,'Medical Examination'!I:I)</f>
        <v>Obesity</v>
      </c>
      <c r="M193" s="31" t="str">
        <f>_xlfn.XLOOKUP(A:A,'Medical Examination'!A:A,'Medical Examination'!J:J)</f>
        <v>Diabetic</v>
      </c>
      <c r="N193" s="34">
        <f>_xlfn.XLOOKUP(Healthcare!A:A,Table4_2[Customer ID],Table4_2[Date of Birth])</f>
        <v>24763</v>
      </c>
      <c r="O193" s="35">
        <f>_xlfn.XLOOKUP(A:A,Table4_2[Customer ID],Table4_2[Charges])</f>
        <v>36332.449999999997</v>
      </c>
      <c r="P193" s="33" t="str">
        <f>_xlfn.XLOOKUP(A:A,Table4_2[Customer ID],Table4_2[Hospital tier])</f>
        <v>tier - 1</v>
      </c>
      <c r="Q193" s="33" t="str">
        <f>_xlfn.XLOOKUP(A:A,'Hospital details'!A:A,'Hospital details'!F:F)</f>
        <v>tier - 3</v>
      </c>
      <c r="R193" s="33" t="str">
        <f>_xlfn.XLOOKUP(Healthcare!A:A,'Hospital details'!A:A,'Hospital details'!G:G)</f>
        <v>R1011</v>
      </c>
      <c r="S193" s="36">
        <f>_xlfn.XLOOKUP(A:A,'Hospital details'!A:A,'Hospital details'!H:H)</f>
        <v>55</v>
      </c>
      <c r="T193" s="8"/>
    </row>
    <row r="194" spans="1:20" ht="18" x14ac:dyDescent="0.35">
      <c r="A194" s="37" t="s">
        <v>198</v>
      </c>
      <c r="B194" s="31" t="str" cm="1">
        <f t="array" ref="B194">_xlfn.XLOOKUP(_xlfn.SINGLE(A:A),'Customer Name'!A:A,Table14_3[[#All],[Title]])</f>
        <v>Ms</v>
      </c>
      <c r="C194" s="32" t="str" cm="1">
        <f t="array" ref="C194">_xlfn.XLOOKUP(_xlfn.SINGLE(A:A),'Customer Name'!A:A,Table14_3[[#All],[First Name]])</f>
        <v>Heather</v>
      </c>
      <c r="D194" s="32" t="str" cm="1">
        <f t="array" ref="D194">_xlfn.XLOOKUP(_xlfn.SINGLE(A:A),'Customer Name'!A:A,Table14_3[[#All],[Last Name]])</f>
        <v>Hofmann</v>
      </c>
      <c r="E194" s="32">
        <f>_xlfn.XLOOKUP(A:A,'Medical Examination'!A:A,'Medical Examination'!B:B)</f>
        <v>52.06</v>
      </c>
      <c r="F194" s="32">
        <f>_xlfn.XLOOKUP(A:A,'Medical Examination'!A:A,'Medical Examination'!C:C)</f>
        <v>4.6900000000000004</v>
      </c>
      <c r="G194" s="33" t="str">
        <f>_xlfn.XLOOKUP(A:A,'Medical Examination'!A:A,'Medical Examination'!D:D)</f>
        <v>No</v>
      </c>
      <c r="H194" s="33" t="str">
        <f>_xlfn.XLOOKUP(A:A,'Medical Examination'!A:A,'Medical Examination'!E:E)</f>
        <v>No</v>
      </c>
      <c r="I194" s="33" t="str">
        <f>_xlfn.XLOOKUP(A:A,'Medical Examination'!A:A,'Medical Examination'!F:F)</f>
        <v>No</v>
      </c>
      <c r="J194" s="33">
        <f>_xlfn.XLOOKUP(A:A,'Medical Examination'!A:A,'Medical Examination'!G:G)</f>
        <v>1</v>
      </c>
      <c r="K194" s="33" t="str">
        <f>_xlfn.XLOOKUP(A:A,'Medical Examination'!A:A,'Medical Examination'!H:H)</f>
        <v>yes</v>
      </c>
      <c r="L194" s="32" t="str">
        <f>_xlfn.XLOOKUP(A:A,'Medical Examination'!A:A,'Medical Examination'!I:I)</f>
        <v>Obesity</v>
      </c>
      <c r="M194" s="31" t="str">
        <f>_xlfn.XLOOKUP(A:A,'Medical Examination'!A:A,'Medical Examination'!J:J)</f>
        <v>Normal</v>
      </c>
      <c r="N194" s="34">
        <f>_xlfn.XLOOKUP(Healthcare!A:A,Table4_2[Customer ID],Table4_2[Date of Birth])</f>
        <v>33771</v>
      </c>
      <c r="O194" s="35">
        <f>_xlfn.XLOOKUP(A:A,Table4_2[Customer ID],Table4_2[Charges])</f>
        <v>36314.050000000003</v>
      </c>
      <c r="P194" s="33" t="str">
        <f>_xlfn.XLOOKUP(A:A,Table4_2[Customer ID],Table4_2[Hospital tier])</f>
        <v>tier - 2</v>
      </c>
      <c r="Q194" s="33" t="str">
        <f>_xlfn.XLOOKUP(A:A,'Hospital details'!A:A,'Hospital details'!F:F)</f>
        <v>tier - 2</v>
      </c>
      <c r="R194" s="33" t="str">
        <f>_xlfn.XLOOKUP(Healthcare!A:A,'Hospital details'!A:A,'Hospital details'!G:G)</f>
        <v>R1011</v>
      </c>
      <c r="S194" s="36">
        <f>_xlfn.XLOOKUP(A:A,'Hospital details'!A:A,'Hospital details'!H:H)</f>
        <v>30</v>
      </c>
      <c r="T194" s="8"/>
    </row>
    <row r="195" spans="1:20" ht="18" x14ac:dyDescent="0.35">
      <c r="A195" s="37" t="s">
        <v>199</v>
      </c>
      <c r="B195" s="31" t="str" cm="1">
        <f t="array" ref="B195">_xlfn.XLOOKUP(_xlfn.SINGLE(A:A),'Customer Name'!A:A,Table14_3[[#All],[Title]])</f>
        <v>Mr</v>
      </c>
      <c r="C195" s="32" t="str" cm="1">
        <f t="array" ref="C195">_xlfn.XLOOKUP(_xlfn.SINGLE(A:A),'Customer Name'!A:A,Table14_3[[#All],[First Name]])</f>
        <v>Jorge</v>
      </c>
      <c r="D195" s="32" t="str" cm="1">
        <f t="array" ref="D195">_xlfn.XLOOKUP(_xlfn.SINGLE(A:A),'Customer Name'!A:A,Table14_3[[#All],[Last Name]])</f>
        <v>Garcia Garcia</v>
      </c>
      <c r="E195" s="32">
        <f>_xlfn.XLOOKUP(A:A,'Medical Examination'!A:A,'Medical Examination'!B:B)</f>
        <v>38.17</v>
      </c>
      <c r="F195" s="32">
        <f>_xlfn.XLOOKUP(A:A,'Medical Examination'!A:A,'Medical Examination'!C:C)</f>
        <v>4.53</v>
      </c>
      <c r="G195" s="33" t="str">
        <f>_xlfn.XLOOKUP(A:A,'Medical Examination'!A:A,'Medical Examination'!D:D)</f>
        <v>No</v>
      </c>
      <c r="H195" s="33" t="str">
        <f>_xlfn.XLOOKUP(A:A,'Medical Examination'!A:A,'Medical Examination'!E:E)</f>
        <v>yes</v>
      </c>
      <c r="I195" s="33" t="str">
        <f>_xlfn.XLOOKUP(A:A,'Medical Examination'!A:A,'Medical Examination'!F:F)</f>
        <v>No</v>
      </c>
      <c r="J195" s="33">
        <f>_xlfn.XLOOKUP(A:A,'Medical Examination'!A:A,'Medical Examination'!G:G)</f>
        <v>1</v>
      </c>
      <c r="K195" s="33" t="str">
        <f>_xlfn.XLOOKUP(A:A,'Medical Examination'!A:A,'Medical Examination'!H:H)</f>
        <v>yes</v>
      </c>
      <c r="L195" s="32" t="str">
        <f>_xlfn.XLOOKUP(A:A,'Medical Examination'!A:A,'Medical Examination'!I:I)</f>
        <v>Obesity</v>
      </c>
      <c r="M195" s="31" t="str">
        <f>_xlfn.XLOOKUP(A:A,'Medical Examination'!A:A,'Medical Examination'!J:J)</f>
        <v>Normal</v>
      </c>
      <c r="N195" s="34">
        <f>_xlfn.XLOOKUP(Healthcare!A:A,Table4_2[Customer ID],Table4_2[Date of Birth])</f>
        <v>38346</v>
      </c>
      <c r="O195" s="35">
        <f>_xlfn.XLOOKUP(A:A,Table4_2[Customer ID],Table4_2[Charges])</f>
        <v>36307.800000000003</v>
      </c>
      <c r="P195" s="33" t="str">
        <f>_xlfn.XLOOKUP(A:A,Table4_2[Customer ID],Table4_2[Hospital tier])</f>
        <v>tier - 1</v>
      </c>
      <c r="Q195" s="33" t="str">
        <f>_xlfn.XLOOKUP(A:A,'Hospital details'!A:A,'Hospital details'!F:F)</f>
        <v>tier - 2</v>
      </c>
      <c r="R195" s="33" t="str">
        <f>_xlfn.XLOOKUP(Healthcare!A:A,'Hospital details'!A:A,'Hospital details'!G:G)</f>
        <v>R1013</v>
      </c>
      <c r="S195" s="36">
        <f>_xlfn.XLOOKUP(A:A,'Hospital details'!A:A,'Hospital details'!H:H)</f>
        <v>18</v>
      </c>
      <c r="T195" s="8"/>
    </row>
    <row r="196" spans="1:20" ht="18" x14ac:dyDescent="0.35">
      <c r="A196" s="37" t="s">
        <v>200</v>
      </c>
      <c r="B196" s="31" t="str" cm="1">
        <f t="array" ref="B196">_xlfn.XLOOKUP(_xlfn.SINGLE(A:A),'Customer Name'!A:A,Table14_3[[#All],[Title]])</f>
        <v>Mr</v>
      </c>
      <c r="C196" s="32" t="str" cm="1">
        <f t="array" ref="C196">_xlfn.XLOOKUP(_xlfn.SINGLE(A:A),'Customer Name'!A:A,Table14_3[[#All],[First Name]])</f>
        <v>Jack R</v>
      </c>
      <c r="D196" s="32" t="str" cm="1">
        <f t="array" ref="D196">_xlfn.XLOOKUP(_xlfn.SINGLE(A:A),'Customer Name'!A:A,Table14_3[[#All],[Last Name]])</f>
        <v>Klecker</v>
      </c>
      <c r="E196" s="32">
        <f>_xlfn.XLOOKUP(A:A,'Medical Examination'!A:A,'Medical Examination'!B:B)</f>
        <v>36.954999999999998</v>
      </c>
      <c r="F196" s="32">
        <f>_xlfn.XLOOKUP(A:A,'Medical Examination'!A:A,'Medical Examination'!C:C)</f>
        <v>5.84</v>
      </c>
      <c r="G196" s="33" t="str">
        <f>_xlfn.XLOOKUP(A:A,'Medical Examination'!A:A,'Medical Examination'!D:D)</f>
        <v>No</v>
      </c>
      <c r="H196" s="33" t="str">
        <f>_xlfn.XLOOKUP(A:A,'Medical Examination'!A:A,'Medical Examination'!E:E)</f>
        <v>No</v>
      </c>
      <c r="I196" s="33" t="str">
        <f>_xlfn.XLOOKUP(A:A,'Medical Examination'!A:A,'Medical Examination'!F:F)</f>
        <v>Yes</v>
      </c>
      <c r="J196" s="33">
        <f>_xlfn.XLOOKUP(A:A,'Medical Examination'!A:A,'Medical Examination'!G:G)</f>
        <v>1</v>
      </c>
      <c r="K196" s="33" t="str">
        <f>_xlfn.XLOOKUP(A:A,'Medical Examination'!A:A,'Medical Examination'!H:H)</f>
        <v>yes</v>
      </c>
      <c r="L196" s="32" t="str">
        <f>_xlfn.XLOOKUP(A:A,'Medical Examination'!A:A,'Medical Examination'!I:I)</f>
        <v>Obesity</v>
      </c>
      <c r="M196" s="31" t="str">
        <f>_xlfn.XLOOKUP(A:A,'Medical Examination'!A:A,'Medical Examination'!J:J)</f>
        <v>Prediabetic</v>
      </c>
      <c r="N196" s="34">
        <f>_xlfn.XLOOKUP(Healthcare!A:A,Table4_2[Customer ID],Table4_2[Date of Birth])</f>
        <v>37869</v>
      </c>
      <c r="O196" s="35">
        <f>_xlfn.XLOOKUP(A:A,Table4_2[Customer ID],Table4_2[Charges])</f>
        <v>36219.410000000003</v>
      </c>
      <c r="P196" s="33" t="str">
        <f>_xlfn.XLOOKUP(A:A,Table4_2[Customer ID],Table4_2[Hospital tier])</f>
        <v>tier - 1</v>
      </c>
      <c r="Q196" s="33" t="str">
        <f>_xlfn.XLOOKUP(A:A,'Hospital details'!A:A,'Hospital details'!F:F)</f>
        <v>tier - 1</v>
      </c>
      <c r="R196" s="33" t="str">
        <f>_xlfn.XLOOKUP(Healthcare!A:A,'Hospital details'!A:A,'Hospital details'!G:G)</f>
        <v>R1012</v>
      </c>
      <c r="S196" s="36">
        <f>_xlfn.XLOOKUP(A:A,'Hospital details'!A:A,'Hospital details'!H:H)</f>
        <v>19</v>
      </c>
      <c r="T196" s="8"/>
    </row>
    <row r="197" spans="1:20" ht="18" x14ac:dyDescent="0.35">
      <c r="A197" s="37" t="s">
        <v>201</v>
      </c>
      <c r="B197" s="31" t="str" cm="1">
        <f t="array" ref="B197">_xlfn.XLOOKUP(_xlfn.SINGLE(A:A),'Customer Name'!A:A,Table14_3[[#All],[Title]])</f>
        <v>Ms</v>
      </c>
      <c r="C197" s="32" t="str" cm="1">
        <f t="array" ref="C197">_xlfn.XLOOKUP(_xlfn.SINGLE(A:A),'Customer Name'!A:A,Table14_3[[#All],[First Name]])</f>
        <v>Felix</v>
      </c>
      <c r="D197" s="32" t="str" cm="1">
        <f t="array" ref="D197">_xlfn.XLOOKUP(_xlfn.SINGLE(A:A),'Customer Name'!A:A,Table14_3[[#All],[Last Name]])</f>
        <v>Cancre</v>
      </c>
      <c r="E197" s="32">
        <f>_xlfn.XLOOKUP(A:A,'Medical Examination'!A:A,'Medical Examination'!B:B)</f>
        <v>34.4</v>
      </c>
      <c r="F197" s="32">
        <f>_xlfn.XLOOKUP(A:A,'Medical Examination'!A:A,'Medical Examination'!C:C)</f>
        <v>4.9000000000000004</v>
      </c>
      <c r="G197" s="33" t="str">
        <f>_xlfn.XLOOKUP(A:A,'Medical Examination'!A:A,'Medical Examination'!D:D)</f>
        <v>No</v>
      </c>
      <c r="H197" s="33" t="str">
        <f>_xlfn.XLOOKUP(A:A,'Medical Examination'!A:A,'Medical Examination'!E:E)</f>
        <v>No</v>
      </c>
      <c r="I197" s="33" t="str">
        <f>_xlfn.XLOOKUP(A:A,'Medical Examination'!A:A,'Medical Examination'!F:F)</f>
        <v>Yes</v>
      </c>
      <c r="J197" s="33">
        <f>_xlfn.XLOOKUP(A:A,'Medical Examination'!A:A,'Medical Examination'!G:G)</f>
        <v>1</v>
      </c>
      <c r="K197" s="33" t="str">
        <f>_xlfn.XLOOKUP(A:A,'Medical Examination'!A:A,'Medical Examination'!H:H)</f>
        <v>yes</v>
      </c>
      <c r="L197" s="32" t="str">
        <f>_xlfn.XLOOKUP(A:A,'Medical Examination'!A:A,'Medical Examination'!I:I)</f>
        <v>Obesity</v>
      </c>
      <c r="M197" s="31" t="str">
        <f>_xlfn.XLOOKUP(A:A,'Medical Examination'!A:A,'Medical Examination'!J:J)</f>
        <v>Normal</v>
      </c>
      <c r="N197" s="34">
        <f>_xlfn.XLOOKUP(Healthcare!A:A,Table4_2[Customer ID],Table4_2[Date of Birth])</f>
        <v>34331</v>
      </c>
      <c r="O197" s="35">
        <f>_xlfn.XLOOKUP(A:A,Table4_2[Customer ID],Table4_2[Charges])</f>
        <v>36197.699999999997</v>
      </c>
      <c r="P197" s="33" t="str">
        <f>_xlfn.XLOOKUP(A:A,Table4_2[Customer ID],Table4_2[Hospital tier])</f>
        <v>tier - 1</v>
      </c>
      <c r="Q197" s="33" t="str">
        <f>_xlfn.XLOOKUP(A:A,'Hospital details'!A:A,'Hospital details'!F:F)</f>
        <v>tier - 3</v>
      </c>
      <c r="R197" s="33" t="str">
        <f>_xlfn.XLOOKUP(Healthcare!A:A,'Hospital details'!A:A,'Hospital details'!G:G)</f>
        <v>R1011</v>
      </c>
      <c r="S197" s="36">
        <f>_xlfn.XLOOKUP(A:A,'Hospital details'!A:A,'Hospital details'!H:H)</f>
        <v>29</v>
      </c>
      <c r="T197" s="8"/>
    </row>
    <row r="198" spans="1:20" ht="18" x14ac:dyDescent="0.35">
      <c r="A198" s="37" t="s">
        <v>202</v>
      </c>
      <c r="B198" s="31" t="str" cm="1">
        <f t="array" ref="B198">_xlfn.XLOOKUP(_xlfn.SINGLE(A:A),'Customer Name'!A:A,Table14_3[[#All],[Title]])</f>
        <v>Mr</v>
      </c>
      <c r="C198" s="32" t="str" cm="1">
        <f t="array" ref="C198">_xlfn.XLOOKUP(_xlfn.SINGLE(A:A),'Customer Name'!A:A,Table14_3[[#All],[First Name]])</f>
        <v>Christopher C</v>
      </c>
      <c r="D198" s="32" t="str" cm="1">
        <f t="array" ref="D198">_xlfn.XLOOKUP(_xlfn.SINGLE(A:A),'Customer Name'!A:A,Table14_3[[#All],[Last Name]])</f>
        <v>Denucci</v>
      </c>
      <c r="E198" s="32">
        <f>_xlfn.XLOOKUP(A:A,'Medical Examination'!A:A,'Medical Examination'!B:B)</f>
        <v>31.73</v>
      </c>
      <c r="F198" s="32">
        <f>_xlfn.XLOOKUP(A:A,'Medical Examination'!A:A,'Medical Examination'!C:C)</f>
        <v>4.3</v>
      </c>
      <c r="G198" s="33" t="str">
        <f>_xlfn.XLOOKUP(A:A,'Medical Examination'!A:A,'Medical Examination'!D:D)</f>
        <v>No</v>
      </c>
      <c r="H198" s="33" t="str">
        <f>_xlfn.XLOOKUP(A:A,'Medical Examination'!A:A,'Medical Examination'!E:E)</f>
        <v>No</v>
      </c>
      <c r="I198" s="33" t="str">
        <f>_xlfn.XLOOKUP(A:A,'Medical Examination'!A:A,'Medical Examination'!F:F)</f>
        <v>No</v>
      </c>
      <c r="J198" s="33">
        <f>_xlfn.XLOOKUP(A:A,'Medical Examination'!A:A,'Medical Examination'!G:G)</f>
        <v>0</v>
      </c>
      <c r="K198" s="33" t="str">
        <f>_xlfn.XLOOKUP(A:A,'Medical Examination'!A:A,'Medical Examination'!H:H)</f>
        <v>yes</v>
      </c>
      <c r="L198" s="32" t="str">
        <f>_xlfn.XLOOKUP(A:A,'Medical Examination'!A:A,'Medical Examination'!I:I)</f>
        <v>Obesity</v>
      </c>
      <c r="M198" s="31" t="str">
        <f>_xlfn.XLOOKUP(A:A,'Medical Examination'!A:A,'Medical Examination'!J:J)</f>
        <v>Normal</v>
      </c>
      <c r="N198" s="34">
        <f>_xlfn.XLOOKUP(Healthcare!A:A,Table4_2[Customer ID],Table4_2[Date of Birth])</f>
        <v>36434</v>
      </c>
      <c r="O198" s="35">
        <f>_xlfn.XLOOKUP(A:A,Table4_2[Customer ID],Table4_2[Charges])</f>
        <v>36189.1</v>
      </c>
      <c r="P198" s="33" t="str">
        <f>_xlfn.XLOOKUP(A:A,Table4_2[Customer ID],Table4_2[Hospital tier])</f>
        <v>tier - 1</v>
      </c>
      <c r="Q198" s="33" t="str">
        <f>_xlfn.XLOOKUP(A:A,'Hospital details'!A:A,'Hospital details'!F:F)</f>
        <v>tier - 3</v>
      </c>
      <c r="R198" s="33" t="str">
        <f>_xlfn.XLOOKUP(Healthcare!A:A,'Hospital details'!A:A,'Hospital details'!G:G)</f>
        <v>R1016</v>
      </c>
      <c r="S198" s="36">
        <f>_xlfn.XLOOKUP(A:A,'Hospital details'!A:A,'Hospital details'!H:H)</f>
        <v>23</v>
      </c>
      <c r="T198" s="8"/>
    </row>
    <row r="199" spans="1:20" ht="18" x14ac:dyDescent="0.35">
      <c r="A199" s="37" t="s">
        <v>203</v>
      </c>
      <c r="B199" s="31" t="str" cm="1">
        <f t="array" ref="B199">_xlfn.XLOOKUP(_xlfn.SINGLE(A:A),'Customer Name'!A:A,Table14_3[[#All],[Title]])</f>
        <v>Mr</v>
      </c>
      <c r="C199" s="32" t="str" cm="1">
        <f t="array" ref="C199">_xlfn.XLOOKUP(_xlfn.SINGLE(A:A),'Customer Name'!A:A,Table14_3[[#All],[First Name]])</f>
        <v>Jesse</v>
      </c>
      <c r="D199" s="32" t="str" cm="1">
        <f t="array" ref="D199">_xlfn.XLOOKUP(_xlfn.SINGLE(A:A),'Customer Name'!A:A,Table14_3[[#All],[Last Name]])</f>
        <v>Saldana</v>
      </c>
      <c r="E199" s="32">
        <f>_xlfn.XLOOKUP(A:A,'Medical Examination'!A:A,'Medical Examination'!B:B)</f>
        <v>36.64</v>
      </c>
      <c r="F199" s="32">
        <f>_xlfn.XLOOKUP(A:A,'Medical Examination'!A:A,'Medical Examination'!C:C)</f>
        <v>11.34</v>
      </c>
      <c r="G199" s="33" t="str">
        <f>_xlfn.XLOOKUP(A:A,'Medical Examination'!A:A,'Medical Examination'!D:D)</f>
        <v>No</v>
      </c>
      <c r="H199" s="33" t="str">
        <f>_xlfn.XLOOKUP(A:A,'Medical Examination'!A:A,'Medical Examination'!E:E)</f>
        <v>No</v>
      </c>
      <c r="I199" s="33" t="str">
        <f>_xlfn.XLOOKUP(A:A,'Medical Examination'!A:A,'Medical Examination'!F:F)</f>
        <v>No</v>
      </c>
      <c r="J199" s="33">
        <f>_xlfn.XLOOKUP(A:A,'Medical Examination'!A:A,'Medical Examination'!G:G)</f>
        <v>0</v>
      </c>
      <c r="K199" s="33" t="str">
        <f>_xlfn.XLOOKUP(A:A,'Medical Examination'!A:A,'Medical Examination'!H:H)</f>
        <v>yes</v>
      </c>
      <c r="L199" s="32" t="str">
        <f>_xlfn.XLOOKUP(A:A,'Medical Examination'!A:A,'Medical Examination'!I:I)</f>
        <v>Obesity</v>
      </c>
      <c r="M199" s="31" t="str">
        <f>_xlfn.XLOOKUP(A:A,'Medical Examination'!A:A,'Medical Examination'!J:J)</f>
        <v>Diabetic</v>
      </c>
      <c r="N199" s="34">
        <f>_xlfn.XLOOKUP(Healthcare!A:A,Table4_2[Customer ID],Table4_2[Date of Birth])</f>
        <v>27369</v>
      </c>
      <c r="O199" s="35">
        <f>_xlfn.XLOOKUP(A:A,Table4_2[Customer ID],Table4_2[Charges])</f>
        <v>36182.870000000003</v>
      </c>
      <c r="P199" s="33" t="str">
        <f>_xlfn.XLOOKUP(A:A,Table4_2[Customer ID],Table4_2[Hospital tier])</f>
        <v>tier - 2</v>
      </c>
      <c r="Q199" s="33" t="str">
        <f>_xlfn.XLOOKUP(A:A,'Hospital details'!A:A,'Hospital details'!F:F)</f>
        <v>tier - 3</v>
      </c>
      <c r="R199" s="33" t="str">
        <f>_xlfn.XLOOKUP(Healthcare!A:A,'Hospital details'!A:A,'Hospital details'!G:G)</f>
        <v>R1012</v>
      </c>
      <c r="S199" s="36">
        <f>_xlfn.XLOOKUP(A:A,'Hospital details'!A:A,'Hospital details'!H:H)</f>
        <v>48</v>
      </c>
      <c r="T199" s="8"/>
    </row>
    <row r="200" spans="1:20" ht="18" x14ac:dyDescent="0.35">
      <c r="A200" s="37" t="s">
        <v>204</v>
      </c>
      <c r="B200" s="31" t="str" cm="1">
        <f t="array" ref="B200">_xlfn.XLOOKUP(_xlfn.SINGLE(A:A),'Customer Name'!A:A,Table14_3[[#All],[Title]])</f>
        <v>Ms</v>
      </c>
      <c r="C200" s="32" t="str" cm="1">
        <f t="array" ref="C200">_xlfn.XLOOKUP(_xlfn.SINGLE(A:A),'Customer Name'!A:A,Table14_3[[#All],[First Name]])</f>
        <v>Jill</v>
      </c>
      <c r="D200" s="32" t="str" cm="1">
        <f t="array" ref="D200">_xlfn.XLOOKUP(_xlfn.SINGLE(A:A),'Customer Name'!A:A,Table14_3[[#All],[Last Name]])</f>
        <v>Weinberg</v>
      </c>
      <c r="E200" s="32">
        <f>_xlfn.XLOOKUP(A:A,'Medical Examination'!A:A,'Medical Examination'!B:B)</f>
        <v>36.85</v>
      </c>
      <c r="F200" s="32">
        <f>_xlfn.XLOOKUP(A:A,'Medical Examination'!A:A,'Medical Examination'!C:C)</f>
        <v>5.88</v>
      </c>
      <c r="G200" s="33" t="str">
        <f>_xlfn.XLOOKUP(A:A,'Medical Examination'!A:A,'Medical Examination'!D:D)</f>
        <v>No</v>
      </c>
      <c r="H200" s="33" t="str">
        <f>_xlfn.XLOOKUP(A:A,'Medical Examination'!A:A,'Medical Examination'!E:E)</f>
        <v>yes</v>
      </c>
      <c r="I200" s="33" t="str">
        <f>_xlfn.XLOOKUP(A:A,'Medical Examination'!A:A,'Medical Examination'!F:F)</f>
        <v>No</v>
      </c>
      <c r="J200" s="33">
        <f>_xlfn.XLOOKUP(A:A,'Medical Examination'!A:A,'Medical Examination'!G:G)</f>
        <v>1</v>
      </c>
      <c r="K200" s="33" t="str">
        <f>_xlfn.XLOOKUP(A:A,'Medical Examination'!A:A,'Medical Examination'!H:H)</f>
        <v>yes</v>
      </c>
      <c r="L200" s="32" t="str">
        <f>_xlfn.XLOOKUP(A:A,'Medical Examination'!A:A,'Medical Examination'!I:I)</f>
        <v>Obesity</v>
      </c>
      <c r="M200" s="31" t="str">
        <f>_xlfn.XLOOKUP(A:A,'Medical Examination'!A:A,'Medical Examination'!J:J)</f>
        <v>Prediabetic</v>
      </c>
      <c r="N200" s="34">
        <f>_xlfn.XLOOKUP(Healthcare!A:A,Table4_2[Customer ID],Table4_2[Date of Birth])</f>
        <v>38229</v>
      </c>
      <c r="O200" s="35">
        <f>_xlfn.XLOOKUP(A:A,Table4_2[Customer ID],Table4_2[Charges])</f>
        <v>36149.480000000003</v>
      </c>
      <c r="P200" s="33" t="str">
        <f>_xlfn.XLOOKUP(A:A,Table4_2[Customer ID],Table4_2[Hospital tier])</f>
        <v>tier - 2</v>
      </c>
      <c r="Q200" s="33" t="str">
        <f>_xlfn.XLOOKUP(A:A,'Hospital details'!A:A,'Hospital details'!F:F)</f>
        <v>tier - 2</v>
      </c>
      <c r="R200" s="33" t="str">
        <f>_xlfn.XLOOKUP(Healthcare!A:A,'Hospital details'!A:A,'Hospital details'!G:G)</f>
        <v>R1013</v>
      </c>
      <c r="S200" s="36">
        <f>_xlfn.XLOOKUP(A:A,'Hospital details'!A:A,'Hospital details'!H:H)</f>
        <v>18</v>
      </c>
      <c r="T200" s="8"/>
    </row>
    <row r="201" spans="1:20" ht="18" x14ac:dyDescent="0.35">
      <c r="A201" s="37" t="s">
        <v>205</v>
      </c>
      <c r="B201" s="31" t="str" cm="1">
        <f t="array" ref="B201">_xlfn.XLOOKUP(_xlfn.SINGLE(A:A),'Customer Name'!A:A,Table14_3[[#All],[Title]])</f>
        <v>Mr</v>
      </c>
      <c r="C201" s="32" t="str" cm="1">
        <f t="array" ref="C201">_xlfn.XLOOKUP(_xlfn.SINGLE(A:A),'Customer Name'!A:A,Table14_3[[#All],[First Name]])</f>
        <v>William</v>
      </c>
      <c r="D201" s="32" t="str" cm="1">
        <f t="array" ref="D201">_xlfn.XLOOKUP(_xlfn.SINGLE(A:A),'Customer Name'!A:A,Table14_3[[#All],[Last Name]])</f>
        <v>Walsh</v>
      </c>
      <c r="E201" s="32">
        <f>_xlfn.XLOOKUP(A:A,'Medical Examination'!A:A,'Medical Examination'!B:B)</f>
        <v>33.33</v>
      </c>
      <c r="F201" s="32">
        <f>_xlfn.XLOOKUP(A:A,'Medical Examination'!A:A,'Medical Examination'!C:C)</f>
        <v>5.01</v>
      </c>
      <c r="G201" s="33" t="str">
        <f>_xlfn.XLOOKUP(A:A,'Medical Examination'!A:A,'Medical Examination'!D:D)</f>
        <v>yes</v>
      </c>
      <c r="H201" s="33" t="str">
        <f>_xlfn.XLOOKUP(A:A,'Medical Examination'!A:A,'Medical Examination'!E:E)</f>
        <v>No</v>
      </c>
      <c r="I201" s="33" t="str">
        <f>_xlfn.XLOOKUP(A:A,'Medical Examination'!A:A,'Medical Examination'!F:F)</f>
        <v>Yes</v>
      </c>
      <c r="J201" s="33">
        <f>_xlfn.XLOOKUP(A:A,'Medical Examination'!A:A,'Medical Examination'!G:G)</f>
        <v>1</v>
      </c>
      <c r="K201" s="33" t="str">
        <f>_xlfn.XLOOKUP(A:A,'Medical Examination'!A:A,'Medical Examination'!H:H)</f>
        <v>yes</v>
      </c>
      <c r="L201" s="32" t="str">
        <f>_xlfn.XLOOKUP(A:A,'Medical Examination'!A:A,'Medical Examination'!I:I)</f>
        <v>Obesity</v>
      </c>
      <c r="M201" s="31" t="str">
        <f>_xlfn.XLOOKUP(A:A,'Medical Examination'!A:A,'Medical Examination'!J:J)</f>
        <v>Normal</v>
      </c>
      <c r="N201" s="34">
        <f>_xlfn.XLOOKUP(Healthcare!A:A,Table4_2[Customer ID],Table4_2[Date of Birth])</f>
        <v>35593</v>
      </c>
      <c r="O201" s="35">
        <f>_xlfn.XLOOKUP(A:A,Table4_2[Customer ID],Table4_2[Charges])</f>
        <v>36124.57</v>
      </c>
      <c r="P201" s="33" t="str">
        <f>_xlfn.XLOOKUP(A:A,Table4_2[Customer ID],Table4_2[Hospital tier])</f>
        <v>tier - 1</v>
      </c>
      <c r="Q201" s="33" t="str">
        <f>_xlfn.XLOOKUP(A:A,'Hospital details'!A:A,'Hospital details'!F:F)</f>
        <v>tier - 3</v>
      </c>
      <c r="R201" s="33" t="str">
        <f>_xlfn.XLOOKUP(Healthcare!A:A,'Hospital details'!A:A,'Hospital details'!G:G)</f>
        <v>R1013</v>
      </c>
      <c r="S201" s="36">
        <f>_xlfn.XLOOKUP(A:A,'Hospital details'!A:A,'Hospital details'!H:H)</f>
        <v>25</v>
      </c>
      <c r="T201" s="8"/>
    </row>
    <row r="202" spans="1:20" ht="18" x14ac:dyDescent="0.35">
      <c r="A202" s="37" t="s">
        <v>206</v>
      </c>
      <c r="B202" s="31" t="str" cm="1">
        <f t="array" ref="B202">_xlfn.XLOOKUP(_xlfn.SINGLE(A:A),'Customer Name'!A:A,Table14_3[[#All],[Title]])</f>
        <v>Ms</v>
      </c>
      <c r="C202" s="32" t="str" cm="1">
        <f t="array" ref="C202">_xlfn.XLOOKUP(_xlfn.SINGLE(A:A),'Customer Name'!A:A,Table14_3[[#All],[First Name]])</f>
        <v>Alejandro</v>
      </c>
      <c r="D202" s="32" t="str" cm="1">
        <f t="array" ref="D202">_xlfn.XLOOKUP(_xlfn.SINGLE(A:A),'Customer Name'!A:A,Table14_3[[#All],[Last Name]])</f>
        <v>Pasten</v>
      </c>
      <c r="E202" s="32">
        <f>_xlfn.XLOOKUP(A:A,'Medical Examination'!A:A,'Medical Examination'!B:B)</f>
        <v>39.14</v>
      </c>
      <c r="F202" s="32">
        <f>_xlfn.XLOOKUP(A:A,'Medical Examination'!A:A,'Medical Examination'!C:C)</f>
        <v>4.4000000000000004</v>
      </c>
      <c r="G202" s="33" t="str">
        <f>_xlfn.XLOOKUP(A:A,'Medical Examination'!A:A,'Medical Examination'!D:D)</f>
        <v>No</v>
      </c>
      <c r="H202" s="33" t="str">
        <f>_xlfn.XLOOKUP(A:A,'Medical Examination'!A:A,'Medical Examination'!E:E)</f>
        <v>No</v>
      </c>
      <c r="I202" s="33" t="str">
        <f>_xlfn.XLOOKUP(A:A,'Medical Examination'!A:A,'Medical Examination'!F:F)</f>
        <v>Yes</v>
      </c>
      <c r="J202" s="33">
        <f>_xlfn.XLOOKUP(A:A,'Medical Examination'!A:A,'Medical Examination'!G:G)</f>
        <v>1</v>
      </c>
      <c r="K202" s="33" t="str">
        <f>_xlfn.XLOOKUP(A:A,'Medical Examination'!A:A,'Medical Examination'!H:H)</f>
        <v>yes</v>
      </c>
      <c r="L202" s="32" t="str">
        <f>_xlfn.XLOOKUP(A:A,'Medical Examination'!A:A,'Medical Examination'!I:I)</f>
        <v>Obesity</v>
      </c>
      <c r="M202" s="31" t="str">
        <f>_xlfn.XLOOKUP(A:A,'Medical Examination'!A:A,'Medical Examination'!J:J)</f>
        <v>Normal</v>
      </c>
      <c r="N202" s="34">
        <f>_xlfn.XLOOKUP(Healthcare!A:A,Table4_2[Customer ID],Table4_2[Date of Birth])</f>
        <v>29163</v>
      </c>
      <c r="O202" s="35">
        <f>_xlfn.XLOOKUP(A:A,Table4_2[Customer ID],Table4_2[Charges])</f>
        <v>36090.49</v>
      </c>
      <c r="P202" s="33" t="str">
        <f>_xlfn.XLOOKUP(A:A,Table4_2[Customer ID],Table4_2[Hospital tier])</f>
        <v>tier - 2</v>
      </c>
      <c r="Q202" s="33" t="str">
        <f>_xlfn.XLOOKUP(A:A,'Hospital details'!A:A,'Hospital details'!F:F)</f>
        <v>tier - 2</v>
      </c>
      <c r="R202" s="33" t="str">
        <f>_xlfn.XLOOKUP(Healthcare!A:A,'Hospital details'!A:A,'Hospital details'!G:G)</f>
        <v>R1011</v>
      </c>
      <c r="S202" s="36">
        <f>_xlfn.XLOOKUP(A:A,'Hospital details'!A:A,'Hospital details'!H:H)</f>
        <v>43</v>
      </c>
      <c r="T202" s="8"/>
    </row>
    <row r="203" spans="1:20" ht="18" x14ac:dyDescent="0.35">
      <c r="A203" s="37" t="s">
        <v>207</v>
      </c>
      <c r="B203" s="31" t="str" cm="1">
        <f t="array" ref="B203">_xlfn.XLOOKUP(_xlfn.SINGLE(A:A),'Customer Name'!A:A,Table14_3[[#All],[Title]])</f>
        <v>Mr</v>
      </c>
      <c r="C203" s="32" t="str" cm="1">
        <f t="array" ref="C203">_xlfn.XLOOKUP(_xlfn.SINGLE(A:A),'Customer Name'!A:A,Table14_3[[#All],[First Name]])</f>
        <v>Ian E</v>
      </c>
      <c r="D203" s="32" t="str" cm="1">
        <f t="array" ref="D203">_xlfn.XLOOKUP(_xlfn.SINGLE(A:A),'Customer Name'!A:A,Table14_3[[#All],[Last Name]])</f>
        <v>Labelle</v>
      </c>
      <c r="E203" s="32">
        <f>_xlfn.XLOOKUP(A:A,'Medical Examination'!A:A,'Medical Examination'!B:B)</f>
        <v>32.9</v>
      </c>
      <c r="F203" s="32">
        <f>_xlfn.XLOOKUP(A:A,'Medical Examination'!A:A,'Medical Examination'!C:C)</f>
        <v>6.26</v>
      </c>
      <c r="G203" s="33" t="str">
        <f>_xlfn.XLOOKUP(A:A,'Medical Examination'!A:A,'Medical Examination'!D:D)</f>
        <v>yes</v>
      </c>
      <c r="H203" s="33" t="str">
        <f>_xlfn.XLOOKUP(A:A,'Medical Examination'!A:A,'Medical Examination'!E:E)</f>
        <v>No</v>
      </c>
      <c r="I203" s="33" t="str">
        <f>_xlfn.XLOOKUP(A:A,'Medical Examination'!A:A,'Medical Examination'!F:F)</f>
        <v>No</v>
      </c>
      <c r="J203" s="33">
        <f>_xlfn.XLOOKUP(A:A,'Medical Examination'!A:A,'Medical Examination'!G:G)</f>
        <v>0</v>
      </c>
      <c r="K203" s="33" t="str">
        <f>_xlfn.XLOOKUP(A:A,'Medical Examination'!A:A,'Medical Examination'!H:H)</f>
        <v>yes</v>
      </c>
      <c r="L203" s="32" t="str">
        <f>_xlfn.XLOOKUP(A:A,'Medical Examination'!A:A,'Medical Examination'!I:I)</f>
        <v>Obesity</v>
      </c>
      <c r="M203" s="31" t="str">
        <f>_xlfn.XLOOKUP(A:A,'Medical Examination'!A:A,'Medical Examination'!J:J)</f>
        <v>Prediabetic</v>
      </c>
      <c r="N203" s="34">
        <f>_xlfn.XLOOKUP(Healthcare!A:A,Table4_2[Customer ID],Table4_2[Date of Birth])</f>
        <v>35297</v>
      </c>
      <c r="O203" s="35">
        <f>_xlfn.XLOOKUP(A:A,Table4_2[Customer ID],Table4_2[Charges])</f>
        <v>36085.22</v>
      </c>
      <c r="P203" s="33" t="str">
        <f>_xlfn.XLOOKUP(A:A,Table4_2[Customer ID],Table4_2[Hospital tier])</f>
        <v>tier - 1</v>
      </c>
      <c r="Q203" s="33" t="str">
        <f>_xlfn.XLOOKUP(A:A,'Hospital details'!A:A,'Hospital details'!F:F)</f>
        <v>tier - 1</v>
      </c>
      <c r="R203" s="33" t="str">
        <f>_xlfn.XLOOKUP(Healthcare!A:A,'Hospital details'!A:A,'Hospital details'!G:G)</f>
        <v>R1011</v>
      </c>
      <c r="S203" s="36">
        <f>_xlfn.XLOOKUP(A:A,'Hospital details'!A:A,'Hospital details'!H:H)</f>
        <v>26</v>
      </c>
      <c r="T203" s="8"/>
    </row>
    <row r="204" spans="1:20" ht="18" x14ac:dyDescent="0.35">
      <c r="A204" s="37" t="s">
        <v>208</v>
      </c>
      <c r="B204" s="31" t="str" cm="1">
        <f t="array" ref="B204">_xlfn.XLOOKUP(_xlfn.SINGLE(A:A),'Customer Name'!A:A,Table14_3[[#All],[Title]])</f>
        <v>Mr</v>
      </c>
      <c r="C204" s="32" t="str" cm="1">
        <f t="array" ref="C204">_xlfn.XLOOKUP(_xlfn.SINGLE(A:A),'Customer Name'!A:A,Table14_3[[#All],[First Name]])</f>
        <v>Hector Sr</v>
      </c>
      <c r="D204" s="32" t="str" cm="1">
        <f t="array" ref="D204">_xlfn.XLOOKUP(_xlfn.SINGLE(A:A),'Customer Name'!A:A,Table14_3[[#All],[Last Name]])</f>
        <v>Guzman</v>
      </c>
      <c r="E204" s="32">
        <f>_xlfn.XLOOKUP(A:A,'Medical Examination'!A:A,'Medical Examination'!B:B)</f>
        <v>29.78</v>
      </c>
      <c r="F204" s="32">
        <f>_xlfn.XLOOKUP(A:A,'Medical Examination'!A:A,'Medical Examination'!C:C)</f>
        <v>10.27</v>
      </c>
      <c r="G204" s="33" t="str">
        <f>_xlfn.XLOOKUP(A:A,'Medical Examination'!A:A,'Medical Examination'!D:D)</f>
        <v>yes</v>
      </c>
      <c r="H204" s="33" t="str">
        <f>_xlfn.XLOOKUP(A:A,'Medical Examination'!A:A,'Medical Examination'!E:E)</f>
        <v>No</v>
      </c>
      <c r="I204" s="33" t="str">
        <f>_xlfn.XLOOKUP(A:A,'Medical Examination'!A:A,'Medical Examination'!F:F)</f>
        <v>Yes</v>
      </c>
      <c r="J204" s="33">
        <f>_xlfn.XLOOKUP(A:A,'Medical Examination'!A:A,'Medical Examination'!G:G)</f>
        <v>1</v>
      </c>
      <c r="K204" s="33" t="str">
        <f>_xlfn.XLOOKUP(A:A,'Medical Examination'!A:A,'Medical Examination'!H:H)</f>
        <v>yes</v>
      </c>
      <c r="L204" s="32" t="str">
        <f>_xlfn.XLOOKUP(A:A,'Medical Examination'!A:A,'Medical Examination'!I:I)</f>
        <v>Overweight</v>
      </c>
      <c r="M204" s="31" t="str">
        <f>_xlfn.XLOOKUP(A:A,'Medical Examination'!A:A,'Medical Examination'!J:J)</f>
        <v>Diabetic</v>
      </c>
      <c r="N204" s="34">
        <f>_xlfn.XLOOKUP(Healthcare!A:A,Table4_2[Customer ID],Table4_2[Date of Birth])</f>
        <v>23214</v>
      </c>
      <c r="O204" s="35">
        <f>_xlfn.XLOOKUP(A:A,Table4_2[Customer ID],Table4_2[Charges])</f>
        <v>36074.339999999997</v>
      </c>
      <c r="P204" s="33" t="str">
        <f>_xlfn.XLOOKUP(A:A,Table4_2[Customer ID],Table4_2[Hospital tier])</f>
        <v>tier - 2</v>
      </c>
      <c r="Q204" s="33" t="str">
        <f>_xlfn.XLOOKUP(A:A,'Hospital details'!A:A,'Hospital details'!F:F)</f>
        <v>tier - 1</v>
      </c>
      <c r="R204" s="33" t="str">
        <f>_xlfn.XLOOKUP(Healthcare!A:A,'Hospital details'!A:A,'Hospital details'!G:G)</f>
        <v>R1011</v>
      </c>
      <c r="S204" s="36">
        <f>_xlfn.XLOOKUP(A:A,'Hospital details'!A:A,'Hospital details'!H:H)</f>
        <v>59</v>
      </c>
      <c r="T204" s="8"/>
    </row>
    <row r="205" spans="1:20" ht="18" x14ac:dyDescent="0.35">
      <c r="A205" s="37" t="s">
        <v>209</v>
      </c>
      <c r="B205" s="31" t="str" cm="1">
        <f t="array" ref="B205">_xlfn.XLOOKUP(_xlfn.SINGLE(A:A),'Customer Name'!A:A,Table14_3[[#All],[Title]])</f>
        <v>Ms</v>
      </c>
      <c r="C205" s="32" t="str" cm="1">
        <f t="array" ref="C205">_xlfn.XLOOKUP(_xlfn.SINGLE(A:A),'Customer Name'!A:A,Table14_3[[#All],[First Name]])</f>
        <v>Rebecca</v>
      </c>
      <c r="D205" s="32" t="str" cm="1">
        <f t="array" ref="D205">_xlfn.XLOOKUP(_xlfn.SINGLE(A:A),'Customer Name'!A:A,Table14_3[[#All],[Last Name]])</f>
        <v>Turnbull</v>
      </c>
      <c r="E205" s="32">
        <f>_xlfn.XLOOKUP(A:A,'Medical Examination'!A:A,'Medical Examination'!B:B)</f>
        <v>32.78</v>
      </c>
      <c r="F205" s="32">
        <f>_xlfn.XLOOKUP(A:A,'Medical Examination'!A:A,'Medical Examination'!C:C)</f>
        <v>5.27</v>
      </c>
      <c r="G205" s="33" t="str">
        <f>_xlfn.XLOOKUP(A:A,'Medical Examination'!A:A,'Medical Examination'!D:D)</f>
        <v>No</v>
      </c>
      <c r="H205" s="33" t="str">
        <f>_xlfn.XLOOKUP(A:A,'Medical Examination'!A:A,'Medical Examination'!E:E)</f>
        <v>No</v>
      </c>
      <c r="I205" s="33" t="str">
        <f>_xlfn.XLOOKUP(A:A,'Medical Examination'!A:A,'Medical Examination'!F:F)</f>
        <v>No</v>
      </c>
      <c r="J205" s="33">
        <f>_xlfn.XLOOKUP(A:A,'Medical Examination'!A:A,'Medical Examination'!G:G)</f>
        <v>0</v>
      </c>
      <c r="K205" s="33" t="str">
        <f>_xlfn.XLOOKUP(A:A,'Medical Examination'!A:A,'Medical Examination'!H:H)</f>
        <v>yes</v>
      </c>
      <c r="L205" s="32" t="str">
        <f>_xlfn.XLOOKUP(A:A,'Medical Examination'!A:A,'Medical Examination'!I:I)</f>
        <v>Obesity</v>
      </c>
      <c r="M205" s="31" t="str">
        <f>_xlfn.XLOOKUP(A:A,'Medical Examination'!A:A,'Medical Examination'!J:J)</f>
        <v>Normal</v>
      </c>
      <c r="N205" s="34">
        <f>_xlfn.XLOOKUP(Healthcare!A:A,Table4_2[Customer ID],Table4_2[Date of Birth])</f>
        <v>36407</v>
      </c>
      <c r="O205" s="35">
        <f>_xlfn.XLOOKUP(A:A,Table4_2[Customer ID],Table4_2[Charges])</f>
        <v>36021.01</v>
      </c>
      <c r="P205" s="33" t="str">
        <f>_xlfn.XLOOKUP(A:A,Table4_2[Customer ID],Table4_2[Hospital tier])</f>
        <v>tier - 2</v>
      </c>
      <c r="Q205" s="33" t="str">
        <f>_xlfn.XLOOKUP(A:A,'Hospital details'!A:A,'Hospital details'!F:F)</f>
        <v>tier - 3</v>
      </c>
      <c r="R205" s="33" t="str">
        <f>_xlfn.XLOOKUP(Healthcare!A:A,'Hospital details'!A:A,'Hospital details'!G:G)</f>
        <v>R1013</v>
      </c>
      <c r="S205" s="36">
        <f>_xlfn.XLOOKUP(A:A,'Hospital details'!A:A,'Hospital details'!H:H)</f>
        <v>23</v>
      </c>
      <c r="T205" s="8"/>
    </row>
    <row r="206" spans="1:20" ht="18" x14ac:dyDescent="0.35">
      <c r="A206" s="37" t="s">
        <v>210</v>
      </c>
      <c r="B206" s="31" t="str" cm="1">
        <f t="array" ref="B206">_xlfn.XLOOKUP(_xlfn.SINGLE(A:A),'Customer Name'!A:A,Table14_3[[#All],[Title]])</f>
        <v>Mr</v>
      </c>
      <c r="C206" s="32" t="str" cm="1">
        <f t="array" ref="C206">_xlfn.XLOOKUP(_xlfn.SINGLE(A:A),'Customer Name'!A:A,Table14_3[[#All],[First Name]])</f>
        <v>Matt</v>
      </c>
      <c r="D206" s="32" t="str" cm="1">
        <f t="array" ref="D206">_xlfn.XLOOKUP(_xlfn.SINGLE(A:A),'Customer Name'!A:A,Table14_3[[#All],[Last Name]])</f>
        <v>Aguero</v>
      </c>
      <c r="E206" s="32">
        <f>_xlfn.XLOOKUP(A:A,'Medical Examination'!A:A,'Medical Examination'!B:B)</f>
        <v>41.65</v>
      </c>
      <c r="F206" s="32">
        <f>_xlfn.XLOOKUP(A:A,'Medical Examination'!A:A,'Medical Examination'!C:C)</f>
        <v>10.73</v>
      </c>
      <c r="G206" s="33" t="str">
        <f>_xlfn.XLOOKUP(A:A,'Medical Examination'!A:A,'Medical Examination'!D:D)</f>
        <v>yes</v>
      </c>
      <c r="H206" s="33" t="str">
        <f>_xlfn.XLOOKUP(A:A,'Medical Examination'!A:A,'Medical Examination'!E:E)</f>
        <v>No</v>
      </c>
      <c r="I206" s="33" t="str">
        <f>_xlfn.XLOOKUP(A:A,'Medical Examination'!A:A,'Medical Examination'!F:F)</f>
        <v>No</v>
      </c>
      <c r="J206" s="33">
        <f>_xlfn.XLOOKUP(A:A,'Medical Examination'!A:A,'Medical Examination'!G:G)</f>
        <v>0</v>
      </c>
      <c r="K206" s="33" t="str">
        <f>_xlfn.XLOOKUP(A:A,'Medical Examination'!A:A,'Medical Examination'!H:H)</f>
        <v>yes</v>
      </c>
      <c r="L206" s="32" t="str">
        <f>_xlfn.XLOOKUP(A:A,'Medical Examination'!A:A,'Medical Examination'!I:I)</f>
        <v>Obesity</v>
      </c>
      <c r="M206" s="31" t="str">
        <f>_xlfn.XLOOKUP(A:A,'Medical Examination'!A:A,'Medical Examination'!J:J)</f>
        <v>Diabetic</v>
      </c>
      <c r="N206" s="34">
        <f>_xlfn.XLOOKUP(Healthcare!A:A,Table4_2[Customer ID],Table4_2[Date of Birth])</f>
        <v>29912</v>
      </c>
      <c r="O206" s="35">
        <f>_xlfn.XLOOKUP(A:A,Table4_2[Customer ID],Table4_2[Charges])</f>
        <v>35952.65</v>
      </c>
      <c r="P206" s="33" t="str">
        <f>_xlfn.XLOOKUP(A:A,Table4_2[Customer ID],Table4_2[Hospital tier])</f>
        <v>tier - 1</v>
      </c>
      <c r="Q206" s="33" t="str">
        <f>_xlfn.XLOOKUP(A:A,'Hospital details'!A:A,'Hospital details'!F:F)</f>
        <v>tier - 3</v>
      </c>
      <c r="R206" s="33" t="str">
        <f>_xlfn.XLOOKUP(Healthcare!A:A,'Hospital details'!A:A,'Hospital details'!G:G)</f>
        <v>R1011</v>
      </c>
      <c r="S206" s="36">
        <f>_xlfn.XLOOKUP(A:A,'Hospital details'!A:A,'Hospital details'!H:H)</f>
        <v>41</v>
      </c>
      <c r="T206" s="8"/>
    </row>
    <row r="207" spans="1:20" ht="18" x14ac:dyDescent="0.35">
      <c r="A207" s="37" t="s">
        <v>211</v>
      </c>
      <c r="B207" s="31" t="str" cm="1">
        <f t="array" ref="B207">_xlfn.XLOOKUP(_xlfn.SINGLE(A:A),'Customer Name'!A:A,Table14_3[[#All],[Title]])</f>
        <v>Mr</v>
      </c>
      <c r="C207" s="32" t="str" cm="1">
        <f t="array" ref="C207">_xlfn.XLOOKUP(_xlfn.SINGLE(A:A),'Customer Name'!A:A,Table14_3[[#All],[First Name]])</f>
        <v>Elizabeth H</v>
      </c>
      <c r="D207" s="32" t="str" cm="1">
        <f t="array" ref="D207">_xlfn.XLOOKUP(_xlfn.SINGLE(A:A),'Customer Name'!A:A,Table14_3[[#All],[Last Name]])</f>
        <v>Woodward</v>
      </c>
      <c r="E207" s="32">
        <f>_xlfn.XLOOKUP(A:A,'Medical Examination'!A:A,'Medical Examination'!B:B)</f>
        <v>50.79</v>
      </c>
      <c r="F207" s="32">
        <f>_xlfn.XLOOKUP(A:A,'Medical Examination'!A:A,'Medical Examination'!C:C)</f>
        <v>4.45</v>
      </c>
      <c r="G207" s="33" t="str">
        <f>_xlfn.XLOOKUP(A:A,'Medical Examination'!A:A,'Medical Examination'!D:D)</f>
        <v>No</v>
      </c>
      <c r="H207" s="33" t="str">
        <f>_xlfn.XLOOKUP(A:A,'Medical Examination'!A:A,'Medical Examination'!E:E)</f>
        <v>No</v>
      </c>
      <c r="I207" s="33" t="str">
        <f>_xlfn.XLOOKUP(A:A,'Medical Examination'!A:A,'Medical Examination'!F:F)</f>
        <v>No</v>
      </c>
      <c r="J207" s="33">
        <f>_xlfn.XLOOKUP(A:A,'Medical Examination'!A:A,'Medical Examination'!G:G)</f>
        <v>1</v>
      </c>
      <c r="K207" s="33" t="str">
        <f>_xlfn.XLOOKUP(A:A,'Medical Examination'!A:A,'Medical Examination'!H:H)</f>
        <v>yes</v>
      </c>
      <c r="L207" s="32" t="str">
        <f>_xlfn.XLOOKUP(A:A,'Medical Examination'!A:A,'Medical Examination'!I:I)</f>
        <v>Obesity</v>
      </c>
      <c r="M207" s="31" t="str">
        <f>_xlfn.XLOOKUP(A:A,'Medical Examination'!A:A,'Medical Examination'!J:J)</f>
        <v>Normal</v>
      </c>
      <c r="N207" s="34">
        <f>_xlfn.XLOOKUP(Healthcare!A:A,Table4_2[Customer ID],Table4_2[Date of Birth])</f>
        <v>33773</v>
      </c>
      <c r="O207" s="35">
        <f>_xlfn.XLOOKUP(A:A,Table4_2[Customer ID],Table4_2[Charges])</f>
        <v>35883.269999999997</v>
      </c>
      <c r="P207" s="33" t="str">
        <f>_xlfn.XLOOKUP(A:A,Table4_2[Customer ID],Table4_2[Hospital tier])</f>
        <v>tier - 2</v>
      </c>
      <c r="Q207" s="33" t="str">
        <f>_xlfn.XLOOKUP(A:A,'Hospital details'!A:A,'Hospital details'!F:F)</f>
        <v>tier - 1</v>
      </c>
      <c r="R207" s="33" t="str">
        <f>_xlfn.XLOOKUP(Healthcare!A:A,'Hospital details'!A:A,'Hospital details'!G:G)</f>
        <v>R1011</v>
      </c>
      <c r="S207" s="36">
        <f>_xlfn.XLOOKUP(A:A,'Hospital details'!A:A,'Hospital details'!H:H)</f>
        <v>30</v>
      </c>
      <c r="T207" s="8"/>
    </row>
    <row r="208" spans="1:20" ht="18" x14ac:dyDescent="0.35">
      <c r="A208" s="37" t="s">
        <v>212</v>
      </c>
      <c r="B208" s="31" t="str" cm="1">
        <f t="array" ref="B208">_xlfn.XLOOKUP(_xlfn.SINGLE(A:A),'Customer Name'!A:A,Table14_3[[#All],[Title]])</f>
        <v>Ms</v>
      </c>
      <c r="C208" s="32" t="str" cm="1">
        <f t="array" ref="C208">_xlfn.XLOOKUP(_xlfn.SINGLE(A:A),'Customer Name'!A:A,Table14_3[[#All],[First Name]])</f>
        <v>Grace</v>
      </c>
      <c r="D208" s="32" t="str" cm="1">
        <f t="array" ref="D208">_xlfn.XLOOKUP(_xlfn.SINGLE(A:A),'Customer Name'!A:A,Table14_3[[#All],[Last Name]])</f>
        <v>Mcelroy</v>
      </c>
      <c r="E208" s="32">
        <f>_xlfn.XLOOKUP(A:A,'Medical Examination'!A:A,'Medical Examination'!B:B)</f>
        <v>35.43</v>
      </c>
      <c r="F208" s="32">
        <f>_xlfn.XLOOKUP(A:A,'Medical Examination'!A:A,'Medical Examination'!C:C)</f>
        <v>5.25</v>
      </c>
      <c r="G208" s="33" t="str">
        <f>_xlfn.XLOOKUP(A:A,'Medical Examination'!A:A,'Medical Examination'!D:D)</f>
        <v>yes</v>
      </c>
      <c r="H208" s="33" t="str">
        <f>_xlfn.XLOOKUP(A:A,'Medical Examination'!A:A,'Medical Examination'!E:E)</f>
        <v>No</v>
      </c>
      <c r="I208" s="33" t="str">
        <f>_xlfn.XLOOKUP(A:A,'Medical Examination'!A:A,'Medical Examination'!F:F)</f>
        <v>No</v>
      </c>
      <c r="J208" s="33">
        <f>_xlfn.XLOOKUP(A:A,'Medical Examination'!A:A,'Medical Examination'!G:G)</f>
        <v>0</v>
      </c>
      <c r="K208" s="33" t="str">
        <f>_xlfn.XLOOKUP(A:A,'Medical Examination'!A:A,'Medical Examination'!H:H)</f>
        <v>yes</v>
      </c>
      <c r="L208" s="32" t="str">
        <f>_xlfn.XLOOKUP(A:A,'Medical Examination'!A:A,'Medical Examination'!I:I)</f>
        <v>Obesity</v>
      </c>
      <c r="M208" s="31" t="str">
        <f>_xlfn.XLOOKUP(A:A,'Medical Examination'!A:A,'Medical Examination'!J:J)</f>
        <v>Normal</v>
      </c>
      <c r="N208" s="34">
        <f>_xlfn.XLOOKUP(Healthcare!A:A,Table4_2[Customer ID],Table4_2[Date of Birth])</f>
        <v>28037</v>
      </c>
      <c r="O208" s="35">
        <f>_xlfn.XLOOKUP(A:A,Table4_2[Customer ID],Table4_2[Charges])</f>
        <v>35733.96</v>
      </c>
      <c r="P208" s="33" t="str">
        <f>_xlfn.XLOOKUP(A:A,Table4_2[Customer ID],Table4_2[Hospital tier])</f>
        <v>tier - 2</v>
      </c>
      <c r="Q208" s="33" t="str">
        <f>_xlfn.XLOOKUP(A:A,'Hospital details'!A:A,'Hospital details'!F:F)</f>
        <v>tier - 2</v>
      </c>
      <c r="R208" s="33" t="str">
        <f>_xlfn.XLOOKUP(Healthcare!A:A,'Hospital details'!A:A,'Hospital details'!G:G)</f>
        <v>R1011</v>
      </c>
      <c r="S208" s="36">
        <f>_xlfn.XLOOKUP(A:A,'Hospital details'!A:A,'Hospital details'!H:H)</f>
        <v>46</v>
      </c>
      <c r="T208" s="8"/>
    </row>
    <row r="209" spans="1:20" ht="18" x14ac:dyDescent="0.35">
      <c r="A209" s="37" t="s">
        <v>213</v>
      </c>
      <c r="B209" s="31" t="str" cm="1">
        <f t="array" ref="B209">_xlfn.XLOOKUP(_xlfn.SINGLE(A:A),'Customer Name'!A:A,Table14_3[[#All],[Title]])</f>
        <v>Ms</v>
      </c>
      <c r="C209" s="32" t="str" cm="1">
        <f t="array" ref="C209">_xlfn.XLOOKUP(_xlfn.SINGLE(A:A),'Customer Name'!A:A,Table14_3[[#All],[First Name]])</f>
        <v>Jaime</v>
      </c>
      <c r="D209" s="32" t="str" cm="1">
        <f t="array" ref="D209">_xlfn.XLOOKUP(_xlfn.SINGLE(A:A),'Customer Name'!A:A,Table14_3[[#All],[Last Name]])</f>
        <v>Lopez</v>
      </c>
      <c r="E209" s="32">
        <f>_xlfn.XLOOKUP(A:A,'Medical Examination'!A:A,'Medical Examination'!B:B)</f>
        <v>35.25</v>
      </c>
      <c r="F209" s="32">
        <f>_xlfn.XLOOKUP(A:A,'Medical Examination'!A:A,'Medical Examination'!C:C)</f>
        <v>9.51</v>
      </c>
      <c r="G209" s="33" t="str">
        <f>_xlfn.XLOOKUP(A:A,'Medical Examination'!A:A,'Medical Examination'!D:D)</f>
        <v>No</v>
      </c>
      <c r="H209" s="33" t="str">
        <f>_xlfn.XLOOKUP(A:A,'Medical Examination'!A:A,'Medical Examination'!E:E)</f>
        <v>No</v>
      </c>
      <c r="I209" s="33" t="str">
        <f>_xlfn.XLOOKUP(A:A,'Medical Examination'!A:A,'Medical Examination'!F:F)</f>
        <v>No</v>
      </c>
      <c r="J209" s="33">
        <f>_xlfn.XLOOKUP(A:A,'Medical Examination'!A:A,'Medical Examination'!G:G)</f>
        <v>0</v>
      </c>
      <c r="K209" s="33" t="str">
        <f>_xlfn.XLOOKUP(A:A,'Medical Examination'!A:A,'Medical Examination'!H:H)</f>
        <v>yes</v>
      </c>
      <c r="L209" s="32" t="str">
        <f>_xlfn.XLOOKUP(A:A,'Medical Examination'!A:A,'Medical Examination'!I:I)</f>
        <v>Obesity</v>
      </c>
      <c r="M209" s="31" t="str">
        <f>_xlfn.XLOOKUP(A:A,'Medical Examination'!A:A,'Medical Examination'!J:J)</f>
        <v>Diabetic</v>
      </c>
      <c r="N209" s="34">
        <f>_xlfn.XLOOKUP(Healthcare!A:A,Table4_2[Customer ID],Table4_2[Date of Birth])</f>
        <v>27225</v>
      </c>
      <c r="O209" s="35">
        <f>_xlfn.XLOOKUP(A:A,Table4_2[Customer ID],Table4_2[Charges])</f>
        <v>35711.39</v>
      </c>
      <c r="P209" s="33" t="str">
        <f>_xlfn.XLOOKUP(A:A,Table4_2[Customer ID],Table4_2[Hospital tier])</f>
        <v>tier - 2</v>
      </c>
      <c r="Q209" s="33" t="str">
        <f>_xlfn.XLOOKUP(A:A,'Hospital details'!A:A,'Hospital details'!F:F)</f>
        <v>tier - 3</v>
      </c>
      <c r="R209" s="33" t="str">
        <f>_xlfn.XLOOKUP(Healthcare!A:A,'Hospital details'!A:A,'Hospital details'!G:G)</f>
        <v>R1012</v>
      </c>
      <c r="S209" s="36">
        <f>_xlfn.XLOOKUP(A:A,'Hospital details'!A:A,'Hospital details'!H:H)</f>
        <v>48</v>
      </c>
      <c r="T209" s="8"/>
    </row>
    <row r="210" spans="1:20" ht="18" x14ac:dyDescent="0.35">
      <c r="A210" s="37" t="s">
        <v>214</v>
      </c>
      <c r="B210" s="31" t="str" cm="1">
        <f t="array" ref="B210">_xlfn.XLOOKUP(_xlfn.SINGLE(A:A),'Customer Name'!A:A,Table14_3[[#All],[Title]])</f>
        <v>Mr</v>
      </c>
      <c r="C210" s="32" t="str" cm="1">
        <f t="array" ref="C210">_xlfn.XLOOKUP(_xlfn.SINGLE(A:A),'Customer Name'!A:A,Table14_3[[#All],[First Name]])</f>
        <v>Calesse</v>
      </c>
      <c r="D210" s="32" t="str" cm="1">
        <f t="array" ref="D210">_xlfn.XLOOKUP(_xlfn.SINGLE(A:A),'Customer Name'!A:A,Table14_3[[#All],[Last Name]])</f>
        <v>Cardosi</v>
      </c>
      <c r="E210" s="32">
        <f>_xlfn.XLOOKUP(A:A,'Medical Examination'!A:A,'Medical Examination'!B:B)</f>
        <v>36.85</v>
      </c>
      <c r="F210" s="32">
        <f>_xlfn.XLOOKUP(A:A,'Medical Examination'!A:A,'Medical Examination'!C:C)</f>
        <v>11.12</v>
      </c>
      <c r="G210" s="33" t="str">
        <f>_xlfn.XLOOKUP(A:A,'Medical Examination'!A:A,'Medical Examination'!D:D)</f>
        <v>No</v>
      </c>
      <c r="H210" s="33" t="str">
        <f>_xlfn.XLOOKUP(A:A,'Medical Examination'!A:A,'Medical Examination'!E:E)</f>
        <v>No</v>
      </c>
      <c r="I210" s="33" t="str">
        <f>_xlfn.XLOOKUP(A:A,'Medical Examination'!A:A,'Medical Examination'!F:F)</f>
        <v>No</v>
      </c>
      <c r="J210" s="33">
        <f>_xlfn.XLOOKUP(A:A,'Medical Examination'!A:A,'Medical Examination'!G:G)</f>
        <v>0</v>
      </c>
      <c r="K210" s="33" t="str">
        <f>_xlfn.XLOOKUP(A:A,'Medical Examination'!A:A,'Medical Examination'!H:H)</f>
        <v>yes</v>
      </c>
      <c r="L210" s="32" t="str">
        <f>_xlfn.XLOOKUP(A:A,'Medical Examination'!A:A,'Medical Examination'!I:I)</f>
        <v>Obesity</v>
      </c>
      <c r="M210" s="31" t="str">
        <f>_xlfn.XLOOKUP(A:A,'Medical Examination'!A:A,'Medical Examination'!J:J)</f>
        <v>Diabetic</v>
      </c>
      <c r="N210" s="34">
        <f>_xlfn.XLOOKUP(Healthcare!A:A,Table4_2[Customer ID],Table4_2[Date of Birth])</f>
        <v>28843</v>
      </c>
      <c r="O210" s="35">
        <f>_xlfn.XLOOKUP(A:A,Table4_2[Customer ID],Table4_2[Charges])</f>
        <v>35701.9</v>
      </c>
      <c r="P210" s="33" t="str">
        <f>_xlfn.XLOOKUP(A:A,Table4_2[Customer ID],Table4_2[Hospital tier])</f>
        <v>tier - 2</v>
      </c>
      <c r="Q210" s="33" t="str">
        <f>_xlfn.XLOOKUP(A:A,'Hospital details'!A:A,'Hospital details'!F:F)</f>
        <v>tier - 1</v>
      </c>
      <c r="R210" s="33" t="str">
        <f>_xlfn.XLOOKUP(Healthcare!A:A,'Hospital details'!A:A,'Hospital details'!G:G)</f>
        <v>R1011</v>
      </c>
      <c r="S210" s="36">
        <f>_xlfn.XLOOKUP(A:A,'Hospital details'!A:A,'Hospital details'!H:H)</f>
        <v>44</v>
      </c>
      <c r="T210" s="8"/>
    </row>
    <row r="211" spans="1:20" ht="18" x14ac:dyDescent="0.35">
      <c r="A211" s="37" t="s">
        <v>215</v>
      </c>
      <c r="B211" s="31" t="str" cm="1">
        <f t="array" ref="B211">_xlfn.XLOOKUP(_xlfn.SINGLE(A:A),'Customer Name'!A:A,Table14_3[[#All],[Title]])</f>
        <v>Mr</v>
      </c>
      <c r="C211" s="32" t="str" cm="1">
        <f t="array" ref="C211">_xlfn.XLOOKUP(_xlfn.SINGLE(A:A),'Customer Name'!A:A,Table14_3[[#All],[First Name]])</f>
        <v>Kate L</v>
      </c>
      <c r="D211" s="32" t="str" cm="1">
        <f t="array" ref="D211">_xlfn.XLOOKUP(_xlfn.SINGLE(A:A),'Customer Name'!A:A,Table14_3[[#All],[Last Name]])</f>
        <v>Looney</v>
      </c>
      <c r="E211" s="32">
        <f>_xlfn.XLOOKUP(A:A,'Medical Examination'!A:A,'Medical Examination'!B:B)</f>
        <v>31.02</v>
      </c>
      <c r="F211" s="32">
        <f>_xlfn.XLOOKUP(A:A,'Medical Examination'!A:A,'Medical Examination'!C:C)</f>
        <v>4.5599999999999996</v>
      </c>
      <c r="G211" s="33" t="str">
        <f>_xlfn.XLOOKUP(A:A,'Medical Examination'!A:A,'Medical Examination'!D:D)</f>
        <v>No</v>
      </c>
      <c r="H211" s="33" t="str">
        <f>_xlfn.XLOOKUP(A:A,'Medical Examination'!A:A,'Medical Examination'!E:E)</f>
        <v>yes</v>
      </c>
      <c r="I211" s="33" t="str">
        <f>_xlfn.XLOOKUP(A:A,'Medical Examination'!A:A,'Medical Examination'!F:F)</f>
        <v>No</v>
      </c>
      <c r="J211" s="33">
        <f>_xlfn.XLOOKUP(A:A,'Medical Examination'!A:A,'Medical Examination'!G:G)</f>
        <v>1</v>
      </c>
      <c r="K211" s="33" t="str">
        <f>_xlfn.XLOOKUP(A:A,'Medical Examination'!A:A,'Medical Examination'!H:H)</f>
        <v>yes</v>
      </c>
      <c r="L211" s="32" t="str">
        <f>_xlfn.XLOOKUP(A:A,'Medical Examination'!A:A,'Medical Examination'!I:I)</f>
        <v>Obesity</v>
      </c>
      <c r="M211" s="31" t="str">
        <f>_xlfn.XLOOKUP(A:A,'Medical Examination'!A:A,'Medical Examination'!J:J)</f>
        <v>Normal</v>
      </c>
      <c r="N211" s="34">
        <f>_xlfn.XLOOKUP(Healthcare!A:A,Table4_2[Customer ID],Table4_2[Date of Birth])</f>
        <v>36877</v>
      </c>
      <c r="O211" s="35">
        <f>_xlfn.XLOOKUP(A:A,Table4_2[Customer ID],Table4_2[Charges])</f>
        <v>35595.589999999997</v>
      </c>
      <c r="P211" s="33" t="str">
        <f>_xlfn.XLOOKUP(A:A,Table4_2[Customer ID],Table4_2[Hospital tier])</f>
        <v>tier - 2</v>
      </c>
      <c r="Q211" s="33" t="str">
        <f>_xlfn.XLOOKUP(A:A,'Hospital details'!A:A,'Hospital details'!F:F)</f>
        <v>tier - 3</v>
      </c>
      <c r="R211" s="33" t="str">
        <f>_xlfn.XLOOKUP(Healthcare!A:A,'Hospital details'!A:A,'Hospital details'!G:G)</f>
        <v>R1013</v>
      </c>
      <c r="S211" s="36">
        <f>_xlfn.XLOOKUP(A:A,'Hospital details'!A:A,'Hospital details'!H:H)</f>
        <v>22</v>
      </c>
      <c r="T211" s="8"/>
    </row>
    <row r="212" spans="1:20" ht="18" x14ac:dyDescent="0.35">
      <c r="A212" s="37" t="s">
        <v>216</v>
      </c>
      <c r="B212" s="31" t="str" cm="1">
        <f t="array" ref="B212">_xlfn.XLOOKUP(_xlfn.SINGLE(A:A),'Customer Name'!A:A,Table14_3[[#All],[Title]])</f>
        <v>Ms</v>
      </c>
      <c r="C212" s="32" t="str" cm="1">
        <f t="array" ref="C212">_xlfn.XLOOKUP(_xlfn.SINGLE(A:A),'Customer Name'!A:A,Table14_3[[#All],[First Name]])</f>
        <v>Sergey</v>
      </c>
      <c r="D212" s="32" t="str" cm="1">
        <f t="array" ref="D212">_xlfn.XLOOKUP(_xlfn.SINGLE(A:A),'Customer Name'!A:A,Table14_3[[#All],[Last Name]])</f>
        <v>Zyryanov</v>
      </c>
      <c r="E212" s="32">
        <f>_xlfn.XLOOKUP(A:A,'Medical Examination'!A:A,'Medical Examination'!B:B)</f>
        <v>35.6</v>
      </c>
      <c r="F212" s="32">
        <f>_xlfn.XLOOKUP(A:A,'Medical Examination'!A:A,'Medical Examination'!C:C)</f>
        <v>4.0199999999999996</v>
      </c>
      <c r="G212" s="33" t="str">
        <f>_xlfn.XLOOKUP(A:A,'Medical Examination'!A:A,'Medical Examination'!D:D)</f>
        <v>yes</v>
      </c>
      <c r="H212" s="33" t="str">
        <f>_xlfn.XLOOKUP(A:A,'Medical Examination'!A:A,'Medical Examination'!E:E)</f>
        <v>yes</v>
      </c>
      <c r="I212" s="33" t="str">
        <f>_xlfn.XLOOKUP(A:A,'Medical Examination'!A:A,'Medical Examination'!F:F)</f>
        <v>No</v>
      </c>
      <c r="J212" s="33">
        <f>_xlfn.XLOOKUP(A:A,'Medical Examination'!A:A,'Medical Examination'!G:G)</f>
        <v>2</v>
      </c>
      <c r="K212" s="33" t="str">
        <f>_xlfn.XLOOKUP(A:A,'Medical Examination'!A:A,'Medical Examination'!H:H)</f>
        <v>yes</v>
      </c>
      <c r="L212" s="32" t="str">
        <f>_xlfn.XLOOKUP(A:A,'Medical Examination'!A:A,'Medical Examination'!I:I)</f>
        <v>Obesity</v>
      </c>
      <c r="M212" s="31" t="str">
        <f>_xlfn.XLOOKUP(A:A,'Medical Examination'!A:A,'Medical Examination'!J:J)</f>
        <v>Normal</v>
      </c>
      <c r="N212" s="34">
        <f>_xlfn.XLOOKUP(Healthcare!A:A,Table4_2[Customer ID],Table4_2[Date of Birth])</f>
        <v>36849</v>
      </c>
      <c r="O212" s="35">
        <f>_xlfn.XLOOKUP(A:A,Table4_2[Customer ID],Table4_2[Charges])</f>
        <v>35585.58</v>
      </c>
      <c r="P212" s="33" t="str">
        <f>_xlfn.XLOOKUP(A:A,Table4_2[Customer ID],Table4_2[Hospital tier])</f>
        <v>tier - 2</v>
      </c>
      <c r="Q212" s="33" t="str">
        <f>_xlfn.XLOOKUP(A:A,'Hospital details'!A:A,'Hospital details'!F:F)</f>
        <v>tier - 3</v>
      </c>
      <c r="R212" s="33" t="str">
        <f>_xlfn.XLOOKUP(Healthcare!A:A,'Hospital details'!A:A,'Hospital details'!G:G)</f>
        <v>R1011</v>
      </c>
      <c r="S212" s="36">
        <f>_xlfn.XLOOKUP(A:A,'Hospital details'!A:A,'Hospital details'!H:H)</f>
        <v>22</v>
      </c>
      <c r="T212" s="8"/>
    </row>
    <row r="213" spans="1:20" ht="18" x14ac:dyDescent="0.35">
      <c r="A213" s="37" t="s">
        <v>217</v>
      </c>
      <c r="B213" s="31" t="str" cm="1">
        <f t="array" ref="B213">_xlfn.XLOOKUP(_xlfn.SINGLE(A:A),'Customer Name'!A:A,Table14_3[[#All],[Title]])</f>
        <v>Mr</v>
      </c>
      <c r="C213" s="32" t="str" cm="1">
        <f t="array" ref="C213">_xlfn.XLOOKUP(_xlfn.SINGLE(A:A),'Customer Name'!A:A,Table14_3[[#All],[First Name]])</f>
        <v>Timothy V</v>
      </c>
      <c r="D213" s="32" t="str" cm="1">
        <f t="array" ref="D213">_xlfn.XLOOKUP(_xlfn.SINGLE(A:A),'Customer Name'!A:A,Table14_3[[#All],[Last Name]])</f>
        <v>Gavin</v>
      </c>
      <c r="E213" s="32">
        <f>_xlfn.XLOOKUP(A:A,'Medical Examination'!A:A,'Medical Examination'!B:B)</f>
        <v>34.39</v>
      </c>
      <c r="F213" s="32">
        <f>_xlfn.XLOOKUP(A:A,'Medical Examination'!A:A,'Medical Examination'!C:C)</f>
        <v>8.7200000000000006</v>
      </c>
      <c r="G213" s="33" t="str">
        <f>_xlfn.XLOOKUP(A:A,'Medical Examination'!A:A,'Medical Examination'!D:D)</f>
        <v>No</v>
      </c>
      <c r="H213" s="33" t="str">
        <f>_xlfn.XLOOKUP(A:A,'Medical Examination'!A:A,'Medical Examination'!E:E)</f>
        <v>No</v>
      </c>
      <c r="I213" s="33" t="str">
        <f>_xlfn.XLOOKUP(A:A,'Medical Examination'!A:A,'Medical Examination'!F:F)</f>
        <v>No</v>
      </c>
      <c r="J213" s="33">
        <f>_xlfn.XLOOKUP(A:A,'Medical Examination'!A:A,'Medical Examination'!G:G)</f>
        <v>0</v>
      </c>
      <c r="K213" s="33" t="str">
        <f>_xlfn.XLOOKUP(A:A,'Medical Examination'!A:A,'Medical Examination'!H:H)</f>
        <v>yes</v>
      </c>
      <c r="L213" s="32" t="str">
        <f>_xlfn.XLOOKUP(A:A,'Medical Examination'!A:A,'Medical Examination'!I:I)</f>
        <v>Obesity</v>
      </c>
      <c r="M213" s="31" t="str">
        <f>_xlfn.XLOOKUP(A:A,'Medical Examination'!A:A,'Medical Examination'!J:J)</f>
        <v>Diabetic</v>
      </c>
      <c r="N213" s="34">
        <f>_xlfn.XLOOKUP(Healthcare!A:A,Table4_2[Customer ID],Table4_2[Date of Birth])</f>
        <v>26155</v>
      </c>
      <c r="O213" s="35">
        <f>_xlfn.XLOOKUP(A:A,Table4_2[Customer ID],Table4_2[Charges])</f>
        <v>35583.17</v>
      </c>
      <c r="P213" s="33" t="str">
        <f>_xlfn.XLOOKUP(A:A,Table4_2[Customer ID],Table4_2[Hospital tier])</f>
        <v>tier - 1</v>
      </c>
      <c r="Q213" s="33" t="str">
        <f>_xlfn.XLOOKUP(A:A,'Hospital details'!A:A,'Hospital details'!F:F)</f>
        <v>tier - 3</v>
      </c>
      <c r="R213" s="33" t="str">
        <f>_xlfn.XLOOKUP(Healthcare!A:A,'Hospital details'!A:A,'Hospital details'!G:G)</f>
        <v>R1011</v>
      </c>
      <c r="S213" s="36">
        <f>_xlfn.XLOOKUP(A:A,'Hospital details'!A:A,'Hospital details'!H:H)</f>
        <v>51</v>
      </c>
      <c r="T213" s="8"/>
    </row>
    <row r="214" spans="1:20" ht="18" x14ac:dyDescent="0.35">
      <c r="A214" s="37" t="s">
        <v>218</v>
      </c>
      <c r="B214" s="31" t="str" cm="1">
        <f t="array" ref="B214">_xlfn.XLOOKUP(_xlfn.SINGLE(A:A),'Customer Name'!A:A,Table14_3[[#All],[Title]])</f>
        <v>Mr</v>
      </c>
      <c r="C214" s="32" t="str" cm="1">
        <f t="array" ref="C214">_xlfn.XLOOKUP(_xlfn.SINGLE(A:A),'Customer Name'!A:A,Table14_3[[#All],[First Name]])</f>
        <v>Andrew S</v>
      </c>
      <c r="D214" s="32" t="str" cm="1">
        <f t="array" ref="D214">_xlfn.XLOOKUP(_xlfn.SINGLE(A:A),'Customer Name'!A:A,Table14_3[[#All],[Last Name]])</f>
        <v>Littlefield</v>
      </c>
      <c r="E214" s="32">
        <f>_xlfn.XLOOKUP(A:A,'Medical Examination'!A:A,'Medical Examination'!B:B)</f>
        <v>29.06</v>
      </c>
      <c r="F214" s="32">
        <f>_xlfn.XLOOKUP(A:A,'Medical Examination'!A:A,'Medical Examination'!C:C)</f>
        <v>6.25</v>
      </c>
      <c r="G214" s="33" t="str">
        <f>_xlfn.XLOOKUP(A:A,'Medical Examination'!A:A,'Medical Examination'!D:D)</f>
        <v>yes</v>
      </c>
      <c r="H214" s="33" t="str">
        <f>_xlfn.XLOOKUP(A:A,'Medical Examination'!A:A,'Medical Examination'!E:E)</f>
        <v>No</v>
      </c>
      <c r="I214" s="33" t="str">
        <f>_xlfn.XLOOKUP(A:A,'Medical Examination'!A:A,'Medical Examination'!F:F)</f>
        <v>No</v>
      </c>
      <c r="J214" s="33">
        <f>_xlfn.XLOOKUP(A:A,'Medical Examination'!A:A,'Medical Examination'!G:G)</f>
        <v>1</v>
      </c>
      <c r="K214" s="33" t="str">
        <f>_xlfn.XLOOKUP(A:A,'Medical Examination'!A:A,'Medical Examination'!H:H)</f>
        <v>yes</v>
      </c>
      <c r="L214" s="32" t="str">
        <f>_xlfn.XLOOKUP(A:A,'Medical Examination'!A:A,'Medical Examination'!I:I)</f>
        <v>Overweight</v>
      </c>
      <c r="M214" s="31" t="str">
        <f>_xlfn.XLOOKUP(A:A,'Medical Examination'!A:A,'Medical Examination'!J:J)</f>
        <v>Prediabetic</v>
      </c>
      <c r="N214" s="34">
        <f>_xlfn.XLOOKUP(Healthcare!A:A,Table4_2[Customer ID],Table4_2[Date of Birth])</f>
        <v>23618</v>
      </c>
      <c r="O214" s="35">
        <f>_xlfn.XLOOKUP(A:A,Table4_2[Customer ID],Table4_2[Charges])</f>
        <v>35573.26</v>
      </c>
      <c r="P214" s="33" t="str">
        <f>_xlfn.XLOOKUP(A:A,Table4_2[Customer ID],Table4_2[Hospital tier])</f>
        <v>tier - 2</v>
      </c>
      <c r="Q214" s="33" t="str">
        <f>_xlfn.XLOOKUP(A:A,'Hospital details'!A:A,'Hospital details'!F:F)</f>
        <v>tier - 1</v>
      </c>
      <c r="R214" s="33" t="str">
        <f>_xlfn.XLOOKUP(Healthcare!A:A,'Hospital details'!A:A,'Hospital details'!G:G)</f>
        <v>R1011</v>
      </c>
      <c r="S214" s="36">
        <f>_xlfn.XLOOKUP(A:A,'Hospital details'!A:A,'Hospital details'!H:H)</f>
        <v>58</v>
      </c>
      <c r="T214" s="8"/>
    </row>
    <row r="215" spans="1:20" ht="18" x14ac:dyDescent="0.35">
      <c r="A215" s="37" t="s">
        <v>219</v>
      </c>
      <c r="B215" s="31" t="str" cm="1">
        <f t="array" ref="B215">_xlfn.XLOOKUP(_xlfn.SINGLE(A:A),'Customer Name'!A:A,Table14_3[[#All],[Title]])</f>
        <v>Ms</v>
      </c>
      <c r="C215" s="32" t="str" cm="1">
        <f t="array" ref="C215">_xlfn.XLOOKUP(_xlfn.SINGLE(A:A),'Customer Name'!A:A,Table14_3[[#All],[First Name]])</f>
        <v>Matthew D</v>
      </c>
      <c r="D215" s="32" t="str" cm="1">
        <f t="array" ref="D215">_xlfn.XLOOKUP(_xlfn.SINGLE(A:A),'Customer Name'!A:A,Table14_3[[#All],[Last Name]])</f>
        <v>Shearer</v>
      </c>
      <c r="E215" s="32">
        <f>_xlfn.XLOOKUP(A:A,'Medical Examination'!A:A,'Medical Examination'!B:B)</f>
        <v>35.799999999999997</v>
      </c>
      <c r="F215" s="32">
        <f>_xlfn.XLOOKUP(A:A,'Medical Examination'!A:A,'Medical Examination'!C:C)</f>
        <v>7.32</v>
      </c>
      <c r="G215" s="33" t="str">
        <f>_xlfn.XLOOKUP(A:A,'Medical Examination'!A:A,'Medical Examination'!D:D)</f>
        <v>No</v>
      </c>
      <c r="H215" s="33" t="str">
        <f>_xlfn.XLOOKUP(A:A,'Medical Examination'!A:A,'Medical Examination'!E:E)</f>
        <v>No</v>
      </c>
      <c r="I215" s="33" t="str">
        <f>_xlfn.XLOOKUP(A:A,'Medical Examination'!A:A,'Medical Examination'!F:F)</f>
        <v>No</v>
      </c>
      <c r="J215" s="33">
        <f>_xlfn.XLOOKUP(A:A,'Medical Examination'!A:A,'Medical Examination'!G:G)</f>
        <v>2</v>
      </c>
      <c r="K215" s="33" t="str">
        <f>_xlfn.XLOOKUP(A:A,'Medical Examination'!A:A,'Medical Examination'!H:H)</f>
        <v>yes</v>
      </c>
      <c r="L215" s="32" t="str">
        <f>_xlfn.XLOOKUP(A:A,'Medical Examination'!A:A,'Medical Examination'!I:I)</f>
        <v>Obesity</v>
      </c>
      <c r="M215" s="31" t="str">
        <f>_xlfn.XLOOKUP(A:A,'Medical Examination'!A:A,'Medical Examination'!J:J)</f>
        <v>Diabetic</v>
      </c>
      <c r="N215" s="34">
        <f>_xlfn.XLOOKUP(Healthcare!A:A,Table4_2[Customer ID],Table4_2[Date of Birth])</f>
        <v>26964</v>
      </c>
      <c r="O215" s="35">
        <f>_xlfn.XLOOKUP(A:A,Table4_2[Customer ID],Table4_2[Charges])</f>
        <v>35547.72</v>
      </c>
      <c r="P215" s="33" t="str">
        <f>_xlfn.XLOOKUP(A:A,Table4_2[Customer ID],Table4_2[Hospital tier])</f>
        <v>tier - 1</v>
      </c>
      <c r="Q215" s="33" t="str">
        <f>_xlfn.XLOOKUP(A:A,'Hospital details'!A:A,'Hospital details'!F:F)</f>
        <v>tier - 1</v>
      </c>
      <c r="R215" s="33" t="str">
        <f>_xlfn.XLOOKUP(Healthcare!A:A,'Hospital details'!A:A,'Hospital details'!G:G)</f>
        <v>R1011</v>
      </c>
      <c r="S215" s="36">
        <f>_xlfn.XLOOKUP(A:A,'Hospital details'!A:A,'Hospital details'!H:H)</f>
        <v>49</v>
      </c>
      <c r="T215" s="8"/>
    </row>
    <row r="216" spans="1:20" ht="18" x14ac:dyDescent="0.35">
      <c r="A216" s="37" t="s">
        <v>220</v>
      </c>
      <c r="B216" s="31" t="str" cm="1">
        <f t="array" ref="B216">_xlfn.XLOOKUP(_xlfn.SINGLE(A:A),'Customer Name'!A:A,Table14_3[[#All],[Title]])</f>
        <v>Mr</v>
      </c>
      <c r="C216" s="32" t="str" cm="1">
        <f t="array" ref="C216">_xlfn.XLOOKUP(_xlfn.SINGLE(A:A),'Customer Name'!A:A,Table14_3[[#All],[First Name]])</f>
        <v>Jessica</v>
      </c>
      <c r="D216" s="32" t="str" cm="1">
        <f t="array" ref="D216">_xlfn.XLOOKUP(_xlfn.SINGLE(A:A),'Customer Name'!A:A,Table14_3[[#All],[Last Name]])</f>
        <v>Armstrong</v>
      </c>
      <c r="E216" s="32">
        <f>_xlfn.XLOOKUP(A:A,'Medical Examination'!A:A,'Medical Examination'!B:B)</f>
        <v>49.8</v>
      </c>
      <c r="F216" s="32">
        <f>_xlfn.XLOOKUP(A:A,'Medical Examination'!A:A,'Medical Examination'!C:C)</f>
        <v>4.24</v>
      </c>
      <c r="G216" s="33" t="str">
        <f>_xlfn.XLOOKUP(A:A,'Medical Examination'!A:A,'Medical Examination'!D:D)</f>
        <v>No</v>
      </c>
      <c r="H216" s="33" t="str">
        <f>_xlfn.XLOOKUP(A:A,'Medical Examination'!A:A,'Medical Examination'!E:E)</f>
        <v>No</v>
      </c>
      <c r="I216" s="33" t="str">
        <f>_xlfn.XLOOKUP(A:A,'Medical Examination'!A:A,'Medical Examination'!F:F)</f>
        <v>No</v>
      </c>
      <c r="J216" s="33">
        <f>_xlfn.XLOOKUP(A:A,'Medical Examination'!A:A,'Medical Examination'!G:G)</f>
        <v>1</v>
      </c>
      <c r="K216" s="33" t="str">
        <f>_xlfn.XLOOKUP(A:A,'Medical Examination'!A:A,'Medical Examination'!H:H)</f>
        <v>yes</v>
      </c>
      <c r="L216" s="32" t="str">
        <f>_xlfn.XLOOKUP(A:A,'Medical Examination'!A:A,'Medical Examination'!I:I)</f>
        <v>Obesity</v>
      </c>
      <c r="M216" s="31" t="str">
        <f>_xlfn.XLOOKUP(A:A,'Medical Examination'!A:A,'Medical Examination'!J:J)</f>
        <v>Normal</v>
      </c>
      <c r="N216" s="34">
        <f>_xlfn.XLOOKUP(Healthcare!A:A,Table4_2[Customer ID],Table4_2[Date of Birth])</f>
        <v>33860</v>
      </c>
      <c r="O216" s="35">
        <f>_xlfn.XLOOKUP(A:A,Table4_2[Customer ID],Table4_2[Charges])</f>
        <v>35547.47</v>
      </c>
      <c r="P216" s="33" t="str">
        <f>_xlfn.XLOOKUP(A:A,Table4_2[Customer ID],Table4_2[Hospital tier])</f>
        <v>tier - 2</v>
      </c>
      <c r="Q216" s="33" t="str">
        <f>_xlfn.XLOOKUP(A:A,'Hospital details'!A:A,'Hospital details'!F:F)</f>
        <v>tier - 3</v>
      </c>
      <c r="R216" s="33" t="str">
        <f>_xlfn.XLOOKUP(Healthcare!A:A,'Hospital details'!A:A,'Hospital details'!G:G)</f>
        <v>R1011</v>
      </c>
      <c r="S216" s="36">
        <f>_xlfn.XLOOKUP(A:A,'Hospital details'!A:A,'Hospital details'!H:H)</f>
        <v>30</v>
      </c>
      <c r="T216" s="8"/>
    </row>
    <row r="217" spans="1:20" ht="18" x14ac:dyDescent="0.35">
      <c r="A217" s="37" t="s">
        <v>221</v>
      </c>
      <c r="B217" s="31" t="str" cm="1">
        <f t="array" ref="B217">_xlfn.XLOOKUP(_xlfn.SINGLE(A:A),'Customer Name'!A:A,Table14_3[[#All],[Title]])</f>
        <v>Mr</v>
      </c>
      <c r="C217" s="32" t="str" cm="1">
        <f t="array" ref="C217">_xlfn.XLOOKUP(_xlfn.SINGLE(A:A),'Customer Name'!A:A,Table14_3[[#All],[First Name]])</f>
        <v>Lawrence</v>
      </c>
      <c r="D217" s="32" t="str" cm="1">
        <f t="array" ref="D217">_xlfn.XLOOKUP(_xlfn.SINGLE(A:A),'Customer Name'!A:A,Table14_3[[#All],[Last Name]])</f>
        <v>Warriner</v>
      </c>
      <c r="E217" s="32">
        <f>_xlfn.XLOOKUP(A:A,'Medical Examination'!A:A,'Medical Examination'!B:B)</f>
        <v>35.71</v>
      </c>
      <c r="F217" s="32">
        <f>_xlfn.XLOOKUP(A:A,'Medical Examination'!A:A,'Medical Examination'!C:C)</f>
        <v>6.84</v>
      </c>
      <c r="G217" s="33" t="str">
        <f>_xlfn.XLOOKUP(A:A,'Medical Examination'!A:A,'Medical Examination'!D:D)</f>
        <v>No</v>
      </c>
      <c r="H217" s="33" t="str">
        <f>_xlfn.XLOOKUP(A:A,'Medical Examination'!A:A,'Medical Examination'!E:E)</f>
        <v>No</v>
      </c>
      <c r="I217" s="33" t="str">
        <f>_xlfn.XLOOKUP(A:A,'Medical Examination'!A:A,'Medical Examination'!F:F)</f>
        <v>No</v>
      </c>
      <c r="J217" s="33">
        <f>_xlfn.XLOOKUP(A:A,'Medical Examination'!A:A,'Medical Examination'!G:G)</f>
        <v>2</v>
      </c>
      <c r="K217" s="33" t="str">
        <f>_xlfn.XLOOKUP(A:A,'Medical Examination'!A:A,'Medical Examination'!H:H)</f>
        <v>yes</v>
      </c>
      <c r="L217" s="32" t="str">
        <f>_xlfn.XLOOKUP(A:A,'Medical Examination'!A:A,'Medical Examination'!I:I)</f>
        <v>Obesity</v>
      </c>
      <c r="M217" s="31" t="str">
        <f>_xlfn.XLOOKUP(A:A,'Medical Examination'!A:A,'Medical Examination'!J:J)</f>
        <v>Diabetic</v>
      </c>
      <c r="N217" s="34">
        <f>_xlfn.XLOOKUP(Healthcare!A:A,Table4_2[Customer ID],Table4_2[Date of Birth])</f>
        <v>27014</v>
      </c>
      <c r="O217" s="35">
        <f>_xlfn.XLOOKUP(A:A,Table4_2[Customer ID],Table4_2[Charges])</f>
        <v>35517.19</v>
      </c>
      <c r="P217" s="33" t="str">
        <f>_xlfn.XLOOKUP(A:A,Table4_2[Customer ID],Table4_2[Hospital tier])</f>
        <v>tier - 2</v>
      </c>
      <c r="Q217" s="33" t="str">
        <f>_xlfn.XLOOKUP(A:A,'Hospital details'!A:A,'Hospital details'!F:F)</f>
        <v>tier - 2</v>
      </c>
      <c r="R217" s="33" t="str">
        <f>_xlfn.XLOOKUP(Healthcare!A:A,'Hospital details'!A:A,'Hospital details'!G:G)</f>
        <v>R1011</v>
      </c>
      <c r="S217" s="36">
        <f>_xlfn.XLOOKUP(A:A,'Hospital details'!A:A,'Hospital details'!H:H)</f>
        <v>49</v>
      </c>
      <c r="T217" s="8"/>
    </row>
    <row r="218" spans="1:20" ht="18" x14ac:dyDescent="0.35">
      <c r="A218" s="37" t="s">
        <v>222</v>
      </c>
      <c r="B218" s="31" t="str" cm="1">
        <f t="array" ref="B218">_xlfn.XLOOKUP(_xlfn.SINGLE(A:A),'Customer Name'!A:A,Table14_3[[#All],[Title]])</f>
        <v>Ms</v>
      </c>
      <c r="C218" s="32" t="str" cm="1">
        <f t="array" ref="C218">_xlfn.XLOOKUP(_xlfn.SINGLE(A:A),'Customer Name'!A:A,Table14_3[[#All],[First Name]])</f>
        <v>Alex</v>
      </c>
      <c r="D218" s="32" t="str" cm="1">
        <f t="array" ref="D218">_xlfn.XLOOKUP(_xlfn.SINGLE(A:A),'Customer Name'!A:A,Table14_3[[#All],[Last Name]])</f>
        <v>White</v>
      </c>
      <c r="E218" s="32">
        <f>_xlfn.XLOOKUP(A:A,'Medical Examination'!A:A,'Medical Examination'!B:B)</f>
        <v>30.8</v>
      </c>
      <c r="F218" s="32">
        <f>_xlfn.XLOOKUP(A:A,'Medical Examination'!A:A,'Medical Examination'!C:C)</f>
        <v>5.23</v>
      </c>
      <c r="G218" s="33" t="str">
        <f>_xlfn.XLOOKUP(A:A,'Medical Examination'!A:A,'Medical Examination'!D:D)</f>
        <v>yes</v>
      </c>
      <c r="H218" s="33" t="str">
        <f>_xlfn.XLOOKUP(A:A,'Medical Examination'!A:A,'Medical Examination'!E:E)</f>
        <v>No</v>
      </c>
      <c r="I218" s="33" t="str">
        <f>_xlfn.XLOOKUP(A:A,'Medical Examination'!A:A,'Medical Examination'!F:F)</f>
        <v>No</v>
      </c>
      <c r="J218" s="33">
        <f>_xlfn.XLOOKUP(A:A,'Medical Examination'!A:A,'Medical Examination'!G:G)</f>
        <v>1</v>
      </c>
      <c r="K218" s="33" t="str">
        <f>_xlfn.XLOOKUP(A:A,'Medical Examination'!A:A,'Medical Examination'!H:H)</f>
        <v>yes</v>
      </c>
      <c r="L218" s="32" t="str">
        <f>_xlfn.XLOOKUP(A:A,'Medical Examination'!A:A,'Medical Examination'!I:I)</f>
        <v>Obesity</v>
      </c>
      <c r="M218" s="31" t="str">
        <f>_xlfn.XLOOKUP(A:A,'Medical Examination'!A:A,'Medical Examination'!J:J)</f>
        <v>Normal</v>
      </c>
      <c r="N218" s="34">
        <f>_xlfn.XLOOKUP(Healthcare!A:A,Table4_2[Customer ID],Table4_2[Date of Birth])</f>
        <v>32467</v>
      </c>
      <c r="O218" s="35">
        <f>_xlfn.XLOOKUP(A:A,Table4_2[Customer ID],Table4_2[Charges])</f>
        <v>35491.64</v>
      </c>
      <c r="P218" s="33" t="str">
        <f>_xlfn.XLOOKUP(A:A,Table4_2[Customer ID],Table4_2[Hospital tier])</f>
        <v>tier - 1</v>
      </c>
      <c r="Q218" s="33" t="str">
        <f>_xlfn.XLOOKUP(A:A,'Hospital details'!A:A,'Hospital details'!F:F)</f>
        <v>tier - 2</v>
      </c>
      <c r="R218" s="33" t="str">
        <f>_xlfn.XLOOKUP(Healthcare!A:A,'Hospital details'!A:A,'Hospital details'!G:G)</f>
        <v>R1011</v>
      </c>
      <c r="S218" s="36">
        <f>_xlfn.XLOOKUP(A:A,'Hospital details'!A:A,'Hospital details'!H:H)</f>
        <v>34</v>
      </c>
      <c r="T218" s="8"/>
    </row>
    <row r="219" spans="1:20" ht="18" x14ac:dyDescent="0.35">
      <c r="A219" s="37" t="s">
        <v>223</v>
      </c>
      <c r="B219" s="31" t="str" cm="1">
        <f t="array" ref="B219">_xlfn.XLOOKUP(_xlfn.SINGLE(A:A),'Customer Name'!A:A,Table14_3[[#All],[Title]])</f>
        <v>Ms</v>
      </c>
      <c r="C219" s="32" t="str" cm="1">
        <f t="array" ref="C219">_xlfn.XLOOKUP(_xlfn.SINGLE(A:A),'Customer Name'!A:A,Table14_3[[#All],[First Name]])</f>
        <v>Kevin</v>
      </c>
      <c r="D219" s="32" t="str" cm="1">
        <f t="array" ref="D219">_xlfn.XLOOKUP(_xlfn.SINGLE(A:A),'Customer Name'!A:A,Table14_3[[#All],[Last Name]])</f>
        <v>Cordaro</v>
      </c>
      <c r="E219" s="32">
        <f>_xlfn.XLOOKUP(A:A,'Medical Examination'!A:A,'Medical Examination'!B:B)</f>
        <v>33.69</v>
      </c>
      <c r="F219" s="32">
        <f>_xlfn.XLOOKUP(A:A,'Medical Examination'!A:A,'Medical Examination'!C:C)</f>
        <v>9.68</v>
      </c>
      <c r="G219" s="33" t="str">
        <f>_xlfn.XLOOKUP(A:A,'Medical Examination'!A:A,'Medical Examination'!D:D)</f>
        <v>No</v>
      </c>
      <c r="H219" s="33" t="str">
        <f>_xlfn.XLOOKUP(A:A,'Medical Examination'!A:A,'Medical Examination'!E:E)</f>
        <v>No</v>
      </c>
      <c r="I219" s="33" t="str">
        <f>_xlfn.XLOOKUP(A:A,'Medical Examination'!A:A,'Medical Examination'!F:F)</f>
        <v>No</v>
      </c>
      <c r="J219" s="33">
        <f>_xlfn.XLOOKUP(A:A,'Medical Examination'!A:A,'Medical Examination'!G:G)</f>
        <v>0</v>
      </c>
      <c r="K219" s="33" t="str">
        <f>_xlfn.XLOOKUP(A:A,'Medical Examination'!A:A,'Medical Examination'!H:H)</f>
        <v>yes</v>
      </c>
      <c r="L219" s="32" t="str">
        <f>_xlfn.XLOOKUP(A:A,'Medical Examination'!A:A,'Medical Examination'!I:I)</f>
        <v>Obesity</v>
      </c>
      <c r="M219" s="31" t="str">
        <f>_xlfn.XLOOKUP(A:A,'Medical Examination'!A:A,'Medical Examination'!J:J)</f>
        <v>Diabetic</v>
      </c>
      <c r="N219" s="34">
        <f>_xlfn.XLOOKUP(Healthcare!A:A,Table4_2[Customer ID],Table4_2[Date of Birth])</f>
        <v>26198</v>
      </c>
      <c r="O219" s="35">
        <f>_xlfn.XLOOKUP(A:A,Table4_2[Customer ID],Table4_2[Charges])</f>
        <v>35345.730000000003</v>
      </c>
      <c r="P219" s="33" t="str">
        <f>_xlfn.XLOOKUP(A:A,Table4_2[Customer ID],Table4_2[Hospital tier])</f>
        <v>tier - 2</v>
      </c>
      <c r="Q219" s="33" t="str">
        <f>_xlfn.XLOOKUP(A:A,'Hospital details'!A:A,'Hospital details'!F:F)</f>
        <v>tier - 3</v>
      </c>
      <c r="R219" s="33" t="str">
        <f>_xlfn.XLOOKUP(Healthcare!A:A,'Hospital details'!A:A,'Hospital details'!G:G)</f>
        <v>R1011</v>
      </c>
      <c r="S219" s="36">
        <f>_xlfn.XLOOKUP(A:A,'Hospital details'!A:A,'Hospital details'!H:H)</f>
        <v>51</v>
      </c>
      <c r="T219" s="8"/>
    </row>
    <row r="220" spans="1:20" ht="18" x14ac:dyDescent="0.35">
      <c r="A220" s="37" t="s">
        <v>224</v>
      </c>
      <c r="B220" s="31" t="str" cm="1">
        <f t="array" ref="B220">_xlfn.XLOOKUP(_xlfn.SINGLE(A:A),'Customer Name'!A:A,Table14_3[[#All],[Title]])</f>
        <v>Mr</v>
      </c>
      <c r="C220" s="32" t="str" cm="1">
        <f t="array" ref="C220">_xlfn.XLOOKUP(_xlfn.SINGLE(A:A),'Customer Name'!A:A,Table14_3[[#All],[First Name]])</f>
        <v>Gavin M</v>
      </c>
      <c r="D220" s="32" t="str" cm="1">
        <f t="array" ref="D220">_xlfn.XLOOKUP(_xlfn.SINGLE(A:A),'Customer Name'!A:A,Table14_3[[#All],[Last Name]])</f>
        <v>Hamilton</v>
      </c>
      <c r="E220" s="32">
        <f>_xlfn.XLOOKUP(A:A,'Medical Examination'!A:A,'Medical Examination'!B:B)</f>
        <v>42.27</v>
      </c>
      <c r="F220" s="32">
        <f>_xlfn.XLOOKUP(A:A,'Medical Examination'!A:A,'Medical Examination'!C:C)</f>
        <v>6.05</v>
      </c>
      <c r="G220" s="33" t="str">
        <f>_xlfn.XLOOKUP(A:A,'Medical Examination'!A:A,'Medical Examination'!D:D)</f>
        <v>yes</v>
      </c>
      <c r="H220" s="33" t="str">
        <f>_xlfn.XLOOKUP(A:A,'Medical Examination'!A:A,'Medical Examination'!E:E)</f>
        <v>No</v>
      </c>
      <c r="I220" s="33" t="str">
        <f>_xlfn.XLOOKUP(A:A,'Medical Examination'!A:A,'Medical Examination'!F:F)</f>
        <v>No</v>
      </c>
      <c r="J220" s="33">
        <f>_xlfn.XLOOKUP(A:A,'Medical Examination'!A:A,'Medical Examination'!G:G)</f>
        <v>1</v>
      </c>
      <c r="K220" s="33" t="str">
        <f>_xlfn.XLOOKUP(A:A,'Medical Examination'!A:A,'Medical Examination'!H:H)</f>
        <v>yes</v>
      </c>
      <c r="L220" s="32" t="str">
        <f>_xlfn.XLOOKUP(A:A,'Medical Examination'!A:A,'Medical Examination'!I:I)</f>
        <v>Obesity</v>
      </c>
      <c r="M220" s="31" t="str">
        <f>_xlfn.XLOOKUP(A:A,'Medical Examination'!A:A,'Medical Examination'!J:J)</f>
        <v>Prediabetic</v>
      </c>
      <c r="N220" s="34">
        <f>_xlfn.XLOOKUP(Healthcare!A:A,Table4_2[Customer ID],Table4_2[Date of Birth])</f>
        <v>32405</v>
      </c>
      <c r="O220" s="35">
        <f>_xlfn.XLOOKUP(A:A,Table4_2[Customer ID],Table4_2[Charges])</f>
        <v>35315.96</v>
      </c>
      <c r="P220" s="33" t="str">
        <f>_xlfn.XLOOKUP(A:A,Table4_2[Customer ID],Table4_2[Hospital tier])</f>
        <v>tier - 2</v>
      </c>
      <c r="Q220" s="33" t="str">
        <f>_xlfn.XLOOKUP(A:A,'Hospital details'!A:A,'Hospital details'!F:F)</f>
        <v>tier - 1</v>
      </c>
      <c r="R220" s="33" t="str">
        <f>_xlfn.XLOOKUP(Healthcare!A:A,'Hospital details'!A:A,'Hospital details'!G:G)</f>
        <v>R1011</v>
      </c>
      <c r="S220" s="36">
        <f>_xlfn.XLOOKUP(A:A,'Hospital details'!A:A,'Hospital details'!H:H)</f>
        <v>34</v>
      </c>
      <c r="T220" s="8"/>
    </row>
    <row r="221" spans="1:20" ht="18" x14ac:dyDescent="0.35">
      <c r="A221" s="37" t="s">
        <v>225</v>
      </c>
      <c r="B221" s="31" t="str" cm="1">
        <f t="array" ref="B221">_xlfn.XLOOKUP(_xlfn.SINGLE(A:A),'Customer Name'!A:A,Table14_3[[#All],[Title]])</f>
        <v>Mr</v>
      </c>
      <c r="C221" s="32" t="str" cm="1">
        <f t="array" ref="C221">_xlfn.XLOOKUP(_xlfn.SINGLE(A:A),'Customer Name'!A:A,Table14_3[[#All],[First Name]])</f>
        <v>Rick E</v>
      </c>
      <c r="D221" s="32" t="str" cm="1">
        <f t="array" ref="D221">_xlfn.XLOOKUP(_xlfn.SINGLE(A:A),'Customer Name'!A:A,Table14_3[[#All],[Last Name]])</f>
        <v>Meyer</v>
      </c>
      <c r="E221" s="32">
        <f>_xlfn.XLOOKUP(A:A,'Medical Examination'!A:A,'Medical Examination'!B:B)</f>
        <v>53.25</v>
      </c>
      <c r="F221" s="32">
        <f>_xlfn.XLOOKUP(A:A,'Medical Examination'!A:A,'Medical Examination'!C:C)</f>
        <v>6.11</v>
      </c>
      <c r="G221" s="33" t="str">
        <f>_xlfn.XLOOKUP(A:A,'Medical Examination'!A:A,'Medical Examination'!D:D)</f>
        <v>yes</v>
      </c>
      <c r="H221" s="33" t="str">
        <f>_xlfn.XLOOKUP(A:A,'Medical Examination'!A:A,'Medical Examination'!E:E)</f>
        <v>No</v>
      </c>
      <c r="I221" s="33" t="str">
        <f>_xlfn.XLOOKUP(A:A,'Medical Examination'!A:A,'Medical Examination'!F:F)</f>
        <v>Yes</v>
      </c>
      <c r="J221" s="33">
        <f>_xlfn.XLOOKUP(A:A,'Medical Examination'!A:A,'Medical Examination'!G:G)</f>
        <v>1</v>
      </c>
      <c r="K221" s="33" t="str">
        <f>_xlfn.XLOOKUP(A:A,'Medical Examination'!A:A,'Medical Examination'!H:H)</f>
        <v>yes</v>
      </c>
      <c r="L221" s="32" t="str">
        <f>_xlfn.XLOOKUP(A:A,'Medical Examination'!A:A,'Medical Examination'!I:I)</f>
        <v>Obesity</v>
      </c>
      <c r="M221" s="31" t="str">
        <f>_xlfn.XLOOKUP(A:A,'Medical Examination'!A:A,'Medical Examination'!J:J)</f>
        <v>Prediabetic</v>
      </c>
      <c r="N221" s="34">
        <f>_xlfn.XLOOKUP(Healthcare!A:A,Table4_2[Customer ID],Table4_2[Date of Birth])</f>
        <v>35620</v>
      </c>
      <c r="O221" s="35">
        <f>_xlfn.XLOOKUP(A:A,Table4_2[Customer ID],Table4_2[Charges])</f>
        <v>35302.089999999997</v>
      </c>
      <c r="P221" s="33" t="str">
        <f>_xlfn.XLOOKUP(A:A,Table4_2[Customer ID],Table4_2[Hospital tier])</f>
        <v>tier - 1</v>
      </c>
      <c r="Q221" s="33" t="str">
        <f>_xlfn.XLOOKUP(A:A,'Hospital details'!A:A,'Hospital details'!F:F)</f>
        <v>tier - 2</v>
      </c>
      <c r="R221" s="33" t="str">
        <f>_xlfn.XLOOKUP(Healthcare!A:A,'Hospital details'!A:A,'Hospital details'!G:G)</f>
        <v>R1011</v>
      </c>
      <c r="S221" s="36">
        <f>_xlfn.XLOOKUP(A:A,'Hospital details'!A:A,'Hospital details'!H:H)</f>
        <v>25</v>
      </c>
      <c r="T221" s="8"/>
    </row>
    <row r="222" spans="1:20" ht="18" x14ac:dyDescent="0.35">
      <c r="A222" s="37" t="s">
        <v>226</v>
      </c>
      <c r="B222" s="31" t="str" cm="1">
        <f t="array" ref="B222">_xlfn.XLOOKUP(_xlfn.SINGLE(A:A),'Customer Name'!A:A,Table14_3[[#All],[Title]])</f>
        <v>Ms</v>
      </c>
      <c r="C222" s="32" t="str" cm="1">
        <f t="array" ref="C222">_xlfn.XLOOKUP(_xlfn.SINGLE(A:A),'Customer Name'!A:A,Table14_3[[#All],[First Name]])</f>
        <v>Andrea H</v>
      </c>
      <c r="D222" s="32" t="str" cm="1">
        <f t="array" ref="D222">_xlfn.XLOOKUP(_xlfn.SINGLE(A:A),'Customer Name'!A:A,Table14_3[[#All],[Last Name]])</f>
        <v>Duke</v>
      </c>
      <c r="E222" s="32">
        <f>_xlfn.XLOOKUP(A:A,'Medical Examination'!A:A,'Medical Examination'!B:B)</f>
        <v>26.8</v>
      </c>
      <c r="F222" s="32">
        <f>_xlfn.XLOOKUP(A:A,'Medical Examination'!A:A,'Medical Examination'!C:C)</f>
        <v>10.93</v>
      </c>
      <c r="G222" s="33" t="str">
        <f>_xlfn.XLOOKUP(A:A,'Medical Examination'!A:A,'Medical Examination'!D:D)</f>
        <v>yes</v>
      </c>
      <c r="H222" s="33" t="str">
        <f>_xlfn.XLOOKUP(A:A,'Medical Examination'!A:A,'Medical Examination'!E:E)</f>
        <v>No</v>
      </c>
      <c r="I222" s="33" t="str">
        <f>_xlfn.XLOOKUP(A:A,'Medical Examination'!A:A,'Medical Examination'!F:F)</f>
        <v>No</v>
      </c>
      <c r="J222" s="33">
        <f>_xlfn.XLOOKUP(A:A,'Medical Examination'!A:A,'Medical Examination'!G:G)</f>
        <v>0</v>
      </c>
      <c r="K222" s="33" t="str">
        <f>_xlfn.XLOOKUP(A:A,'Medical Examination'!A:A,'Medical Examination'!H:H)</f>
        <v>No</v>
      </c>
      <c r="L222" s="32" t="str">
        <f>_xlfn.XLOOKUP(A:A,'Medical Examination'!A:A,'Medical Examination'!I:I)</f>
        <v>Overweight</v>
      </c>
      <c r="M222" s="31" t="str">
        <f>_xlfn.XLOOKUP(A:A,'Medical Examination'!A:A,'Medical Examination'!J:J)</f>
        <v>Diabetic</v>
      </c>
      <c r="N222" s="34">
        <f>_xlfn.XLOOKUP(Healthcare!A:A,Table4_2[Customer ID],Table4_2[Date of Birth])</f>
        <v>24836</v>
      </c>
      <c r="O222" s="35">
        <f>_xlfn.XLOOKUP(A:A,Table4_2[Customer ID],Table4_2[Charges])</f>
        <v>35160.129999999997</v>
      </c>
      <c r="P222" s="33" t="str">
        <f>_xlfn.XLOOKUP(A:A,Table4_2[Customer ID],Table4_2[Hospital tier])</f>
        <v>tier - 2</v>
      </c>
      <c r="Q222" s="33" t="str">
        <f>_xlfn.XLOOKUP(A:A,'Hospital details'!A:A,'Hospital details'!F:F)</f>
        <v>tier - 2</v>
      </c>
      <c r="R222" s="33" t="str">
        <f>_xlfn.XLOOKUP(Healthcare!A:A,'Hospital details'!A:A,'Hospital details'!G:G)</f>
        <v>R1011</v>
      </c>
      <c r="S222" s="36">
        <f>_xlfn.XLOOKUP(A:A,'Hospital details'!A:A,'Hospital details'!H:H)</f>
        <v>55</v>
      </c>
      <c r="T222" s="8"/>
    </row>
    <row r="223" spans="1:20" ht="18" x14ac:dyDescent="0.35">
      <c r="A223" s="37" t="s">
        <v>227</v>
      </c>
      <c r="B223" s="31" t="str" cm="1">
        <f t="array" ref="B223">_xlfn.XLOOKUP(_xlfn.SINGLE(A:A),'Customer Name'!A:A,Table14_3[[#All],[Title]])</f>
        <v>Mr</v>
      </c>
      <c r="C223" s="32" t="str" cm="1">
        <f t="array" ref="C223">_xlfn.XLOOKUP(_xlfn.SINGLE(A:A),'Customer Name'!A:A,Table14_3[[#All],[First Name]])</f>
        <v>Anthony S</v>
      </c>
      <c r="D223" s="32" t="str" cm="1">
        <f t="array" ref="D223">_xlfn.XLOOKUP(_xlfn.SINGLE(A:A),'Customer Name'!A:A,Table14_3[[#All],[Last Name]])</f>
        <v>Malatesta</v>
      </c>
      <c r="E223" s="32">
        <f>_xlfn.XLOOKUP(A:A,'Medical Examination'!A:A,'Medical Examination'!B:B)</f>
        <v>28.5</v>
      </c>
      <c r="F223" s="32">
        <f>_xlfn.XLOOKUP(A:A,'Medical Examination'!A:A,'Medical Examination'!C:C)</f>
        <v>5.12</v>
      </c>
      <c r="G223" s="33" t="str">
        <f>_xlfn.XLOOKUP(A:A,'Medical Examination'!A:A,'Medical Examination'!D:D)</f>
        <v>No</v>
      </c>
      <c r="H223" s="33" t="str">
        <f>_xlfn.XLOOKUP(A:A,'Medical Examination'!A:A,'Medical Examination'!E:E)</f>
        <v>No</v>
      </c>
      <c r="I223" s="33" t="str">
        <f>_xlfn.XLOOKUP(A:A,'Medical Examination'!A:A,'Medical Examination'!F:F)</f>
        <v>No</v>
      </c>
      <c r="J223" s="33">
        <f>_xlfn.XLOOKUP(A:A,'Medical Examination'!A:A,'Medical Examination'!G:G)</f>
        <v>1</v>
      </c>
      <c r="K223" s="33" t="str">
        <f>_xlfn.XLOOKUP(A:A,'Medical Examination'!A:A,'Medical Examination'!H:H)</f>
        <v>yes</v>
      </c>
      <c r="L223" s="32" t="str">
        <f>_xlfn.XLOOKUP(A:A,'Medical Examination'!A:A,'Medical Examination'!I:I)</f>
        <v>Overweight</v>
      </c>
      <c r="M223" s="31" t="str">
        <f>_xlfn.XLOOKUP(A:A,'Medical Examination'!A:A,'Medical Examination'!J:J)</f>
        <v>Normal</v>
      </c>
      <c r="N223" s="34">
        <f>_xlfn.XLOOKUP(Healthcare!A:A,Table4_2[Customer ID],Table4_2[Date of Birth])</f>
        <v>36151</v>
      </c>
      <c r="O223" s="35">
        <f>_xlfn.XLOOKUP(A:A,Table4_2[Customer ID],Table4_2[Charges])</f>
        <v>35147.53</v>
      </c>
      <c r="P223" s="33" t="str">
        <f>_xlfn.XLOOKUP(A:A,Table4_2[Customer ID],Table4_2[Hospital tier])</f>
        <v>tier - 1</v>
      </c>
      <c r="Q223" s="33" t="str">
        <f>_xlfn.XLOOKUP(A:A,'Hospital details'!A:A,'Hospital details'!F:F)</f>
        <v>tier - 1</v>
      </c>
      <c r="R223" s="33" t="str">
        <f>_xlfn.XLOOKUP(Healthcare!A:A,'Hospital details'!A:A,'Hospital details'!G:G)</f>
        <v>R1016</v>
      </c>
      <c r="S223" s="36">
        <f>_xlfn.XLOOKUP(A:A,'Hospital details'!A:A,'Hospital details'!H:H)</f>
        <v>24</v>
      </c>
      <c r="T223" s="8"/>
    </row>
    <row r="224" spans="1:20" ht="18" x14ac:dyDescent="0.35">
      <c r="A224" s="37" t="s">
        <v>228</v>
      </c>
      <c r="B224" s="31" t="str" cm="1">
        <f t="array" ref="B224">_xlfn.XLOOKUP(_xlfn.SINGLE(A:A),'Customer Name'!A:A,Table14_3[[#All],[Title]])</f>
        <v>Mr</v>
      </c>
      <c r="C224" s="32" t="str" cm="1">
        <f t="array" ref="C224">_xlfn.XLOOKUP(_xlfn.SINGLE(A:A),'Customer Name'!A:A,Table14_3[[#All],[First Name]])</f>
        <v>Erik</v>
      </c>
      <c r="D224" s="32" t="str" cm="1">
        <f t="array" ref="D224">_xlfn.XLOOKUP(_xlfn.SINGLE(A:A),'Customer Name'!A:A,Table14_3[[#All],[Last Name]])</f>
        <v>Hinrichsen</v>
      </c>
      <c r="E224" s="32">
        <f>_xlfn.XLOOKUP(A:A,'Medical Examination'!A:A,'Medical Examination'!B:B)</f>
        <v>22.895</v>
      </c>
      <c r="F224" s="32">
        <f>_xlfn.XLOOKUP(A:A,'Medical Examination'!A:A,'Medical Examination'!C:C)</f>
        <v>5.72</v>
      </c>
      <c r="G224" s="33" t="str">
        <f>_xlfn.XLOOKUP(A:A,'Medical Examination'!A:A,'Medical Examination'!D:D)</f>
        <v>No</v>
      </c>
      <c r="H224" s="33" t="str">
        <f>_xlfn.XLOOKUP(A:A,'Medical Examination'!A:A,'Medical Examination'!E:E)</f>
        <v>No</v>
      </c>
      <c r="I224" s="33" t="str">
        <f>_xlfn.XLOOKUP(A:A,'Medical Examination'!A:A,'Medical Examination'!F:F)</f>
        <v>No</v>
      </c>
      <c r="J224" s="33">
        <f>_xlfn.XLOOKUP(A:A,'Medical Examination'!A:A,'Medical Examination'!G:G)</f>
        <v>0</v>
      </c>
      <c r="K224" s="33" t="str">
        <f>_xlfn.XLOOKUP(A:A,'Medical Examination'!A:A,'Medical Examination'!H:H)</f>
        <v>yes</v>
      </c>
      <c r="L224" s="32" t="str">
        <f>_xlfn.XLOOKUP(A:A,'Medical Examination'!A:A,'Medical Examination'!I:I)</f>
        <v>Normal Weight</v>
      </c>
      <c r="M224" s="31" t="str">
        <f>_xlfn.XLOOKUP(A:A,'Medical Examination'!A:A,'Medical Examination'!J:J)</f>
        <v>Prediabetic</v>
      </c>
      <c r="N224" s="34">
        <f>_xlfn.XLOOKUP(Healthcare!A:A,Table4_2[Customer ID],Table4_2[Date of Birth])</f>
        <v>28305</v>
      </c>
      <c r="O224" s="35">
        <f>_xlfn.XLOOKUP(A:A,Table4_2[Customer ID],Table4_2[Charges])</f>
        <v>35069.370000000003</v>
      </c>
      <c r="P224" s="33" t="str">
        <f>_xlfn.XLOOKUP(A:A,Table4_2[Customer ID],Table4_2[Hospital tier])</f>
        <v>tier - 1</v>
      </c>
      <c r="Q224" s="33" t="str">
        <f>_xlfn.XLOOKUP(A:A,'Hospital details'!A:A,'Hospital details'!F:F)</f>
        <v>tier - 1</v>
      </c>
      <c r="R224" s="33" t="str">
        <f>_xlfn.XLOOKUP(Healthcare!A:A,'Hospital details'!A:A,'Hospital details'!G:G)</f>
        <v>R1017</v>
      </c>
      <c r="S224" s="36">
        <f>_xlfn.XLOOKUP(A:A,'Hospital details'!A:A,'Hospital details'!H:H)</f>
        <v>45</v>
      </c>
      <c r="T224" s="8"/>
    </row>
    <row r="225" spans="1:20" ht="18" x14ac:dyDescent="0.35">
      <c r="A225" s="37" t="s">
        <v>229</v>
      </c>
      <c r="B225" s="31" t="str" cm="1">
        <f t="array" ref="B225">_xlfn.XLOOKUP(_xlfn.SINGLE(A:A),'Customer Name'!A:A,Table14_3[[#All],[Title]])</f>
        <v>Ms</v>
      </c>
      <c r="C225" s="32" t="str" cm="1">
        <f t="array" ref="C225">_xlfn.XLOOKUP(_xlfn.SINGLE(A:A),'Customer Name'!A:A,Table14_3[[#All],[First Name]])</f>
        <v>Kiley D</v>
      </c>
      <c r="D225" s="32" t="str" cm="1">
        <f t="array" ref="D225">_xlfn.XLOOKUP(_xlfn.SINGLE(A:A),'Customer Name'!A:A,Table14_3[[#All],[Last Name]])</f>
        <v>Lucan</v>
      </c>
      <c r="E225" s="32">
        <f>_xlfn.XLOOKUP(A:A,'Medical Examination'!A:A,'Medical Examination'!B:B)</f>
        <v>34.06</v>
      </c>
      <c r="F225" s="32">
        <f>_xlfn.XLOOKUP(A:A,'Medical Examination'!A:A,'Medical Examination'!C:C)</f>
        <v>11.83</v>
      </c>
      <c r="G225" s="33" t="str">
        <f>_xlfn.XLOOKUP(A:A,'Medical Examination'!A:A,'Medical Examination'!D:D)</f>
        <v>yes</v>
      </c>
      <c r="H225" s="33" t="str">
        <f>_xlfn.XLOOKUP(A:A,'Medical Examination'!A:A,'Medical Examination'!E:E)</f>
        <v>No</v>
      </c>
      <c r="I225" s="33" t="str">
        <f>_xlfn.XLOOKUP(A:A,'Medical Examination'!A:A,'Medical Examination'!F:F)</f>
        <v>No</v>
      </c>
      <c r="J225" s="33">
        <f>_xlfn.XLOOKUP(A:A,'Medical Examination'!A:A,'Medical Examination'!G:G)</f>
        <v>1</v>
      </c>
      <c r="K225" s="33" t="str">
        <f>_xlfn.XLOOKUP(A:A,'Medical Examination'!A:A,'Medical Examination'!H:H)</f>
        <v>yes</v>
      </c>
      <c r="L225" s="32" t="str">
        <f>_xlfn.XLOOKUP(A:A,'Medical Examination'!A:A,'Medical Examination'!I:I)</f>
        <v>Obesity</v>
      </c>
      <c r="M225" s="31" t="str">
        <f>_xlfn.XLOOKUP(A:A,'Medical Examination'!A:A,'Medical Examination'!J:J)</f>
        <v>Diabetic</v>
      </c>
      <c r="N225" s="34">
        <f>_xlfn.XLOOKUP(Healthcare!A:A,Table4_2[Customer ID],Table4_2[Date of Birth])</f>
        <v>27635</v>
      </c>
      <c r="O225" s="35">
        <f>_xlfn.XLOOKUP(A:A,Table4_2[Customer ID],Table4_2[Charges])</f>
        <v>35050.620000000003</v>
      </c>
      <c r="P225" s="33" t="str">
        <f>_xlfn.XLOOKUP(A:A,Table4_2[Customer ID],Table4_2[Hospital tier])</f>
        <v>tier - 2</v>
      </c>
      <c r="Q225" s="33" t="str">
        <f>_xlfn.XLOOKUP(A:A,'Hospital details'!A:A,'Hospital details'!F:F)</f>
        <v>tier - 1</v>
      </c>
      <c r="R225" s="33" t="str">
        <f>_xlfn.XLOOKUP(Healthcare!A:A,'Hospital details'!A:A,'Hospital details'!G:G)</f>
        <v>R1011</v>
      </c>
      <c r="S225" s="36">
        <f>_xlfn.XLOOKUP(A:A,'Hospital details'!A:A,'Hospital details'!H:H)</f>
        <v>47</v>
      </c>
      <c r="T225" s="8"/>
    </row>
    <row r="226" spans="1:20" ht="18" x14ac:dyDescent="0.35">
      <c r="A226" s="37" t="s">
        <v>230</v>
      </c>
      <c r="B226" s="31" t="str" cm="1">
        <f t="array" ref="B226">_xlfn.XLOOKUP(_xlfn.SINGLE(A:A),'Customer Name'!A:A,Table14_3[[#All],[Title]])</f>
        <v>Mr</v>
      </c>
      <c r="C226" s="32" t="str" cm="1">
        <f t="array" ref="C226">_xlfn.XLOOKUP(_xlfn.SINGLE(A:A),'Customer Name'!A:A,Table14_3[[#All],[First Name]])</f>
        <v>Jennifer</v>
      </c>
      <c r="D226" s="32" t="str" cm="1">
        <f t="array" ref="D226">_xlfn.XLOOKUP(_xlfn.SINGLE(A:A),'Customer Name'!A:A,Table14_3[[#All],[Last Name]])</f>
        <v>Koch</v>
      </c>
      <c r="E226" s="32">
        <f>_xlfn.XLOOKUP(A:A,'Medical Examination'!A:A,'Medical Examination'!B:B)</f>
        <v>36.409999999999997</v>
      </c>
      <c r="F226" s="32">
        <f>_xlfn.XLOOKUP(A:A,'Medical Examination'!A:A,'Medical Examination'!C:C)</f>
        <v>4.55</v>
      </c>
      <c r="G226" s="33" t="str">
        <f>_xlfn.XLOOKUP(A:A,'Medical Examination'!A:A,'Medical Examination'!D:D)</f>
        <v>No</v>
      </c>
      <c r="H226" s="33" t="str">
        <f>_xlfn.XLOOKUP(A:A,'Medical Examination'!A:A,'Medical Examination'!E:E)</f>
        <v>No</v>
      </c>
      <c r="I226" s="33" t="str">
        <f>_xlfn.XLOOKUP(A:A,'Medical Examination'!A:A,'Medical Examination'!F:F)</f>
        <v>No</v>
      </c>
      <c r="J226" s="33">
        <f>_xlfn.XLOOKUP(A:A,'Medical Examination'!A:A,'Medical Examination'!G:G)</f>
        <v>0</v>
      </c>
      <c r="K226" s="33" t="str">
        <f>_xlfn.XLOOKUP(A:A,'Medical Examination'!A:A,'Medical Examination'!H:H)</f>
        <v>yes</v>
      </c>
      <c r="L226" s="32" t="str">
        <f>_xlfn.XLOOKUP(A:A,'Medical Examination'!A:A,'Medical Examination'!I:I)</f>
        <v>Obesity</v>
      </c>
      <c r="M226" s="31" t="str">
        <f>_xlfn.XLOOKUP(A:A,'Medical Examination'!A:A,'Medical Examination'!J:J)</f>
        <v>Normal</v>
      </c>
      <c r="N226" s="34">
        <f>_xlfn.XLOOKUP(Healthcare!A:A,Table4_2[Customer ID],Table4_2[Date of Birth])</f>
        <v>30137</v>
      </c>
      <c r="O226" s="35">
        <f>_xlfn.XLOOKUP(A:A,Table4_2[Customer ID],Table4_2[Charges])</f>
        <v>35000.730000000003</v>
      </c>
      <c r="P226" s="33" t="str">
        <f>_xlfn.XLOOKUP(A:A,Table4_2[Customer ID],Table4_2[Hospital tier])</f>
        <v>tier - 2</v>
      </c>
      <c r="Q226" s="33" t="str">
        <f>_xlfn.XLOOKUP(A:A,'Hospital details'!A:A,'Hospital details'!F:F)</f>
        <v>tier - 3</v>
      </c>
      <c r="R226" s="33" t="str">
        <f>_xlfn.XLOOKUP(Healthcare!A:A,'Hospital details'!A:A,'Hospital details'!G:G)</f>
        <v>R1011</v>
      </c>
      <c r="S226" s="36">
        <f>_xlfn.XLOOKUP(A:A,'Hospital details'!A:A,'Hospital details'!H:H)</f>
        <v>40</v>
      </c>
      <c r="T226" s="8"/>
    </row>
    <row r="227" spans="1:20" ht="18" x14ac:dyDescent="0.35">
      <c r="A227" s="37" t="s">
        <v>231</v>
      </c>
      <c r="B227" s="31" t="str" cm="1">
        <f t="array" ref="B227">_xlfn.XLOOKUP(_xlfn.SINGLE(A:A),'Customer Name'!A:A,Table14_3[[#All],[Title]])</f>
        <v>Mr</v>
      </c>
      <c r="C227" s="32" t="str" cm="1">
        <f t="array" ref="C227">_xlfn.XLOOKUP(_xlfn.SINGLE(A:A),'Customer Name'!A:A,Table14_3[[#All],[First Name]])</f>
        <v>Chris</v>
      </c>
      <c r="D227" s="32" t="str" cm="1">
        <f t="array" ref="D227">_xlfn.XLOOKUP(_xlfn.SINGLE(A:A),'Customer Name'!A:A,Table14_3[[#All],[Last Name]])</f>
        <v>Smith</v>
      </c>
      <c r="E227" s="32">
        <f>_xlfn.XLOOKUP(A:A,'Medical Examination'!A:A,'Medical Examination'!B:B)</f>
        <v>52.3</v>
      </c>
      <c r="F227" s="32">
        <f>_xlfn.XLOOKUP(A:A,'Medical Examination'!A:A,'Medical Examination'!C:C)</f>
        <v>4.87</v>
      </c>
      <c r="G227" s="33" t="str">
        <f>_xlfn.XLOOKUP(A:A,'Medical Examination'!A:A,'Medical Examination'!D:D)</f>
        <v>yes</v>
      </c>
      <c r="H227" s="33" t="str">
        <f>_xlfn.XLOOKUP(A:A,'Medical Examination'!A:A,'Medical Examination'!E:E)</f>
        <v>No</v>
      </c>
      <c r="I227" s="33" t="str">
        <f>_xlfn.XLOOKUP(A:A,'Medical Examination'!A:A,'Medical Examination'!F:F)</f>
        <v>Yes</v>
      </c>
      <c r="J227" s="33">
        <f>_xlfn.XLOOKUP(A:A,'Medical Examination'!A:A,'Medical Examination'!G:G)</f>
        <v>1</v>
      </c>
      <c r="K227" s="33" t="str">
        <f>_xlfn.XLOOKUP(A:A,'Medical Examination'!A:A,'Medical Examination'!H:H)</f>
        <v>yes</v>
      </c>
      <c r="L227" s="32" t="str">
        <f>_xlfn.XLOOKUP(A:A,'Medical Examination'!A:A,'Medical Examination'!I:I)</f>
        <v>Obesity</v>
      </c>
      <c r="M227" s="31" t="str">
        <f>_xlfn.XLOOKUP(A:A,'Medical Examination'!A:A,'Medical Examination'!J:J)</f>
        <v>Normal</v>
      </c>
      <c r="N227" s="34">
        <f>_xlfn.XLOOKUP(Healthcare!A:A,Table4_2[Customer ID],Table4_2[Date of Birth])</f>
        <v>35664</v>
      </c>
      <c r="O227" s="35">
        <f>_xlfn.XLOOKUP(A:A,Table4_2[Customer ID],Table4_2[Charges])</f>
        <v>34979.86</v>
      </c>
      <c r="P227" s="33" t="str">
        <f>_xlfn.XLOOKUP(A:A,Table4_2[Customer ID],Table4_2[Hospital tier])</f>
        <v>tier - 2</v>
      </c>
      <c r="Q227" s="33" t="str">
        <f>_xlfn.XLOOKUP(A:A,'Hospital details'!A:A,'Hospital details'!F:F)</f>
        <v>tier - 2</v>
      </c>
      <c r="R227" s="33" t="str">
        <f>_xlfn.XLOOKUP(Healthcare!A:A,'Hospital details'!A:A,'Hospital details'!G:G)</f>
        <v>R1011</v>
      </c>
      <c r="S227" s="36">
        <f>_xlfn.XLOOKUP(A:A,'Hospital details'!A:A,'Hospital details'!H:H)</f>
        <v>25</v>
      </c>
      <c r="T227" s="8"/>
    </row>
    <row r="228" spans="1:20" ht="18" x14ac:dyDescent="0.35">
      <c r="A228" s="37" t="s">
        <v>232</v>
      </c>
      <c r="B228" s="31" t="str" cm="1">
        <f t="array" ref="B228">_xlfn.XLOOKUP(_xlfn.SINGLE(A:A),'Customer Name'!A:A,Table14_3[[#All],[Title]])</f>
        <v>Ms</v>
      </c>
      <c r="C228" s="32" t="str" cm="1">
        <f t="array" ref="C228">_xlfn.XLOOKUP(_xlfn.SINGLE(A:A),'Customer Name'!A:A,Table14_3[[#All],[First Name]])</f>
        <v>Marian M</v>
      </c>
      <c r="D228" s="32" t="str" cm="1">
        <f t="array" ref="D228">_xlfn.XLOOKUP(_xlfn.SINGLE(A:A),'Customer Name'!A:A,Table14_3[[#All],[Last Name]])</f>
        <v>O'Connor</v>
      </c>
      <c r="E228" s="32">
        <f>_xlfn.XLOOKUP(A:A,'Medical Examination'!A:A,'Medical Examination'!B:B)</f>
        <v>52.66</v>
      </c>
      <c r="F228" s="32">
        <f>_xlfn.XLOOKUP(A:A,'Medical Examination'!A:A,'Medical Examination'!C:C)</f>
        <v>4.45</v>
      </c>
      <c r="G228" s="33" t="str">
        <f>_xlfn.XLOOKUP(A:A,'Medical Examination'!A:A,'Medical Examination'!D:D)</f>
        <v>No</v>
      </c>
      <c r="H228" s="33" t="str">
        <f>_xlfn.XLOOKUP(A:A,'Medical Examination'!A:A,'Medical Examination'!E:E)</f>
        <v>No</v>
      </c>
      <c r="I228" s="33" t="str">
        <f>_xlfn.XLOOKUP(A:A,'Medical Examination'!A:A,'Medical Examination'!F:F)</f>
        <v>No</v>
      </c>
      <c r="J228" s="33">
        <f>_xlfn.XLOOKUP(A:A,'Medical Examination'!A:A,'Medical Examination'!G:G)</f>
        <v>1</v>
      </c>
      <c r="K228" s="33" t="str">
        <f>_xlfn.XLOOKUP(A:A,'Medical Examination'!A:A,'Medical Examination'!H:H)</f>
        <v>yes</v>
      </c>
      <c r="L228" s="32" t="str">
        <f>_xlfn.XLOOKUP(A:A,'Medical Examination'!A:A,'Medical Examination'!I:I)</f>
        <v>Obesity</v>
      </c>
      <c r="M228" s="31" t="str">
        <f>_xlfn.XLOOKUP(A:A,'Medical Examination'!A:A,'Medical Examination'!J:J)</f>
        <v>Normal</v>
      </c>
      <c r="N228" s="34">
        <f>_xlfn.XLOOKUP(Healthcare!A:A,Table4_2[Customer ID],Table4_2[Date of Birth])</f>
        <v>36029</v>
      </c>
      <c r="O228" s="35">
        <f>_xlfn.XLOOKUP(A:A,Table4_2[Customer ID],Table4_2[Charges])</f>
        <v>34976.42</v>
      </c>
      <c r="P228" s="33" t="str">
        <f>_xlfn.XLOOKUP(A:A,Table4_2[Customer ID],Table4_2[Hospital tier])</f>
        <v>tier - 2</v>
      </c>
      <c r="Q228" s="33" t="str">
        <f>_xlfn.XLOOKUP(A:A,'Hospital details'!A:A,'Hospital details'!F:F)</f>
        <v>tier - 1</v>
      </c>
      <c r="R228" s="33" t="str">
        <f>_xlfn.XLOOKUP(Healthcare!A:A,'Hospital details'!A:A,'Hospital details'!G:G)</f>
        <v>R1011</v>
      </c>
      <c r="S228" s="36">
        <f>_xlfn.XLOOKUP(A:A,'Hospital details'!A:A,'Hospital details'!H:H)</f>
        <v>24</v>
      </c>
      <c r="T228" s="8"/>
    </row>
    <row r="229" spans="1:20" ht="18" x14ac:dyDescent="0.35">
      <c r="A229" s="37" t="s">
        <v>233</v>
      </c>
      <c r="B229" s="31" t="str" cm="1">
        <f t="array" ref="B229">_xlfn.XLOOKUP(_xlfn.SINGLE(A:A),'Customer Name'!A:A,Table14_3[[#All],[Title]])</f>
        <v>Mr</v>
      </c>
      <c r="C229" s="32" t="str" cm="1">
        <f t="array" ref="C229">_xlfn.XLOOKUP(_xlfn.SINGLE(A:A),'Customer Name'!A:A,Table14_3[[#All],[First Name]])</f>
        <v>Jeremy</v>
      </c>
      <c r="D229" s="32" t="str" cm="1">
        <f t="array" ref="D229">_xlfn.XLOOKUP(_xlfn.SINGLE(A:A),'Customer Name'!A:A,Table14_3[[#All],[Last Name]])</f>
        <v>Kampwerth</v>
      </c>
      <c r="E229" s="32">
        <f>_xlfn.XLOOKUP(A:A,'Medical Examination'!A:A,'Medical Examination'!B:B)</f>
        <v>29.57</v>
      </c>
      <c r="F229" s="32">
        <f>_xlfn.XLOOKUP(A:A,'Medical Examination'!A:A,'Medical Examination'!C:C)</f>
        <v>9.42</v>
      </c>
      <c r="G229" s="33" t="str">
        <f>_xlfn.XLOOKUP(A:A,'Medical Examination'!A:A,'Medical Examination'!D:D)</f>
        <v>yes</v>
      </c>
      <c r="H229" s="33" t="str">
        <f>_xlfn.XLOOKUP(A:A,'Medical Examination'!A:A,'Medical Examination'!E:E)</f>
        <v>No</v>
      </c>
      <c r="I229" s="33" t="str">
        <f>_xlfn.XLOOKUP(A:A,'Medical Examination'!A:A,'Medical Examination'!F:F)</f>
        <v>No</v>
      </c>
      <c r="J229" s="33">
        <f>_xlfn.XLOOKUP(A:A,'Medical Examination'!A:A,'Medical Examination'!G:G)</f>
        <v>0</v>
      </c>
      <c r="K229" s="33" t="str">
        <f>_xlfn.XLOOKUP(A:A,'Medical Examination'!A:A,'Medical Examination'!H:H)</f>
        <v>yes</v>
      </c>
      <c r="L229" s="32" t="str">
        <f>_xlfn.XLOOKUP(A:A,'Medical Examination'!A:A,'Medical Examination'!I:I)</f>
        <v>Overweight</v>
      </c>
      <c r="M229" s="31" t="str">
        <f>_xlfn.XLOOKUP(A:A,'Medical Examination'!A:A,'Medical Examination'!J:J)</f>
        <v>Diabetic</v>
      </c>
      <c r="N229" s="34">
        <f>_xlfn.XLOOKUP(Healthcare!A:A,Table4_2[Customer ID],Table4_2[Date of Birth])</f>
        <v>24752</v>
      </c>
      <c r="O229" s="35">
        <f>_xlfn.XLOOKUP(A:A,Table4_2[Customer ID],Table4_2[Charges])</f>
        <v>34975.68</v>
      </c>
      <c r="P229" s="33" t="str">
        <f>_xlfn.XLOOKUP(A:A,Table4_2[Customer ID],Table4_2[Hospital tier])</f>
        <v>tier - 2</v>
      </c>
      <c r="Q229" s="33" t="str">
        <f>_xlfn.XLOOKUP(A:A,'Hospital details'!A:A,'Hospital details'!F:F)</f>
        <v>tier - 2</v>
      </c>
      <c r="R229" s="33" t="str">
        <f>_xlfn.XLOOKUP(Healthcare!A:A,'Hospital details'!A:A,'Hospital details'!G:G)</f>
        <v>R1011</v>
      </c>
      <c r="S229" s="36">
        <f>_xlfn.XLOOKUP(A:A,'Hospital details'!A:A,'Hospital details'!H:H)</f>
        <v>55</v>
      </c>
      <c r="T229" s="8"/>
    </row>
    <row r="230" spans="1:20" ht="18" x14ac:dyDescent="0.35">
      <c r="A230" s="37" t="s">
        <v>234</v>
      </c>
      <c r="B230" s="31" t="str" cm="1">
        <f t="array" ref="B230">_xlfn.XLOOKUP(_xlfn.SINGLE(A:A),'Customer Name'!A:A,Table14_3[[#All],[Title]])</f>
        <v>Mr</v>
      </c>
      <c r="C230" s="32" t="str" cm="1">
        <f t="array" ref="C230">_xlfn.XLOOKUP(_xlfn.SINGLE(A:A),'Customer Name'!A:A,Table14_3[[#All],[First Name]])</f>
        <v>Allison H</v>
      </c>
      <c r="D230" s="32" t="str" cm="1">
        <f t="array" ref="D230">_xlfn.XLOOKUP(_xlfn.SINGLE(A:A),'Customer Name'!A:A,Table14_3[[#All],[Last Name]])</f>
        <v>Federoff</v>
      </c>
      <c r="E230" s="32">
        <f>_xlfn.XLOOKUP(A:A,'Medical Examination'!A:A,'Medical Examination'!B:B)</f>
        <v>36.99</v>
      </c>
      <c r="F230" s="32">
        <f>_xlfn.XLOOKUP(A:A,'Medical Examination'!A:A,'Medical Examination'!C:C)</f>
        <v>5.37</v>
      </c>
      <c r="G230" s="33" t="str">
        <f>_xlfn.XLOOKUP(A:A,'Medical Examination'!A:A,'Medical Examination'!D:D)</f>
        <v>yes</v>
      </c>
      <c r="H230" s="33" t="str">
        <f>_xlfn.XLOOKUP(A:A,'Medical Examination'!A:A,'Medical Examination'!E:E)</f>
        <v>No</v>
      </c>
      <c r="I230" s="33" t="str">
        <f>_xlfn.XLOOKUP(A:A,'Medical Examination'!A:A,'Medical Examination'!F:F)</f>
        <v>Yes</v>
      </c>
      <c r="J230" s="33">
        <f>_xlfn.XLOOKUP(A:A,'Medical Examination'!A:A,'Medical Examination'!G:G)</f>
        <v>1</v>
      </c>
      <c r="K230" s="33" t="str">
        <f>_xlfn.XLOOKUP(A:A,'Medical Examination'!A:A,'Medical Examination'!H:H)</f>
        <v>yes</v>
      </c>
      <c r="L230" s="32" t="str">
        <f>_xlfn.XLOOKUP(A:A,'Medical Examination'!A:A,'Medical Examination'!I:I)</f>
        <v>Obesity</v>
      </c>
      <c r="M230" s="31" t="str">
        <f>_xlfn.XLOOKUP(A:A,'Medical Examination'!A:A,'Medical Examination'!J:J)</f>
        <v>Normal</v>
      </c>
      <c r="N230" s="34">
        <f>_xlfn.XLOOKUP(Healthcare!A:A,Table4_2[Customer ID],Table4_2[Date of Birth])</f>
        <v>30526</v>
      </c>
      <c r="O230" s="35">
        <f>_xlfn.XLOOKUP(A:A,Table4_2[Customer ID],Table4_2[Charges])</f>
        <v>34940.61</v>
      </c>
      <c r="P230" s="33" t="str">
        <f>_xlfn.XLOOKUP(A:A,Table4_2[Customer ID],Table4_2[Hospital tier])</f>
        <v>tier - 2</v>
      </c>
      <c r="Q230" s="33" t="str">
        <f>_xlfn.XLOOKUP(A:A,'Hospital details'!A:A,'Hospital details'!F:F)</f>
        <v>tier - 3</v>
      </c>
      <c r="R230" s="33" t="str">
        <f>_xlfn.XLOOKUP(Healthcare!A:A,'Hospital details'!A:A,'Hospital details'!G:G)</f>
        <v>R1011</v>
      </c>
      <c r="S230" s="36">
        <f>_xlfn.XLOOKUP(A:A,'Hospital details'!A:A,'Hospital details'!H:H)</f>
        <v>39</v>
      </c>
      <c r="T230" s="8"/>
    </row>
    <row r="231" spans="1:20" ht="18" x14ac:dyDescent="0.35">
      <c r="A231" s="37" t="s">
        <v>235</v>
      </c>
      <c r="B231" s="31" t="str" cm="1">
        <f t="array" ref="B231">_xlfn.XLOOKUP(_xlfn.SINGLE(A:A),'Customer Name'!A:A,Table14_3[[#All],[Title]])</f>
        <v>Ms</v>
      </c>
      <c r="C231" s="32" t="str" cm="1">
        <f t="array" ref="C231">_xlfn.XLOOKUP(_xlfn.SINGLE(A:A),'Customer Name'!A:A,Table14_3[[#All],[First Name]])</f>
        <v>Elizabeth</v>
      </c>
      <c r="D231" s="32" t="str" cm="1">
        <f t="array" ref="D231">_xlfn.XLOOKUP(_xlfn.SINGLE(A:A),'Customer Name'!A:A,Table14_3[[#All],[Last Name]])</f>
        <v>Goya</v>
      </c>
      <c r="E231" s="32">
        <f>_xlfn.XLOOKUP(A:A,'Medical Examination'!A:A,'Medical Examination'!B:B)</f>
        <v>31.4</v>
      </c>
      <c r="F231" s="32">
        <f>_xlfn.XLOOKUP(A:A,'Medical Examination'!A:A,'Medical Examination'!C:C)</f>
        <v>4.5999999999999996</v>
      </c>
      <c r="G231" s="33" t="str">
        <f>_xlfn.XLOOKUP(A:A,'Medical Examination'!A:A,'Medical Examination'!D:D)</f>
        <v>yes</v>
      </c>
      <c r="H231" s="33" t="str">
        <f>_xlfn.XLOOKUP(A:A,'Medical Examination'!A:A,'Medical Examination'!E:E)</f>
        <v>No</v>
      </c>
      <c r="I231" s="33" t="str">
        <f>_xlfn.XLOOKUP(A:A,'Medical Examination'!A:A,'Medical Examination'!F:F)</f>
        <v>No</v>
      </c>
      <c r="J231" s="33">
        <f>_xlfn.XLOOKUP(A:A,'Medical Examination'!A:A,'Medical Examination'!G:G)</f>
        <v>1</v>
      </c>
      <c r="K231" s="33" t="str">
        <f>_xlfn.XLOOKUP(A:A,'Medical Examination'!A:A,'Medical Examination'!H:H)</f>
        <v>yes</v>
      </c>
      <c r="L231" s="32" t="str">
        <f>_xlfn.XLOOKUP(A:A,'Medical Examination'!A:A,'Medical Examination'!I:I)</f>
        <v>Obesity</v>
      </c>
      <c r="M231" s="31" t="str">
        <f>_xlfn.XLOOKUP(A:A,'Medical Examination'!A:A,'Medical Examination'!J:J)</f>
        <v>Normal</v>
      </c>
      <c r="N231" s="34">
        <f>_xlfn.XLOOKUP(Healthcare!A:A,Table4_2[Customer ID],Table4_2[Date of Birth])</f>
        <v>34989</v>
      </c>
      <c r="O231" s="35">
        <f>_xlfn.XLOOKUP(A:A,Table4_2[Customer ID],Table4_2[Charges])</f>
        <v>34838.870000000003</v>
      </c>
      <c r="P231" s="33" t="str">
        <f>_xlfn.XLOOKUP(A:A,Table4_2[Customer ID],Table4_2[Hospital tier])</f>
        <v>tier - 2</v>
      </c>
      <c r="Q231" s="33" t="str">
        <f>_xlfn.XLOOKUP(A:A,'Hospital details'!A:A,'Hospital details'!F:F)</f>
        <v>tier - 3</v>
      </c>
      <c r="R231" s="33" t="str">
        <f>_xlfn.XLOOKUP(Healthcare!A:A,'Hospital details'!A:A,'Hospital details'!G:G)</f>
        <v>R1011</v>
      </c>
      <c r="S231" s="36">
        <f>_xlfn.XLOOKUP(A:A,'Hospital details'!A:A,'Hospital details'!H:H)</f>
        <v>27</v>
      </c>
      <c r="T231" s="8"/>
    </row>
    <row r="232" spans="1:20" ht="18" x14ac:dyDescent="0.35">
      <c r="A232" s="37" t="s">
        <v>236</v>
      </c>
      <c r="B232" s="31" t="str" cm="1">
        <f t="array" ref="B232">_xlfn.XLOOKUP(_xlfn.SINGLE(A:A),'Customer Name'!A:A,Table14_3[[#All],[Title]])</f>
        <v>Mr</v>
      </c>
      <c r="C232" s="32" t="str" cm="1">
        <f t="array" ref="C232">_xlfn.XLOOKUP(_xlfn.SINGLE(A:A),'Customer Name'!A:A,Table14_3[[#All],[First Name]])</f>
        <v>Andrew</v>
      </c>
      <c r="D232" s="32" t="str" cm="1">
        <f t="array" ref="D232">_xlfn.XLOOKUP(_xlfn.SINGLE(A:A),'Customer Name'!A:A,Table14_3[[#All],[Last Name]])</f>
        <v>Hodges</v>
      </c>
      <c r="E232" s="32">
        <f>_xlfn.XLOOKUP(A:A,'Medical Examination'!A:A,'Medical Examination'!B:B)</f>
        <v>34.9</v>
      </c>
      <c r="F232" s="32">
        <f>_xlfn.XLOOKUP(A:A,'Medical Examination'!A:A,'Medical Examination'!C:C)</f>
        <v>6.22</v>
      </c>
      <c r="G232" s="33" t="str">
        <f>_xlfn.XLOOKUP(A:A,'Medical Examination'!A:A,'Medical Examination'!D:D)</f>
        <v>No</v>
      </c>
      <c r="H232" s="33" t="str">
        <f>_xlfn.XLOOKUP(A:A,'Medical Examination'!A:A,'Medical Examination'!E:E)</f>
        <v>No</v>
      </c>
      <c r="I232" s="33" t="str">
        <f>_xlfn.XLOOKUP(A:A,'Medical Examination'!A:A,'Medical Examination'!F:F)</f>
        <v>Yes</v>
      </c>
      <c r="J232" s="33">
        <f>_xlfn.XLOOKUP(A:A,'Medical Examination'!A:A,'Medical Examination'!G:G)</f>
        <v>1</v>
      </c>
      <c r="K232" s="33" t="str">
        <f>_xlfn.XLOOKUP(A:A,'Medical Examination'!A:A,'Medical Examination'!H:H)</f>
        <v>yes</v>
      </c>
      <c r="L232" s="32" t="str">
        <f>_xlfn.XLOOKUP(A:A,'Medical Examination'!A:A,'Medical Examination'!I:I)</f>
        <v>Obesity</v>
      </c>
      <c r="M232" s="31" t="str">
        <f>_xlfn.XLOOKUP(A:A,'Medical Examination'!A:A,'Medical Examination'!J:J)</f>
        <v>Prediabetic</v>
      </c>
      <c r="N232" s="34">
        <f>_xlfn.XLOOKUP(Healthcare!A:A,Table4_2[Customer ID],Table4_2[Date of Birth])</f>
        <v>37881</v>
      </c>
      <c r="O232" s="35">
        <f>_xlfn.XLOOKUP(A:A,Table4_2[Customer ID],Table4_2[Charges])</f>
        <v>34828.65</v>
      </c>
      <c r="P232" s="33" t="str">
        <f>_xlfn.XLOOKUP(A:A,Table4_2[Customer ID],Table4_2[Hospital tier])</f>
        <v>tier - 1</v>
      </c>
      <c r="Q232" s="33" t="str">
        <f>_xlfn.XLOOKUP(A:A,'Hospital details'!A:A,'Hospital details'!F:F)</f>
        <v>tier - 3</v>
      </c>
      <c r="R232" s="33" t="str">
        <f>_xlfn.XLOOKUP(Healthcare!A:A,'Hospital details'!A:A,'Hospital details'!G:G)</f>
        <v>R1011</v>
      </c>
      <c r="S232" s="36">
        <f>_xlfn.XLOOKUP(A:A,'Hospital details'!A:A,'Hospital details'!H:H)</f>
        <v>19</v>
      </c>
      <c r="T232" s="8"/>
    </row>
    <row r="233" spans="1:20" ht="18" x14ac:dyDescent="0.35">
      <c r="A233" s="37" t="s">
        <v>237</v>
      </c>
      <c r="B233" s="31" t="str" cm="1">
        <f t="array" ref="B233">_xlfn.XLOOKUP(_xlfn.SINGLE(A:A),'Customer Name'!A:A,Table14_3[[#All],[Title]])</f>
        <v>Ms</v>
      </c>
      <c r="C233" s="32" t="str" cm="1">
        <f t="array" ref="C233">_xlfn.XLOOKUP(_xlfn.SINGLE(A:A),'Customer Name'!A:A,Table14_3[[#All],[First Name]])</f>
        <v>Anders J</v>
      </c>
      <c r="D233" s="32" t="str" cm="1">
        <f t="array" ref="D233">_xlfn.XLOOKUP(_xlfn.SINGLE(A:A),'Customer Name'!A:A,Table14_3[[#All],[Last Name]])</f>
        <v>Erickson</v>
      </c>
      <c r="E233" s="32">
        <f>_xlfn.XLOOKUP(A:A,'Medical Examination'!A:A,'Medical Examination'!B:B)</f>
        <v>31.13</v>
      </c>
      <c r="F233" s="32">
        <f>_xlfn.XLOOKUP(A:A,'Medical Examination'!A:A,'Medical Examination'!C:C)</f>
        <v>4.5199999999999996</v>
      </c>
      <c r="G233" s="33" t="str">
        <f>_xlfn.XLOOKUP(A:A,'Medical Examination'!A:A,'Medical Examination'!D:D)</f>
        <v>yes</v>
      </c>
      <c r="H233" s="33" t="str">
        <f>_xlfn.XLOOKUP(A:A,'Medical Examination'!A:A,'Medical Examination'!E:E)</f>
        <v>No</v>
      </c>
      <c r="I233" s="33" t="str">
        <f>_xlfn.XLOOKUP(A:A,'Medical Examination'!A:A,'Medical Examination'!F:F)</f>
        <v>No</v>
      </c>
      <c r="J233" s="33">
        <f>_xlfn.XLOOKUP(A:A,'Medical Examination'!A:A,'Medical Examination'!G:G)</f>
        <v>1</v>
      </c>
      <c r="K233" s="33" t="str">
        <f>_xlfn.XLOOKUP(A:A,'Medical Examination'!A:A,'Medical Examination'!H:H)</f>
        <v>yes</v>
      </c>
      <c r="L233" s="32" t="str">
        <f>_xlfn.XLOOKUP(A:A,'Medical Examination'!A:A,'Medical Examination'!I:I)</f>
        <v>Obesity</v>
      </c>
      <c r="M233" s="31" t="str">
        <f>_xlfn.XLOOKUP(A:A,'Medical Examination'!A:A,'Medical Examination'!J:J)</f>
        <v>Normal</v>
      </c>
      <c r="N233" s="34">
        <f>_xlfn.XLOOKUP(Healthcare!A:A,Table4_2[Customer ID],Table4_2[Date of Birth])</f>
        <v>35060</v>
      </c>
      <c r="O233" s="35">
        <f>_xlfn.XLOOKUP(A:A,Table4_2[Customer ID],Table4_2[Charges])</f>
        <v>34806.47</v>
      </c>
      <c r="P233" s="33" t="str">
        <f>_xlfn.XLOOKUP(A:A,Table4_2[Customer ID],Table4_2[Hospital tier])</f>
        <v>tier - 1</v>
      </c>
      <c r="Q233" s="33" t="str">
        <f>_xlfn.XLOOKUP(A:A,'Hospital details'!A:A,'Hospital details'!F:F)</f>
        <v>tier - 2</v>
      </c>
      <c r="R233" s="33" t="str">
        <f>_xlfn.XLOOKUP(Healthcare!A:A,'Hospital details'!A:A,'Hospital details'!G:G)</f>
        <v>R1013</v>
      </c>
      <c r="S233" s="36">
        <f>_xlfn.XLOOKUP(A:A,'Hospital details'!A:A,'Hospital details'!H:H)</f>
        <v>27</v>
      </c>
      <c r="T233" s="8"/>
    </row>
    <row r="234" spans="1:20" ht="18" x14ac:dyDescent="0.35">
      <c r="A234" s="37" t="s">
        <v>238</v>
      </c>
      <c r="B234" s="31" t="str" cm="1">
        <f t="array" ref="B234">_xlfn.XLOOKUP(_xlfn.SINGLE(A:A),'Customer Name'!A:A,Table14_3[[#All],[Title]])</f>
        <v>Mr</v>
      </c>
      <c r="C234" s="32" t="str" cm="1">
        <f t="array" ref="C234">_xlfn.XLOOKUP(_xlfn.SINGLE(A:A),'Customer Name'!A:A,Table14_3[[#All],[First Name]])</f>
        <v>Sean</v>
      </c>
      <c r="D234" s="32" t="str" cm="1">
        <f t="array" ref="D234">_xlfn.XLOOKUP(_xlfn.SINGLE(A:A),'Customer Name'!A:A,Table14_3[[#All],[Last Name]])</f>
        <v>Welleck</v>
      </c>
      <c r="E234" s="32">
        <f>_xlfn.XLOOKUP(A:A,'Medical Examination'!A:A,'Medical Examination'!B:B)</f>
        <v>34.799999999999997</v>
      </c>
      <c r="F234" s="32">
        <f>_xlfn.XLOOKUP(A:A,'Medical Examination'!A:A,'Medical Examination'!C:C)</f>
        <v>6.18</v>
      </c>
      <c r="G234" s="33" t="str">
        <f>_xlfn.XLOOKUP(A:A,'Medical Examination'!A:A,'Medical Examination'!D:D)</f>
        <v>No</v>
      </c>
      <c r="H234" s="33" t="str">
        <f>_xlfn.XLOOKUP(A:A,'Medical Examination'!A:A,'Medical Examination'!E:E)</f>
        <v>No</v>
      </c>
      <c r="I234" s="33" t="str">
        <f>_xlfn.XLOOKUP(A:A,'Medical Examination'!A:A,'Medical Examination'!F:F)</f>
        <v>Yes</v>
      </c>
      <c r="J234" s="33">
        <f>_xlfn.XLOOKUP(A:A,'Medical Examination'!A:A,'Medical Examination'!G:G)</f>
        <v>1</v>
      </c>
      <c r="K234" s="33" t="str">
        <f>_xlfn.XLOOKUP(A:A,'Medical Examination'!A:A,'Medical Examination'!H:H)</f>
        <v>yes</v>
      </c>
      <c r="L234" s="32" t="str">
        <f>_xlfn.XLOOKUP(A:A,'Medical Examination'!A:A,'Medical Examination'!I:I)</f>
        <v>Obesity</v>
      </c>
      <c r="M234" s="31" t="str">
        <f>_xlfn.XLOOKUP(A:A,'Medical Examination'!A:A,'Medical Examination'!J:J)</f>
        <v>Prediabetic</v>
      </c>
      <c r="N234" s="34">
        <f>_xlfn.XLOOKUP(Healthcare!A:A,Table4_2[Customer ID],Table4_2[Date of Birth])</f>
        <v>37805</v>
      </c>
      <c r="O234" s="35">
        <f>_xlfn.XLOOKUP(A:A,Table4_2[Customer ID],Table4_2[Charges])</f>
        <v>34779.620000000003</v>
      </c>
      <c r="P234" s="33" t="str">
        <f>_xlfn.XLOOKUP(A:A,Table4_2[Customer ID],Table4_2[Hospital tier])</f>
        <v>tier - 1</v>
      </c>
      <c r="Q234" s="33" t="str">
        <f>_xlfn.XLOOKUP(A:A,'Hospital details'!A:A,'Hospital details'!F:F)</f>
        <v>tier - 2</v>
      </c>
      <c r="R234" s="33" t="str">
        <f>_xlfn.XLOOKUP(Healthcare!A:A,'Hospital details'!A:A,'Hospital details'!G:G)</f>
        <v>R1011</v>
      </c>
      <c r="S234" s="36">
        <f>_xlfn.XLOOKUP(A:A,'Hospital details'!A:A,'Hospital details'!H:H)</f>
        <v>19</v>
      </c>
      <c r="T234" s="8"/>
    </row>
    <row r="235" spans="1:20" ht="18" x14ac:dyDescent="0.35">
      <c r="A235" s="37" t="s">
        <v>239</v>
      </c>
      <c r="B235" s="31" t="str" cm="1">
        <f t="array" ref="B235">_xlfn.XLOOKUP(_xlfn.SINGLE(A:A),'Customer Name'!A:A,Table14_3[[#All],[Title]])</f>
        <v>Mr</v>
      </c>
      <c r="C235" s="32" t="str" cm="1">
        <f t="array" ref="C235">_xlfn.XLOOKUP(_xlfn.SINGLE(A:A),'Customer Name'!A:A,Table14_3[[#All],[First Name]])</f>
        <v>Brian M</v>
      </c>
      <c r="D235" s="32" t="str" cm="1">
        <f t="array" ref="D235">_xlfn.XLOOKUP(_xlfn.SINGLE(A:A),'Customer Name'!A:A,Table14_3[[#All],[Last Name]])</f>
        <v>Polen</v>
      </c>
      <c r="E235" s="32">
        <f>_xlfn.XLOOKUP(A:A,'Medical Examination'!A:A,'Medical Examination'!B:B)</f>
        <v>31.68</v>
      </c>
      <c r="F235" s="32">
        <f>_xlfn.XLOOKUP(A:A,'Medical Examination'!A:A,'Medical Examination'!C:C)</f>
        <v>4.4000000000000004</v>
      </c>
      <c r="G235" s="33" t="str">
        <f>_xlfn.XLOOKUP(A:A,'Medical Examination'!A:A,'Medical Examination'!D:D)</f>
        <v>No</v>
      </c>
      <c r="H235" s="33" t="str">
        <f>_xlfn.XLOOKUP(A:A,'Medical Examination'!A:A,'Medical Examination'!E:E)</f>
        <v>No</v>
      </c>
      <c r="I235" s="33" t="str">
        <f>_xlfn.XLOOKUP(A:A,'Medical Examination'!A:A,'Medical Examination'!F:F)</f>
        <v>No</v>
      </c>
      <c r="J235" s="33">
        <f>_xlfn.XLOOKUP(A:A,'Medical Examination'!A:A,'Medical Examination'!G:G)</f>
        <v>0</v>
      </c>
      <c r="K235" s="33" t="str">
        <f>_xlfn.XLOOKUP(A:A,'Medical Examination'!A:A,'Medical Examination'!H:H)</f>
        <v>yes</v>
      </c>
      <c r="L235" s="32" t="str">
        <f>_xlfn.XLOOKUP(A:A,'Medical Examination'!A:A,'Medical Examination'!I:I)</f>
        <v>Obesity</v>
      </c>
      <c r="M235" s="31" t="str">
        <f>_xlfn.XLOOKUP(A:A,'Medical Examination'!A:A,'Medical Examination'!J:J)</f>
        <v>Normal</v>
      </c>
      <c r="N235" s="34">
        <f>_xlfn.XLOOKUP(Healthcare!A:A,Table4_2[Customer ID],Table4_2[Date of Birth])</f>
        <v>34522</v>
      </c>
      <c r="O235" s="35">
        <f>_xlfn.XLOOKUP(A:A,Table4_2[Customer ID],Table4_2[Charges])</f>
        <v>34672.15</v>
      </c>
      <c r="P235" s="33" t="str">
        <f>_xlfn.XLOOKUP(A:A,Table4_2[Customer ID],Table4_2[Hospital tier])</f>
        <v>tier - 1</v>
      </c>
      <c r="Q235" s="33" t="str">
        <f>_xlfn.XLOOKUP(A:A,'Hospital details'!A:A,'Hospital details'!F:F)</f>
        <v>tier - 3</v>
      </c>
      <c r="R235" s="33" t="str">
        <f>_xlfn.XLOOKUP(Healthcare!A:A,'Hospital details'!A:A,'Hospital details'!G:G)</f>
        <v>R1013</v>
      </c>
      <c r="S235" s="36">
        <f>_xlfn.XLOOKUP(A:A,'Hospital details'!A:A,'Hospital details'!H:H)</f>
        <v>28</v>
      </c>
      <c r="T235" s="8"/>
    </row>
    <row r="236" spans="1:20" ht="18" x14ac:dyDescent="0.35">
      <c r="A236" s="37" t="s">
        <v>240</v>
      </c>
      <c r="B236" s="31" t="str" cm="1">
        <f t="array" ref="B236">_xlfn.XLOOKUP(_xlfn.SINGLE(A:A),'Customer Name'!A:A,Table14_3[[#All],[Title]])</f>
        <v>Ms</v>
      </c>
      <c r="C236" s="32" t="str" cm="1">
        <f t="array" ref="C236">_xlfn.XLOOKUP(_xlfn.SINGLE(A:A),'Customer Name'!A:A,Table14_3[[#All],[First Name]])</f>
        <v>Jeremy</v>
      </c>
      <c r="D236" s="32" t="str" cm="1">
        <f t="array" ref="D236">_xlfn.XLOOKUP(_xlfn.SINGLE(A:A),'Customer Name'!A:A,Table14_3[[#All],[Last Name]])</f>
        <v>Lynch</v>
      </c>
      <c r="E236" s="32">
        <f>_xlfn.XLOOKUP(A:A,'Medical Examination'!A:A,'Medical Examination'!B:B)</f>
        <v>33.534999999999997</v>
      </c>
      <c r="F236" s="32">
        <f>_xlfn.XLOOKUP(A:A,'Medical Examination'!A:A,'Medical Examination'!C:C)</f>
        <v>6.23</v>
      </c>
      <c r="G236" s="33" t="str">
        <f>_xlfn.XLOOKUP(A:A,'Medical Examination'!A:A,'Medical Examination'!D:D)</f>
        <v>No</v>
      </c>
      <c r="H236" s="33" t="str">
        <f>_xlfn.XLOOKUP(A:A,'Medical Examination'!A:A,'Medical Examination'!E:E)</f>
        <v>yes</v>
      </c>
      <c r="I236" s="33" t="str">
        <f>_xlfn.XLOOKUP(A:A,'Medical Examination'!A:A,'Medical Examination'!F:F)</f>
        <v>No</v>
      </c>
      <c r="J236" s="33">
        <f>_xlfn.XLOOKUP(A:A,'Medical Examination'!A:A,'Medical Examination'!G:G)</f>
        <v>1</v>
      </c>
      <c r="K236" s="33" t="str">
        <f>_xlfn.XLOOKUP(A:A,'Medical Examination'!A:A,'Medical Examination'!H:H)</f>
        <v>yes</v>
      </c>
      <c r="L236" s="32" t="str">
        <f>_xlfn.XLOOKUP(A:A,'Medical Examination'!A:A,'Medical Examination'!I:I)</f>
        <v>Obesity</v>
      </c>
      <c r="M236" s="31" t="str">
        <f>_xlfn.XLOOKUP(A:A,'Medical Examination'!A:A,'Medical Examination'!J:J)</f>
        <v>Prediabetic</v>
      </c>
      <c r="N236" s="34">
        <f>_xlfn.XLOOKUP(Healthcare!A:A,Table4_2[Customer ID],Table4_2[Date of Birth])</f>
        <v>38269</v>
      </c>
      <c r="O236" s="35">
        <f>_xlfn.XLOOKUP(A:A,Table4_2[Customer ID],Table4_2[Charges])</f>
        <v>34617.839999999997</v>
      </c>
      <c r="P236" s="33" t="str">
        <f>_xlfn.XLOOKUP(A:A,Table4_2[Customer ID],Table4_2[Hospital tier])</f>
        <v>tier - 1</v>
      </c>
      <c r="Q236" s="33" t="str">
        <f>_xlfn.XLOOKUP(A:A,'Hospital details'!A:A,'Hospital details'!F:F)</f>
        <v>tier - 3</v>
      </c>
      <c r="R236" s="33" t="str">
        <f>_xlfn.XLOOKUP(Healthcare!A:A,'Hospital details'!A:A,'Hospital details'!G:G)</f>
        <v>R1016</v>
      </c>
      <c r="S236" s="36">
        <f>_xlfn.XLOOKUP(A:A,'Hospital details'!A:A,'Hospital details'!H:H)</f>
        <v>18</v>
      </c>
      <c r="T236" s="8"/>
    </row>
    <row r="237" spans="1:20" ht="18" x14ac:dyDescent="0.35">
      <c r="A237" s="37" t="s">
        <v>241</v>
      </c>
      <c r="B237" s="31" t="str" cm="1">
        <f t="array" ref="B237">_xlfn.XLOOKUP(_xlfn.SINGLE(A:A),'Customer Name'!A:A,Table14_3[[#All],[Title]])</f>
        <v>Mr</v>
      </c>
      <c r="C237" s="32" t="str" cm="1">
        <f t="array" ref="C237">_xlfn.XLOOKUP(_xlfn.SINGLE(A:A),'Customer Name'!A:A,Table14_3[[#All],[First Name]])</f>
        <v>Susannah</v>
      </c>
      <c r="D237" s="32" t="str" cm="1">
        <f t="array" ref="D237">_xlfn.XLOOKUP(_xlfn.SINGLE(A:A),'Customer Name'!A:A,Table14_3[[#All],[Last Name]])</f>
        <v>Hufstader</v>
      </c>
      <c r="E237" s="32">
        <f>_xlfn.XLOOKUP(A:A,'Medical Examination'!A:A,'Medical Examination'!B:B)</f>
        <v>31.92</v>
      </c>
      <c r="F237" s="32">
        <f>_xlfn.XLOOKUP(A:A,'Medical Examination'!A:A,'Medical Examination'!C:C)</f>
        <v>5.33</v>
      </c>
      <c r="G237" s="33" t="str">
        <f>_xlfn.XLOOKUP(A:A,'Medical Examination'!A:A,'Medical Examination'!D:D)</f>
        <v>yes</v>
      </c>
      <c r="H237" s="33" t="str">
        <f>_xlfn.XLOOKUP(A:A,'Medical Examination'!A:A,'Medical Examination'!E:E)</f>
        <v>No</v>
      </c>
      <c r="I237" s="33" t="str">
        <f>_xlfn.XLOOKUP(A:A,'Medical Examination'!A:A,'Medical Examination'!F:F)</f>
        <v>No</v>
      </c>
      <c r="J237" s="33">
        <f>_xlfn.XLOOKUP(A:A,'Medical Examination'!A:A,'Medical Examination'!G:G)</f>
        <v>0</v>
      </c>
      <c r="K237" s="33" t="str">
        <f>_xlfn.XLOOKUP(A:A,'Medical Examination'!A:A,'Medical Examination'!H:H)</f>
        <v>yes</v>
      </c>
      <c r="L237" s="32" t="str">
        <f>_xlfn.XLOOKUP(A:A,'Medical Examination'!A:A,'Medical Examination'!I:I)</f>
        <v>Obesity</v>
      </c>
      <c r="M237" s="31" t="str">
        <f>_xlfn.XLOOKUP(A:A,'Medical Examination'!A:A,'Medical Examination'!J:J)</f>
        <v>Normal</v>
      </c>
      <c r="N237" s="34">
        <f>_xlfn.XLOOKUP(Healthcare!A:A,Table4_2[Customer ID],Table4_2[Date of Birth])</f>
        <v>28089</v>
      </c>
      <c r="O237" s="35">
        <f>_xlfn.XLOOKUP(A:A,Table4_2[Customer ID],Table4_2[Charges])</f>
        <v>34543.39</v>
      </c>
      <c r="P237" s="33" t="str">
        <f>_xlfn.XLOOKUP(A:A,Table4_2[Customer ID],Table4_2[Hospital tier])</f>
        <v>tier - 2</v>
      </c>
      <c r="Q237" s="33" t="str">
        <f>_xlfn.XLOOKUP(A:A,'Hospital details'!A:A,'Hospital details'!F:F)</f>
        <v>tier - 3</v>
      </c>
      <c r="R237" s="33" t="str">
        <f>_xlfn.XLOOKUP(Healthcare!A:A,'Hospital details'!A:A,'Hospital details'!G:G)</f>
        <v>R1011</v>
      </c>
      <c r="S237" s="36">
        <f>_xlfn.XLOOKUP(A:A,'Hospital details'!A:A,'Hospital details'!H:H)</f>
        <v>46</v>
      </c>
      <c r="T237" s="8"/>
    </row>
    <row r="238" spans="1:20" ht="18" x14ac:dyDescent="0.35">
      <c r="A238" s="37" t="s">
        <v>242</v>
      </c>
      <c r="B238" s="31" t="str" cm="1">
        <f t="array" ref="B238">_xlfn.XLOOKUP(_xlfn.SINGLE(A:A),'Customer Name'!A:A,Table14_3[[#All],[Title]])</f>
        <v>Mr</v>
      </c>
      <c r="C238" s="32" t="str" cm="1">
        <f t="array" ref="C238">_xlfn.XLOOKUP(_xlfn.SINGLE(A:A),'Customer Name'!A:A,Table14_3[[#All],[First Name]])</f>
        <v>Randy</v>
      </c>
      <c r="D238" s="32" t="str" cm="1">
        <f t="array" ref="D238">_xlfn.XLOOKUP(_xlfn.SINGLE(A:A),'Customer Name'!A:A,Table14_3[[#All],[Last Name]])</f>
        <v>Doak</v>
      </c>
      <c r="E238" s="32">
        <f>_xlfn.XLOOKUP(A:A,'Medical Examination'!A:A,'Medical Examination'!B:B)</f>
        <v>32.700000000000003</v>
      </c>
      <c r="F238" s="32">
        <f>_xlfn.XLOOKUP(A:A,'Medical Examination'!A:A,'Medical Examination'!C:C)</f>
        <v>4.09</v>
      </c>
      <c r="G238" s="33" t="str">
        <f>_xlfn.XLOOKUP(A:A,'Medical Examination'!A:A,'Medical Examination'!D:D)</f>
        <v>No</v>
      </c>
      <c r="H238" s="33" t="str">
        <f>_xlfn.XLOOKUP(A:A,'Medical Examination'!A:A,'Medical Examination'!E:E)</f>
        <v>No</v>
      </c>
      <c r="I238" s="33" t="str">
        <f>_xlfn.XLOOKUP(A:A,'Medical Examination'!A:A,'Medical Examination'!F:F)</f>
        <v>No</v>
      </c>
      <c r="J238" s="33">
        <f>_xlfn.XLOOKUP(A:A,'Medical Examination'!A:A,'Medical Examination'!G:G)</f>
        <v>1</v>
      </c>
      <c r="K238" s="33" t="str">
        <f>_xlfn.XLOOKUP(A:A,'Medical Examination'!A:A,'Medical Examination'!H:H)</f>
        <v>yes</v>
      </c>
      <c r="L238" s="32" t="str">
        <f>_xlfn.XLOOKUP(A:A,'Medical Examination'!A:A,'Medical Examination'!I:I)</f>
        <v>Obesity</v>
      </c>
      <c r="M238" s="31" t="str">
        <f>_xlfn.XLOOKUP(A:A,'Medical Examination'!A:A,'Medical Examination'!J:J)</f>
        <v>Normal</v>
      </c>
      <c r="N238" s="34">
        <f>_xlfn.XLOOKUP(Healthcare!A:A,Table4_2[Customer ID],Table4_2[Date of Birth])</f>
        <v>35970</v>
      </c>
      <c r="O238" s="35">
        <f>_xlfn.XLOOKUP(A:A,Table4_2[Customer ID],Table4_2[Charges])</f>
        <v>34472.839999999997</v>
      </c>
      <c r="P238" s="33" t="str">
        <f>_xlfn.XLOOKUP(A:A,Table4_2[Customer ID],Table4_2[Hospital tier])</f>
        <v>tier - 1</v>
      </c>
      <c r="Q238" s="33" t="str">
        <f>_xlfn.XLOOKUP(A:A,'Hospital details'!A:A,'Hospital details'!F:F)</f>
        <v>tier - 3</v>
      </c>
      <c r="R238" s="33" t="str">
        <f>_xlfn.XLOOKUP(Healthcare!A:A,'Hospital details'!A:A,'Hospital details'!G:G)</f>
        <v>R1011</v>
      </c>
      <c r="S238" s="36">
        <f>_xlfn.XLOOKUP(A:A,'Hospital details'!A:A,'Hospital details'!H:H)</f>
        <v>24</v>
      </c>
      <c r="T238" s="8"/>
    </row>
    <row r="239" spans="1:20" ht="18" x14ac:dyDescent="0.35">
      <c r="A239" s="37" t="s">
        <v>243</v>
      </c>
      <c r="B239" s="31" t="str" cm="1">
        <f t="array" ref="B239">_xlfn.XLOOKUP(_xlfn.SINGLE(A:A),'Customer Name'!A:A,Table14_3[[#All],[Title]])</f>
        <v>Ms</v>
      </c>
      <c r="C239" s="32" t="str" cm="1">
        <f t="array" ref="C239">_xlfn.XLOOKUP(_xlfn.SINGLE(A:A),'Customer Name'!A:A,Table14_3[[#All],[First Name]])</f>
        <v>Leslie</v>
      </c>
      <c r="D239" s="32" t="str" cm="1">
        <f t="array" ref="D239">_xlfn.XLOOKUP(_xlfn.SINGLE(A:A),'Customer Name'!A:A,Table14_3[[#All],[Last Name]])</f>
        <v>Noya</v>
      </c>
      <c r="E239" s="32">
        <f>_xlfn.XLOOKUP(A:A,'Medical Examination'!A:A,'Medical Examination'!B:B)</f>
        <v>41.25</v>
      </c>
      <c r="F239" s="32">
        <f>_xlfn.XLOOKUP(A:A,'Medical Examination'!A:A,'Medical Examination'!C:C)</f>
        <v>5.19</v>
      </c>
      <c r="G239" s="33" t="str">
        <f>_xlfn.XLOOKUP(A:A,'Medical Examination'!A:A,'Medical Examination'!D:D)</f>
        <v>No</v>
      </c>
      <c r="H239" s="33" t="str">
        <f>_xlfn.XLOOKUP(A:A,'Medical Examination'!A:A,'Medical Examination'!E:E)</f>
        <v>No</v>
      </c>
      <c r="I239" s="33" t="str">
        <f>_xlfn.XLOOKUP(A:A,'Medical Examination'!A:A,'Medical Examination'!F:F)</f>
        <v>No</v>
      </c>
      <c r="J239" s="33">
        <f>_xlfn.XLOOKUP(A:A,'Medical Examination'!A:A,'Medical Examination'!G:G)</f>
        <v>0</v>
      </c>
      <c r="K239" s="33" t="str">
        <f>_xlfn.XLOOKUP(A:A,'Medical Examination'!A:A,'Medical Examination'!H:H)</f>
        <v>yes</v>
      </c>
      <c r="L239" s="32" t="str">
        <f>_xlfn.XLOOKUP(A:A,'Medical Examination'!A:A,'Medical Examination'!I:I)</f>
        <v>Obesity</v>
      </c>
      <c r="M239" s="31" t="str">
        <f>_xlfn.XLOOKUP(A:A,'Medical Examination'!A:A,'Medical Examination'!J:J)</f>
        <v>Normal</v>
      </c>
      <c r="N239" s="34">
        <f>_xlfn.XLOOKUP(Healthcare!A:A,Table4_2[Customer ID],Table4_2[Date of Birth])</f>
        <v>33140</v>
      </c>
      <c r="O239" s="35">
        <f>_xlfn.XLOOKUP(A:A,Table4_2[Customer ID],Table4_2[Charges])</f>
        <v>34456.269999999997</v>
      </c>
      <c r="P239" s="33" t="str">
        <f>_xlfn.XLOOKUP(A:A,Table4_2[Customer ID],Table4_2[Hospital tier])</f>
        <v>tier - 1</v>
      </c>
      <c r="Q239" s="33" t="str">
        <f>_xlfn.XLOOKUP(A:A,'Hospital details'!A:A,'Hospital details'!F:F)</f>
        <v>tier - 2</v>
      </c>
      <c r="R239" s="33" t="str">
        <f>_xlfn.XLOOKUP(Healthcare!A:A,'Hospital details'!A:A,'Hospital details'!G:G)</f>
        <v>R1011</v>
      </c>
      <c r="S239" s="36">
        <f>_xlfn.XLOOKUP(A:A,'Hospital details'!A:A,'Hospital details'!H:H)</f>
        <v>32</v>
      </c>
      <c r="T239" s="8"/>
    </row>
    <row r="240" spans="1:20" ht="18" x14ac:dyDescent="0.35">
      <c r="A240" s="37" t="s">
        <v>244</v>
      </c>
      <c r="B240" s="31" t="str" cm="1">
        <f t="array" ref="B240">_xlfn.XLOOKUP(_xlfn.SINGLE(A:A),'Customer Name'!A:A,Table14_3[[#All],[Title]])</f>
        <v>Ms</v>
      </c>
      <c r="C240" s="32" t="str" cm="1">
        <f t="array" ref="C240">_xlfn.XLOOKUP(_xlfn.SINGLE(A:A),'Customer Name'!A:A,Table14_3[[#All],[First Name]])</f>
        <v>Brittany L</v>
      </c>
      <c r="D240" s="32" t="str" cm="1">
        <f t="array" ref="D240">_xlfn.XLOOKUP(_xlfn.SINGLE(A:A),'Customer Name'!A:A,Table14_3[[#All],[Last Name]])</f>
        <v>Heninger</v>
      </c>
      <c r="E240" s="32">
        <f>_xlfn.XLOOKUP(A:A,'Medical Examination'!A:A,'Medical Examination'!B:B)</f>
        <v>33.11</v>
      </c>
      <c r="F240" s="32">
        <f>_xlfn.XLOOKUP(A:A,'Medical Examination'!A:A,'Medical Examination'!C:C)</f>
        <v>4.12</v>
      </c>
      <c r="G240" s="33" t="str">
        <f>_xlfn.XLOOKUP(A:A,'Medical Examination'!A:A,'Medical Examination'!D:D)</f>
        <v>No</v>
      </c>
      <c r="H240" s="33" t="str">
        <f>_xlfn.XLOOKUP(A:A,'Medical Examination'!A:A,'Medical Examination'!E:E)</f>
        <v>No</v>
      </c>
      <c r="I240" s="33" t="str">
        <f>_xlfn.XLOOKUP(A:A,'Medical Examination'!A:A,'Medical Examination'!F:F)</f>
        <v>Yes</v>
      </c>
      <c r="J240" s="33">
        <f>_xlfn.XLOOKUP(A:A,'Medical Examination'!A:A,'Medical Examination'!G:G)</f>
        <v>1</v>
      </c>
      <c r="K240" s="33" t="str">
        <f>_xlfn.XLOOKUP(A:A,'Medical Examination'!A:A,'Medical Examination'!H:H)</f>
        <v>yes</v>
      </c>
      <c r="L240" s="32" t="str">
        <f>_xlfn.XLOOKUP(A:A,'Medical Examination'!A:A,'Medical Examination'!I:I)</f>
        <v>Obesity</v>
      </c>
      <c r="M240" s="31" t="str">
        <f>_xlfn.XLOOKUP(A:A,'Medical Examination'!A:A,'Medical Examination'!J:J)</f>
        <v>Normal</v>
      </c>
      <c r="N240" s="34">
        <f>_xlfn.XLOOKUP(Healthcare!A:A,Table4_2[Customer ID],Table4_2[Date of Birth])</f>
        <v>37899</v>
      </c>
      <c r="O240" s="35">
        <f>_xlfn.XLOOKUP(A:A,Table4_2[Customer ID],Table4_2[Charges])</f>
        <v>34439.86</v>
      </c>
      <c r="P240" s="33" t="str">
        <f>_xlfn.XLOOKUP(A:A,Table4_2[Customer ID],Table4_2[Hospital tier])</f>
        <v>tier - 2</v>
      </c>
      <c r="Q240" s="33" t="str">
        <f>_xlfn.XLOOKUP(A:A,'Hospital details'!A:A,'Hospital details'!F:F)</f>
        <v>tier - 1</v>
      </c>
      <c r="R240" s="33" t="str">
        <f>_xlfn.XLOOKUP(Healthcare!A:A,'Hospital details'!A:A,'Hospital details'!G:G)</f>
        <v>R1013</v>
      </c>
      <c r="S240" s="36">
        <f>_xlfn.XLOOKUP(A:A,'Hospital details'!A:A,'Hospital details'!H:H)</f>
        <v>19</v>
      </c>
      <c r="T240" s="8"/>
    </row>
    <row r="241" spans="1:20" ht="18" x14ac:dyDescent="0.35">
      <c r="A241" s="37" t="s">
        <v>245</v>
      </c>
      <c r="B241" s="31" t="str" cm="1">
        <f t="array" ref="B241">_xlfn.XLOOKUP(_xlfn.SINGLE(A:A),'Customer Name'!A:A,Table14_3[[#All],[Title]])</f>
        <v>Mr</v>
      </c>
      <c r="C241" s="32" t="str" cm="1">
        <f t="array" ref="C241">_xlfn.XLOOKUP(_xlfn.SINGLE(A:A),'Customer Name'!A:A,Table14_3[[#All],[First Name]])</f>
        <v>Cassie J</v>
      </c>
      <c r="D241" s="32" t="str" cm="1">
        <f t="array" ref="D241">_xlfn.XLOOKUP(_xlfn.SINGLE(A:A),'Customer Name'!A:A,Table14_3[[#All],[Last Name]])</f>
        <v>Richardson</v>
      </c>
      <c r="E241" s="32">
        <f>_xlfn.XLOOKUP(A:A,'Medical Examination'!A:A,'Medical Examination'!B:B)</f>
        <v>36.159999999999997</v>
      </c>
      <c r="F241" s="32">
        <f>_xlfn.XLOOKUP(A:A,'Medical Examination'!A:A,'Medical Examination'!C:C)</f>
        <v>5.0999999999999996</v>
      </c>
      <c r="G241" s="33" t="str">
        <f>_xlfn.XLOOKUP(A:A,'Medical Examination'!A:A,'Medical Examination'!D:D)</f>
        <v>No</v>
      </c>
      <c r="H241" s="33" t="str">
        <f>_xlfn.XLOOKUP(A:A,'Medical Examination'!A:A,'Medical Examination'!E:E)</f>
        <v>No</v>
      </c>
      <c r="I241" s="33" t="str">
        <f>_xlfn.XLOOKUP(A:A,'Medical Examination'!A:A,'Medical Examination'!F:F)</f>
        <v>No</v>
      </c>
      <c r="J241" s="33">
        <f>_xlfn.XLOOKUP(A:A,'Medical Examination'!A:A,'Medical Examination'!G:G)</f>
        <v>1</v>
      </c>
      <c r="K241" s="33" t="str">
        <f>_xlfn.XLOOKUP(A:A,'Medical Examination'!A:A,'Medical Examination'!H:H)</f>
        <v>yes</v>
      </c>
      <c r="L241" s="32" t="str">
        <f>_xlfn.XLOOKUP(A:A,'Medical Examination'!A:A,'Medical Examination'!I:I)</f>
        <v>Obesity</v>
      </c>
      <c r="M241" s="31" t="str">
        <f>_xlfn.XLOOKUP(A:A,'Medical Examination'!A:A,'Medical Examination'!J:J)</f>
        <v>Normal</v>
      </c>
      <c r="N241" s="34">
        <f>_xlfn.XLOOKUP(Healthcare!A:A,Table4_2[Customer ID],Table4_2[Date of Birth])</f>
        <v>30956</v>
      </c>
      <c r="O241" s="35">
        <f>_xlfn.XLOOKUP(A:A,Table4_2[Customer ID],Table4_2[Charges])</f>
        <v>34402.22</v>
      </c>
      <c r="P241" s="33" t="str">
        <f>_xlfn.XLOOKUP(A:A,Table4_2[Customer ID],Table4_2[Hospital tier])</f>
        <v>tier - 2</v>
      </c>
      <c r="Q241" s="33" t="str">
        <f>_xlfn.XLOOKUP(A:A,'Hospital details'!A:A,'Hospital details'!F:F)</f>
        <v>tier - 3</v>
      </c>
      <c r="R241" s="33" t="str">
        <f>_xlfn.XLOOKUP(Healthcare!A:A,'Hospital details'!A:A,'Hospital details'!G:G)</f>
        <v>R1011</v>
      </c>
      <c r="S241" s="36">
        <f>_xlfn.XLOOKUP(A:A,'Hospital details'!A:A,'Hospital details'!H:H)</f>
        <v>38</v>
      </c>
      <c r="T241" s="8"/>
    </row>
    <row r="242" spans="1:20" ht="18" x14ac:dyDescent="0.35">
      <c r="A242" s="37" t="s">
        <v>246</v>
      </c>
      <c r="B242" s="31" t="str" cm="1">
        <f t="array" ref="B242">_xlfn.XLOOKUP(_xlfn.SINGLE(A:A),'Customer Name'!A:A,Table14_3[[#All],[Title]])</f>
        <v>Mr</v>
      </c>
      <c r="C242" s="32" t="str" cm="1">
        <f t="array" ref="C242">_xlfn.XLOOKUP(_xlfn.SINGLE(A:A),'Customer Name'!A:A,Table14_3[[#All],[First Name]])</f>
        <v>Peter W</v>
      </c>
      <c r="D242" s="32" t="str" cm="1">
        <f t="array" ref="D242">_xlfn.XLOOKUP(_xlfn.SINGLE(A:A),'Customer Name'!A:A,Table14_3[[#All],[Last Name]])</f>
        <v>Deucher</v>
      </c>
      <c r="E242" s="32">
        <f>_xlfn.XLOOKUP(A:A,'Medical Examination'!A:A,'Medical Examination'!B:B)</f>
        <v>33.72</v>
      </c>
      <c r="F242" s="32">
        <f>_xlfn.XLOOKUP(A:A,'Medical Examination'!A:A,'Medical Examination'!C:C)</f>
        <v>6.21</v>
      </c>
      <c r="G242" s="33" t="str">
        <f>_xlfn.XLOOKUP(A:A,'Medical Examination'!A:A,'Medical Examination'!D:D)</f>
        <v>yes</v>
      </c>
      <c r="H242" s="33" t="str">
        <f>_xlfn.XLOOKUP(A:A,'Medical Examination'!A:A,'Medical Examination'!E:E)</f>
        <v>No</v>
      </c>
      <c r="I242" s="33" t="str">
        <f>_xlfn.XLOOKUP(A:A,'Medical Examination'!A:A,'Medical Examination'!F:F)</f>
        <v>Yes</v>
      </c>
      <c r="J242" s="33">
        <f>_xlfn.XLOOKUP(A:A,'Medical Examination'!A:A,'Medical Examination'!G:G)</f>
        <v>1</v>
      </c>
      <c r="K242" s="33" t="str">
        <f>_xlfn.XLOOKUP(A:A,'Medical Examination'!A:A,'Medical Examination'!H:H)</f>
        <v>yes</v>
      </c>
      <c r="L242" s="32" t="str">
        <f>_xlfn.XLOOKUP(A:A,'Medical Examination'!A:A,'Medical Examination'!I:I)</f>
        <v>Obesity</v>
      </c>
      <c r="M242" s="31" t="str">
        <f>_xlfn.XLOOKUP(A:A,'Medical Examination'!A:A,'Medical Examination'!J:J)</f>
        <v>Prediabetic</v>
      </c>
      <c r="N242" s="34">
        <f>_xlfn.XLOOKUP(Healthcare!A:A,Table4_2[Customer ID],Table4_2[Date of Birth])</f>
        <v>30591</v>
      </c>
      <c r="O242" s="35">
        <f>_xlfn.XLOOKUP(A:A,Table4_2[Customer ID],Table4_2[Charges])</f>
        <v>34307.22</v>
      </c>
      <c r="P242" s="33" t="str">
        <f>_xlfn.XLOOKUP(A:A,Table4_2[Customer ID],Table4_2[Hospital tier])</f>
        <v>tier - 2</v>
      </c>
      <c r="Q242" s="33" t="str">
        <f>_xlfn.XLOOKUP(A:A,'Hospital details'!A:A,'Hospital details'!F:F)</f>
        <v>tier - 2</v>
      </c>
      <c r="R242" s="33" t="str">
        <f>_xlfn.XLOOKUP(Healthcare!A:A,'Hospital details'!A:A,'Hospital details'!G:G)</f>
        <v>R1012</v>
      </c>
      <c r="S242" s="36">
        <f>_xlfn.XLOOKUP(A:A,'Hospital details'!A:A,'Hospital details'!H:H)</f>
        <v>39</v>
      </c>
      <c r="T242" s="8"/>
    </row>
    <row r="243" spans="1:20" ht="18" x14ac:dyDescent="0.35">
      <c r="A243" s="37" t="s">
        <v>247</v>
      </c>
      <c r="B243" s="31" t="str" cm="1">
        <f t="array" ref="B243">_xlfn.XLOOKUP(_xlfn.SINGLE(A:A),'Customer Name'!A:A,Table14_3[[#All],[Title]])</f>
        <v>Ms</v>
      </c>
      <c r="C243" s="32" t="str" cm="1">
        <f t="array" ref="C243">_xlfn.XLOOKUP(_xlfn.SINGLE(A:A),'Customer Name'!A:A,Table14_3[[#All],[First Name]])</f>
        <v>Douglas</v>
      </c>
      <c r="D243" s="32" t="str" cm="1">
        <f t="array" ref="D243">_xlfn.XLOOKUP(_xlfn.SINGLE(A:A),'Customer Name'!A:A,Table14_3[[#All],[Last Name]])</f>
        <v>Wilson</v>
      </c>
      <c r="E243" s="32">
        <f>_xlfn.XLOOKUP(A:A,'Medical Examination'!A:A,'Medical Examination'!B:B)</f>
        <v>37.74</v>
      </c>
      <c r="F243" s="32">
        <f>_xlfn.XLOOKUP(A:A,'Medical Examination'!A:A,'Medical Examination'!C:C)</f>
        <v>9.5299999999999994</v>
      </c>
      <c r="G243" s="33" t="str">
        <f>_xlfn.XLOOKUP(A:A,'Medical Examination'!A:A,'Medical Examination'!D:D)</f>
        <v>yes</v>
      </c>
      <c r="H243" s="33" t="str">
        <f>_xlfn.XLOOKUP(A:A,'Medical Examination'!A:A,'Medical Examination'!E:E)</f>
        <v>No</v>
      </c>
      <c r="I243" s="33" t="str">
        <f>_xlfn.XLOOKUP(A:A,'Medical Examination'!A:A,'Medical Examination'!F:F)</f>
        <v>No</v>
      </c>
      <c r="J243" s="33">
        <f>_xlfn.XLOOKUP(A:A,'Medical Examination'!A:A,'Medical Examination'!G:G)</f>
        <v>1</v>
      </c>
      <c r="K243" s="33" t="str">
        <f>_xlfn.XLOOKUP(A:A,'Medical Examination'!A:A,'Medical Examination'!H:H)</f>
        <v>yes</v>
      </c>
      <c r="L243" s="32" t="str">
        <f>_xlfn.XLOOKUP(A:A,'Medical Examination'!A:A,'Medical Examination'!I:I)</f>
        <v>Obesity</v>
      </c>
      <c r="M243" s="31" t="str">
        <f>_xlfn.XLOOKUP(A:A,'Medical Examination'!A:A,'Medical Examination'!J:J)</f>
        <v>Diabetic</v>
      </c>
      <c r="N243" s="34">
        <f>_xlfn.XLOOKUP(Healthcare!A:A,Table4_2[Customer ID],Table4_2[Date of Birth])</f>
        <v>31696</v>
      </c>
      <c r="O243" s="35">
        <f>_xlfn.XLOOKUP(A:A,Table4_2[Customer ID],Table4_2[Charges])</f>
        <v>34293.120000000003</v>
      </c>
      <c r="P243" s="33" t="str">
        <f>_xlfn.XLOOKUP(A:A,Table4_2[Customer ID],Table4_2[Hospital tier])</f>
        <v>tier - 1</v>
      </c>
      <c r="Q243" s="33" t="str">
        <f>_xlfn.XLOOKUP(A:A,'Hospital details'!A:A,'Hospital details'!F:F)</f>
        <v>tier - 2</v>
      </c>
      <c r="R243" s="33" t="str">
        <f>_xlfn.XLOOKUP(Healthcare!A:A,'Hospital details'!A:A,'Hospital details'!G:G)</f>
        <v>R1011</v>
      </c>
      <c r="S243" s="36">
        <f>_xlfn.XLOOKUP(A:A,'Hospital details'!A:A,'Hospital details'!H:H)</f>
        <v>36</v>
      </c>
      <c r="T243" s="8"/>
    </row>
    <row r="244" spans="1:20" ht="18" x14ac:dyDescent="0.35">
      <c r="A244" s="37" t="s">
        <v>248</v>
      </c>
      <c r="B244" s="31" t="str" cm="1">
        <f t="array" ref="B244">_xlfn.XLOOKUP(_xlfn.SINGLE(A:A),'Customer Name'!A:A,Table14_3[[#All],[Title]])</f>
        <v>Mr</v>
      </c>
      <c r="C244" s="32" t="str" cm="1">
        <f t="array" ref="C244">_xlfn.XLOOKUP(_xlfn.SINGLE(A:A),'Customer Name'!A:A,Table14_3[[#All],[First Name]])</f>
        <v>Dan</v>
      </c>
      <c r="D244" s="32" t="str" cm="1">
        <f t="array" ref="D244">_xlfn.XLOOKUP(_xlfn.SINGLE(A:A),'Customer Name'!A:A,Table14_3[[#All],[Last Name]])</f>
        <v>Hall</v>
      </c>
      <c r="E244" s="32">
        <f>_xlfn.XLOOKUP(A:A,'Medical Examination'!A:A,'Medical Examination'!B:B)</f>
        <v>48.75</v>
      </c>
      <c r="F244" s="32">
        <f>_xlfn.XLOOKUP(A:A,'Medical Examination'!A:A,'Medical Examination'!C:C)</f>
        <v>4.6399999999999997</v>
      </c>
      <c r="G244" s="33" t="str">
        <f>_xlfn.XLOOKUP(A:A,'Medical Examination'!A:A,'Medical Examination'!D:D)</f>
        <v>yes</v>
      </c>
      <c r="H244" s="33" t="str">
        <f>_xlfn.XLOOKUP(A:A,'Medical Examination'!A:A,'Medical Examination'!E:E)</f>
        <v>No</v>
      </c>
      <c r="I244" s="33" t="str">
        <f>_xlfn.XLOOKUP(A:A,'Medical Examination'!A:A,'Medical Examination'!F:F)</f>
        <v>No</v>
      </c>
      <c r="J244" s="33">
        <f>_xlfn.XLOOKUP(A:A,'Medical Examination'!A:A,'Medical Examination'!G:G)</f>
        <v>1</v>
      </c>
      <c r="K244" s="33" t="str">
        <f>_xlfn.XLOOKUP(A:A,'Medical Examination'!A:A,'Medical Examination'!H:H)</f>
        <v>yes</v>
      </c>
      <c r="L244" s="32" t="str">
        <f>_xlfn.XLOOKUP(A:A,'Medical Examination'!A:A,'Medical Examination'!I:I)</f>
        <v>Obesity</v>
      </c>
      <c r="M244" s="31" t="str">
        <f>_xlfn.XLOOKUP(A:A,'Medical Examination'!A:A,'Medical Examination'!J:J)</f>
        <v>Normal</v>
      </c>
      <c r="N244" s="34">
        <f>_xlfn.XLOOKUP(Healthcare!A:A,Table4_2[Customer ID],Table4_2[Date of Birth])</f>
        <v>35002</v>
      </c>
      <c r="O244" s="35">
        <f>_xlfn.XLOOKUP(A:A,Table4_2[Customer ID],Table4_2[Charges])</f>
        <v>34289.43</v>
      </c>
      <c r="P244" s="33" t="str">
        <f>_xlfn.XLOOKUP(A:A,Table4_2[Customer ID],Table4_2[Hospital tier])</f>
        <v>tier - 1</v>
      </c>
      <c r="Q244" s="33" t="str">
        <f>_xlfn.XLOOKUP(A:A,'Hospital details'!A:A,'Hospital details'!F:F)</f>
        <v>tier - 1</v>
      </c>
      <c r="R244" s="33" t="str">
        <f>_xlfn.XLOOKUP(Healthcare!A:A,'Hospital details'!A:A,'Hospital details'!G:G)</f>
        <v>R1011</v>
      </c>
      <c r="S244" s="36">
        <f>_xlfn.XLOOKUP(A:A,'Hospital details'!A:A,'Hospital details'!H:H)</f>
        <v>27</v>
      </c>
      <c r="T244" s="8"/>
    </row>
    <row r="245" spans="1:20" ht="18" x14ac:dyDescent="0.35">
      <c r="A245" s="37" t="s">
        <v>249</v>
      </c>
      <c r="B245" s="31" t="str" cm="1">
        <f t="array" ref="B245">_xlfn.XLOOKUP(_xlfn.SINGLE(A:A),'Customer Name'!A:A,Table14_3[[#All],[Title]])</f>
        <v>Mr</v>
      </c>
      <c r="C245" s="32" t="str" cm="1">
        <f t="array" ref="C245">_xlfn.XLOOKUP(_xlfn.SINGLE(A:A),'Customer Name'!A:A,Table14_3[[#All],[First Name]])</f>
        <v>Dan M</v>
      </c>
      <c r="D245" s="32" t="str" cm="1">
        <f t="array" ref="D245">_xlfn.XLOOKUP(_xlfn.SINGLE(A:A),'Customer Name'!A:A,Table14_3[[#All],[Last Name]])</f>
        <v>Reed</v>
      </c>
      <c r="E245" s="32">
        <f>_xlfn.XLOOKUP(A:A,'Medical Examination'!A:A,'Medical Examination'!B:B)</f>
        <v>31.065000000000001</v>
      </c>
      <c r="F245" s="32">
        <f>_xlfn.XLOOKUP(A:A,'Medical Examination'!A:A,'Medical Examination'!C:C)</f>
        <v>5.05</v>
      </c>
      <c r="G245" s="33" t="str">
        <f>_xlfn.XLOOKUP(A:A,'Medical Examination'!A:A,'Medical Examination'!D:D)</f>
        <v>No</v>
      </c>
      <c r="H245" s="33" t="str">
        <f>_xlfn.XLOOKUP(A:A,'Medical Examination'!A:A,'Medical Examination'!E:E)</f>
        <v>No</v>
      </c>
      <c r="I245" s="33" t="str">
        <f>_xlfn.XLOOKUP(A:A,'Medical Examination'!A:A,'Medical Examination'!F:F)</f>
        <v>No</v>
      </c>
      <c r="J245" s="33">
        <f>_xlfn.XLOOKUP(A:A,'Medical Examination'!A:A,'Medical Examination'!G:G)</f>
        <v>1</v>
      </c>
      <c r="K245" s="33" t="str">
        <f>_xlfn.XLOOKUP(A:A,'Medical Examination'!A:A,'Medical Examination'!H:H)</f>
        <v>yes</v>
      </c>
      <c r="L245" s="32" t="str">
        <f>_xlfn.XLOOKUP(A:A,'Medical Examination'!A:A,'Medical Examination'!I:I)</f>
        <v>Obesity</v>
      </c>
      <c r="M245" s="31" t="str">
        <f>_xlfn.XLOOKUP(A:A,'Medical Examination'!A:A,'Medical Examination'!J:J)</f>
        <v>Normal</v>
      </c>
      <c r="N245" s="34">
        <f>_xlfn.XLOOKUP(Healthcare!A:A,Table4_2[Customer ID],Table4_2[Date of Birth])</f>
        <v>35957</v>
      </c>
      <c r="O245" s="35">
        <f>_xlfn.XLOOKUP(A:A,Table4_2[Customer ID],Table4_2[Charges])</f>
        <v>34254.050000000003</v>
      </c>
      <c r="P245" s="33" t="str">
        <f>_xlfn.XLOOKUP(A:A,Table4_2[Customer ID],Table4_2[Hospital tier])</f>
        <v>tier - 1</v>
      </c>
      <c r="Q245" s="33" t="str">
        <f>_xlfn.XLOOKUP(A:A,'Hospital details'!A:A,'Hospital details'!F:F)</f>
        <v>tier - 3</v>
      </c>
      <c r="R245" s="33" t="str">
        <f>_xlfn.XLOOKUP(Healthcare!A:A,'Hospital details'!A:A,'Hospital details'!G:G)</f>
        <v>R1019</v>
      </c>
      <c r="S245" s="36">
        <f>_xlfn.XLOOKUP(A:A,'Hospital details'!A:A,'Hospital details'!H:H)</f>
        <v>24</v>
      </c>
      <c r="T245" s="8"/>
    </row>
    <row r="246" spans="1:20" ht="18" x14ac:dyDescent="0.35">
      <c r="A246" s="37" t="s">
        <v>250</v>
      </c>
      <c r="B246" s="31" t="str" cm="1">
        <f t="array" ref="B246">_xlfn.XLOOKUP(_xlfn.SINGLE(A:A),'Customer Name'!A:A,Table14_3[[#All],[Title]])</f>
        <v>Ms</v>
      </c>
      <c r="C246" s="32" t="str" cm="1">
        <f t="array" ref="C246">_xlfn.XLOOKUP(_xlfn.SINGLE(A:A),'Customer Name'!A:A,Table14_3[[#All],[First Name]])</f>
        <v>Eric L</v>
      </c>
      <c r="D246" s="32" t="str" cm="1">
        <f t="array" ref="D246">_xlfn.XLOOKUP(_xlfn.SINGLE(A:A),'Customer Name'!A:A,Table14_3[[#All],[Last Name]])</f>
        <v>Frome</v>
      </c>
      <c r="E246" s="32">
        <f>_xlfn.XLOOKUP(A:A,'Medical Examination'!A:A,'Medical Examination'!B:B)</f>
        <v>23.55</v>
      </c>
      <c r="F246" s="32">
        <f>_xlfn.XLOOKUP(A:A,'Medical Examination'!A:A,'Medical Examination'!C:C)</f>
        <v>10.38</v>
      </c>
      <c r="G246" s="33" t="str">
        <f>_xlfn.XLOOKUP(A:A,'Medical Examination'!A:A,'Medical Examination'!D:D)</f>
        <v>No</v>
      </c>
      <c r="H246" s="33" t="str">
        <f>_xlfn.XLOOKUP(A:A,'Medical Examination'!A:A,'Medical Examination'!E:E)</f>
        <v>No</v>
      </c>
      <c r="I246" s="33" t="str">
        <f>_xlfn.XLOOKUP(A:A,'Medical Examination'!A:A,'Medical Examination'!F:F)</f>
        <v>No</v>
      </c>
      <c r="J246" s="33">
        <f>_xlfn.XLOOKUP(A:A,'Medical Examination'!A:A,'Medical Examination'!G:G)</f>
        <v>0</v>
      </c>
      <c r="K246" s="33" t="str">
        <f>_xlfn.XLOOKUP(A:A,'Medical Examination'!A:A,'Medical Examination'!H:H)</f>
        <v>yes</v>
      </c>
      <c r="L246" s="32" t="str">
        <f>_xlfn.XLOOKUP(A:A,'Medical Examination'!A:A,'Medical Examination'!I:I)</f>
        <v>Normal Weight</v>
      </c>
      <c r="M246" s="31" t="str">
        <f>_xlfn.XLOOKUP(A:A,'Medical Examination'!A:A,'Medical Examination'!J:J)</f>
        <v>Diabetic</v>
      </c>
      <c r="N246" s="34">
        <f>_xlfn.XLOOKUP(Healthcare!A:A,Table4_2[Customer ID],Table4_2[Date of Birth])</f>
        <v>22832</v>
      </c>
      <c r="O246" s="35">
        <f>_xlfn.XLOOKUP(A:A,Table4_2[Customer ID],Table4_2[Charges])</f>
        <v>34218.019999999997</v>
      </c>
      <c r="P246" s="33" t="str">
        <f>_xlfn.XLOOKUP(A:A,Table4_2[Customer ID],Table4_2[Hospital tier])</f>
        <v>tier - 1</v>
      </c>
      <c r="Q246" s="33" t="str">
        <f>_xlfn.XLOOKUP(A:A,'Hospital details'!A:A,'Hospital details'!F:F)</f>
        <v>tier - 1</v>
      </c>
      <c r="R246" s="33" t="str">
        <f>_xlfn.XLOOKUP(Healthcare!A:A,'Hospital details'!A:A,'Hospital details'!G:G)</f>
        <v>R1011</v>
      </c>
      <c r="S246" s="36">
        <f>_xlfn.XLOOKUP(A:A,'Hospital details'!A:A,'Hospital details'!H:H)</f>
        <v>60</v>
      </c>
      <c r="T246" s="8"/>
    </row>
    <row r="247" spans="1:20" ht="18" x14ac:dyDescent="0.35">
      <c r="A247" s="37" t="s">
        <v>251</v>
      </c>
      <c r="B247" s="31" t="str" cm="1">
        <f t="array" ref="B247">_xlfn.XLOOKUP(_xlfn.SINGLE(A:A),'Customer Name'!A:A,Table14_3[[#All],[Title]])</f>
        <v>Mr</v>
      </c>
      <c r="C247" s="32" t="str" cm="1">
        <f t="array" ref="C247">_xlfn.XLOOKUP(_xlfn.SINGLE(A:A),'Customer Name'!A:A,Table14_3[[#All],[First Name]])</f>
        <v>Les J</v>
      </c>
      <c r="D247" s="32" t="str" cm="1">
        <f t="array" ref="D247">_xlfn.XLOOKUP(_xlfn.SINGLE(A:A),'Customer Name'!A:A,Table14_3[[#All],[Last Name]])</f>
        <v>Creasy</v>
      </c>
      <c r="E247" s="32">
        <f>_xlfn.XLOOKUP(A:A,'Medical Examination'!A:A,'Medical Examination'!B:B)</f>
        <v>30.18</v>
      </c>
      <c r="F247" s="32">
        <f>_xlfn.XLOOKUP(A:A,'Medical Examination'!A:A,'Medical Examination'!C:C)</f>
        <v>8.31</v>
      </c>
      <c r="G247" s="33" t="str">
        <f>_xlfn.XLOOKUP(A:A,'Medical Examination'!A:A,'Medical Examination'!D:D)</f>
        <v>yes</v>
      </c>
      <c r="H247" s="33" t="str">
        <f>_xlfn.XLOOKUP(A:A,'Medical Examination'!A:A,'Medical Examination'!E:E)</f>
        <v>No</v>
      </c>
      <c r="I247" s="33" t="str">
        <f>_xlfn.XLOOKUP(A:A,'Medical Examination'!A:A,'Medical Examination'!F:F)</f>
        <v>No</v>
      </c>
      <c r="J247" s="33">
        <f>_xlfn.XLOOKUP(A:A,'Medical Examination'!A:A,'Medical Examination'!G:G)</f>
        <v>1</v>
      </c>
      <c r="K247" s="33" t="str">
        <f>_xlfn.XLOOKUP(A:A,'Medical Examination'!A:A,'Medical Examination'!H:H)</f>
        <v>yes</v>
      </c>
      <c r="L247" s="32" t="str">
        <f>_xlfn.XLOOKUP(A:A,'Medical Examination'!A:A,'Medical Examination'!I:I)</f>
        <v>Obesity</v>
      </c>
      <c r="M247" s="31" t="str">
        <f>_xlfn.XLOOKUP(A:A,'Medical Examination'!A:A,'Medical Examination'!J:J)</f>
        <v>Diabetic</v>
      </c>
      <c r="N247" s="34">
        <f>_xlfn.XLOOKUP(Healthcare!A:A,Table4_2[Customer ID],Table4_2[Date of Birth])</f>
        <v>27596</v>
      </c>
      <c r="O247" s="35">
        <f>_xlfn.XLOOKUP(A:A,Table4_2[Customer ID],Table4_2[Charges])</f>
        <v>34210.33</v>
      </c>
      <c r="P247" s="33" t="str">
        <f>_xlfn.XLOOKUP(A:A,Table4_2[Customer ID],Table4_2[Hospital tier])</f>
        <v>tier - 2</v>
      </c>
      <c r="Q247" s="33" t="str">
        <f>_xlfn.XLOOKUP(A:A,'Hospital details'!A:A,'Hospital details'!F:F)</f>
        <v>tier - 1</v>
      </c>
      <c r="R247" s="33" t="str">
        <f>_xlfn.XLOOKUP(Healthcare!A:A,'Hospital details'!A:A,'Hospital details'!G:G)</f>
        <v>R1012</v>
      </c>
      <c r="S247" s="36">
        <f>_xlfn.XLOOKUP(A:A,'Hospital details'!A:A,'Hospital details'!H:H)</f>
        <v>47</v>
      </c>
      <c r="T247" s="8"/>
    </row>
    <row r="248" spans="1:20" ht="18" x14ac:dyDescent="0.35">
      <c r="A248" s="37" t="s">
        <v>252</v>
      </c>
      <c r="B248" s="31" t="str" cm="1">
        <f t="array" ref="B248">_xlfn.XLOOKUP(_xlfn.SINGLE(A:A),'Customer Name'!A:A,Table14_3[[#All],[Title]])</f>
        <v>Mr</v>
      </c>
      <c r="C248" s="32" t="str" cm="1">
        <f t="array" ref="C248">_xlfn.XLOOKUP(_xlfn.SINGLE(A:A),'Customer Name'!A:A,Table14_3[[#All],[First Name]])</f>
        <v>Stephanie</v>
      </c>
      <c r="D248" s="32" t="str" cm="1">
        <f t="array" ref="D248">_xlfn.XLOOKUP(_xlfn.SINGLE(A:A),'Customer Name'!A:A,Table14_3[[#All],[Last Name]])</f>
        <v>Latimer</v>
      </c>
      <c r="E248" s="32">
        <f>_xlfn.XLOOKUP(A:A,'Medical Examination'!A:A,'Medical Examination'!B:B)</f>
        <v>29.94</v>
      </c>
      <c r="F248" s="32">
        <f>_xlfn.XLOOKUP(A:A,'Medical Examination'!A:A,'Medical Examination'!C:C)</f>
        <v>7.59</v>
      </c>
      <c r="G248" s="33" t="str">
        <f>_xlfn.XLOOKUP(A:A,'Medical Examination'!A:A,'Medical Examination'!D:D)</f>
        <v>No</v>
      </c>
      <c r="H248" s="33" t="str">
        <f>_xlfn.XLOOKUP(A:A,'Medical Examination'!A:A,'Medical Examination'!E:E)</f>
        <v>No</v>
      </c>
      <c r="I248" s="33" t="str">
        <f>_xlfn.XLOOKUP(A:A,'Medical Examination'!A:A,'Medical Examination'!F:F)</f>
        <v>No</v>
      </c>
      <c r="J248" s="33">
        <f>_xlfn.XLOOKUP(A:A,'Medical Examination'!A:A,'Medical Examination'!G:G)</f>
        <v>0</v>
      </c>
      <c r="K248" s="33" t="str">
        <f>_xlfn.XLOOKUP(A:A,'Medical Examination'!A:A,'Medical Examination'!H:H)</f>
        <v>yes</v>
      </c>
      <c r="L248" s="32" t="str">
        <f>_xlfn.XLOOKUP(A:A,'Medical Examination'!A:A,'Medical Examination'!I:I)</f>
        <v>Overweight</v>
      </c>
      <c r="M248" s="31" t="str">
        <f>_xlfn.XLOOKUP(A:A,'Medical Examination'!A:A,'Medical Examination'!J:J)</f>
        <v>Diabetic</v>
      </c>
      <c r="N248" s="34">
        <f>_xlfn.XLOOKUP(Healthcare!A:A,Table4_2[Customer ID],Table4_2[Date of Birth])</f>
        <v>26170</v>
      </c>
      <c r="O248" s="35">
        <f>_xlfn.XLOOKUP(A:A,Table4_2[Customer ID],Table4_2[Charges])</f>
        <v>34205.07</v>
      </c>
      <c r="P248" s="33" t="str">
        <f>_xlfn.XLOOKUP(A:A,Table4_2[Customer ID],Table4_2[Hospital tier])</f>
        <v>tier - 2</v>
      </c>
      <c r="Q248" s="33" t="str">
        <f>_xlfn.XLOOKUP(A:A,'Hospital details'!A:A,'Hospital details'!F:F)</f>
        <v>tier - 2</v>
      </c>
      <c r="R248" s="33" t="str">
        <f>_xlfn.XLOOKUP(Healthcare!A:A,'Hospital details'!A:A,'Hospital details'!G:G)</f>
        <v>R1011</v>
      </c>
      <c r="S248" s="36">
        <f>_xlfn.XLOOKUP(A:A,'Hospital details'!A:A,'Hospital details'!H:H)</f>
        <v>51</v>
      </c>
      <c r="T248" s="8"/>
    </row>
    <row r="249" spans="1:20" ht="18" x14ac:dyDescent="0.35">
      <c r="A249" s="37" t="s">
        <v>253</v>
      </c>
      <c r="B249" s="31" t="str" cm="1">
        <f t="array" ref="B249">_xlfn.XLOOKUP(_xlfn.SINGLE(A:A),'Customer Name'!A:A,Table14_3[[#All],[Title]])</f>
        <v>Ms</v>
      </c>
      <c r="C249" s="32" t="str" cm="1">
        <f t="array" ref="C249">_xlfn.XLOOKUP(_xlfn.SINGLE(A:A),'Customer Name'!A:A,Table14_3[[#All],[First Name]])</f>
        <v>Melissa Y</v>
      </c>
      <c r="D249" s="32" t="str" cm="1">
        <f t="array" ref="D249">_xlfn.XLOOKUP(_xlfn.SINGLE(A:A),'Customer Name'!A:A,Table14_3[[#All],[Last Name]])</f>
        <v>Wei</v>
      </c>
      <c r="E249" s="32">
        <f>_xlfn.XLOOKUP(A:A,'Medical Examination'!A:A,'Medical Examination'!B:B)</f>
        <v>31.4</v>
      </c>
      <c r="F249" s="32">
        <f>_xlfn.XLOOKUP(A:A,'Medical Examination'!A:A,'Medical Examination'!C:C)</f>
        <v>5.49</v>
      </c>
      <c r="G249" s="33" t="str">
        <f>_xlfn.XLOOKUP(A:A,'Medical Examination'!A:A,'Medical Examination'!D:D)</f>
        <v>No</v>
      </c>
      <c r="H249" s="33" t="str">
        <f>_xlfn.XLOOKUP(A:A,'Medical Examination'!A:A,'Medical Examination'!E:E)</f>
        <v>No</v>
      </c>
      <c r="I249" s="33" t="str">
        <f>_xlfn.XLOOKUP(A:A,'Medical Examination'!A:A,'Medical Examination'!F:F)</f>
        <v>No</v>
      </c>
      <c r="J249" s="33">
        <f>_xlfn.XLOOKUP(A:A,'Medical Examination'!A:A,'Medical Examination'!G:G)</f>
        <v>0</v>
      </c>
      <c r="K249" s="33" t="str">
        <f>_xlfn.XLOOKUP(A:A,'Medical Examination'!A:A,'Medical Examination'!H:H)</f>
        <v>yes</v>
      </c>
      <c r="L249" s="32" t="str">
        <f>_xlfn.XLOOKUP(A:A,'Medical Examination'!A:A,'Medical Examination'!I:I)</f>
        <v>Obesity</v>
      </c>
      <c r="M249" s="31" t="str">
        <f>_xlfn.XLOOKUP(A:A,'Medical Examination'!A:A,'Medical Examination'!J:J)</f>
        <v>Normal</v>
      </c>
      <c r="N249" s="34">
        <f>_xlfn.XLOOKUP(Healthcare!A:A,Table4_2[Customer ID],Table4_2[Date of Birth])</f>
        <v>36470</v>
      </c>
      <c r="O249" s="35">
        <f>_xlfn.XLOOKUP(A:A,Table4_2[Customer ID],Table4_2[Charges])</f>
        <v>34166.269999999997</v>
      </c>
      <c r="P249" s="33" t="str">
        <f>_xlfn.XLOOKUP(A:A,Table4_2[Customer ID],Table4_2[Hospital tier])</f>
        <v>tier - 2</v>
      </c>
      <c r="Q249" s="33" t="str">
        <f>_xlfn.XLOOKUP(A:A,'Hospital details'!A:A,'Hospital details'!F:F)</f>
        <v>tier - 3</v>
      </c>
      <c r="R249" s="33" t="str">
        <f>_xlfn.XLOOKUP(Healthcare!A:A,'Hospital details'!A:A,'Hospital details'!G:G)</f>
        <v>R1011</v>
      </c>
      <c r="S249" s="36">
        <f>_xlfn.XLOOKUP(A:A,'Hospital details'!A:A,'Hospital details'!H:H)</f>
        <v>23</v>
      </c>
      <c r="T249" s="8"/>
    </row>
    <row r="250" spans="1:20" ht="18" x14ac:dyDescent="0.35">
      <c r="A250" s="37" t="s">
        <v>254</v>
      </c>
      <c r="B250" s="31" t="str" cm="1">
        <f t="array" ref="B250">_xlfn.XLOOKUP(_xlfn.SINGLE(A:A),'Customer Name'!A:A,Table14_3[[#All],[Title]])</f>
        <v>Ms</v>
      </c>
      <c r="C250" s="32" t="str" cm="1">
        <f t="array" ref="C250">_xlfn.XLOOKUP(_xlfn.SINGLE(A:A),'Customer Name'!A:A,Table14_3[[#All],[First Name]])</f>
        <v>Ashley</v>
      </c>
      <c r="D250" s="32" t="str" cm="1">
        <f t="array" ref="D250">_xlfn.XLOOKUP(_xlfn.SINGLE(A:A),'Customer Name'!A:A,Table14_3[[#All],[Last Name]])</f>
        <v>Hayes</v>
      </c>
      <c r="E250" s="32">
        <f>_xlfn.XLOOKUP(A:A,'Medical Examination'!A:A,'Medical Examination'!B:B)</f>
        <v>53.06</v>
      </c>
      <c r="F250" s="32">
        <f>_xlfn.XLOOKUP(A:A,'Medical Examination'!A:A,'Medical Examination'!C:C)</f>
        <v>11.68</v>
      </c>
      <c r="G250" s="33" t="str">
        <f>_xlfn.XLOOKUP(A:A,'Medical Examination'!A:A,'Medical Examination'!D:D)</f>
        <v>No</v>
      </c>
      <c r="H250" s="33" t="str">
        <f>_xlfn.XLOOKUP(A:A,'Medical Examination'!A:A,'Medical Examination'!E:E)</f>
        <v>No</v>
      </c>
      <c r="I250" s="33" t="str">
        <f>_xlfn.XLOOKUP(A:A,'Medical Examination'!A:A,'Medical Examination'!F:F)</f>
        <v>No</v>
      </c>
      <c r="J250" s="33">
        <f>_xlfn.XLOOKUP(A:A,'Medical Examination'!A:A,'Medical Examination'!G:G)</f>
        <v>0</v>
      </c>
      <c r="K250" s="33" t="str">
        <f>_xlfn.XLOOKUP(A:A,'Medical Examination'!A:A,'Medical Examination'!H:H)</f>
        <v>yes</v>
      </c>
      <c r="L250" s="32" t="str">
        <f>_xlfn.XLOOKUP(A:A,'Medical Examination'!A:A,'Medical Examination'!I:I)</f>
        <v>Obesity</v>
      </c>
      <c r="M250" s="31" t="str">
        <f>_xlfn.XLOOKUP(A:A,'Medical Examination'!A:A,'Medical Examination'!J:J)</f>
        <v>Diabetic</v>
      </c>
      <c r="N250" s="34">
        <f>_xlfn.XLOOKUP(Healthcare!A:A,Table4_2[Customer ID],Table4_2[Date of Birth])</f>
        <v>37616</v>
      </c>
      <c r="O250" s="35">
        <f>_xlfn.XLOOKUP(A:A,Table4_2[Customer ID],Table4_2[Charges])</f>
        <v>34084.68</v>
      </c>
      <c r="P250" s="33" t="str">
        <f>_xlfn.XLOOKUP(A:A,Table4_2[Customer ID],Table4_2[Hospital tier])</f>
        <v>tier - 2</v>
      </c>
      <c r="Q250" s="33" t="str">
        <f>_xlfn.XLOOKUP(A:A,'Hospital details'!A:A,'Hospital details'!F:F)</f>
        <v>tier - 3</v>
      </c>
      <c r="R250" s="33" t="str">
        <f>_xlfn.XLOOKUP(Healthcare!A:A,'Hospital details'!A:A,'Hospital details'!G:G)</f>
        <v>R1011</v>
      </c>
      <c r="S250" s="36">
        <f>_xlfn.XLOOKUP(A:A,'Hospital details'!A:A,'Hospital details'!H:H)</f>
        <v>20</v>
      </c>
      <c r="T250" s="8"/>
    </row>
    <row r="251" spans="1:20" ht="18" x14ac:dyDescent="0.35">
      <c r="A251" s="37" t="s">
        <v>255</v>
      </c>
      <c r="B251" s="31" t="str" cm="1">
        <f t="array" ref="B251">_xlfn.XLOOKUP(_xlfn.SINGLE(A:A),'Customer Name'!A:A,Table14_3[[#All],[Title]])</f>
        <v>Mr</v>
      </c>
      <c r="C251" s="32" t="str" cm="1">
        <f t="array" ref="C251">_xlfn.XLOOKUP(_xlfn.SINGLE(A:A),'Customer Name'!A:A,Table14_3[[#All],[First Name]])</f>
        <v>Stephanie M</v>
      </c>
      <c r="D251" s="32" t="str" cm="1">
        <f t="array" ref="D251">_xlfn.XLOOKUP(_xlfn.SINGLE(A:A),'Customer Name'!A:A,Table14_3[[#All],[Last Name]])</f>
        <v>Velardo</v>
      </c>
      <c r="E251" s="32">
        <f>_xlfn.XLOOKUP(A:A,'Medical Examination'!A:A,'Medical Examination'!B:B)</f>
        <v>30.25</v>
      </c>
      <c r="F251" s="32">
        <f>_xlfn.XLOOKUP(A:A,'Medical Examination'!A:A,'Medical Examination'!C:C)</f>
        <v>4.1900000000000004</v>
      </c>
      <c r="G251" s="33" t="str">
        <f>_xlfn.XLOOKUP(A:A,'Medical Examination'!A:A,'Medical Examination'!D:D)</f>
        <v>No</v>
      </c>
      <c r="H251" s="33" t="str">
        <f>_xlfn.XLOOKUP(A:A,'Medical Examination'!A:A,'Medical Examination'!E:E)</f>
        <v>No</v>
      </c>
      <c r="I251" s="33" t="str">
        <f>_xlfn.XLOOKUP(A:A,'Medical Examination'!A:A,'Medical Examination'!F:F)</f>
        <v>No</v>
      </c>
      <c r="J251" s="33">
        <f>_xlfn.XLOOKUP(A:A,'Medical Examination'!A:A,'Medical Examination'!G:G)</f>
        <v>2</v>
      </c>
      <c r="K251" s="33" t="str">
        <f>_xlfn.XLOOKUP(A:A,'Medical Examination'!A:A,'Medical Examination'!H:H)</f>
        <v>yes</v>
      </c>
      <c r="L251" s="32" t="str">
        <f>_xlfn.XLOOKUP(A:A,'Medical Examination'!A:A,'Medical Examination'!I:I)</f>
        <v>Obesity</v>
      </c>
      <c r="M251" s="31" t="str">
        <f>_xlfn.XLOOKUP(A:A,'Medical Examination'!A:A,'Medical Examination'!J:J)</f>
        <v>Normal</v>
      </c>
      <c r="N251" s="34">
        <f>_xlfn.XLOOKUP(Healthcare!A:A,Table4_2[Customer ID],Table4_2[Date of Birth])</f>
        <v>26506</v>
      </c>
      <c r="O251" s="35">
        <f>_xlfn.XLOOKUP(A:A,Table4_2[Customer ID],Table4_2[Charges])</f>
        <v>34053.360000000001</v>
      </c>
      <c r="P251" s="33" t="str">
        <f>_xlfn.XLOOKUP(A:A,Table4_2[Customer ID],Table4_2[Hospital tier])</f>
        <v>tier - 2</v>
      </c>
      <c r="Q251" s="33" t="str">
        <f>_xlfn.XLOOKUP(A:A,'Hospital details'!A:A,'Hospital details'!F:F)</f>
        <v>tier - 2</v>
      </c>
      <c r="R251" s="33" t="str">
        <f>_xlfn.XLOOKUP(Healthcare!A:A,'Hospital details'!A:A,'Hospital details'!G:G)</f>
        <v>R1011</v>
      </c>
      <c r="S251" s="36">
        <f>_xlfn.XLOOKUP(A:A,'Hospital details'!A:A,'Hospital details'!H:H)</f>
        <v>50</v>
      </c>
      <c r="T251" s="8"/>
    </row>
    <row r="252" spans="1:20" ht="18" x14ac:dyDescent="0.35">
      <c r="A252" s="37" t="s">
        <v>256</v>
      </c>
      <c r="B252" s="31" t="str" cm="1">
        <f t="array" ref="B252">_xlfn.XLOOKUP(_xlfn.SINGLE(A:A),'Customer Name'!A:A,Table14_3[[#All],[Title]])</f>
        <v>Mr</v>
      </c>
      <c r="C252" s="32" t="str" cm="1">
        <f t="array" ref="C252">_xlfn.XLOOKUP(_xlfn.SINGLE(A:A),'Customer Name'!A:A,Table14_3[[#All],[First Name]])</f>
        <v>Kylie</v>
      </c>
      <c r="D252" s="32" t="str" cm="1">
        <f t="array" ref="D252">_xlfn.XLOOKUP(_xlfn.SINGLE(A:A),'Customer Name'!A:A,Table14_3[[#All],[Last Name]])</f>
        <v>Kastes</v>
      </c>
      <c r="E252" s="32">
        <f>_xlfn.XLOOKUP(A:A,'Medical Examination'!A:A,'Medical Examination'!B:B)</f>
        <v>46.68</v>
      </c>
      <c r="F252" s="32">
        <f>_xlfn.XLOOKUP(A:A,'Medical Examination'!A:A,'Medical Examination'!C:C)</f>
        <v>4.01</v>
      </c>
      <c r="G252" s="33" t="str">
        <f>_xlfn.XLOOKUP(A:A,'Medical Examination'!A:A,'Medical Examination'!D:D)</f>
        <v>No</v>
      </c>
      <c r="H252" s="33" t="str">
        <f>_xlfn.XLOOKUP(A:A,'Medical Examination'!A:A,'Medical Examination'!E:E)</f>
        <v>No</v>
      </c>
      <c r="I252" s="33" t="str">
        <f>_xlfn.XLOOKUP(A:A,'Medical Examination'!A:A,'Medical Examination'!F:F)</f>
        <v>No</v>
      </c>
      <c r="J252" s="33">
        <f>_xlfn.XLOOKUP(A:A,'Medical Examination'!A:A,'Medical Examination'!G:G)</f>
        <v>0</v>
      </c>
      <c r="K252" s="33" t="str">
        <f>_xlfn.XLOOKUP(A:A,'Medical Examination'!A:A,'Medical Examination'!H:H)</f>
        <v>yes</v>
      </c>
      <c r="L252" s="32" t="str">
        <f>_xlfn.XLOOKUP(A:A,'Medical Examination'!A:A,'Medical Examination'!I:I)</f>
        <v>Obesity</v>
      </c>
      <c r="M252" s="31" t="str">
        <f>_xlfn.XLOOKUP(A:A,'Medical Examination'!A:A,'Medical Examination'!J:J)</f>
        <v>Normal</v>
      </c>
      <c r="N252" s="34">
        <f>_xlfn.XLOOKUP(Healthcare!A:A,Table4_2[Customer ID],Table4_2[Date of Birth])</f>
        <v>34602</v>
      </c>
      <c r="O252" s="35">
        <f>_xlfn.XLOOKUP(A:A,Table4_2[Customer ID],Table4_2[Charges])</f>
        <v>33975.47</v>
      </c>
      <c r="P252" s="33" t="str">
        <f>_xlfn.XLOOKUP(A:A,Table4_2[Customer ID],Table4_2[Hospital tier])</f>
        <v>tier - 2</v>
      </c>
      <c r="Q252" s="33" t="str">
        <f>_xlfn.XLOOKUP(A:A,'Hospital details'!A:A,'Hospital details'!F:F)</f>
        <v>tier - 2</v>
      </c>
      <c r="R252" s="33" t="str">
        <f>_xlfn.XLOOKUP(Healthcare!A:A,'Hospital details'!A:A,'Hospital details'!G:G)</f>
        <v>R1011</v>
      </c>
      <c r="S252" s="36">
        <f>_xlfn.XLOOKUP(A:A,'Hospital details'!A:A,'Hospital details'!H:H)</f>
        <v>28</v>
      </c>
      <c r="T252" s="8"/>
    </row>
    <row r="253" spans="1:20" ht="18" x14ac:dyDescent="0.35">
      <c r="A253" s="37" t="s">
        <v>257</v>
      </c>
      <c r="B253" s="31" t="str" cm="1">
        <f t="array" ref="B253">_xlfn.XLOOKUP(_xlfn.SINGLE(A:A),'Customer Name'!A:A,Table14_3[[#All],[Title]])</f>
        <v>Ms</v>
      </c>
      <c r="C253" s="32" t="str" cm="1">
        <f t="array" ref="C253">_xlfn.XLOOKUP(_xlfn.SINGLE(A:A),'Customer Name'!A:A,Table14_3[[#All],[First Name]])</f>
        <v>Kelly</v>
      </c>
      <c r="D253" s="32" t="str" cm="1">
        <f t="array" ref="D253">_xlfn.XLOOKUP(_xlfn.SINGLE(A:A),'Customer Name'!A:A,Table14_3[[#All],[Last Name]])</f>
        <v>Escorcia</v>
      </c>
      <c r="E253" s="32">
        <f>_xlfn.XLOOKUP(A:A,'Medical Examination'!A:A,'Medical Examination'!B:B)</f>
        <v>30.4</v>
      </c>
      <c r="F253" s="32">
        <f>_xlfn.XLOOKUP(A:A,'Medical Examination'!A:A,'Medical Examination'!C:C)</f>
        <v>5.91</v>
      </c>
      <c r="G253" s="33" t="str">
        <f>_xlfn.XLOOKUP(A:A,'Medical Examination'!A:A,'Medical Examination'!D:D)</f>
        <v>No</v>
      </c>
      <c r="H253" s="33" t="str">
        <f>_xlfn.XLOOKUP(A:A,'Medical Examination'!A:A,'Medical Examination'!E:E)</f>
        <v>yes</v>
      </c>
      <c r="I253" s="33" t="str">
        <f>_xlfn.XLOOKUP(A:A,'Medical Examination'!A:A,'Medical Examination'!F:F)</f>
        <v>No</v>
      </c>
      <c r="J253" s="33">
        <f>_xlfn.XLOOKUP(A:A,'Medical Examination'!A:A,'Medical Examination'!G:G)</f>
        <v>2</v>
      </c>
      <c r="K253" s="33" t="str">
        <f>_xlfn.XLOOKUP(A:A,'Medical Examination'!A:A,'Medical Examination'!H:H)</f>
        <v>yes</v>
      </c>
      <c r="L253" s="32" t="str">
        <f>_xlfn.XLOOKUP(A:A,'Medical Examination'!A:A,'Medical Examination'!I:I)</f>
        <v>Obesity</v>
      </c>
      <c r="M253" s="31" t="str">
        <f>_xlfn.XLOOKUP(A:A,'Medical Examination'!A:A,'Medical Examination'!J:J)</f>
        <v>Prediabetic</v>
      </c>
      <c r="N253" s="34">
        <f>_xlfn.XLOOKUP(Healthcare!A:A,Table4_2[Customer ID],Table4_2[Date of Birth])</f>
        <v>36887</v>
      </c>
      <c r="O253" s="35">
        <f>_xlfn.XLOOKUP(A:A,Table4_2[Customer ID],Table4_2[Charges])</f>
        <v>33907.550000000003</v>
      </c>
      <c r="P253" s="33" t="str">
        <f>_xlfn.XLOOKUP(A:A,Table4_2[Customer ID],Table4_2[Hospital tier])</f>
        <v>tier - 2</v>
      </c>
      <c r="Q253" s="33" t="str">
        <f>_xlfn.XLOOKUP(A:A,'Hospital details'!A:A,'Hospital details'!F:F)</f>
        <v>tier - 2</v>
      </c>
      <c r="R253" s="33" t="str">
        <f>_xlfn.XLOOKUP(Healthcare!A:A,'Hospital details'!A:A,'Hospital details'!G:G)</f>
        <v>R1012</v>
      </c>
      <c r="S253" s="36">
        <f>_xlfn.XLOOKUP(A:A,'Hospital details'!A:A,'Hospital details'!H:H)</f>
        <v>22</v>
      </c>
      <c r="T253" s="8"/>
    </row>
    <row r="254" spans="1:20" ht="18" x14ac:dyDescent="0.35">
      <c r="A254" s="37" t="s">
        <v>258</v>
      </c>
      <c r="B254" s="31" t="str" cm="1">
        <f t="array" ref="B254">_xlfn.XLOOKUP(_xlfn.SINGLE(A:A),'Customer Name'!A:A,Table14_3[[#All],[Title]])</f>
        <v>Mr</v>
      </c>
      <c r="C254" s="32" t="str" cm="1">
        <f t="array" ref="C254">_xlfn.XLOOKUP(_xlfn.SINGLE(A:A),'Customer Name'!A:A,Table14_3[[#All],[First Name]])</f>
        <v>Carrie</v>
      </c>
      <c r="D254" s="32" t="str" cm="1">
        <f t="array" ref="D254">_xlfn.XLOOKUP(_xlfn.SINGLE(A:A),'Customer Name'!A:A,Table14_3[[#All],[Last Name]])</f>
        <v>Larscheid</v>
      </c>
      <c r="E254" s="32">
        <f>_xlfn.XLOOKUP(A:A,'Medical Examination'!A:A,'Medical Examination'!B:B)</f>
        <v>30.2</v>
      </c>
      <c r="F254" s="32">
        <f>_xlfn.XLOOKUP(A:A,'Medical Examination'!A:A,'Medical Examination'!C:C)</f>
        <v>4.47</v>
      </c>
      <c r="G254" s="33" t="str">
        <f>_xlfn.XLOOKUP(A:A,'Medical Examination'!A:A,'Medical Examination'!D:D)</f>
        <v>yes</v>
      </c>
      <c r="H254" s="33" t="str">
        <f>_xlfn.XLOOKUP(A:A,'Medical Examination'!A:A,'Medical Examination'!E:E)</f>
        <v>No</v>
      </c>
      <c r="I254" s="33" t="str">
        <f>_xlfn.XLOOKUP(A:A,'Medical Examination'!A:A,'Medical Examination'!F:F)</f>
        <v>Yes</v>
      </c>
      <c r="J254" s="33">
        <f>_xlfn.XLOOKUP(A:A,'Medical Examination'!A:A,'Medical Examination'!G:G)</f>
        <v>1</v>
      </c>
      <c r="K254" s="33" t="str">
        <f>_xlfn.XLOOKUP(A:A,'Medical Examination'!A:A,'Medical Examination'!H:H)</f>
        <v>yes</v>
      </c>
      <c r="L254" s="32" t="str">
        <f>_xlfn.XLOOKUP(A:A,'Medical Examination'!A:A,'Medical Examination'!I:I)</f>
        <v>Obesity</v>
      </c>
      <c r="M254" s="31" t="str">
        <f>_xlfn.XLOOKUP(A:A,'Medical Examination'!A:A,'Medical Examination'!J:J)</f>
        <v>Normal</v>
      </c>
      <c r="N254" s="34">
        <f>_xlfn.XLOOKUP(Healthcare!A:A,Table4_2[Customer ID],Table4_2[Date of Birth])</f>
        <v>35651</v>
      </c>
      <c r="O254" s="35">
        <f>_xlfn.XLOOKUP(A:A,Table4_2[Customer ID],Table4_2[Charges])</f>
        <v>33900.65</v>
      </c>
      <c r="P254" s="33" t="str">
        <f>_xlfn.XLOOKUP(A:A,Table4_2[Customer ID],Table4_2[Hospital tier])</f>
        <v>tier - 2</v>
      </c>
      <c r="Q254" s="33" t="str">
        <f>_xlfn.XLOOKUP(A:A,'Hospital details'!A:A,'Hospital details'!F:F)</f>
        <v>tier - 3</v>
      </c>
      <c r="R254" s="33" t="str">
        <f>_xlfn.XLOOKUP(Healthcare!A:A,'Hospital details'!A:A,'Hospital details'!G:G)</f>
        <v>R1011</v>
      </c>
      <c r="S254" s="36">
        <f>_xlfn.XLOOKUP(A:A,'Hospital details'!A:A,'Hospital details'!H:H)</f>
        <v>25</v>
      </c>
      <c r="T254" s="8"/>
    </row>
    <row r="255" spans="1:20" ht="18" x14ac:dyDescent="0.35">
      <c r="A255" s="37" t="s">
        <v>259</v>
      </c>
      <c r="B255" s="31" t="str" cm="1">
        <f t="array" ref="B255">_xlfn.XLOOKUP(_xlfn.SINGLE(A:A),'Customer Name'!A:A,Table14_3[[#All],[Title]])</f>
        <v>Mr</v>
      </c>
      <c r="C255" s="32" t="str" cm="1">
        <f t="array" ref="C255">_xlfn.XLOOKUP(_xlfn.SINGLE(A:A),'Customer Name'!A:A,Table14_3[[#All],[First Name]])</f>
        <v>Alex</v>
      </c>
      <c r="D255" s="32" t="str" cm="1">
        <f t="array" ref="D255">_xlfn.XLOOKUP(_xlfn.SINGLE(A:A),'Customer Name'!A:A,Table14_3[[#All],[Last Name]])</f>
        <v>O'Bannon</v>
      </c>
      <c r="E255" s="32">
        <f>_xlfn.XLOOKUP(A:A,'Medical Examination'!A:A,'Medical Examination'!B:B)</f>
        <v>51.18</v>
      </c>
      <c r="F255" s="32">
        <f>_xlfn.XLOOKUP(A:A,'Medical Examination'!A:A,'Medical Examination'!C:C)</f>
        <v>4.5599999999999996</v>
      </c>
      <c r="G255" s="33" t="str">
        <f>_xlfn.XLOOKUP(A:A,'Medical Examination'!A:A,'Medical Examination'!D:D)</f>
        <v>yes</v>
      </c>
      <c r="H255" s="33" t="str">
        <f>_xlfn.XLOOKUP(A:A,'Medical Examination'!A:A,'Medical Examination'!E:E)</f>
        <v>yes</v>
      </c>
      <c r="I255" s="33" t="str">
        <f>_xlfn.XLOOKUP(A:A,'Medical Examination'!A:A,'Medical Examination'!F:F)</f>
        <v>No</v>
      </c>
      <c r="J255" s="33">
        <f>_xlfn.XLOOKUP(A:A,'Medical Examination'!A:A,'Medical Examination'!G:G)</f>
        <v>2</v>
      </c>
      <c r="K255" s="33" t="str">
        <f>_xlfn.XLOOKUP(A:A,'Medical Examination'!A:A,'Medical Examination'!H:H)</f>
        <v>yes</v>
      </c>
      <c r="L255" s="32" t="str">
        <f>_xlfn.XLOOKUP(A:A,'Medical Examination'!A:A,'Medical Examination'!I:I)</f>
        <v>Obesity</v>
      </c>
      <c r="M255" s="31" t="str">
        <f>_xlfn.XLOOKUP(A:A,'Medical Examination'!A:A,'Medical Examination'!J:J)</f>
        <v>Normal</v>
      </c>
      <c r="N255" s="34">
        <f>_xlfn.XLOOKUP(Healthcare!A:A,Table4_2[Customer ID],Table4_2[Date of Birth])</f>
        <v>36825</v>
      </c>
      <c r="O255" s="35">
        <f>_xlfn.XLOOKUP(A:A,Table4_2[Customer ID],Table4_2[Charges])</f>
        <v>33829.39</v>
      </c>
      <c r="P255" s="33" t="str">
        <f>_xlfn.XLOOKUP(A:A,Table4_2[Customer ID],Table4_2[Hospital tier])</f>
        <v>tier - 2</v>
      </c>
      <c r="Q255" s="33" t="str">
        <f>_xlfn.XLOOKUP(A:A,'Hospital details'!A:A,'Hospital details'!F:F)</f>
        <v>tier - 3</v>
      </c>
      <c r="R255" s="33" t="str">
        <f>_xlfn.XLOOKUP(Healthcare!A:A,'Hospital details'!A:A,'Hospital details'!G:G)</f>
        <v>R1011</v>
      </c>
      <c r="S255" s="36">
        <f>_xlfn.XLOOKUP(A:A,'Hospital details'!A:A,'Hospital details'!H:H)</f>
        <v>22</v>
      </c>
      <c r="T255" s="8"/>
    </row>
    <row r="256" spans="1:20" ht="18" x14ac:dyDescent="0.35">
      <c r="A256" s="37" t="s">
        <v>260</v>
      </c>
      <c r="B256" s="31" t="str" cm="1">
        <f t="array" ref="B256">_xlfn.XLOOKUP(_xlfn.SINGLE(A:A),'Customer Name'!A:A,Table14_3[[#All],[Title]])</f>
        <v>Ms</v>
      </c>
      <c r="C256" s="32" t="str" cm="1">
        <f t="array" ref="C256">_xlfn.XLOOKUP(_xlfn.SINGLE(A:A),'Customer Name'!A:A,Table14_3[[#All],[First Name]])</f>
        <v>Zach S</v>
      </c>
      <c r="D256" s="32" t="str" cm="1">
        <f t="array" ref="D256">_xlfn.XLOOKUP(_xlfn.SINGLE(A:A),'Customer Name'!A:A,Table14_3[[#All],[Last Name]])</f>
        <v>Ridgway</v>
      </c>
      <c r="E256" s="32">
        <f>_xlfn.XLOOKUP(A:A,'Medical Examination'!A:A,'Medical Examination'!B:B)</f>
        <v>22.18</v>
      </c>
      <c r="F256" s="32">
        <f>_xlfn.XLOOKUP(A:A,'Medical Examination'!A:A,'Medical Examination'!C:C)</f>
        <v>9.9</v>
      </c>
      <c r="G256" s="33" t="str">
        <f>_xlfn.XLOOKUP(A:A,'Medical Examination'!A:A,'Medical Examination'!D:D)</f>
        <v>No</v>
      </c>
      <c r="H256" s="33" t="str">
        <f>_xlfn.XLOOKUP(A:A,'Medical Examination'!A:A,'Medical Examination'!E:E)</f>
        <v>No</v>
      </c>
      <c r="I256" s="33" t="str">
        <f>_xlfn.XLOOKUP(A:A,'Medical Examination'!A:A,'Medical Examination'!F:F)</f>
        <v>No</v>
      </c>
      <c r="J256" s="33">
        <f>_xlfn.XLOOKUP(A:A,'Medical Examination'!A:A,'Medical Examination'!G:G)</f>
        <v>0</v>
      </c>
      <c r="K256" s="33" t="str">
        <f>_xlfn.XLOOKUP(A:A,'Medical Examination'!A:A,'Medical Examination'!H:H)</f>
        <v>yes</v>
      </c>
      <c r="L256" s="32" t="str">
        <f>_xlfn.XLOOKUP(A:A,'Medical Examination'!A:A,'Medical Examination'!I:I)</f>
        <v>Normal Weight</v>
      </c>
      <c r="M256" s="31" t="str">
        <f>_xlfn.XLOOKUP(A:A,'Medical Examination'!A:A,'Medical Examination'!J:J)</f>
        <v>Diabetic</v>
      </c>
      <c r="N256" s="34">
        <f>_xlfn.XLOOKUP(Healthcare!A:A,Table4_2[Customer ID],Table4_2[Date of Birth])</f>
        <v>22991</v>
      </c>
      <c r="O256" s="35">
        <f>_xlfn.XLOOKUP(A:A,Table4_2[Customer ID],Table4_2[Charges])</f>
        <v>33753.32</v>
      </c>
      <c r="P256" s="33" t="str">
        <f>_xlfn.XLOOKUP(A:A,Table4_2[Customer ID],Table4_2[Hospital tier])</f>
        <v>tier - 1</v>
      </c>
      <c r="Q256" s="33" t="str">
        <f>_xlfn.XLOOKUP(A:A,'Hospital details'!A:A,'Hospital details'!F:F)</f>
        <v>tier - 3</v>
      </c>
      <c r="R256" s="33" t="str">
        <f>_xlfn.XLOOKUP(Healthcare!A:A,'Hospital details'!A:A,'Hospital details'!G:G)</f>
        <v>R1011</v>
      </c>
      <c r="S256" s="36">
        <f>_xlfn.XLOOKUP(A:A,'Hospital details'!A:A,'Hospital details'!H:H)</f>
        <v>60</v>
      </c>
      <c r="T256" s="8"/>
    </row>
    <row r="257" spans="1:20" ht="18" x14ac:dyDescent="0.35">
      <c r="A257" s="37" t="s">
        <v>261</v>
      </c>
      <c r="B257" s="31" t="str" cm="1">
        <f t="array" ref="B257">_xlfn.XLOOKUP(_xlfn.SINGLE(A:A),'Customer Name'!A:A,Table14_3[[#All],[Title]])</f>
        <v>Mr</v>
      </c>
      <c r="C257" s="32" t="str" cm="1">
        <f t="array" ref="C257">_xlfn.XLOOKUP(_xlfn.SINGLE(A:A),'Customer Name'!A:A,Table14_3[[#All],[First Name]])</f>
        <v>Alan</v>
      </c>
      <c r="D257" s="32" t="str" cm="1">
        <f t="array" ref="D257">_xlfn.XLOOKUP(_xlfn.SINGLE(A:A),'Customer Name'!A:A,Table14_3[[#All],[Last Name]])</f>
        <v>Black</v>
      </c>
      <c r="E257" s="32">
        <f>_xlfn.XLOOKUP(A:A,'Medical Examination'!A:A,'Medical Examination'!B:B)</f>
        <v>31.92</v>
      </c>
      <c r="F257" s="32">
        <f>_xlfn.XLOOKUP(A:A,'Medical Examination'!A:A,'Medical Examination'!C:C)</f>
        <v>5.1100000000000003</v>
      </c>
      <c r="G257" s="33" t="str">
        <f>_xlfn.XLOOKUP(A:A,'Medical Examination'!A:A,'Medical Examination'!D:D)</f>
        <v>No</v>
      </c>
      <c r="H257" s="33" t="str">
        <f>_xlfn.XLOOKUP(A:A,'Medical Examination'!A:A,'Medical Examination'!E:E)</f>
        <v>No</v>
      </c>
      <c r="I257" s="33" t="str">
        <f>_xlfn.XLOOKUP(A:A,'Medical Examination'!A:A,'Medical Examination'!F:F)</f>
        <v>Yes</v>
      </c>
      <c r="J257" s="33">
        <f>_xlfn.XLOOKUP(A:A,'Medical Examination'!A:A,'Medical Examination'!G:G)</f>
        <v>1</v>
      </c>
      <c r="K257" s="33" t="str">
        <f>_xlfn.XLOOKUP(A:A,'Medical Examination'!A:A,'Medical Examination'!H:H)</f>
        <v>yes</v>
      </c>
      <c r="L257" s="32" t="str">
        <f>_xlfn.XLOOKUP(A:A,'Medical Examination'!A:A,'Medical Examination'!I:I)</f>
        <v>Obesity</v>
      </c>
      <c r="M257" s="31" t="str">
        <f>_xlfn.XLOOKUP(A:A,'Medical Examination'!A:A,'Medical Examination'!J:J)</f>
        <v>Normal</v>
      </c>
      <c r="N257" s="34">
        <f>_xlfn.XLOOKUP(Healthcare!A:A,Table4_2[Customer ID],Table4_2[Date of Birth])</f>
        <v>37876</v>
      </c>
      <c r="O257" s="35">
        <f>_xlfn.XLOOKUP(A:A,Table4_2[Customer ID],Table4_2[Charges])</f>
        <v>33750.29</v>
      </c>
      <c r="P257" s="33" t="str">
        <f>_xlfn.XLOOKUP(A:A,Table4_2[Customer ID],Table4_2[Hospital tier])</f>
        <v>tier - 1</v>
      </c>
      <c r="Q257" s="33" t="str">
        <f>_xlfn.XLOOKUP(A:A,'Hospital details'!A:A,'Hospital details'!F:F)</f>
        <v>tier - 3</v>
      </c>
      <c r="R257" s="33" t="str">
        <f>_xlfn.XLOOKUP(Healthcare!A:A,'Hospital details'!A:A,'Hospital details'!G:G)</f>
        <v>R1012</v>
      </c>
      <c r="S257" s="36">
        <f>_xlfn.XLOOKUP(A:A,'Hospital details'!A:A,'Hospital details'!H:H)</f>
        <v>19</v>
      </c>
      <c r="T257" s="8"/>
    </row>
    <row r="258" spans="1:20" ht="18" x14ac:dyDescent="0.35">
      <c r="A258" s="37" t="s">
        <v>262</v>
      </c>
      <c r="B258" s="31" t="str" cm="1">
        <f t="array" ref="B258">_xlfn.XLOOKUP(_xlfn.SINGLE(A:A),'Customer Name'!A:A,Table14_3[[#All],[Title]])</f>
        <v>Mr</v>
      </c>
      <c r="C258" s="32" t="str" cm="1">
        <f t="array" ref="C258">_xlfn.XLOOKUP(_xlfn.SINGLE(A:A),'Customer Name'!A:A,Table14_3[[#All],[First Name]])</f>
        <v>Nate</v>
      </c>
      <c r="D258" s="32" t="str" cm="1">
        <f t="array" ref="D258">_xlfn.XLOOKUP(_xlfn.SINGLE(A:A),'Customer Name'!A:A,Table14_3[[#All],[Last Name]])</f>
        <v>Canton</v>
      </c>
      <c r="E258" s="32">
        <f>_xlfn.XLOOKUP(A:A,'Medical Examination'!A:A,'Medical Examination'!B:B)</f>
        <v>31.73</v>
      </c>
      <c r="F258" s="32">
        <f>_xlfn.XLOOKUP(A:A,'Medical Examination'!A:A,'Medical Examination'!C:C)</f>
        <v>5.73</v>
      </c>
      <c r="G258" s="33" t="str">
        <f>_xlfn.XLOOKUP(A:A,'Medical Examination'!A:A,'Medical Examination'!D:D)</f>
        <v>No</v>
      </c>
      <c r="H258" s="33" t="str">
        <f>_xlfn.XLOOKUP(A:A,'Medical Examination'!A:A,'Medical Examination'!E:E)</f>
        <v>yes</v>
      </c>
      <c r="I258" s="33" t="str">
        <f>_xlfn.XLOOKUP(A:A,'Medical Examination'!A:A,'Medical Examination'!F:F)</f>
        <v>No</v>
      </c>
      <c r="J258" s="33">
        <f>_xlfn.XLOOKUP(A:A,'Medical Examination'!A:A,'Medical Examination'!G:G)</f>
        <v>1</v>
      </c>
      <c r="K258" s="33" t="str">
        <f>_xlfn.XLOOKUP(A:A,'Medical Examination'!A:A,'Medical Examination'!H:H)</f>
        <v>yes</v>
      </c>
      <c r="L258" s="32" t="str">
        <f>_xlfn.XLOOKUP(A:A,'Medical Examination'!A:A,'Medical Examination'!I:I)</f>
        <v>Obesity</v>
      </c>
      <c r="M258" s="31" t="str">
        <f>_xlfn.XLOOKUP(A:A,'Medical Examination'!A:A,'Medical Examination'!J:J)</f>
        <v>Prediabetic</v>
      </c>
      <c r="N258" s="34">
        <f>_xlfn.XLOOKUP(Healthcare!A:A,Table4_2[Customer ID],Table4_2[Date of Birth])</f>
        <v>38292</v>
      </c>
      <c r="O258" s="35">
        <f>_xlfn.XLOOKUP(A:A,Table4_2[Customer ID],Table4_2[Charges])</f>
        <v>33732.69</v>
      </c>
      <c r="P258" s="33" t="str">
        <f>_xlfn.XLOOKUP(A:A,Table4_2[Customer ID],Table4_2[Hospital tier])</f>
        <v>tier - 1</v>
      </c>
      <c r="Q258" s="33" t="str">
        <f>_xlfn.XLOOKUP(A:A,'Hospital details'!A:A,'Hospital details'!F:F)</f>
        <v>tier - 1</v>
      </c>
      <c r="R258" s="33" t="str">
        <f>_xlfn.XLOOKUP(Healthcare!A:A,'Hospital details'!A:A,'Hospital details'!G:G)</f>
        <v>R1017</v>
      </c>
      <c r="S258" s="36">
        <f>_xlfn.XLOOKUP(A:A,'Hospital details'!A:A,'Hospital details'!H:H)</f>
        <v>18</v>
      </c>
      <c r="T258" s="8"/>
    </row>
    <row r="259" spans="1:20" ht="18" x14ac:dyDescent="0.35">
      <c r="A259" s="37" t="s">
        <v>263</v>
      </c>
      <c r="B259" s="31" t="str" cm="1">
        <f t="array" ref="B259">_xlfn.XLOOKUP(_xlfn.SINGLE(A:A),'Customer Name'!A:A,Table14_3[[#All],[Title]])</f>
        <v>Ms</v>
      </c>
      <c r="C259" s="32" t="str" cm="1">
        <f t="array" ref="C259">_xlfn.XLOOKUP(_xlfn.SINGLE(A:A),'Customer Name'!A:A,Table14_3[[#All],[First Name]])</f>
        <v>Jesse G</v>
      </c>
      <c r="D259" s="32" t="str" cm="1">
        <f t="array" ref="D259">_xlfn.XLOOKUP(_xlfn.SINGLE(A:A),'Customer Name'!A:A,Table14_3[[#All],[Last Name]])</f>
        <v>Fine</v>
      </c>
      <c r="E259" s="32">
        <f>_xlfn.XLOOKUP(A:A,'Medical Examination'!A:A,'Medical Examination'!B:B)</f>
        <v>45.52</v>
      </c>
      <c r="F259" s="32">
        <f>_xlfn.XLOOKUP(A:A,'Medical Examination'!A:A,'Medical Examination'!C:C)</f>
        <v>6.04</v>
      </c>
      <c r="G259" s="33" t="str">
        <f>_xlfn.XLOOKUP(A:A,'Medical Examination'!A:A,'Medical Examination'!D:D)</f>
        <v>No</v>
      </c>
      <c r="H259" s="33" t="str">
        <f>_xlfn.XLOOKUP(A:A,'Medical Examination'!A:A,'Medical Examination'!E:E)</f>
        <v>No</v>
      </c>
      <c r="I259" s="33" t="str">
        <f>_xlfn.XLOOKUP(A:A,'Medical Examination'!A:A,'Medical Examination'!F:F)</f>
        <v>Yes</v>
      </c>
      <c r="J259" s="33">
        <f>_xlfn.XLOOKUP(A:A,'Medical Examination'!A:A,'Medical Examination'!G:G)</f>
        <v>1</v>
      </c>
      <c r="K259" s="33" t="str">
        <f>_xlfn.XLOOKUP(A:A,'Medical Examination'!A:A,'Medical Examination'!H:H)</f>
        <v>yes</v>
      </c>
      <c r="L259" s="32" t="str">
        <f>_xlfn.XLOOKUP(A:A,'Medical Examination'!A:A,'Medical Examination'!I:I)</f>
        <v>Obesity</v>
      </c>
      <c r="M259" s="31" t="str">
        <f>_xlfn.XLOOKUP(A:A,'Medical Examination'!A:A,'Medical Examination'!J:J)</f>
        <v>Prediabetic</v>
      </c>
      <c r="N259" s="34">
        <f>_xlfn.XLOOKUP(Healthcare!A:A,Table4_2[Customer ID],Table4_2[Date of Birth])</f>
        <v>34301</v>
      </c>
      <c r="O259" s="35">
        <f>_xlfn.XLOOKUP(A:A,Table4_2[Customer ID],Table4_2[Charges])</f>
        <v>33707.550000000003</v>
      </c>
      <c r="P259" s="33" t="str">
        <f>_xlfn.XLOOKUP(A:A,Table4_2[Customer ID],Table4_2[Hospital tier])</f>
        <v>tier - 2</v>
      </c>
      <c r="Q259" s="33" t="str">
        <f>_xlfn.XLOOKUP(A:A,'Hospital details'!A:A,'Hospital details'!F:F)</f>
        <v>tier - 2</v>
      </c>
      <c r="R259" s="33" t="str">
        <f>_xlfn.XLOOKUP(Healthcare!A:A,'Hospital details'!A:A,'Hospital details'!G:G)</f>
        <v>R1011</v>
      </c>
      <c r="S259" s="36">
        <f>_xlfn.XLOOKUP(A:A,'Hospital details'!A:A,'Hospital details'!H:H)</f>
        <v>29</v>
      </c>
      <c r="T259" s="8"/>
    </row>
    <row r="260" spans="1:20" ht="18" x14ac:dyDescent="0.35">
      <c r="A260" s="37" t="s">
        <v>264</v>
      </c>
      <c r="B260" s="31" t="str" cm="1">
        <f t="array" ref="B260">_xlfn.XLOOKUP(_xlfn.SINGLE(A:A),'Customer Name'!A:A,Table14_3[[#All],[Title]])</f>
        <v>Mr</v>
      </c>
      <c r="C260" s="32" t="str" cm="1">
        <f t="array" ref="C260">_xlfn.XLOOKUP(_xlfn.SINGLE(A:A),'Customer Name'!A:A,Table14_3[[#All],[First Name]])</f>
        <v>Jason</v>
      </c>
      <c r="D260" s="32" t="str" cm="1">
        <f t="array" ref="D260">_xlfn.XLOOKUP(_xlfn.SINGLE(A:A),'Customer Name'!A:A,Table14_3[[#All],[Last Name]])</f>
        <v>Bui</v>
      </c>
      <c r="E260" s="32">
        <f>_xlfn.XLOOKUP(A:A,'Medical Examination'!A:A,'Medical Examination'!B:B)</f>
        <v>52.81</v>
      </c>
      <c r="F260" s="32">
        <f>_xlfn.XLOOKUP(A:A,'Medical Examination'!A:A,'Medical Examination'!C:C)</f>
        <v>5.19</v>
      </c>
      <c r="G260" s="33" t="str">
        <f>_xlfn.XLOOKUP(A:A,'Medical Examination'!A:A,'Medical Examination'!D:D)</f>
        <v>No</v>
      </c>
      <c r="H260" s="33" t="str">
        <f>_xlfn.XLOOKUP(A:A,'Medical Examination'!A:A,'Medical Examination'!E:E)</f>
        <v>No</v>
      </c>
      <c r="I260" s="33" t="str">
        <f>_xlfn.XLOOKUP(A:A,'Medical Examination'!A:A,'Medical Examination'!F:F)</f>
        <v>Yes</v>
      </c>
      <c r="J260" s="33">
        <f>_xlfn.XLOOKUP(A:A,'Medical Examination'!A:A,'Medical Examination'!G:G)</f>
        <v>1</v>
      </c>
      <c r="K260" s="33" t="str">
        <f>_xlfn.XLOOKUP(A:A,'Medical Examination'!A:A,'Medical Examination'!H:H)</f>
        <v>yes</v>
      </c>
      <c r="L260" s="32" t="str">
        <f>_xlfn.XLOOKUP(A:A,'Medical Examination'!A:A,'Medical Examination'!I:I)</f>
        <v>Obesity</v>
      </c>
      <c r="M260" s="31" t="str">
        <f>_xlfn.XLOOKUP(A:A,'Medical Examination'!A:A,'Medical Examination'!J:J)</f>
        <v>Normal</v>
      </c>
      <c r="N260" s="34">
        <f>_xlfn.XLOOKUP(Healthcare!A:A,Table4_2[Customer ID],Table4_2[Date of Birth])</f>
        <v>37873</v>
      </c>
      <c r="O260" s="35">
        <f>_xlfn.XLOOKUP(A:A,Table4_2[Customer ID],Table4_2[Charges])</f>
        <v>33611.71</v>
      </c>
      <c r="P260" s="33" t="str">
        <f>_xlfn.XLOOKUP(A:A,Table4_2[Customer ID],Table4_2[Hospital tier])</f>
        <v>tier - 1</v>
      </c>
      <c r="Q260" s="33" t="str">
        <f>_xlfn.XLOOKUP(A:A,'Hospital details'!A:A,'Hospital details'!F:F)</f>
        <v>tier - 2</v>
      </c>
      <c r="R260" s="33" t="str">
        <f>_xlfn.XLOOKUP(Healthcare!A:A,'Hospital details'!A:A,'Hospital details'!G:G)</f>
        <v>R1011</v>
      </c>
      <c r="S260" s="36">
        <f>_xlfn.XLOOKUP(A:A,'Hospital details'!A:A,'Hospital details'!H:H)</f>
        <v>19</v>
      </c>
      <c r="T260" s="8"/>
    </row>
    <row r="261" spans="1:20" ht="18" x14ac:dyDescent="0.35">
      <c r="A261" s="37" t="s">
        <v>265</v>
      </c>
      <c r="B261" s="31" t="str" cm="1">
        <f t="array" ref="B261">_xlfn.XLOOKUP(_xlfn.SINGLE(A:A),'Customer Name'!A:A,Table14_3[[#All],[Title]])</f>
        <v>Mr</v>
      </c>
      <c r="C261" s="32" t="str" cm="1">
        <f t="array" ref="C261">_xlfn.XLOOKUP(_xlfn.SINGLE(A:A),'Customer Name'!A:A,Table14_3[[#All],[First Name]])</f>
        <v>Megan A</v>
      </c>
      <c r="D261" s="32" t="str" cm="1">
        <f t="array" ref="D261">_xlfn.XLOOKUP(_xlfn.SINGLE(A:A),'Customer Name'!A:A,Table14_3[[#All],[Last Name]])</f>
        <v>Riepma</v>
      </c>
      <c r="E261" s="32">
        <f>_xlfn.XLOOKUP(A:A,'Medical Examination'!A:A,'Medical Examination'!B:B)</f>
        <v>33.58</v>
      </c>
      <c r="F261" s="32">
        <f>_xlfn.XLOOKUP(A:A,'Medical Examination'!A:A,'Medical Examination'!C:C)</f>
        <v>5.56</v>
      </c>
      <c r="G261" s="33" t="str">
        <f>_xlfn.XLOOKUP(A:A,'Medical Examination'!A:A,'Medical Examination'!D:D)</f>
        <v>No</v>
      </c>
      <c r="H261" s="33" t="str">
        <f>_xlfn.XLOOKUP(A:A,'Medical Examination'!A:A,'Medical Examination'!E:E)</f>
        <v>No</v>
      </c>
      <c r="I261" s="33" t="str">
        <f>_xlfn.XLOOKUP(A:A,'Medical Examination'!A:A,'Medical Examination'!F:F)</f>
        <v>No</v>
      </c>
      <c r="J261" s="33">
        <f>_xlfn.XLOOKUP(A:A,'Medical Examination'!A:A,'Medical Examination'!G:G)</f>
        <v>1</v>
      </c>
      <c r="K261" s="33" t="str">
        <f>_xlfn.XLOOKUP(A:A,'Medical Examination'!A:A,'Medical Examination'!H:H)</f>
        <v>yes</v>
      </c>
      <c r="L261" s="32" t="str">
        <f>_xlfn.XLOOKUP(A:A,'Medical Examination'!A:A,'Medical Examination'!I:I)</f>
        <v>Obesity</v>
      </c>
      <c r="M261" s="31" t="str">
        <f>_xlfn.XLOOKUP(A:A,'Medical Examination'!A:A,'Medical Examination'!J:J)</f>
        <v>Normal</v>
      </c>
      <c r="N261" s="34">
        <f>_xlfn.XLOOKUP(Healthcare!A:A,Table4_2[Customer ID],Table4_2[Date of Birth])</f>
        <v>30885</v>
      </c>
      <c r="O261" s="35">
        <f>_xlfn.XLOOKUP(A:A,Table4_2[Customer ID],Table4_2[Charges])</f>
        <v>33527.1</v>
      </c>
      <c r="P261" s="33" t="str">
        <f>_xlfn.XLOOKUP(A:A,Table4_2[Customer ID],Table4_2[Hospital tier])</f>
        <v>tier - 2</v>
      </c>
      <c r="Q261" s="33" t="str">
        <f>_xlfn.XLOOKUP(A:A,'Hospital details'!A:A,'Hospital details'!F:F)</f>
        <v>tier - 3</v>
      </c>
      <c r="R261" s="33" t="str">
        <f>_xlfn.XLOOKUP(Healthcare!A:A,'Hospital details'!A:A,'Hospital details'!G:G)</f>
        <v>R1011</v>
      </c>
      <c r="S261" s="36">
        <f>_xlfn.XLOOKUP(A:A,'Hospital details'!A:A,'Hospital details'!H:H)</f>
        <v>38</v>
      </c>
      <c r="T261" s="8"/>
    </row>
    <row r="262" spans="1:20" ht="18" x14ac:dyDescent="0.35">
      <c r="A262" s="37" t="s">
        <v>266</v>
      </c>
      <c r="B262" s="31" t="str" cm="1">
        <f t="array" ref="B262">_xlfn.XLOOKUP(_xlfn.SINGLE(A:A),'Customer Name'!A:A,Table14_3[[#All],[Title]])</f>
        <v>Ms</v>
      </c>
      <c r="C262" s="32" t="str" cm="1">
        <f t="array" ref="C262">_xlfn.XLOOKUP(_xlfn.SINGLE(A:A),'Customer Name'!A:A,Table14_3[[#All],[First Name]])</f>
        <v>Luke M</v>
      </c>
      <c r="D262" s="32" t="str" cm="1">
        <f t="array" ref="D262">_xlfn.XLOOKUP(_xlfn.SINGLE(A:A),'Customer Name'!A:A,Table14_3[[#All],[Last Name]])</f>
        <v>Inman</v>
      </c>
      <c r="E262" s="32">
        <f>_xlfn.XLOOKUP(A:A,'Medical Examination'!A:A,'Medical Examination'!B:B)</f>
        <v>30.684999999999999</v>
      </c>
      <c r="F262" s="32">
        <f>_xlfn.XLOOKUP(A:A,'Medical Examination'!A:A,'Medical Examination'!C:C)</f>
        <v>8.23</v>
      </c>
      <c r="G262" s="33" t="str">
        <f>_xlfn.XLOOKUP(A:A,'Medical Examination'!A:A,'Medical Examination'!D:D)</f>
        <v>No</v>
      </c>
      <c r="H262" s="33" t="str">
        <f>_xlfn.XLOOKUP(A:A,'Medical Examination'!A:A,'Medical Examination'!E:E)</f>
        <v>No</v>
      </c>
      <c r="I262" s="33" t="str">
        <f>_xlfn.XLOOKUP(A:A,'Medical Examination'!A:A,'Medical Examination'!F:F)</f>
        <v>No</v>
      </c>
      <c r="J262" s="33">
        <f>_xlfn.XLOOKUP(A:A,'Medical Examination'!A:A,'Medical Examination'!G:G)</f>
        <v>0</v>
      </c>
      <c r="K262" s="33" t="str">
        <f>_xlfn.XLOOKUP(A:A,'Medical Examination'!A:A,'Medical Examination'!H:H)</f>
        <v>yes</v>
      </c>
      <c r="L262" s="32" t="str">
        <f>_xlfn.XLOOKUP(A:A,'Medical Examination'!A:A,'Medical Examination'!I:I)</f>
        <v>Obesity</v>
      </c>
      <c r="M262" s="31" t="str">
        <f>_xlfn.XLOOKUP(A:A,'Medical Examination'!A:A,'Medical Examination'!J:J)</f>
        <v>Diabetic</v>
      </c>
      <c r="N262" s="34">
        <f>_xlfn.XLOOKUP(Healthcare!A:A,Table4_2[Customer ID],Table4_2[Date of Birth])</f>
        <v>37493</v>
      </c>
      <c r="O262" s="35">
        <f>_xlfn.XLOOKUP(A:A,Table4_2[Customer ID],Table4_2[Charges])</f>
        <v>33475.82</v>
      </c>
      <c r="P262" s="33" t="str">
        <f>_xlfn.XLOOKUP(A:A,Table4_2[Customer ID],Table4_2[Hospital tier])</f>
        <v>tier - 1</v>
      </c>
      <c r="Q262" s="33" t="str">
        <f>_xlfn.XLOOKUP(A:A,'Hospital details'!A:A,'Hospital details'!F:F)</f>
        <v>tier - 1</v>
      </c>
      <c r="R262" s="33" t="str">
        <f>_xlfn.XLOOKUP(Healthcare!A:A,'Hospital details'!A:A,'Hospital details'!G:G)</f>
        <v>R1018</v>
      </c>
      <c r="S262" s="36">
        <f>_xlfn.XLOOKUP(A:A,'Hospital details'!A:A,'Hospital details'!H:H)</f>
        <v>20</v>
      </c>
      <c r="T262" s="8"/>
    </row>
    <row r="263" spans="1:20" ht="18" x14ac:dyDescent="0.35">
      <c r="A263" s="37" t="s">
        <v>267</v>
      </c>
      <c r="B263" s="31" t="str" cm="1">
        <f t="array" ref="B263">_xlfn.XLOOKUP(_xlfn.SINGLE(A:A),'Customer Name'!A:A,Table14_3[[#All],[Title]])</f>
        <v>Mr</v>
      </c>
      <c r="C263" s="32" t="str" cm="1">
        <f t="array" ref="C263">_xlfn.XLOOKUP(_xlfn.SINGLE(A:A),'Customer Name'!A:A,Table14_3[[#All],[First Name]])</f>
        <v>Jacy D</v>
      </c>
      <c r="D263" s="32" t="str" cm="1">
        <f t="array" ref="D263">_xlfn.XLOOKUP(_xlfn.SINGLE(A:A),'Customer Name'!A:A,Table14_3[[#All],[Last Name]])</f>
        <v>Kruzel</v>
      </c>
      <c r="E263" s="32">
        <f>_xlfn.XLOOKUP(A:A,'Medical Examination'!A:A,'Medical Examination'!B:B)</f>
        <v>37.524999999999999</v>
      </c>
      <c r="F263" s="32">
        <f>_xlfn.XLOOKUP(A:A,'Medical Examination'!A:A,'Medical Examination'!C:C)</f>
        <v>9.0299999999999994</v>
      </c>
      <c r="G263" s="33" t="str">
        <f>_xlfn.XLOOKUP(A:A,'Medical Examination'!A:A,'Medical Examination'!D:D)</f>
        <v>yes</v>
      </c>
      <c r="H263" s="33" t="str">
        <f>_xlfn.XLOOKUP(A:A,'Medical Examination'!A:A,'Medical Examination'!E:E)</f>
        <v>No</v>
      </c>
      <c r="I263" s="33" t="str">
        <f>_xlfn.XLOOKUP(A:A,'Medical Examination'!A:A,'Medical Examination'!F:F)</f>
        <v>No</v>
      </c>
      <c r="J263" s="33">
        <f>_xlfn.XLOOKUP(A:A,'Medical Examination'!A:A,'Medical Examination'!G:G)</f>
        <v>2</v>
      </c>
      <c r="K263" s="33" t="str">
        <f>_xlfn.XLOOKUP(A:A,'Medical Examination'!A:A,'Medical Examination'!H:H)</f>
        <v>No</v>
      </c>
      <c r="L263" s="32" t="str">
        <f>_xlfn.XLOOKUP(A:A,'Medical Examination'!A:A,'Medical Examination'!I:I)</f>
        <v>Obesity</v>
      </c>
      <c r="M263" s="31" t="str">
        <f>_xlfn.XLOOKUP(A:A,'Medical Examination'!A:A,'Medical Examination'!J:J)</f>
        <v>Diabetic</v>
      </c>
      <c r="N263" s="34">
        <f>_xlfn.XLOOKUP(Healthcare!A:A,Table4_2[Customer ID],Table4_2[Date of Birth])</f>
        <v>25737</v>
      </c>
      <c r="O263" s="35">
        <f>_xlfn.XLOOKUP(A:A,Table4_2[Customer ID],Table4_2[Charges])</f>
        <v>33471.97</v>
      </c>
      <c r="P263" s="33" t="str">
        <f>_xlfn.XLOOKUP(A:A,Table4_2[Customer ID],Table4_2[Hospital tier])</f>
        <v>tier - 2</v>
      </c>
      <c r="Q263" s="33" t="str">
        <f>_xlfn.XLOOKUP(A:A,'Hospital details'!A:A,'Hospital details'!F:F)</f>
        <v>tier - 2</v>
      </c>
      <c r="R263" s="33" t="str">
        <f>_xlfn.XLOOKUP(Healthcare!A:A,'Hospital details'!A:A,'Hospital details'!G:G)</f>
        <v>R1012</v>
      </c>
      <c r="S263" s="36">
        <f>_xlfn.XLOOKUP(A:A,'Hospital details'!A:A,'Hospital details'!H:H)</f>
        <v>52</v>
      </c>
      <c r="T263" s="8"/>
    </row>
    <row r="264" spans="1:20" ht="18" x14ac:dyDescent="0.35">
      <c r="A264" s="37" t="s">
        <v>268</v>
      </c>
      <c r="B264" s="31" t="str" cm="1">
        <f t="array" ref="B264">_xlfn.XLOOKUP(_xlfn.SINGLE(A:A),'Customer Name'!A:A,Table14_3[[#All],[Title]])</f>
        <v>Ms</v>
      </c>
      <c r="C264" s="32" t="str" cm="1">
        <f t="array" ref="C264">_xlfn.XLOOKUP(_xlfn.SINGLE(A:A),'Customer Name'!A:A,Table14_3[[#All],[First Name]])</f>
        <v>Simon G</v>
      </c>
      <c r="D264" s="32" t="str" cm="1">
        <f t="array" ref="D264">_xlfn.XLOOKUP(_xlfn.SINGLE(A:A),'Customer Name'!A:A,Table14_3[[#All],[Last Name]])</f>
        <v>Lindsay</v>
      </c>
      <c r="E264" s="32">
        <f>_xlfn.XLOOKUP(A:A,'Medical Examination'!A:A,'Medical Examination'!B:B)</f>
        <v>34.5</v>
      </c>
      <c r="F264" s="32">
        <f>_xlfn.XLOOKUP(A:A,'Medical Examination'!A:A,'Medical Examination'!C:C)</f>
        <v>4.07</v>
      </c>
      <c r="G264" s="33" t="str">
        <f>_xlfn.XLOOKUP(A:A,'Medical Examination'!A:A,'Medical Examination'!D:D)</f>
        <v>yes</v>
      </c>
      <c r="H264" s="33" t="str">
        <f>_xlfn.XLOOKUP(A:A,'Medical Examination'!A:A,'Medical Examination'!E:E)</f>
        <v>No</v>
      </c>
      <c r="I264" s="33" t="str">
        <f>_xlfn.XLOOKUP(A:A,'Medical Examination'!A:A,'Medical Examination'!F:F)</f>
        <v>No</v>
      </c>
      <c r="J264" s="33">
        <f>_xlfn.XLOOKUP(A:A,'Medical Examination'!A:A,'Medical Examination'!G:G)</f>
        <v>0</v>
      </c>
      <c r="K264" s="33" t="str">
        <f>_xlfn.XLOOKUP(A:A,'Medical Examination'!A:A,'Medical Examination'!H:H)</f>
        <v>yes</v>
      </c>
      <c r="L264" s="32" t="str">
        <f>_xlfn.XLOOKUP(A:A,'Medical Examination'!A:A,'Medical Examination'!I:I)</f>
        <v>Obesity</v>
      </c>
      <c r="M264" s="31" t="str">
        <f>_xlfn.XLOOKUP(A:A,'Medical Examination'!A:A,'Medical Examination'!J:J)</f>
        <v>Normal</v>
      </c>
      <c r="N264" s="34">
        <f>_xlfn.XLOOKUP(Healthcare!A:A,Table4_2[Customer ID],Table4_2[Date of Birth])</f>
        <v>31388</v>
      </c>
      <c r="O264" s="35">
        <f>_xlfn.XLOOKUP(A:A,Table4_2[Customer ID],Table4_2[Charges])</f>
        <v>33450.99</v>
      </c>
      <c r="P264" s="33" t="str">
        <f>_xlfn.XLOOKUP(A:A,Table4_2[Customer ID],Table4_2[Hospital tier])</f>
        <v>tier - 2</v>
      </c>
      <c r="Q264" s="33" t="str">
        <f>_xlfn.XLOOKUP(A:A,'Hospital details'!A:A,'Hospital details'!F:F)</f>
        <v>tier - 2</v>
      </c>
      <c r="R264" s="33" t="str">
        <f>_xlfn.XLOOKUP(Healthcare!A:A,'Hospital details'!A:A,'Hospital details'!G:G)</f>
        <v>R1011</v>
      </c>
      <c r="S264" s="36">
        <f>_xlfn.XLOOKUP(A:A,'Hospital details'!A:A,'Hospital details'!H:H)</f>
        <v>37</v>
      </c>
      <c r="T264" s="8"/>
    </row>
    <row r="265" spans="1:20" ht="18" x14ac:dyDescent="0.35">
      <c r="A265" s="37" t="s">
        <v>269</v>
      </c>
      <c r="B265" s="31" t="str" cm="1">
        <f t="array" ref="B265">_xlfn.XLOOKUP(_xlfn.SINGLE(A:A),'Customer Name'!A:A,Table14_3[[#All],[Title]])</f>
        <v>Mr</v>
      </c>
      <c r="C265" s="32" t="str" cm="1">
        <f t="array" ref="C265">_xlfn.XLOOKUP(_xlfn.SINGLE(A:A),'Customer Name'!A:A,Table14_3[[#All],[First Name]])</f>
        <v>Ainsley E</v>
      </c>
      <c r="D265" s="32" t="str" cm="1">
        <f t="array" ref="D265">_xlfn.XLOOKUP(_xlfn.SINGLE(A:A),'Customer Name'!A:A,Table14_3[[#All],[Last Name]])</f>
        <v>Land</v>
      </c>
      <c r="E265" s="32">
        <f>_xlfn.XLOOKUP(A:A,'Medical Examination'!A:A,'Medical Examination'!B:B)</f>
        <v>28.16</v>
      </c>
      <c r="F265" s="32">
        <f>_xlfn.XLOOKUP(A:A,'Medical Examination'!A:A,'Medical Examination'!C:C)</f>
        <v>5.77</v>
      </c>
      <c r="G265" s="33" t="str">
        <f>_xlfn.XLOOKUP(A:A,'Medical Examination'!A:A,'Medical Examination'!D:D)</f>
        <v>No</v>
      </c>
      <c r="H265" s="33" t="str">
        <f>_xlfn.XLOOKUP(A:A,'Medical Examination'!A:A,'Medical Examination'!E:E)</f>
        <v>No</v>
      </c>
      <c r="I265" s="33" t="str">
        <f>_xlfn.XLOOKUP(A:A,'Medical Examination'!A:A,'Medical Examination'!F:F)</f>
        <v>No</v>
      </c>
      <c r="J265" s="33">
        <f>_xlfn.XLOOKUP(A:A,'Medical Examination'!A:A,'Medical Examination'!G:G)</f>
        <v>2</v>
      </c>
      <c r="K265" s="33" t="str">
        <f>_xlfn.XLOOKUP(A:A,'Medical Examination'!A:A,'Medical Examination'!H:H)</f>
        <v>yes</v>
      </c>
      <c r="L265" s="32" t="str">
        <f>_xlfn.XLOOKUP(A:A,'Medical Examination'!A:A,'Medical Examination'!I:I)</f>
        <v>Overweight</v>
      </c>
      <c r="M265" s="31" t="str">
        <f>_xlfn.XLOOKUP(A:A,'Medical Examination'!A:A,'Medical Examination'!J:J)</f>
        <v>Prediabetic</v>
      </c>
      <c r="N265" s="34">
        <f>_xlfn.XLOOKUP(Healthcare!A:A,Table4_2[Customer ID],Table4_2[Date of Birth])</f>
        <v>26547</v>
      </c>
      <c r="O265" s="35">
        <f>_xlfn.XLOOKUP(A:A,Table4_2[Customer ID],Table4_2[Charges])</f>
        <v>33344.449999999997</v>
      </c>
      <c r="P265" s="33" t="str">
        <f>_xlfn.XLOOKUP(A:A,Table4_2[Customer ID],Table4_2[Hospital tier])</f>
        <v>tier - 2</v>
      </c>
      <c r="Q265" s="33" t="str">
        <f>_xlfn.XLOOKUP(A:A,'Hospital details'!A:A,'Hospital details'!F:F)</f>
        <v>tier - 3</v>
      </c>
      <c r="R265" s="33" t="str">
        <f>_xlfn.XLOOKUP(Healthcare!A:A,'Hospital details'!A:A,'Hospital details'!G:G)</f>
        <v>R1011</v>
      </c>
      <c r="S265" s="36">
        <f>_xlfn.XLOOKUP(A:A,'Hospital details'!A:A,'Hospital details'!H:H)</f>
        <v>50</v>
      </c>
      <c r="T265" s="8"/>
    </row>
    <row r="266" spans="1:20" ht="18" x14ac:dyDescent="0.35">
      <c r="A266" s="37" t="s">
        <v>270</v>
      </c>
      <c r="B266" s="31" t="str" cm="1">
        <f t="array" ref="B266">_xlfn.XLOOKUP(_xlfn.SINGLE(A:A),'Customer Name'!A:A,Table14_3[[#All],[Title]])</f>
        <v>Mr</v>
      </c>
      <c r="C266" s="32" t="str" cm="1">
        <f t="array" ref="C266">_xlfn.XLOOKUP(_xlfn.SINGLE(A:A),'Customer Name'!A:A,Table14_3[[#All],[First Name]])</f>
        <v>Erica A</v>
      </c>
      <c r="D266" s="32" t="str" cm="1">
        <f t="array" ref="D266">_xlfn.XLOOKUP(_xlfn.SINGLE(A:A),'Customer Name'!A:A,Table14_3[[#All],[Last Name]])</f>
        <v>Brecher</v>
      </c>
      <c r="E266" s="32">
        <f>_xlfn.XLOOKUP(A:A,'Medical Examination'!A:A,'Medical Examination'!B:B)</f>
        <v>30.02</v>
      </c>
      <c r="F266" s="32">
        <f>_xlfn.XLOOKUP(A:A,'Medical Examination'!A:A,'Medical Examination'!C:C)</f>
        <v>5.98</v>
      </c>
      <c r="G266" s="33" t="str">
        <f>_xlfn.XLOOKUP(A:A,'Medical Examination'!A:A,'Medical Examination'!D:D)</f>
        <v>No</v>
      </c>
      <c r="H266" s="33" t="str">
        <f>_xlfn.XLOOKUP(A:A,'Medical Examination'!A:A,'Medical Examination'!E:E)</f>
        <v>No</v>
      </c>
      <c r="I266" s="33" t="str">
        <f>_xlfn.XLOOKUP(A:A,'Medical Examination'!A:A,'Medical Examination'!F:F)</f>
        <v>Yes</v>
      </c>
      <c r="J266" s="33">
        <f>_xlfn.XLOOKUP(A:A,'Medical Examination'!A:A,'Medical Examination'!G:G)</f>
        <v>1</v>
      </c>
      <c r="K266" s="33" t="str">
        <f>_xlfn.XLOOKUP(A:A,'Medical Examination'!A:A,'Medical Examination'!H:H)</f>
        <v>yes</v>
      </c>
      <c r="L266" s="32" t="str">
        <f>_xlfn.XLOOKUP(A:A,'Medical Examination'!A:A,'Medical Examination'!I:I)</f>
        <v>Obesity</v>
      </c>
      <c r="M266" s="31" t="str">
        <f>_xlfn.XLOOKUP(A:A,'Medical Examination'!A:A,'Medical Examination'!J:J)</f>
        <v>Prediabetic</v>
      </c>
      <c r="N266" s="34">
        <f>_xlfn.XLOOKUP(Healthcare!A:A,Table4_2[Customer ID],Table4_2[Date of Birth])</f>
        <v>37953</v>
      </c>
      <c r="O266" s="35">
        <f>_xlfn.XLOOKUP(A:A,Table4_2[Customer ID],Table4_2[Charges])</f>
        <v>33307.550000000003</v>
      </c>
      <c r="P266" s="33" t="str">
        <f>_xlfn.XLOOKUP(A:A,Table4_2[Customer ID],Table4_2[Hospital tier])</f>
        <v>tier - 2</v>
      </c>
      <c r="Q266" s="33" t="str">
        <f>_xlfn.XLOOKUP(A:A,'Hospital details'!A:A,'Hospital details'!F:F)</f>
        <v>tier - 3</v>
      </c>
      <c r="R266" s="33" t="str">
        <f>_xlfn.XLOOKUP(Healthcare!A:A,'Hospital details'!A:A,'Hospital details'!G:G)</f>
        <v>R1012</v>
      </c>
      <c r="S266" s="36">
        <f>_xlfn.XLOOKUP(A:A,'Hospital details'!A:A,'Hospital details'!H:H)</f>
        <v>19</v>
      </c>
      <c r="T266" s="8"/>
    </row>
    <row r="267" spans="1:20" ht="18" x14ac:dyDescent="0.35">
      <c r="A267" s="37" t="s">
        <v>271</v>
      </c>
      <c r="B267" s="31" t="str" cm="1">
        <f t="array" ref="B267">_xlfn.XLOOKUP(_xlfn.SINGLE(A:A),'Customer Name'!A:A,Table14_3[[#All],[Title]])</f>
        <v>Ms</v>
      </c>
      <c r="C267" s="32" t="str" cm="1">
        <f t="array" ref="C267">_xlfn.XLOOKUP(_xlfn.SINGLE(A:A),'Customer Name'!A:A,Table14_3[[#All],[First Name]])</f>
        <v>Erik</v>
      </c>
      <c r="D267" s="32" t="str" cm="1">
        <f t="array" ref="D267">_xlfn.XLOOKUP(_xlfn.SINGLE(A:A),'Customer Name'!A:A,Table14_3[[#All],[Last Name]])</f>
        <v>Debolt</v>
      </c>
      <c r="E267" s="32">
        <f>_xlfn.XLOOKUP(A:A,'Medical Examination'!A:A,'Medical Examination'!B:B)</f>
        <v>37.82</v>
      </c>
      <c r="F267" s="32">
        <f>_xlfn.XLOOKUP(A:A,'Medical Examination'!A:A,'Medical Examination'!C:C)</f>
        <v>6.01</v>
      </c>
      <c r="G267" s="33" t="str">
        <f>_xlfn.XLOOKUP(A:A,'Medical Examination'!A:A,'Medical Examination'!D:D)</f>
        <v>No</v>
      </c>
      <c r="H267" s="33" t="str">
        <f>_xlfn.XLOOKUP(A:A,'Medical Examination'!A:A,'Medical Examination'!E:E)</f>
        <v>No</v>
      </c>
      <c r="I267" s="33" t="str">
        <f>_xlfn.XLOOKUP(A:A,'Medical Examination'!A:A,'Medical Examination'!F:F)</f>
        <v>No</v>
      </c>
      <c r="J267" s="33">
        <f>_xlfn.XLOOKUP(A:A,'Medical Examination'!A:A,'Medical Examination'!G:G)</f>
        <v>0</v>
      </c>
      <c r="K267" s="33" t="str">
        <f>_xlfn.XLOOKUP(A:A,'Medical Examination'!A:A,'Medical Examination'!H:H)</f>
        <v>yes</v>
      </c>
      <c r="L267" s="32" t="str">
        <f>_xlfn.XLOOKUP(A:A,'Medical Examination'!A:A,'Medical Examination'!I:I)</f>
        <v>Obesity</v>
      </c>
      <c r="M267" s="31" t="str">
        <f>_xlfn.XLOOKUP(A:A,'Medical Examination'!A:A,'Medical Examination'!J:J)</f>
        <v>Prediabetic</v>
      </c>
      <c r="N267" s="34">
        <f>_xlfn.XLOOKUP(Healthcare!A:A,Table4_2[Customer ID],Table4_2[Date of Birth])</f>
        <v>33158</v>
      </c>
      <c r="O267" s="35">
        <f>_xlfn.XLOOKUP(A:A,Table4_2[Customer ID],Table4_2[Charges])</f>
        <v>33292.83</v>
      </c>
      <c r="P267" s="33" t="str">
        <f>_xlfn.XLOOKUP(A:A,Table4_2[Customer ID],Table4_2[Hospital tier])</f>
        <v>tier - 2</v>
      </c>
      <c r="Q267" s="33" t="str">
        <f>_xlfn.XLOOKUP(A:A,'Hospital details'!A:A,'Hospital details'!F:F)</f>
        <v>tier - 1</v>
      </c>
      <c r="R267" s="33" t="str">
        <f>_xlfn.XLOOKUP(Healthcare!A:A,'Hospital details'!A:A,'Hospital details'!G:G)</f>
        <v>R1011</v>
      </c>
      <c r="S267" s="36">
        <f>_xlfn.XLOOKUP(A:A,'Hospital details'!A:A,'Hospital details'!H:H)</f>
        <v>32</v>
      </c>
      <c r="T267" s="8"/>
    </row>
    <row r="268" spans="1:20" ht="18" x14ac:dyDescent="0.35">
      <c r="A268" s="37" t="s">
        <v>272</v>
      </c>
      <c r="B268" s="31" t="str" cm="1">
        <f t="array" ref="B268">_xlfn.XLOOKUP(_xlfn.SINGLE(A:A),'Customer Name'!A:A,Table14_3[[#All],[Title]])</f>
        <v>Mr</v>
      </c>
      <c r="C268" s="32" t="str" cm="1">
        <f t="array" ref="C268">_xlfn.XLOOKUP(_xlfn.SINGLE(A:A),'Customer Name'!A:A,Table14_3[[#All],[First Name]])</f>
        <v>Erin C</v>
      </c>
      <c r="D268" s="32" t="str" cm="1">
        <f t="array" ref="D268">_xlfn.XLOOKUP(_xlfn.SINGLE(A:A),'Customer Name'!A:A,Table14_3[[#All],[Last Name]])</f>
        <v>Oswalt</v>
      </c>
      <c r="E268" s="32">
        <f>_xlfn.XLOOKUP(A:A,'Medical Examination'!A:A,'Medical Examination'!B:B)</f>
        <v>33.14</v>
      </c>
      <c r="F268" s="32">
        <f>_xlfn.XLOOKUP(A:A,'Medical Examination'!A:A,'Medical Examination'!C:C)</f>
        <v>5.67</v>
      </c>
      <c r="G268" s="33" t="str">
        <f>_xlfn.XLOOKUP(A:A,'Medical Examination'!A:A,'Medical Examination'!D:D)</f>
        <v>yes</v>
      </c>
      <c r="H268" s="33" t="str">
        <f>_xlfn.XLOOKUP(A:A,'Medical Examination'!A:A,'Medical Examination'!E:E)</f>
        <v>No</v>
      </c>
      <c r="I268" s="33" t="str">
        <f>_xlfn.XLOOKUP(A:A,'Medical Examination'!A:A,'Medical Examination'!F:F)</f>
        <v>No</v>
      </c>
      <c r="J268" s="33">
        <f>_xlfn.XLOOKUP(A:A,'Medical Examination'!A:A,'Medical Examination'!G:G)</f>
        <v>0</v>
      </c>
      <c r="K268" s="33" t="str">
        <f>_xlfn.XLOOKUP(A:A,'Medical Examination'!A:A,'Medical Examination'!H:H)</f>
        <v>yes</v>
      </c>
      <c r="L268" s="32" t="str">
        <f>_xlfn.XLOOKUP(A:A,'Medical Examination'!A:A,'Medical Examination'!I:I)</f>
        <v>Obesity</v>
      </c>
      <c r="M268" s="31" t="str">
        <f>_xlfn.XLOOKUP(A:A,'Medical Examination'!A:A,'Medical Examination'!J:J)</f>
        <v>Normal</v>
      </c>
      <c r="N268" s="34">
        <f>_xlfn.XLOOKUP(Healthcare!A:A,Table4_2[Customer ID],Table4_2[Date of Birth])</f>
        <v>31243</v>
      </c>
      <c r="O268" s="35">
        <f>_xlfn.XLOOKUP(A:A,Table4_2[Customer ID],Table4_2[Charges])</f>
        <v>33121</v>
      </c>
      <c r="P268" s="33" t="str">
        <f>_xlfn.XLOOKUP(A:A,Table4_2[Customer ID],Table4_2[Hospital tier])</f>
        <v>tier - 2</v>
      </c>
      <c r="Q268" s="33" t="str">
        <f>_xlfn.XLOOKUP(A:A,'Hospital details'!A:A,'Hospital details'!F:F)</f>
        <v>tier - 1</v>
      </c>
      <c r="R268" s="33" t="str">
        <f>_xlfn.XLOOKUP(Healthcare!A:A,'Hospital details'!A:A,'Hospital details'!G:G)</f>
        <v>R1011</v>
      </c>
      <c r="S268" s="36">
        <f>_xlfn.XLOOKUP(A:A,'Hospital details'!A:A,'Hospital details'!H:H)</f>
        <v>37</v>
      </c>
      <c r="T268" s="8"/>
    </row>
    <row r="269" spans="1:20" ht="18" x14ac:dyDescent="0.35">
      <c r="A269" s="37" t="s">
        <v>273</v>
      </c>
      <c r="B269" s="31" t="str" cm="1">
        <f t="array" ref="B269">_xlfn.XLOOKUP(_xlfn.SINGLE(A:A),'Customer Name'!A:A,Table14_3[[#All],[Title]])</f>
        <v>Mr</v>
      </c>
      <c r="C269" s="32" t="str" cm="1">
        <f t="array" ref="C269">_xlfn.XLOOKUP(_xlfn.SINGLE(A:A),'Customer Name'!A:A,Table14_3[[#All],[First Name]])</f>
        <v>Adrienne</v>
      </c>
      <c r="D269" s="32" t="str" cm="1">
        <f t="array" ref="D269">_xlfn.XLOOKUP(_xlfn.SINGLE(A:A),'Customer Name'!A:A,Table14_3[[#All],[Last Name]])</f>
        <v>Boyd</v>
      </c>
      <c r="E269" s="32">
        <f>_xlfn.XLOOKUP(A:A,'Medical Examination'!A:A,'Medical Examination'!B:B)</f>
        <v>25.14</v>
      </c>
      <c r="F269" s="32">
        <f>_xlfn.XLOOKUP(A:A,'Medical Examination'!A:A,'Medical Examination'!C:C)</f>
        <v>6.02</v>
      </c>
      <c r="G269" s="33" t="str">
        <f>_xlfn.XLOOKUP(A:A,'Medical Examination'!A:A,'Medical Examination'!D:D)</f>
        <v>yes</v>
      </c>
      <c r="H269" s="33" t="str">
        <f>_xlfn.XLOOKUP(A:A,'Medical Examination'!A:A,'Medical Examination'!E:E)</f>
        <v>No</v>
      </c>
      <c r="I269" s="33" t="str">
        <f>_xlfn.XLOOKUP(A:A,'Medical Examination'!A:A,'Medical Examination'!F:F)</f>
        <v>Yes</v>
      </c>
      <c r="J269" s="33">
        <f>_xlfn.XLOOKUP(A:A,'Medical Examination'!A:A,'Medical Examination'!G:G)</f>
        <v>1</v>
      </c>
      <c r="K269" s="33" t="str">
        <f>_xlfn.XLOOKUP(A:A,'Medical Examination'!A:A,'Medical Examination'!H:H)</f>
        <v>yes</v>
      </c>
      <c r="L269" s="32" t="str">
        <f>_xlfn.XLOOKUP(A:A,'Medical Examination'!A:A,'Medical Examination'!I:I)</f>
        <v>Overweight</v>
      </c>
      <c r="M269" s="31" t="str">
        <f>_xlfn.XLOOKUP(A:A,'Medical Examination'!A:A,'Medical Examination'!J:J)</f>
        <v>Prediabetic</v>
      </c>
      <c r="N269" s="34">
        <f>_xlfn.XLOOKUP(Healthcare!A:A,Table4_2[Customer ID],Table4_2[Date of Birth])</f>
        <v>25506</v>
      </c>
      <c r="O269" s="35">
        <f>_xlfn.XLOOKUP(A:A,Table4_2[Customer ID],Table4_2[Charges])</f>
        <v>33090.660000000003</v>
      </c>
      <c r="P269" s="33" t="str">
        <f>_xlfn.XLOOKUP(A:A,Table4_2[Customer ID],Table4_2[Hospital tier])</f>
        <v>tier - 2</v>
      </c>
      <c r="Q269" s="33" t="str">
        <f>_xlfn.XLOOKUP(A:A,'Hospital details'!A:A,'Hospital details'!F:F)</f>
        <v>tier - 2</v>
      </c>
      <c r="R269" s="33" t="str">
        <f>_xlfn.XLOOKUP(Healthcare!A:A,'Hospital details'!A:A,'Hospital details'!G:G)</f>
        <v>R1011</v>
      </c>
      <c r="S269" s="36">
        <f>_xlfn.XLOOKUP(A:A,'Hospital details'!A:A,'Hospital details'!H:H)</f>
        <v>53</v>
      </c>
      <c r="T269" s="8"/>
    </row>
    <row r="270" spans="1:20" ht="18" x14ac:dyDescent="0.35">
      <c r="A270" s="37" t="s">
        <v>274</v>
      </c>
      <c r="B270" s="31" t="str" cm="1">
        <f t="array" ref="B270">_xlfn.XLOOKUP(_xlfn.SINGLE(A:A),'Customer Name'!A:A,Table14_3[[#All],[Title]])</f>
        <v>Ms</v>
      </c>
      <c r="C270" s="32" t="str" cm="1">
        <f t="array" ref="C270">_xlfn.XLOOKUP(_xlfn.SINGLE(A:A),'Customer Name'!A:A,Table14_3[[#All],[First Name]])</f>
        <v>Adam</v>
      </c>
      <c r="D270" s="32" t="str" cm="1">
        <f t="array" ref="D270">_xlfn.XLOOKUP(_xlfn.SINGLE(A:A),'Customer Name'!A:A,Table14_3[[#All],[Last Name]])</f>
        <v>Bulewich</v>
      </c>
      <c r="E270" s="32">
        <f>_xlfn.XLOOKUP(A:A,'Medical Examination'!A:A,'Medical Examination'!B:B)</f>
        <v>20.18</v>
      </c>
      <c r="F270" s="32">
        <f>_xlfn.XLOOKUP(A:A,'Medical Examination'!A:A,'Medical Examination'!C:C)</f>
        <v>11.19</v>
      </c>
      <c r="G270" s="33" t="str">
        <f>_xlfn.XLOOKUP(A:A,'Medical Examination'!A:A,'Medical Examination'!D:D)</f>
        <v>No</v>
      </c>
      <c r="H270" s="33" t="str">
        <f>_xlfn.XLOOKUP(A:A,'Medical Examination'!A:A,'Medical Examination'!E:E)</f>
        <v>No</v>
      </c>
      <c r="I270" s="33" t="str">
        <f>_xlfn.XLOOKUP(A:A,'Medical Examination'!A:A,'Medical Examination'!F:F)</f>
        <v>No</v>
      </c>
      <c r="J270" s="33">
        <f>_xlfn.XLOOKUP(A:A,'Medical Examination'!A:A,'Medical Examination'!G:G)</f>
        <v>0</v>
      </c>
      <c r="K270" s="33" t="str">
        <f>_xlfn.XLOOKUP(A:A,'Medical Examination'!A:A,'Medical Examination'!H:H)</f>
        <v>yes</v>
      </c>
      <c r="L270" s="32" t="str">
        <f>_xlfn.XLOOKUP(A:A,'Medical Examination'!A:A,'Medical Examination'!I:I)</f>
        <v>Normal Weight</v>
      </c>
      <c r="M270" s="31" t="str">
        <f>_xlfn.XLOOKUP(A:A,'Medical Examination'!A:A,'Medical Examination'!J:J)</f>
        <v>Diabetic</v>
      </c>
      <c r="N270" s="34">
        <f>_xlfn.XLOOKUP(Healthcare!A:A,Table4_2[Customer ID],Table4_2[Date of Birth])</f>
        <v>22828</v>
      </c>
      <c r="O270" s="35">
        <f>_xlfn.XLOOKUP(A:A,Table4_2[Customer ID],Table4_2[Charges])</f>
        <v>33074.94</v>
      </c>
      <c r="P270" s="33" t="str">
        <f>_xlfn.XLOOKUP(A:A,Table4_2[Customer ID],Table4_2[Hospital tier])</f>
        <v>tier - 1</v>
      </c>
      <c r="Q270" s="33" t="str">
        <f>_xlfn.XLOOKUP(A:A,'Hospital details'!A:A,'Hospital details'!F:F)</f>
        <v>tier - 2</v>
      </c>
      <c r="R270" s="33" t="str">
        <f>_xlfn.XLOOKUP(Healthcare!A:A,'Hospital details'!A:A,'Hospital details'!G:G)</f>
        <v>R1011</v>
      </c>
      <c r="S270" s="36">
        <f>_xlfn.XLOOKUP(A:A,'Hospital details'!A:A,'Hospital details'!H:H)</f>
        <v>60</v>
      </c>
      <c r="T270" s="8"/>
    </row>
    <row r="271" spans="1:20" ht="18" x14ac:dyDescent="0.35">
      <c r="A271" s="37" t="s">
        <v>275</v>
      </c>
      <c r="B271" s="31" t="str" cm="1">
        <f t="array" ref="B271">_xlfn.XLOOKUP(_xlfn.SINGLE(A:A),'Customer Name'!A:A,Table14_3[[#All],[Title]])</f>
        <v>Ms</v>
      </c>
      <c r="C271" s="32" t="str" cm="1">
        <f t="array" ref="C271">_xlfn.XLOOKUP(_xlfn.SINGLE(A:A),'Customer Name'!A:A,Table14_3[[#All],[First Name]])</f>
        <v>Yutaka</v>
      </c>
      <c r="D271" s="32" t="str" cm="1">
        <f t="array" ref="D271">_xlfn.XLOOKUP(_xlfn.SINGLE(A:A),'Customer Name'!A:A,Table14_3[[#All],[Last Name]])</f>
        <v>Fukuda</v>
      </c>
      <c r="E271" s="32">
        <f>_xlfn.XLOOKUP(A:A,'Medical Examination'!A:A,'Medical Examination'!B:B)</f>
        <v>44.36</v>
      </c>
      <c r="F271" s="32">
        <f>_xlfn.XLOOKUP(A:A,'Medical Examination'!A:A,'Medical Examination'!C:C)</f>
        <v>5.1100000000000003</v>
      </c>
      <c r="G271" s="33" t="str">
        <f>_xlfn.XLOOKUP(A:A,'Medical Examination'!A:A,'Medical Examination'!D:D)</f>
        <v>No</v>
      </c>
      <c r="H271" s="33" t="str">
        <f>_xlfn.XLOOKUP(A:A,'Medical Examination'!A:A,'Medical Examination'!E:E)</f>
        <v>No</v>
      </c>
      <c r="I271" s="33" t="str">
        <f>_xlfn.XLOOKUP(A:A,'Medical Examination'!A:A,'Medical Examination'!F:F)</f>
        <v>No</v>
      </c>
      <c r="J271" s="33">
        <f>_xlfn.XLOOKUP(A:A,'Medical Examination'!A:A,'Medical Examination'!G:G)</f>
        <v>0</v>
      </c>
      <c r="K271" s="33" t="str">
        <f>_xlfn.XLOOKUP(A:A,'Medical Examination'!A:A,'Medical Examination'!H:H)</f>
        <v>yes</v>
      </c>
      <c r="L271" s="32" t="str">
        <f>_xlfn.XLOOKUP(A:A,'Medical Examination'!A:A,'Medical Examination'!I:I)</f>
        <v>Obesity</v>
      </c>
      <c r="M271" s="31" t="str">
        <f>_xlfn.XLOOKUP(A:A,'Medical Examination'!A:A,'Medical Examination'!J:J)</f>
        <v>Normal</v>
      </c>
      <c r="N271" s="34">
        <f>_xlfn.XLOOKUP(Healthcare!A:A,Table4_2[Customer ID],Table4_2[Date of Birth])</f>
        <v>34543</v>
      </c>
      <c r="O271" s="35">
        <f>_xlfn.XLOOKUP(A:A,Table4_2[Customer ID],Table4_2[Charges])</f>
        <v>33057.230000000003</v>
      </c>
      <c r="P271" s="33" t="str">
        <f>_xlfn.XLOOKUP(A:A,Table4_2[Customer ID],Table4_2[Hospital tier])</f>
        <v>tier - 1</v>
      </c>
      <c r="Q271" s="33" t="str">
        <f>_xlfn.XLOOKUP(A:A,'Hospital details'!A:A,'Hospital details'!F:F)</f>
        <v>tier - 2</v>
      </c>
      <c r="R271" s="33" t="str">
        <f>_xlfn.XLOOKUP(Healthcare!A:A,'Hospital details'!A:A,'Hospital details'!G:G)</f>
        <v>R1011</v>
      </c>
      <c r="S271" s="36">
        <f>_xlfn.XLOOKUP(A:A,'Hospital details'!A:A,'Hospital details'!H:H)</f>
        <v>28</v>
      </c>
      <c r="T271" s="8"/>
    </row>
    <row r="272" spans="1:20" ht="18" x14ac:dyDescent="0.35">
      <c r="A272" s="37" t="s">
        <v>276</v>
      </c>
      <c r="B272" s="31" t="str" cm="1">
        <f t="array" ref="B272">_xlfn.XLOOKUP(_xlfn.SINGLE(A:A),'Customer Name'!A:A,Table14_3[[#All],[Title]])</f>
        <v>Mr</v>
      </c>
      <c r="C272" s="32" t="str" cm="1">
        <f t="array" ref="C272">_xlfn.XLOOKUP(_xlfn.SINGLE(A:A),'Customer Name'!A:A,Table14_3[[#All],[First Name]])</f>
        <v>Tyler M</v>
      </c>
      <c r="D272" s="32" t="str" cm="1">
        <f t="array" ref="D272">_xlfn.XLOOKUP(_xlfn.SINGLE(A:A),'Customer Name'!A:A,Table14_3[[#All],[Last Name]])</f>
        <v>Phillips</v>
      </c>
      <c r="E272" s="32">
        <f>_xlfn.XLOOKUP(A:A,'Medical Examination'!A:A,'Medical Examination'!B:B)</f>
        <v>23.82</v>
      </c>
      <c r="F272" s="32">
        <f>_xlfn.XLOOKUP(A:A,'Medical Examination'!A:A,'Medical Examination'!C:C)</f>
        <v>10.85</v>
      </c>
      <c r="G272" s="33" t="str">
        <f>_xlfn.XLOOKUP(A:A,'Medical Examination'!A:A,'Medical Examination'!D:D)</f>
        <v>yes</v>
      </c>
      <c r="H272" s="33" t="str">
        <f>_xlfn.XLOOKUP(A:A,'Medical Examination'!A:A,'Medical Examination'!E:E)</f>
        <v>No</v>
      </c>
      <c r="I272" s="33" t="str">
        <f>_xlfn.XLOOKUP(A:A,'Medical Examination'!A:A,'Medical Examination'!F:F)</f>
        <v>No</v>
      </c>
      <c r="J272" s="33">
        <f>_xlfn.XLOOKUP(A:A,'Medical Examination'!A:A,'Medical Examination'!G:G)</f>
        <v>0</v>
      </c>
      <c r="K272" s="33" t="str">
        <f>_xlfn.XLOOKUP(A:A,'Medical Examination'!A:A,'Medical Examination'!H:H)</f>
        <v>yes</v>
      </c>
      <c r="L272" s="32" t="str">
        <f>_xlfn.XLOOKUP(A:A,'Medical Examination'!A:A,'Medical Examination'!I:I)</f>
        <v>Normal Weight</v>
      </c>
      <c r="M272" s="31" t="str">
        <f>_xlfn.XLOOKUP(A:A,'Medical Examination'!A:A,'Medical Examination'!J:J)</f>
        <v>Diabetic</v>
      </c>
      <c r="N272" s="34">
        <f>_xlfn.XLOOKUP(Healthcare!A:A,Table4_2[Customer ID],Table4_2[Date of Birth])</f>
        <v>24663</v>
      </c>
      <c r="O272" s="35">
        <f>_xlfn.XLOOKUP(A:A,Table4_2[Customer ID],Table4_2[Charges])</f>
        <v>33025.32</v>
      </c>
      <c r="P272" s="33" t="str">
        <f>_xlfn.XLOOKUP(A:A,Table4_2[Customer ID],Table4_2[Hospital tier])</f>
        <v>tier - 2</v>
      </c>
      <c r="Q272" s="33" t="str">
        <f>_xlfn.XLOOKUP(A:A,'Hospital details'!A:A,'Hospital details'!F:F)</f>
        <v>tier - 3</v>
      </c>
      <c r="R272" s="33" t="str">
        <f>_xlfn.XLOOKUP(Healthcare!A:A,'Hospital details'!A:A,'Hospital details'!G:G)</f>
        <v>R1011</v>
      </c>
      <c r="S272" s="36">
        <f>_xlfn.XLOOKUP(A:A,'Hospital details'!A:A,'Hospital details'!H:H)</f>
        <v>55</v>
      </c>
      <c r="T272" s="8"/>
    </row>
    <row r="273" spans="1:20" ht="18" x14ac:dyDescent="0.35">
      <c r="A273" s="37" t="s">
        <v>277</v>
      </c>
      <c r="B273" s="31" t="str" cm="1">
        <f t="array" ref="B273">_xlfn.XLOOKUP(_xlfn.SINGLE(A:A),'Customer Name'!A:A,Table14_3[[#All],[Title]])</f>
        <v>Mr</v>
      </c>
      <c r="C273" s="32" t="str" cm="1">
        <f t="array" ref="C273">_xlfn.XLOOKUP(_xlfn.SINGLE(A:A),'Customer Name'!A:A,Table14_3[[#All],[First Name]])</f>
        <v>Stephen</v>
      </c>
      <c r="D273" s="32" t="str" cm="1">
        <f t="array" ref="D273">_xlfn.XLOOKUP(_xlfn.SINGLE(A:A),'Customer Name'!A:A,Table14_3[[#All],[Last Name]])</f>
        <v>Maddison</v>
      </c>
      <c r="E273" s="32">
        <f>_xlfn.XLOOKUP(A:A,'Medical Examination'!A:A,'Medical Examination'!B:B)</f>
        <v>45</v>
      </c>
      <c r="F273" s="32">
        <f>_xlfn.XLOOKUP(A:A,'Medical Examination'!A:A,'Medical Examination'!C:C)</f>
        <v>5.24</v>
      </c>
      <c r="G273" s="33" t="str">
        <f>_xlfn.XLOOKUP(A:A,'Medical Examination'!A:A,'Medical Examination'!D:D)</f>
        <v>yes</v>
      </c>
      <c r="H273" s="33" t="str">
        <f>_xlfn.XLOOKUP(A:A,'Medical Examination'!A:A,'Medical Examination'!E:E)</f>
        <v>No</v>
      </c>
      <c r="I273" s="33" t="str">
        <f>_xlfn.XLOOKUP(A:A,'Medical Examination'!A:A,'Medical Examination'!F:F)</f>
        <v>No</v>
      </c>
      <c r="J273" s="33">
        <f>_xlfn.XLOOKUP(A:A,'Medical Examination'!A:A,'Medical Examination'!G:G)</f>
        <v>1</v>
      </c>
      <c r="K273" s="33" t="str">
        <f>_xlfn.XLOOKUP(A:A,'Medical Examination'!A:A,'Medical Examination'!H:H)</f>
        <v>yes</v>
      </c>
      <c r="L273" s="32" t="str">
        <f>_xlfn.XLOOKUP(A:A,'Medical Examination'!A:A,'Medical Examination'!I:I)</f>
        <v>Obesity</v>
      </c>
      <c r="M273" s="31" t="str">
        <f>_xlfn.XLOOKUP(A:A,'Medical Examination'!A:A,'Medical Examination'!J:J)</f>
        <v>Normal</v>
      </c>
      <c r="N273" s="34">
        <f>_xlfn.XLOOKUP(Healthcare!A:A,Table4_2[Customer ID],Table4_2[Date of Birth])</f>
        <v>34888</v>
      </c>
      <c r="O273" s="35">
        <f>_xlfn.XLOOKUP(A:A,Table4_2[Customer ID],Table4_2[Charges])</f>
        <v>33017.46</v>
      </c>
      <c r="P273" s="33" t="str">
        <f>_xlfn.XLOOKUP(A:A,Table4_2[Customer ID],Table4_2[Hospital tier])</f>
        <v>tier - 1</v>
      </c>
      <c r="Q273" s="33" t="str">
        <f>_xlfn.XLOOKUP(A:A,'Hospital details'!A:A,'Hospital details'!F:F)</f>
        <v>tier - 1</v>
      </c>
      <c r="R273" s="33" t="str">
        <f>_xlfn.XLOOKUP(Healthcare!A:A,'Hospital details'!A:A,'Hospital details'!G:G)</f>
        <v>R1011</v>
      </c>
      <c r="S273" s="36">
        <f>_xlfn.XLOOKUP(A:A,'Hospital details'!A:A,'Hospital details'!H:H)</f>
        <v>27</v>
      </c>
      <c r="T273" s="8"/>
    </row>
    <row r="274" spans="1:20" ht="18" x14ac:dyDescent="0.35">
      <c r="A274" s="37" t="s">
        <v>278</v>
      </c>
      <c r="B274" s="31" t="str" cm="1">
        <f t="array" ref="B274">_xlfn.XLOOKUP(_xlfn.SINGLE(A:A),'Customer Name'!A:A,Table14_3[[#All],[Title]])</f>
        <v>Ms</v>
      </c>
      <c r="C274" s="32" t="str" cm="1">
        <f t="array" ref="C274">_xlfn.XLOOKUP(_xlfn.SINGLE(A:A),'Customer Name'!A:A,Table14_3[[#All],[First Name]])</f>
        <v>Andrew B</v>
      </c>
      <c r="D274" s="32" t="str" cm="1">
        <f t="array" ref="D274">_xlfn.XLOOKUP(_xlfn.SINGLE(A:A),'Customer Name'!A:A,Table14_3[[#All],[Last Name]])</f>
        <v>Lockwood</v>
      </c>
      <c r="E274" s="32">
        <f>_xlfn.XLOOKUP(A:A,'Medical Examination'!A:A,'Medical Examination'!B:B)</f>
        <v>26.62</v>
      </c>
      <c r="F274" s="32">
        <f>_xlfn.XLOOKUP(A:A,'Medical Examination'!A:A,'Medical Examination'!C:C)</f>
        <v>10.08</v>
      </c>
      <c r="G274" s="33" t="str">
        <f>_xlfn.XLOOKUP(A:A,'Medical Examination'!A:A,'Medical Examination'!D:D)</f>
        <v>No</v>
      </c>
      <c r="H274" s="33" t="str">
        <f>_xlfn.XLOOKUP(A:A,'Medical Examination'!A:A,'Medical Examination'!E:E)</f>
        <v>No</v>
      </c>
      <c r="I274" s="33" t="str">
        <f>_xlfn.XLOOKUP(A:A,'Medical Examination'!A:A,'Medical Examination'!F:F)</f>
        <v>No</v>
      </c>
      <c r="J274" s="33">
        <f>_xlfn.XLOOKUP(A:A,'Medical Examination'!A:A,'Medical Examination'!G:G)</f>
        <v>0</v>
      </c>
      <c r="K274" s="33" t="str">
        <f>_xlfn.XLOOKUP(A:A,'Medical Examination'!A:A,'Medical Examination'!H:H)</f>
        <v>yes</v>
      </c>
      <c r="L274" s="32" t="str">
        <f>_xlfn.XLOOKUP(A:A,'Medical Examination'!A:A,'Medical Examination'!I:I)</f>
        <v>Overweight</v>
      </c>
      <c r="M274" s="31" t="str">
        <f>_xlfn.XLOOKUP(A:A,'Medical Examination'!A:A,'Medical Examination'!J:J)</f>
        <v>Diabetic</v>
      </c>
      <c r="N274" s="34">
        <f>_xlfn.XLOOKUP(Healthcare!A:A,Table4_2[Customer ID],Table4_2[Date of Birth])</f>
        <v>26169</v>
      </c>
      <c r="O274" s="35">
        <f>_xlfn.XLOOKUP(A:A,Table4_2[Customer ID],Table4_2[Charges])</f>
        <v>32947.629999999997</v>
      </c>
      <c r="P274" s="33" t="str">
        <f>_xlfn.XLOOKUP(A:A,Table4_2[Customer ID],Table4_2[Hospital tier])</f>
        <v>tier - 2</v>
      </c>
      <c r="Q274" s="33" t="str">
        <f>_xlfn.XLOOKUP(A:A,'Hospital details'!A:A,'Hospital details'!F:F)</f>
        <v>tier - 1</v>
      </c>
      <c r="R274" s="33" t="str">
        <f>_xlfn.XLOOKUP(Healthcare!A:A,'Hospital details'!A:A,'Hospital details'!G:G)</f>
        <v>R1011</v>
      </c>
      <c r="S274" s="36">
        <f>_xlfn.XLOOKUP(A:A,'Hospital details'!A:A,'Hospital details'!H:H)</f>
        <v>51</v>
      </c>
      <c r="T274" s="8"/>
    </row>
    <row r="275" spans="1:20" ht="18" x14ac:dyDescent="0.35">
      <c r="A275" s="37" t="s">
        <v>279</v>
      </c>
      <c r="B275" s="31" t="str" cm="1">
        <f t="array" ref="B275">_xlfn.XLOOKUP(_xlfn.SINGLE(A:A),'Customer Name'!A:A,Table14_3[[#All],[Title]])</f>
        <v>Mr</v>
      </c>
      <c r="C275" s="32" t="str" cm="1">
        <f t="array" ref="C275">_xlfn.XLOOKUP(_xlfn.SINGLE(A:A),'Customer Name'!A:A,Table14_3[[#All],[First Name]])</f>
        <v>James</v>
      </c>
      <c r="D275" s="32" t="str" cm="1">
        <f t="array" ref="D275">_xlfn.XLOOKUP(_xlfn.SINGLE(A:A),'Customer Name'!A:A,Table14_3[[#All],[Last Name]])</f>
        <v>Defilippi</v>
      </c>
      <c r="E275" s="32">
        <f>_xlfn.XLOOKUP(A:A,'Medical Examination'!A:A,'Medical Examination'!B:B)</f>
        <v>32.67</v>
      </c>
      <c r="F275" s="32">
        <f>_xlfn.XLOOKUP(A:A,'Medical Examination'!A:A,'Medical Examination'!C:C)</f>
        <v>10.97</v>
      </c>
      <c r="G275" s="33" t="str">
        <f>_xlfn.XLOOKUP(A:A,'Medical Examination'!A:A,'Medical Examination'!D:D)</f>
        <v>yes</v>
      </c>
      <c r="H275" s="33" t="str">
        <f>_xlfn.XLOOKUP(A:A,'Medical Examination'!A:A,'Medical Examination'!E:E)</f>
        <v>No</v>
      </c>
      <c r="I275" s="33" t="str">
        <f>_xlfn.XLOOKUP(A:A,'Medical Examination'!A:A,'Medical Examination'!F:F)</f>
        <v>No</v>
      </c>
      <c r="J275" s="33">
        <f>_xlfn.XLOOKUP(A:A,'Medical Examination'!A:A,'Medical Examination'!G:G)</f>
        <v>0</v>
      </c>
      <c r="K275" s="33" t="str">
        <f>_xlfn.XLOOKUP(A:A,'Medical Examination'!A:A,'Medical Examination'!H:H)</f>
        <v>yes</v>
      </c>
      <c r="L275" s="32" t="str">
        <f>_xlfn.XLOOKUP(A:A,'Medical Examination'!A:A,'Medical Examination'!I:I)</f>
        <v>Obesity</v>
      </c>
      <c r="M275" s="31" t="str">
        <f>_xlfn.XLOOKUP(A:A,'Medical Examination'!A:A,'Medical Examination'!J:J)</f>
        <v>Diabetic</v>
      </c>
      <c r="N275" s="34">
        <f>_xlfn.XLOOKUP(Healthcare!A:A,Table4_2[Customer ID],Table4_2[Date of Birth])</f>
        <v>29907</v>
      </c>
      <c r="O275" s="35">
        <f>_xlfn.XLOOKUP(A:A,Table4_2[Customer ID],Table4_2[Charges])</f>
        <v>32906.69</v>
      </c>
      <c r="P275" s="33" t="str">
        <f>_xlfn.XLOOKUP(A:A,Table4_2[Customer ID],Table4_2[Hospital tier])</f>
        <v>tier - 2</v>
      </c>
      <c r="Q275" s="33" t="str">
        <f>_xlfn.XLOOKUP(A:A,'Hospital details'!A:A,'Hospital details'!F:F)</f>
        <v>tier - 3</v>
      </c>
      <c r="R275" s="33" t="str">
        <f>_xlfn.XLOOKUP(Healthcare!A:A,'Hospital details'!A:A,'Hospital details'!G:G)</f>
        <v>R1011</v>
      </c>
      <c r="S275" s="36">
        <f>_xlfn.XLOOKUP(A:A,'Hospital details'!A:A,'Hospital details'!H:H)</f>
        <v>41</v>
      </c>
      <c r="T275" s="8"/>
    </row>
    <row r="276" spans="1:20" ht="18" x14ac:dyDescent="0.35">
      <c r="A276" s="37" t="s">
        <v>280</v>
      </c>
      <c r="B276" s="31" t="str" cm="1">
        <f t="array" ref="B276">_xlfn.XLOOKUP(_xlfn.SINGLE(A:A),'Customer Name'!A:A,Table14_3[[#All],[Title]])</f>
        <v>Mr</v>
      </c>
      <c r="C276" s="32" t="str" cm="1">
        <f t="array" ref="C276">_xlfn.XLOOKUP(_xlfn.SINGLE(A:A),'Customer Name'!A:A,Table14_3[[#All],[First Name]])</f>
        <v>Shawn P</v>
      </c>
      <c r="D276" s="32" t="str" cm="1">
        <f t="array" ref="D276">_xlfn.XLOOKUP(_xlfn.SINGLE(A:A),'Customer Name'!A:A,Table14_3[[#All],[Last Name]])</f>
        <v>Jackson</v>
      </c>
      <c r="E276" s="32">
        <f>_xlfn.XLOOKUP(A:A,'Medical Examination'!A:A,'Medical Examination'!B:B)</f>
        <v>44.44</v>
      </c>
      <c r="F276" s="32">
        <f>_xlfn.XLOOKUP(A:A,'Medical Examination'!A:A,'Medical Examination'!C:C)</f>
        <v>4.9000000000000004</v>
      </c>
      <c r="G276" s="33" t="str">
        <f>_xlfn.XLOOKUP(A:A,'Medical Examination'!A:A,'Medical Examination'!D:D)</f>
        <v>yes</v>
      </c>
      <c r="H276" s="33" t="str">
        <f>_xlfn.XLOOKUP(A:A,'Medical Examination'!A:A,'Medical Examination'!E:E)</f>
        <v>No</v>
      </c>
      <c r="I276" s="33" t="str">
        <f>_xlfn.XLOOKUP(A:A,'Medical Examination'!A:A,'Medical Examination'!F:F)</f>
        <v>No</v>
      </c>
      <c r="J276" s="33">
        <f>_xlfn.XLOOKUP(A:A,'Medical Examination'!A:A,'Medical Examination'!G:G)</f>
        <v>1</v>
      </c>
      <c r="K276" s="33" t="str">
        <f>_xlfn.XLOOKUP(A:A,'Medical Examination'!A:A,'Medical Examination'!H:H)</f>
        <v>yes</v>
      </c>
      <c r="L276" s="32" t="str">
        <f>_xlfn.XLOOKUP(A:A,'Medical Examination'!A:A,'Medical Examination'!I:I)</f>
        <v>Obesity</v>
      </c>
      <c r="M276" s="31" t="str">
        <f>_xlfn.XLOOKUP(A:A,'Medical Examination'!A:A,'Medical Examination'!J:J)</f>
        <v>Normal</v>
      </c>
      <c r="N276" s="34">
        <f>_xlfn.XLOOKUP(Healthcare!A:A,Table4_2[Customer ID],Table4_2[Date of Birth])</f>
        <v>35037</v>
      </c>
      <c r="O276" s="35">
        <f>_xlfn.XLOOKUP(A:A,Table4_2[Customer ID],Table4_2[Charges])</f>
        <v>32827.51</v>
      </c>
      <c r="P276" s="33" t="str">
        <f>_xlfn.XLOOKUP(A:A,Table4_2[Customer ID],Table4_2[Hospital tier])</f>
        <v>tier - 1</v>
      </c>
      <c r="Q276" s="33" t="str">
        <f>_xlfn.XLOOKUP(A:A,'Hospital details'!A:A,'Hospital details'!F:F)</f>
        <v>tier - 2</v>
      </c>
      <c r="R276" s="33" t="str">
        <f>_xlfn.XLOOKUP(Healthcare!A:A,'Hospital details'!A:A,'Hospital details'!G:G)</f>
        <v>R1011</v>
      </c>
      <c r="S276" s="36">
        <f>_xlfn.XLOOKUP(A:A,'Hospital details'!A:A,'Hospital details'!H:H)</f>
        <v>27</v>
      </c>
      <c r="T276" s="8"/>
    </row>
    <row r="277" spans="1:20" ht="18" x14ac:dyDescent="0.35">
      <c r="A277" s="37" t="s">
        <v>281</v>
      </c>
      <c r="B277" s="31" t="str" cm="1">
        <f t="array" ref="B277">_xlfn.XLOOKUP(_xlfn.SINGLE(A:A),'Customer Name'!A:A,Table14_3[[#All],[Title]])</f>
        <v>Ms</v>
      </c>
      <c r="C277" s="32" t="str" cm="1">
        <f t="array" ref="C277">_xlfn.XLOOKUP(_xlfn.SINGLE(A:A),'Customer Name'!A:A,Table14_3[[#All],[First Name]])</f>
        <v>Matt</v>
      </c>
      <c r="D277" s="32" t="str" cm="1">
        <f t="array" ref="D277">_xlfn.XLOOKUP(_xlfn.SINGLE(A:A),'Customer Name'!A:A,Table14_3[[#All],[Last Name]])</f>
        <v>Ozahowski</v>
      </c>
      <c r="E277" s="32">
        <f>_xlfn.XLOOKUP(A:A,'Medical Examination'!A:A,'Medical Examination'!B:B)</f>
        <v>28.31</v>
      </c>
      <c r="F277" s="32">
        <f>_xlfn.XLOOKUP(A:A,'Medical Examination'!A:A,'Medical Examination'!C:C)</f>
        <v>5.33</v>
      </c>
      <c r="G277" s="33" t="str">
        <f>_xlfn.XLOOKUP(A:A,'Medical Examination'!A:A,'Medical Examination'!D:D)</f>
        <v>No</v>
      </c>
      <c r="H277" s="33" t="str">
        <f>_xlfn.XLOOKUP(A:A,'Medical Examination'!A:A,'Medical Examination'!E:E)</f>
        <v>No</v>
      </c>
      <c r="I277" s="33" t="str">
        <f>_xlfn.XLOOKUP(A:A,'Medical Examination'!A:A,'Medical Examination'!F:F)</f>
        <v>No</v>
      </c>
      <c r="J277" s="33">
        <f>_xlfn.XLOOKUP(A:A,'Medical Examination'!A:A,'Medical Examination'!G:G)</f>
        <v>0</v>
      </c>
      <c r="K277" s="33" t="str">
        <f>_xlfn.XLOOKUP(A:A,'Medical Examination'!A:A,'Medical Examination'!H:H)</f>
        <v>yes</v>
      </c>
      <c r="L277" s="32" t="str">
        <f>_xlfn.XLOOKUP(A:A,'Medical Examination'!A:A,'Medical Examination'!I:I)</f>
        <v>Overweight</v>
      </c>
      <c r="M277" s="31" t="str">
        <f>_xlfn.XLOOKUP(A:A,'Medical Examination'!A:A,'Medical Examination'!J:J)</f>
        <v>Normal</v>
      </c>
      <c r="N277" s="34">
        <f>_xlfn.XLOOKUP(Healthcare!A:A,Table4_2[Customer ID],Table4_2[Date of Birth])</f>
        <v>29567</v>
      </c>
      <c r="O277" s="35">
        <f>_xlfn.XLOOKUP(A:A,Table4_2[Customer ID],Table4_2[Charges])</f>
        <v>32787.46</v>
      </c>
      <c r="P277" s="33" t="str">
        <f>_xlfn.XLOOKUP(A:A,Table4_2[Customer ID],Table4_2[Hospital tier])</f>
        <v>tier - 1</v>
      </c>
      <c r="Q277" s="33" t="str">
        <f>_xlfn.XLOOKUP(A:A,'Hospital details'!A:A,'Hospital details'!F:F)</f>
        <v>tier - 3</v>
      </c>
      <c r="R277" s="33" t="str">
        <f>_xlfn.XLOOKUP(Healthcare!A:A,'Hospital details'!A:A,'Hospital details'!G:G)</f>
        <v>R1012</v>
      </c>
      <c r="S277" s="36">
        <f>_xlfn.XLOOKUP(A:A,'Hospital details'!A:A,'Hospital details'!H:H)</f>
        <v>42</v>
      </c>
      <c r="T277" s="8"/>
    </row>
    <row r="278" spans="1:20" ht="18" x14ac:dyDescent="0.35">
      <c r="A278" s="37" t="s">
        <v>282</v>
      </c>
      <c r="B278" s="31" t="str" cm="1">
        <f t="array" ref="B278">_xlfn.XLOOKUP(_xlfn.SINGLE(A:A),'Customer Name'!A:A,Table14_3[[#All],[Title]])</f>
        <v>Mr</v>
      </c>
      <c r="C278" s="32" t="str" cm="1">
        <f t="array" ref="C278">_xlfn.XLOOKUP(_xlfn.SINGLE(A:A),'Customer Name'!A:A,Table14_3[[#All],[First Name]])</f>
        <v>Nathaniel</v>
      </c>
      <c r="D278" s="32" t="str" cm="1">
        <f t="array" ref="D278">_xlfn.XLOOKUP(_xlfn.SINGLE(A:A),'Customer Name'!A:A,Table14_3[[#All],[Last Name]])</f>
        <v>Guthals</v>
      </c>
      <c r="E278" s="32">
        <f>_xlfn.XLOOKUP(A:A,'Medical Examination'!A:A,'Medical Examination'!B:B)</f>
        <v>25.05</v>
      </c>
      <c r="F278" s="32">
        <f>_xlfn.XLOOKUP(A:A,'Medical Examination'!A:A,'Medical Examination'!C:C)</f>
        <v>4.6100000000000003</v>
      </c>
      <c r="G278" s="33" t="str">
        <f>_xlfn.XLOOKUP(A:A,'Medical Examination'!A:A,'Medical Examination'!D:D)</f>
        <v>No</v>
      </c>
      <c r="H278" s="33" t="str">
        <f>_xlfn.XLOOKUP(A:A,'Medical Examination'!A:A,'Medical Examination'!E:E)</f>
        <v>No</v>
      </c>
      <c r="I278" s="33" t="str">
        <f>_xlfn.XLOOKUP(A:A,'Medical Examination'!A:A,'Medical Examination'!F:F)</f>
        <v>No</v>
      </c>
      <c r="J278" s="33">
        <f>_xlfn.XLOOKUP(A:A,'Medical Examination'!A:A,'Medical Examination'!G:G)</f>
        <v>2</v>
      </c>
      <c r="K278" s="33" t="str">
        <f>_xlfn.XLOOKUP(A:A,'Medical Examination'!A:A,'Medical Examination'!H:H)</f>
        <v>yes</v>
      </c>
      <c r="L278" s="32" t="str">
        <f>_xlfn.XLOOKUP(A:A,'Medical Examination'!A:A,'Medical Examination'!I:I)</f>
        <v>Overweight</v>
      </c>
      <c r="M278" s="31" t="str">
        <f>_xlfn.XLOOKUP(A:A,'Medical Examination'!A:A,'Medical Examination'!J:J)</f>
        <v>Normal</v>
      </c>
      <c r="N278" s="34">
        <f>_xlfn.XLOOKUP(Healthcare!A:A,Table4_2[Customer ID],Table4_2[Date of Birth])</f>
        <v>26610</v>
      </c>
      <c r="O278" s="35">
        <f>_xlfn.XLOOKUP(A:A,Table4_2[Customer ID],Table4_2[Charges])</f>
        <v>32765.33</v>
      </c>
      <c r="P278" s="33" t="str">
        <f>_xlfn.XLOOKUP(A:A,Table4_2[Customer ID],Table4_2[Hospital tier])</f>
        <v>tier - 2</v>
      </c>
      <c r="Q278" s="33" t="str">
        <f>_xlfn.XLOOKUP(A:A,'Hospital details'!A:A,'Hospital details'!F:F)</f>
        <v>tier - 2</v>
      </c>
      <c r="R278" s="33" t="str">
        <f>_xlfn.XLOOKUP(Healthcare!A:A,'Hospital details'!A:A,'Hospital details'!G:G)</f>
        <v>R1012</v>
      </c>
      <c r="S278" s="36">
        <f>_xlfn.XLOOKUP(A:A,'Hospital details'!A:A,'Hospital details'!H:H)</f>
        <v>50</v>
      </c>
      <c r="T278" s="8"/>
    </row>
    <row r="279" spans="1:20" ht="18" x14ac:dyDescent="0.35">
      <c r="A279" s="37" t="s">
        <v>283</v>
      </c>
      <c r="B279" s="31" t="str" cm="1">
        <f t="array" ref="B279">_xlfn.XLOOKUP(_xlfn.SINGLE(A:A),'Customer Name'!A:A,Table14_3[[#All],[Title]])</f>
        <v>Mr</v>
      </c>
      <c r="C279" s="32" t="str" cm="1">
        <f t="array" ref="C279">_xlfn.XLOOKUP(_xlfn.SINGLE(A:A),'Customer Name'!A:A,Table14_3[[#All],[First Name]])</f>
        <v>Kevin D</v>
      </c>
      <c r="D279" s="32" t="str" cm="1">
        <f t="array" ref="D279">_xlfn.XLOOKUP(_xlfn.SINGLE(A:A),'Customer Name'!A:A,Table14_3[[#All],[Last Name]])</f>
        <v>Yates</v>
      </c>
      <c r="E279" s="32">
        <f>_xlfn.XLOOKUP(A:A,'Medical Examination'!A:A,'Medical Examination'!B:B)</f>
        <v>28.34</v>
      </c>
      <c r="F279" s="32">
        <f>_xlfn.XLOOKUP(A:A,'Medical Examination'!A:A,'Medical Examination'!C:C)</f>
        <v>8.18</v>
      </c>
      <c r="G279" s="33" t="str">
        <f>_xlfn.XLOOKUP(A:A,'Medical Examination'!A:A,'Medical Examination'!D:D)</f>
        <v>No</v>
      </c>
      <c r="H279" s="33" t="str">
        <f>_xlfn.XLOOKUP(A:A,'Medical Examination'!A:A,'Medical Examination'!E:E)</f>
        <v>No</v>
      </c>
      <c r="I279" s="33" t="str">
        <f>_xlfn.XLOOKUP(A:A,'Medical Examination'!A:A,'Medical Examination'!F:F)</f>
        <v>No</v>
      </c>
      <c r="J279" s="33">
        <f>_xlfn.XLOOKUP(A:A,'Medical Examination'!A:A,'Medical Examination'!G:G)</f>
        <v>0</v>
      </c>
      <c r="K279" s="33" t="str">
        <f>_xlfn.XLOOKUP(A:A,'Medical Examination'!A:A,'Medical Examination'!H:H)</f>
        <v>yes</v>
      </c>
      <c r="L279" s="32" t="str">
        <f>_xlfn.XLOOKUP(A:A,'Medical Examination'!A:A,'Medical Examination'!I:I)</f>
        <v>Overweight</v>
      </c>
      <c r="M279" s="31" t="str">
        <f>_xlfn.XLOOKUP(A:A,'Medical Examination'!A:A,'Medical Examination'!J:J)</f>
        <v>Diabetic</v>
      </c>
      <c r="N279" s="34">
        <f>_xlfn.XLOOKUP(Healthcare!A:A,Table4_2[Customer ID],Table4_2[Date of Birth])</f>
        <v>27369</v>
      </c>
      <c r="O279" s="35">
        <f>_xlfn.XLOOKUP(A:A,Table4_2[Customer ID],Table4_2[Charges])</f>
        <v>32760.48</v>
      </c>
      <c r="P279" s="33" t="str">
        <f>_xlfn.XLOOKUP(A:A,Table4_2[Customer ID],Table4_2[Hospital tier])</f>
        <v>tier - 1</v>
      </c>
      <c r="Q279" s="33" t="str">
        <f>_xlfn.XLOOKUP(A:A,'Hospital details'!A:A,'Hospital details'!F:F)</f>
        <v>tier - 1</v>
      </c>
      <c r="R279" s="33" t="str">
        <f>_xlfn.XLOOKUP(Healthcare!A:A,'Hospital details'!A:A,'Hospital details'!G:G)</f>
        <v>R1011</v>
      </c>
      <c r="S279" s="36">
        <f>_xlfn.XLOOKUP(A:A,'Hospital details'!A:A,'Hospital details'!H:H)</f>
        <v>48</v>
      </c>
      <c r="T279" s="8"/>
    </row>
    <row r="280" spans="1:20" ht="18" x14ac:dyDescent="0.35">
      <c r="A280" s="37" t="s">
        <v>284</v>
      </c>
      <c r="B280" s="31" t="str" cm="1">
        <f t="array" ref="B280">_xlfn.XLOOKUP(_xlfn.SINGLE(A:A),'Customer Name'!A:A,Table14_3[[#All],[Title]])</f>
        <v>Ms</v>
      </c>
      <c r="C280" s="32" t="str" cm="1">
        <f t="array" ref="C280">_xlfn.XLOOKUP(_xlfn.SINGLE(A:A),'Customer Name'!A:A,Table14_3[[#All],[First Name]])</f>
        <v>Joan</v>
      </c>
      <c r="D280" s="32" t="str" cm="1">
        <f t="array" ref="D280">_xlfn.XLOOKUP(_xlfn.SINGLE(A:A),'Customer Name'!A:A,Table14_3[[#All],[Last Name]])</f>
        <v>Samuelson</v>
      </c>
      <c r="E280" s="32">
        <f>_xlfn.XLOOKUP(A:A,'Medical Examination'!A:A,'Medical Examination'!B:B)</f>
        <v>17.765000000000001</v>
      </c>
      <c r="F280" s="32">
        <f>_xlfn.XLOOKUP(A:A,'Medical Examination'!A:A,'Medical Examination'!C:C)</f>
        <v>5.62</v>
      </c>
      <c r="G280" s="33" t="str">
        <f>_xlfn.XLOOKUP(A:A,'Medical Examination'!A:A,'Medical Examination'!D:D)</f>
        <v>No</v>
      </c>
      <c r="H280" s="33" t="str">
        <f>_xlfn.XLOOKUP(A:A,'Medical Examination'!A:A,'Medical Examination'!E:E)</f>
        <v>No</v>
      </c>
      <c r="I280" s="33" t="str">
        <f>_xlfn.XLOOKUP(A:A,'Medical Examination'!A:A,'Medical Examination'!F:F)</f>
        <v>No</v>
      </c>
      <c r="J280" s="33">
        <f>_xlfn.XLOOKUP(A:A,'Medical Examination'!A:A,'Medical Examination'!G:G)</f>
        <v>0</v>
      </c>
      <c r="K280" s="33" t="str">
        <f>_xlfn.XLOOKUP(A:A,'Medical Examination'!A:A,'Medical Examination'!H:H)</f>
        <v>yes</v>
      </c>
      <c r="L280" s="32" t="str">
        <f>_xlfn.XLOOKUP(A:A,'Medical Examination'!A:A,'Medical Examination'!I:I)</f>
        <v>Under  Weight</v>
      </c>
      <c r="M280" s="31" t="str">
        <f>_xlfn.XLOOKUP(A:A,'Medical Examination'!A:A,'Medical Examination'!J:J)</f>
        <v>Normal</v>
      </c>
      <c r="N280" s="34">
        <f>_xlfn.XLOOKUP(Healthcare!A:A,Table4_2[Customer ID],Table4_2[Date of Birth])</f>
        <v>33063</v>
      </c>
      <c r="O280" s="35">
        <f>_xlfn.XLOOKUP(A:A,Table4_2[Customer ID],Table4_2[Charges])</f>
        <v>32734.19</v>
      </c>
      <c r="P280" s="33" t="str">
        <f>_xlfn.XLOOKUP(A:A,Table4_2[Customer ID],Table4_2[Hospital tier])</f>
        <v>tier - 2</v>
      </c>
      <c r="Q280" s="33" t="str">
        <f>_xlfn.XLOOKUP(A:A,'Hospital details'!A:A,'Hospital details'!F:F)</f>
        <v>tier - 1</v>
      </c>
      <c r="R280" s="33" t="str">
        <f>_xlfn.XLOOKUP(Healthcare!A:A,'Hospital details'!A:A,'Hospital details'!G:G)</f>
        <v>R1012</v>
      </c>
      <c r="S280" s="36">
        <f>_xlfn.XLOOKUP(A:A,'Hospital details'!A:A,'Hospital details'!H:H)</f>
        <v>32</v>
      </c>
      <c r="T280" s="8"/>
    </row>
    <row r="281" spans="1:20" ht="18" x14ac:dyDescent="0.35">
      <c r="A281" s="37" t="s">
        <v>285</v>
      </c>
      <c r="B281" s="31" t="str" cm="1">
        <f t="array" ref="B281">_xlfn.XLOOKUP(_xlfn.SINGLE(A:A),'Customer Name'!A:A,Table14_3[[#All],[Title]])</f>
        <v>Ms</v>
      </c>
      <c r="C281" s="32" t="str" cm="1">
        <f t="array" ref="C281">_xlfn.XLOOKUP(_xlfn.SINGLE(A:A),'Customer Name'!A:A,Table14_3[[#All],[First Name]])</f>
        <v>Christopher A</v>
      </c>
      <c r="D281" s="32" t="str" cm="1">
        <f t="array" ref="D281">_xlfn.XLOOKUP(_xlfn.SINGLE(A:A),'Customer Name'!A:A,Table14_3[[#All],[Last Name]])</f>
        <v>Lemos</v>
      </c>
      <c r="E281" s="32">
        <f>_xlfn.XLOOKUP(A:A,'Medical Examination'!A:A,'Medical Examination'!B:B)</f>
        <v>36.119999999999997</v>
      </c>
      <c r="F281" s="32">
        <f>_xlfn.XLOOKUP(A:A,'Medical Examination'!A:A,'Medical Examination'!C:C)</f>
        <v>5.82</v>
      </c>
      <c r="G281" s="33" t="str">
        <f>_xlfn.XLOOKUP(A:A,'Medical Examination'!A:A,'Medical Examination'!D:D)</f>
        <v>No</v>
      </c>
      <c r="H281" s="33" t="str">
        <f>_xlfn.XLOOKUP(A:A,'Medical Examination'!A:A,'Medical Examination'!E:E)</f>
        <v>No</v>
      </c>
      <c r="I281" s="33" t="str">
        <f>_xlfn.XLOOKUP(A:A,'Medical Examination'!A:A,'Medical Examination'!F:F)</f>
        <v>No</v>
      </c>
      <c r="J281" s="33">
        <f>_xlfn.XLOOKUP(A:A,'Medical Examination'!A:A,'Medical Examination'!G:G)</f>
        <v>0</v>
      </c>
      <c r="K281" s="33" t="str">
        <f>_xlfn.XLOOKUP(A:A,'Medical Examination'!A:A,'Medical Examination'!H:H)</f>
        <v>yes</v>
      </c>
      <c r="L281" s="32" t="str">
        <f>_xlfn.XLOOKUP(A:A,'Medical Examination'!A:A,'Medical Examination'!I:I)</f>
        <v>Obesity</v>
      </c>
      <c r="M281" s="31" t="str">
        <f>_xlfn.XLOOKUP(A:A,'Medical Examination'!A:A,'Medical Examination'!J:J)</f>
        <v>Prediabetic</v>
      </c>
      <c r="N281" s="34">
        <f>_xlfn.XLOOKUP(Healthcare!A:A,Table4_2[Customer ID],Table4_2[Date of Birth])</f>
        <v>33146</v>
      </c>
      <c r="O281" s="35">
        <f>_xlfn.XLOOKUP(A:A,Table4_2[Customer ID],Table4_2[Charges])</f>
        <v>32716.2</v>
      </c>
      <c r="P281" s="33" t="str">
        <f>_xlfn.XLOOKUP(A:A,Table4_2[Customer ID],Table4_2[Hospital tier])</f>
        <v>tier - 1</v>
      </c>
      <c r="Q281" s="33" t="str">
        <f>_xlfn.XLOOKUP(A:A,'Hospital details'!A:A,'Hospital details'!F:F)</f>
        <v>tier - 2</v>
      </c>
      <c r="R281" s="33" t="str">
        <f>_xlfn.XLOOKUP(Healthcare!A:A,'Hospital details'!A:A,'Hospital details'!G:G)</f>
        <v>R1011</v>
      </c>
      <c r="S281" s="36">
        <f>_xlfn.XLOOKUP(A:A,'Hospital details'!A:A,'Hospital details'!H:H)</f>
        <v>32</v>
      </c>
      <c r="T281" s="8"/>
    </row>
    <row r="282" spans="1:20" ht="18" x14ac:dyDescent="0.35">
      <c r="A282" s="37" t="s">
        <v>286</v>
      </c>
      <c r="B282" s="31" t="str" cm="1">
        <f t="array" ref="B282">_xlfn.XLOOKUP(_xlfn.SINGLE(A:A),'Customer Name'!A:A,Table14_3[[#All],[Title]])</f>
        <v>Mr</v>
      </c>
      <c r="C282" s="32" t="str" cm="1">
        <f t="array" ref="C282">_xlfn.XLOOKUP(_xlfn.SINGLE(A:A),'Customer Name'!A:A,Table14_3[[#All],[First Name]])</f>
        <v>Kacy L</v>
      </c>
      <c r="D282" s="32" t="str" cm="1">
        <f t="array" ref="D282">_xlfn.XLOOKUP(_xlfn.SINGLE(A:A),'Customer Name'!A:A,Table14_3[[#All],[Last Name]])</f>
        <v>Seynders</v>
      </c>
      <c r="E282" s="32">
        <f>_xlfn.XLOOKUP(A:A,'Medical Examination'!A:A,'Medical Examination'!B:B)</f>
        <v>23.19</v>
      </c>
      <c r="F282" s="32">
        <f>_xlfn.XLOOKUP(A:A,'Medical Examination'!A:A,'Medical Examination'!C:C)</f>
        <v>7.66</v>
      </c>
      <c r="G282" s="33" t="str">
        <f>_xlfn.XLOOKUP(A:A,'Medical Examination'!A:A,'Medical Examination'!D:D)</f>
        <v>No</v>
      </c>
      <c r="H282" s="33" t="str">
        <f>_xlfn.XLOOKUP(A:A,'Medical Examination'!A:A,'Medical Examination'!E:E)</f>
        <v>No</v>
      </c>
      <c r="I282" s="33" t="str">
        <f>_xlfn.XLOOKUP(A:A,'Medical Examination'!A:A,'Medical Examination'!F:F)</f>
        <v>No</v>
      </c>
      <c r="J282" s="33">
        <f>_xlfn.XLOOKUP(A:A,'Medical Examination'!A:A,'Medical Examination'!G:G)</f>
        <v>0</v>
      </c>
      <c r="K282" s="33" t="str">
        <f>_xlfn.XLOOKUP(A:A,'Medical Examination'!A:A,'Medical Examination'!H:H)</f>
        <v>yes</v>
      </c>
      <c r="L282" s="32" t="str">
        <f>_xlfn.XLOOKUP(A:A,'Medical Examination'!A:A,'Medical Examination'!I:I)</f>
        <v>Normal Weight</v>
      </c>
      <c r="M282" s="31" t="str">
        <f>_xlfn.XLOOKUP(A:A,'Medical Examination'!A:A,'Medical Examination'!J:J)</f>
        <v>Diabetic</v>
      </c>
      <c r="N282" s="34">
        <f>_xlfn.XLOOKUP(Healthcare!A:A,Table4_2[Customer ID],Table4_2[Date of Birth])</f>
        <v>25143</v>
      </c>
      <c r="O282" s="35">
        <f>_xlfn.XLOOKUP(A:A,Table4_2[Customer ID],Table4_2[Charges])</f>
        <v>32686.080000000002</v>
      </c>
      <c r="P282" s="33" t="str">
        <f>_xlfn.XLOOKUP(A:A,Table4_2[Customer ID],Table4_2[Hospital tier])</f>
        <v>tier - 2</v>
      </c>
      <c r="Q282" s="33" t="str">
        <f>_xlfn.XLOOKUP(A:A,'Hospital details'!A:A,'Hospital details'!F:F)</f>
        <v>tier - 3</v>
      </c>
      <c r="R282" s="33" t="str">
        <f>_xlfn.XLOOKUP(Healthcare!A:A,'Hospital details'!A:A,'Hospital details'!G:G)</f>
        <v>R1011</v>
      </c>
      <c r="S282" s="36">
        <f>_xlfn.XLOOKUP(A:A,'Hospital details'!A:A,'Hospital details'!H:H)</f>
        <v>54</v>
      </c>
      <c r="T282" s="8"/>
    </row>
    <row r="283" spans="1:20" ht="18" x14ac:dyDescent="0.35">
      <c r="A283" s="37" t="s">
        <v>287</v>
      </c>
      <c r="B283" s="31" t="str" cm="1">
        <f t="array" ref="B283">_xlfn.XLOOKUP(_xlfn.SINGLE(A:A),'Customer Name'!A:A,Table14_3[[#All],[Title]])</f>
        <v>Mr</v>
      </c>
      <c r="C283" s="32" t="str" cm="1">
        <f t="array" ref="C283">_xlfn.XLOOKUP(_xlfn.SINGLE(A:A),'Customer Name'!A:A,Table14_3[[#All],[First Name]])</f>
        <v>Benjamin H</v>
      </c>
      <c r="D283" s="32" t="str" cm="1">
        <f t="array" ref="D283">_xlfn.XLOOKUP(_xlfn.SINGLE(A:A),'Customer Name'!A:A,Table14_3[[#All],[Last Name]])</f>
        <v>Saunders</v>
      </c>
      <c r="E283" s="32">
        <f>_xlfn.XLOOKUP(A:A,'Medical Examination'!A:A,'Medical Examination'!B:B)</f>
        <v>35.99</v>
      </c>
      <c r="F283" s="32">
        <f>_xlfn.XLOOKUP(A:A,'Medical Examination'!A:A,'Medical Examination'!C:C)</f>
        <v>4.2300000000000004</v>
      </c>
      <c r="G283" s="33" t="str">
        <f>_xlfn.XLOOKUP(A:A,'Medical Examination'!A:A,'Medical Examination'!D:D)</f>
        <v>No</v>
      </c>
      <c r="H283" s="33" t="str">
        <f>_xlfn.XLOOKUP(A:A,'Medical Examination'!A:A,'Medical Examination'!E:E)</f>
        <v>No</v>
      </c>
      <c r="I283" s="33" t="str">
        <f>_xlfn.XLOOKUP(A:A,'Medical Examination'!A:A,'Medical Examination'!F:F)</f>
        <v>No</v>
      </c>
      <c r="J283" s="33">
        <f>_xlfn.XLOOKUP(A:A,'Medical Examination'!A:A,'Medical Examination'!G:G)</f>
        <v>0</v>
      </c>
      <c r="K283" s="33" t="str">
        <f>_xlfn.XLOOKUP(A:A,'Medical Examination'!A:A,'Medical Examination'!H:H)</f>
        <v>yes</v>
      </c>
      <c r="L283" s="32" t="str">
        <f>_xlfn.XLOOKUP(A:A,'Medical Examination'!A:A,'Medical Examination'!I:I)</f>
        <v>Obesity</v>
      </c>
      <c r="M283" s="31" t="str">
        <f>_xlfn.XLOOKUP(A:A,'Medical Examination'!A:A,'Medical Examination'!J:J)</f>
        <v>Normal</v>
      </c>
      <c r="N283" s="34">
        <f>_xlfn.XLOOKUP(Healthcare!A:A,Table4_2[Customer ID],Table4_2[Date of Birth])</f>
        <v>33067</v>
      </c>
      <c r="O283" s="35">
        <f>_xlfn.XLOOKUP(A:A,Table4_2[Customer ID],Table4_2[Charges])</f>
        <v>32672.11</v>
      </c>
      <c r="P283" s="33" t="str">
        <f>_xlfn.XLOOKUP(A:A,Table4_2[Customer ID],Table4_2[Hospital tier])</f>
        <v>tier - 1</v>
      </c>
      <c r="Q283" s="33" t="str">
        <f>_xlfn.XLOOKUP(A:A,'Hospital details'!A:A,'Hospital details'!F:F)</f>
        <v>tier - 1</v>
      </c>
      <c r="R283" s="33" t="str">
        <f>_xlfn.XLOOKUP(Healthcare!A:A,'Hospital details'!A:A,'Hospital details'!G:G)</f>
        <v>R1011</v>
      </c>
      <c r="S283" s="36">
        <f>_xlfn.XLOOKUP(A:A,'Hospital details'!A:A,'Hospital details'!H:H)</f>
        <v>32</v>
      </c>
      <c r="T283" s="8"/>
    </row>
    <row r="284" spans="1:20" ht="18" x14ac:dyDescent="0.35">
      <c r="A284" s="37" t="s">
        <v>288</v>
      </c>
      <c r="B284" s="31" t="str" cm="1">
        <f t="array" ref="B284">_xlfn.XLOOKUP(_xlfn.SINGLE(A:A),'Customer Name'!A:A,Table14_3[[#All],[Title]])</f>
        <v>Ms</v>
      </c>
      <c r="C284" s="32" t="str" cm="1">
        <f t="array" ref="C284">_xlfn.XLOOKUP(_xlfn.SINGLE(A:A),'Customer Name'!A:A,Table14_3[[#All],[First Name]])</f>
        <v>Xaviour J</v>
      </c>
      <c r="D284" s="32" t="str" cm="1">
        <f t="array" ref="D284">_xlfn.XLOOKUP(_xlfn.SINGLE(A:A),'Customer Name'!A:A,Table14_3[[#All],[Last Name]])</f>
        <v>Walker</v>
      </c>
      <c r="E284" s="32">
        <f>_xlfn.XLOOKUP(A:A,'Medical Examination'!A:A,'Medical Examination'!B:B)</f>
        <v>30.25</v>
      </c>
      <c r="F284" s="32">
        <f>_xlfn.XLOOKUP(A:A,'Medical Examination'!A:A,'Medical Examination'!C:C)</f>
        <v>5.58</v>
      </c>
      <c r="G284" s="33" t="str">
        <f>_xlfn.XLOOKUP(A:A,'Medical Examination'!A:A,'Medical Examination'!D:D)</f>
        <v>No</v>
      </c>
      <c r="H284" s="33" t="str">
        <f>_xlfn.XLOOKUP(A:A,'Medical Examination'!A:A,'Medical Examination'!E:E)</f>
        <v>No</v>
      </c>
      <c r="I284" s="33" t="str">
        <f>_xlfn.XLOOKUP(A:A,'Medical Examination'!A:A,'Medical Examination'!F:F)</f>
        <v>Yes</v>
      </c>
      <c r="J284" s="33">
        <f>_xlfn.XLOOKUP(A:A,'Medical Examination'!A:A,'Medical Examination'!G:G)</f>
        <v>1</v>
      </c>
      <c r="K284" s="33" t="str">
        <f>_xlfn.XLOOKUP(A:A,'Medical Examination'!A:A,'Medical Examination'!H:H)</f>
        <v>yes</v>
      </c>
      <c r="L284" s="32" t="str">
        <f>_xlfn.XLOOKUP(A:A,'Medical Examination'!A:A,'Medical Examination'!I:I)</f>
        <v>Obesity</v>
      </c>
      <c r="M284" s="31" t="str">
        <f>_xlfn.XLOOKUP(A:A,'Medical Examination'!A:A,'Medical Examination'!J:J)</f>
        <v>Normal</v>
      </c>
      <c r="N284" s="34">
        <f>_xlfn.XLOOKUP(Healthcare!A:A,Table4_2[Customer ID],Table4_2[Date of Birth])</f>
        <v>37902</v>
      </c>
      <c r="O284" s="35">
        <f>_xlfn.XLOOKUP(A:A,Table4_2[Customer ID],Table4_2[Charges])</f>
        <v>32548.34</v>
      </c>
      <c r="P284" s="33" t="str">
        <f>_xlfn.XLOOKUP(A:A,Table4_2[Customer ID],Table4_2[Hospital tier])</f>
        <v>tier - 1</v>
      </c>
      <c r="Q284" s="33" t="str">
        <f>_xlfn.XLOOKUP(A:A,'Hospital details'!A:A,'Hospital details'!F:F)</f>
        <v>tier - 2</v>
      </c>
      <c r="R284" s="33" t="str">
        <f>_xlfn.XLOOKUP(Healthcare!A:A,'Hospital details'!A:A,'Hospital details'!G:G)</f>
        <v>R1013</v>
      </c>
      <c r="S284" s="36">
        <f>_xlfn.XLOOKUP(A:A,'Hospital details'!A:A,'Hospital details'!H:H)</f>
        <v>19</v>
      </c>
      <c r="T284" s="8"/>
    </row>
    <row r="285" spans="1:20" ht="18" x14ac:dyDescent="0.35">
      <c r="A285" s="37" t="s">
        <v>289</v>
      </c>
      <c r="B285" s="31" t="str" cm="1">
        <f t="array" ref="B285">_xlfn.XLOOKUP(_xlfn.SINGLE(A:A),'Customer Name'!A:A,Table14_3[[#All],[Title]])</f>
        <v>Mr</v>
      </c>
      <c r="C285" s="32" t="str" cm="1">
        <f t="array" ref="C285">_xlfn.XLOOKUP(_xlfn.SINGLE(A:A),'Customer Name'!A:A,Table14_3[[#All],[First Name]])</f>
        <v>Michael T</v>
      </c>
      <c r="D285" s="32" t="str" cm="1">
        <f t="array" ref="D285">_xlfn.XLOOKUP(_xlfn.SINGLE(A:A),'Customer Name'!A:A,Table14_3[[#All],[Last Name]])</f>
        <v>Lam</v>
      </c>
      <c r="E285" s="32">
        <f>_xlfn.XLOOKUP(A:A,'Medical Examination'!A:A,'Medical Examination'!B:B)</f>
        <v>26.24</v>
      </c>
      <c r="F285" s="32">
        <f>_xlfn.XLOOKUP(A:A,'Medical Examination'!A:A,'Medical Examination'!C:C)</f>
        <v>6.26</v>
      </c>
      <c r="G285" s="33" t="str">
        <f>_xlfn.XLOOKUP(A:A,'Medical Examination'!A:A,'Medical Examination'!D:D)</f>
        <v>yes</v>
      </c>
      <c r="H285" s="33" t="str">
        <f>_xlfn.XLOOKUP(A:A,'Medical Examination'!A:A,'Medical Examination'!E:E)</f>
        <v>No</v>
      </c>
      <c r="I285" s="33" t="str">
        <f>_xlfn.XLOOKUP(A:A,'Medical Examination'!A:A,'Medical Examination'!F:F)</f>
        <v>No</v>
      </c>
      <c r="J285" s="33">
        <f>_xlfn.XLOOKUP(A:A,'Medical Examination'!A:A,'Medical Examination'!G:G)</f>
        <v>0</v>
      </c>
      <c r="K285" s="33" t="str">
        <f>_xlfn.XLOOKUP(A:A,'Medical Examination'!A:A,'Medical Examination'!H:H)</f>
        <v>yes</v>
      </c>
      <c r="L285" s="32" t="str">
        <f>_xlfn.XLOOKUP(A:A,'Medical Examination'!A:A,'Medical Examination'!I:I)</f>
        <v>Overweight</v>
      </c>
      <c r="M285" s="31" t="str">
        <f>_xlfn.XLOOKUP(A:A,'Medical Examination'!A:A,'Medical Examination'!J:J)</f>
        <v>Prediabetic</v>
      </c>
      <c r="N285" s="34">
        <f>_xlfn.XLOOKUP(Healthcare!A:A,Table4_2[Customer ID],Table4_2[Date of Birth])</f>
        <v>28022</v>
      </c>
      <c r="O285" s="35">
        <f>_xlfn.XLOOKUP(A:A,Table4_2[Customer ID],Table4_2[Charges])</f>
        <v>32485.46</v>
      </c>
      <c r="P285" s="33" t="str">
        <f>_xlfn.XLOOKUP(A:A,Table4_2[Customer ID],Table4_2[Hospital tier])</f>
        <v>tier - 2</v>
      </c>
      <c r="Q285" s="33" t="str">
        <f>_xlfn.XLOOKUP(A:A,'Hospital details'!A:A,'Hospital details'!F:F)</f>
        <v>tier - 1</v>
      </c>
      <c r="R285" s="33" t="str">
        <f>_xlfn.XLOOKUP(Healthcare!A:A,'Hospital details'!A:A,'Hospital details'!G:G)</f>
        <v>R1011</v>
      </c>
      <c r="S285" s="36">
        <f>_xlfn.XLOOKUP(A:A,'Hospital details'!A:A,'Hospital details'!H:H)</f>
        <v>46</v>
      </c>
      <c r="T285" s="8"/>
    </row>
    <row r="286" spans="1:20" ht="18" x14ac:dyDescent="0.35">
      <c r="A286" s="37" t="s">
        <v>290</v>
      </c>
      <c r="B286" s="31" t="str" cm="1">
        <f t="array" ref="B286">_xlfn.XLOOKUP(_xlfn.SINGLE(A:A),'Customer Name'!A:A,Table14_3[[#All],[Title]])</f>
        <v>Mr</v>
      </c>
      <c r="C286" s="32" t="str" cm="1">
        <f t="array" ref="C286">_xlfn.XLOOKUP(_xlfn.SINGLE(A:A),'Customer Name'!A:A,Table14_3[[#All],[First Name]])</f>
        <v>Bradley</v>
      </c>
      <c r="D286" s="32" t="str" cm="1">
        <f t="array" ref="D286">_xlfn.XLOOKUP(_xlfn.SINGLE(A:A),'Customer Name'!A:A,Table14_3[[#All],[Last Name]])</f>
        <v>Sweigart</v>
      </c>
      <c r="E286" s="32">
        <f>_xlfn.XLOOKUP(A:A,'Medical Examination'!A:A,'Medical Examination'!B:B)</f>
        <v>31.36</v>
      </c>
      <c r="F286" s="32">
        <f>_xlfn.XLOOKUP(A:A,'Medical Examination'!A:A,'Medical Examination'!C:C)</f>
        <v>10.6</v>
      </c>
      <c r="G286" s="33" t="str">
        <f>_xlfn.XLOOKUP(A:A,'Medical Examination'!A:A,'Medical Examination'!D:D)</f>
        <v>yes</v>
      </c>
      <c r="H286" s="33" t="str">
        <f>_xlfn.XLOOKUP(A:A,'Medical Examination'!A:A,'Medical Examination'!E:E)</f>
        <v>No</v>
      </c>
      <c r="I286" s="33" t="str">
        <f>_xlfn.XLOOKUP(A:A,'Medical Examination'!A:A,'Medical Examination'!F:F)</f>
        <v>No</v>
      </c>
      <c r="J286" s="33">
        <f>_xlfn.XLOOKUP(A:A,'Medical Examination'!A:A,'Medical Examination'!G:G)</f>
        <v>0</v>
      </c>
      <c r="K286" s="33" t="str">
        <f>_xlfn.XLOOKUP(A:A,'Medical Examination'!A:A,'Medical Examination'!H:H)</f>
        <v>yes</v>
      </c>
      <c r="L286" s="32" t="str">
        <f>_xlfn.XLOOKUP(A:A,'Medical Examination'!A:A,'Medical Examination'!I:I)</f>
        <v>Obesity</v>
      </c>
      <c r="M286" s="31" t="str">
        <f>_xlfn.XLOOKUP(A:A,'Medical Examination'!A:A,'Medical Examination'!J:J)</f>
        <v>Diabetic</v>
      </c>
      <c r="N286" s="34">
        <f>_xlfn.XLOOKUP(Healthcare!A:A,Table4_2[Customer ID],Table4_2[Date of Birth])</f>
        <v>29856</v>
      </c>
      <c r="O286" s="35">
        <f>_xlfn.XLOOKUP(A:A,Table4_2[Customer ID],Table4_2[Charges])</f>
        <v>32462.35</v>
      </c>
      <c r="P286" s="33" t="str">
        <f>_xlfn.XLOOKUP(A:A,Table4_2[Customer ID],Table4_2[Hospital tier])</f>
        <v>tier - 2</v>
      </c>
      <c r="Q286" s="33" t="str">
        <f>_xlfn.XLOOKUP(A:A,'Hospital details'!A:A,'Hospital details'!F:F)</f>
        <v>tier - 2</v>
      </c>
      <c r="R286" s="33" t="str">
        <f>_xlfn.XLOOKUP(Healthcare!A:A,'Hospital details'!A:A,'Hospital details'!G:G)</f>
        <v>R1011</v>
      </c>
      <c r="S286" s="36">
        <f>_xlfn.XLOOKUP(A:A,'Hospital details'!A:A,'Hospital details'!H:H)</f>
        <v>41</v>
      </c>
      <c r="T286" s="8"/>
    </row>
    <row r="287" spans="1:20" ht="18" x14ac:dyDescent="0.35">
      <c r="A287" s="37" t="s">
        <v>291</v>
      </c>
      <c r="B287" s="31" t="str" cm="1">
        <f t="array" ref="B287">_xlfn.XLOOKUP(_xlfn.SINGLE(A:A),'Customer Name'!A:A,Table14_3[[#All],[Title]])</f>
        <v>Ms</v>
      </c>
      <c r="C287" s="32" t="str" cm="1">
        <f t="array" ref="C287">_xlfn.XLOOKUP(_xlfn.SINGLE(A:A),'Customer Name'!A:A,Table14_3[[#All],[First Name]])</f>
        <v>Andrea</v>
      </c>
      <c r="D287" s="32" t="str" cm="1">
        <f t="array" ref="D287">_xlfn.XLOOKUP(_xlfn.SINGLE(A:A),'Customer Name'!A:A,Table14_3[[#All],[Last Name]])</f>
        <v>Sieczkowski</v>
      </c>
      <c r="E287" s="32">
        <f>_xlfn.XLOOKUP(A:A,'Medical Examination'!A:A,'Medical Examination'!B:B)</f>
        <v>25.69</v>
      </c>
      <c r="F287" s="32">
        <f>_xlfn.XLOOKUP(A:A,'Medical Examination'!A:A,'Medical Examination'!C:C)</f>
        <v>4.78</v>
      </c>
      <c r="G287" s="33" t="str">
        <f>_xlfn.XLOOKUP(A:A,'Medical Examination'!A:A,'Medical Examination'!D:D)</f>
        <v>yes</v>
      </c>
      <c r="H287" s="33" t="str">
        <f>_xlfn.XLOOKUP(A:A,'Medical Examination'!A:A,'Medical Examination'!E:E)</f>
        <v>No</v>
      </c>
      <c r="I287" s="33" t="str">
        <f>_xlfn.XLOOKUP(A:A,'Medical Examination'!A:A,'Medical Examination'!F:F)</f>
        <v>No</v>
      </c>
      <c r="J287" s="33">
        <f>_xlfn.XLOOKUP(A:A,'Medical Examination'!A:A,'Medical Examination'!G:G)</f>
        <v>0</v>
      </c>
      <c r="K287" s="33" t="str">
        <f>_xlfn.XLOOKUP(A:A,'Medical Examination'!A:A,'Medical Examination'!H:H)</f>
        <v>yes</v>
      </c>
      <c r="L287" s="32" t="str">
        <f>_xlfn.XLOOKUP(A:A,'Medical Examination'!A:A,'Medical Examination'!I:I)</f>
        <v>Overweight</v>
      </c>
      <c r="M287" s="31" t="str">
        <f>_xlfn.XLOOKUP(A:A,'Medical Examination'!A:A,'Medical Examination'!J:J)</f>
        <v>Normal</v>
      </c>
      <c r="N287" s="34">
        <f>_xlfn.XLOOKUP(Healthcare!A:A,Table4_2[Customer ID],Table4_2[Date of Birth])</f>
        <v>27981</v>
      </c>
      <c r="O287" s="35">
        <f>_xlfn.XLOOKUP(A:A,Table4_2[Customer ID],Table4_2[Charges])</f>
        <v>32430.22</v>
      </c>
      <c r="P287" s="33" t="str">
        <f>_xlfn.XLOOKUP(A:A,Table4_2[Customer ID],Table4_2[Hospital tier])</f>
        <v>tier - 2</v>
      </c>
      <c r="Q287" s="33" t="str">
        <f>_xlfn.XLOOKUP(A:A,'Hospital details'!A:A,'Hospital details'!F:F)</f>
        <v>tier - 3</v>
      </c>
      <c r="R287" s="33" t="str">
        <f>_xlfn.XLOOKUP(Healthcare!A:A,'Hospital details'!A:A,'Hospital details'!G:G)</f>
        <v>R1011</v>
      </c>
      <c r="S287" s="36">
        <f>_xlfn.XLOOKUP(A:A,'Hospital details'!A:A,'Hospital details'!H:H)</f>
        <v>46</v>
      </c>
      <c r="T287" s="8"/>
    </row>
    <row r="288" spans="1:20" ht="18" x14ac:dyDescent="0.35">
      <c r="A288" s="37" t="s">
        <v>292</v>
      </c>
      <c r="B288" s="31" t="str" cm="1">
        <f t="array" ref="B288">_xlfn.XLOOKUP(_xlfn.SINGLE(A:A),'Customer Name'!A:A,Table14_3[[#All],[Title]])</f>
        <v>Mr</v>
      </c>
      <c r="C288" s="32" t="str" cm="1">
        <f t="array" ref="C288">_xlfn.XLOOKUP(_xlfn.SINGLE(A:A),'Customer Name'!A:A,Table14_3[[#All],[First Name]])</f>
        <v>Nancy M</v>
      </c>
      <c r="D288" s="32" t="str" cm="1">
        <f t="array" ref="D288">_xlfn.XLOOKUP(_xlfn.SINGLE(A:A),'Customer Name'!A:A,Table14_3[[#All],[Last Name]])</f>
        <v>Jurgens</v>
      </c>
      <c r="E288" s="32">
        <f>_xlfn.XLOOKUP(A:A,'Medical Examination'!A:A,'Medical Examination'!B:B)</f>
        <v>25.46</v>
      </c>
      <c r="F288" s="32">
        <f>_xlfn.XLOOKUP(A:A,'Medical Examination'!A:A,'Medical Examination'!C:C)</f>
        <v>6.03</v>
      </c>
      <c r="G288" s="33" t="str">
        <f>_xlfn.XLOOKUP(A:A,'Medical Examination'!A:A,'Medical Examination'!D:D)</f>
        <v>No</v>
      </c>
      <c r="H288" s="33" t="str">
        <f>_xlfn.XLOOKUP(A:A,'Medical Examination'!A:A,'Medical Examination'!E:E)</f>
        <v>No</v>
      </c>
      <c r="I288" s="33" t="str">
        <f>_xlfn.XLOOKUP(A:A,'Medical Examination'!A:A,'Medical Examination'!F:F)</f>
        <v>No</v>
      </c>
      <c r="J288" s="33">
        <f>_xlfn.XLOOKUP(A:A,'Medical Examination'!A:A,'Medical Examination'!G:G)</f>
        <v>2</v>
      </c>
      <c r="K288" s="33" t="str">
        <f>_xlfn.XLOOKUP(A:A,'Medical Examination'!A:A,'Medical Examination'!H:H)</f>
        <v>yes</v>
      </c>
      <c r="L288" s="32" t="str">
        <f>_xlfn.XLOOKUP(A:A,'Medical Examination'!A:A,'Medical Examination'!I:I)</f>
        <v>Overweight</v>
      </c>
      <c r="M288" s="31" t="str">
        <f>_xlfn.XLOOKUP(A:A,'Medical Examination'!A:A,'Medical Examination'!J:J)</f>
        <v>Prediabetic</v>
      </c>
      <c r="N288" s="34">
        <f>_xlfn.XLOOKUP(Healthcare!A:A,Table4_2[Customer ID],Table4_2[Date of Birth])</f>
        <v>26591</v>
      </c>
      <c r="O288" s="35">
        <f>_xlfn.XLOOKUP(A:A,Table4_2[Customer ID],Table4_2[Charges])</f>
        <v>32428.63</v>
      </c>
      <c r="P288" s="33" t="str">
        <f>_xlfn.XLOOKUP(A:A,Table4_2[Customer ID],Table4_2[Hospital tier])</f>
        <v>tier - 2</v>
      </c>
      <c r="Q288" s="33" t="str">
        <f>_xlfn.XLOOKUP(A:A,'Hospital details'!A:A,'Hospital details'!F:F)</f>
        <v>tier - 2</v>
      </c>
      <c r="R288" s="33" t="str">
        <f>_xlfn.XLOOKUP(Healthcare!A:A,'Hospital details'!A:A,'Hospital details'!G:G)</f>
        <v>R1011</v>
      </c>
      <c r="S288" s="36">
        <f>_xlfn.XLOOKUP(A:A,'Hospital details'!A:A,'Hospital details'!H:H)</f>
        <v>50</v>
      </c>
      <c r="T288" s="8"/>
    </row>
    <row r="289" spans="1:20" ht="18" x14ac:dyDescent="0.35">
      <c r="A289" s="37" t="s">
        <v>293</v>
      </c>
      <c r="B289" s="31" t="str" cm="1">
        <f t="array" ref="B289">_xlfn.XLOOKUP(_xlfn.SINGLE(A:A),'Customer Name'!A:A,Table14_3[[#All],[Title]])</f>
        <v>Mr</v>
      </c>
      <c r="C289" s="32" t="str" cm="1">
        <f t="array" ref="C289">_xlfn.XLOOKUP(_xlfn.SINGLE(A:A),'Customer Name'!A:A,Table14_3[[#All],[First Name]])</f>
        <v>Matt</v>
      </c>
      <c r="D289" s="32" t="str" cm="1">
        <f t="array" ref="D289">_xlfn.XLOOKUP(_xlfn.SINGLE(A:A),'Customer Name'!A:A,Table14_3[[#All],[Last Name]])</f>
        <v>Hackman</v>
      </c>
      <c r="E289" s="32">
        <f>_xlfn.XLOOKUP(A:A,'Medical Examination'!A:A,'Medical Examination'!B:B)</f>
        <v>31.83</v>
      </c>
      <c r="F289" s="32">
        <f>_xlfn.XLOOKUP(A:A,'Medical Examination'!A:A,'Medical Examination'!C:C)</f>
        <v>11.55</v>
      </c>
      <c r="G289" s="33" t="str">
        <f>_xlfn.XLOOKUP(A:A,'Medical Examination'!A:A,'Medical Examination'!D:D)</f>
        <v>yes</v>
      </c>
      <c r="H289" s="33" t="str">
        <f>_xlfn.XLOOKUP(A:A,'Medical Examination'!A:A,'Medical Examination'!E:E)</f>
        <v>No</v>
      </c>
      <c r="I289" s="33" t="str">
        <f>_xlfn.XLOOKUP(A:A,'Medical Examination'!A:A,'Medical Examination'!F:F)</f>
        <v>No</v>
      </c>
      <c r="J289" s="33">
        <f>_xlfn.XLOOKUP(A:A,'Medical Examination'!A:A,'Medical Examination'!G:G)</f>
        <v>1</v>
      </c>
      <c r="K289" s="33" t="str">
        <f>_xlfn.XLOOKUP(A:A,'Medical Examination'!A:A,'Medical Examination'!H:H)</f>
        <v>yes</v>
      </c>
      <c r="L289" s="32" t="str">
        <f>_xlfn.XLOOKUP(A:A,'Medical Examination'!A:A,'Medical Examination'!I:I)</f>
        <v>Obesity</v>
      </c>
      <c r="M289" s="31" t="str">
        <f>_xlfn.XLOOKUP(A:A,'Medical Examination'!A:A,'Medical Examination'!J:J)</f>
        <v>Diabetic</v>
      </c>
      <c r="N289" s="34">
        <f>_xlfn.XLOOKUP(Healthcare!A:A,Table4_2[Customer ID],Table4_2[Date of Birth])</f>
        <v>31748</v>
      </c>
      <c r="O289" s="35">
        <f>_xlfn.XLOOKUP(A:A,Table4_2[Customer ID],Table4_2[Charges])</f>
        <v>32288.49</v>
      </c>
      <c r="P289" s="33" t="str">
        <f>_xlfn.XLOOKUP(A:A,Table4_2[Customer ID],Table4_2[Hospital tier])</f>
        <v>tier - 2</v>
      </c>
      <c r="Q289" s="33" t="str">
        <f>_xlfn.XLOOKUP(A:A,'Hospital details'!A:A,'Hospital details'!F:F)</f>
        <v>tier - 2</v>
      </c>
      <c r="R289" s="33" t="str">
        <f>_xlfn.XLOOKUP(Healthcare!A:A,'Hospital details'!A:A,'Hospital details'!G:G)</f>
        <v>R1011</v>
      </c>
      <c r="S289" s="36">
        <f>_xlfn.XLOOKUP(A:A,'Hospital details'!A:A,'Hospital details'!H:H)</f>
        <v>36</v>
      </c>
      <c r="T289" s="8"/>
    </row>
    <row r="290" spans="1:20" ht="18" x14ac:dyDescent="0.35">
      <c r="A290" s="37" t="s">
        <v>294</v>
      </c>
      <c r="B290" s="31" t="str" cm="1">
        <f t="array" ref="B290">_xlfn.XLOOKUP(_xlfn.SINGLE(A:A),'Customer Name'!A:A,Table14_3[[#All],[Title]])</f>
        <v>Ms</v>
      </c>
      <c r="C290" s="32" t="str" cm="1">
        <f t="array" ref="C290">_xlfn.XLOOKUP(_xlfn.SINGLE(A:A),'Customer Name'!A:A,Table14_3[[#All],[First Name]])</f>
        <v>Lee</v>
      </c>
      <c r="D290" s="32" t="str" cm="1">
        <f t="array" ref="D290">_xlfn.XLOOKUP(_xlfn.SINGLE(A:A),'Customer Name'!A:A,Table14_3[[#All],[Last Name]])</f>
        <v>Klarich</v>
      </c>
      <c r="E290" s="32">
        <f>_xlfn.XLOOKUP(A:A,'Medical Examination'!A:A,'Medical Examination'!B:B)</f>
        <v>24.43</v>
      </c>
      <c r="F290" s="32">
        <f>_xlfn.XLOOKUP(A:A,'Medical Examination'!A:A,'Medical Examination'!C:C)</f>
        <v>7.59</v>
      </c>
      <c r="G290" s="33" t="str">
        <f>_xlfn.XLOOKUP(A:A,'Medical Examination'!A:A,'Medical Examination'!D:D)</f>
        <v>yes</v>
      </c>
      <c r="H290" s="33" t="str">
        <f>_xlfn.XLOOKUP(A:A,'Medical Examination'!A:A,'Medical Examination'!E:E)</f>
        <v>No</v>
      </c>
      <c r="I290" s="33" t="str">
        <f>_xlfn.XLOOKUP(A:A,'Medical Examination'!A:A,'Medical Examination'!F:F)</f>
        <v>No</v>
      </c>
      <c r="J290" s="33">
        <f>_xlfn.XLOOKUP(A:A,'Medical Examination'!A:A,'Medical Examination'!G:G)</f>
        <v>1</v>
      </c>
      <c r="K290" s="33" t="str">
        <f>_xlfn.XLOOKUP(A:A,'Medical Examination'!A:A,'Medical Examination'!H:H)</f>
        <v>yes</v>
      </c>
      <c r="L290" s="32" t="str">
        <f>_xlfn.XLOOKUP(A:A,'Medical Examination'!A:A,'Medical Examination'!I:I)</f>
        <v>Normal Weight</v>
      </c>
      <c r="M290" s="31" t="str">
        <f>_xlfn.XLOOKUP(A:A,'Medical Examination'!A:A,'Medical Examination'!J:J)</f>
        <v>Diabetic</v>
      </c>
      <c r="N290" s="34">
        <f>_xlfn.XLOOKUP(Healthcare!A:A,Table4_2[Customer ID],Table4_2[Date of Birth])</f>
        <v>27745</v>
      </c>
      <c r="O290" s="35">
        <f>_xlfn.XLOOKUP(A:A,Table4_2[Customer ID],Table4_2[Charges])</f>
        <v>32259.96</v>
      </c>
      <c r="P290" s="33" t="str">
        <f>_xlfn.XLOOKUP(A:A,Table4_2[Customer ID],Table4_2[Hospital tier])</f>
        <v>tier - 2</v>
      </c>
      <c r="Q290" s="33" t="str">
        <f>_xlfn.XLOOKUP(A:A,'Hospital details'!A:A,'Hospital details'!F:F)</f>
        <v>tier - 3</v>
      </c>
      <c r="R290" s="33" t="str">
        <f>_xlfn.XLOOKUP(Healthcare!A:A,'Hospital details'!A:A,'Hospital details'!G:G)</f>
        <v>R1012</v>
      </c>
      <c r="S290" s="36">
        <f>_xlfn.XLOOKUP(A:A,'Hospital details'!A:A,'Hospital details'!H:H)</f>
        <v>47</v>
      </c>
      <c r="T290" s="8"/>
    </row>
    <row r="291" spans="1:20" ht="18" x14ac:dyDescent="0.35">
      <c r="A291" s="37" t="s">
        <v>295</v>
      </c>
      <c r="B291" s="31" t="str" cm="1">
        <f t="array" ref="B291">_xlfn.XLOOKUP(_xlfn.SINGLE(A:A),'Customer Name'!A:A,Table14_3[[#All],[Title]])</f>
        <v>Mr</v>
      </c>
      <c r="C291" s="32" t="str" cm="1">
        <f t="array" ref="C291">_xlfn.XLOOKUP(_xlfn.SINGLE(A:A),'Customer Name'!A:A,Table14_3[[#All],[First Name]])</f>
        <v>Chris</v>
      </c>
      <c r="D291" s="32" t="str" cm="1">
        <f t="array" ref="D291">_xlfn.XLOOKUP(_xlfn.SINGLE(A:A),'Customer Name'!A:A,Table14_3[[#All],[Last Name]])</f>
        <v>Schulten</v>
      </c>
      <c r="E291" s="32">
        <f>_xlfn.XLOOKUP(A:A,'Medical Examination'!A:A,'Medical Examination'!B:B)</f>
        <v>41.9</v>
      </c>
      <c r="F291" s="32">
        <f>_xlfn.XLOOKUP(A:A,'Medical Examination'!A:A,'Medical Examination'!C:C)</f>
        <v>4.26</v>
      </c>
      <c r="G291" s="33" t="str">
        <f>_xlfn.XLOOKUP(A:A,'Medical Examination'!A:A,'Medical Examination'!D:D)</f>
        <v>No</v>
      </c>
      <c r="H291" s="33" t="str">
        <f>_xlfn.XLOOKUP(A:A,'Medical Examination'!A:A,'Medical Examination'!E:E)</f>
        <v>No</v>
      </c>
      <c r="I291" s="33" t="str">
        <f>_xlfn.XLOOKUP(A:A,'Medical Examination'!A:A,'Medical Examination'!F:F)</f>
        <v>No</v>
      </c>
      <c r="J291" s="33">
        <f>_xlfn.XLOOKUP(A:A,'Medical Examination'!A:A,'Medical Examination'!G:G)</f>
        <v>0</v>
      </c>
      <c r="K291" s="33" t="str">
        <f>_xlfn.XLOOKUP(A:A,'Medical Examination'!A:A,'Medical Examination'!H:H)</f>
        <v>yes</v>
      </c>
      <c r="L291" s="32" t="str">
        <f>_xlfn.XLOOKUP(A:A,'Medical Examination'!A:A,'Medical Examination'!I:I)</f>
        <v>Obesity</v>
      </c>
      <c r="M291" s="31" t="str">
        <f>_xlfn.XLOOKUP(A:A,'Medical Examination'!A:A,'Medical Examination'!J:J)</f>
        <v>Normal</v>
      </c>
      <c r="N291" s="34">
        <f>_xlfn.XLOOKUP(Healthcare!A:A,Table4_2[Customer ID],Table4_2[Date of Birth])</f>
        <v>34585</v>
      </c>
      <c r="O291" s="35">
        <f>_xlfn.XLOOKUP(A:A,Table4_2[Customer ID],Table4_2[Charges])</f>
        <v>32222.81</v>
      </c>
      <c r="P291" s="33" t="str">
        <f>_xlfn.XLOOKUP(A:A,Table4_2[Customer ID],Table4_2[Hospital tier])</f>
        <v>tier - 2</v>
      </c>
      <c r="Q291" s="33" t="str">
        <f>_xlfn.XLOOKUP(A:A,'Hospital details'!A:A,'Hospital details'!F:F)</f>
        <v>tier - 1</v>
      </c>
      <c r="R291" s="33" t="str">
        <f>_xlfn.XLOOKUP(Healthcare!A:A,'Hospital details'!A:A,'Hospital details'!G:G)</f>
        <v>R1011</v>
      </c>
      <c r="S291" s="36">
        <f>_xlfn.XLOOKUP(A:A,'Hospital details'!A:A,'Hospital details'!H:H)</f>
        <v>28</v>
      </c>
      <c r="T291" s="8"/>
    </row>
    <row r="292" spans="1:20" ht="18" x14ac:dyDescent="0.35">
      <c r="A292" s="37" t="s">
        <v>296</v>
      </c>
      <c r="B292" s="31" t="str" cm="1">
        <f t="array" ref="B292">_xlfn.XLOOKUP(_xlfn.SINGLE(A:A),'Customer Name'!A:A,Table14_3[[#All],[Title]])</f>
        <v>Mr</v>
      </c>
      <c r="C292" s="32" t="str" cm="1">
        <f t="array" ref="C292">_xlfn.XLOOKUP(_xlfn.SINGLE(A:A),'Customer Name'!A:A,Table14_3[[#All],[First Name]])</f>
        <v>Erik T</v>
      </c>
      <c r="D292" s="32" t="str" cm="1">
        <f t="array" ref="D292">_xlfn.XLOOKUP(_xlfn.SINGLE(A:A),'Customer Name'!A:A,Table14_3[[#All],[Last Name]])</f>
        <v>Fagerstrom</v>
      </c>
      <c r="E292" s="32">
        <f>_xlfn.XLOOKUP(A:A,'Medical Examination'!A:A,'Medical Examination'!B:B)</f>
        <v>22.88</v>
      </c>
      <c r="F292" s="32">
        <f>_xlfn.XLOOKUP(A:A,'Medical Examination'!A:A,'Medical Examination'!C:C)</f>
        <v>5.9</v>
      </c>
      <c r="G292" s="33" t="str">
        <f>_xlfn.XLOOKUP(A:A,'Medical Examination'!A:A,'Medical Examination'!D:D)</f>
        <v>yes</v>
      </c>
      <c r="H292" s="33" t="str">
        <f>_xlfn.XLOOKUP(A:A,'Medical Examination'!A:A,'Medical Examination'!E:E)</f>
        <v>No</v>
      </c>
      <c r="I292" s="33" t="str">
        <f>_xlfn.XLOOKUP(A:A,'Medical Examination'!A:A,'Medical Examination'!F:F)</f>
        <v>Yes</v>
      </c>
      <c r="J292" s="33">
        <f>_xlfn.XLOOKUP(A:A,'Medical Examination'!A:A,'Medical Examination'!G:G)</f>
        <v>1</v>
      </c>
      <c r="K292" s="33" t="str">
        <f>_xlfn.XLOOKUP(A:A,'Medical Examination'!A:A,'Medical Examination'!H:H)</f>
        <v>yes</v>
      </c>
      <c r="L292" s="32" t="str">
        <f>_xlfn.XLOOKUP(A:A,'Medical Examination'!A:A,'Medical Examination'!I:I)</f>
        <v>Normal Weight</v>
      </c>
      <c r="M292" s="31" t="str">
        <f>_xlfn.XLOOKUP(A:A,'Medical Examination'!A:A,'Medical Examination'!J:J)</f>
        <v>Prediabetic</v>
      </c>
      <c r="N292" s="34">
        <f>_xlfn.XLOOKUP(Healthcare!A:A,Table4_2[Customer ID],Table4_2[Date of Birth])</f>
        <v>25457</v>
      </c>
      <c r="O292" s="35">
        <f>_xlfn.XLOOKUP(A:A,Table4_2[Customer ID],Table4_2[Charges])</f>
        <v>32192.76</v>
      </c>
      <c r="P292" s="33" t="str">
        <f>_xlfn.XLOOKUP(A:A,Table4_2[Customer ID],Table4_2[Hospital tier])</f>
        <v>tier - 1</v>
      </c>
      <c r="Q292" s="33" t="str">
        <f>_xlfn.XLOOKUP(A:A,'Hospital details'!A:A,'Hospital details'!F:F)</f>
        <v>tier - 2</v>
      </c>
      <c r="R292" s="33" t="str">
        <f>_xlfn.XLOOKUP(Healthcare!A:A,'Hospital details'!A:A,'Hospital details'!G:G)</f>
        <v>R1011</v>
      </c>
      <c r="S292" s="36">
        <f>_xlfn.XLOOKUP(A:A,'Hospital details'!A:A,'Hospital details'!H:H)</f>
        <v>53</v>
      </c>
      <c r="T292" s="8"/>
    </row>
    <row r="293" spans="1:20" ht="18" x14ac:dyDescent="0.35">
      <c r="A293" s="37" t="s">
        <v>297</v>
      </c>
      <c r="B293" s="31" t="str" cm="1">
        <f t="array" ref="B293">_xlfn.XLOOKUP(_xlfn.SINGLE(A:A),'Customer Name'!A:A,Table14_3[[#All],[Title]])</f>
        <v>Ms</v>
      </c>
      <c r="C293" s="32" t="str" cm="1">
        <f t="array" ref="C293">_xlfn.XLOOKUP(_xlfn.SINGLE(A:A),'Customer Name'!A:A,Table14_3[[#All],[First Name]])</f>
        <v>Rod W</v>
      </c>
      <c r="D293" s="32" t="str" cm="1">
        <f t="array" ref="D293">_xlfn.XLOOKUP(_xlfn.SINGLE(A:A),'Customer Name'!A:A,Table14_3[[#All],[Last Name]])</f>
        <v>Bien</v>
      </c>
      <c r="E293" s="32">
        <f>_xlfn.XLOOKUP(A:A,'Medical Examination'!A:A,'Medical Examination'!B:B)</f>
        <v>29.734999999999999</v>
      </c>
      <c r="F293" s="32">
        <f>_xlfn.XLOOKUP(A:A,'Medical Examination'!A:A,'Medical Examination'!C:C)</f>
        <v>7.79</v>
      </c>
      <c r="G293" s="33" t="str">
        <f>_xlfn.XLOOKUP(A:A,'Medical Examination'!A:A,'Medical Examination'!D:D)</f>
        <v>No</v>
      </c>
      <c r="H293" s="33" t="str">
        <f>_xlfn.XLOOKUP(A:A,'Medical Examination'!A:A,'Medical Examination'!E:E)</f>
        <v>No</v>
      </c>
      <c r="I293" s="33" t="str">
        <f>_xlfn.XLOOKUP(A:A,'Medical Examination'!A:A,'Medical Examination'!F:F)</f>
        <v>No</v>
      </c>
      <c r="J293" s="33">
        <f>_xlfn.XLOOKUP(A:A,'Medical Examination'!A:A,'Medical Examination'!G:G)</f>
        <v>0</v>
      </c>
      <c r="K293" s="33" t="str">
        <f>_xlfn.XLOOKUP(A:A,'Medical Examination'!A:A,'Medical Examination'!H:H)</f>
        <v>No</v>
      </c>
      <c r="L293" s="32" t="str">
        <f>_xlfn.XLOOKUP(A:A,'Medical Examination'!A:A,'Medical Examination'!I:I)</f>
        <v>Overweight</v>
      </c>
      <c r="M293" s="31" t="str">
        <f>_xlfn.XLOOKUP(A:A,'Medical Examination'!A:A,'Medical Examination'!J:J)</f>
        <v>Diabetic</v>
      </c>
      <c r="N293" s="34">
        <f>_xlfn.XLOOKUP(Healthcare!A:A,Table4_2[Customer ID],Table4_2[Date of Birth])</f>
        <v>28804</v>
      </c>
      <c r="O293" s="35">
        <f>_xlfn.XLOOKUP(A:A,Table4_2[Customer ID],Table4_2[Charges])</f>
        <v>32108.66</v>
      </c>
      <c r="P293" s="33" t="str">
        <f>_xlfn.XLOOKUP(A:A,Table4_2[Customer ID],Table4_2[Hospital tier])</f>
        <v>tier - 1</v>
      </c>
      <c r="Q293" s="33" t="str">
        <f>_xlfn.XLOOKUP(A:A,'Hospital details'!A:A,'Hospital details'!F:F)</f>
        <v>tier - 3</v>
      </c>
      <c r="R293" s="33" t="str">
        <f>_xlfn.XLOOKUP(Healthcare!A:A,'Hospital details'!A:A,'Hospital details'!G:G)</f>
        <v>R1017</v>
      </c>
      <c r="S293" s="36">
        <f>_xlfn.XLOOKUP(A:A,'Hospital details'!A:A,'Hospital details'!H:H)</f>
        <v>44</v>
      </c>
      <c r="T293" s="8"/>
    </row>
    <row r="294" spans="1:20" ht="18" x14ac:dyDescent="0.35">
      <c r="A294" s="37" t="s">
        <v>298</v>
      </c>
      <c r="B294" s="31" t="str" cm="1">
        <f t="array" ref="B294">_xlfn.XLOOKUP(_xlfn.SINGLE(A:A),'Customer Name'!A:A,Table14_3[[#All],[Title]])</f>
        <v>Mr</v>
      </c>
      <c r="C294" s="32" t="str" cm="1">
        <f t="array" ref="C294">_xlfn.XLOOKUP(_xlfn.SINGLE(A:A),'Customer Name'!A:A,Table14_3[[#All],[First Name]])</f>
        <v>Joey</v>
      </c>
      <c r="D294" s="32" t="str" cm="1">
        <f t="array" ref="D294">_xlfn.XLOOKUP(_xlfn.SINGLE(A:A),'Customer Name'!A:A,Table14_3[[#All],[Last Name]])</f>
        <v>Hess</v>
      </c>
      <c r="E294" s="32">
        <f>_xlfn.XLOOKUP(A:A,'Medical Examination'!A:A,'Medical Examination'!B:B)</f>
        <v>40.74</v>
      </c>
      <c r="F294" s="32">
        <f>_xlfn.XLOOKUP(A:A,'Medical Examination'!A:A,'Medical Examination'!C:C)</f>
        <v>5.28</v>
      </c>
      <c r="G294" s="33" t="str">
        <f>_xlfn.XLOOKUP(A:A,'Medical Examination'!A:A,'Medical Examination'!D:D)</f>
        <v>No</v>
      </c>
      <c r="H294" s="33" t="str">
        <f>_xlfn.XLOOKUP(A:A,'Medical Examination'!A:A,'Medical Examination'!E:E)</f>
        <v>No</v>
      </c>
      <c r="I294" s="33" t="str">
        <f>_xlfn.XLOOKUP(A:A,'Medical Examination'!A:A,'Medical Examination'!F:F)</f>
        <v>Yes</v>
      </c>
      <c r="J294" s="33">
        <f>_xlfn.XLOOKUP(A:A,'Medical Examination'!A:A,'Medical Examination'!G:G)</f>
        <v>1</v>
      </c>
      <c r="K294" s="33" t="str">
        <f>_xlfn.XLOOKUP(A:A,'Medical Examination'!A:A,'Medical Examination'!H:H)</f>
        <v>yes</v>
      </c>
      <c r="L294" s="32" t="str">
        <f>_xlfn.XLOOKUP(A:A,'Medical Examination'!A:A,'Medical Examination'!I:I)</f>
        <v>Obesity</v>
      </c>
      <c r="M294" s="31" t="str">
        <f>_xlfn.XLOOKUP(A:A,'Medical Examination'!A:A,'Medical Examination'!J:J)</f>
        <v>Normal</v>
      </c>
      <c r="N294" s="34">
        <f>_xlfn.XLOOKUP(Healthcare!A:A,Table4_2[Customer ID],Table4_2[Date of Birth])</f>
        <v>34225</v>
      </c>
      <c r="O294" s="35">
        <f>_xlfn.XLOOKUP(A:A,Table4_2[Customer ID],Table4_2[Charges])</f>
        <v>32086.21</v>
      </c>
      <c r="P294" s="33" t="str">
        <f>_xlfn.XLOOKUP(A:A,Table4_2[Customer ID],Table4_2[Hospital tier])</f>
        <v>tier - 1</v>
      </c>
      <c r="Q294" s="33" t="str">
        <f>_xlfn.XLOOKUP(A:A,'Hospital details'!A:A,'Hospital details'!F:F)</f>
        <v>tier - 3</v>
      </c>
      <c r="R294" s="33" t="str">
        <f>_xlfn.XLOOKUP(Healthcare!A:A,'Hospital details'!A:A,'Hospital details'!G:G)</f>
        <v>R1011</v>
      </c>
      <c r="S294" s="36">
        <f>_xlfn.XLOOKUP(A:A,'Hospital details'!A:A,'Hospital details'!H:H)</f>
        <v>29</v>
      </c>
      <c r="T294" s="8"/>
    </row>
    <row r="295" spans="1:20" ht="18" x14ac:dyDescent="0.35">
      <c r="A295" s="37" t="s">
        <v>299</v>
      </c>
      <c r="B295" s="31" t="str" cm="1">
        <f t="array" ref="B295">_xlfn.XLOOKUP(_xlfn.SINGLE(A:A),'Customer Name'!A:A,Table14_3[[#All],[Title]])</f>
        <v>Ms</v>
      </c>
      <c r="C295" s="32" t="str" cm="1">
        <f t="array" ref="C295">_xlfn.XLOOKUP(_xlfn.SINGLE(A:A),'Customer Name'!A:A,Table14_3[[#All],[First Name]])</f>
        <v>Hillary L</v>
      </c>
      <c r="D295" s="32" t="str" cm="1">
        <f t="array" ref="D295">_xlfn.XLOOKUP(_xlfn.SINGLE(A:A),'Customer Name'!A:A,Table14_3[[#All],[Last Name]])</f>
        <v>Shaw</v>
      </c>
      <c r="E295" s="32">
        <f>_xlfn.XLOOKUP(A:A,'Medical Examination'!A:A,'Medical Examination'!B:B)</f>
        <v>24.14</v>
      </c>
      <c r="F295" s="32">
        <f>_xlfn.XLOOKUP(A:A,'Medical Examination'!A:A,'Medical Examination'!C:C)</f>
        <v>5.87</v>
      </c>
      <c r="G295" s="33" t="str">
        <f>_xlfn.XLOOKUP(A:A,'Medical Examination'!A:A,'Medical Examination'!D:D)</f>
        <v>No</v>
      </c>
      <c r="H295" s="33" t="str">
        <f>_xlfn.XLOOKUP(A:A,'Medical Examination'!A:A,'Medical Examination'!E:E)</f>
        <v>No</v>
      </c>
      <c r="I295" s="33" t="str">
        <f>_xlfn.XLOOKUP(A:A,'Medical Examination'!A:A,'Medical Examination'!F:F)</f>
        <v>No</v>
      </c>
      <c r="J295" s="33">
        <f>_xlfn.XLOOKUP(A:A,'Medical Examination'!A:A,'Medical Examination'!G:G)</f>
        <v>2</v>
      </c>
      <c r="K295" s="33" t="str">
        <f>_xlfn.XLOOKUP(A:A,'Medical Examination'!A:A,'Medical Examination'!H:H)</f>
        <v>yes</v>
      </c>
      <c r="L295" s="32" t="str">
        <f>_xlfn.XLOOKUP(A:A,'Medical Examination'!A:A,'Medical Examination'!I:I)</f>
        <v>Normal Weight</v>
      </c>
      <c r="M295" s="31" t="str">
        <f>_xlfn.XLOOKUP(A:A,'Medical Examination'!A:A,'Medical Examination'!J:J)</f>
        <v>Prediabetic</v>
      </c>
      <c r="N295" s="34">
        <f>_xlfn.XLOOKUP(Healthcare!A:A,Table4_2[Customer ID],Table4_2[Date of Birth])</f>
        <v>26563</v>
      </c>
      <c r="O295" s="35">
        <f>_xlfn.XLOOKUP(A:A,Table4_2[Customer ID],Table4_2[Charges])</f>
        <v>31980.89</v>
      </c>
      <c r="P295" s="33" t="str">
        <f>_xlfn.XLOOKUP(A:A,Table4_2[Customer ID],Table4_2[Hospital tier])</f>
        <v>tier - 2</v>
      </c>
      <c r="Q295" s="33" t="str">
        <f>_xlfn.XLOOKUP(A:A,'Hospital details'!A:A,'Hospital details'!F:F)</f>
        <v>tier - 1</v>
      </c>
      <c r="R295" s="33" t="str">
        <f>_xlfn.XLOOKUP(Healthcare!A:A,'Hospital details'!A:A,'Hospital details'!G:G)</f>
        <v>R1011</v>
      </c>
      <c r="S295" s="36">
        <f>_xlfn.XLOOKUP(A:A,'Hospital details'!A:A,'Hospital details'!H:H)</f>
        <v>50</v>
      </c>
      <c r="T295" s="8"/>
    </row>
    <row r="296" spans="1:20" ht="18" x14ac:dyDescent="0.35">
      <c r="A296" s="37" t="s">
        <v>300</v>
      </c>
      <c r="B296" s="31" t="str" cm="1">
        <f t="array" ref="B296">_xlfn.XLOOKUP(_xlfn.SINGLE(A:A),'Customer Name'!A:A,Table14_3[[#All],[Title]])</f>
        <v>Mr</v>
      </c>
      <c r="C296" s="32" t="str" cm="1">
        <f t="array" ref="C296">_xlfn.XLOOKUP(_xlfn.SINGLE(A:A),'Customer Name'!A:A,Table14_3[[#All],[First Name]])</f>
        <v>Eric J</v>
      </c>
      <c r="D296" s="32" t="str" cm="1">
        <f t="array" ref="D296">_xlfn.XLOOKUP(_xlfn.SINGLE(A:A),'Customer Name'!A:A,Table14_3[[#All],[Last Name]])</f>
        <v>Williams</v>
      </c>
      <c r="E296" s="32">
        <f>_xlfn.XLOOKUP(A:A,'Medical Examination'!A:A,'Medical Examination'!B:B)</f>
        <v>25.15</v>
      </c>
      <c r="F296" s="32">
        <f>_xlfn.XLOOKUP(A:A,'Medical Examination'!A:A,'Medical Examination'!C:C)</f>
        <v>9.08</v>
      </c>
      <c r="G296" s="33" t="str">
        <f>_xlfn.XLOOKUP(A:A,'Medical Examination'!A:A,'Medical Examination'!D:D)</f>
        <v>yes</v>
      </c>
      <c r="H296" s="33" t="str">
        <f>_xlfn.XLOOKUP(A:A,'Medical Examination'!A:A,'Medical Examination'!E:E)</f>
        <v>No</v>
      </c>
      <c r="I296" s="33" t="str">
        <f>_xlfn.XLOOKUP(A:A,'Medical Examination'!A:A,'Medical Examination'!F:F)</f>
        <v>No</v>
      </c>
      <c r="J296" s="33">
        <f>_xlfn.XLOOKUP(A:A,'Medical Examination'!A:A,'Medical Examination'!G:G)</f>
        <v>1</v>
      </c>
      <c r="K296" s="33" t="str">
        <f>_xlfn.XLOOKUP(A:A,'Medical Examination'!A:A,'Medical Examination'!H:H)</f>
        <v>yes</v>
      </c>
      <c r="L296" s="32" t="str">
        <f>_xlfn.XLOOKUP(A:A,'Medical Examination'!A:A,'Medical Examination'!I:I)</f>
        <v>Overweight</v>
      </c>
      <c r="M296" s="31" t="str">
        <f>_xlfn.XLOOKUP(A:A,'Medical Examination'!A:A,'Medical Examination'!J:J)</f>
        <v>Diabetic</v>
      </c>
      <c r="N296" s="34">
        <f>_xlfn.XLOOKUP(Healthcare!A:A,Table4_2[Customer ID],Table4_2[Date of Birth])</f>
        <v>27662</v>
      </c>
      <c r="O296" s="35">
        <f>_xlfn.XLOOKUP(A:A,Table4_2[Customer ID],Table4_2[Charges])</f>
        <v>31897.1</v>
      </c>
      <c r="P296" s="33" t="str">
        <f>_xlfn.XLOOKUP(A:A,Table4_2[Customer ID],Table4_2[Hospital tier])</f>
        <v>tier - 2</v>
      </c>
      <c r="Q296" s="33" t="str">
        <f>_xlfn.XLOOKUP(A:A,'Hospital details'!A:A,'Hospital details'!F:F)</f>
        <v>tier - 3</v>
      </c>
      <c r="R296" s="33" t="str">
        <f>_xlfn.XLOOKUP(Healthcare!A:A,'Hospital details'!A:A,'Hospital details'!G:G)</f>
        <v>R1011</v>
      </c>
      <c r="S296" s="36">
        <f>_xlfn.XLOOKUP(A:A,'Hospital details'!A:A,'Hospital details'!H:H)</f>
        <v>47</v>
      </c>
      <c r="T296" s="8"/>
    </row>
    <row r="297" spans="1:20" ht="18" x14ac:dyDescent="0.35">
      <c r="A297" s="37" t="s">
        <v>301</v>
      </c>
      <c r="B297" s="31" t="str" cm="1">
        <f t="array" ref="B297">_xlfn.XLOOKUP(_xlfn.SINGLE(A:A),'Customer Name'!A:A,Table14_3[[#All],[Title]])</f>
        <v>Mr</v>
      </c>
      <c r="C297" s="32" t="str" cm="1">
        <f t="array" ref="C297">_xlfn.XLOOKUP(_xlfn.SINGLE(A:A),'Customer Name'!A:A,Table14_3[[#All],[First Name]])</f>
        <v>Nicolas</v>
      </c>
      <c r="D297" s="32" t="str" cm="1">
        <f t="array" ref="D297">_xlfn.XLOOKUP(_xlfn.SINGLE(A:A),'Customer Name'!A:A,Table14_3[[#All],[Last Name]])</f>
        <v>Menzies</v>
      </c>
      <c r="E297" s="32">
        <f>_xlfn.XLOOKUP(A:A,'Medical Examination'!A:A,'Medical Examination'!B:B)</f>
        <v>28.71</v>
      </c>
      <c r="F297" s="32">
        <f>_xlfn.XLOOKUP(A:A,'Medical Examination'!A:A,'Medical Examination'!C:C)</f>
        <v>5.2</v>
      </c>
      <c r="G297" s="33" t="str">
        <f>_xlfn.XLOOKUP(A:A,'Medical Examination'!A:A,'Medical Examination'!D:D)</f>
        <v>No</v>
      </c>
      <c r="H297" s="33" t="str">
        <f>_xlfn.XLOOKUP(A:A,'Medical Examination'!A:A,'Medical Examination'!E:E)</f>
        <v>No</v>
      </c>
      <c r="I297" s="33" t="str">
        <f>_xlfn.XLOOKUP(A:A,'Medical Examination'!A:A,'Medical Examination'!F:F)</f>
        <v>No</v>
      </c>
      <c r="J297" s="33">
        <f>_xlfn.XLOOKUP(A:A,'Medical Examination'!A:A,'Medical Examination'!G:G)</f>
        <v>1</v>
      </c>
      <c r="K297" s="33" t="str">
        <f>_xlfn.XLOOKUP(A:A,'Medical Examination'!A:A,'Medical Examination'!H:H)</f>
        <v>yes</v>
      </c>
      <c r="L297" s="32" t="str">
        <f>_xlfn.XLOOKUP(A:A,'Medical Examination'!A:A,'Medical Examination'!I:I)</f>
        <v>Overweight</v>
      </c>
      <c r="M297" s="31" t="str">
        <f>_xlfn.XLOOKUP(A:A,'Medical Examination'!A:A,'Medical Examination'!J:J)</f>
        <v>Normal</v>
      </c>
      <c r="N297" s="34">
        <f>_xlfn.XLOOKUP(Healthcare!A:A,Table4_2[Customer ID],Table4_2[Date of Birth])</f>
        <v>30935</v>
      </c>
      <c r="O297" s="35">
        <f>_xlfn.XLOOKUP(A:A,Table4_2[Customer ID],Table4_2[Charges])</f>
        <v>31743.919999999998</v>
      </c>
      <c r="P297" s="33" t="str">
        <f>_xlfn.XLOOKUP(A:A,Table4_2[Customer ID],Table4_2[Hospital tier])</f>
        <v>tier - 2</v>
      </c>
      <c r="Q297" s="33" t="str">
        <f>_xlfn.XLOOKUP(A:A,'Hospital details'!A:A,'Hospital details'!F:F)</f>
        <v>tier - 1</v>
      </c>
      <c r="R297" s="33" t="str">
        <f>_xlfn.XLOOKUP(Healthcare!A:A,'Hospital details'!A:A,'Hospital details'!G:G)</f>
        <v>R1011</v>
      </c>
      <c r="S297" s="36">
        <f>_xlfn.XLOOKUP(A:A,'Hospital details'!A:A,'Hospital details'!H:H)</f>
        <v>38</v>
      </c>
      <c r="T297" s="8"/>
    </row>
    <row r="298" spans="1:20" ht="18" x14ac:dyDescent="0.35">
      <c r="A298" s="37" t="s">
        <v>302</v>
      </c>
      <c r="B298" s="31" t="str" cm="1">
        <f t="array" ref="B298">_xlfn.XLOOKUP(_xlfn.SINGLE(A:A),'Customer Name'!A:A,Table14_3[[#All],[Title]])</f>
        <v>Ms</v>
      </c>
      <c r="C298" s="32" t="str" cm="1">
        <f t="array" ref="C298">_xlfn.XLOOKUP(_xlfn.SINGLE(A:A),'Customer Name'!A:A,Table14_3[[#All],[First Name]])</f>
        <v>Marcel</v>
      </c>
      <c r="D298" s="32" t="str" cm="1">
        <f t="array" ref="D298">_xlfn.XLOOKUP(_xlfn.SINGLE(A:A),'Customer Name'!A:A,Table14_3[[#All],[Last Name]])</f>
        <v>Buehler</v>
      </c>
      <c r="E298" s="32">
        <f>_xlfn.XLOOKUP(A:A,'Medical Examination'!A:A,'Medical Examination'!B:B)</f>
        <v>23</v>
      </c>
      <c r="F298" s="32">
        <f>_xlfn.XLOOKUP(A:A,'Medical Examination'!A:A,'Medical Examination'!C:C)</f>
        <v>5.48</v>
      </c>
      <c r="G298" s="33" t="str">
        <f>_xlfn.XLOOKUP(A:A,'Medical Examination'!A:A,'Medical Examination'!D:D)</f>
        <v>No</v>
      </c>
      <c r="H298" s="33" t="str">
        <f>_xlfn.XLOOKUP(A:A,'Medical Examination'!A:A,'Medical Examination'!E:E)</f>
        <v>No</v>
      </c>
      <c r="I298" s="33" t="str">
        <f>_xlfn.XLOOKUP(A:A,'Medical Examination'!A:A,'Medical Examination'!F:F)</f>
        <v>No</v>
      </c>
      <c r="J298" s="33">
        <f>_xlfn.XLOOKUP(A:A,'Medical Examination'!A:A,'Medical Examination'!G:G)</f>
        <v>0</v>
      </c>
      <c r="K298" s="33" t="str">
        <f>_xlfn.XLOOKUP(A:A,'Medical Examination'!A:A,'Medical Examination'!H:H)</f>
        <v>yes</v>
      </c>
      <c r="L298" s="32" t="str">
        <f>_xlfn.XLOOKUP(A:A,'Medical Examination'!A:A,'Medical Examination'!I:I)</f>
        <v>Normal Weight</v>
      </c>
      <c r="M298" s="31" t="str">
        <f>_xlfn.XLOOKUP(A:A,'Medical Examination'!A:A,'Medical Examination'!J:J)</f>
        <v>Normal</v>
      </c>
      <c r="N298" s="34">
        <f>_xlfn.XLOOKUP(Healthcare!A:A,Table4_2[Customer ID],Table4_2[Date of Birth])</f>
        <v>28412</v>
      </c>
      <c r="O298" s="35">
        <f>_xlfn.XLOOKUP(A:A,Table4_2[Customer ID],Table4_2[Charges])</f>
        <v>31736.7</v>
      </c>
      <c r="P298" s="33" t="str">
        <f>_xlfn.XLOOKUP(A:A,Table4_2[Customer ID],Table4_2[Hospital tier])</f>
        <v>tier - 2</v>
      </c>
      <c r="Q298" s="33" t="str">
        <f>_xlfn.XLOOKUP(A:A,'Hospital details'!A:A,'Hospital details'!F:F)</f>
        <v>tier - 2</v>
      </c>
      <c r="R298" s="33" t="str">
        <f>_xlfn.XLOOKUP(Healthcare!A:A,'Hospital details'!A:A,'Hospital details'!G:G)</f>
        <v>R1012</v>
      </c>
      <c r="S298" s="36">
        <f>_xlfn.XLOOKUP(A:A,'Hospital details'!A:A,'Hospital details'!H:H)</f>
        <v>45</v>
      </c>
      <c r="T298" s="8"/>
    </row>
    <row r="299" spans="1:20" ht="18" x14ac:dyDescent="0.35">
      <c r="A299" s="37" t="s">
        <v>303</v>
      </c>
      <c r="B299" s="31" t="str" cm="1">
        <f t="array" ref="B299">_xlfn.XLOOKUP(_xlfn.SINGLE(A:A),'Customer Name'!A:A,Table14_3[[#All],[Title]])</f>
        <v>Mr</v>
      </c>
      <c r="C299" s="32" t="str" cm="1">
        <f t="array" ref="C299">_xlfn.XLOOKUP(_xlfn.SINGLE(A:A),'Customer Name'!A:A,Table14_3[[#All],[First Name]])</f>
        <v>Ashley N</v>
      </c>
      <c r="D299" s="32" t="str" cm="1">
        <f t="array" ref="D299">_xlfn.XLOOKUP(_xlfn.SINGLE(A:A),'Customer Name'!A:A,Table14_3[[#All],[Last Name]])</f>
        <v>Degen</v>
      </c>
      <c r="E299" s="32">
        <f>_xlfn.XLOOKUP(A:A,'Medical Examination'!A:A,'Medical Examination'!B:B)</f>
        <v>36.86</v>
      </c>
      <c r="F299" s="32">
        <f>_xlfn.XLOOKUP(A:A,'Medical Examination'!A:A,'Medical Examination'!C:C)</f>
        <v>11.95</v>
      </c>
      <c r="G299" s="33" t="str">
        <f>_xlfn.XLOOKUP(A:A,'Medical Examination'!A:A,'Medical Examination'!D:D)</f>
        <v>No</v>
      </c>
      <c r="H299" s="33" t="str">
        <f>_xlfn.XLOOKUP(A:A,'Medical Examination'!A:A,'Medical Examination'!E:E)</f>
        <v>No</v>
      </c>
      <c r="I299" s="33" t="str">
        <f>_xlfn.XLOOKUP(A:A,'Medical Examination'!A:A,'Medical Examination'!F:F)</f>
        <v>No</v>
      </c>
      <c r="J299" s="33">
        <f>_xlfn.XLOOKUP(A:A,'Medical Examination'!A:A,'Medical Examination'!G:G)</f>
        <v>0</v>
      </c>
      <c r="K299" s="33" t="str">
        <f>_xlfn.XLOOKUP(A:A,'Medical Examination'!A:A,'Medical Examination'!H:H)</f>
        <v>No</v>
      </c>
      <c r="L299" s="32" t="str">
        <f>_xlfn.XLOOKUP(A:A,'Medical Examination'!A:A,'Medical Examination'!I:I)</f>
        <v>Obesity</v>
      </c>
      <c r="M299" s="31" t="str">
        <f>_xlfn.XLOOKUP(A:A,'Medical Examination'!A:A,'Medical Examination'!J:J)</f>
        <v>Diabetic</v>
      </c>
      <c r="N299" s="34">
        <f>_xlfn.XLOOKUP(Healthcare!A:A,Table4_2[Customer ID],Table4_2[Date of Birth])</f>
        <v>22263</v>
      </c>
      <c r="O299" s="35">
        <f>_xlfn.XLOOKUP(A:A,Table4_2[Customer ID],Table4_2[Charges])</f>
        <v>31620</v>
      </c>
      <c r="P299" s="33" t="str">
        <f>_xlfn.XLOOKUP(A:A,Table4_2[Customer ID],Table4_2[Hospital tier])</f>
        <v>tier - 2</v>
      </c>
      <c r="Q299" s="33" t="str">
        <f>_xlfn.XLOOKUP(A:A,'Hospital details'!A:A,'Hospital details'!F:F)</f>
        <v>tier - 1</v>
      </c>
      <c r="R299" s="33" t="str">
        <f>_xlfn.XLOOKUP(Healthcare!A:A,'Hospital details'!A:A,'Hospital details'!G:G)</f>
        <v>R1024</v>
      </c>
      <c r="S299" s="36">
        <f>_xlfn.XLOOKUP(A:A,'Hospital details'!A:A,'Hospital details'!H:H)</f>
        <v>62</v>
      </c>
      <c r="T299" s="8"/>
    </row>
    <row r="300" spans="1:20" ht="18" x14ac:dyDescent="0.35">
      <c r="A300" s="37" t="s">
        <v>304</v>
      </c>
      <c r="B300" s="31" t="str" cm="1">
        <f t="array" ref="B300">_xlfn.XLOOKUP(_xlfn.SINGLE(A:A),'Customer Name'!A:A,Table14_3[[#All],[Title]])</f>
        <v>Mr</v>
      </c>
      <c r="C300" s="32" t="str" cm="1">
        <f t="array" ref="C300">_xlfn.XLOOKUP(_xlfn.SINGLE(A:A),'Customer Name'!A:A,Table14_3[[#All],[First Name]])</f>
        <v>Evan D</v>
      </c>
      <c r="D300" s="32" t="str" cm="1">
        <f t="array" ref="D300">_xlfn.XLOOKUP(_xlfn.SINGLE(A:A),'Customer Name'!A:A,Table14_3[[#All],[Last Name]])</f>
        <v>Arsenault</v>
      </c>
      <c r="E300" s="32">
        <f>_xlfn.XLOOKUP(A:A,'Medical Examination'!A:A,'Medical Examination'!B:B)</f>
        <v>24.25</v>
      </c>
      <c r="F300" s="32">
        <f>_xlfn.XLOOKUP(A:A,'Medical Examination'!A:A,'Medical Examination'!C:C)</f>
        <v>8.6999999999999993</v>
      </c>
      <c r="G300" s="33" t="str">
        <f>_xlfn.XLOOKUP(A:A,'Medical Examination'!A:A,'Medical Examination'!D:D)</f>
        <v>yes</v>
      </c>
      <c r="H300" s="33" t="str">
        <f>_xlfn.XLOOKUP(A:A,'Medical Examination'!A:A,'Medical Examination'!E:E)</f>
        <v>No</v>
      </c>
      <c r="I300" s="33" t="str">
        <f>_xlfn.XLOOKUP(A:A,'Medical Examination'!A:A,'Medical Examination'!F:F)</f>
        <v>No</v>
      </c>
      <c r="J300" s="33">
        <f>_xlfn.XLOOKUP(A:A,'Medical Examination'!A:A,'Medical Examination'!G:G)</f>
        <v>1</v>
      </c>
      <c r="K300" s="33" t="str">
        <f>_xlfn.XLOOKUP(A:A,'Medical Examination'!A:A,'Medical Examination'!H:H)</f>
        <v>yes</v>
      </c>
      <c r="L300" s="32" t="str">
        <f>_xlfn.XLOOKUP(A:A,'Medical Examination'!A:A,'Medical Examination'!I:I)</f>
        <v>Normal Weight</v>
      </c>
      <c r="M300" s="31" t="str">
        <f>_xlfn.XLOOKUP(A:A,'Medical Examination'!A:A,'Medical Examination'!J:J)</f>
        <v>Diabetic</v>
      </c>
      <c r="N300" s="34">
        <f>_xlfn.XLOOKUP(Healthcare!A:A,Table4_2[Customer ID],Table4_2[Date of Birth])</f>
        <v>27696</v>
      </c>
      <c r="O300" s="35">
        <f>_xlfn.XLOOKUP(A:A,Table4_2[Customer ID],Table4_2[Charges])</f>
        <v>31591.82</v>
      </c>
      <c r="P300" s="33" t="str">
        <f>_xlfn.XLOOKUP(A:A,Table4_2[Customer ID],Table4_2[Hospital tier])</f>
        <v>tier - 2</v>
      </c>
      <c r="Q300" s="33" t="str">
        <f>_xlfn.XLOOKUP(A:A,'Hospital details'!A:A,'Hospital details'!F:F)</f>
        <v>tier - 1</v>
      </c>
      <c r="R300" s="33" t="str">
        <f>_xlfn.XLOOKUP(Healthcare!A:A,'Hospital details'!A:A,'Hospital details'!G:G)</f>
        <v>R1011</v>
      </c>
      <c r="S300" s="36">
        <f>_xlfn.XLOOKUP(A:A,'Hospital details'!A:A,'Hospital details'!H:H)</f>
        <v>47</v>
      </c>
      <c r="T300" s="8"/>
    </row>
    <row r="301" spans="1:20" ht="18" x14ac:dyDescent="0.35">
      <c r="A301" s="37" t="s">
        <v>305</v>
      </c>
      <c r="B301" s="31" t="str" cm="1">
        <f t="array" ref="B301">_xlfn.XLOOKUP(_xlfn.SINGLE(A:A),'Customer Name'!A:A,Table14_3[[#All],[Title]])</f>
        <v>Ms</v>
      </c>
      <c r="C301" s="32" t="str" cm="1">
        <f t="array" ref="C301">_xlfn.XLOOKUP(_xlfn.SINGLE(A:A),'Customer Name'!A:A,Table14_3[[#All],[First Name]])</f>
        <v>Krisana</v>
      </c>
      <c r="D301" s="32" t="str" cm="1">
        <f t="array" ref="D301">_xlfn.XLOOKUP(_xlfn.SINGLE(A:A),'Customer Name'!A:A,Table14_3[[#All],[Last Name]])</f>
        <v>Hoff</v>
      </c>
      <c r="E301" s="32">
        <f>_xlfn.XLOOKUP(A:A,'Medical Examination'!A:A,'Medical Examination'!B:B)</f>
        <v>23.85</v>
      </c>
      <c r="F301" s="32">
        <f>_xlfn.XLOOKUP(A:A,'Medical Examination'!A:A,'Medical Examination'!C:C)</f>
        <v>7.84</v>
      </c>
      <c r="G301" s="33" t="str">
        <f>_xlfn.XLOOKUP(A:A,'Medical Examination'!A:A,'Medical Examination'!D:D)</f>
        <v>No</v>
      </c>
      <c r="H301" s="33" t="str">
        <f>_xlfn.XLOOKUP(A:A,'Medical Examination'!A:A,'Medical Examination'!E:E)</f>
        <v>No</v>
      </c>
      <c r="I301" s="33" t="str">
        <f>_xlfn.XLOOKUP(A:A,'Medical Examination'!A:A,'Medical Examination'!F:F)</f>
        <v>No</v>
      </c>
      <c r="J301" s="33">
        <f>_xlfn.XLOOKUP(A:A,'Medical Examination'!A:A,'Medical Examination'!G:G)</f>
        <v>0</v>
      </c>
      <c r="K301" s="33" t="str">
        <f>_xlfn.XLOOKUP(A:A,'Medical Examination'!A:A,'Medical Examination'!H:H)</f>
        <v>yes</v>
      </c>
      <c r="L301" s="32" t="str">
        <f>_xlfn.XLOOKUP(A:A,'Medical Examination'!A:A,'Medical Examination'!I:I)</f>
        <v>Normal Weight</v>
      </c>
      <c r="M301" s="31" t="str">
        <f>_xlfn.XLOOKUP(A:A,'Medical Examination'!A:A,'Medical Examination'!J:J)</f>
        <v>Diabetic</v>
      </c>
      <c r="N301" s="34">
        <f>_xlfn.XLOOKUP(Healthcare!A:A,Table4_2[Customer ID],Table4_2[Date of Birth])</f>
        <v>27310</v>
      </c>
      <c r="O301" s="35">
        <f>_xlfn.XLOOKUP(A:A,Table4_2[Customer ID],Table4_2[Charges])</f>
        <v>31368.81</v>
      </c>
      <c r="P301" s="33" t="str">
        <f>_xlfn.XLOOKUP(A:A,Table4_2[Customer ID],Table4_2[Hospital tier])</f>
        <v>tier - 2</v>
      </c>
      <c r="Q301" s="33" t="str">
        <f>_xlfn.XLOOKUP(A:A,'Hospital details'!A:A,'Hospital details'!F:F)</f>
        <v>tier - 3</v>
      </c>
      <c r="R301" s="33" t="str">
        <f>_xlfn.XLOOKUP(Healthcare!A:A,'Hospital details'!A:A,'Hospital details'!G:G)</f>
        <v>R1011</v>
      </c>
      <c r="S301" s="36">
        <f>_xlfn.XLOOKUP(A:A,'Hospital details'!A:A,'Hospital details'!H:H)</f>
        <v>48</v>
      </c>
      <c r="T301" s="8"/>
    </row>
    <row r="302" spans="1:20" ht="18" x14ac:dyDescent="0.35">
      <c r="A302" s="37" t="s">
        <v>306</v>
      </c>
      <c r="B302" s="31" t="str" cm="1">
        <f t="array" ref="B302">_xlfn.XLOOKUP(_xlfn.SINGLE(A:A),'Customer Name'!A:A,Table14_3[[#All],[Title]])</f>
        <v>Ms</v>
      </c>
      <c r="C302" s="32" t="str" cm="1">
        <f t="array" ref="C302">_xlfn.XLOOKUP(_xlfn.SINGLE(A:A),'Customer Name'!A:A,Table14_3[[#All],[First Name]])</f>
        <v>Kyle</v>
      </c>
      <c r="D302" s="32" t="str" cm="1">
        <f t="array" ref="D302">_xlfn.XLOOKUP(_xlfn.SINGLE(A:A),'Customer Name'!A:A,Table14_3[[#All],[Last Name]])</f>
        <v>Hall</v>
      </c>
      <c r="E302" s="32">
        <f>_xlfn.XLOOKUP(A:A,'Medical Examination'!A:A,'Medical Examination'!B:B)</f>
        <v>40.020000000000003</v>
      </c>
      <c r="F302" s="32">
        <f>_xlfn.XLOOKUP(A:A,'Medical Examination'!A:A,'Medical Examination'!C:C)</f>
        <v>5.19</v>
      </c>
      <c r="G302" s="33" t="str">
        <f>_xlfn.XLOOKUP(A:A,'Medical Examination'!A:A,'Medical Examination'!D:D)</f>
        <v>yes</v>
      </c>
      <c r="H302" s="33" t="str">
        <f>_xlfn.XLOOKUP(A:A,'Medical Examination'!A:A,'Medical Examination'!E:E)</f>
        <v>No</v>
      </c>
      <c r="I302" s="33" t="str">
        <f>_xlfn.XLOOKUP(A:A,'Medical Examination'!A:A,'Medical Examination'!F:F)</f>
        <v>No</v>
      </c>
      <c r="J302" s="33">
        <f>_xlfn.XLOOKUP(A:A,'Medical Examination'!A:A,'Medical Examination'!G:G)</f>
        <v>1</v>
      </c>
      <c r="K302" s="33" t="str">
        <f>_xlfn.XLOOKUP(A:A,'Medical Examination'!A:A,'Medical Examination'!H:H)</f>
        <v>yes</v>
      </c>
      <c r="L302" s="32" t="str">
        <f>_xlfn.XLOOKUP(A:A,'Medical Examination'!A:A,'Medical Examination'!I:I)</f>
        <v>Obesity</v>
      </c>
      <c r="M302" s="31" t="str">
        <f>_xlfn.XLOOKUP(A:A,'Medical Examination'!A:A,'Medical Examination'!J:J)</f>
        <v>Normal</v>
      </c>
      <c r="N302" s="34">
        <f>_xlfn.XLOOKUP(Healthcare!A:A,Table4_2[Customer ID],Table4_2[Date of Birth])</f>
        <v>34969</v>
      </c>
      <c r="O302" s="35">
        <f>_xlfn.XLOOKUP(A:A,Table4_2[Customer ID],Table4_2[Charges])</f>
        <v>31328.27</v>
      </c>
      <c r="P302" s="33" t="str">
        <f>_xlfn.XLOOKUP(A:A,Table4_2[Customer ID],Table4_2[Hospital tier])</f>
        <v>tier - 2</v>
      </c>
      <c r="Q302" s="33" t="str">
        <f>_xlfn.XLOOKUP(A:A,'Hospital details'!A:A,'Hospital details'!F:F)</f>
        <v>tier - 2</v>
      </c>
      <c r="R302" s="33" t="str">
        <f>_xlfn.XLOOKUP(Healthcare!A:A,'Hospital details'!A:A,'Hospital details'!G:G)</f>
        <v>R1011</v>
      </c>
      <c r="S302" s="36">
        <f>_xlfn.XLOOKUP(A:A,'Hospital details'!A:A,'Hospital details'!H:H)</f>
        <v>27</v>
      </c>
      <c r="T302" s="8"/>
    </row>
    <row r="303" spans="1:20" ht="18" x14ac:dyDescent="0.35">
      <c r="A303" s="37" t="s">
        <v>307</v>
      </c>
      <c r="B303" s="31" t="str" cm="1">
        <f t="array" ref="B303">_xlfn.XLOOKUP(_xlfn.SINGLE(A:A),'Customer Name'!A:A,Table14_3[[#All],[Title]])</f>
        <v>Mr</v>
      </c>
      <c r="C303" s="32" t="str" cm="1">
        <f t="array" ref="C303">_xlfn.XLOOKUP(_xlfn.SINGLE(A:A),'Customer Name'!A:A,Table14_3[[#All],[First Name]])</f>
        <v>Kate</v>
      </c>
      <c r="D303" s="32" t="str" cm="1">
        <f t="array" ref="D303">_xlfn.XLOOKUP(_xlfn.SINGLE(A:A),'Customer Name'!A:A,Table14_3[[#All],[Last Name]])</f>
        <v>Ashley</v>
      </c>
      <c r="E303" s="32">
        <f>_xlfn.XLOOKUP(A:A,'Medical Examination'!A:A,'Medical Examination'!B:B)</f>
        <v>19.170000000000002</v>
      </c>
      <c r="F303" s="32">
        <f>_xlfn.XLOOKUP(A:A,'Medical Examination'!A:A,'Medical Examination'!C:C)</f>
        <v>8.41</v>
      </c>
      <c r="G303" s="33" t="str">
        <f>_xlfn.XLOOKUP(A:A,'Medical Examination'!A:A,'Medical Examination'!D:D)</f>
        <v>No</v>
      </c>
      <c r="H303" s="33" t="str">
        <f>_xlfn.XLOOKUP(A:A,'Medical Examination'!A:A,'Medical Examination'!E:E)</f>
        <v>No</v>
      </c>
      <c r="I303" s="33" t="str">
        <f>_xlfn.XLOOKUP(A:A,'Medical Examination'!A:A,'Medical Examination'!F:F)</f>
        <v>No</v>
      </c>
      <c r="J303" s="33">
        <f>_xlfn.XLOOKUP(A:A,'Medical Examination'!A:A,'Medical Examination'!G:G)</f>
        <v>0</v>
      </c>
      <c r="K303" s="33" t="str">
        <f>_xlfn.XLOOKUP(A:A,'Medical Examination'!A:A,'Medical Examination'!H:H)</f>
        <v>yes</v>
      </c>
      <c r="L303" s="32" t="str">
        <f>_xlfn.XLOOKUP(A:A,'Medical Examination'!A:A,'Medical Examination'!I:I)</f>
        <v>Normal Weight</v>
      </c>
      <c r="M303" s="31" t="str">
        <f>_xlfn.XLOOKUP(A:A,'Medical Examination'!A:A,'Medical Examination'!J:J)</f>
        <v>Diabetic</v>
      </c>
      <c r="N303" s="34">
        <f>_xlfn.XLOOKUP(Healthcare!A:A,Table4_2[Customer ID],Table4_2[Date of Birth])</f>
        <v>25028</v>
      </c>
      <c r="O303" s="35">
        <f>_xlfn.XLOOKUP(A:A,Table4_2[Customer ID],Table4_2[Charges])</f>
        <v>31322.53</v>
      </c>
      <c r="P303" s="33" t="str">
        <f>_xlfn.XLOOKUP(A:A,Table4_2[Customer ID],Table4_2[Hospital tier])</f>
        <v>tier - 2</v>
      </c>
      <c r="Q303" s="33" t="str">
        <f>_xlfn.XLOOKUP(A:A,'Hospital details'!A:A,'Hospital details'!F:F)</f>
        <v>tier - 1</v>
      </c>
      <c r="R303" s="33" t="str">
        <f>_xlfn.XLOOKUP(Healthcare!A:A,'Hospital details'!A:A,'Hospital details'!G:G)</f>
        <v>R1011</v>
      </c>
      <c r="S303" s="36">
        <f>_xlfn.XLOOKUP(A:A,'Hospital details'!A:A,'Hospital details'!H:H)</f>
        <v>54</v>
      </c>
      <c r="T303" s="8"/>
    </row>
    <row r="304" spans="1:20" ht="18" x14ac:dyDescent="0.35">
      <c r="A304" s="37" t="s">
        <v>308</v>
      </c>
      <c r="B304" s="31" t="str" cm="1">
        <f t="array" ref="B304">_xlfn.XLOOKUP(_xlfn.SINGLE(A:A),'Customer Name'!A:A,Table14_3[[#All],[Title]])</f>
        <v>Mr</v>
      </c>
      <c r="C304" s="32" t="str" cm="1">
        <f t="array" ref="C304">_xlfn.XLOOKUP(_xlfn.SINGLE(A:A),'Customer Name'!A:A,Table14_3[[#All],[First Name]])</f>
        <v>Martin A</v>
      </c>
      <c r="D304" s="32" t="str" cm="1">
        <f t="array" ref="D304">_xlfn.XLOOKUP(_xlfn.SINGLE(A:A),'Customer Name'!A:A,Table14_3[[#All],[Last Name]])</f>
        <v>Rindahl</v>
      </c>
      <c r="E304" s="32">
        <f>_xlfn.XLOOKUP(A:A,'Medical Examination'!A:A,'Medical Examination'!B:B)</f>
        <v>43.53</v>
      </c>
      <c r="F304" s="32">
        <f>_xlfn.XLOOKUP(A:A,'Medical Examination'!A:A,'Medical Examination'!C:C)</f>
        <v>5.86</v>
      </c>
      <c r="G304" s="33" t="str">
        <f>_xlfn.XLOOKUP(A:A,'Medical Examination'!A:A,'Medical Examination'!D:D)</f>
        <v>yes</v>
      </c>
      <c r="H304" s="33" t="str">
        <f>_xlfn.XLOOKUP(A:A,'Medical Examination'!A:A,'Medical Examination'!E:E)</f>
        <v>yes</v>
      </c>
      <c r="I304" s="33" t="str">
        <f>_xlfn.XLOOKUP(A:A,'Medical Examination'!A:A,'Medical Examination'!F:F)</f>
        <v>No</v>
      </c>
      <c r="J304" s="33">
        <f>_xlfn.XLOOKUP(A:A,'Medical Examination'!A:A,'Medical Examination'!G:G)</f>
        <v>2</v>
      </c>
      <c r="K304" s="33" t="str">
        <f>_xlfn.XLOOKUP(A:A,'Medical Examination'!A:A,'Medical Examination'!H:H)</f>
        <v>yes</v>
      </c>
      <c r="L304" s="32" t="str">
        <f>_xlfn.XLOOKUP(A:A,'Medical Examination'!A:A,'Medical Examination'!I:I)</f>
        <v>Obesity</v>
      </c>
      <c r="M304" s="31" t="str">
        <f>_xlfn.XLOOKUP(A:A,'Medical Examination'!A:A,'Medical Examination'!J:J)</f>
        <v>Prediabetic</v>
      </c>
      <c r="N304" s="34">
        <f>_xlfn.XLOOKUP(Healthcare!A:A,Table4_2[Customer ID],Table4_2[Date of Birth])</f>
        <v>36729</v>
      </c>
      <c r="O304" s="35">
        <f>_xlfn.XLOOKUP(A:A,Table4_2[Customer ID],Table4_2[Charges])</f>
        <v>31234.560000000001</v>
      </c>
      <c r="P304" s="33" t="str">
        <f>_xlfn.XLOOKUP(A:A,Table4_2[Customer ID],Table4_2[Hospital tier])</f>
        <v>tier - 1</v>
      </c>
      <c r="Q304" s="33" t="str">
        <f>_xlfn.XLOOKUP(A:A,'Hospital details'!A:A,'Hospital details'!F:F)</f>
        <v>tier - 1</v>
      </c>
      <c r="R304" s="33" t="str">
        <f>_xlfn.XLOOKUP(Healthcare!A:A,'Hospital details'!A:A,'Hospital details'!G:G)</f>
        <v>R1011</v>
      </c>
      <c r="S304" s="36">
        <f>_xlfn.XLOOKUP(A:A,'Hospital details'!A:A,'Hospital details'!H:H)</f>
        <v>22</v>
      </c>
      <c r="T304" s="8"/>
    </row>
    <row r="305" spans="1:20" ht="18" x14ac:dyDescent="0.35">
      <c r="A305" s="37" t="s">
        <v>309</v>
      </c>
      <c r="B305" s="31" t="str" cm="1">
        <f t="array" ref="B305">_xlfn.XLOOKUP(_xlfn.SINGLE(A:A),'Customer Name'!A:A,Table14_3[[#All],[Title]])</f>
        <v>Ms</v>
      </c>
      <c r="C305" s="32" t="str" cm="1">
        <f t="array" ref="C305">_xlfn.XLOOKUP(_xlfn.SINGLE(A:A),'Customer Name'!A:A,Table14_3[[#All],[First Name]])</f>
        <v>Stacey</v>
      </c>
      <c r="D305" s="32" t="str" cm="1">
        <f t="array" ref="D305">_xlfn.XLOOKUP(_xlfn.SINGLE(A:A),'Customer Name'!A:A,Table14_3[[#All],[Last Name]])</f>
        <v>Clark</v>
      </c>
      <c r="E305" s="32">
        <f>_xlfn.XLOOKUP(A:A,'Medical Examination'!A:A,'Medical Examination'!B:B)</f>
        <v>46.06</v>
      </c>
      <c r="F305" s="32">
        <f>_xlfn.XLOOKUP(A:A,'Medical Examination'!A:A,'Medical Examination'!C:C)</f>
        <v>4.18</v>
      </c>
      <c r="G305" s="33" t="str">
        <f>_xlfn.XLOOKUP(A:A,'Medical Examination'!A:A,'Medical Examination'!D:D)</f>
        <v>No</v>
      </c>
      <c r="H305" s="33" t="str">
        <f>_xlfn.XLOOKUP(A:A,'Medical Examination'!A:A,'Medical Examination'!E:E)</f>
        <v>yes</v>
      </c>
      <c r="I305" s="33" t="str">
        <f>_xlfn.XLOOKUP(A:A,'Medical Examination'!A:A,'Medical Examination'!F:F)</f>
        <v>No</v>
      </c>
      <c r="J305" s="33">
        <f>_xlfn.XLOOKUP(A:A,'Medical Examination'!A:A,'Medical Examination'!G:G)</f>
        <v>1</v>
      </c>
      <c r="K305" s="33" t="str">
        <f>_xlfn.XLOOKUP(A:A,'Medical Examination'!A:A,'Medical Examination'!H:H)</f>
        <v>yes</v>
      </c>
      <c r="L305" s="32" t="str">
        <f>_xlfn.XLOOKUP(A:A,'Medical Examination'!A:A,'Medical Examination'!I:I)</f>
        <v>Obesity</v>
      </c>
      <c r="M305" s="31" t="str">
        <f>_xlfn.XLOOKUP(A:A,'Medical Examination'!A:A,'Medical Examination'!J:J)</f>
        <v>Normal</v>
      </c>
      <c r="N305" s="34">
        <f>_xlfn.XLOOKUP(Healthcare!A:A,Table4_2[Customer ID],Table4_2[Date of Birth])</f>
        <v>38300</v>
      </c>
      <c r="O305" s="35">
        <f>_xlfn.XLOOKUP(A:A,Table4_2[Customer ID],Table4_2[Charges])</f>
        <v>31196.61</v>
      </c>
      <c r="P305" s="33" t="str">
        <f>_xlfn.XLOOKUP(A:A,Table4_2[Customer ID],Table4_2[Hospital tier])</f>
        <v>tier - 2</v>
      </c>
      <c r="Q305" s="33" t="str">
        <f>_xlfn.XLOOKUP(A:A,'Hospital details'!A:A,'Hospital details'!F:F)</f>
        <v>tier - 1</v>
      </c>
      <c r="R305" s="33" t="str">
        <f>_xlfn.XLOOKUP(Healthcare!A:A,'Hospital details'!A:A,'Hospital details'!G:G)</f>
        <v>R1011</v>
      </c>
      <c r="S305" s="36">
        <f>_xlfn.XLOOKUP(A:A,'Hospital details'!A:A,'Hospital details'!H:H)</f>
        <v>18</v>
      </c>
      <c r="T305" s="8"/>
    </row>
    <row r="306" spans="1:20" ht="18" x14ac:dyDescent="0.35">
      <c r="A306" s="37" t="s">
        <v>310</v>
      </c>
      <c r="B306" s="31" t="str" cm="1">
        <f t="array" ref="B306">_xlfn.XLOOKUP(_xlfn.SINGLE(A:A),'Customer Name'!A:A,Table14_3[[#All],[Title]])</f>
        <v>Mr</v>
      </c>
      <c r="C306" s="32" t="str" cm="1">
        <f t="array" ref="C306">_xlfn.XLOOKUP(_xlfn.SINGLE(A:A),'Customer Name'!A:A,Table14_3[[#All],[First Name]])</f>
        <v>Christine</v>
      </c>
      <c r="D306" s="32" t="str" cm="1">
        <f t="array" ref="D306">_xlfn.XLOOKUP(_xlfn.SINGLE(A:A),'Customer Name'!A:A,Table14_3[[#All],[Last Name]])</f>
        <v>Irish</v>
      </c>
      <c r="E306" s="32">
        <f>_xlfn.XLOOKUP(A:A,'Medical Examination'!A:A,'Medical Examination'!B:B)</f>
        <v>29.92</v>
      </c>
      <c r="F306" s="32">
        <f>_xlfn.XLOOKUP(A:A,'Medical Examination'!A:A,'Medical Examination'!C:C)</f>
        <v>11.99</v>
      </c>
      <c r="G306" s="33" t="str">
        <f>_xlfn.XLOOKUP(A:A,'Medical Examination'!A:A,'Medical Examination'!D:D)</f>
        <v>yes</v>
      </c>
      <c r="H306" s="33" t="str">
        <f>_xlfn.XLOOKUP(A:A,'Medical Examination'!A:A,'Medical Examination'!E:E)</f>
        <v>No</v>
      </c>
      <c r="I306" s="33" t="str">
        <f>_xlfn.XLOOKUP(A:A,'Medical Examination'!A:A,'Medical Examination'!F:F)</f>
        <v>No</v>
      </c>
      <c r="J306" s="33">
        <f>_xlfn.XLOOKUP(A:A,'Medical Examination'!A:A,'Medical Examination'!G:G)</f>
        <v>2</v>
      </c>
      <c r="K306" s="33" t="str">
        <f>_xlfn.XLOOKUP(A:A,'Medical Examination'!A:A,'Medical Examination'!H:H)</f>
        <v>yes</v>
      </c>
      <c r="L306" s="32" t="str">
        <f>_xlfn.XLOOKUP(A:A,'Medical Examination'!A:A,'Medical Examination'!I:I)</f>
        <v>Overweight</v>
      </c>
      <c r="M306" s="31" t="str">
        <f>_xlfn.XLOOKUP(A:A,'Medical Examination'!A:A,'Medical Examination'!J:J)</f>
        <v>Diabetic</v>
      </c>
      <c r="N306" s="34">
        <f>_xlfn.XLOOKUP(Healthcare!A:A,Table4_2[Customer ID],Table4_2[Date of Birth])</f>
        <v>22533</v>
      </c>
      <c r="O306" s="35">
        <f>_xlfn.XLOOKUP(A:A,Table4_2[Customer ID],Table4_2[Charges])</f>
        <v>30942.19</v>
      </c>
      <c r="P306" s="33" t="str">
        <f>_xlfn.XLOOKUP(A:A,Table4_2[Customer ID],Table4_2[Hospital tier])</f>
        <v>tier - 2</v>
      </c>
      <c r="Q306" s="33" t="str">
        <f>_xlfn.XLOOKUP(A:A,'Hospital details'!A:A,'Hospital details'!F:F)</f>
        <v>tier - 2</v>
      </c>
      <c r="R306" s="33" t="str">
        <f>_xlfn.XLOOKUP(Healthcare!A:A,'Hospital details'!A:A,'Hospital details'!G:G)</f>
        <v>R1013</v>
      </c>
      <c r="S306" s="36">
        <f>_xlfn.XLOOKUP(A:A,'Hospital details'!A:A,'Hospital details'!H:H)</f>
        <v>61</v>
      </c>
      <c r="T306" s="8"/>
    </row>
    <row r="307" spans="1:20" ht="18" x14ac:dyDescent="0.35">
      <c r="A307" s="37" t="s">
        <v>311</v>
      </c>
      <c r="B307" s="31" t="str" cm="1">
        <f t="array" ref="B307">_xlfn.XLOOKUP(_xlfn.SINGLE(A:A),'Customer Name'!A:A,Table14_3[[#All],[Title]])</f>
        <v>Mr</v>
      </c>
      <c r="C307" s="32" t="str" cm="1">
        <f t="array" ref="C307">_xlfn.XLOOKUP(_xlfn.SINGLE(A:A),'Customer Name'!A:A,Table14_3[[#All],[First Name]])</f>
        <v>Sarah C</v>
      </c>
      <c r="D307" s="32" t="str" cm="1">
        <f t="array" ref="D307">_xlfn.XLOOKUP(_xlfn.SINGLE(A:A),'Customer Name'!A:A,Table14_3[[#All],[Last Name]])</f>
        <v>Richardson</v>
      </c>
      <c r="E307" s="32">
        <f>_xlfn.XLOOKUP(A:A,'Medical Examination'!A:A,'Medical Examination'!B:B)</f>
        <v>28.46</v>
      </c>
      <c r="F307" s="32">
        <f>_xlfn.XLOOKUP(A:A,'Medical Examination'!A:A,'Medical Examination'!C:C)</f>
        <v>4.8499999999999996</v>
      </c>
      <c r="G307" s="33" t="str">
        <f>_xlfn.XLOOKUP(A:A,'Medical Examination'!A:A,'Medical Examination'!D:D)</f>
        <v>yes</v>
      </c>
      <c r="H307" s="33" t="str">
        <f>_xlfn.XLOOKUP(A:A,'Medical Examination'!A:A,'Medical Examination'!E:E)</f>
        <v>No</v>
      </c>
      <c r="I307" s="33" t="str">
        <f>_xlfn.XLOOKUP(A:A,'Medical Examination'!A:A,'Medical Examination'!F:F)</f>
        <v>No</v>
      </c>
      <c r="J307" s="33">
        <f>_xlfn.XLOOKUP(A:A,'Medical Examination'!A:A,'Medical Examination'!G:G)</f>
        <v>1</v>
      </c>
      <c r="K307" s="33" t="str">
        <f>_xlfn.XLOOKUP(A:A,'Medical Examination'!A:A,'Medical Examination'!H:H)</f>
        <v>yes</v>
      </c>
      <c r="L307" s="32" t="str">
        <f>_xlfn.XLOOKUP(A:A,'Medical Examination'!A:A,'Medical Examination'!I:I)</f>
        <v>Overweight</v>
      </c>
      <c r="M307" s="31" t="str">
        <f>_xlfn.XLOOKUP(A:A,'Medical Examination'!A:A,'Medical Examination'!J:J)</f>
        <v>Normal</v>
      </c>
      <c r="N307" s="34">
        <f>_xlfn.XLOOKUP(Healthcare!A:A,Table4_2[Customer ID],Table4_2[Date of Birth])</f>
        <v>32391</v>
      </c>
      <c r="O307" s="35">
        <f>_xlfn.XLOOKUP(A:A,Table4_2[Customer ID],Table4_2[Charges])</f>
        <v>30763.01</v>
      </c>
      <c r="P307" s="33" t="str">
        <f>_xlfn.XLOOKUP(A:A,Table4_2[Customer ID],Table4_2[Hospital tier])</f>
        <v>tier - 2</v>
      </c>
      <c r="Q307" s="33" t="str">
        <f>_xlfn.XLOOKUP(A:A,'Hospital details'!A:A,'Hospital details'!F:F)</f>
        <v>tier - 1</v>
      </c>
      <c r="R307" s="33" t="str">
        <f>_xlfn.XLOOKUP(Healthcare!A:A,'Hospital details'!A:A,'Hospital details'!G:G)</f>
        <v>R1011</v>
      </c>
      <c r="S307" s="36">
        <f>_xlfn.XLOOKUP(A:A,'Hospital details'!A:A,'Hospital details'!H:H)</f>
        <v>34</v>
      </c>
      <c r="T307" s="8"/>
    </row>
    <row r="308" spans="1:20" ht="18" x14ac:dyDescent="0.35">
      <c r="A308" s="37" t="s">
        <v>312</v>
      </c>
      <c r="B308" s="31" t="str" cm="1">
        <f t="array" ref="B308">_xlfn.XLOOKUP(_xlfn.SINGLE(A:A),'Customer Name'!A:A,Table14_3[[#All],[Title]])</f>
        <v>Ms</v>
      </c>
      <c r="C308" s="32" t="str" cm="1">
        <f t="array" ref="C308">_xlfn.XLOOKUP(_xlfn.SINGLE(A:A),'Customer Name'!A:A,Table14_3[[#All],[First Name]])</f>
        <v>Megan</v>
      </c>
      <c r="D308" s="32" t="str" cm="1">
        <f t="array" ref="D308">_xlfn.XLOOKUP(_xlfn.SINGLE(A:A),'Customer Name'!A:A,Table14_3[[#All],[Last Name]])</f>
        <v>Dewitt</v>
      </c>
      <c r="E308" s="32">
        <f>_xlfn.XLOOKUP(A:A,'Medical Examination'!A:A,'Medical Examination'!B:B)</f>
        <v>24.56</v>
      </c>
      <c r="F308" s="32">
        <f>_xlfn.XLOOKUP(A:A,'Medical Examination'!A:A,'Medical Examination'!C:C)</f>
        <v>6.18</v>
      </c>
      <c r="G308" s="33" t="str">
        <f>_xlfn.XLOOKUP(A:A,'Medical Examination'!A:A,'Medical Examination'!D:D)</f>
        <v>yes</v>
      </c>
      <c r="H308" s="33" t="str">
        <f>_xlfn.XLOOKUP(A:A,'Medical Examination'!A:A,'Medical Examination'!E:E)</f>
        <v>No</v>
      </c>
      <c r="I308" s="33" t="str">
        <f>_xlfn.XLOOKUP(A:A,'Medical Examination'!A:A,'Medical Examination'!F:F)</f>
        <v>Yes</v>
      </c>
      <c r="J308" s="33">
        <f>_xlfn.XLOOKUP(A:A,'Medical Examination'!A:A,'Medical Examination'!G:G)</f>
        <v>1</v>
      </c>
      <c r="K308" s="33" t="str">
        <f>_xlfn.XLOOKUP(A:A,'Medical Examination'!A:A,'Medical Examination'!H:H)</f>
        <v>yes</v>
      </c>
      <c r="L308" s="32" t="str">
        <f>_xlfn.XLOOKUP(A:A,'Medical Examination'!A:A,'Medical Examination'!I:I)</f>
        <v>Normal Weight</v>
      </c>
      <c r="M308" s="31" t="str">
        <f>_xlfn.XLOOKUP(A:A,'Medical Examination'!A:A,'Medical Examination'!J:J)</f>
        <v>Prediabetic</v>
      </c>
      <c r="N308" s="34">
        <f>_xlfn.XLOOKUP(Healthcare!A:A,Table4_2[Customer ID],Table4_2[Date of Birth])</f>
        <v>30671</v>
      </c>
      <c r="O308" s="35">
        <f>_xlfn.XLOOKUP(A:A,Table4_2[Customer ID],Table4_2[Charges])</f>
        <v>30724.44</v>
      </c>
      <c r="P308" s="33" t="str">
        <f>_xlfn.XLOOKUP(A:A,Table4_2[Customer ID],Table4_2[Hospital tier])</f>
        <v>tier - 2</v>
      </c>
      <c r="Q308" s="33" t="str">
        <f>_xlfn.XLOOKUP(A:A,'Hospital details'!A:A,'Hospital details'!F:F)</f>
        <v>tier - 3</v>
      </c>
      <c r="R308" s="33" t="str">
        <f>_xlfn.XLOOKUP(Healthcare!A:A,'Hospital details'!A:A,'Hospital details'!G:G)</f>
        <v>R1011</v>
      </c>
      <c r="S308" s="36">
        <f>_xlfn.XLOOKUP(A:A,'Hospital details'!A:A,'Hospital details'!H:H)</f>
        <v>39</v>
      </c>
      <c r="T308" s="8"/>
    </row>
    <row r="309" spans="1:20" ht="18" x14ac:dyDescent="0.35">
      <c r="A309" s="37" t="s">
        <v>313</v>
      </c>
      <c r="B309" s="31" t="str" cm="1">
        <f t="array" ref="B309">_xlfn.XLOOKUP(_xlfn.SINGLE(A:A),'Customer Name'!A:A,Table14_3[[#All],[Title]])</f>
        <v>Mr</v>
      </c>
      <c r="C309" s="32" t="str" cm="1">
        <f t="array" ref="C309">_xlfn.XLOOKUP(_xlfn.SINGLE(A:A),'Customer Name'!A:A,Table14_3[[#All],[First Name]])</f>
        <v>Jason W</v>
      </c>
      <c r="D309" s="32" t="str" cm="1">
        <f t="array" ref="D309">_xlfn.XLOOKUP(_xlfn.SINGLE(A:A),'Customer Name'!A:A,Table14_3[[#All],[Last Name]])</f>
        <v>Hickman</v>
      </c>
      <c r="E309" s="32">
        <f>_xlfn.XLOOKUP(A:A,'Medical Examination'!A:A,'Medical Examination'!B:B)</f>
        <v>41.19</v>
      </c>
      <c r="F309" s="32">
        <f>_xlfn.XLOOKUP(A:A,'Medical Examination'!A:A,'Medical Examination'!C:C)</f>
        <v>6.37</v>
      </c>
      <c r="G309" s="33" t="str">
        <f>_xlfn.XLOOKUP(A:A,'Medical Examination'!A:A,'Medical Examination'!D:D)</f>
        <v>No</v>
      </c>
      <c r="H309" s="33" t="str">
        <f>_xlfn.XLOOKUP(A:A,'Medical Examination'!A:A,'Medical Examination'!E:E)</f>
        <v>No</v>
      </c>
      <c r="I309" s="33" t="str">
        <f>_xlfn.XLOOKUP(A:A,'Medical Examination'!A:A,'Medical Examination'!F:F)</f>
        <v>No</v>
      </c>
      <c r="J309" s="33">
        <f>_xlfn.XLOOKUP(A:A,'Medical Examination'!A:A,'Medical Examination'!G:G)</f>
        <v>0</v>
      </c>
      <c r="K309" s="33" t="str">
        <f>_xlfn.XLOOKUP(A:A,'Medical Examination'!A:A,'Medical Examination'!H:H)</f>
        <v>yes</v>
      </c>
      <c r="L309" s="32" t="str">
        <f>_xlfn.XLOOKUP(A:A,'Medical Examination'!A:A,'Medical Examination'!I:I)</f>
        <v>Obesity</v>
      </c>
      <c r="M309" s="31" t="str">
        <f>_xlfn.XLOOKUP(A:A,'Medical Examination'!A:A,'Medical Examination'!J:J)</f>
        <v>Prediabetic</v>
      </c>
      <c r="N309" s="34">
        <f>_xlfn.XLOOKUP(Healthcare!A:A,Table4_2[Customer ID],Table4_2[Date of Birth])</f>
        <v>36424</v>
      </c>
      <c r="O309" s="35">
        <f>_xlfn.XLOOKUP(A:A,Table4_2[Customer ID],Table4_2[Charges])</f>
        <v>30697.71</v>
      </c>
      <c r="P309" s="33" t="str">
        <f>_xlfn.XLOOKUP(A:A,Table4_2[Customer ID],Table4_2[Hospital tier])</f>
        <v>tier - 1</v>
      </c>
      <c r="Q309" s="33" t="str">
        <f>_xlfn.XLOOKUP(A:A,'Hospital details'!A:A,'Hospital details'!F:F)</f>
        <v>tier - 2</v>
      </c>
      <c r="R309" s="33" t="str">
        <f>_xlfn.XLOOKUP(Healthcare!A:A,'Hospital details'!A:A,'Hospital details'!G:G)</f>
        <v>R1011</v>
      </c>
      <c r="S309" s="36">
        <f>_xlfn.XLOOKUP(A:A,'Hospital details'!A:A,'Hospital details'!H:H)</f>
        <v>23</v>
      </c>
      <c r="T309" s="8"/>
    </row>
    <row r="310" spans="1:20" ht="18" x14ac:dyDescent="0.35">
      <c r="A310" s="37" t="s">
        <v>314</v>
      </c>
      <c r="B310" s="31" t="str" cm="1">
        <f t="array" ref="B310">_xlfn.XLOOKUP(_xlfn.SINGLE(A:A),'Customer Name'!A:A,Table14_3[[#All],[Title]])</f>
        <v>Mr</v>
      </c>
      <c r="C310" s="32" t="str" cm="1">
        <f t="array" ref="C310">_xlfn.XLOOKUP(_xlfn.SINGLE(A:A),'Customer Name'!A:A,Table14_3[[#All],[First Name]])</f>
        <v>Michele</v>
      </c>
      <c r="D310" s="32" t="str" cm="1">
        <f t="array" ref="D310">_xlfn.XLOOKUP(_xlfn.SINGLE(A:A),'Customer Name'!A:A,Table14_3[[#All],[Last Name]])</f>
        <v>Gonzalez</v>
      </c>
      <c r="E310" s="32">
        <f>_xlfn.XLOOKUP(A:A,'Medical Examination'!A:A,'Medical Examination'!B:B)</f>
        <v>18.63</v>
      </c>
      <c r="F310" s="32">
        <f>_xlfn.XLOOKUP(A:A,'Medical Examination'!A:A,'Medical Examination'!C:C)</f>
        <v>9.81</v>
      </c>
      <c r="G310" s="33" t="str">
        <f>_xlfn.XLOOKUP(A:A,'Medical Examination'!A:A,'Medical Examination'!D:D)</f>
        <v>yes</v>
      </c>
      <c r="H310" s="33" t="str">
        <f>_xlfn.XLOOKUP(A:A,'Medical Examination'!A:A,'Medical Examination'!E:E)</f>
        <v>No</v>
      </c>
      <c r="I310" s="33" t="str">
        <f>_xlfn.XLOOKUP(A:A,'Medical Examination'!A:A,'Medical Examination'!F:F)</f>
        <v>No</v>
      </c>
      <c r="J310" s="33">
        <f>_xlfn.XLOOKUP(A:A,'Medical Examination'!A:A,'Medical Examination'!G:G)</f>
        <v>2</v>
      </c>
      <c r="K310" s="33" t="str">
        <f>_xlfn.XLOOKUP(A:A,'Medical Examination'!A:A,'Medical Examination'!H:H)</f>
        <v>yes</v>
      </c>
      <c r="L310" s="32" t="str">
        <f>_xlfn.XLOOKUP(A:A,'Medical Examination'!A:A,'Medical Examination'!I:I)</f>
        <v>Normal Weight</v>
      </c>
      <c r="M310" s="31" t="str">
        <f>_xlfn.XLOOKUP(A:A,'Medical Examination'!A:A,'Medical Examination'!J:J)</f>
        <v>Diabetic</v>
      </c>
      <c r="N310" s="34">
        <f>_xlfn.XLOOKUP(Healthcare!A:A,Table4_2[Customer ID],Table4_2[Date of Birth])</f>
        <v>25883</v>
      </c>
      <c r="O310" s="35">
        <f>_xlfn.XLOOKUP(A:A,Table4_2[Customer ID],Table4_2[Charges])</f>
        <v>30625.65</v>
      </c>
      <c r="P310" s="33" t="str">
        <f>_xlfn.XLOOKUP(A:A,Table4_2[Customer ID],Table4_2[Hospital tier])</f>
        <v>tier - 2</v>
      </c>
      <c r="Q310" s="33" t="str">
        <f>_xlfn.XLOOKUP(A:A,'Hospital details'!A:A,'Hospital details'!F:F)</f>
        <v>tier - 3</v>
      </c>
      <c r="R310" s="33" t="str">
        <f>_xlfn.XLOOKUP(Healthcare!A:A,'Hospital details'!A:A,'Hospital details'!G:G)</f>
        <v>R1011</v>
      </c>
      <c r="S310" s="36">
        <f>_xlfn.XLOOKUP(A:A,'Hospital details'!A:A,'Hospital details'!H:H)</f>
        <v>52</v>
      </c>
      <c r="T310" s="8"/>
    </row>
    <row r="311" spans="1:20" ht="18" x14ac:dyDescent="0.35">
      <c r="A311" s="37" t="s">
        <v>315</v>
      </c>
      <c r="B311" s="31" t="str" cm="1">
        <f t="array" ref="B311">_xlfn.XLOOKUP(_xlfn.SINGLE(A:A),'Customer Name'!A:A,Table14_3[[#All],[Title]])</f>
        <v>Ms</v>
      </c>
      <c r="C311" s="32" t="str" cm="1">
        <f t="array" ref="C311">_xlfn.XLOOKUP(_xlfn.SINGLE(A:A),'Customer Name'!A:A,Table14_3[[#All],[First Name]])</f>
        <v>Nikki</v>
      </c>
      <c r="D311" s="32" t="str" cm="1">
        <f t="array" ref="D311">_xlfn.XLOOKUP(_xlfn.SINGLE(A:A),'Customer Name'!A:A,Table14_3[[#All],[Last Name]])</f>
        <v>Difani</v>
      </c>
      <c r="E311" s="32">
        <f>_xlfn.XLOOKUP(A:A,'Medical Examination'!A:A,'Medical Examination'!B:B)</f>
        <v>26.26</v>
      </c>
      <c r="F311" s="32">
        <f>_xlfn.XLOOKUP(A:A,'Medical Examination'!A:A,'Medical Examination'!C:C)</f>
        <v>11.8</v>
      </c>
      <c r="G311" s="33" t="str">
        <f>_xlfn.XLOOKUP(A:A,'Medical Examination'!A:A,'Medical Examination'!D:D)</f>
        <v>yes</v>
      </c>
      <c r="H311" s="33" t="str">
        <f>_xlfn.XLOOKUP(A:A,'Medical Examination'!A:A,'Medical Examination'!E:E)</f>
        <v>No</v>
      </c>
      <c r="I311" s="33" t="str">
        <f>_xlfn.XLOOKUP(A:A,'Medical Examination'!A:A,'Medical Examination'!F:F)</f>
        <v>No</v>
      </c>
      <c r="J311" s="33">
        <f>_xlfn.XLOOKUP(A:A,'Medical Examination'!A:A,'Medical Examination'!G:G)</f>
        <v>1</v>
      </c>
      <c r="K311" s="33" t="str">
        <f>_xlfn.XLOOKUP(A:A,'Medical Examination'!A:A,'Medical Examination'!H:H)</f>
        <v>yes</v>
      </c>
      <c r="L311" s="32" t="str">
        <f>_xlfn.XLOOKUP(A:A,'Medical Examination'!A:A,'Medical Examination'!I:I)</f>
        <v>Overweight</v>
      </c>
      <c r="M311" s="31" t="str">
        <f>_xlfn.XLOOKUP(A:A,'Medical Examination'!A:A,'Medical Examination'!J:J)</f>
        <v>Diabetic</v>
      </c>
      <c r="N311" s="34">
        <f>_xlfn.XLOOKUP(Healthcare!A:A,Table4_2[Customer ID],Table4_2[Date of Birth])</f>
        <v>31634</v>
      </c>
      <c r="O311" s="35">
        <f>_xlfn.XLOOKUP(A:A,Table4_2[Customer ID],Table4_2[Charges])</f>
        <v>30530.5</v>
      </c>
      <c r="P311" s="33" t="str">
        <f>_xlfn.XLOOKUP(A:A,Table4_2[Customer ID],Table4_2[Hospital tier])</f>
        <v>tier - 2</v>
      </c>
      <c r="Q311" s="33" t="str">
        <f>_xlfn.XLOOKUP(A:A,'Hospital details'!A:A,'Hospital details'!F:F)</f>
        <v>tier - 1</v>
      </c>
      <c r="R311" s="33" t="str">
        <f>_xlfn.XLOOKUP(Healthcare!A:A,'Hospital details'!A:A,'Hospital details'!G:G)</f>
        <v>R1011</v>
      </c>
      <c r="S311" s="36">
        <f>_xlfn.XLOOKUP(A:A,'Hospital details'!A:A,'Hospital details'!H:H)</f>
        <v>36</v>
      </c>
      <c r="T311" s="8"/>
    </row>
    <row r="312" spans="1:20" ht="18" x14ac:dyDescent="0.35">
      <c r="A312" s="37" t="s">
        <v>316</v>
      </c>
      <c r="B312" s="31" t="str" cm="1">
        <f t="array" ref="B312">_xlfn.XLOOKUP(_xlfn.SINGLE(A:A),'Customer Name'!A:A,Table14_3[[#All],[Title]])</f>
        <v>Ms</v>
      </c>
      <c r="C312" s="32" t="str" cm="1">
        <f t="array" ref="C312">_xlfn.XLOOKUP(_xlfn.SINGLE(A:A),'Customer Name'!A:A,Table14_3[[#All],[First Name]])</f>
        <v>Philip J</v>
      </c>
      <c r="D312" s="32" t="str" cm="1">
        <f t="array" ref="D312">_xlfn.XLOOKUP(_xlfn.SINGLE(A:A),'Customer Name'!A:A,Table14_3[[#All],[Last Name]])</f>
        <v>Turner</v>
      </c>
      <c r="E312" s="32">
        <f>_xlfn.XLOOKUP(A:A,'Medical Examination'!A:A,'Medical Examination'!B:B)</f>
        <v>22.37</v>
      </c>
      <c r="F312" s="32">
        <f>_xlfn.XLOOKUP(A:A,'Medical Examination'!A:A,'Medical Examination'!C:C)</f>
        <v>5.86</v>
      </c>
      <c r="G312" s="33" t="str">
        <f>_xlfn.XLOOKUP(A:A,'Medical Examination'!A:A,'Medical Examination'!D:D)</f>
        <v>yes</v>
      </c>
      <c r="H312" s="33" t="str">
        <f>_xlfn.XLOOKUP(A:A,'Medical Examination'!A:A,'Medical Examination'!E:E)</f>
        <v>No</v>
      </c>
      <c r="I312" s="33" t="str">
        <f>_xlfn.XLOOKUP(A:A,'Medical Examination'!A:A,'Medical Examination'!F:F)</f>
        <v>Yes</v>
      </c>
      <c r="J312" s="33">
        <f>_xlfn.XLOOKUP(A:A,'Medical Examination'!A:A,'Medical Examination'!G:G)</f>
        <v>1</v>
      </c>
      <c r="K312" s="33" t="str">
        <f>_xlfn.XLOOKUP(A:A,'Medical Examination'!A:A,'Medical Examination'!H:H)</f>
        <v>yes</v>
      </c>
      <c r="L312" s="32" t="str">
        <f>_xlfn.XLOOKUP(A:A,'Medical Examination'!A:A,'Medical Examination'!I:I)</f>
        <v>Normal Weight</v>
      </c>
      <c r="M312" s="31" t="str">
        <f>_xlfn.XLOOKUP(A:A,'Medical Examination'!A:A,'Medical Examination'!J:J)</f>
        <v>Prediabetic</v>
      </c>
      <c r="N312" s="34">
        <f>_xlfn.XLOOKUP(Healthcare!A:A,Table4_2[Customer ID],Table4_2[Date of Birth])</f>
        <v>30562</v>
      </c>
      <c r="O312" s="35">
        <f>_xlfn.XLOOKUP(A:A,Table4_2[Customer ID],Table4_2[Charges])</f>
        <v>30457.37</v>
      </c>
      <c r="P312" s="33" t="str">
        <f>_xlfn.XLOOKUP(A:A,Table4_2[Customer ID],Table4_2[Hospital tier])</f>
        <v>tier - 2</v>
      </c>
      <c r="Q312" s="33" t="str">
        <f>_xlfn.XLOOKUP(A:A,'Hospital details'!A:A,'Hospital details'!F:F)</f>
        <v>tier - 1</v>
      </c>
      <c r="R312" s="33" t="str">
        <f>_xlfn.XLOOKUP(Healthcare!A:A,'Hospital details'!A:A,'Hospital details'!G:G)</f>
        <v>R1012</v>
      </c>
      <c r="S312" s="36">
        <f>_xlfn.XLOOKUP(A:A,'Hospital details'!A:A,'Hospital details'!H:H)</f>
        <v>39</v>
      </c>
      <c r="T312" s="8"/>
    </row>
    <row r="313" spans="1:20" ht="18" x14ac:dyDescent="0.35">
      <c r="A313" s="37" t="s">
        <v>317</v>
      </c>
      <c r="B313" s="31" t="str" cm="1">
        <f t="array" ref="B313">_xlfn.XLOOKUP(_xlfn.SINGLE(A:A),'Customer Name'!A:A,Table14_3[[#All],[Title]])</f>
        <v>Mr</v>
      </c>
      <c r="C313" s="32" t="str" cm="1">
        <f t="array" ref="C313">_xlfn.XLOOKUP(_xlfn.SINGLE(A:A),'Customer Name'!A:A,Table14_3[[#All],[First Name]])</f>
        <v>Bryan L</v>
      </c>
      <c r="D313" s="32" t="str" cm="1">
        <f t="array" ref="D313">_xlfn.XLOOKUP(_xlfn.SINGLE(A:A),'Customer Name'!A:A,Table14_3[[#All],[Last Name]])</f>
        <v>Widmann</v>
      </c>
      <c r="E313" s="32">
        <f>_xlfn.XLOOKUP(A:A,'Medical Examination'!A:A,'Medical Examination'!B:B)</f>
        <v>39.619999999999997</v>
      </c>
      <c r="F313" s="32">
        <f>_xlfn.XLOOKUP(A:A,'Medical Examination'!A:A,'Medical Examination'!C:C)</f>
        <v>4.28</v>
      </c>
      <c r="G313" s="33" t="str">
        <f>_xlfn.XLOOKUP(A:A,'Medical Examination'!A:A,'Medical Examination'!D:D)</f>
        <v>No</v>
      </c>
      <c r="H313" s="33" t="str">
        <f>_xlfn.XLOOKUP(A:A,'Medical Examination'!A:A,'Medical Examination'!E:E)</f>
        <v>No</v>
      </c>
      <c r="I313" s="33" t="str">
        <f>_xlfn.XLOOKUP(A:A,'Medical Examination'!A:A,'Medical Examination'!F:F)</f>
        <v>No</v>
      </c>
      <c r="J313" s="33">
        <f>_xlfn.XLOOKUP(A:A,'Medical Examination'!A:A,'Medical Examination'!G:G)</f>
        <v>1</v>
      </c>
      <c r="K313" s="33" t="str">
        <f>_xlfn.XLOOKUP(A:A,'Medical Examination'!A:A,'Medical Examination'!H:H)</f>
        <v>yes</v>
      </c>
      <c r="L313" s="32" t="str">
        <f>_xlfn.XLOOKUP(A:A,'Medical Examination'!A:A,'Medical Examination'!I:I)</f>
        <v>Obesity</v>
      </c>
      <c r="M313" s="31" t="str">
        <f>_xlfn.XLOOKUP(A:A,'Medical Examination'!A:A,'Medical Examination'!J:J)</f>
        <v>Normal</v>
      </c>
      <c r="N313" s="34">
        <f>_xlfn.XLOOKUP(Healthcare!A:A,Table4_2[Customer ID],Table4_2[Date of Birth])</f>
        <v>36096</v>
      </c>
      <c r="O313" s="35">
        <f>_xlfn.XLOOKUP(A:A,Table4_2[Customer ID],Table4_2[Charges])</f>
        <v>30422.03</v>
      </c>
      <c r="P313" s="33" t="str">
        <f>_xlfn.XLOOKUP(A:A,Table4_2[Customer ID],Table4_2[Hospital tier])</f>
        <v>tier - 2</v>
      </c>
      <c r="Q313" s="33" t="str">
        <f>_xlfn.XLOOKUP(A:A,'Hospital details'!A:A,'Hospital details'!F:F)</f>
        <v>tier - 3</v>
      </c>
      <c r="R313" s="33" t="str">
        <f>_xlfn.XLOOKUP(Healthcare!A:A,'Hospital details'!A:A,'Hospital details'!G:G)</f>
        <v>R1011</v>
      </c>
      <c r="S313" s="36">
        <f>_xlfn.XLOOKUP(A:A,'Hospital details'!A:A,'Hospital details'!H:H)</f>
        <v>24</v>
      </c>
      <c r="T313" s="8"/>
    </row>
    <row r="314" spans="1:20" ht="18" x14ac:dyDescent="0.35">
      <c r="A314" s="37" t="s">
        <v>318</v>
      </c>
      <c r="B314" s="31" t="str" cm="1">
        <f t="array" ref="B314">_xlfn.XLOOKUP(_xlfn.SINGLE(A:A),'Customer Name'!A:A,Table14_3[[#All],[Title]])</f>
        <v>Mr</v>
      </c>
      <c r="C314" s="32" t="str" cm="1">
        <f t="array" ref="C314">_xlfn.XLOOKUP(_xlfn.SINGLE(A:A),'Customer Name'!A:A,Table14_3[[#All],[First Name]])</f>
        <v>Timothy F</v>
      </c>
      <c r="D314" s="32" t="str" cm="1">
        <f t="array" ref="D314">_xlfn.XLOOKUP(_xlfn.SINGLE(A:A),'Customer Name'!A:A,Table14_3[[#All],[Last Name]])</f>
        <v>Tunney</v>
      </c>
      <c r="E314" s="32">
        <f>_xlfn.XLOOKUP(A:A,'Medical Examination'!A:A,'Medical Examination'!B:B)</f>
        <v>18.329999999999998</v>
      </c>
      <c r="F314" s="32">
        <f>_xlfn.XLOOKUP(A:A,'Medical Examination'!A:A,'Medical Examination'!C:C)</f>
        <v>4.16</v>
      </c>
      <c r="G314" s="33" t="str">
        <f>_xlfn.XLOOKUP(A:A,'Medical Examination'!A:A,'Medical Examination'!D:D)</f>
        <v>yes</v>
      </c>
      <c r="H314" s="33" t="str">
        <f>_xlfn.XLOOKUP(A:A,'Medical Examination'!A:A,'Medical Examination'!E:E)</f>
        <v>No</v>
      </c>
      <c r="I314" s="33" t="str">
        <f>_xlfn.XLOOKUP(A:A,'Medical Examination'!A:A,'Medical Examination'!F:F)</f>
        <v>No</v>
      </c>
      <c r="J314" s="33">
        <f>_xlfn.XLOOKUP(A:A,'Medical Examination'!A:A,'Medical Examination'!G:G)</f>
        <v>0</v>
      </c>
      <c r="K314" s="33" t="str">
        <f>_xlfn.XLOOKUP(A:A,'Medical Examination'!A:A,'Medical Examination'!H:H)</f>
        <v>yes</v>
      </c>
      <c r="L314" s="32" t="str">
        <f>_xlfn.XLOOKUP(A:A,'Medical Examination'!A:A,'Medical Examination'!I:I)</f>
        <v>Under  Weight</v>
      </c>
      <c r="M314" s="31" t="str">
        <f>_xlfn.XLOOKUP(A:A,'Medical Examination'!A:A,'Medical Examination'!J:J)</f>
        <v>Normal</v>
      </c>
      <c r="N314" s="34">
        <f>_xlfn.XLOOKUP(Healthcare!A:A,Table4_2[Customer ID],Table4_2[Date of Birth])</f>
        <v>28006</v>
      </c>
      <c r="O314" s="35">
        <f>_xlfn.XLOOKUP(A:A,Table4_2[Customer ID],Table4_2[Charges])</f>
        <v>30409.53</v>
      </c>
      <c r="P314" s="33" t="str">
        <f>_xlfn.XLOOKUP(A:A,Table4_2[Customer ID],Table4_2[Hospital tier])</f>
        <v>tier - 2</v>
      </c>
      <c r="Q314" s="33" t="str">
        <f>_xlfn.XLOOKUP(A:A,'Hospital details'!A:A,'Hospital details'!F:F)</f>
        <v>tier - 3</v>
      </c>
      <c r="R314" s="33" t="str">
        <f>_xlfn.XLOOKUP(Healthcare!A:A,'Hospital details'!A:A,'Hospital details'!G:G)</f>
        <v>R1012</v>
      </c>
      <c r="S314" s="36">
        <f>_xlfn.XLOOKUP(A:A,'Hospital details'!A:A,'Hospital details'!H:H)</f>
        <v>46</v>
      </c>
      <c r="T314" s="8"/>
    </row>
    <row r="315" spans="1:20" ht="18" x14ac:dyDescent="0.35">
      <c r="A315" s="37" t="s">
        <v>319</v>
      </c>
      <c r="B315" s="31" t="str" cm="1">
        <f t="array" ref="B315">_xlfn.XLOOKUP(_xlfn.SINGLE(A:A),'Customer Name'!A:A,Table14_3[[#All],[Title]])</f>
        <v>Ms</v>
      </c>
      <c r="C315" s="32" t="str" cm="1">
        <f t="array" ref="C315">_xlfn.XLOOKUP(_xlfn.SINGLE(A:A),'Customer Name'!A:A,Table14_3[[#All],[First Name]])</f>
        <v>Angielyn M</v>
      </c>
      <c r="D315" s="32" t="str" cm="1">
        <f t="array" ref="D315">_xlfn.XLOOKUP(_xlfn.SINGLE(A:A),'Customer Name'!A:A,Table14_3[[#All],[Last Name]])</f>
        <v>San Juan</v>
      </c>
      <c r="E315" s="32">
        <f>_xlfn.XLOOKUP(A:A,'Medical Examination'!A:A,'Medical Examination'!B:B)</f>
        <v>17.11</v>
      </c>
      <c r="F315" s="32">
        <f>_xlfn.XLOOKUP(A:A,'Medical Examination'!A:A,'Medical Examination'!C:C)</f>
        <v>4.9800000000000004</v>
      </c>
      <c r="G315" s="33" t="str">
        <f>_xlfn.XLOOKUP(A:A,'Medical Examination'!A:A,'Medical Examination'!D:D)</f>
        <v>yes</v>
      </c>
      <c r="H315" s="33" t="str">
        <f>_xlfn.XLOOKUP(A:A,'Medical Examination'!A:A,'Medical Examination'!E:E)</f>
        <v>No</v>
      </c>
      <c r="I315" s="33" t="str">
        <f>_xlfn.XLOOKUP(A:A,'Medical Examination'!A:A,'Medical Examination'!F:F)</f>
        <v>Yes</v>
      </c>
      <c r="J315" s="33">
        <f>_xlfn.XLOOKUP(A:A,'Medical Examination'!A:A,'Medical Examination'!G:G)</f>
        <v>1</v>
      </c>
      <c r="K315" s="33" t="str">
        <f>_xlfn.XLOOKUP(A:A,'Medical Examination'!A:A,'Medical Examination'!H:H)</f>
        <v>yes</v>
      </c>
      <c r="L315" s="32" t="str">
        <f>_xlfn.XLOOKUP(A:A,'Medical Examination'!A:A,'Medical Examination'!I:I)</f>
        <v>Under  Weight</v>
      </c>
      <c r="M315" s="31" t="str">
        <f>_xlfn.XLOOKUP(A:A,'Medical Examination'!A:A,'Medical Examination'!J:J)</f>
        <v>Normal</v>
      </c>
      <c r="N315" s="34">
        <f>_xlfn.XLOOKUP(Healthcare!A:A,Table4_2[Customer ID],Table4_2[Date of Birth])</f>
        <v>25414</v>
      </c>
      <c r="O315" s="35">
        <f>_xlfn.XLOOKUP(A:A,Table4_2[Customer ID],Table4_2[Charges])</f>
        <v>30366.93</v>
      </c>
      <c r="P315" s="33" t="str">
        <f>_xlfn.XLOOKUP(A:A,Table4_2[Customer ID],Table4_2[Hospital tier])</f>
        <v>tier - 2</v>
      </c>
      <c r="Q315" s="33" t="str">
        <f>_xlfn.XLOOKUP(A:A,'Hospital details'!A:A,'Hospital details'!F:F)</f>
        <v>tier - 2</v>
      </c>
      <c r="R315" s="33" t="str">
        <f>_xlfn.XLOOKUP(Healthcare!A:A,'Hospital details'!A:A,'Hospital details'!G:G)</f>
        <v>R1011</v>
      </c>
      <c r="S315" s="36">
        <f>_xlfn.XLOOKUP(A:A,'Hospital details'!A:A,'Hospital details'!H:H)</f>
        <v>53</v>
      </c>
      <c r="T315" s="8"/>
    </row>
    <row r="316" spans="1:20" ht="18" x14ac:dyDescent="0.35">
      <c r="A316" s="37" t="s">
        <v>320</v>
      </c>
      <c r="B316" s="31" t="str" cm="1">
        <f t="array" ref="B316">_xlfn.XLOOKUP(_xlfn.SINGLE(A:A),'Customer Name'!A:A,Table14_3[[#All],[Title]])</f>
        <v>Mr</v>
      </c>
      <c r="C316" s="32" t="str" cm="1">
        <f t="array" ref="C316">_xlfn.XLOOKUP(_xlfn.SINGLE(A:A),'Customer Name'!A:A,Table14_3[[#All],[First Name]])</f>
        <v>Jeanie M</v>
      </c>
      <c r="D316" s="32" t="str" cm="1">
        <f t="array" ref="D316">_xlfn.XLOOKUP(_xlfn.SINGLE(A:A),'Customer Name'!A:A,Table14_3[[#All],[Last Name]])</f>
        <v>Croll</v>
      </c>
      <c r="E316" s="32">
        <f>_xlfn.XLOOKUP(A:A,'Medical Examination'!A:A,'Medical Examination'!B:B)</f>
        <v>43.5</v>
      </c>
      <c r="F316" s="32">
        <f>_xlfn.XLOOKUP(A:A,'Medical Examination'!A:A,'Medical Examination'!C:C)</f>
        <v>6.38</v>
      </c>
      <c r="G316" s="33" t="str">
        <f>_xlfn.XLOOKUP(A:A,'Medical Examination'!A:A,'Medical Examination'!D:D)</f>
        <v>No</v>
      </c>
      <c r="H316" s="33" t="str">
        <f>_xlfn.XLOOKUP(A:A,'Medical Examination'!A:A,'Medical Examination'!E:E)</f>
        <v>yes</v>
      </c>
      <c r="I316" s="33" t="str">
        <f>_xlfn.XLOOKUP(A:A,'Medical Examination'!A:A,'Medical Examination'!F:F)</f>
        <v>No</v>
      </c>
      <c r="J316" s="33">
        <f>_xlfn.XLOOKUP(A:A,'Medical Examination'!A:A,'Medical Examination'!G:G)</f>
        <v>1</v>
      </c>
      <c r="K316" s="33" t="str">
        <f>_xlfn.XLOOKUP(A:A,'Medical Examination'!A:A,'Medical Examination'!H:H)</f>
        <v>yes</v>
      </c>
      <c r="L316" s="32" t="str">
        <f>_xlfn.XLOOKUP(A:A,'Medical Examination'!A:A,'Medical Examination'!I:I)</f>
        <v>Obesity</v>
      </c>
      <c r="M316" s="31" t="str">
        <f>_xlfn.XLOOKUP(A:A,'Medical Examination'!A:A,'Medical Examination'!J:J)</f>
        <v>Prediabetic</v>
      </c>
      <c r="N316" s="34">
        <f>_xlfn.XLOOKUP(Healthcare!A:A,Table4_2[Customer ID],Table4_2[Date of Birth])</f>
        <v>38139</v>
      </c>
      <c r="O316" s="35">
        <f>_xlfn.XLOOKUP(A:A,Table4_2[Customer ID],Table4_2[Charges])</f>
        <v>30328.27</v>
      </c>
      <c r="P316" s="33" t="str">
        <f>_xlfn.XLOOKUP(A:A,Table4_2[Customer ID],Table4_2[Hospital tier])</f>
        <v>tier - 2</v>
      </c>
      <c r="Q316" s="33" t="str">
        <f>_xlfn.XLOOKUP(A:A,'Hospital details'!A:A,'Hospital details'!F:F)</f>
        <v>tier - 2</v>
      </c>
      <c r="R316" s="33" t="str">
        <f>_xlfn.XLOOKUP(Healthcare!A:A,'Hospital details'!A:A,'Hospital details'!G:G)</f>
        <v>R1011</v>
      </c>
      <c r="S316" s="36">
        <f>_xlfn.XLOOKUP(A:A,'Hospital details'!A:A,'Hospital details'!H:H)</f>
        <v>19</v>
      </c>
      <c r="T316" s="8"/>
    </row>
    <row r="317" spans="1:20" ht="18" x14ac:dyDescent="0.35">
      <c r="A317" s="37" t="s">
        <v>321</v>
      </c>
      <c r="B317" s="31" t="str" cm="1">
        <f t="array" ref="B317">_xlfn.XLOOKUP(_xlfn.SINGLE(A:A),'Customer Name'!A:A,Table14_3[[#All],[Title]])</f>
        <v>Mr</v>
      </c>
      <c r="C317" s="32" t="str" cm="1">
        <f t="array" ref="C317">_xlfn.XLOOKUP(_xlfn.SINGLE(A:A),'Customer Name'!A:A,Table14_3[[#All],[First Name]])</f>
        <v>Greg</v>
      </c>
      <c r="D317" s="32" t="str" cm="1">
        <f t="array" ref="D317">_xlfn.XLOOKUP(_xlfn.SINGLE(A:A),'Customer Name'!A:A,Table14_3[[#All],[Last Name]])</f>
        <v>Rolfes</v>
      </c>
      <c r="E317" s="32">
        <f>_xlfn.XLOOKUP(A:A,'Medical Examination'!A:A,'Medical Examination'!B:B)</f>
        <v>25.364999999999998</v>
      </c>
      <c r="F317" s="32">
        <f>_xlfn.XLOOKUP(A:A,'Medical Examination'!A:A,'Medical Examination'!C:C)</f>
        <v>5.19</v>
      </c>
      <c r="G317" s="33" t="str">
        <f>_xlfn.XLOOKUP(A:A,'Medical Examination'!A:A,'Medical Examination'!D:D)</f>
        <v>No</v>
      </c>
      <c r="H317" s="33" t="str">
        <f>_xlfn.XLOOKUP(A:A,'Medical Examination'!A:A,'Medical Examination'!E:E)</f>
        <v>No</v>
      </c>
      <c r="I317" s="33" t="str">
        <f>_xlfn.XLOOKUP(A:A,'Medical Examination'!A:A,'Medical Examination'!F:F)</f>
        <v>No</v>
      </c>
      <c r="J317" s="33">
        <f>_xlfn.XLOOKUP(A:A,'Medical Examination'!A:A,'Medical Examination'!G:G)</f>
        <v>2</v>
      </c>
      <c r="K317" s="33" t="str">
        <f>_xlfn.XLOOKUP(A:A,'Medical Examination'!A:A,'Medical Examination'!H:H)</f>
        <v>No</v>
      </c>
      <c r="L317" s="32" t="str">
        <f>_xlfn.XLOOKUP(A:A,'Medical Examination'!A:A,'Medical Examination'!I:I)</f>
        <v>Overweight</v>
      </c>
      <c r="M317" s="31" t="str">
        <f>_xlfn.XLOOKUP(A:A,'Medical Examination'!A:A,'Medical Examination'!J:J)</f>
        <v>Normal</v>
      </c>
      <c r="N317" s="34">
        <f>_xlfn.XLOOKUP(Healthcare!A:A,Table4_2[Customer ID],Table4_2[Date of Birth])</f>
        <v>26504</v>
      </c>
      <c r="O317" s="35">
        <f>_xlfn.XLOOKUP(A:A,Table4_2[Customer ID],Table4_2[Charges])</f>
        <v>30284.639999999999</v>
      </c>
      <c r="P317" s="33" t="str">
        <f>_xlfn.XLOOKUP(A:A,Table4_2[Customer ID],Table4_2[Hospital tier])</f>
        <v>tier - 1</v>
      </c>
      <c r="Q317" s="33" t="str">
        <f>_xlfn.XLOOKUP(A:A,'Hospital details'!A:A,'Hospital details'!F:F)</f>
        <v>tier - 1</v>
      </c>
      <c r="R317" s="33" t="str">
        <f>_xlfn.XLOOKUP(Healthcare!A:A,'Hospital details'!A:A,'Hospital details'!G:G)</f>
        <v>R1012</v>
      </c>
      <c r="S317" s="36">
        <f>_xlfn.XLOOKUP(A:A,'Hospital details'!A:A,'Hospital details'!H:H)</f>
        <v>50</v>
      </c>
      <c r="T317" s="8"/>
    </row>
    <row r="318" spans="1:20" ht="18" x14ac:dyDescent="0.35">
      <c r="A318" s="37" t="s">
        <v>322</v>
      </c>
      <c r="B318" s="31" t="str" cm="1">
        <f t="array" ref="B318">_xlfn.XLOOKUP(_xlfn.SINGLE(A:A),'Customer Name'!A:A,Table14_3[[#All],[Title]])</f>
        <v>Ms</v>
      </c>
      <c r="C318" s="32" t="str" cm="1">
        <f t="array" ref="C318">_xlfn.XLOOKUP(_xlfn.SINGLE(A:A),'Customer Name'!A:A,Table14_3[[#All],[First Name]])</f>
        <v>John</v>
      </c>
      <c r="D318" s="32" t="str" cm="1">
        <f t="array" ref="D318">_xlfn.XLOOKUP(_xlfn.SINGLE(A:A),'Customer Name'!A:A,Table14_3[[#All],[Last Name]])</f>
        <v>Hinkle</v>
      </c>
      <c r="E318" s="32">
        <f>_xlfn.XLOOKUP(A:A,'Medical Examination'!A:A,'Medical Examination'!B:B)</f>
        <v>28.594999999999999</v>
      </c>
      <c r="F318" s="32">
        <f>_xlfn.XLOOKUP(A:A,'Medical Examination'!A:A,'Medical Examination'!C:C)</f>
        <v>10.210000000000001</v>
      </c>
      <c r="G318" s="33" t="str">
        <f>_xlfn.XLOOKUP(A:A,'Medical Examination'!A:A,'Medical Examination'!D:D)</f>
        <v>No</v>
      </c>
      <c r="H318" s="33" t="str">
        <f>_xlfn.XLOOKUP(A:A,'Medical Examination'!A:A,'Medical Examination'!E:E)</f>
        <v>No</v>
      </c>
      <c r="I318" s="33" t="str">
        <f>_xlfn.XLOOKUP(A:A,'Medical Examination'!A:A,'Medical Examination'!F:F)</f>
        <v>No</v>
      </c>
      <c r="J318" s="33">
        <f>_xlfn.XLOOKUP(A:A,'Medical Examination'!A:A,'Medical Examination'!G:G)</f>
        <v>0</v>
      </c>
      <c r="K318" s="33" t="str">
        <f>_xlfn.XLOOKUP(A:A,'Medical Examination'!A:A,'Medical Examination'!H:H)</f>
        <v>No</v>
      </c>
      <c r="L318" s="32" t="str">
        <f>_xlfn.XLOOKUP(A:A,'Medical Examination'!A:A,'Medical Examination'!I:I)</f>
        <v>Overweight</v>
      </c>
      <c r="M318" s="31" t="str">
        <f>_xlfn.XLOOKUP(A:A,'Medical Examination'!A:A,'Medical Examination'!J:J)</f>
        <v>Diabetic</v>
      </c>
      <c r="N318" s="34">
        <f>_xlfn.XLOOKUP(Healthcare!A:A,Table4_2[Customer ID],Table4_2[Date of Birth])</f>
        <v>22904</v>
      </c>
      <c r="O318" s="35">
        <f>_xlfn.XLOOKUP(A:A,Table4_2[Customer ID],Table4_2[Charges])</f>
        <v>30260</v>
      </c>
      <c r="P318" s="33" t="str">
        <f>_xlfn.XLOOKUP(A:A,Table4_2[Customer ID],Table4_2[Hospital tier])</f>
        <v>tier - 1</v>
      </c>
      <c r="Q318" s="33" t="str">
        <f>_xlfn.XLOOKUP(A:A,'Hospital details'!A:A,'Hospital details'!F:F)</f>
        <v>tier - 1</v>
      </c>
      <c r="R318" s="33" t="str">
        <f>_xlfn.XLOOKUP(Healthcare!A:A,'Hospital details'!A:A,'Hospital details'!G:G)</f>
        <v>R1014</v>
      </c>
      <c r="S318" s="36">
        <f>_xlfn.XLOOKUP(A:A,'Hospital details'!A:A,'Hospital details'!H:H)</f>
        <v>60</v>
      </c>
      <c r="T318" s="8"/>
    </row>
    <row r="319" spans="1:20" ht="18" x14ac:dyDescent="0.35">
      <c r="A319" s="37" t="s">
        <v>323</v>
      </c>
      <c r="B319" s="31" t="str" cm="1">
        <f t="array" ref="B319">_xlfn.XLOOKUP(_xlfn.SINGLE(A:A),'Customer Name'!A:A,Table14_3[[#All],[Title]])</f>
        <v>Mr</v>
      </c>
      <c r="C319" s="32" t="str" cm="1">
        <f t="array" ref="C319">_xlfn.XLOOKUP(_xlfn.SINGLE(A:A),'Customer Name'!A:A,Table14_3[[#All],[First Name]])</f>
        <v>Aliaksandr</v>
      </c>
      <c r="D319" s="32" t="str" cm="1">
        <f t="array" ref="D319">_xlfn.XLOOKUP(_xlfn.SINGLE(A:A),'Customer Name'!A:A,Table14_3[[#All],[Last Name]])</f>
        <v>Leuchanka</v>
      </c>
      <c r="E319" s="32">
        <f>_xlfn.XLOOKUP(A:A,'Medical Examination'!A:A,'Medical Examination'!B:B)</f>
        <v>29.83</v>
      </c>
      <c r="F319" s="32">
        <f>_xlfn.XLOOKUP(A:A,'Medical Examination'!A:A,'Medical Examination'!C:C)</f>
        <v>9.6999999999999993</v>
      </c>
      <c r="G319" s="33" t="str">
        <f>_xlfn.XLOOKUP(A:A,'Medical Examination'!A:A,'Medical Examination'!D:D)</f>
        <v>yes</v>
      </c>
      <c r="H319" s="33" t="str">
        <f>_xlfn.XLOOKUP(A:A,'Medical Examination'!A:A,'Medical Examination'!E:E)</f>
        <v>No</v>
      </c>
      <c r="I319" s="33" t="str">
        <f>_xlfn.XLOOKUP(A:A,'Medical Examination'!A:A,'Medical Examination'!F:F)</f>
        <v>Yes</v>
      </c>
      <c r="J319" s="33">
        <f>_xlfn.XLOOKUP(A:A,'Medical Examination'!A:A,'Medical Examination'!G:G)</f>
        <v>1</v>
      </c>
      <c r="K319" s="33" t="str">
        <f>_xlfn.XLOOKUP(A:A,'Medical Examination'!A:A,'Medical Examination'!H:H)</f>
        <v>yes</v>
      </c>
      <c r="L319" s="32" t="str">
        <f>_xlfn.XLOOKUP(A:A,'Medical Examination'!A:A,'Medical Examination'!I:I)</f>
        <v>Overweight</v>
      </c>
      <c r="M319" s="31" t="str">
        <f>_xlfn.XLOOKUP(A:A,'Medical Examination'!A:A,'Medical Examination'!J:J)</f>
        <v>Diabetic</v>
      </c>
      <c r="N319" s="34">
        <f>_xlfn.XLOOKUP(Healthcare!A:A,Table4_2[Customer ID],Table4_2[Date of Birth])</f>
        <v>23267</v>
      </c>
      <c r="O319" s="35">
        <f>_xlfn.XLOOKUP(A:A,Table4_2[Customer ID],Table4_2[Charges])</f>
        <v>30184.94</v>
      </c>
      <c r="P319" s="33" t="str">
        <f>_xlfn.XLOOKUP(A:A,Table4_2[Customer ID],Table4_2[Hospital tier])</f>
        <v>tier - 1</v>
      </c>
      <c r="Q319" s="33" t="str">
        <f>_xlfn.XLOOKUP(A:A,'Hospital details'!A:A,'Hospital details'!F:F)</f>
        <v>tier - 1</v>
      </c>
      <c r="R319" s="33" t="str">
        <f>_xlfn.XLOOKUP(Healthcare!A:A,'Hospital details'!A:A,'Hospital details'!G:G)</f>
        <v>R1014</v>
      </c>
      <c r="S319" s="36">
        <f>_xlfn.XLOOKUP(A:A,'Hospital details'!A:A,'Hospital details'!H:H)</f>
        <v>59</v>
      </c>
      <c r="T319" s="8"/>
    </row>
    <row r="320" spans="1:20" ht="18" x14ac:dyDescent="0.35">
      <c r="A320" s="37" t="s">
        <v>324</v>
      </c>
      <c r="B320" s="31" t="str" cm="1">
        <f t="array" ref="B320">_xlfn.XLOOKUP(_xlfn.SINGLE(A:A),'Customer Name'!A:A,Table14_3[[#All],[Title]])</f>
        <v>Mr</v>
      </c>
      <c r="C320" s="32" t="str" cm="1">
        <f t="array" ref="C320">_xlfn.XLOOKUP(_xlfn.SINGLE(A:A),'Customer Name'!A:A,Table14_3[[#All],[First Name]])</f>
        <v>Jason M</v>
      </c>
      <c r="D320" s="32" t="str" cm="1">
        <f t="array" ref="D320">_xlfn.XLOOKUP(_xlfn.SINGLE(A:A),'Customer Name'!A:A,Table14_3[[#All],[Last Name]])</f>
        <v>Ayr</v>
      </c>
      <c r="E320" s="32">
        <f>_xlfn.XLOOKUP(A:A,'Medical Examination'!A:A,'Medical Examination'!B:B)</f>
        <v>24.7</v>
      </c>
      <c r="F320" s="32">
        <f>_xlfn.XLOOKUP(A:A,'Medical Examination'!A:A,'Medical Examination'!C:C)</f>
        <v>10.25</v>
      </c>
      <c r="G320" s="33" t="str">
        <f>_xlfn.XLOOKUP(A:A,'Medical Examination'!A:A,'Medical Examination'!D:D)</f>
        <v>No</v>
      </c>
      <c r="H320" s="33" t="str">
        <f>_xlfn.XLOOKUP(A:A,'Medical Examination'!A:A,'Medical Examination'!E:E)</f>
        <v>No</v>
      </c>
      <c r="I320" s="33" t="str">
        <f>_xlfn.XLOOKUP(A:A,'Medical Examination'!A:A,'Medical Examination'!F:F)</f>
        <v>No</v>
      </c>
      <c r="J320" s="33">
        <f>_xlfn.XLOOKUP(A:A,'Medical Examination'!A:A,'Medical Examination'!G:G)</f>
        <v>3</v>
      </c>
      <c r="K320" s="33" t="str">
        <f>_xlfn.XLOOKUP(A:A,'Medical Examination'!A:A,'Medical Examination'!H:H)</f>
        <v>No</v>
      </c>
      <c r="L320" s="32" t="str">
        <f>_xlfn.XLOOKUP(A:A,'Medical Examination'!A:A,'Medical Examination'!I:I)</f>
        <v>Normal Weight</v>
      </c>
      <c r="M320" s="31" t="str">
        <f>_xlfn.XLOOKUP(A:A,'Medical Examination'!A:A,'Medical Examination'!J:J)</f>
        <v>Diabetic</v>
      </c>
      <c r="N320" s="34">
        <f>_xlfn.XLOOKUP(Healthcare!A:A,Table4_2[Customer ID],Table4_2[Date of Birth])</f>
        <v>21408</v>
      </c>
      <c r="O320" s="35">
        <f>_xlfn.XLOOKUP(A:A,Table4_2[Customer ID],Table4_2[Charges])</f>
        <v>30166.62</v>
      </c>
      <c r="P320" s="33" t="str">
        <f>_xlfn.XLOOKUP(A:A,Table4_2[Customer ID],Table4_2[Hospital tier])</f>
        <v>tier - 1</v>
      </c>
      <c r="Q320" s="33" t="str">
        <f>_xlfn.XLOOKUP(A:A,'Hospital details'!A:A,'Hospital details'!F:F)</f>
        <v>tier - 3</v>
      </c>
      <c r="R320" s="33" t="str">
        <f>_xlfn.XLOOKUP(Healthcare!A:A,'Hospital details'!A:A,'Hospital details'!G:G)</f>
        <v>R1012</v>
      </c>
      <c r="S320" s="36">
        <f>_xlfn.XLOOKUP(A:A,'Hospital details'!A:A,'Hospital details'!H:H)</f>
        <v>64</v>
      </c>
      <c r="T320" s="8"/>
    </row>
    <row r="321" spans="1:20" ht="18" x14ac:dyDescent="0.35">
      <c r="A321" s="37" t="s">
        <v>325</v>
      </c>
      <c r="B321" s="31" t="str" cm="1">
        <f t="array" ref="B321">_xlfn.XLOOKUP(_xlfn.SINGLE(A:A),'Customer Name'!A:A,Table14_3[[#All],[Title]])</f>
        <v>Ms</v>
      </c>
      <c r="C321" s="32" t="str" cm="1">
        <f t="array" ref="C321">_xlfn.XLOOKUP(_xlfn.SINGLE(A:A),'Customer Name'!A:A,Table14_3[[#All],[First Name]])</f>
        <v>Sheera K</v>
      </c>
      <c r="D321" s="32" t="str" cm="1">
        <f t="array" ref="D321">_xlfn.XLOOKUP(_xlfn.SINGLE(A:A),'Customer Name'!A:A,Table14_3[[#All],[Last Name]])</f>
        <v>Siegel</v>
      </c>
      <c r="E321" s="32">
        <f>_xlfn.XLOOKUP(A:A,'Medical Examination'!A:A,'Medical Examination'!B:B)</f>
        <v>17.940000000000001</v>
      </c>
      <c r="F321" s="32">
        <f>_xlfn.XLOOKUP(A:A,'Medical Examination'!A:A,'Medical Examination'!C:C)</f>
        <v>9.77</v>
      </c>
      <c r="G321" s="33" t="str">
        <f>_xlfn.XLOOKUP(A:A,'Medical Examination'!A:A,'Medical Examination'!D:D)</f>
        <v>No</v>
      </c>
      <c r="H321" s="33" t="str">
        <f>_xlfn.XLOOKUP(A:A,'Medical Examination'!A:A,'Medical Examination'!E:E)</f>
        <v>No</v>
      </c>
      <c r="I321" s="33" t="str">
        <f>_xlfn.XLOOKUP(A:A,'Medical Examination'!A:A,'Medical Examination'!F:F)</f>
        <v>No</v>
      </c>
      <c r="J321" s="33">
        <f>_xlfn.XLOOKUP(A:A,'Medical Examination'!A:A,'Medical Examination'!G:G)</f>
        <v>0</v>
      </c>
      <c r="K321" s="33" t="str">
        <f>_xlfn.XLOOKUP(A:A,'Medical Examination'!A:A,'Medical Examination'!H:H)</f>
        <v>yes</v>
      </c>
      <c r="L321" s="32" t="str">
        <f>_xlfn.XLOOKUP(A:A,'Medical Examination'!A:A,'Medical Examination'!I:I)</f>
        <v>Under  Weight</v>
      </c>
      <c r="M321" s="31" t="str">
        <f>_xlfn.XLOOKUP(A:A,'Medical Examination'!A:A,'Medical Examination'!J:J)</f>
        <v>Diabetic</v>
      </c>
      <c r="N321" s="34">
        <f>_xlfn.XLOOKUP(Healthcare!A:A,Table4_2[Customer ID],Table4_2[Date of Birth])</f>
        <v>26292</v>
      </c>
      <c r="O321" s="35">
        <f>_xlfn.XLOOKUP(A:A,Table4_2[Customer ID],Table4_2[Charges])</f>
        <v>30134.75</v>
      </c>
      <c r="P321" s="33" t="str">
        <f>_xlfn.XLOOKUP(A:A,Table4_2[Customer ID],Table4_2[Hospital tier])</f>
        <v>tier - 2</v>
      </c>
      <c r="Q321" s="33" t="str">
        <f>_xlfn.XLOOKUP(A:A,'Hospital details'!A:A,'Hospital details'!F:F)</f>
        <v>tier - 3</v>
      </c>
      <c r="R321" s="33" t="str">
        <f>_xlfn.XLOOKUP(Healthcare!A:A,'Hospital details'!A:A,'Hospital details'!G:G)</f>
        <v>R1011</v>
      </c>
      <c r="S321" s="36">
        <f>_xlfn.XLOOKUP(A:A,'Hospital details'!A:A,'Hospital details'!H:H)</f>
        <v>51</v>
      </c>
      <c r="T321" s="8"/>
    </row>
    <row r="322" spans="1:20" ht="18" x14ac:dyDescent="0.35">
      <c r="A322" s="37" t="s">
        <v>326</v>
      </c>
      <c r="B322" s="31" t="str" cm="1">
        <f t="array" ref="B322">_xlfn.XLOOKUP(_xlfn.SINGLE(A:A),'Customer Name'!A:A,Table14_3[[#All],[Title]])</f>
        <v>Mr</v>
      </c>
      <c r="C322" s="32" t="str" cm="1">
        <f t="array" ref="C322">_xlfn.XLOOKUP(_xlfn.SINGLE(A:A),'Customer Name'!A:A,Table14_3[[#All],[First Name]])</f>
        <v>Janice</v>
      </c>
      <c r="D322" s="32" t="str" cm="1">
        <f t="array" ref="D322">_xlfn.XLOOKUP(_xlfn.SINGLE(A:A),'Customer Name'!A:A,Table14_3[[#All],[Last Name]])</f>
        <v>Penrose</v>
      </c>
      <c r="E322" s="32">
        <f>_xlfn.XLOOKUP(A:A,'Medical Examination'!A:A,'Medical Examination'!B:B)</f>
        <v>21.08</v>
      </c>
      <c r="F322" s="32">
        <f>_xlfn.XLOOKUP(A:A,'Medical Examination'!A:A,'Medical Examination'!C:C)</f>
        <v>4.83</v>
      </c>
      <c r="G322" s="33" t="str">
        <f>_xlfn.XLOOKUP(A:A,'Medical Examination'!A:A,'Medical Examination'!D:D)</f>
        <v>No</v>
      </c>
      <c r="H322" s="33" t="str">
        <f>_xlfn.XLOOKUP(A:A,'Medical Examination'!A:A,'Medical Examination'!E:E)</f>
        <v>No</v>
      </c>
      <c r="I322" s="33" t="str">
        <f>_xlfn.XLOOKUP(A:A,'Medical Examination'!A:A,'Medical Examination'!F:F)</f>
        <v>Yes</v>
      </c>
      <c r="J322" s="33">
        <f>_xlfn.XLOOKUP(A:A,'Medical Examination'!A:A,'Medical Examination'!G:G)</f>
        <v>1</v>
      </c>
      <c r="K322" s="33" t="str">
        <f>_xlfn.XLOOKUP(A:A,'Medical Examination'!A:A,'Medical Examination'!H:H)</f>
        <v>yes</v>
      </c>
      <c r="L322" s="32" t="str">
        <f>_xlfn.XLOOKUP(A:A,'Medical Examination'!A:A,'Medical Examination'!I:I)</f>
        <v>Normal Weight</v>
      </c>
      <c r="M322" s="31" t="str">
        <f>_xlfn.XLOOKUP(A:A,'Medical Examination'!A:A,'Medical Examination'!J:J)</f>
        <v>Normal</v>
      </c>
      <c r="N322" s="34">
        <f>_xlfn.XLOOKUP(Healthcare!A:A,Table4_2[Customer ID],Table4_2[Date of Birth])</f>
        <v>29100</v>
      </c>
      <c r="O322" s="35">
        <f>_xlfn.XLOOKUP(A:A,Table4_2[Customer ID],Table4_2[Charges])</f>
        <v>30095.97</v>
      </c>
      <c r="P322" s="33" t="str">
        <f>_xlfn.XLOOKUP(A:A,Table4_2[Customer ID],Table4_2[Hospital tier])</f>
        <v>tier - 2</v>
      </c>
      <c r="Q322" s="33" t="str">
        <f>_xlfn.XLOOKUP(A:A,'Hospital details'!A:A,'Hospital details'!F:F)</f>
        <v>tier - 3</v>
      </c>
      <c r="R322" s="33" t="str">
        <f>_xlfn.XLOOKUP(Healthcare!A:A,'Hospital details'!A:A,'Hospital details'!G:G)</f>
        <v>R1011</v>
      </c>
      <c r="S322" s="36">
        <f>_xlfn.XLOOKUP(A:A,'Hospital details'!A:A,'Hospital details'!H:H)</f>
        <v>43</v>
      </c>
      <c r="T322" s="8"/>
    </row>
    <row r="323" spans="1:20" ht="18" x14ac:dyDescent="0.35">
      <c r="A323" s="37" t="s">
        <v>327</v>
      </c>
      <c r="B323" s="31" t="str" cm="1">
        <f t="array" ref="B323">_xlfn.XLOOKUP(_xlfn.SINGLE(A:A),'Customer Name'!A:A,Table14_3[[#All],[Title]])</f>
        <v>Mr</v>
      </c>
      <c r="C323" s="32" t="str" cm="1">
        <f t="array" ref="C323">_xlfn.XLOOKUP(_xlfn.SINGLE(A:A),'Customer Name'!A:A,Table14_3[[#All],[First Name]])</f>
        <v>Timothy G</v>
      </c>
      <c r="D323" s="32" t="str" cm="1">
        <f t="array" ref="D323">_xlfn.XLOOKUP(_xlfn.SINGLE(A:A),'Customer Name'!A:A,Table14_3[[#All],[Last Name]])</f>
        <v>Schuler</v>
      </c>
      <c r="E323" s="32">
        <f>_xlfn.XLOOKUP(A:A,'Medical Examination'!A:A,'Medical Examination'!B:B)</f>
        <v>37.715000000000003</v>
      </c>
      <c r="F323" s="32">
        <f>_xlfn.XLOOKUP(A:A,'Medical Examination'!A:A,'Medical Examination'!C:C)</f>
        <v>10.86</v>
      </c>
      <c r="G323" s="33" t="str">
        <f>_xlfn.XLOOKUP(A:A,'Medical Examination'!A:A,'Medical Examination'!D:D)</f>
        <v>yes</v>
      </c>
      <c r="H323" s="33" t="str">
        <f>_xlfn.XLOOKUP(A:A,'Medical Examination'!A:A,'Medical Examination'!E:E)</f>
        <v>No</v>
      </c>
      <c r="I323" s="33" t="str">
        <f>_xlfn.XLOOKUP(A:A,'Medical Examination'!A:A,'Medical Examination'!F:F)</f>
        <v>No</v>
      </c>
      <c r="J323" s="33">
        <f>_xlfn.XLOOKUP(A:A,'Medical Examination'!A:A,'Medical Examination'!G:G)</f>
        <v>0</v>
      </c>
      <c r="K323" s="33" t="str">
        <f>_xlfn.XLOOKUP(A:A,'Medical Examination'!A:A,'Medical Examination'!H:H)</f>
        <v>No</v>
      </c>
      <c r="L323" s="32" t="str">
        <f>_xlfn.XLOOKUP(A:A,'Medical Examination'!A:A,'Medical Examination'!I:I)</f>
        <v>Obesity</v>
      </c>
      <c r="M323" s="31" t="str">
        <f>_xlfn.XLOOKUP(A:A,'Medical Examination'!A:A,'Medical Examination'!J:J)</f>
        <v>Diabetic</v>
      </c>
      <c r="N323" s="34">
        <f>_xlfn.XLOOKUP(Healthcare!A:A,Table4_2[Customer ID],Table4_2[Date of Birth])</f>
        <v>24639</v>
      </c>
      <c r="O323" s="35">
        <f>_xlfn.XLOOKUP(A:A,Table4_2[Customer ID],Table4_2[Charges])</f>
        <v>30063.58</v>
      </c>
      <c r="P323" s="33" t="str">
        <f>_xlfn.XLOOKUP(A:A,Table4_2[Customer ID],Table4_2[Hospital tier])</f>
        <v>tier - 1</v>
      </c>
      <c r="Q323" s="33" t="str">
        <f>_xlfn.XLOOKUP(A:A,'Hospital details'!A:A,'Hospital details'!F:F)</f>
        <v>tier - 1</v>
      </c>
      <c r="R323" s="33" t="str">
        <f>_xlfn.XLOOKUP(Healthcare!A:A,'Hospital details'!A:A,'Hospital details'!G:G)</f>
        <v>R1012</v>
      </c>
      <c r="S323" s="36">
        <f>_xlfn.XLOOKUP(A:A,'Hospital details'!A:A,'Hospital details'!H:H)</f>
        <v>55</v>
      </c>
      <c r="T323" s="8"/>
    </row>
    <row r="324" spans="1:20" ht="18" x14ac:dyDescent="0.35">
      <c r="A324" s="37" t="s">
        <v>328</v>
      </c>
      <c r="B324" s="31" t="str" cm="1">
        <f t="array" ref="B324">_xlfn.XLOOKUP(_xlfn.SINGLE(A:A),'Customer Name'!A:A,Table14_3[[#All],[Title]])</f>
        <v>Ms</v>
      </c>
      <c r="C324" s="32" t="str" cm="1">
        <f t="array" ref="C324">_xlfn.XLOOKUP(_xlfn.SINGLE(A:A),'Customer Name'!A:A,Table14_3[[#All],[First Name]])</f>
        <v>Alan R</v>
      </c>
      <c r="D324" s="32" t="str" cm="1">
        <f t="array" ref="D324">_xlfn.XLOOKUP(_xlfn.SINGLE(A:A),'Customer Name'!A:A,Table14_3[[#All],[Last Name]])</f>
        <v>Walker</v>
      </c>
      <c r="E324" s="32">
        <f>_xlfn.XLOOKUP(A:A,'Medical Examination'!A:A,'Medical Examination'!B:B)</f>
        <v>22.39</v>
      </c>
      <c r="F324" s="32">
        <f>_xlfn.XLOOKUP(A:A,'Medical Examination'!A:A,'Medical Examination'!C:C)</f>
        <v>9.5299999999999994</v>
      </c>
      <c r="G324" s="33" t="str">
        <f>_xlfn.XLOOKUP(A:A,'Medical Examination'!A:A,'Medical Examination'!D:D)</f>
        <v>yes</v>
      </c>
      <c r="H324" s="33" t="str">
        <f>_xlfn.XLOOKUP(A:A,'Medical Examination'!A:A,'Medical Examination'!E:E)</f>
        <v>No</v>
      </c>
      <c r="I324" s="33" t="str">
        <f>_xlfn.XLOOKUP(A:A,'Medical Examination'!A:A,'Medical Examination'!F:F)</f>
        <v>No</v>
      </c>
      <c r="J324" s="33">
        <f>_xlfn.XLOOKUP(A:A,'Medical Examination'!A:A,'Medical Examination'!G:G)</f>
        <v>0</v>
      </c>
      <c r="K324" s="33" t="str">
        <f>_xlfn.XLOOKUP(A:A,'Medical Examination'!A:A,'Medical Examination'!H:H)</f>
        <v>yes</v>
      </c>
      <c r="L324" s="32" t="str">
        <f>_xlfn.XLOOKUP(A:A,'Medical Examination'!A:A,'Medical Examination'!I:I)</f>
        <v>Normal Weight</v>
      </c>
      <c r="M324" s="31" t="str">
        <f>_xlfn.XLOOKUP(A:A,'Medical Examination'!A:A,'Medical Examination'!J:J)</f>
        <v>Diabetic</v>
      </c>
      <c r="N324" s="34">
        <f>_xlfn.XLOOKUP(Healthcare!A:A,Table4_2[Customer ID],Table4_2[Date of Birth])</f>
        <v>29802</v>
      </c>
      <c r="O324" s="35">
        <f>_xlfn.XLOOKUP(A:A,Table4_2[Customer ID],Table4_2[Charges])</f>
        <v>30026.87</v>
      </c>
      <c r="P324" s="33" t="str">
        <f>_xlfn.XLOOKUP(A:A,Table4_2[Customer ID],Table4_2[Hospital tier])</f>
        <v>tier - 2</v>
      </c>
      <c r="Q324" s="33" t="str">
        <f>_xlfn.XLOOKUP(A:A,'Hospital details'!A:A,'Hospital details'!F:F)</f>
        <v>tier - 3</v>
      </c>
      <c r="R324" s="33" t="str">
        <f>_xlfn.XLOOKUP(Healthcare!A:A,'Hospital details'!A:A,'Hospital details'!G:G)</f>
        <v>R1012</v>
      </c>
      <c r="S324" s="36">
        <f>_xlfn.XLOOKUP(A:A,'Hospital details'!A:A,'Hospital details'!H:H)</f>
        <v>41</v>
      </c>
      <c r="T324" s="8"/>
    </row>
    <row r="325" spans="1:20" ht="18" x14ac:dyDescent="0.35">
      <c r="A325" s="37" t="s">
        <v>329</v>
      </c>
      <c r="B325" s="31" t="str" cm="1">
        <f t="array" ref="B325">_xlfn.XLOOKUP(_xlfn.SINGLE(A:A),'Customer Name'!A:A,Table14_3[[#All],[Title]])</f>
        <v>Mr</v>
      </c>
      <c r="C325" s="32" t="str" cm="1">
        <f t="array" ref="C325">_xlfn.XLOOKUP(_xlfn.SINGLE(A:A),'Customer Name'!A:A,Table14_3[[#All],[First Name]])</f>
        <v>Michael</v>
      </c>
      <c r="D325" s="32" t="str" cm="1">
        <f t="array" ref="D325">_xlfn.XLOOKUP(_xlfn.SINGLE(A:A),'Customer Name'!A:A,Table14_3[[#All],[Last Name]])</f>
        <v>Stange</v>
      </c>
      <c r="E325" s="32">
        <f>_xlfn.XLOOKUP(A:A,'Medical Examination'!A:A,'Medical Examination'!B:B)</f>
        <v>28.78</v>
      </c>
      <c r="F325" s="32">
        <f>_xlfn.XLOOKUP(A:A,'Medical Examination'!A:A,'Medical Examination'!C:C)</f>
        <v>5.68</v>
      </c>
      <c r="G325" s="33" t="str">
        <f>_xlfn.XLOOKUP(A:A,'Medical Examination'!A:A,'Medical Examination'!D:D)</f>
        <v>No</v>
      </c>
      <c r="H325" s="33" t="str">
        <f>_xlfn.XLOOKUP(A:A,'Medical Examination'!A:A,'Medical Examination'!E:E)</f>
        <v>No</v>
      </c>
      <c r="I325" s="33" t="str">
        <f>_xlfn.XLOOKUP(A:A,'Medical Examination'!A:A,'Medical Examination'!F:F)</f>
        <v>No</v>
      </c>
      <c r="J325" s="33">
        <f>_xlfn.XLOOKUP(A:A,'Medical Examination'!A:A,'Medical Examination'!G:G)</f>
        <v>0</v>
      </c>
      <c r="K325" s="33" t="str">
        <f>_xlfn.XLOOKUP(A:A,'Medical Examination'!A:A,'Medical Examination'!H:H)</f>
        <v>yes</v>
      </c>
      <c r="L325" s="32" t="str">
        <f>_xlfn.XLOOKUP(A:A,'Medical Examination'!A:A,'Medical Examination'!I:I)</f>
        <v>Overweight</v>
      </c>
      <c r="M325" s="31" t="str">
        <f>_xlfn.XLOOKUP(A:A,'Medical Examination'!A:A,'Medical Examination'!J:J)</f>
        <v>Normal</v>
      </c>
      <c r="N325" s="34">
        <f>_xlfn.XLOOKUP(Healthcare!A:A,Table4_2[Customer ID],Table4_2[Date of Birth])</f>
        <v>33516</v>
      </c>
      <c r="O325" s="35">
        <f>_xlfn.XLOOKUP(A:A,Table4_2[Customer ID],Table4_2[Charges])</f>
        <v>29969.67</v>
      </c>
      <c r="P325" s="33" t="str">
        <f>_xlfn.XLOOKUP(A:A,Table4_2[Customer ID],Table4_2[Hospital tier])</f>
        <v>tier - 1</v>
      </c>
      <c r="Q325" s="33" t="str">
        <f>_xlfn.XLOOKUP(A:A,'Hospital details'!A:A,'Hospital details'!F:F)</f>
        <v>tier - 1</v>
      </c>
      <c r="R325" s="33" t="str">
        <f>_xlfn.XLOOKUP(Healthcare!A:A,'Hospital details'!A:A,'Hospital details'!G:G)</f>
        <v>R1011</v>
      </c>
      <c r="S325" s="36">
        <f>_xlfn.XLOOKUP(A:A,'Hospital details'!A:A,'Hospital details'!H:H)</f>
        <v>31</v>
      </c>
      <c r="T325" s="8"/>
    </row>
    <row r="326" spans="1:20" ht="18" x14ac:dyDescent="0.35">
      <c r="A326" s="37" t="s">
        <v>330</v>
      </c>
      <c r="B326" s="31" t="str" cm="1">
        <f t="array" ref="B326">_xlfn.XLOOKUP(_xlfn.SINGLE(A:A),'Customer Name'!A:A,Table14_3[[#All],[Title]])</f>
        <v>Ms</v>
      </c>
      <c r="C326" s="32" t="str" cm="1">
        <f t="array" ref="C326">_xlfn.XLOOKUP(_xlfn.SINGLE(A:A),'Customer Name'!A:A,Table14_3[[#All],[First Name]])</f>
        <v>Marie-France</v>
      </c>
      <c r="D326" s="32" t="str" cm="1">
        <f t="array" ref="D326">_xlfn.XLOOKUP(_xlfn.SINGLE(A:A),'Customer Name'!A:A,Table14_3[[#All],[Last Name]])</f>
        <v>Roy</v>
      </c>
      <c r="E326" s="32">
        <f>_xlfn.XLOOKUP(A:A,'Medical Examination'!A:A,'Medical Examination'!B:B)</f>
        <v>18.329999999999998</v>
      </c>
      <c r="F326" s="32">
        <f>_xlfn.XLOOKUP(A:A,'Medical Examination'!A:A,'Medical Examination'!C:C)</f>
        <v>5.57</v>
      </c>
      <c r="G326" s="33" t="str">
        <f>_xlfn.XLOOKUP(A:A,'Medical Examination'!A:A,'Medical Examination'!D:D)</f>
        <v>yes</v>
      </c>
      <c r="H326" s="33" t="str">
        <f>_xlfn.XLOOKUP(A:A,'Medical Examination'!A:A,'Medical Examination'!E:E)</f>
        <v>No</v>
      </c>
      <c r="I326" s="33" t="str">
        <f>_xlfn.XLOOKUP(A:A,'Medical Examination'!A:A,'Medical Examination'!F:F)</f>
        <v>No</v>
      </c>
      <c r="J326" s="33">
        <f>_xlfn.XLOOKUP(A:A,'Medical Examination'!A:A,'Medical Examination'!G:G)</f>
        <v>0</v>
      </c>
      <c r="K326" s="33" t="str">
        <f>_xlfn.XLOOKUP(A:A,'Medical Examination'!A:A,'Medical Examination'!H:H)</f>
        <v>yes</v>
      </c>
      <c r="L326" s="32" t="str">
        <f>_xlfn.XLOOKUP(A:A,'Medical Examination'!A:A,'Medical Examination'!I:I)</f>
        <v>Under  Weight</v>
      </c>
      <c r="M326" s="31" t="str">
        <f>_xlfn.XLOOKUP(A:A,'Medical Examination'!A:A,'Medical Examination'!J:J)</f>
        <v>Normal</v>
      </c>
      <c r="N326" s="34">
        <f>_xlfn.XLOOKUP(Healthcare!A:A,Table4_2[Customer ID],Table4_2[Date of Birth])</f>
        <v>27923</v>
      </c>
      <c r="O326" s="35">
        <f>_xlfn.XLOOKUP(A:A,Table4_2[Customer ID],Table4_2[Charges])</f>
        <v>29933.75</v>
      </c>
      <c r="P326" s="33" t="str">
        <f>_xlfn.XLOOKUP(A:A,Table4_2[Customer ID],Table4_2[Hospital tier])</f>
        <v>tier - 1</v>
      </c>
      <c r="Q326" s="33" t="str">
        <f>_xlfn.XLOOKUP(A:A,'Hospital details'!A:A,'Hospital details'!F:F)</f>
        <v>tier - 1</v>
      </c>
      <c r="R326" s="33" t="str">
        <f>_xlfn.XLOOKUP(Healthcare!A:A,'Hospital details'!A:A,'Hospital details'!G:G)</f>
        <v>R1011</v>
      </c>
      <c r="S326" s="36">
        <f>_xlfn.XLOOKUP(A:A,'Hospital details'!A:A,'Hospital details'!H:H)</f>
        <v>46</v>
      </c>
      <c r="T326" s="8"/>
    </row>
    <row r="327" spans="1:20" ht="18" x14ac:dyDescent="0.35">
      <c r="A327" s="37" t="s">
        <v>331</v>
      </c>
      <c r="B327" s="31" t="str" cm="1">
        <f t="array" ref="B327">_xlfn.XLOOKUP(_xlfn.SINGLE(A:A),'Customer Name'!A:A,Table14_3[[#All],[Title]])</f>
        <v>Mr</v>
      </c>
      <c r="C327" s="32" t="str" cm="1">
        <f t="array" ref="C327">_xlfn.XLOOKUP(_xlfn.SINGLE(A:A),'Customer Name'!A:A,Table14_3[[#All],[First Name]])</f>
        <v>Erik F</v>
      </c>
      <c r="D327" s="32" t="str" cm="1">
        <f t="array" ref="D327">_xlfn.XLOOKUP(_xlfn.SINGLE(A:A),'Customer Name'!A:A,Table14_3[[#All],[Last Name]])</f>
        <v>Potere</v>
      </c>
      <c r="E327" s="32">
        <f>_xlfn.XLOOKUP(A:A,'Medical Examination'!A:A,'Medical Examination'!B:B)</f>
        <v>26.39</v>
      </c>
      <c r="F327" s="32">
        <f>_xlfn.XLOOKUP(A:A,'Medical Examination'!A:A,'Medical Examination'!C:C)</f>
        <v>4.58</v>
      </c>
      <c r="G327" s="33" t="str">
        <f>_xlfn.XLOOKUP(A:A,'Medical Examination'!A:A,'Medical Examination'!D:D)</f>
        <v>yes</v>
      </c>
      <c r="H327" s="33" t="str">
        <f>_xlfn.XLOOKUP(A:A,'Medical Examination'!A:A,'Medical Examination'!E:E)</f>
        <v>No</v>
      </c>
      <c r="I327" s="33" t="str">
        <f>_xlfn.XLOOKUP(A:A,'Medical Examination'!A:A,'Medical Examination'!F:F)</f>
        <v>No</v>
      </c>
      <c r="J327" s="33">
        <f>_xlfn.XLOOKUP(A:A,'Medical Examination'!A:A,'Medical Examination'!G:G)</f>
        <v>1</v>
      </c>
      <c r="K327" s="33" t="str">
        <f>_xlfn.XLOOKUP(A:A,'Medical Examination'!A:A,'Medical Examination'!H:H)</f>
        <v>yes</v>
      </c>
      <c r="L327" s="32" t="str">
        <f>_xlfn.XLOOKUP(A:A,'Medical Examination'!A:A,'Medical Examination'!I:I)</f>
        <v>Overweight</v>
      </c>
      <c r="M327" s="31" t="str">
        <f>_xlfn.XLOOKUP(A:A,'Medical Examination'!A:A,'Medical Examination'!J:J)</f>
        <v>Normal</v>
      </c>
      <c r="N327" s="34">
        <f>_xlfn.XLOOKUP(Healthcare!A:A,Table4_2[Customer ID],Table4_2[Date of Birth])</f>
        <v>32507</v>
      </c>
      <c r="O327" s="35">
        <f>_xlfn.XLOOKUP(A:A,Table4_2[Customer ID],Table4_2[Charges])</f>
        <v>29929.56</v>
      </c>
      <c r="P327" s="33" t="str">
        <f>_xlfn.XLOOKUP(A:A,Table4_2[Customer ID],Table4_2[Hospital tier])</f>
        <v>tier - 1</v>
      </c>
      <c r="Q327" s="33" t="str">
        <f>_xlfn.XLOOKUP(A:A,'Hospital details'!A:A,'Hospital details'!F:F)</f>
        <v>tier - 1</v>
      </c>
      <c r="R327" s="33" t="str">
        <f>_xlfn.XLOOKUP(Healthcare!A:A,'Hospital details'!A:A,'Hospital details'!G:G)</f>
        <v>R1011</v>
      </c>
      <c r="S327" s="36">
        <f>_xlfn.XLOOKUP(A:A,'Hospital details'!A:A,'Hospital details'!H:H)</f>
        <v>34</v>
      </c>
      <c r="T327" s="8"/>
    </row>
    <row r="328" spans="1:20" ht="18" x14ac:dyDescent="0.35">
      <c r="A328" s="37" t="s">
        <v>332</v>
      </c>
      <c r="B328" s="31" t="str" cm="1">
        <f t="array" ref="B328">_xlfn.XLOOKUP(_xlfn.SINGLE(A:A),'Customer Name'!A:A,Table14_3[[#All],[Title]])</f>
        <v>Mr</v>
      </c>
      <c r="C328" s="32" t="str" cm="1">
        <f t="array" ref="C328">_xlfn.XLOOKUP(_xlfn.SINGLE(A:A),'Customer Name'!A:A,Table14_3[[#All],[First Name]])</f>
        <v>Andrew</v>
      </c>
      <c r="D328" s="32" t="str" cm="1">
        <f t="array" ref="D328">_xlfn.XLOOKUP(_xlfn.SINGLE(A:A),'Customer Name'!A:A,Table14_3[[#All],[Last Name]])</f>
        <v>Podgurski</v>
      </c>
      <c r="E328" s="32">
        <f>_xlfn.XLOOKUP(A:A,'Medical Examination'!A:A,'Medical Examination'!B:B)</f>
        <v>19.260000000000002</v>
      </c>
      <c r="F328" s="32">
        <f>_xlfn.XLOOKUP(A:A,'Medical Examination'!A:A,'Medical Examination'!C:C)</f>
        <v>8.9600000000000009</v>
      </c>
      <c r="G328" s="33" t="str">
        <f>_xlfn.XLOOKUP(A:A,'Medical Examination'!A:A,'Medical Examination'!D:D)</f>
        <v>yes</v>
      </c>
      <c r="H328" s="33" t="str">
        <f>_xlfn.XLOOKUP(A:A,'Medical Examination'!A:A,'Medical Examination'!E:E)</f>
        <v>No</v>
      </c>
      <c r="I328" s="33" t="str">
        <f>_xlfn.XLOOKUP(A:A,'Medical Examination'!A:A,'Medical Examination'!F:F)</f>
        <v>No</v>
      </c>
      <c r="J328" s="33">
        <f>_xlfn.XLOOKUP(A:A,'Medical Examination'!A:A,'Medical Examination'!G:G)</f>
        <v>1</v>
      </c>
      <c r="K328" s="33" t="str">
        <f>_xlfn.XLOOKUP(A:A,'Medical Examination'!A:A,'Medical Examination'!H:H)</f>
        <v>yes</v>
      </c>
      <c r="L328" s="32" t="str">
        <f>_xlfn.XLOOKUP(A:A,'Medical Examination'!A:A,'Medical Examination'!I:I)</f>
        <v>Normal Weight</v>
      </c>
      <c r="M328" s="31" t="str">
        <f>_xlfn.XLOOKUP(A:A,'Medical Examination'!A:A,'Medical Examination'!J:J)</f>
        <v>Diabetic</v>
      </c>
      <c r="N328" s="34">
        <f>_xlfn.XLOOKUP(Healthcare!A:A,Table4_2[Customer ID],Table4_2[Date of Birth])</f>
        <v>27625</v>
      </c>
      <c r="O328" s="35">
        <f>_xlfn.XLOOKUP(A:A,Table4_2[Customer ID],Table4_2[Charges])</f>
        <v>29899.25</v>
      </c>
      <c r="P328" s="33" t="str">
        <f>_xlfn.XLOOKUP(A:A,Table4_2[Customer ID],Table4_2[Hospital tier])</f>
        <v>tier - 1</v>
      </c>
      <c r="Q328" s="33" t="str">
        <f>_xlfn.XLOOKUP(A:A,'Hospital details'!A:A,'Hospital details'!F:F)</f>
        <v>tier - 3</v>
      </c>
      <c r="R328" s="33" t="str">
        <f>_xlfn.XLOOKUP(Healthcare!A:A,'Hospital details'!A:A,'Hospital details'!G:G)</f>
        <v>R1011</v>
      </c>
      <c r="S328" s="36">
        <f>_xlfn.XLOOKUP(A:A,'Hospital details'!A:A,'Hospital details'!H:H)</f>
        <v>47</v>
      </c>
      <c r="T328" s="8"/>
    </row>
    <row r="329" spans="1:20" ht="18" x14ac:dyDescent="0.35">
      <c r="A329" s="37" t="s">
        <v>333</v>
      </c>
      <c r="B329" s="31" t="str" cm="1">
        <f t="array" ref="B329">_xlfn.XLOOKUP(_xlfn.SINGLE(A:A),'Customer Name'!A:A,Table14_3[[#All],[Title]])</f>
        <v>Ms</v>
      </c>
      <c r="C329" s="32" t="str" cm="1">
        <f t="array" ref="C329">_xlfn.XLOOKUP(_xlfn.SINGLE(A:A),'Customer Name'!A:A,Table14_3[[#All],[First Name]])</f>
        <v>Anthony</v>
      </c>
      <c r="D329" s="32" t="str" cm="1">
        <f t="array" ref="D329">_xlfn.XLOOKUP(_xlfn.SINGLE(A:A),'Customer Name'!A:A,Table14_3[[#All],[Last Name]])</f>
        <v>Diamond</v>
      </c>
      <c r="E329" s="32">
        <f>_xlfn.XLOOKUP(A:A,'Medical Examination'!A:A,'Medical Examination'!B:B)</f>
        <v>26.92</v>
      </c>
      <c r="F329" s="32">
        <f>_xlfn.XLOOKUP(A:A,'Medical Examination'!A:A,'Medical Examination'!C:C)</f>
        <v>6.09</v>
      </c>
      <c r="G329" s="33" t="str">
        <f>_xlfn.XLOOKUP(A:A,'Medical Examination'!A:A,'Medical Examination'!D:D)</f>
        <v>No</v>
      </c>
      <c r="H329" s="33" t="str">
        <f>_xlfn.XLOOKUP(A:A,'Medical Examination'!A:A,'Medical Examination'!E:E)</f>
        <v>No</v>
      </c>
      <c r="I329" s="33" t="str">
        <f>_xlfn.XLOOKUP(A:A,'Medical Examination'!A:A,'Medical Examination'!F:F)</f>
        <v>No</v>
      </c>
      <c r="J329" s="33">
        <f>_xlfn.XLOOKUP(A:A,'Medical Examination'!A:A,'Medical Examination'!G:G)</f>
        <v>0</v>
      </c>
      <c r="K329" s="33" t="str">
        <f>_xlfn.XLOOKUP(A:A,'Medical Examination'!A:A,'Medical Examination'!H:H)</f>
        <v>yes</v>
      </c>
      <c r="L329" s="32" t="str">
        <f>_xlfn.XLOOKUP(A:A,'Medical Examination'!A:A,'Medical Examination'!I:I)</f>
        <v>Overweight</v>
      </c>
      <c r="M329" s="31" t="str">
        <f>_xlfn.XLOOKUP(A:A,'Medical Examination'!A:A,'Medical Examination'!J:J)</f>
        <v>Prediabetic</v>
      </c>
      <c r="N329" s="34">
        <f>_xlfn.XLOOKUP(Healthcare!A:A,Table4_2[Customer ID],Table4_2[Date of Birth])</f>
        <v>32872</v>
      </c>
      <c r="O329" s="35">
        <f>_xlfn.XLOOKUP(A:A,Table4_2[Customer ID],Table4_2[Charges])</f>
        <v>29852.48</v>
      </c>
      <c r="P329" s="33" t="str">
        <f>_xlfn.XLOOKUP(A:A,Table4_2[Customer ID],Table4_2[Hospital tier])</f>
        <v>tier - 1</v>
      </c>
      <c r="Q329" s="33" t="str">
        <f>_xlfn.XLOOKUP(A:A,'Hospital details'!A:A,'Hospital details'!F:F)</f>
        <v>tier - 3</v>
      </c>
      <c r="R329" s="33" t="str">
        <f>_xlfn.XLOOKUP(Healthcare!A:A,'Hospital details'!A:A,'Hospital details'!G:G)</f>
        <v>R1011</v>
      </c>
      <c r="S329" s="36">
        <f>_xlfn.XLOOKUP(A:A,'Hospital details'!A:A,'Hospital details'!H:H)</f>
        <v>33</v>
      </c>
      <c r="T329" s="8"/>
    </row>
    <row r="330" spans="1:20" ht="18" x14ac:dyDescent="0.35">
      <c r="A330" s="37" t="s">
        <v>334</v>
      </c>
      <c r="B330" s="31" t="str" cm="1">
        <f t="array" ref="B330">_xlfn.XLOOKUP(_xlfn.SINGLE(A:A),'Customer Name'!A:A,Table14_3[[#All],[Title]])</f>
        <v>Mr</v>
      </c>
      <c r="C330" s="32" t="str" cm="1">
        <f t="array" ref="C330">_xlfn.XLOOKUP(_xlfn.SINGLE(A:A),'Customer Name'!A:A,Table14_3[[#All],[First Name]])</f>
        <v>Chris</v>
      </c>
      <c r="D330" s="32" t="str" cm="1">
        <f t="array" ref="D330">_xlfn.XLOOKUP(_xlfn.SINGLE(A:A),'Customer Name'!A:A,Table14_3[[#All],[Last Name]])</f>
        <v>Sallade</v>
      </c>
      <c r="E330" s="32">
        <f>_xlfn.XLOOKUP(A:A,'Medical Examination'!A:A,'Medical Examination'!B:B)</f>
        <v>19.73</v>
      </c>
      <c r="F330" s="32">
        <f>_xlfn.XLOOKUP(A:A,'Medical Examination'!A:A,'Medical Examination'!C:C)</f>
        <v>4.3600000000000003</v>
      </c>
      <c r="G330" s="33" t="str">
        <f>_xlfn.XLOOKUP(A:A,'Medical Examination'!A:A,'Medical Examination'!D:D)</f>
        <v>No</v>
      </c>
      <c r="H330" s="33" t="str">
        <f>_xlfn.XLOOKUP(A:A,'Medical Examination'!A:A,'Medical Examination'!E:E)</f>
        <v>No</v>
      </c>
      <c r="I330" s="33" t="str">
        <f>_xlfn.XLOOKUP(A:A,'Medical Examination'!A:A,'Medical Examination'!F:F)</f>
        <v>No</v>
      </c>
      <c r="J330" s="33">
        <f>_xlfn.XLOOKUP(A:A,'Medical Examination'!A:A,'Medical Examination'!G:G)</f>
        <v>0</v>
      </c>
      <c r="K330" s="33" t="str">
        <f>_xlfn.XLOOKUP(A:A,'Medical Examination'!A:A,'Medical Examination'!H:H)</f>
        <v>yes</v>
      </c>
      <c r="L330" s="32" t="str">
        <f>_xlfn.XLOOKUP(A:A,'Medical Examination'!A:A,'Medical Examination'!I:I)</f>
        <v>Normal Weight</v>
      </c>
      <c r="M330" s="31" t="str">
        <f>_xlfn.XLOOKUP(A:A,'Medical Examination'!A:A,'Medical Examination'!J:J)</f>
        <v>Normal</v>
      </c>
      <c r="N330" s="34">
        <f>_xlfn.XLOOKUP(Healthcare!A:A,Table4_2[Customer ID],Table4_2[Date of Birth])</f>
        <v>30253</v>
      </c>
      <c r="O330" s="35">
        <f>_xlfn.XLOOKUP(A:A,Table4_2[Customer ID],Table4_2[Charges])</f>
        <v>29818.76</v>
      </c>
      <c r="P330" s="33" t="str">
        <f>_xlfn.XLOOKUP(A:A,Table4_2[Customer ID],Table4_2[Hospital tier])</f>
        <v>tier - 1</v>
      </c>
      <c r="Q330" s="33" t="str">
        <f>_xlfn.XLOOKUP(A:A,'Hospital details'!A:A,'Hospital details'!F:F)</f>
        <v>tier - 1</v>
      </c>
      <c r="R330" s="33" t="str">
        <f>_xlfn.XLOOKUP(Healthcare!A:A,'Hospital details'!A:A,'Hospital details'!G:G)</f>
        <v>R1012</v>
      </c>
      <c r="S330" s="36">
        <f>_xlfn.XLOOKUP(A:A,'Hospital details'!A:A,'Hospital details'!H:H)</f>
        <v>40</v>
      </c>
      <c r="T330" s="8"/>
    </row>
    <row r="331" spans="1:20" ht="18" x14ac:dyDescent="0.35">
      <c r="A331" s="37" t="s">
        <v>335</v>
      </c>
      <c r="B331" s="31" t="str" cm="1">
        <f t="array" ref="B331">_xlfn.XLOOKUP(_xlfn.SINGLE(A:A),'Customer Name'!A:A,Table14_3[[#All],[Title]])</f>
        <v>Mr</v>
      </c>
      <c r="C331" s="32" t="str" cm="1">
        <f t="array" ref="C331">_xlfn.XLOOKUP(_xlfn.SINGLE(A:A),'Customer Name'!A:A,Table14_3[[#All],[First Name]])</f>
        <v>Yu</v>
      </c>
      <c r="D331" s="32" t="str" cm="1">
        <f t="array" ref="D331">_xlfn.XLOOKUP(_xlfn.SINGLE(A:A),'Customer Name'!A:A,Table14_3[[#All],[Last Name]])</f>
        <v>Zhang</v>
      </c>
      <c r="E331" s="32">
        <f>_xlfn.XLOOKUP(A:A,'Medical Examination'!A:A,'Medical Examination'!B:B)</f>
        <v>23.56</v>
      </c>
      <c r="F331" s="32">
        <f>_xlfn.XLOOKUP(A:A,'Medical Examination'!A:A,'Medical Examination'!C:C)</f>
        <v>11.74</v>
      </c>
      <c r="G331" s="33" t="str">
        <f>_xlfn.XLOOKUP(A:A,'Medical Examination'!A:A,'Medical Examination'!D:D)</f>
        <v>yes</v>
      </c>
      <c r="H331" s="33" t="str">
        <f>_xlfn.XLOOKUP(A:A,'Medical Examination'!A:A,'Medical Examination'!E:E)</f>
        <v>No</v>
      </c>
      <c r="I331" s="33" t="str">
        <f>_xlfn.XLOOKUP(A:A,'Medical Examination'!A:A,'Medical Examination'!F:F)</f>
        <v>No</v>
      </c>
      <c r="J331" s="33">
        <f>_xlfn.XLOOKUP(A:A,'Medical Examination'!A:A,'Medical Examination'!G:G)</f>
        <v>0</v>
      </c>
      <c r="K331" s="33" t="str">
        <f>_xlfn.XLOOKUP(A:A,'Medical Examination'!A:A,'Medical Examination'!H:H)</f>
        <v>yes</v>
      </c>
      <c r="L331" s="32" t="str">
        <f>_xlfn.XLOOKUP(A:A,'Medical Examination'!A:A,'Medical Examination'!I:I)</f>
        <v>Normal Weight</v>
      </c>
      <c r="M331" s="31" t="str">
        <f>_xlfn.XLOOKUP(A:A,'Medical Examination'!A:A,'Medical Examination'!J:J)</f>
        <v>Diabetic</v>
      </c>
      <c r="N331" s="34">
        <f>_xlfn.XLOOKUP(Healthcare!A:A,Table4_2[Customer ID],Table4_2[Date of Birth])</f>
        <v>29811</v>
      </c>
      <c r="O331" s="35">
        <f>_xlfn.XLOOKUP(A:A,Table4_2[Customer ID],Table4_2[Charges])</f>
        <v>29816.639999999999</v>
      </c>
      <c r="P331" s="33" t="str">
        <f>_xlfn.XLOOKUP(A:A,Table4_2[Customer ID],Table4_2[Hospital tier])</f>
        <v>tier - 1</v>
      </c>
      <c r="Q331" s="33" t="str">
        <f>_xlfn.XLOOKUP(A:A,'Hospital details'!A:A,'Hospital details'!F:F)</f>
        <v>tier - 2</v>
      </c>
      <c r="R331" s="33" t="str">
        <f>_xlfn.XLOOKUP(Healthcare!A:A,'Hospital details'!A:A,'Hospital details'!G:G)</f>
        <v>R1011</v>
      </c>
      <c r="S331" s="36">
        <f>_xlfn.XLOOKUP(A:A,'Hospital details'!A:A,'Hospital details'!H:H)</f>
        <v>41</v>
      </c>
      <c r="T331" s="8"/>
    </row>
    <row r="332" spans="1:20" ht="18" x14ac:dyDescent="0.35">
      <c r="A332" s="37" t="s">
        <v>336</v>
      </c>
      <c r="B332" s="31" t="str" cm="1">
        <f t="array" ref="B332">_xlfn.XLOOKUP(_xlfn.SINGLE(A:A),'Customer Name'!A:A,Table14_3[[#All],[Title]])</f>
        <v>Ms</v>
      </c>
      <c r="C332" s="32" t="str" cm="1">
        <f t="array" ref="C332">_xlfn.XLOOKUP(_xlfn.SINGLE(A:A),'Customer Name'!A:A,Table14_3[[#All],[First Name]])</f>
        <v>Caleb N</v>
      </c>
      <c r="D332" s="32" t="str" cm="1">
        <f t="array" ref="D332">_xlfn.XLOOKUP(_xlfn.SINGLE(A:A),'Customer Name'!A:A,Table14_3[[#All],[Last Name]])</f>
        <v>Chatfield</v>
      </c>
      <c r="E332" s="32">
        <f>_xlfn.XLOOKUP(A:A,'Medical Examination'!A:A,'Medical Examination'!B:B)</f>
        <v>37.67</v>
      </c>
      <c r="F332" s="32">
        <f>_xlfn.XLOOKUP(A:A,'Medical Examination'!A:A,'Medical Examination'!C:C)</f>
        <v>5.89</v>
      </c>
      <c r="G332" s="33" t="str">
        <f>_xlfn.XLOOKUP(A:A,'Medical Examination'!A:A,'Medical Examination'!D:D)</f>
        <v>No</v>
      </c>
      <c r="H332" s="33" t="str">
        <f>_xlfn.XLOOKUP(A:A,'Medical Examination'!A:A,'Medical Examination'!E:E)</f>
        <v>No</v>
      </c>
      <c r="I332" s="33" t="str">
        <f>_xlfn.XLOOKUP(A:A,'Medical Examination'!A:A,'Medical Examination'!F:F)</f>
        <v>No</v>
      </c>
      <c r="J332" s="33">
        <f>_xlfn.XLOOKUP(A:A,'Medical Examination'!A:A,'Medical Examination'!G:G)</f>
        <v>1</v>
      </c>
      <c r="K332" s="33" t="str">
        <f>_xlfn.XLOOKUP(A:A,'Medical Examination'!A:A,'Medical Examination'!H:H)</f>
        <v>yes</v>
      </c>
      <c r="L332" s="32" t="str">
        <f>_xlfn.XLOOKUP(A:A,'Medical Examination'!A:A,'Medical Examination'!I:I)</f>
        <v>Obesity</v>
      </c>
      <c r="M332" s="31" t="str">
        <f>_xlfn.XLOOKUP(A:A,'Medical Examination'!A:A,'Medical Examination'!J:J)</f>
        <v>Prediabetic</v>
      </c>
      <c r="N332" s="34">
        <f>_xlfn.XLOOKUP(Healthcare!A:A,Table4_2[Customer ID],Table4_2[Date of Birth])</f>
        <v>35966</v>
      </c>
      <c r="O332" s="35">
        <f>_xlfn.XLOOKUP(A:A,Table4_2[Customer ID],Table4_2[Charges])</f>
        <v>29760.6</v>
      </c>
      <c r="P332" s="33" t="str">
        <f>_xlfn.XLOOKUP(A:A,Table4_2[Customer ID],Table4_2[Hospital tier])</f>
        <v>tier - 1</v>
      </c>
      <c r="Q332" s="33" t="str">
        <f>_xlfn.XLOOKUP(A:A,'Hospital details'!A:A,'Hospital details'!F:F)</f>
        <v>tier - 2</v>
      </c>
      <c r="R332" s="33" t="str">
        <f>_xlfn.XLOOKUP(Healthcare!A:A,'Hospital details'!A:A,'Hospital details'!G:G)</f>
        <v>R1011</v>
      </c>
      <c r="S332" s="36">
        <f>_xlfn.XLOOKUP(A:A,'Hospital details'!A:A,'Hospital details'!H:H)</f>
        <v>24</v>
      </c>
      <c r="T332" s="8"/>
    </row>
    <row r="333" spans="1:20" ht="18" x14ac:dyDescent="0.35">
      <c r="A333" s="37" t="s">
        <v>337</v>
      </c>
      <c r="B333" s="31" t="str" cm="1">
        <f t="array" ref="B333">_xlfn.XLOOKUP(_xlfn.SINGLE(A:A),'Customer Name'!A:A,Table14_3[[#All],[Title]])</f>
        <v>Ms</v>
      </c>
      <c r="C333" s="32" t="str" cm="1">
        <f t="array" ref="C333">_xlfn.XLOOKUP(_xlfn.SINGLE(A:A),'Customer Name'!A:A,Table14_3[[#All],[First Name]])</f>
        <v>Jason M</v>
      </c>
      <c r="D333" s="32" t="str" cm="1">
        <f t="array" ref="D333">_xlfn.XLOOKUP(_xlfn.SINGLE(A:A),'Customer Name'!A:A,Table14_3[[#All],[Last Name]])</f>
        <v>Bruns</v>
      </c>
      <c r="E333" s="32">
        <f>_xlfn.XLOOKUP(A:A,'Medical Examination'!A:A,'Medical Examination'!B:B)</f>
        <v>18.73</v>
      </c>
      <c r="F333" s="32">
        <f>_xlfn.XLOOKUP(A:A,'Medical Examination'!A:A,'Medical Examination'!C:C)</f>
        <v>10.64</v>
      </c>
      <c r="G333" s="33" t="str">
        <f>_xlfn.XLOOKUP(A:A,'Medical Examination'!A:A,'Medical Examination'!D:D)</f>
        <v>No</v>
      </c>
      <c r="H333" s="33" t="str">
        <f>_xlfn.XLOOKUP(A:A,'Medical Examination'!A:A,'Medical Examination'!E:E)</f>
        <v>No</v>
      </c>
      <c r="I333" s="33" t="str">
        <f>_xlfn.XLOOKUP(A:A,'Medical Examination'!A:A,'Medical Examination'!F:F)</f>
        <v>No</v>
      </c>
      <c r="J333" s="33">
        <f>_xlfn.XLOOKUP(A:A,'Medical Examination'!A:A,'Medical Examination'!G:G)</f>
        <v>2</v>
      </c>
      <c r="K333" s="33" t="str">
        <f>_xlfn.XLOOKUP(A:A,'Medical Examination'!A:A,'Medical Examination'!H:H)</f>
        <v>yes</v>
      </c>
      <c r="L333" s="32" t="str">
        <f>_xlfn.XLOOKUP(A:A,'Medical Examination'!A:A,'Medical Examination'!I:I)</f>
        <v>Normal Weight</v>
      </c>
      <c r="M333" s="31" t="str">
        <f>_xlfn.XLOOKUP(A:A,'Medical Examination'!A:A,'Medical Examination'!J:J)</f>
        <v>Diabetic</v>
      </c>
      <c r="N333" s="34">
        <f>_xlfn.XLOOKUP(Healthcare!A:A,Table4_2[Customer ID],Table4_2[Date of Birth])</f>
        <v>26899</v>
      </c>
      <c r="O333" s="35">
        <f>_xlfn.XLOOKUP(A:A,Table4_2[Customer ID],Table4_2[Charges])</f>
        <v>29757.69</v>
      </c>
      <c r="P333" s="33" t="str">
        <f>_xlfn.XLOOKUP(A:A,Table4_2[Customer ID],Table4_2[Hospital tier])</f>
        <v>tier - 1</v>
      </c>
      <c r="Q333" s="33" t="str">
        <f>_xlfn.XLOOKUP(A:A,'Hospital details'!A:A,'Hospital details'!F:F)</f>
        <v>tier - 3</v>
      </c>
      <c r="R333" s="33" t="str">
        <f>_xlfn.XLOOKUP(Healthcare!A:A,'Hospital details'!A:A,'Hospital details'!G:G)</f>
        <v>R1011</v>
      </c>
      <c r="S333" s="36">
        <f>_xlfn.XLOOKUP(A:A,'Hospital details'!A:A,'Hospital details'!H:H)</f>
        <v>49</v>
      </c>
      <c r="T333" s="8"/>
    </row>
    <row r="334" spans="1:20" ht="18" x14ac:dyDescent="0.35">
      <c r="A334" s="37" t="s">
        <v>338</v>
      </c>
      <c r="B334" s="31" t="str" cm="1">
        <f t="array" ref="B334">_xlfn.XLOOKUP(_xlfn.SINGLE(A:A),'Customer Name'!A:A,Table14_3[[#All],[Title]])</f>
        <v>Mr</v>
      </c>
      <c r="C334" s="32" t="str" cm="1">
        <f t="array" ref="C334">_xlfn.XLOOKUP(_xlfn.SINGLE(A:A),'Customer Name'!A:A,Table14_3[[#All],[First Name]])</f>
        <v>Angela R</v>
      </c>
      <c r="D334" s="32" t="str" cm="1">
        <f t="array" ref="D334">_xlfn.XLOOKUP(_xlfn.SINGLE(A:A),'Customer Name'!A:A,Table14_3[[#All],[Last Name]])</f>
        <v>Yochum</v>
      </c>
      <c r="E334" s="32">
        <f>_xlfn.XLOOKUP(A:A,'Medical Examination'!A:A,'Medical Examination'!B:B)</f>
        <v>33.090000000000003</v>
      </c>
      <c r="F334" s="32">
        <f>_xlfn.XLOOKUP(A:A,'Medical Examination'!A:A,'Medical Examination'!C:C)</f>
        <v>6.06</v>
      </c>
      <c r="G334" s="33" t="str">
        <f>_xlfn.XLOOKUP(A:A,'Medical Examination'!A:A,'Medical Examination'!D:D)</f>
        <v>No</v>
      </c>
      <c r="H334" s="33" t="str">
        <f>_xlfn.XLOOKUP(A:A,'Medical Examination'!A:A,'Medical Examination'!E:E)</f>
        <v>No</v>
      </c>
      <c r="I334" s="33" t="str">
        <f>_xlfn.XLOOKUP(A:A,'Medical Examination'!A:A,'Medical Examination'!F:F)</f>
        <v>Yes</v>
      </c>
      <c r="J334" s="33">
        <f>_xlfn.XLOOKUP(A:A,'Medical Examination'!A:A,'Medical Examination'!G:G)</f>
        <v>1</v>
      </c>
      <c r="K334" s="33" t="str">
        <f>_xlfn.XLOOKUP(A:A,'Medical Examination'!A:A,'Medical Examination'!H:H)</f>
        <v>yes</v>
      </c>
      <c r="L334" s="32" t="str">
        <f>_xlfn.XLOOKUP(A:A,'Medical Examination'!A:A,'Medical Examination'!I:I)</f>
        <v>Obesity</v>
      </c>
      <c r="M334" s="31" t="str">
        <f>_xlfn.XLOOKUP(A:A,'Medical Examination'!A:A,'Medical Examination'!J:J)</f>
        <v>Prediabetic</v>
      </c>
      <c r="N334" s="34">
        <f>_xlfn.XLOOKUP(Healthcare!A:A,Table4_2[Customer ID],Table4_2[Date of Birth])</f>
        <v>34177</v>
      </c>
      <c r="O334" s="35">
        <f>_xlfn.XLOOKUP(A:A,Table4_2[Customer ID],Table4_2[Charges])</f>
        <v>29622.69</v>
      </c>
      <c r="P334" s="33" t="str">
        <f>_xlfn.XLOOKUP(A:A,Table4_2[Customer ID],Table4_2[Hospital tier])</f>
        <v>tier - 1</v>
      </c>
      <c r="Q334" s="33" t="str">
        <f>_xlfn.XLOOKUP(A:A,'Hospital details'!A:A,'Hospital details'!F:F)</f>
        <v>tier - 1</v>
      </c>
      <c r="R334" s="33" t="str">
        <f>_xlfn.XLOOKUP(Healthcare!A:A,'Hospital details'!A:A,'Hospital details'!G:G)</f>
        <v>R1011</v>
      </c>
      <c r="S334" s="36">
        <f>_xlfn.XLOOKUP(A:A,'Hospital details'!A:A,'Hospital details'!H:H)</f>
        <v>29</v>
      </c>
      <c r="T334" s="8"/>
    </row>
    <row r="335" spans="1:20" ht="18" x14ac:dyDescent="0.35">
      <c r="A335" s="37" t="s">
        <v>339</v>
      </c>
      <c r="B335" s="31" t="str" cm="1">
        <f t="array" ref="B335">_xlfn.XLOOKUP(_xlfn.SINGLE(A:A),'Customer Name'!A:A,Table14_3[[#All],[Title]])</f>
        <v>Mr</v>
      </c>
      <c r="C335" s="32" t="str" cm="1">
        <f t="array" ref="C335">_xlfn.XLOOKUP(_xlfn.SINGLE(A:A),'Customer Name'!A:A,Table14_3[[#All],[First Name]])</f>
        <v>Keith J</v>
      </c>
      <c r="D335" s="32" t="str" cm="1">
        <f t="array" ref="D335">_xlfn.XLOOKUP(_xlfn.SINGLE(A:A),'Customer Name'!A:A,Table14_3[[#All],[Last Name]])</f>
        <v>Freeburn</v>
      </c>
      <c r="E335" s="32">
        <f>_xlfn.XLOOKUP(A:A,'Medical Examination'!A:A,'Medical Examination'!B:B)</f>
        <v>18.329999999999998</v>
      </c>
      <c r="F335" s="32">
        <f>_xlfn.XLOOKUP(A:A,'Medical Examination'!A:A,'Medical Examination'!C:C)</f>
        <v>7.46</v>
      </c>
      <c r="G335" s="33" t="str">
        <f>_xlfn.XLOOKUP(A:A,'Medical Examination'!A:A,'Medical Examination'!D:D)</f>
        <v>yes</v>
      </c>
      <c r="H335" s="33" t="str">
        <f>_xlfn.XLOOKUP(A:A,'Medical Examination'!A:A,'Medical Examination'!E:E)</f>
        <v>No</v>
      </c>
      <c r="I335" s="33" t="str">
        <f>_xlfn.XLOOKUP(A:A,'Medical Examination'!A:A,'Medical Examination'!F:F)</f>
        <v>No</v>
      </c>
      <c r="J335" s="33">
        <f>_xlfn.XLOOKUP(A:A,'Medical Examination'!A:A,'Medical Examination'!G:G)</f>
        <v>1</v>
      </c>
      <c r="K335" s="33" t="str">
        <f>_xlfn.XLOOKUP(A:A,'Medical Examination'!A:A,'Medical Examination'!H:H)</f>
        <v>yes</v>
      </c>
      <c r="L335" s="32" t="str">
        <f>_xlfn.XLOOKUP(A:A,'Medical Examination'!A:A,'Medical Examination'!I:I)</f>
        <v>Under  Weight</v>
      </c>
      <c r="M335" s="31" t="str">
        <f>_xlfn.XLOOKUP(A:A,'Medical Examination'!A:A,'Medical Examination'!J:J)</f>
        <v>Diabetic</v>
      </c>
      <c r="N335" s="34">
        <f>_xlfn.XLOOKUP(Healthcare!A:A,Table4_2[Customer ID],Table4_2[Date of Birth])</f>
        <v>27701</v>
      </c>
      <c r="O335" s="35">
        <f>_xlfn.XLOOKUP(A:A,Table4_2[Customer ID],Table4_2[Charges])</f>
        <v>29583.8</v>
      </c>
      <c r="P335" s="33" t="str">
        <f>_xlfn.XLOOKUP(A:A,Table4_2[Customer ID],Table4_2[Hospital tier])</f>
        <v>tier - 1</v>
      </c>
      <c r="Q335" s="33" t="str">
        <f>_xlfn.XLOOKUP(A:A,'Hospital details'!A:A,'Hospital details'!F:F)</f>
        <v>tier - 1</v>
      </c>
      <c r="R335" s="33" t="str">
        <f>_xlfn.XLOOKUP(Healthcare!A:A,'Hospital details'!A:A,'Hospital details'!G:G)</f>
        <v>R1011</v>
      </c>
      <c r="S335" s="36">
        <f>_xlfn.XLOOKUP(A:A,'Hospital details'!A:A,'Hospital details'!H:H)</f>
        <v>47</v>
      </c>
      <c r="T335" s="8"/>
    </row>
    <row r="336" spans="1:20" ht="18" x14ac:dyDescent="0.35">
      <c r="A336" s="37" t="s">
        <v>340</v>
      </c>
      <c r="B336" s="31" t="str" cm="1">
        <f t="array" ref="B336">_xlfn.XLOOKUP(_xlfn.SINGLE(A:A),'Customer Name'!A:A,Table14_3[[#All],[Title]])</f>
        <v>Ms</v>
      </c>
      <c r="C336" s="32" t="str" cm="1">
        <f t="array" ref="C336">_xlfn.XLOOKUP(_xlfn.SINGLE(A:A),'Customer Name'!A:A,Table14_3[[#All],[First Name]])</f>
        <v>Emma</v>
      </c>
      <c r="D336" s="32" t="str" cm="1">
        <f t="array" ref="D336">_xlfn.XLOOKUP(_xlfn.SINGLE(A:A),'Customer Name'!A:A,Table14_3[[#All],[Last Name]])</f>
        <v>Spencer</v>
      </c>
      <c r="E336" s="32">
        <f>_xlfn.XLOOKUP(A:A,'Medical Examination'!A:A,'Medical Examination'!B:B)</f>
        <v>27.74</v>
      </c>
      <c r="F336" s="32">
        <f>_xlfn.XLOOKUP(A:A,'Medical Examination'!A:A,'Medical Examination'!C:C)</f>
        <v>4.68</v>
      </c>
      <c r="G336" s="33" t="str">
        <f>_xlfn.XLOOKUP(A:A,'Medical Examination'!A:A,'Medical Examination'!D:D)</f>
        <v>yes</v>
      </c>
      <c r="H336" s="33" t="str">
        <f>_xlfn.XLOOKUP(A:A,'Medical Examination'!A:A,'Medical Examination'!E:E)</f>
        <v>No</v>
      </c>
      <c r="I336" s="33" t="str">
        <f>_xlfn.XLOOKUP(A:A,'Medical Examination'!A:A,'Medical Examination'!F:F)</f>
        <v>No</v>
      </c>
      <c r="J336" s="33">
        <f>_xlfn.XLOOKUP(A:A,'Medical Examination'!A:A,'Medical Examination'!G:G)</f>
        <v>2</v>
      </c>
      <c r="K336" s="33" t="str">
        <f>_xlfn.XLOOKUP(A:A,'Medical Examination'!A:A,'Medical Examination'!H:H)</f>
        <v>yes</v>
      </c>
      <c r="L336" s="32" t="str">
        <f>_xlfn.XLOOKUP(A:A,'Medical Examination'!A:A,'Medical Examination'!I:I)</f>
        <v>Overweight</v>
      </c>
      <c r="M336" s="31" t="str">
        <f>_xlfn.XLOOKUP(A:A,'Medical Examination'!A:A,'Medical Examination'!J:J)</f>
        <v>Normal</v>
      </c>
      <c r="N336" s="34">
        <f>_xlfn.XLOOKUP(Healthcare!A:A,Table4_2[Customer ID],Table4_2[Date of Birth])</f>
        <v>21843</v>
      </c>
      <c r="O336" s="35">
        <f>_xlfn.XLOOKUP(A:A,Table4_2[Customer ID],Table4_2[Charges])</f>
        <v>29523.17</v>
      </c>
      <c r="P336" s="33" t="str">
        <f>_xlfn.XLOOKUP(A:A,Table4_2[Customer ID],Table4_2[Hospital tier])</f>
        <v>tier - 1</v>
      </c>
      <c r="Q336" s="33" t="str">
        <f>_xlfn.XLOOKUP(A:A,'Hospital details'!A:A,'Hospital details'!F:F)</f>
        <v>tier - 2</v>
      </c>
      <c r="R336" s="33" t="str">
        <f>_xlfn.XLOOKUP(Healthcare!A:A,'Hospital details'!A:A,'Hospital details'!G:G)</f>
        <v>R1024</v>
      </c>
      <c r="S336" s="36">
        <f>_xlfn.XLOOKUP(A:A,'Hospital details'!A:A,'Hospital details'!H:H)</f>
        <v>63</v>
      </c>
      <c r="T336" s="8"/>
    </row>
    <row r="337" spans="1:20" ht="18" x14ac:dyDescent="0.35">
      <c r="A337" s="37" t="s">
        <v>341</v>
      </c>
      <c r="B337" s="31" t="str" cm="1">
        <f t="array" ref="B337">_xlfn.XLOOKUP(_xlfn.SINGLE(A:A),'Customer Name'!A:A,Table14_3[[#All],[Title]])</f>
        <v>Mr</v>
      </c>
      <c r="C337" s="32" t="str" cm="1">
        <f t="array" ref="C337">_xlfn.XLOOKUP(_xlfn.SINGLE(A:A),'Customer Name'!A:A,Table14_3[[#All],[First Name]])</f>
        <v>Nathan A</v>
      </c>
      <c r="D337" s="32" t="str" cm="1">
        <f t="array" ref="D337">_xlfn.XLOOKUP(_xlfn.SINGLE(A:A),'Customer Name'!A:A,Table14_3[[#All],[Last Name]])</f>
        <v>Jarosik</v>
      </c>
      <c r="E337" s="32">
        <f>_xlfn.XLOOKUP(A:A,'Medical Examination'!A:A,'Medical Examination'!B:B)</f>
        <v>24.2</v>
      </c>
      <c r="F337" s="32">
        <f>_xlfn.XLOOKUP(A:A,'Medical Examination'!A:A,'Medical Examination'!C:C)</f>
        <v>6.15</v>
      </c>
      <c r="G337" s="33" t="str">
        <f>_xlfn.XLOOKUP(A:A,'Medical Examination'!A:A,'Medical Examination'!D:D)</f>
        <v>No</v>
      </c>
      <c r="H337" s="33" t="str">
        <f>_xlfn.XLOOKUP(A:A,'Medical Examination'!A:A,'Medical Examination'!E:E)</f>
        <v>No</v>
      </c>
      <c r="I337" s="33" t="str">
        <f>_xlfn.XLOOKUP(A:A,'Medical Examination'!A:A,'Medical Examination'!F:F)</f>
        <v>No</v>
      </c>
      <c r="J337" s="33">
        <f>_xlfn.XLOOKUP(A:A,'Medical Examination'!A:A,'Medical Examination'!G:G)</f>
        <v>1</v>
      </c>
      <c r="K337" s="33" t="str">
        <f>_xlfn.XLOOKUP(A:A,'Medical Examination'!A:A,'Medical Examination'!H:H)</f>
        <v>yes</v>
      </c>
      <c r="L337" s="32" t="str">
        <f>_xlfn.XLOOKUP(A:A,'Medical Examination'!A:A,'Medical Examination'!I:I)</f>
        <v>Normal Weight</v>
      </c>
      <c r="M337" s="31" t="str">
        <f>_xlfn.XLOOKUP(A:A,'Medical Examination'!A:A,'Medical Examination'!J:J)</f>
        <v>Prediabetic</v>
      </c>
      <c r="N337" s="34">
        <f>_xlfn.XLOOKUP(Healthcare!A:A,Table4_2[Customer ID],Table4_2[Date of Birth])</f>
        <v>31974</v>
      </c>
      <c r="O337" s="35">
        <f>_xlfn.XLOOKUP(A:A,Table4_2[Customer ID],Table4_2[Charges])</f>
        <v>29443.59</v>
      </c>
      <c r="P337" s="33" t="str">
        <f>_xlfn.XLOOKUP(A:A,Table4_2[Customer ID],Table4_2[Hospital tier])</f>
        <v>tier - 1</v>
      </c>
      <c r="Q337" s="33" t="str">
        <f>_xlfn.XLOOKUP(A:A,'Hospital details'!A:A,'Hospital details'!F:F)</f>
        <v>tier - 1</v>
      </c>
      <c r="R337" s="33" t="str">
        <f>_xlfn.XLOOKUP(Healthcare!A:A,'Hospital details'!A:A,'Hospital details'!G:G)</f>
        <v>R1011</v>
      </c>
      <c r="S337" s="36">
        <f>_xlfn.XLOOKUP(A:A,'Hospital details'!A:A,'Hospital details'!H:H)</f>
        <v>35</v>
      </c>
      <c r="T337" s="8"/>
    </row>
    <row r="338" spans="1:20" ht="18" x14ac:dyDescent="0.35">
      <c r="A338" s="37" t="s">
        <v>342</v>
      </c>
      <c r="B338" s="31" t="str" cm="1">
        <f t="array" ref="B338">_xlfn.XLOOKUP(_xlfn.SINGLE(A:A),'Customer Name'!A:A,Table14_3[[#All],[Title]])</f>
        <v>Mr</v>
      </c>
      <c r="C338" s="32" t="str" cm="1">
        <f t="array" ref="C338">_xlfn.XLOOKUP(_xlfn.SINGLE(A:A),'Customer Name'!A:A,Table14_3[[#All],[First Name]])</f>
        <v>Kathryn</v>
      </c>
      <c r="D338" s="32" t="str" cm="1">
        <f t="array" ref="D338">_xlfn.XLOOKUP(_xlfn.SINGLE(A:A),'Customer Name'!A:A,Table14_3[[#All],[Last Name]])</f>
        <v>Heinzen</v>
      </c>
      <c r="E338" s="32">
        <f>_xlfn.XLOOKUP(A:A,'Medical Examination'!A:A,'Medical Examination'!B:B)</f>
        <v>22.03</v>
      </c>
      <c r="F338" s="32">
        <f>_xlfn.XLOOKUP(A:A,'Medical Examination'!A:A,'Medical Examination'!C:C)</f>
        <v>4.28</v>
      </c>
      <c r="G338" s="33" t="str">
        <f>_xlfn.XLOOKUP(A:A,'Medical Examination'!A:A,'Medical Examination'!D:D)</f>
        <v>yes</v>
      </c>
      <c r="H338" s="33" t="str">
        <f>_xlfn.XLOOKUP(A:A,'Medical Examination'!A:A,'Medical Examination'!E:E)</f>
        <v>No</v>
      </c>
      <c r="I338" s="33" t="str">
        <f>_xlfn.XLOOKUP(A:A,'Medical Examination'!A:A,'Medical Examination'!F:F)</f>
        <v>No</v>
      </c>
      <c r="J338" s="33">
        <f>_xlfn.XLOOKUP(A:A,'Medical Examination'!A:A,'Medical Examination'!G:G)</f>
        <v>0</v>
      </c>
      <c r="K338" s="33" t="str">
        <f>_xlfn.XLOOKUP(A:A,'Medical Examination'!A:A,'Medical Examination'!H:H)</f>
        <v>yes</v>
      </c>
      <c r="L338" s="32" t="str">
        <f>_xlfn.XLOOKUP(A:A,'Medical Examination'!A:A,'Medical Examination'!I:I)</f>
        <v>Normal Weight</v>
      </c>
      <c r="M338" s="31" t="str">
        <f>_xlfn.XLOOKUP(A:A,'Medical Examination'!A:A,'Medical Examination'!J:J)</f>
        <v>Normal</v>
      </c>
      <c r="N338" s="34">
        <f>_xlfn.XLOOKUP(Healthcare!A:A,Table4_2[Customer ID],Table4_2[Date of Birth])</f>
        <v>31358</v>
      </c>
      <c r="O338" s="35">
        <f>_xlfn.XLOOKUP(A:A,Table4_2[Customer ID],Table4_2[Charges])</f>
        <v>29352.560000000001</v>
      </c>
      <c r="P338" s="33" t="str">
        <f>_xlfn.XLOOKUP(A:A,Table4_2[Customer ID],Table4_2[Hospital tier])</f>
        <v>tier - 1</v>
      </c>
      <c r="Q338" s="33" t="str">
        <f>_xlfn.XLOOKUP(A:A,'Hospital details'!A:A,'Hospital details'!F:F)</f>
        <v>tier - 1</v>
      </c>
      <c r="R338" s="33" t="str">
        <f>_xlfn.XLOOKUP(Healthcare!A:A,'Hospital details'!A:A,'Hospital details'!G:G)</f>
        <v>R1011</v>
      </c>
      <c r="S338" s="36">
        <f>_xlfn.XLOOKUP(A:A,'Hospital details'!A:A,'Hospital details'!H:H)</f>
        <v>37</v>
      </c>
      <c r="T338" s="8"/>
    </row>
    <row r="339" spans="1:20" ht="18" x14ac:dyDescent="0.35">
      <c r="A339" s="37" t="s">
        <v>343</v>
      </c>
      <c r="B339" s="31" t="str" cm="1">
        <f t="array" ref="B339">_xlfn.XLOOKUP(_xlfn.SINGLE(A:A),'Customer Name'!A:A,Table14_3[[#All],[Title]])</f>
        <v>Ms</v>
      </c>
      <c r="C339" s="32" t="str" cm="1">
        <f t="array" ref="C339">_xlfn.XLOOKUP(_xlfn.SINGLE(A:A),'Customer Name'!A:A,Table14_3[[#All],[First Name]])</f>
        <v>Elizabeth H</v>
      </c>
      <c r="D339" s="32" t="str" cm="1">
        <f t="array" ref="D339">_xlfn.XLOOKUP(_xlfn.SINGLE(A:A),'Customer Name'!A:A,Table14_3[[#All],[Last Name]])</f>
        <v>Kelley</v>
      </c>
      <c r="E339" s="32">
        <f>_xlfn.XLOOKUP(A:A,'Medical Examination'!A:A,'Medical Examination'!B:B)</f>
        <v>26.885000000000002</v>
      </c>
      <c r="F339" s="32">
        <f>_xlfn.XLOOKUP(A:A,'Medical Examination'!A:A,'Medical Examination'!C:C)</f>
        <v>9.86</v>
      </c>
      <c r="G339" s="33" t="str">
        <f>_xlfn.XLOOKUP(A:A,'Medical Examination'!A:A,'Medical Examination'!D:D)</f>
        <v>No</v>
      </c>
      <c r="H339" s="33" t="str">
        <f>_xlfn.XLOOKUP(A:A,'Medical Examination'!A:A,'Medical Examination'!E:E)</f>
        <v>No</v>
      </c>
      <c r="I339" s="33" t="str">
        <f>_xlfn.XLOOKUP(A:A,'Medical Examination'!A:A,'Medical Examination'!F:F)</f>
        <v>No</v>
      </c>
      <c r="J339" s="33">
        <f>_xlfn.XLOOKUP(A:A,'Medical Examination'!A:A,'Medical Examination'!G:G)</f>
        <v>3</v>
      </c>
      <c r="K339" s="33" t="str">
        <f>_xlfn.XLOOKUP(A:A,'Medical Examination'!A:A,'Medical Examination'!H:H)</f>
        <v>yes</v>
      </c>
      <c r="L339" s="32" t="str">
        <f>_xlfn.XLOOKUP(A:A,'Medical Examination'!A:A,'Medical Examination'!I:I)</f>
        <v>Overweight</v>
      </c>
      <c r="M339" s="31" t="str">
        <f>_xlfn.XLOOKUP(A:A,'Medical Examination'!A:A,'Medical Examination'!J:J)</f>
        <v>Diabetic</v>
      </c>
      <c r="N339" s="34">
        <f>_xlfn.XLOOKUP(Healthcare!A:A,Table4_2[Customer ID],Table4_2[Date of Birth])</f>
        <v>21341</v>
      </c>
      <c r="O339" s="35">
        <f>_xlfn.XLOOKUP(A:A,Table4_2[Customer ID],Table4_2[Charges])</f>
        <v>29330.98</v>
      </c>
      <c r="P339" s="33" t="str">
        <f>_xlfn.XLOOKUP(A:A,Table4_2[Customer ID],Table4_2[Hospital tier])</f>
        <v>tier - 1</v>
      </c>
      <c r="Q339" s="33" t="str">
        <f>_xlfn.XLOOKUP(A:A,'Hospital details'!A:A,'Hospital details'!F:F)</f>
        <v>tier - 2</v>
      </c>
      <c r="R339" s="33" t="str">
        <f>_xlfn.XLOOKUP(Healthcare!A:A,'Hospital details'!A:A,'Hospital details'!G:G)</f>
        <v>R1012</v>
      </c>
      <c r="S339" s="36">
        <f>_xlfn.XLOOKUP(A:A,'Hospital details'!A:A,'Hospital details'!H:H)</f>
        <v>65</v>
      </c>
      <c r="T339" s="8"/>
    </row>
    <row r="340" spans="1:20" ht="18" x14ac:dyDescent="0.35">
      <c r="A340" s="37" t="s">
        <v>344</v>
      </c>
      <c r="B340" s="31" t="str" cm="1">
        <f t="array" ref="B340">_xlfn.XLOOKUP(_xlfn.SINGLE(A:A),'Customer Name'!A:A,Table14_3[[#All],[Title]])</f>
        <v>Mr</v>
      </c>
      <c r="C340" s="32" t="str" cm="1">
        <f t="array" ref="C340">_xlfn.XLOOKUP(_xlfn.SINGLE(A:A),'Customer Name'!A:A,Table14_3[[#All],[First Name]])</f>
        <v>Ben</v>
      </c>
      <c r="D340" s="32" t="str" cm="1">
        <f t="array" ref="D340">_xlfn.XLOOKUP(_xlfn.SINGLE(A:A),'Customer Name'!A:A,Table14_3[[#All],[Last Name]])</f>
        <v>Thacker</v>
      </c>
      <c r="E340" s="32">
        <f>_xlfn.XLOOKUP(A:A,'Medical Examination'!A:A,'Medical Examination'!B:B)</f>
        <v>16.36</v>
      </c>
      <c r="F340" s="32">
        <f>_xlfn.XLOOKUP(A:A,'Medical Examination'!A:A,'Medical Examination'!C:C)</f>
        <v>11.19</v>
      </c>
      <c r="G340" s="33" t="str">
        <f>_xlfn.XLOOKUP(A:A,'Medical Examination'!A:A,'Medical Examination'!D:D)</f>
        <v>No</v>
      </c>
      <c r="H340" s="33" t="str">
        <f>_xlfn.XLOOKUP(A:A,'Medical Examination'!A:A,'Medical Examination'!E:E)</f>
        <v>No</v>
      </c>
      <c r="I340" s="33" t="str">
        <f>_xlfn.XLOOKUP(A:A,'Medical Examination'!A:A,'Medical Examination'!F:F)</f>
        <v>No</v>
      </c>
      <c r="J340" s="33">
        <f>_xlfn.XLOOKUP(A:A,'Medical Examination'!A:A,'Medical Examination'!G:G)</f>
        <v>0</v>
      </c>
      <c r="K340" s="33" t="str">
        <f>_xlfn.XLOOKUP(A:A,'Medical Examination'!A:A,'Medical Examination'!H:H)</f>
        <v>yes</v>
      </c>
      <c r="L340" s="32" t="str">
        <f>_xlfn.XLOOKUP(A:A,'Medical Examination'!A:A,'Medical Examination'!I:I)</f>
        <v>Under  Weight</v>
      </c>
      <c r="M340" s="31" t="str">
        <f>_xlfn.XLOOKUP(A:A,'Medical Examination'!A:A,'Medical Examination'!J:J)</f>
        <v>Diabetic</v>
      </c>
      <c r="N340" s="34">
        <f>_xlfn.XLOOKUP(Healthcare!A:A,Table4_2[Customer ID],Table4_2[Date of Birth])</f>
        <v>28692</v>
      </c>
      <c r="O340" s="35">
        <f>_xlfn.XLOOKUP(A:A,Table4_2[Customer ID],Table4_2[Charges])</f>
        <v>29227.599999999999</v>
      </c>
      <c r="P340" s="33" t="str">
        <f>_xlfn.XLOOKUP(A:A,Table4_2[Customer ID],Table4_2[Hospital tier])</f>
        <v>tier - 1</v>
      </c>
      <c r="Q340" s="33" t="str">
        <f>_xlfn.XLOOKUP(A:A,'Hospital details'!A:A,'Hospital details'!F:F)</f>
        <v>tier - 3</v>
      </c>
      <c r="R340" s="33" t="str">
        <f>_xlfn.XLOOKUP(Healthcare!A:A,'Hospital details'!A:A,'Hospital details'!G:G)</f>
        <v>R1012</v>
      </c>
      <c r="S340" s="36">
        <f>_xlfn.XLOOKUP(A:A,'Hospital details'!A:A,'Hospital details'!H:H)</f>
        <v>44</v>
      </c>
      <c r="T340" s="8"/>
    </row>
    <row r="341" spans="1:20" ht="18" x14ac:dyDescent="0.35">
      <c r="A341" s="37" t="s">
        <v>345</v>
      </c>
      <c r="B341" s="31" t="str" cm="1">
        <f t="array" ref="B341">_xlfn.XLOOKUP(_xlfn.SINGLE(A:A),'Customer Name'!A:A,Table14_3[[#All],[Title]])</f>
        <v>Mr</v>
      </c>
      <c r="C341" s="32" t="str" cm="1">
        <f t="array" ref="C341">_xlfn.XLOOKUP(_xlfn.SINGLE(A:A),'Customer Name'!A:A,Table14_3[[#All],[First Name]])</f>
        <v>Cheryl A</v>
      </c>
      <c r="D341" s="32" t="str" cm="1">
        <f t="array" ref="D341">_xlfn.XLOOKUP(_xlfn.SINGLE(A:A),'Customer Name'!A:A,Table14_3[[#All],[Last Name]])</f>
        <v>Jeseritz</v>
      </c>
      <c r="E341" s="32">
        <f>_xlfn.XLOOKUP(A:A,'Medical Examination'!A:A,'Medical Examination'!B:B)</f>
        <v>32.299999999999997</v>
      </c>
      <c r="F341" s="32">
        <f>_xlfn.XLOOKUP(A:A,'Medical Examination'!A:A,'Medical Examination'!C:C)</f>
        <v>4.8899999999999997</v>
      </c>
      <c r="G341" s="33" t="str">
        <f>_xlfn.XLOOKUP(A:A,'Medical Examination'!A:A,'Medical Examination'!D:D)</f>
        <v>yes</v>
      </c>
      <c r="H341" s="33" t="str">
        <f>_xlfn.XLOOKUP(A:A,'Medical Examination'!A:A,'Medical Examination'!E:E)</f>
        <v>No</v>
      </c>
      <c r="I341" s="33" t="str">
        <f>_xlfn.XLOOKUP(A:A,'Medical Examination'!A:A,'Medical Examination'!F:F)</f>
        <v>Yes</v>
      </c>
      <c r="J341" s="33">
        <f>_xlfn.XLOOKUP(A:A,'Medical Examination'!A:A,'Medical Examination'!G:G)</f>
        <v>1</v>
      </c>
      <c r="K341" s="33" t="str">
        <f>_xlfn.XLOOKUP(A:A,'Medical Examination'!A:A,'Medical Examination'!H:H)</f>
        <v>No</v>
      </c>
      <c r="L341" s="32" t="str">
        <f>_xlfn.XLOOKUP(A:A,'Medical Examination'!A:A,'Medical Examination'!I:I)</f>
        <v>Obesity</v>
      </c>
      <c r="M341" s="31" t="str">
        <f>_xlfn.XLOOKUP(A:A,'Medical Examination'!A:A,'Medical Examination'!J:J)</f>
        <v>Normal</v>
      </c>
      <c r="N341" s="34">
        <f>_xlfn.XLOOKUP(Healthcare!A:A,Table4_2[Customer ID],Table4_2[Date of Birth])</f>
        <v>25393</v>
      </c>
      <c r="O341" s="35">
        <f>_xlfn.XLOOKUP(A:A,Table4_2[Customer ID],Table4_2[Charges])</f>
        <v>29186.48</v>
      </c>
      <c r="P341" s="33" t="str">
        <f>_xlfn.XLOOKUP(A:A,Table4_2[Customer ID],Table4_2[Hospital tier])</f>
        <v>tier - 1</v>
      </c>
      <c r="Q341" s="33" t="str">
        <f>_xlfn.XLOOKUP(A:A,'Hospital details'!A:A,'Hospital details'!F:F)</f>
        <v>tier - 3</v>
      </c>
      <c r="R341" s="33" t="str">
        <f>_xlfn.XLOOKUP(Healthcare!A:A,'Hospital details'!A:A,'Hospital details'!G:G)</f>
        <v>R1024</v>
      </c>
      <c r="S341" s="36">
        <f>_xlfn.XLOOKUP(A:A,'Hospital details'!A:A,'Hospital details'!H:H)</f>
        <v>53</v>
      </c>
      <c r="T341" s="8"/>
    </row>
    <row r="342" spans="1:20" ht="18" x14ac:dyDescent="0.35">
      <c r="A342" s="37" t="s">
        <v>346</v>
      </c>
      <c r="B342" s="31" t="str" cm="1">
        <f t="array" ref="B342">_xlfn.XLOOKUP(_xlfn.SINGLE(A:A),'Customer Name'!A:A,Table14_3[[#All],[Title]])</f>
        <v>Ms</v>
      </c>
      <c r="C342" s="32" t="str" cm="1">
        <f t="array" ref="C342">_xlfn.XLOOKUP(_xlfn.SINGLE(A:A),'Customer Name'!A:A,Table14_3[[#All],[First Name]])</f>
        <v>Kimberly A</v>
      </c>
      <c r="D342" s="32" t="str" cm="1">
        <f t="array" ref="D342">_xlfn.XLOOKUP(_xlfn.SINGLE(A:A),'Customer Name'!A:A,Table14_3[[#All],[Last Name]])</f>
        <v>Hohman</v>
      </c>
      <c r="E342" s="32">
        <f>_xlfn.XLOOKUP(A:A,'Medical Examination'!A:A,'Medical Examination'!B:B)</f>
        <v>16.05</v>
      </c>
      <c r="F342" s="32">
        <f>_xlfn.XLOOKUP(A:A,'Medical Examination'!A:A,'Medical Examination'!C:C)</f>
        <v>4.3499999999999996</v>
      </c>
      <c r="G342" s="33" t="str">
        <f>_xlfn.XLOOKUP(A:A,'Medical Examination'!A:A,'Medical Examination'!D:D)</f>
        <v>yes</v>
      </c>
      <c r="H342" s="33" t="str">
        <f>_xlfn.XLOOKUP(A:A,'Medical Examination'!A:A,'Medical Examination'!E:E)</f>
        <v>No</v>
      </c>
      <c r="I342" s="33" t="str">
        <f>_xlfn.XLOOKUP(A:A,'Medical Examination'!A:A,'Medical Examination'!F:F)</f>
        <v>No</v>
      </c>
      <c r="J342" s="33">
        <f>_xlfn.XLOOKUP(A:A,'Medical Examination'!A:A,'Medical Examination'!G:G)</f>
        <v>0</v>
      </c>
      <c r="K342" s="33" t="str">
        <f>_xlfn.XLOOKUP(A:A,'Medical Examination'!A:A,'Medical Examination'!H:H)</f>
        <v>yes</v>
      </c>
      <c r="L342" s="32" t="str">
        <f>_xlfn.XLOOKUP(A:A,'Medical Examination'!A:A,'Medical Examination'!I:I)</f>
        <v>Under  Weight</v>
      </c>
      <c r="M342" s="31" t="str">
        <f>_xlfn.XLOOKUP(A:A,'Medical Examination'!A:A,'Medical Examination'!J:J)</f>
        <v>Normal</v>
      </c>
      <c r="N342" s="34">
        <f>_xlfn.XLOOKUP(Healthcare!A:A,Table4_2[Customer ID],Table4_2[Date of Birth])</f>
        <v>28072</v>
      </c>
      <c r="O342" s="35">
        <f>_xlfn.XLOOKUP(A:A,Table4_2[Customer ID],Table4_2[Charges])</f>
        <v>29160.39</v>
      </c>
      <c r="P342" s="33" t="str">
        <f>_xlfn.XLOOKUP(A:A,Table4_2[Customer ID],Table4_2[Hospital tier])</f>
        <v>tier - 1</v>
      </c>
      <c r="Q342" s="33" t="str">
        <f>_xlfn.XLOOKUP(A:A,'Hospital details'!A:A,'Hospital details'!F:F)</f>
        <v>tier - 2</v>
      </c>
      <c r="R342" s="33" t="str">
        <f>_xlfn.XLOOKUP(Healthcare!A:A,'Hospital details'!A:A,'Hospital details'!G:G)</f>
        <v>R1011</v>
      </c>
      <c r="S342" s="36">
        <f>_xlfn.XLOOKUP(A:A,'Hospital details'!A:A,'Hospital details'!H:H)</f>
        <v>46</v>
      </c>
      <c r="T342" s="8"/>
    </row>
    <row r="343" spans="1:20" ht="18" x14ac:dyDescent="0.35">
      <c r="A343" s="37" t="s">
        <v>347</v>
      </c>
      <c r="B343" s="31" t="str" cm="1">
        <f t="array" ref="B343">_xlfn.XLOOKUP(_xlfn.SINGLE(A:A),'Customer Name'!A:A,Table14_3[[#All],[Title]])</f>
        <v>Ms</v>
      </c>
      <c r="C343" s="32" t="str" cm="1">
        <f t="array" ref="C343">_xlfn.XLOOKUP(_xlfn.SINGLE(A:A),'Customer Name'!A:A,Table14_3[[#All],[First Name]])</f>
        <v>Cynthia</v>
      </c>
      <c r="D343" s="32" t="str" cm="1">
        <f t="array" ref="D343">_xlfn.XLOOKUP(_xlfn.SINGLE(A:A),'Customer Name'!A:A,Table14_3[[#All],[Last Name]])</f>
        <v>Hill</v>
      </c>
      <c r="E343" s="32">
        <f>_xlfn.XLOOKUP(A:A,'Medical Examination'!A:A,'Medical Examination'!B:B)</f>
        <v>29.07</v>
      </c>
      <c r="F343" s="32">
        <f>_xlfn.XLOOKUP(A:A,'Medical Examination'!A:A,'Medical Examination'!C:C)</f>
        <v>8.66</v>
      </c>
      <c r="G343" s="33" t="str">
        <f>_xlfn.XLOOKUP(A:A,'Medical Examination'!A:A,'Medical Examination'!D:D)</f>
        <v>yes</v>
      </c>
      <c r="H343" s="33" t="str">
        <f>_xlfn.XLOOKUP(A:A,'Medical Examination'!A:A,'Medical Examination'!E:E)</f>
        <v>No</v>
      </c>
      <c r="I343" s="33" t="str">
        <f>_xlfn.XLOOKUP(A:A,'Medical Examination'!A:A,'Medical Examination'!F:F)</f>
        <v>No</v>
      </c>
      <c r="J343" s="33">
        <f>_xlfn.XLOOKUP(A:A,'Medical Examination'!A:A,'Medical Examination'!G:G)</f>
        <v>2</v>
      </c>
      <c r="K343" s="33" t="str">
        <f>_xlfn.XLOOKUP(A:A,'Medical Examination'!A:A,'Medical Examination'!H:H)</f>
        <v>yes</v>
      </c>
      <c r="L343" s="32" t="str">
        <f>_xlfn.XLOOKUP(A:A,'Medical Examination'!A:A,'Medical Examination'!I:I)</f>
        <v>Overweight</v>
      </c>
      <c r="M343" s="31" t="str">
        <f>_xlfn.XLOOKUP(A:A,'Medical Examination'!A:A,'Medical Examination'!J:J)</f>
        <v>Diabetic</v>
      </c>
      <c r="N343" s="34">
        <f>_xlfn.XLOOKUP(Healthcare!A:A,Table4_2[Customer ID],Table4_2[Date of Birth])</f>
        <v>22639</v>
      </c>
      <c r="O343" s="35">
        <f>_xlfn.XLOOKUP(A:A,Table4_2[Customer ID],Table4_2[Charges])</f>
        <v>29141.360000000001</v>
      </c>
      <c r="P343" s="33" t="str">
        <f>_xlfn.XLOOKUP(A:A,Table4_2[Customer ID],Table4_2[Hospital tier])</f>
        <v>tier - 1</v>
      </c>
      <c r="Q343" s="33" t="str">
        <f>_xlfn.XLOOKUP(A:A,'Hospital details'!A:A,'Hospital details'!F:F)</f>
        <v>tier - 3</v>
      </c>
      <c r="R343" s="33" t="str">
        <f>_xlfn.XLOOKUP(Healthcare!A:A,'Hospital details'!A:A,'Hospital details'!G:G)</f>
        <v>R1012</v>
      </c>
      <c r="S343" s="36">
        <f>_xlfn.XLOOKUP(A:A,'Hospital details'!A:A,'Hospital details'!H:H)</f>
        <v>61</v>
      </c>
      <c r="T343" s="8"/>
    </row>
    <row r="344" spans="1:20" ht="18" x14ac:dyDescent="0.35">
      <c r="A344" s="37" t="s">
        <v>348</v>
      </c>
      <c r="B344" s="31" t="str" cm="1">
        <f t="array" ref="B344">_xlfn.XLOOKUP(_xlfn.SINGLE(A:A),'Customer Name'!A:A,Table14_3[[#All],[Title]])</f>
        <v>Mr</v>
      </c>
      <c r="C344" s="32" t="str" cm="1">
        <f t="array" ref="C344">_xlfn.XLOOKUP(_xlfn.SINGLE(A:A),'Customer Name'!A:A,Table14_3[[#All],[First Name]])</f>
        <v>Jessica</v>
      </c>
      <c r="D344" s="32" t="str" cm="1">
        <f t="array" ref="D344">_xlfn.XLOOKUP(_xlfn.SINGLE(A:A),'Customer Name'!A:A,Table14_3[[#All],[Last Name]])</f>
        <v>Kuepfer</v>
      </c>
      <c r="E344" s="32">
        <f>_xlfn.XLOOKUP(A:A,'Medical Examination'!A:A,'Medical Examination'!B:B)</f>
        <v>17.43</v>
      </c>
      <c r="F344" s="32">
        <f>_xlfn.XLOOKUP(A:A,'Medical Examination'!A:A,'Medical Examination'!C:C)</f>
        <v>8.64</v>
      </c>
      <c r="G344" s="33" t="str">
        <f>_xlfn.XLOOKUP(A:A,'Medical Examination'!A:A,'Medical Examination'!D:D)</f>
        <v>No</v>
      </c>
      <c r="H344" s="33" t="str">
        <f>_xlfn.XLOOKUP(A:A,'Medical Examination'!A:A,'Medical Examination'!E:E)</f>
        <v>No</v>
      </c>
      <c r="I344" s="33" t="str">
        <f>_xlfn.XLOOKUP(A:A,'Medical Examination'!A:A,'Medical Examination'!F:F)</f>
        <v>No</v>
      </c>
      <c r="J344" s="33">
        <f>_xlfn.XLOOKUP(A:A,'Medical Examination'!A:A,'Medical Examination'!G:G)</f>
        <v>0</v>
      </c>
      <c r="K344" s="33" t="str">
        <f>_xlfn.XLOOKUP(A:A,'Medical Examination'!A:A,'Medical Examination'!H:H)</f>
        <v>yes</v>
      </c>
      <c r="L344" s="32" t="str">
        <f>_xlfn.XLOOKUP(A:A,'Medical Examination'!A:A,'Medical Examination'!I:I)</f>
        <v>Under  Weight</v>
      </c>
      <c r="M344" s="31" t="str">
        <f>_xlfn.XLOOKUP(A:A,'Medical Examination'!A:A,'Medical Examination'!J:J)</f>
        <v>Diabetic</v>
      </c>
      <c r="N344" s="34">
        <f>_xlfn.XLOOKUP(Healthcare!A:A,Table4_2[Customer ID],Table4_2[Date of Birth])</f>
        <v>28823</v>
      </c>
      <c r="O344" s="35">
        <f>_xlfn.XLOOKUP(A:A,Table4_2[Customer ID],Table4_2[Charges])</f>
        <v>29114.77</v>
      </c>
      <c r="P344" s="33" t="str">
        <f>_xlfn.XLOOKUP(A:A,Table4_2[Customer ID],Table4_2[Hospital tier])</f>
        <v>tier - 1</v>
      </c>
      <c r="Q344" s="33" t="str">
        <f>_xlfn.XLOOKUP(A:A,'Hospital details'!A:A,'Hospital details'!F:F)</f>
        <v>tier - 1</v>
      </c>
      <c r="R344" s="33" t="str">
        <f>_xlfn.XLOOKUP(Healthcare!A:A,'Hospital details'!A:A,'Hospital details'!G:G)</f>
        <v>R1011</v>
      </c>
      <c r="S344" s="36">
        <f>_xlfn.XLOOKUP(A:A,'Hospital details'!A:A,'Hospital details'!H:H)</f>
        <v>44</v>
      </c>
      <c r="T344" s="8"/>
    </row>
    <row r="345" spans="1:20" ht="18" x14ac:dyDescent="0.35">
      <c r="A345" s="37" t="s">
        <v>349</v>
      </c>
      <c r="B345" s="31" t="str" cm="1">
        <f t="array" ref="B345">_xlfn.XLOOKUP(_xlfn.SINGLE(A:A),'Customer Name'!A:A,Table14_3[[#All],[Title]])</f>
        <v>Mr</v>
      </c>
      <c r="C345" s="32" t="str" cm="1">
        <f t="array" ref="C345">_xlfn.XLOOKUP(_xlfn.SINGLE(A:A),'Customer Name'!A:A,Table14_3[[#All],[First Name]])</f>
        <v>Bruce</v>
      </c>
      <c r="D345" s="32" t="str" cm="1">
        <f t="array" ref="D345">_xlfn.XLOOKUP(_xlfn.SINGLE(A:A),'Customer Name'!A:A,Table14_3[[#All],[Last Name]])</f>
        <v>Kaczmarek</v>
      </c>
      <c r="E345" s="32">
        <f>_xlfn.XLOOKUP(A:A,'Medical Examination'!A:A,'Medical Examination'!B:B)</f>
        <v>19.329999999999998</v>
      </c>
      <c r="F345" s="32">
        <f>_xlfn.XLOOKUP(A:A,'Medical Examination'!A:A,'Medical Examination'!C:C)</f>
        <v>4.2699999999999996</v>
      </c>
      <c r="G345" s="33" t="str">
        <f>_xlfn.XLOOKUP(A:A,'Medical Examination'!A:A,'Medical Examination'!D:D)</f>
        <v>No</v>
      </c>
      <c r="H345" s="33" t="str">
        <f>_xlfn.XLOOKUP(A:A,'Medical Examination'!A:A,'Medical Examination'!E:E)</f>
        <v>No</v>
      </c>
      <c r="I345" s="33" t="str">
        <f>_xlfn.XLOOKUP(A:A,'Medical Examination'!A:A,'Medical Examination'!F:F)</f>
        <v>No</v>
      </c>
      <c r="J345" s="33">
        <f>_xlfn.XLOOKUP(A:A,'Medical Examination'!A:A,'Medical Examination'!G:G)</f>
        <v>0</v>
      </c>
      <c r="K345" s="33" t="str">
        <f>_xlfn.XLOOKUP(A:A,'Medical Examination'!A:A,'Medical Examination'!H:H)</f>
        <v>yes</v>
      </c>
      <c r="L345" s="32" t="str">
        <f>_xlfn.XLOOKUP(A:A,'Medical Examination'!A:A,'Medical Examination'!I:I)</f>
        <v>Normal Weight</v>
      </c>
      <c r="M345" s="31" t="str">
        <f>_xlfn.XLOOKUP(A:A,'Medical Examination'!A:A,'Medical Examination'!J:J)</f>
        <v>Normal</v>
      </c>
      <c r="N345" s="34">
        <f>_xlfn.XLOOKUP(Healthcare!A:A,Table4_2[Customer ID],Table4_2[Date of Birth])</f>
        <v>29416</v>
      </c>
      <c r="O345" s="35">
        <f>_xlfn.XLOOKUP(A:A,Table4_2[Customer ID],Table4_2[Charges])</f>
        <v>29114.21</v>
      </c>
      <c r="P345" s="33" t="str">
        <f>_xlfn.XLOOKUP(A:A,Table4_2[Customer ID],Table4_2[Hospital tier])</f>
        <v>tier - 1</v>
      </c>
      <c r="Q345" s="33" t="str">
        <f>_xlfn.XLOOKUP(A:A,'Hospital details'!A:A,'Hospital details'!F:F)</f>
        <v>tier - 3</v>
      </c>
      <c r="R345" s="33" t="str">
        <f>_xlfn.XLOOKUP(Healthcare!A:A,'Hospital details'!A:A,'Hospital details'!G:G)</f>
        <v>R1011</v>
      </c>
      <c r="S345" s="36">
        <f>_xlfn.XLOOKUP(A:A,'Hospital details'!A:A,'Hospital details'!H:H)</f>
        <v>42</v>
      </c>
      <c r="T345" s="8"/>
    </row>
    <row r="346" spans="1:20" ht="18" x14ac:dyDescent="0.35">
      <c r="A346" s="37" t="s">
        <v>350</v>
      </c>
      <c r="B346" s="31" t="str" cm="1">
        <f t="array" ref="B346">_xlfn.XLOOKUP(_xlfn.SINGLE(A:A),'Customer Name'!A:A,Table14_3[[#All],[Title]])</f>
        <v>Ms</v>
      </c>
      <c r="C346" s="32" t="str" cm="1">
        <f t="array" ref="C346">_xlfn.XLOOKUP(_xlfn.SINGLE(A:A),'Customer Name'!A:A,Table14_3[[#All],[First Name]])</f>
        <v>Allison</v>
      </c>
      <c r="D346" s="32" t="str" cm="1">
        <f t="array" ref="D346">_xlfn.XLOOKUP(_xlfn.SINGLE(A:A),'Customer Name'!A:A,Table14_3[[#All],[Last Name]])</f>
        <v>Pitt</v>
      </c>
      <c r="E346" s="32">
        <f>_xlfn.XLOOKUP(A:A,'Medical Examination'!A:A,'Medical Examination'!B:B)</f>
        <v>30.52</v>
      </c>
      <c r="F346" s="32">
        <f>_xlfn.XLOOKUP(A:A,'Medical Examination'!A:A,'Medical Examination'!C:C)</f>
        <v>4.21</v>
      </c>
      <c r="G346" s="33" t="str">
        <f>_xlfn.XLOOKUP(A:A,'Medical Examination'!A:A,'Medical Examination'!D:D)</f>
        <v>No</v>
      </c>
      <c r="H346" s="33" t="str">
        <f>_xlfn.XLOOKUP(A:A,'Medical Examination'!A:A,'Medical Examination'!E:E)</f>
        <v>No</v>
      </c>
      <c r="I346" s="33" t="str">
        <f>_xlfn.XLOOKUP(A:A,'Medical Examination'!A:A,'Medical Examination'!F:F)</f>
        <v>No</v>
      </c>
      <c r="J346" s="33">
        <f>_xlfn.XLOOKUP(A:A,'Medical Examination'!A:A,'Medical Examination'!G:G)</f>
        <v>1</v>
      </c>
      <c r="K346" s="33" t="str">
        <f>_xlfn.XLOOKUP(A:A,'Medical Examination'!A:A,'Medical Examination'!H:H)</f>
        <v>yes</v>
      </c>
      <c r="L346" s="32" t="str">
        <f>_xlfn.XLOOKUP(A:A,'Medical Examination'!A:A,'Medical Examination'!I:I)</f>
        <v>Obesity</v>
      </c>
      <c r="M346" s="31" t="str">
        <f>_xlfn.XLOOKUP(A:A,'Medical Examination'!A:A,'Medical Examination'!J:J)</f>
        <v>Normal</v>
      </c>
      <c r="N346" s="34">
        <f>_xlfn.XLOOKUP(Healthcare!A:A,Table4_2[Customer ID],Table4_2[Date of Birth])</f>
        <v>33792</v>
      </c>
      <c r="O346" s="35">
        <f>_xlfn.XLOOKUP(A:A,Table4_2[Customer ID],Table4_2[Charges])</f>
        <v>29007.82</v>
      </c>
      <c r="P346" s="33" t="str">
        <f>_xlfn.XLOOKUP(A:A,Table4_2[Customer ID],Table4_2[Hospital tier])</f>
        <v>tier - 1</v>
      </c>
      <c r="Q346" s="33" t="str">
        <f>_xlfn.XLOOKUP(A:A,'Hospital details'!A:A,'Hospital details'!F:F)</f>
        <v>tier - 3</v>
      </c>
      <c r="R346" s="33" t="str">
        <f>_xlfn.XLOOKUP(Healthcare!A:A,'Hospital details'!A:A,'Hospital details'!G:G)</f>
        <v>R1011</v>
      </c>
      <c r="S346" s="36">
        <f>_xlfn.XLOOKUP(A:A,'Hospital details'!A:A,'Hospital details'!H:H)</f>
        <v>30</v>
      </c>
      <c r="T346" s="8"/>
    </row>
    <row r="347" spans="1:20" ht="18" x14ac:dyDescent="0.35">
      <c r="A347" s="37" t="s">
        <v>351</v>
      </c>
      <c r="B347" s="31" t="str" cm="1">
        <f t="array" ref="B347">_xlfn.XLOOKUP(_xlfn.SINGLE(A:A),'Customer Name'!A:A,Table14_3[[#All],[Title]])</f>
        <v>Mr</v>
      </c>
      <c r="C347" s="32" t="str" cm="1">
        <f t="array" ref="C347">_xlfn.XLOOKUP(_xlfn.SINGLE(A:A),'Customer Name'!A:A,Table14_3[[#All],[First Name]])</f>
        <v>Alex</v>
      </c>
      <c r="D347" s="32" t="str" cm="1">
        <f t="array" ref="D347">_xlfn.XLOOKUP(_xlfn.SINGLE(A:A),'Customer Name'!A:A,Table14_3[[#All],[Last Name]])</f>
        <v>Lorton</v>
      </c>
      <c r="E347" s="32">
        <f>_xlfn.XLOOKUP(A:A,'Medical Examination'!A:A,'Medical Examination'!B:B)</f>
        <v>39.21</v>
      </c>
      <c r="F347" s="32">
        <f>_xlfn.XLOOKUP(A:A,'Medical Examination'!A:A,'Medical Examination'!C:C)</f>
        <v>5.04</v>
      </c>
      <c r="G347" s="33" t="str">
        <f>_xlfn.XLOOKUP(A:A,'Medical Examination'!A:A,'Medical Examination'!D:D)</f>
        <v>No</v>
      </c>
      <c r="H347" s="33" t="str">
        <f>_xlfn.XLOOKUP(A:A,'Medical Examination'!A:A,'Medical Examination'!E:E)</f>
        <v>No</v>
      </c>
      <c r="I347" s="33" t="str">
        <f>_xlfn.XLOOKUP(A:A,'Medical Examination'!A:A,'Medical Examination'!F:F)</f>
        <v>Yes</v>
      </c>
      <c r="J347" s="33">
        <f>_xlfn.XLOOKUP(A:A,'Medical Examination'!A:A,'Medical Examination'!G:G)</f>
        <v>1</v>
      </c>
      <c r="K347" s="33" t="str">
        <f>_xlfn.XLOOKUP(A:A,'Medical Examination'!A:A,'Medical Examination'!H:H)</f>
        <v>yes</v>
      </c>
      <c r="L347" s="32" t="str">
        <f>_xlfn.XLOOKUP(A:A,'Medical Examination'!A:A,'Medical Examination'!I:I)</f>
        <v>Obesity</v>
      </c>
      <c r="M347" s="31" t="str">
        <f>_xlfn.XLOOKUP(A:A,'Medical Examination'!A:A,'Medical Examination'!J:J)</f>
        <v>Normal</v>
      </c>
      <c r="N347" s="34">
        <f>_xlfn.XLOOKUP(Healthcare!A:A,Table4_2[Customer ID],Table4_2[Date of Birth])</f>
        <v>37865</v>
      </c>
      <c r="O347" s="35">
        <f>_xlfn.XLOOKUP(A:A,Table4_2[Customer ID],Table4_2[Charges])</f>
        <v>28998.68</v>
      </c>
      <c r="P347" s="33" t="str">
        <f>_xlfn.XLOOKUP(A:A,Table4_2[Customer ID],Table4_2[Hospital tier])</f>
        <v>tier - 1</v>
      </c>
      <c r="Q347" s="33" t="str">
        <f>_xlfn.XLOOKUP(A:A,'Hospital details'!A:A,'Hospital details'!F:F)</f>
        <v>tier - 3</v>
      </c>
      <c r="R347" s="33" t="str">
        <f>_xlfn.XLOOKUP(Healthcare!A:A,'Hospital details'!A:A,'Hospital details'!G:G)</f>
        <v>R1011</v>
      </c>
      <c r="S347" s="36">
        <f>_xlfn.XLOOKUP(A:A,'Hospital details'!A:A,'Hospital details'!H:H)</f>
        <v>19</v>
      </c>
      <c r="T347" s="8"/>
    </row>
    <row r="348" spans="1:20" ht="18" x14ac:dyDescent="0.35">
      <c r="A348" s="37" t="s">
        <v>352</v>
      </c>
      <c r="B348" s="31" t="str" cm="1">
        <f t="array" ref="B348">_xlfn.XLOOKUP(_xlfn.SINGLE(A:A),'Customer Name'!A:A,Table14_3[[#All],[Title]])</f>
        <v>Mr</v>
      </c>
      <c r="C348" s="32" t="str" cm="1">
        <f t="array" ref="C348">_xlfn.XLOOKUP(_xlfn.SINGLE(A:A),'Customer Name'!A:A,Table14_3[[#All],[First Name]])</f>
        <v>Gabriela</v>
      </c>
      <c r="D348" s="32" t="str" cm="1">
        <f t="array" ref="D348">_xlfn.XLOOKUP(_xlfn.SINGLE(A:A),'Customer Name'!A:A,Table14_3[[#All],[Last Name]])</f>
        <v>Castaneda</v>
      </c>
      <c r="E348" s="32">
        <f>_xlfn.XLOOKUP(A:A,'Medical Examination'!A:A,'Medical Examination'!B:B)</f>
        <v>26.98</v>
      </c>
      <c r="F348" s="32">
        <f>_xlfn.XLOOKUP(A:A,'Medical Examination'!A:A,'Medical Examination'!C:C)</f>
        <v>5.21</v>
      </c>
      <c r="G348" s="33" t="str">
        <f>_xlfn.XLOOKUP(A:A,'Medical Examination'!A:A,'Medical Examination'!D:D)</f>
        <v>yes</v>
      </c>
      <c r="H348" s="33" t="str">
        <f>_xlfn.XLOOKUP(A:A,'Medical Examination'!A:A,'Medical Examination'!E:E)</f>
        <v>No</v>
      </c>
      <c r="I348" s="33" t="str">
        <f>_xlfn.XLOOKUP(A:A,'Medical Examination'!A:A,'Medical Examination'!F:F)</f>
        <v>No</v>
      </c>
      <c r="J348" s="33">
        <f>_xlfn.XLOOKUP(A:A,'Medical Examination'!A:A,'Medical Examination'!G:G)</f>
        <v>2</v>
      </c>
      <c r="K348" s="33" t="str">
        <f>_xlfn.XLOOKUP(A:A,'Medical Examination'!A:A,'Medical Examination'!H:H)</f>
        <v>yes</v>
      </c>
      <c r="L348" s="32" t="str">
        <f>_xlfn.XLOOKUP(A:A,'Medical Examination'!A:A,'Medical Examination'!I:I)</f>
        <v>Overweight</v>
      </c>
      <c r="M348" s="31" t="str">
        <f>_xlfn.XLOOKUP(A:A,'Medical Examination'!A:A,'Medical Examination'!J:J)</f>
        <v>Normal</v>
      </c>
      <c r="N348" s="34">
        <f>_xlfn.XLOOKUP(Healthcare!A:A,Table4_2[Customer ID],Table4_2[Date of Birth])</f>
        <v>21889</v>
      </c>
      <c r="O348" s="35">
        <f>_xlfn.XLOOKUP(A:A,Table4_2[Customer ID],Table4_2[Charges])</f>
        <v>28950.47</v>
      </c>
      <c r="P348" s="33" t="str">
        <f>_xlfn.XLOOKUP(A:A,Table4_2[Customer ID],Table4_2[Hospital tier])</f>
        <v>tier - 1</v>
      </c>
      <c r="Q348" s="33" t="str">
        <f>_xlfn.XLOOKUP(A:A,'Hospital details'!A:A,'Hospital details'!F:F)</f>
        <v>tier - 1</v>
      </c>
      <c r="R348" s="33" t="str">
        <f>_xlfn.XLOOKUP(Healthcare!A:A,'Hospital details'!A:A,'Hospital details'!G:G)</f>
        <v>R1012</v>
      </c>
      <c r="S348" s="36">
        <f>_xlfn.XLOOKUP(A:A,'Hospital details'!A:A,'Hospital details'!H:H)</f>
        <v>63</v>
      </c>
      <c r="T348" s="8"/>
    </row>
    <row r="349" spans="1:20" ht="18" x14ac:dyDescent="0.35">
      <c r="A349" s="37" t="s">
        <v>353</v>
      </c>
      <c r="B349" s="31" t="str" cm="1">
        <f t="array" ref="B349">_xlfn.XLOOKUP(_xlfn.SINGLE(A:A),'Customer Name'!A:A,Table14_3[[#All],[Title]])</f>
        <v>Ms</v>
      </c>
      <c r="C349" s="32" t="str" cm="1">
        <f t="array" ref="C349">_xlfn.XLOOKUP(_xlfn.SINGLE(A:A),'Customer Name'!A:A,Table14_3[[#All],[First Name]])</f>
        <v>Sharon</v>
      </c>
      <c r="D349" s="32" t="str" cm="1">
        <f t="array" ref="D349">_xlfn.XLOOKUP(_xlfn.SINGLE(A:A),'Customer Name'!A:A,Table14_3[[#All],[Last Name]])</f>
        <v>Cherop</v>
      </c>
      <c r="E349" s="32">
        <f>_xlfn.XLOOKUP(A:A,'Medical Examination'!A:A,'Medical Examination'!B:B)</f>
        <v>25.84</v>
      </c>
      <c r="F349" s="32">
        <f>_xlfn.XLOOKUP(A:A,'Medical Examination'!A:A,'Medical Examination'!C:C)</f>
        <v>8.83</v>
      </c>
      <c r="G349" s="33" t="str">
        <f>_xlfn.XLOOKUP(A:A,'Medical Examination'!A:A,'Medical Examination'!D:D)</f>
        <v>No</v>
      </c>
      <c r="H349" s="33" t="str">
        <f>_xlfn.XLOOKUP(A:A,'Medical Examination'!A:A,'Medical Examination'!E:E)</f>
        <v>No</v>
      </c>
      <c r="I349" s="33" t="str">
        <f>_xlfn.XLOOKUP(A:A,'Medical Examination'!A:A,'Medical Examination'!F:F)</f>
        <v>No</v>
      </c>
      <c r="J349" s="33">
        <f>_xlfn.XLOOKUP(A:A,'Medical Examination'!A:A,'Medical Examination'!G:G)</f>
        <v>0</v>
      </c>
      <c r="K349" s="33" t="str">
        <f>_xlfn.XLOOKUP(A:A,'Medical Examination'!A:A,'Medical Examination'!H:H)</f>
        <v>No</v>
      </c>
      <c r="L349" s="32" t="str">
        <f>_xlfn.XLOOKUP(A:A,'Medical Examination'!A:A,'Medical Examination'!I:I)</f>
        <v>Overweight</v>
      </c>
      <c r="M349" s="31" t="str">
        <f>_xlfn.XLOOKUP(A:A,'Medical Examination'!A:A,'Medical Examination'!J:J)</f>
        <v>Diabetic</v>
      </c>
      <c r="N349" s="34">
        <f>_xlfn.XLOOKUP(Healthcare!A:A,Table4_2[Customer ID],Table4_2[Date of Birth])</f>
        <v>22852</v>
      </c>
      <c r="O349" s="35">
        <f>_xlfn.XLOOKUP(A:A,Table4_2[Customer ID],Table4_2[Charges])</f>
        <v>28923.14</v>
      </c>
      <c r="P349" s="33" t="str">
        <f>_xlfn.XLOOKUP(A:A,Table4_2[Customer ID],Table4_2[Hospital tier])</f>
        <v>tier - 1</v>
      </c>
      <c r="Q349" s="33" t="str">
        <f>_xlfn.XLOOKUP(A:A,'Hospital details'!A:A,'Hospital details'!F:F)</f>
        <v>tier - 1</v>
      </c>
      <c r="R349" s="33" t="str">
        <f>_xlfn.XLOOKUP(Healthcare!A:A,'Hospital details'!A:A,'Hospital details'!G:G)</f>
        <v>R1012</v>
      </c>
      <c r="S349" s="36">
        <f>_xlfn.XLOOKUP(A:A,'Hospital details'!A:A,'Hospital details'!H:H)</f>
        <v>60</v>
      </c>
      <c r="T349" s="8"/>
    </row>
    <row r="350" spans="1:20" ht="18" x14ac:dyDescent="0.35">
      <c r="A350" s="37" t="s">
        <v>354</v>
      </c>
      <c r="B350" s="31" t="str" cm="1">
        <f t="array" ref="B350">_xlfn.XLOOKUP(_xlfn.SINGLE(A:A),'Customer Name'!A:A,Table14_3[[#All],[Title]])</f>
        <v>Mr</v>
      </c>
      <c r="C350" s="32" t="str" cm="1">
        <f t="array" ref="C350">_xlfn.XLOOKUP(_xlfn.SINGLE(A:A),'Customer Name'!A:A,Table14_3[[#All],[First Name]])</f>
        <v>Jason A</v>
      </c>
      <c r="D350" s="32" t="str" cm="1">
        <f t="array" ref="D350">_xlfn.XLOOKUP(_xlfn.SINGLE(A:A),'Customer Name'!A:A,Table14_3[[#All],[Last Name]])</f>
        <v>Howell</v>
      </c>
      <c r="E350" s="32">
        <f>_xlfn.XLOOKUP(A:A,'Medical Examination'!A:A,'Medical Examination'!B:B)</f>
        <v>28.31</v>
      </c>
      <c r="F350" s="32">
        <f>_xlfn.XLOOKUP(A:A,'Medical Examination'!A:A,'Medical Examination'!C:C)</f>
        <v>8.4700000000000006</v>
      </c>
      <c r="G350" s="33" t="str">
        <f>_xlfn.XLOOKUP(A:A,'Medical Examination'!A:A,'Medical Examination'!D:D)</f>
        <v>yes</v>
      </c>
      <c r="H350" s="33" t="str">
        <f>_xlfn.XLOOKUP(A:A,'Medical Examination'!A:A,'Medical Examination'!E:E)</f>
        <v>No</v>
      </c>
      <c r="I350" s="33" t="str">
        <f>_xlfn.XLOOKUP(A:A,'Medical Examination'!A:A,'Medical Examination'!F:F)</f>
        <v>No</v>
      </c>
      <c r="J350" s="33">
        <f>_xlfn.XLOOKUP(A:A,'Medical Examination'!A:A,'Medical Examination'!G:G)</f>
        <v>2</v>
      </c>
      <c r="K350" s="33" t="str">
        <f>_xlfn.XLOOKUP(A:A,'Medical Examination'!A:A,'Medical Examination'!H:H)</f>
        <v>yes</v>
      </c>
      <c r="L350" s="32" t="str">
        <f>_xlfn.XLOOKUP(A:A,'Medical Examination'!A:A,'Medical Examination'!I:I)</f>
        <v>Overweight</v>
      </c>
      <c r="M350" s="31" t="str">
        <f>_xlfn.XLOOKUP(A:A,'Medical Examination'!A:A,'Medical Examination'!J:J)</f>
        <v>Diabetic</v>
      </c>
      <c r="N350" s="34">
        <f>_xlfn.XLOOKUP(Healthcare!A:A,Table4_2[Customer ID],Table4_2[Date of Birth])</f>
        <v>22496</v>
      </c>
      <c r="O350" s="35">
        <f>_xlfn.XLOOKUP(A:A,Table4_2[Customer ID],Table4_2[Charges])</f>
        <v>28868.66</v>
      </c>
      <c r="P350" s="33" t="str">
        <f>_xlfn.XLOOKUP(A:A,Table4_2[Customer ID],Table4_2[Hospital tier])</f>
        <v>tier - 1</v>
      </c>
      <c r="Q350" s="33" t="str">
        <f>_xlfn.XLOOKUP(A:A,'Hospital details'!A:A,'Hospital details'!F:F)</f>
        <v>tier - 2</v>
      </c>
      <c r="R350" s="33" t="str">
        <f>_xlfn.XLOOKUP(Healthcare!A:A,'Hospital details'!A:A,'Hospital details'!G:G)</f>
        <v>R1012</v>
      </c>
      <c r="S350" s="36">
        <f>_xlfn.XLOOKUP(A:A,'Hospital details'!A:A,'Hospital details'!H:H)</f>
        <v>61</v>
      </c>
      <c r="T350" s="8"/>
    </row>
    <row r="351" spans="1:20" ht="18" x14ac:dyDescent="0.35">
      <c r="A351" s="37" t="s">
        <v>355</v>
      </c>
      <c r="B351" s="31" t="str" cm="1">
        <f t="array" ref="B351">_xlfn.XLOOKUP(_xlfn.SINGLE(A:A),'Customer Name'!A:A,Table14_3[[#All],[Title]])</f>
        <v>Mr</v>
      </c>
      <c r="C351" s="32" t="str" cm="1">
        <f t="array" ref="C351">_xlfn.XLOOKUP(_xlfn.SINGLE(A:A),'Customer Name'!A:A,Table14_3[[#All],[First Name]])</f>
        <v>Chelsey C</v>
      </c>
      <c r="D351" s="32" t="str" cm="1">
        <f t="array" ref="D351">_xlfn.XLOOKUP(_xlfn.SINGLE(A:A),'Customer Name'!A:A,Table14_3[[#All],[Last Name]])</f>
        <v>Palmer</v>
      </c>
      <c r="E351" s="32">
        <f>_xlfn.XLOOKUP(A:A,'Medical Examination'!A:A,'Medical Examination'!B:B)</f>
        <v>23.94</v>
      </c>
      <c r="F351" s="32">
        <f>_xlfn.XLOOKUP(A:A,'Medical Examination'!A:A,'Medical Examination'!C:C)</f>
        <v>4.2</v>
      </c>
      <c r="G351" s="33" t="str">
        <f>_xlfn.XLOOKUP(A:A,'Medical Examination'!A:A,'Medical Examination'!D:D)</f>
        <v>No</v>
      </c>
      <c r="H351" s="33" t="str">
        <f>_xlfn.XLOOKUP(A:A,'Medical Examination'!A:A,'Medical Examination'!E:E)</f>
        <v>No</v>
      </c>
      <c r="I351" s="33" t="str">
        <f>_xlfn.XLOOKUP(A:A,'Medical Examination'!A:A,'Medical Examination'!F:F)</f>
        <v>No</v>
      </c>
      <c r="J351" s="33">
        <f>_xlfn.XLOOKUP(A:A,'Medical Examination'!A:A,'Medical Examination'!G:G)</f>
        <v>0</v>
      </c>
      <c r="K351" s="33" t="str">
        <f>_xlfn.XLOOKUP(A:A,'Medical Examination'!A:A,'Medical Examination'!H:H)</f>
        <v>yes</v>
      </c>
      <c r="L351" s="32" t="str">
        <f>_xlfn.XLOOKUP(A:A,'Medical Examination'!A:A,'Medical Examination'!I:I)</f>
        <v>Normal Weight</v>
      </c>
      <c r="M351" s="31" t="str">
        <f>_xlfn.XLOOKUP(A:A,'Medical Examination'!A:A,'Medical Examination'!J:J)</f>
        <v>Normal</v>
      </c>
      <c r="N351" s="34">
        <f>_xlfn.XLOOKUP(Healthcare!A:A,Table4_2[Customer ID],Table4_2[Date of Birth])</f>
        <v>33212</v>
      </c>
      <c r="O351" s="35">
        <f>_xlfn.XLOOKUP(A:A,Table4_2[Customer ID],Table4_2[Charges])</f>
        <v>28716.14</v>
      </c>
      <c r="P351" s="33" t="str">
        <f>_xlfn.XLOOKUP(A:A,Table4_2[Customer ID],Table4_2[Hospital tier])</f>
        <v>tier - 1</v>
      </c>
      <c r="Q351" s="33" t="str">
        <f>_xlfn.XLOOKUP(A:A,'Hospital details'!A:A,'Hospital details'!F:F)</f>
        <v>tier - 3</v>
      </c>
      <c r="R351" s="33" t="str">
        <f>_xlfn.XLOOKUP(Healthcare!A:A,'Hospital details'!A:A,'Hospital details'!G:G)</f>
        <v>R1011</v>
      </c>
      <c r="S351" s="36">
        <f>_xlfn.XLOOKUP(A:A,'Hospital details'!A:A,'Hospital details'!H:H)</f>
        <v>32</v>
      </c>
      <c r="T351" s="8"/>
    </row>
    <row r="352" spans="1:20" ht="18" x14ac:dyDescent="0.35">
      <c r="A352" s="37" t="s">
        <v>356</v>
      </c>
      <c r="B352" s="31" t="str" cm="1">
        <f t="array" ref="B352">_xlfn.XLOOKUP(_xlfn.SINGLE(A:A),'Customer Name'!A:A,Table14_3[[#All],[Title]])</f>
        <v>Ms</v>
      </c>
      <c r="C352" s="32" t="str" cm="1">
        <f t="array" ref="C352">_xlfn.XLOOKUP(_xlfn.SINGLE(A:A),'Customer Name'!A:A,Table14_3[[#All],[First Name]])</f>
        <v>Devon A</v>
      </c>
      <c r="D352" s="32" t="str" cm="1">
        <f t="array" ref="D352">_xlfn.XLOOKUP(_xlfn.SINGLE(A:A),'Customer Name'!A:A,Table14_3[[#All],[Last Name]])</f>
        <v>Olson</v>
      </c>
      <c r="E352" s="32">
        <f>_xlfn.XLOOKUP(A:A,'Medical Examination'!A:A,'Medical Examination'!B:B)</f>
        <v>20.03</v>
      </c>
      <c r="F352" s="32">
        <f>_xlfn.XLOOKUP(A:A,'Medical Examination'!A:A,'Medical Examination'!C:C)</f>
        <v>6.14</v>
      </c>
      <c r="G352" s="33" t="str">
        <f>_xlfn.XLOOKUP(A:A,'Medical Examination'!A:A,'Medical Examination'!D:D)</f>
        <v>yes</v>
      </c>
      <c r="H352" s="33" t="str">
        <f>_xlfn.XLOOKUP(A:A,'Medical Examination'!A:A,'Medical Examination'!E:E)</f>
        <v>No</v>
      </c>
      <c r="I352" s="33" t="str">
        <f>_xlfn.XLOOKUP(A:A,'Medical Examination'!A:A,'Medical Examination'!F:F)</f>
        <v>No</v>
      </c>
      <c r="J352" s="33">
        <f>_xlfn.XLOOKUP(A:A,'Medical Examination'!A:A,'Medical Examination'!G:G)</f>
        <v>0</v>
      </c>
      <c r="K352" s="33" t="str">
        <f>_xlfn.XLOOKUP(A:A,'Medical Examination'!A:A,'Medical Examination'!H:H)</f>
        <v>yes</v>
      </c>
      <c r="L352" s="32" t="str">
        <f>_xlfn.XLOOKUP(A:A,'Medical Examination'!A:A,'Medical Examination'!I:I)</f>
        <v>Normal Weight</v>
      </c>
      <c r="M352" s="31" t="str">
        <f>_xlfn.XLOOKUP(A:A,'Medical Examination'!A:A,'Medical Examination'!J:J)</f>
        <v>Prediabetic</v>
      </c>
      <c r="N352" s="34">
        <f>_xlfn.XLOOKUP(Healthcare!A:A,Table4_2[Customer ID],Table4_2[Date of Birth])</f>
        <v>31317</v>
      </c>
      <c r="O352" s="35">
        <f>_xlfn.XLOOKUP(A:A,Table4_2[Customer ID],Table4_2[Charges])</f>
        <v>28542.86</v>
      </c>
      <c r="P352" s="33" t="str">
        <f>_xlfn.XLOOKUP(A:A,Table4_2[Customer ID],Table4_2[Hospital tier])</f>
        <v>tier - 1</v>
      </c>
      <c r="Q352" s="33" t="str">
        <f>_xlfn.XLOOKUP(A:A,'Hospital details'!A:A,'Hospital details'!F:F)</f>
        <v>tier - 3</v>
      </c>
      <c r="R352" s="33" t="str">
        <f>_xlfn.XLOOKUP(Healthcare!A:A,'Hospital details'!A:A,'Hospital details'!G:G)</f>
        <v>R1011</v>
      </c>
      <c r="S352" s="36">
        <f>_xlfn.XLOOKUP(A:A,'Hospital details'!A:A,'Hospital details'!H:H)</f>
        <v>37</v>
      </c>
      <c r="T352" s="8"/>
    </row>
    <row r="353" spans="1:20" ht="18" x14ac:dyDescent="0.35">
      <c r="A353" s="37" t="s">
        <v>357</v>
      </c>
      <c r="B353" s="31" t="str" cm="1">
        <f t="array" ref="B353">_xlfn.XLOOKUP(_xlfn.SINGLE(A:A),'Customer Name'!A:A,Table14_3[[#All],[Title]])</f>
        <v>Mr</v>
      </c>
      <c r="C353" s="32" t="str" cm="1">
        <f t="array" ref="C353">_xlfn.XLOOKUP(_xlfn.SINGLE(A:A),'Customer Name'!A:A,Table14_3[[#All],[First Name]])</f>
        <v>Joni L</v>
      </c>
      <c r="D353" s="32" t="str" cm="1">
        <f t="array" ref="D353">_xlfn.XLOOKUP(_xlfn.SINGLE(A:A),'Customer Name'!A:A,Table14_3[[#All],[Last Name]])</f>
        <v>Waldron</v>
      </c>
      <c r="E353" s="32">
        <f>_xlfn.XLOOKUP(A:A,'Medical Examination'!A:A,'Medical Examination'!B:B)</f>
        <v>41.42</v>
      </c>
      <c r="F353" s="32">
        <f>_xlfn.XLOOKUP(A:A,'Medical Examination'!A:A,'Medical Examination'!C:C)</f>
        <v>6.07</v>
      </c>
      <c r="G353" s="33" t="str">
        <f>_xlfn.XLOOKUP(A:A,'Medical Examination'!A:A,'Medical Examination'!D:D)</f>
        <v>No</v>
      </c>
      <c r="H353" s="33" t="str">
        <f>_xlfn.XLOOKUP(A:A,'Medical Examination'!A:A,'Medical Examination'!E:E)</f>
        <v>No</v>
      </c>
      <c r="I353" s="33" t="str">
        <f>_xlfn.XLOOKUP(A:A,'Medical Examination'!A:A,'Medical Examination'!F:F)</f>
        <v>No</v>
      </c>
      <c r="J353" s="33">
        <f>_xlfn.XLOOKUP(A:A,'Medical Examination'!A:A,'Medical Examination'!G:G)</f>
        <v>0</v>
      </c>
      <c r="K353" s="33" t="str">
        <f>_xlfn.XLOOKUP(A:A,'Medical Examination'!A:A,'Medical Examination'!H:H)</f>
        <v>No</v>
      </c>
      <c r="L353" s="32" t="str">
        <f>_xlfn.XLOOKUP(A:A,'Medical Examination'!A:A,'Medical Examination'!I:I)</f>
        <v>Obesity</v>
      </c>
      <c r="M353" s="31" t="str">
        <f>_xlfn.XLOOKUP(A:A,'Medical Examination'!A:A,'Medical Examination'!J:J)</f>
        <v>Prediabetic</v>
      </c>
      <c r="N353" s="34">
        <f>_xlfn.XLOOKUP(Healthcare!A:A,Table4_2[Customer ID],Table4_2[Date of Birth])</f>
        <v>30296</v>
      </c>
      <c r="O353" s="35">
        <f>_xlfn.XLOOKUP(A:A,Table4_2[Customer ID],Table4_2[Charges])</f>
        <v>28476.73</v>
      </c>
      <c r="P353" s="33" t="str">
        <f>_xlfn.XLOOKUP(A:A,Table4_2[Customer ID],Table4_2[Hospital tier])</f>
        <v>tier - 1</v>
      </c>
      <c r="Q353" s="33" t="str">
        <f>_xlfn.XLOOKUP(A:A,'Hospital details'!A:A,'Hospital details'!F:F)</f>
        <v>tier - 2</v>
      </c>
      <c r="R353" s="33" t="str">
        <f>_xlfn.XLOOKUP(Healthcare!A:A,'Hospital details'!A:A,'Hospital details'!G:G)</f>
        <v>R1012</v>
      </c>
      <c r="S353" s="36">
        <f>_xlfn.XLOOKUP(A:A,'Hospital details'!A:A,'Hospital details'!H:H)</f>
        <v>40</v>
      </c>
      <c r="T353" s="8"/>
    </row>
    <row r="354" spans="1:20" ht="18" x14ac:dyDescent="0.35">
      <c r="A354" s="37" t="s">
        <v>358</v>
      </c>
      <c r="B354" s="31" t="str" cm="1">
        <f t="array" ref="B354">_xlfn.XLOOKUP(_xlfn.SINGLE(A:A),'Customer Name'!A:A,Table14_3[[#All],[Title]])</f>
        <v>Mr</v>
      </c>
      <c r="C354" s="32" t="str" cm="1">
        <f t="array" ref="C354">_xlfn.XLOOKUP(_xlfn.SINGLE(A:A),'Customer Name'!A:A,Table14_3[[#All],[First Name]])</f>
        <v>Colin</v>
      </c>
      <c r="D354" s="32" t="str" cm="1">
        <f t="array" ref="D354">_xlfn.XLOOKUP(_xlfn.SINGLE(A:A),'Customer Name'!A:A,Table14_3[[#All],[Last Name]])</f>
        <v>Meyer</v>
      </c>
      <c r="E354" s="32">
        <f>_xlfn.XLOOKUP(A:A,'Medical Examination'!A:A,'Medical Examination'!B:B)</f>
        <v>36.67</v>
      </c>
      <c r="F354" s="32">
        <f>_xlfn.XLOOKUP(A:A,'Medical Examination'!A:A,'Medical Examination'!C:C)</f>
        <v>10.210000000000001</v>
      </c>
      <c r="G354" s="33" t="str">
        <f>_xlfn.XLOOKUP(A:A,'Medical Examination'!A:A,'Medical Examination'!D:D)</f>
        <v>No</v>
      </c>
      <c r="H354" s="33" t="str">
        <f>_xlfn.XLOOKUP(A:A,'Medical Examination'!A:A,'Medical Examination'!E:E)</f>
        <v>No</v>
      </c>
      <c r="I354" s="33" t="str">
        <f>_xlfn.XLOOKUP(A:A,'Medical Examination'!A:A,'Medical Examination'!F:F)</f>
        <v>No</v>
      </c>
      <c r="J354" s="33">
        <f>_xlfn.XLOOKUP(A:A,'Medical Examination'!A:A,'Medical Examination'!G:G)</f>
        <v>0</v>
      </c>
      <c r="K354" s="33" t="str">
        <f>_xlfn.XLOOKUP(A:A,'Medical Examination'!A:A,'Medical Examination'!H:H)</f>
        <v>No</v>
      </c>
      <c r="L354" s="32" t="str">
        <f>_xlfn.XLOOKUP(A:A,'Medical Examination'!A:A,'Medical Examination'!I:I)</f>
        <v>Obesity</v>
      </c>
      <c r="M354" s="31" t="str">
        <f>_xlfn.XLOOKUP(A:A,'Medical Examination'!A:A,'Medical Examination'!J:J)</f>
        <v>Diabetic</v>
      </c>
      <c r="N354" s="34">
        <f>_xlfn.XLOOKUP(Healthcare!A:A,Table4_2[Customer ID],Table4_2[Date of Birth])</f>
        <v>27288</v>
      </c>
      <c r="O354" s="35">
        <f>_xlfn.XLOOKUP(A:A,Table4_2[Customer ID],Table4_2[Charges])</f>
        <v>28468.92</v>
      </c>
      <c r="P354" s="33" t="str">
        <f>_xlfn.XLOOKUP(A:A,Table4_2[Customer ID],Table4_2[Hospital tier])</f>
        <v>tier - 1</v>
      </c>
      <c r="Q354" s="33" t="str">
        <f>_xlfn.XLOOKUP(A:A,'Hospital details'!A:A,'Hospital details'!F:F)</f>
        <v>tier - 1</v>
      </c>
      <c r="R354" s="33" t="str">
        <f>_xlfn.XLOOKUP(Healthcare!A:A,'Hospital details'!A:A,'Hospital details'!G:G)</f>
        <v>R1012</v>
      </c>
      <c r="S354" s="36">
        <f>_xlfn.XLOOKUP(A:A,'Hospital details'!A:A,'Hospital details'!H:H)</f>
        <v>48</v>
      </c>
      <c r="T354" s="8"/>
    </row>
    <row r="355" spans="1:20" ht="18" x14ac:dyDescent="0.35">
      <c r="A355" s="37" t="s">
        <v>359</v>
      </c>
      <c r="B355" s="31" t="str" cm="1">
        <f t="array" ref="B355">_xlfn.XLOOKUP(_xlfn.SINGLE(A:A),'Customer Name'!A:A,Table14_3[[#All],[Title]])</f>
        <v>Ms</v>
      </c>
      <c r="C355" s="32" t="str" cm="1">
        <f t="array" ref="C355">_xlfn.XLOOKUP(_xlfn.SINGLE(A:A),'Customer Name'!A:A,Table14_3[[#All],[First Name]])</f>
        <v>Rachael</v>
      </c>
      <c r="D355" s="32" t="str" cm="1">
        <f t="array" ref="D355">_xlfn.XLOOKUP(_xlfn.SINGLE(A:A),'Customer Name'!A:A,Table14_3[[#All],[Last Name]])</f>
        <v>Stack</v>
      </c>
      <c r="E355" s="32">
        <f>_xlfn.XLOOKUP(A:A,'Medical Examination'!A:A,'Medical Examination'!B:B)</f>
        <v>27.645</v>
      </c>
      <c r="F355" s="32">
        <f>_xlfn.XLOOKUP(A:A,'Medical Examination'!A:A,'Medical Examination'!C:C)</f>
        <v>4.6900000000000004</v>
      </c>
      <c r="G355" s="33" t="str">
        <f>_xlfn.XLOOKUP(A:A,'Medical Examination'!A:A,'Medical Examination'!D:D)</f>
        <v>No</v>
      </c>
      <c r="H355" s="33" t="str">
        <f>_xlfn.XLOOKUP(A:A,'Medical Examination'!A:A,'Medical Examination'!E:E)</f>
        <v>No</v>
      </c>
      <c r="I355" s="33" t="str">
        <f>_xlfn.XLOOKUP(A:A,'Medical Examination'!A:A,'Medical Examination'!F:F)</f>
        <v>No</v>
      </c>
      <c r="J355" s="33">
        <f>_xlfn.XLOOKUP(A:A,'Medical Examination'!A:A,'Medical Examination'!G:G)</f>
        <v>0</v>
      </c>
      <c r="K355" s="33" t="str">
        <f>_xlfn.XLOOKUP(A:A,'Medical Examination'!A:A,'Medical Examination'!H:H)</f>
        <v>No</v>
      </c>
      <c r="L355" s="32" t="str">
        <f>_xlfn.XLOOKUP(A:A,'Medical Examination'!A:A,'Medical Examination'!I:I)</f>
        <v>Overweight</v>
      </c>
      <c r="M355" s="31" t="str">
        <f>_xlfn.XLOOKUP(A:A,'Medical Examination'!A:A,'Medical Examination'!J:J)</f>
        <v>Normal</v>
      </c>
      <c r="N355" s="34">
        <f>_xlfn.XLOOKUP(Healthcare!A:A,Table4_2[Customer ID],Table4_2[Date of Birth])</f>
        <v>28461</v>
      </c>
      <c r="O355" s="35">
        <f>_xlfn.XLOOKUP(A:A,Table4_2[Customer ID],Table4_2[Charges])</f>
        <v>28340.19</v>
      </c>
      <c r="P355" s="33" t="str">
        <f>_xlfn.XLOOKUP(A:A,Table4_2[Customer ID],Table4_2[Hospital tier])</f>
        <v>tier - 1</v>
      </c>
      <c r="Q355" s="33" t="str">
        <f>_xlfn.XLOOKUP(A:A,'Hospital details'!A:A,'Hospital details'!F:F)</f>
        <v>tier - 2</v>
      </c>
      <c r="R355" s="33" t="str">
        <f>_xlfn.XLOOKUP(Healthcare!A:A,'Hospital details'!A:A,'Hospital details'!G:G)</f>
        <v>R1012</v>
      </c>
      <c r="S355" s="36">
        <f>_xlfn.XLOOKUP(A:A,'Hospital details'!A:A,'Hospital details'!H:H)</f>
        <v>45</v>
      </c>
      <c r="T355" s="8"/>
    </row>
    <row r="356" spans="1:20" ht="18" x14ac:dyDescent="0.35">
      <c r="A356" s="37" t="s">
        <v>360</v>
      </c>
      <c r="B356" s="31" t="str" cm="1">
        <f t="array" ref="B356">_xlfn.XLOOKUP(_xlfn.SINGLE(A:A),'Customer Name'!A:A,Table14_3[[#All],[Title]])</f>
        <v>Mr</v>
      </c>
      <c r="C356" s="32" t="str" cm="1">
        <f t="array" ref="C356">_xlfn.XLOOKUP(_xlfn.SINGLE(A:A),'Customer Name'!A:A,Table14_3[[#All],[First Name]])</f>
        <v>Maricela</v>
      </c>
      <c r="D356" s="32" t="str" cm="1">
        <f t="array" ref="D356">_xlfn.XLOOKUP(_xlfn.SINGLE(A:A),'Customer Name'!A:A,Table14_3[[#All],[Last Name]])</f>
        <v>Sanchez Y Torres</v>
      </c>
      <c r="E356" s="32">
        <f>_xlfn.XLOOKUP(A:A,'Medical Examination'!A:A,'Medical Examination'!B:B)</f>
        <v>22.72</v>
      </c>
      <c r="F356" s="32">
        <f>_xlfn.XLOOKUP(A:A,'Medical Examination'!A:A,'Medical Examination'!C:C)</f>
        <v>5.71</v>
      </c>
      <c r="G356" s="33" t="str">
        <f>_xlfn.XLOOKUP(A:A,'Medical Examination'!A:A,'Medical Examination'!D:D)</f>
        <v>No</v>
      </c>
      <c r="H356" s="33" t="str">
        <f>_xlfn.XLOOKUP(A:A,'Medical Examination'!A:A,'Medical Examination'!E:E)</f>
        <v>No</v>
      </c>
      <c r="I356" s="33" t="str">
        <f>_xlfn.XLOOKUP(A:A,'Medical Examination'!A:A,'Medical Examination'!F:F)</f>
        <v>No</v>
      </c>
      <c r="J356" s="33">
        <f>_xlfn.XLOOKUP(A:A,'Medical Examination'!A:A,'Medical Examination'!G:G)</f>
        <v>0</v>
      </c>
      <c r="K356" s="33" t="str">
        <f>_xlfn.XLOOKUP(A:A,'Medical Examination'!A:A,'Medical Examination'!H:H)</f>
        <v>yes</v>
      </c>
      <c r="L356" s="32" t="str">
        <f>_xlfn.XLOOKUP(A:A,'Medical Examination'!A:A,'Medical Examination'!I:I)</f>
        <v>Normal Weight</v>
      </c>
      <c r="M356" s="31" t="str">
        <f>_xlfn.XLOOKUP(A:A,'Medical Examination'!A:A,'Medical Examination'!J:J)</f>
        <v>Prediabetic</v>
      </c>
      <c r="N356" s="34">
        <f>_xlfn.XLOOKUP(Healthcare!A:A,Table4_2[Customer ID],Table4_2[Date of Birth])</f>
        <v>33231</v>
      </c>
      <c r="O356" s="35">
        <f>_xlfn.XLOOKUP(A:A,Table4_2[Customer ID],Table4_2[Charges])</f>
        <v>28302.33</v>
      </c>
      <c r="P356" s="33" t="str">
        <f>_xlfn.XLOOKUP(A:A,Table4_2[Customer ID],Table4_2[Hospital tier])</f>
        <v>tier - 1</v>
      </c>
      <c r="Q356" s="33" t="str">
        <f>_xlfn.XLOOKUP(A:A,'Hospital details'!A:A,'Hospital details'!F:F)</f>
        <v>tier - 2</v>
      </c>
      <c r="R356" s="33" t="str">
        <f>_xlfn.XLOOKUP(Healthcare!A:A,'Hospital details'!A:A,'Hospital details'!G:G)</f>
        <v>R1011</v>
      </c>
      <c r="S356" s="36">
        <f>_xlfn.XLOOKUP(A:A,'Hospital details'!A:A,'Hospital details'!H:H)</f>
        <v>32</v>
      </c>
      <c r="T356" s="8"/>
    </row>
    <row r="357" spans="1:20" ht="18" x14ac:dyDescent="0.35">
      <c r="A357" s="37" t="s">
        <v>361</v>
      </c>
      <c r="B357" s="31" t="str" cm="1">
        <f t="array" ref="B357">_xlfn.XLOOKUP(_xlfn.SINGLE(A:A),'Customer Name'!A:A,Table14_3[[#All],[Title]])</f>
        <v>Ms</v>
      </c>
      <c r="C357" s="32" t="str" cm="1">
        <f t="array" ref="C357">_xlfn.XLOOKUP(_xlfn.SINGLE(A:A),'Customer Name'!A:A,Table14_3[[#All],[First Name]])</f>
        <v>Marie</v>
      </c>
      <c r="D357" s="32" t="str" cm="1">
        <f t="array" ref="D357">_xlfn.XLOOKUP(_xlfn.SINGLE(A:A),'Customer Name'!A:A,Table14_3[[#All],[Last Name]])</f>
        <v>Daniels</v>
      </c>
      <c r="E357" s="32">
        <f>_xlfn.XLOOKUP(A:A,'Medical Examination'!A:A,'Medical Examination'!B:B)</f>
        <v>36.520000000000003</v>
      </c>
      <c r="F357" s="32">
        <f>_xlfn.XLOOKUP(A:A,'Medical Examination'!A:A,'Medical Examination'!C:C)</f>
        <v>9.07</v>
      </c>
      <c r="G357" s="33" t="str">
        <f>_xlfn.XLOOKUP(A:A,'Medical Examination'!A:A,'Medical Examination'!D:D)</f>
        <v>yes</v>
      </c>
      <c r="H357" s="33" t="str">
        <f>_xlfn.XLOOKUP(A:A,'Medical Examination'!A:A,'Medical Examination'!E:E)</f>
        <v>No</v>
      </c>
      <c r="I357" s="33" t="str">
        <f>_xlfn.XLOOKUP(A:A,'Medical Examination'!A:A,'Medical Examination'!F:F)</f>
        <v>Yes</v>
      </c>
      <c r="J357" s="33">
        <f>_xlfn.XLOOKUP(A:A,'Medical Examination'!A:A,'Medical Examination'!G:G)</f>
        <v>1</v>
      </c>
      <c r="K357" s="33" t="str">
        <f>_xlfn.XLOOKUP(A:A,'Medical Examination'!A:A,'Medical Examination'!H:H)</f>
        <v>No</v>
      </c>
      <c r="L357" s="32" t="str">
        <f>_xlfn.XLOOKUP(A:A,'Medical Examination'!A:A,'Medical Examination'!I:I)</f>
        <v>Obesity</v>
      </c>
      <c r="M357" s="31" t="str">
        <f>_xlfn.XLOOKUP(A:A,'Medical Examination'!A:A,'Medical Examination'!J:J)</f>
        <v>Diabetic</v>
      </c>
      <c r="N357" s="34">
        <f>_xlfn.XLOOKUP(Healthcare!A:A,Table4_2[Customer ID],Table4_2[Date of Birth])</f>
        <v>23340</v>
      </c>
      <c r="O357" s="35">
        <f>_xlfn.XLOOKUP(A:A,Table4_2[Customer ID],Table4_2[Charges])</f>
        <v>28287.9</v>
      </c>
      <c r="P357" s="33" t="str">
        <f>_xlfn.XLOOKUP(A:A,Table4_2[Customer ID],Table4_2[Hospital tier])</f>
        <v>tier - 1</v>
      </c>
      <c r="Q357" s="33" t="str">
        <f>_xlfn.XLOOKUP(A:A,'Hospital details'!A:A,'Hospital details'!F:F)</f>
        <v>tier - 1</v>
      </c>
      <c r="R357" s="33" t="str">
        <f>_xlfn.XLOOKUP(Healthcare!A:A,'Hospital details'!A:A,'Hospital details'!G:G)</f>
        <v>R1013</v>
      </c>
      <c r="S357" s="36">
        <f>_xlfn.XLOOKUP(A:A,'Hospital details'!A:A,'Hospital details'!H:H)</f>
        <v>59</v>
      </c>
      <c r="T357" s="8"/>
    </row>
    <row r="358" spans="1:20" ht="18" x14ac:dyDescent="0.35">
      <c r="A358" s="37" t="s">
        <v>362</v>
      </c>
      <c r="B358" s="31" t="str" cm="1">
        <f t="array" ref="B358">_xlfn.XLOOKUP(_xlfn.SINGLE(A:A),'Customer Name'!A:A,Table14_3[[#All],[Title]])</f>
        <v>Mr</v>
      </c>
      <c r="C358" s="32" t="str" cm="1">
        <f t="array" ref="C358">_xlfn.XLOOKUP(_xlfn.SINGLE(A:A),'Customer Name'!A:A,Table14_3[[#All],[First Name]])</f>
        <v>Frank</v>
      </c>
      <c r="D358" s="32" t="str" cm="1">
        <f t="array" ref="D358">_xlfn.XLOOKUP(_xlfn.SINGLE(A:A),'Customer Name'!A:A,Table14_3[[#All],[Last Name]])</f>
        <v>Pepp</v>
      </c>
      <c r="E358" s="32">
        <f>_xlfn.XLOOKUP(A:A,'Medical Examination'!A:A,'Medical Examination'!B:B)</f>
        <v>33.96</v>
      </c>
      <c r="F358" s="32">
        <f>_xlfn.XLOOKUP(A:A,'Medical Examination'!A:A,'Medical Examination'!C:C)</f>
        <v>4.99</v>
      </c>
      <c r="G358" s="33" t="str">
        <f>_xlfn.XLOOKUP(A:A,'Medical Examination'!A:A,'Medical Examination'!D:D)</f>
        <v>No</v>
      </c>
      <c r="H358" s="33" t="str">
        <f>_xlfn.XLOOKUP(A:A,'Medical Examination'!A:A,'Medical Examination'!E:E)</f>
        <v>No</v>
      </c>
      <c r="I358" s="33" t="str">
        <f>_xlfn.XLOOKUP(A:A,'Medical Examination'!A:A,'Medical Examination'!F:F)</f>
        <v>No</v>
      </c>
      <c r="J358" s="33">
        <f>_xlfn.XLOOKUP(A:A,'Medical Examination'!A:A,'Medical Examination'!G:G)</f>
        <v>0</v>
      </c>
      <c r="K358" s="33" t="str">
        <f>_xlfn.XLOOKUP(A:A,'Medical Examination'!A:A,'Medical Examination'!H:H)</f>
        <v>yes</v>
      </c>
      <c r="L358" s="32" t="str">
        <f>_xlfn.XLOOKUP(A:A,'Medical Examination'!A:A,'Medical Examination'!I:I)</f>
        <v>Obesity</v>
      </c>
      <c r="M358" s="31" t="str">
        <f>_xlfn.XLOOKUP(A:A,'Medical Examination'!A:A,'Medical Examination'!J:J)</f>
        <v>Normal</v>
      </c>
      <c r="N358" s="34">
        <f>_xlfn.XLOOKUP(Healthcare!A:A,Table4_2[Customer ID],Table4_2[Date of Birth])</f>
        <v>36409</v>
      </c>
      <c r="O358" s="35">
        <f>_xlfn.XLOOKUP(A:A,Table4_2[Customer ID],Table4_2[Charges])</f>
        <v>28245.34</v>
      </c>
      <c r="P358" s="33" t="str">
        <f>_xlfn.XLOOKUP(A:A,Table4_2[Customer ID],Table4_2[Hospital tier])</f>
        <v>tier - 1</v>
      </c>
      <c r="Q358" s="33" t="str">
        <f>_xlfn.XLOOKUP(A:A,'Hospital details'!A:A,'Hospital details'!F:F)</f>
        <v>tier - 3</v>
      </c>
      <c r="R358" s="33" t="str">
        <f>_xlfn.XLOOKUP(Healthcare!A:A,'Hospital details'!A:A,'Hospital details'!G:G)</f>
        <v>R1011</v>
      </c>
      <c r="S358" s="36">
        <f>_xlfn.XLOOKUP(A:A,'Hospital details'!A:A,'Hospital details'!H:H)</f>
        <v>23</v>
      </c>
      <c r="T358" s="8"/>
    </row>
    <row r="359" spans="1:20" ht="18" x14ac:dyDescent="0.35">
      <c r="A359" s="37" t="s">
        <v>363</v>
      </c>
      <c r="B359" s="31" t="str" cm="1">
        <f t="array" ref="B359">_xlfn.XLOOKUP(_xlfn.SINGLE(A:A),'Customer Name'!A:A,Table14_3[[#All],[Title]])</f>
        <v>Mr</v>
      </c>
      <c r="C359" s="32" t="str" cm="1">
        <f t="array" ref="C359">_xlfn.XLOOKUP(_xlfn.SINGLE(A:A),'Customer Name'!A:A,Table14_3[[#All],[First Name]])</f>
        <v>Jeffry</v>
      </c>
      <c r="D359" s="32" t="str" cm="1">
        <f t="array" ref="D359">_xlfn.XLOOKUP(_xlfn.SINGLE(A:A),'Customer Name'!A:A,Table14_3[[#All],[Last Name]])</f>
        <v>Buechler</v>
      </c>
      <c r="E359" s="32">
        <f>_xlfn.XLOOKUP(A:A,'Medical Examination'!A:A,'Medical Examination'!B:B)</f>
        <v>26.695</v>
      </c>
      <c r="F359" s="32">
        <f>_xlfn.XLOOKUP(A:A,'Medical Examination'!A:A,'Medical Examination'!C:C)</f>
        <v>8.31</v>
      </c>
      <c r="G359" s="33" t="str">
        <f>_xlfn.XLOOKUP(A:A,'Medical Examination'!A:A,'Medical Examination'!D:D)</f>
        <v>No</v>
      </c>
      <c r="H359" s="33" t="str">
        <f>_xlfn.XLOOKUP(A:A,'Medical Examination'!A:A,'Medical Examination'!E:E)</f>
        <v>No</v>
      </c>
      <c r="I359" s="33" t="str">
        <f>_xlfn.XLOOKUP(A:A,'Medical Examination'!A:A,'Medical Examination'!F:F)</f>
        <v>No</v>
      </c>
      <c r="J359" s="33">
        <f>_xlfn.XLOOKUP(A:A,'Medical Examination'!A:A,'Medical Examination'!G:G)</f>
        <v>0</v>
      </c>
      <c r="K359" s="33" t="str">
        <f>_xlfn.XLOOKUP(A:A,'Medical Examination'!A:A,'Medical Examination'!H:H)</f>
        <v>yes</v>
      </c>
      <c r="L359" s="32" t="str">
        <f>_xlfn.XLOOKUP(A:A,'Medical Examination'!A:A,'Medical Examination'!I:I)</f>
        <v>Overweight</v>
      </c>
      <c r="M359" s="31" t="str">
        <f>_xlfn.XLOOKUP(A:A,'Medical Examination'!A:A,'Medical Examination'!J:J)</f>
        <v>Diabetic</v>
      </c>
      <c r="N359" s="34">
        <f>_xlfn.XLOOKUP(Healthcare!A:A,Table4_2[Customer ID],Table4_2[Date of Birth])</f>
        <v>22242</v>
      </c>
      <c r="O359" s="35">
        <f>_xlfn.XLOOKUP(A:A,Table4_2[Customer ID],Table4_2[Charges])</f>
        <v>28101.33</v>
      </c>
      <c r="P359" s="33" t="str">
        <f>_xlfn.XLOOKUP(A:A,Table4_2[Customer ID],Table4_2[Hospital tier])</f>
        <v>tier - 1</v>
      </c>
      <c r="Q359" s="33" t="str">
        <f>_xlfn.XLOOKUP(A:A,'Hospital details'!A:A,'Hospital details'!F:F)</f>
        <v>tier - 2</v>
      </c>
      <c r="R359" s="33" t="str">
        <f>_xlfn.XLOOKUP(Healthcare!A:A,'Hospital details'!A:A,'Hospital details'!G:G)</f>
        <v>R1019</v>
      </c>
      <c r="S359" s="36">
        <f>_xlfn.XLOOKUP(A:A,'Hospital details'!A:A,'Hospital details'!H:H)</f>
        <v>62</v>
      </c>
      <c r="T359" s="8"/>
    </row>
    <row r="360" spans="1:20" ht="18" x14ac:dyDescent="0.35">
      <c r="A360" s="37" t="s">
        <v>364</v>
      </c>
      <c r="B360" s="31" t="str" cm="1">
        <f t="array" ref="B360">_xlfn.XLOOKUP(_xlfn.SINGLE(A:A),'Customer Name'!A:A,Table14_3[[#All],[Title]])</f>
        <v>Ms</v>
      </c>
      <c r="C360" s="32" t="str" cm="1">
        <f t="array" ref="C360">_xlfn.XLOOKUP(_xlfn.SINGLE(A:A),'Customer Name'!A:A,Table14_3[[#All],[First Name]])</f>
        <v>Mike</v>
      </c>
      <c r="D360" s="32" t="str" cm="1">
        <f t="array" ref="D360">_xlfn.XLOOKUP(_xlfn.SINGLE(A:A),'Customer Name'!A:A,Table14_3[[#All],[Last Name]])</f>
        <v>Buenting</v>
      </c>
      <c r="E360" s="32">
        <f>_xlfn.XLOOKUP(A:A,'Medical Examination'!A:A,'Medical Examination'!B:B)</f>
        <v>18.45</v>
      </c>
      <c r="F360" s="32">
        <f>_xlfn.XLOOKUP(A:A,'Medical Examination'!A:A,'Medical Examination'!C:C)</f>
        <v>5.07</v>
      </c>
      <c r="G360" s="33" t="str">
        <f>_xlfn.XLOOKUP(A:A,'Medical Examination'!A:A,'Medical Examination'!D:D)</f>
        <v>yes</v>
      </c>
      <c r="H360" s="33" t="str">
        <f>_xlfn.XLOOKUP(A:A,'Medical Examination'!A:A,'Medical Examination'!E:E)</f>
        <v>No</v>
      </c>
      <c r="I360" s="33" t="str">
        <f>_xlfn.XLOOKUP(A:A,'Medical Examination'!A:A,'Medical Examination'!F:F)</f>
        <v>No</v>
      </c>
      <c r="J360" s="33">
        <f>_xlfn.XLOOKUP(A:A,'Medical Examination'!A:A,'Medical Examination'!G:G)</f>
        <v>0</v>
      </c>
      <c r="K360" s="33" t="str">
        <f>_xlfn.XLOOKUP(A:A,'Medical Examination'!A:A,'Medical Examination'!H:H)</f>
        <v>yes</v>
      </c>
      <c r="L360" s="32" t="str">
        <f>_xlfn.XLOOKUP(A:A,'Medical Examination'!A:A,'Medical Examination'!I:I)</f>
        <v>Under  Weight</v>
      </c>
      <c r="M360" s="31" t="str">
        <f>_xlfn.XLOOKUP(A:A,'Medical Examination'!A:A,'Medical Examination'!J:J)</f>
        <v>Normal</v>
      </c>
      <c r="N360" s="34">
        <f>_xlfn.XLOOKUP(Healthcare!A:A,Table4_2[Customer ID],Table4_2[Date of Birth])</f>
        <v>31380</v>
      </c>
      <c r="O360" s="35">
        <f>_xlfn.XLOOKUP(A:A,Table4_2[Customer ID],Table4_2[Charges])</f>
        <v>28006.94</v>
      </c>
      <c r="P360" s="33" t="str">
        <f>_xlfn.XLOOKUP(A:A,Table4_2[Customer ID],Table4_2[Hospital tier])</f>
        <v>tier - 1</v>
      </c>
      <c r="Q360" s="33" t="str">
        <f>_xlfn.XLOOKUP(A:A,'Hospital details'!A:A,'Hospital details'!F:F)</f>
        <v>tier - 2</v>
      </c>
      <c r="R360" s="33" t="str">
        <f>_xlfn.XLOOKUP(Healthcare!A:A,'Hospital details'!A:A,'Hospital details'!G:G)</f>
        <v>R1011</v>
      </c>
      <c r="S360" s="36">
        <f>_xlfn.XLOOKUP(A:A,'Hospital details'!A:A,'Hospital details'!H:H)</f>
        <v>37</v>
      </c>
      <c r="T360" s="8"/>
    </row>
    <row r="361" spans="1:20" ht="18" x14ac:dyDescent="0.35">
      <c r="A361" s="37" t="s">
        <v>365</v>
      </c>
      <c r="B361" s="31" t="str" cm="1">
        <f t="array" ref="B361">_xlfn.XLOOKUP(_xlfn.SINGLE(A:A),'Customer Name'!A:A,Table14_3[[#All],[Title]])</f>
        <v>Mr</v>
      </c>
      <c r="C361" s="32" t="str" cm="1">
        <f t="array" ref="C361">_xlfn.XLOOKUP(_xlfn.SINGLE(A:A),'Customer Name'!A:A,Table14_3[[#All],[First Name]])</f>
        <v>Rick</v>
      </c>
      <c r="D361" s="32" t="str" cm="1">
        <f t="array" ref="D361">_xlfn.XLOOKUP(_xlfn.SINGLE(A:A),'Customer Name'!A:A,Table14_3[[#All],[Last Name]])</f>
        <v>Evans</v>
      </c>
      <c r="E361" s="32">
        <f>_xlfn.XLOOKUP(A:A,'Medical Examination'!A:A,'Medical Examination'!B:B)</f>
        <v>33.18</v>
      </c>
      <c r="F361" s="32">
        <f>_xlfn.XLOOKUP(A:A,'Medical Examination'!A:A,'Medical Examination'!C:C)</f>
        <v>4.79</v>
      </c>
      <c r="G361" s="33" t="str">
        <f>_xlfn.XLOOKUP(A:A,'Medical Examination'!A:A,'Medical Examination'!D:D)</f>
        <v>No</v>
      </c>
      <c r="H361" s="33" t="str">
        <f>_xlfn.XLOOKUP(A:A,'Medical Examination'!A:A,'Medical Examination'!E:E)</f>
        <v>No</v>
      </c>
      <c r="I361" s="33" t="str">
        <f>_xlfn.XLOOKUP(A:A,'Medical Examination'!A:A,'Medical Examination'!F:F)</f>
        <v>No</v>
      </c>
      <c r="J361" s="33">
        <f>_xlfn.XLOOKUP(A:A,'Medical Examination'!A:A,'Medical Examination'!G:G)</f>
        <v>0</v>
      </c>
      <c r="K361" s="33" t="str">
        <f>_xlfn.XLOOKUP(A:A,'Medical Examination'!A:A,'Medical Examination'!H:H)</f>
        <v>yes</v>
      </c>
      <c r="L361" s="32" t="str">
        <f>_xlfn.XLOOKUP(A:A,'Medical Examination'!A:A,'Medical Examination'!I:I)</f>
        <v>Obesity</v>
      </c>
      <c r="M361" s="31" t="str">
        <f>_xlfn.XLOOKUP(A:A,'Medical Examination'!A:A,'Medical Examination'!J:J)</f>
        <v>Normal</v>
      </c>
      <c r="N361" s="34">
        <f>_xlfn.XLOOKUP(Healthcare!A:A,Table4_2[Customer ID],Table4_2[Date of Birth])</f>
        <v>36515</v>
      </c>
      <c r="O361" s="35">
        <f>_xlfn.XLOOKUP(A:A,Table4_2[Customer ID],Table4_2[Charges])</f>
        <v>27980.77</v>
      </c>
      <c r="P361" s="33" t="str">
        <f>_xlfn.XLOOKUP(A:A,Table4_2[Customer ID],Table4_2[Hospital tier])</f>
        <v>tier - 1</v>
      </c>
      <c r="Q361" s="33" t="str">
        <f>_xlfn.XLOOKUP(A:A,'Hospital details'!A:A,'Hospital details'!F:F)</f>
        <v>tier - 1</v>
      </c>
      <c r="R361" s="33" t="str">
        <f>_xlfn.XLOOKUP(Healthcare!A:A,'Hospital details'!A:A,'Hospital details'!G:G)</f>
        <v>R1011</v>
      </c>
      <c r="S361" s="36">
        <f>_xlfn.XLOOKUP(A:A,'Hospital details'!A:A,'Hospital details'!H:H)</f>
        <v>23</v>
      </c>
      <c r="T361" s="8"/>
    </row>
    <row r="362" spans="1:20" ht="18" x14ac:dyDescent="0.35">
      <c r="A362" s="37" t="s">
        <v>366</v>
      </c>
      <c r="B362" s="31" t="str" cm="1">
        <f t="array" ref="B362">_xlfn.XLOOKUP(_xlfn.SINGLE(A:A),'Customer Name'!A:A,Table14_3[[#All],[Title]])</f>
        <v>Mr</v>
      </c>
      <c r="C362" s="32" t="str" cm="1">
        <f t="array" ref="C362">_xlfn.XLOOKUP(_xlfn.SINGLE(A:A),'Customer Name'!A:A,Table14_3[[#All],[First Name]])</f>
        <v>Pierre-Michel</v>
      </c>
      <c r="D362" s="32" t="str" cm="1">
        <f t="array" ref="D362">_xlfn.XLOOKUP(_xlfn.SINGLE(A:A),'Customer Name'!A:A,Table14_3[[#All],[Last Name]])</f>
        <v>Arcand</v>
      </c>
      <c r="E362" s="32">
        <f>_xlfn.XLOOKUP(A:A,'Medical Examination'!A:A,'Medical Examination'!B:B)</f>
        <v>36.1</v>
      </c>
      <c r="F362" s="32">
        <f>_xlfn.XLOOKUP(A:A,'Medical Examination'!A:A,'Medical Examination'!C:C)</f>
        <v>11.39</v>
      </c>
      <c r="G362" s="33" t="str">
        <f>_xlfn.XLOOKUP(A:A,'Medical Examination'!A:A,'Medical Examination'!D:D)</f>
        <v>yes</v>
      </c>
      <c r="H362" s="33" t="str">
        <f>_xlfn.XLOOKUP(A:A,'Medical Examination'!A:A,'Medical Examination'!E:E)</f>
        <v>No</v>
      </c>
      <c r="I362" s="33" t="str">
        <f>_xlfn.XLOOKUP(A:A,'Medical Examination'!A:A,'Medical Examination'!F:F)</f>
        <v>No</v>
      </c>
      <c r="J362" s="33">
        <f>_xlfn.XLOOKUP(A:A,'Medical Examination'!A:A,'Medical Examination'!G:G)</f>
        <v>2</v>
      </c>
      <c r="K362" s="33" t="str">
        <f>_xlfn.XLOOKUP(A:A,'Medical Examination'!A:A,'Medical Examination'!H:H)</f>
        <v>No</v>
      </c>
      <c r="L362" s="32" t="str">
        <f>_xlfn.XLOOKUP(A:A,'Medical Examination'!A:A,'Medical Examination'!I:I)</f>
        <v>Obesity</v>
      </c>
      <c r="M362" s="31" t="str">
        <f>_xlfn.XLOOKUP(A:A,'Medical Examination'!A:A,'Medical Examination'!J:J)</f>
        <v>Diabetic</v>
      </c>
      <c r="N362" s="34">
        <f>_xlfn.XLOOKUP(Healthcare!A:A,Table4_2[Customer ID],Table4_2[Date of Birth])</f>
        <v>22490</v>
      </c>
      <c r="O362" s="35">
        <f>_xlfn.XLOOKUP(A:A,Table4_2[Customer ID],Table4_2[Charges])</f>
        <v>27941.29</v>
      </c>
      <c r="P362" s="33" t="str">
        <f>_xlfn.XLOOKUP(A:A,Table4_2[Customer ID],Table4_2[Hospital tier])</f>
        <v>tier - 1</v>
      </c>
      <c r="Q362" s="33" t="str">
        <f>_xlfn.XLOOKUP(A:A,'Hospital details'!A:A,'Hospital details'!F:F)</f>
        <v>tier - 3</v>
      </c>
      <c r="R362" s="33" t="str">
        <f>_xlfn.XLOOKUP(Healthcare!A:A,'Hospital details'!A:A,'Hospital details'!G:G)</f>
        <v>R1011</v>
      </c>
      <c r="S362" s="36">
        <f>_xlfn.XLOOKUP(A:A,'Hospital details'!A:A,'Hospital details'!H:H)</f>
        <v>61</v>
      </c>
      <c r="T362" s="8"/>
    </row>
    <row r="363" spans="1:20" ht="18" x14ac:dyDescent="0.35">
      <c r="A363" s="37" t="s">
        <v>367</v>
      </c>
      <c r="B363" s="31" t="str" cm="1">
        <f t="array" ref="B363">_xlfn.XLOOKUP(_xlfn.SINGLE(A:A),'Customer Name'!A:A,Table14_3[[#All],[Title]])</f>
        <v>Ms</v>
      </c>
      <c r="C363" s="32" t="str" cm="1">
        <f t="array" ref="C363">_xlfn.XLOOKUP(_xlfn.SINGLE(A:A),'Customer Name'!A:A,Table14_3[[#All],[First Name]])</f>
        <v>Daniel</v>
      </c>
      <c r="D363" s="32" t="str" cm="1">
        <f t="array" ref="D363">_xlfn.XLOOKUP(_xlfn.SINGLE(A:A),'Customer Name'!A:A,Table14_3[[#All],[Last Name]])</f>
        <v>Kesack</v>
      </c>
      <c r="E363" s="32">
        <f>_xlfn.XLOOKUP(A:A,'Medical Examination'!A:A,'Medical Examination'!B:B)</f>
        <v>22.77</v>
      </c>
      <c r="F363" s="32">
        <f>_xlfn.XLOOKUP(A:A,'Medical Examination'!A:A,'Medical Examination'!C:C)</f>
        <v>6</v>
      </c>
      <c r="G363" s="33" t="str">
        <f>_xlfn.XLOOKUP(A:A,'Medical Examination'!A:A,'Medical Examination'!D:D)</f>
        <v>No</v>
      </c>
      <c r="H363" s="33" t="str">
        <f>_xlfn.XLOOKUP(A:A,'Medical Examination'!A:A,'Medical Examination'!E:E)</f>
        <v>No</v>
      </c>
      <c r="I363" s="33" t="str">
        <f>_xlfn.XLOOKUP(A:A,'Medical Examination'!A:A,'Medical Examination'!F:F)</f>
        <v>No</v>
      </c>
      <c r="J363" s="33">
        <f>_xlfn.XLOOKUP(A:A,'Medical Examination'!A:A,'Medical Examination'!G:G)</f>
        <v>0</v>
      </c>
      <c r="K363" s="33" t="str">
        <f>_xlfn.XLOOKUP(A:A,'Medical Examination'!A:A,'Medical Examination'!H:H)</f>
        <v>yes</v>
      </c>
      <c r="L363" s="32" t="str">
        <f>_xlfn.XLOOKUP(A:A,'Medical Examination'!A:A,'Medical Examination'!I:I)</f>
        <v>Normal Weight</v>
      </c>
      <c r="M363" s="31" t="str">
        <f>_xlfn.XLOOKUP(A:A,'Medical Examination'!A:A,'Medical Examination'!J:J)</f>
        <v>Prediabetic</v>
      </c>
      <c r="N363" s="34">
        <f>_xlfn.XLOOKUP(Healthcare!A:A,Table4_2[Customer ID],Table4_2[Date of Birth])</f>
        <v>33393</v>
      </c>
      <c r="O363" s="35">
        <f>_xlfn.XLOOKUP(A:A,Table4_2[Customer ID],Table4_2[Charges])</f>
        <v>27931.11</v>
      </c>
      <c r="P363" s="33" t="str">
        <f>_xlfn.XLOOKUP(A:A,Table4_2[Customer ID],Table4_2[Hospital tier])</f>
        <v>tier - 1</v>
      </c>
      <c r="Q363" s="33" t="str">
        <f>_xlfn.XLOOKUP(A:A,'Hospital details'!A:A,'Hospital details'!F:F)</f>
        <v>tier - 3</v>
      </c>
      <c r="R363" s="33" t="str">
        <f>_xlfn.XLOOKUP(Healthcare!A:A,'Hospital details'!A:A,'Hospital details'!G:G)</f>
        <v>R1011</v>
      </c>
      <c r="S363" s="36">
        <f>_xlfn.XLOOKUP(A:A,'Hospital details'!A:A,'Hospital details'!H:H)</f>
        <v>32</v>
      </c>
      <c r="T363" s="8"/>
    </row>
    <row r="364" spans="1:20" ht="18" x14ac:dyDescent="0.35">
      <c r="A364" s="37" t="s">
        <v>368</v>
      </c>
      <c r="B364" s="31" t="str" cm="1">
        <f t="array" ref="B364">_xlfn.XLOOKUP(_xlfn.SINGLE(A:A),'Customer Name'!A:A,Table14_3[[#All],[Title]])</f>
        <v>Ms</v>
      </c>
      <c r="C364" s="32" t="str" cm="1">
        <f t="array" ref="C364">_xlfn.XLOOKUP(_xlfn.SINGLE(A:A),'Customer Name'!A:A,Table14_3[[#All],[First Name]])</f>
        <v>Brian L</v>
      </c>
      <c r="D364" s="32" t="str" cm="1">
        <f t="array" ref="D364">_xlfn.XLOOKUP(_xlfn.SINGLE(A:A),'Customer Name'!A:A,Table14_3[[#All],[Last Name]])</f>
        <v>Post</v>
      </c>
      <c r="E364" s="32">
        <f>_xlfn.XLOOKUP(A:A,'Medical Examination'!A:A,'Medical Examination'!B:B)</f>
        <v>21.24</v>
      </c>
      <c r="F364" s="32">
        <f>_xlfn.XLOOKUP(A:A,'Medical Examination'!A:A,'Medical Examination'!C:C)</f>
        <v>5.13</v>
      </c>
      <c r="G364" s="33" t="str">
        <f>_xlfn.XLOOKUP(A:A,'Medical Examination'!A:A,'Medical Examination'!D:D)</f>
        <v>No</v>
      </c>
      <c r="H364" s="33" t="str">
        <f>_xlfn.XLOOKUP(A:A,'Medical Examination'!A:A,'Medical Examination'!E:E)</f>
        <v>No</v>
      </c>
      <c r="I364" s="33" t="str">
        <f>_xlfn.XLOOKUP(A:A,'Medical Examination'!A:A,'Medical Examination'!F:F)</f>
        <v>No</v>
      </c>
      <c r="J364" s="33">
        <f>_xlfn.XLOOKUP(A:A,'Medical Examination'!A:A,'Medical Examination'!G:G)</f>
        <v>0</v>
      </c>
      <c r="K364" s="33" t="str">
        <f>_xlfn.XLOOKUP(A:A,'Medical Examination'!A:A,'Medical Examination'!H:H)</f>
        <v>yes</v>
      </c>
      <c r="L364" s="32" t="str">
        <f>_xlfn.XLOOKUP(A:A,'Medical Examination'!A:A,'Medical Examination'!I:I)</f>
        <v>Normal Weight</v>
      </c>
      <c r="M364" s="31" t="str">
        <f>_xlfn.XLOOKUP(A:A,'Medical Examination'!A:A,'Medical Examination'!J:J)</f>
        <v>Normal</v>
      </c>
      <c r="N364" s="34">
        <f>_xlfn.XLOOKUP(Healthcare!A:A,Table4_2[Customer ID],Table4_2[Date of Birth])</f>
        <v>32833</v>
      </c>
      <c r="O364" s="35">
        <f>_xlfn.XLOOKUP(A:A,Table4_2[Customer ID],Table4_2[Charges])</f>
        <v>27925.86</v>
      </c>
      <c r="P364" s="33" t="str">
        <f>_xlfn.XLOOKUP(A:A,Table4_2[Customer ID],Table4_2[Hospital tier])</f>
        <v>tier - 1</v>
      </c>
      <c r="Q364" s="33" t="str">
        <f>_xlfn.XLOOKUP(A:A,'Hospital details'!A:A,'Hospital details'!F:F)</f>
        <v>tier - 2</v>
      </c>
      <c r="R364" s="33" t="str">
        <f>_xlfn.XLOOKUP(Healthcare!A:A,'Hospital details'!A:A,'Hospital details'!G:G)</f>
        <v>R1011</v>
      </c>
      <c r="S364" s="36">
        <f>_xlfn.XLOOKUP(A:A,'Hospital details'!A:A,'Hospital details'!H:H)</f>
        <v>33</v>
      </c>
      <c r="T364" s="8"/>
    </row>
    <row r="365" spans="1:20" ht="18" x14ac:dyDescent="0.35">
      <c r="A365" s="37" t="s">
        <v>369</v>
      </c>
      <c r="B365" s="31" t="str" cm="1">
        <f t="array" ref="B365">_xlfn.XLOOKUP(_xlfn.SINGLE(A:A),'Customer Name'!A:A,Table14_3[[#All],[Title]])</f>
        <v>Mr</v>
      </c>
      <c r="C365" s="32" t="str" cm="1">
        <f t="array" ref="C365">_xlfn.XLOOKUP(_xlfn.SINGLE(A:A),'Customer Name'!A:A,Table14_3[[#All],[First Name]])</f>
        <v>Morgan M</v>
      </c>
      <c r="D365" s="32" t="str" cm="1">
        <f t="array" ref="D365">_xlfn.XLOOKUP(_xlfn.SINGLE(A:A),'Customer Name'!A:A,Table14_3[[#All],[Last Name]])</f>
        <v>Dunne</v>
      </c>
      <c r="E365" s="32">
        <f>_xlfn.XLOOKUP(A:A,'Medical Examination'!A:A,'Medical Examination'!B:B)</f>
        <v>17.600000000000001</v>
      </c>
      <c r="F365" s="32">
        <f>_xlfn.XLOOKUP(A:A,'Medical Examination'!A:A,'Medical Examination'!C:C)</f>
        <v>5.26</v>
      </c>
      <c r="G365" s="33" t="str">
        <f>_xlfn.XLOOKUP(A:A,'Medical Examination'!A:A,'Medical Examination'!D:D)</f>
        <v>yes</v>
      </c>
      <c r="H365" s="33" t="str">
        <f>_xlfn.XLOOKUP(A:A,'Medical Examination'!A:A,'Medical Examination'!E:E)</f>
        <v>No</v>
      </c>
      <c r="I365" s="33" t="str">
        <f>_xlfn.XLOOKUP(A:A,'Medical Examination'!A:A,'Medical Examination'!F:F)</f>
        <v>No</v>
      </c>
      <c r="J365" s="33">
        <f>_xlfn.XLOOKUP(A:A,'Medical Examination'!A:A,'Medical Examination'!G:G)</f>
        <v>0</v>
      </c>
      <c r="K365" s="33" t="str">
        <f>_xlfn.XLOOKUP(A:A,'Medical Examination'!A:A,'Medical Examination'!H:H)</f>
        <v>yes</v>
      </c>
      <c r="L365" s="32" t="str">
        <f>_xlfn.XLOOKUP(A:A,'Medical Examination'!A:A,'Medical Examination'!I:I)</f>
        <v>Under  Weight</v>
      </c>
      <c r="M365" s="31" t="str">
        <f>_xlfn.XLOOKUP(A:A,'Medical Examination'!A:A,'Medical Examination'!J:J)</f>
        <v>Normal</v>
      </c>
      <c r="N365" s="34">
        <f>_xlfn.XLOOKUP(Healthcare!A:A,Table4_2[Customer ID],Table4_2[Date of Birth])</f>
        <v>31385</v>
      </c>
      <c r="O365" s="35">
        <f>_xlfn.XLOOKUP(A:A,Table4_2[Customer ID],Table4_2[Charges])</f>
        <v>27849.94</v>
      </c>
      <c r="P365" s="33" t="str">
        <f>_xlfn.XLOOKUP(A:A,Table4_2[Customer ID],Table4_2[Hospital tier])</f>
        <v>tier - 1</v>
      </c>
      <c r="Q365" s="33" t="str">
        <f>_xlfn.XLOOKUP(A:A,'Hospital details'!A:A,'Hospital details'!F:F)</f>
        <v>tier - 1</v>
      </c>
      <c r="R365" s="33" t="str">
        <f>_xlfn.XLOOKUP(Healthcare!A:A,'Hospital details'!A:A,'Hospital details'!G:G)</f>
        <v>R1011</v>
      </c>
      <c r="S365" s="36">
        <f>_xlfn.XLOOKUP(A:A,'Hospital details'!A:A,'Hospital details'!H:H)</f>
        <v>37</v>
      </c>
      <c r="T365" s="8"/>
    </row>
    <row r="366" spans="1:20" ht="18" x14ac:dyDescent="0.35">
      <c r="A366" s="37" t="s">
        <v>370</v>
      </c>
      <c r="B366" s="31" t="str" cm="1">
        <f t="array" ref="B366">_xlfn.XLOOKUP(_xlfn.SINGLE(A:A),'Customer Name'!A:A,Table14_3[[#All],[Title]])</f>
        <v>Mr</v>
      </c>
      <c r="C366" s="32" t="str" cm="1">
        <f t="array" ref="C366">_xlfn.XLOOKUP(_xlfn.SINGLE(A:A),'Customer Name'!A:A,Table14_3[[#All],[First Name]])</f>
        <v>Caroline</v>
      </c>
      <c r="D366" s="32" t="str" cm="1">
        <f t="array" ref="D366">_xlfn.XLOOKUP(_xlfn.SINGLE(A:A),'Customer Name'!A:A,Table14_3[[#All],[Last Name]])</f>
        <v>Kilel</v>
      </c>
      <c r="E366" s="32">
        <f>_xlfn.XLOOKUP(A:A,'Medical Examination'!A:A,'Medical Examination'!B:B)</f>
        <v>26.29</v>
      </c>
      <c r="F366" s="32">
        <f>_xlfn.XLOOKUP(A:A,'Medical Examination'!A:A,'Medical Examination'!C:C)</f>
        <v>6.84</v>
      </c>
      <c r="G366" s="33" t="str">
        <f>_xlfn.XLOOKUP(A:A,'Medical Examination'!A:A,'Medical Examination'!D:D)</f>
        <v>No</v>
      </c>
      <c r="H366" s="33" t="str">
        <f>_xlfn.XLOOKUP(A:A,'Medical Examination'!A:A,'Medical Examination'!E:E)</f>
        <v>No</v>
      </c>
      <c r="I366" s="33" t="str">
        <f>_xlfn.XLOOKUP(A:A,'Medical Examination'!A:A,'Medical Examination'!F:F)</f>
        <v>No</v>
      </c>
      <c r="J366" s="33">
        <f>_xlfn.XLOOKUP(A:A,'Medical Examination'!A:A,'Medical Examination'!G:G)</f>
        <v>0</v>
      </c>
      <c r="K366" s="33" t="str">
        <f>_xlfn.XLOOKUP(A:A,'Medical Examination'!A:A,'Medical Examination'!H:H)</f>
        <v>yes</v>
      </c>
      <c r="L366" s="32" t="str">
        <f>_xlfn.XLOOKUP(A:A,'Medical Examination'!A:A,'Medical Examination'!I:I)</f>
        <v>Overweight</v>
      </c>
      <c r="M366" s="31" t="str">
        <f>_xlfn.XLOOKUP(A:A,'Medical Examination'!A:A,'Medical Examination'!J:J)</f>
        <v>Diabetic</v>
      </c>
      <c r="N366" s="34">
        <f>_xlfn.XLOOKUP(Healthcare!A:A,Table4_2[Customer ID],Table4_2[Date of Birth])</f>
        <v>22103</v>
      </c>
      <c r="O366" s="35">
        <f>_xlfn.XLOOKUP(A:A,Table4_2[Customer ID],Table4_2[Charges])</f>
        <v>27808.73</v>
      </c>
      <c r="P366" s="33" t="str">
        <f>_xlfn.XLOOKUP(A:A,Table4_2[Customer ID],Table4_2[Hospital tier])</f>
        <v>tier - 1</v>
      </c>
      <c r="Q366" s="33" t="str">
        <f>_xlfn.XLOOKUP(A:A,'Hospital details'!A:A,'Hospital details'!F:F)</f>
        <v>tier - 1</v>
      </c>
      <c r="R366" s="33" t="str">
        <f>_xlfn.XLOOKUP(Healthcare!A:A,'Hospital details'!A:A,'Hospital details'!G:G)</f>
        <v>R1013</v>
      </c>
      <c r="S366" s="36">
        <f>_xlfn.XLOOKUP(A:A,'Hospital details'!A:A,'Hospital details'!H:H)</f>
        <v>62</v>
      </c>
      <c r="T366" s="8"/>
    </row>
    <row r="367" spans="1:20" ht="18" x14ac:dyDescent="0.35">
      <c r="A367" s="37" t="s">
        <v>371</v>
      </c>
      <c r="B367" s="31" t="str" cm="1">
        <f t="array" ref="B367">_xlfn.XLOOKUP(_xlfn.SINGLE(A:A),'Customer Name'!A:A,Table14_3[[#All],[Title]])</f>
        <v>Ms</v>
      </c>
      <c r="C367" s="32" t="str" cm="1">
        <f t="array" ref="C367">_xlfn.XLOOKUP(_xlfn.SINGLE(A:A),'Customer Name'!A:A,Table14_3[[#All],[First Name]])</f>
        <v>Drew T</v>
      </c>
      <c r="D367" s="32" t="str" cm="1">
        <f t="array" ref="D367">_xlfn.XLOOKUP(_xlfn.SINGLE(A:A),'Customer Name'!A:A,Table14_3[[#All],[Last Name]])</f>
        <v>Nicholson</v>
      </c>
      <c r="E367" s="32">
        <f>_xlfn.XLOOKUP(A:A,'Medical Examination'!A:A,'Medical Examination'!B:B)</f>
        <v>35.31</v>
      </c>
      <c r="F367" s="32">
        <f>_xlfn.XLOOKUP(A:A,'Medical Examination'!A:A,'Medical Examination'!C:C)</f>
        <v>9.0399999999999991</v>
      </c>
      <c r="G367" s="33" t="str">
        <f>_xlfn.XLOOKUP(A:A,'Medical Examination'!A:A,'Medical Examination'!D:D)</f>
        <v>No</v>
      </c>
      <c r="H367" s="33" t="str">
        <f>_xlfn.XLOOKUP(A:A,'Medical Examination'!A:A,'Medical Examination'!E:E)</f>
        <v>No</v>
      </c>
      <c r="I367" s="33" t="str">
        <f>_xlfn.XLOOKUP(A:A,'Medical Examination'!A:A,'Medical Examination'!F:F)</f>
        <v>No</v>
      </c>
      <c r="J367" s="33">
        <f>_xlfn.XLOOKUP(A:A,'Medical Examination'!A:A,'Medical Examination'!G:G)</f>
        <v>0</v>
      </c>
      <c r="K367" s="33" t="str">
        <f>_xlfn.XLOOKUP(A:A,'Medical Examination'!A:A,'Medical Examination'!H:H)</f>
        <v>No</v>
      </c>
      <c r="L367" s="32" t="str">
        <f>_xlfn.XLOOKUP(A:A,'Medical Examination'!A:A,'Medical Examination'!I:I)</f>
        <v>Obesity</v>
      </c>
      <c r="M367" s="31" t="str">
        <f>_xlfn.XLOOKUP(A:A,'Medical Examination'!A:A,'Medical Examination'!J:J)</f>
        <v>Diabetic</v>
      </c>
      <c r="N367" s="34">
        <f>_xlfn.XLOOKUP(Healthcare!A:A,Table4_2[Customer ID],Table4_2[Date of Birth])</f>
        <v>37596</v>
      </c>
      <c r="O367" s="35">
        <f>_xlfn.XLOOKUP(A:A,Table4_2[Customer ID],Table4_2[Charges])</f>
        <v>27724.29</v>
      </c>
      <c r="P367" s="33" t="str">
        <f>_xlfn.XLOOKUP(A:A,Table4_2[Customer ID],Table4_2[Hospital tier])</f>
        <v>tier - 1</v>
      </c>
      <c r="Q367" s="33" t="str">
        <f>_xlfn.XLOOKUP(A:A,'Hospital details'!A:A,'Hospital details'!F:F)</f>
        <v>tier - 3</v>
      </c>
      <c r="R367" s="33" t="str">
        <f>_xlfn.XLOOKUP(Healthcare!A:A,'Hospital details'!A:A,'Hospital details'!G:G)</f>
        <v>R1013</v>
      </c>
      <c r="S367" s="36">
        <f>_xlfn.XLOOKUP(A:A,'Hospital details'!A:A,'Hospital details'!H:H)</f>
        <v>20</v>
      </c>
      <c r="T367" s="8"/>
    </row>
    <row r="368" spans="1:20" ht="18" x14ac:dyDescent="0.35">
      <c r="A368" s="37" t="s">
        <v>372</v>
      </c>
      <c r="B368" s="31" t="str" cm="1">
        <f t="array" ref="B368">_xlfn.XLOOKUP(_xlfn.SINGLE(A:A),'Customer Name'!A:A,Table14_3[[#All],[Title]])</f>
        <v>Mr</v>
      </c>
      <c r="C368" s="32" t="str" cm="1">
        <f t="array" ref="C368">_xlfn.XLOOKUP(_xlfn.SINGLE(A:A),'Customer Name'!A:A,Table14_3[[#All],[First Name]])</f>
        <v>Austin W</v>
      </c>
      <c r="D368" s="32" t="str" cm="1">
        <f t="array" ref="D368">_xlfn.XLOOKUP(_xlfn.SINGLE(A:A),'Customer Name'!A:A,Table14_3[[#All],[Last Name]])</f>
        <v>Susmann</v>
      </c>
      <c r="E368" s="32">
        <f>_xlfn.XLOOKUP(A:A,'Medical Examination'!A:A,'Medical Examination'!B:B)</f>
        <v>27.04</v>
      </c>
      <c r="F368" s="32">
        <f>_xlfn.XLOOKUP(A:A,'Medical Examination'!A:A,'Medical Examination'!C:C)</f>
        <v>4.0999999999999996</v>
      </c>
      <c r="G368" s="33" t="str">
        <f>_xlfn.XLOOKUP(A:A,'Medical Examination'!A:A,'Medical Examination'!D:D)</f>
        <v>No</v>
      </c>
      <c r="H368" s="33" t="str">
        <f>_xlfn.XLOOKUP(A:A,'Medical Examination'!A:A,'Medical Examination'!E:E)</f>
        <v>No</v>
      </c>
      <c r="I368" s="33" t="str">
        <f>_xlfn.XLOOKUP(A:A,'Medical Examination'!A:A,'Medical Examination'!F:F)</f>
        <v>No</v>
      </c>
      <c r="J368" s="33">
        <f>_xlfn.XLOOKUP(A:A,'Medical Examination'!A:A,'Medical Examination'!G:G)</f>
        <v>1</v>
      </c>
      <c r="K368" s="33" t="str">
        <f>_xlfn.XLOOKUP(A:A,'Medical Examination'!A:A,'Medical Examination'!H:H)</f>
        <v>yes</v>
      </c>
      <c r="L368" s="32" t="str">
        <f>_xlfn.XLOOKUP(A:A,'Medical Examination'!A:A,'Medical Examination'!I:I)</f>
        <v>Overweight</v>
      </c>
      <c r="M368" s="31" t="str">
        <f>_xlfn.XLOOKUP(A:A,'Medical Examination'!A:A,'Medical Examination'!J:J)</f>
        <v>Normal</v>
      </c>
      <c r="N368" s="34">
        <f>_xlfn.XLOOKUP(Healthcare!A:A,Table4_2[Customer ID],Table4_2[Date of Birth])</f>
        <v>33788</v>
      </c>
      <c r="O368" s="35">
        <f>_xlfn.XLOOKUP(A:A,Table4_2[Customer ID],Table4_2[Charges])</f>
        <v>27696.11</v>
      </c>
      <c r="P368" s="33" t="str">
        <f>_xlfn.XLOOKUP(A:A,Table4_2[Customer ID],Table4_2[Hospital tier])</f>
        <v>tier - 1</v>
      </c>
      <c r="Q368" s="33" t="str">
        <f>_xlfn.XLOOKUP(A:A,'Hospital details'!A:A,'Hospital details'!F:F)</f>
        <v>tier - 2</v>
      </c>
      <c r="R368" s="33" t="str">
        <f>_xlfn.XLOOKUP(Healthcare!A:A,'Hospital details'!A:A,'Hospital details'!G:G)</f>
        <v>R1011</v>
      </c>
      <c r="S368" s="36">
        <f>_xlfn.XLOOKUP(A:A,'Hospital details'!A:A,'Hospital details'!H:H)</f>
        <v>30</v>
      </c>
      <c r="T368" s="8"/>
    </row>
    <row r="369" spans="1:20" ht="18" x14ac:dyDescent="0.35">
      <c r="A369" s="37" t="s">
        <v>373</v>
      </c>
      <c r="B369" s="31" t="str" cm="1">
        <f t="array" ref="B369">_xlfn.XLOOKUP(_xlfn.SINGLE(A:A),'Customer Name'!A:A,Table14_3[[#All],[Title]])</f>
        <v>Mr</v>
      </c>
      <c r="C369" s="32" t="str" cm="1">
        <f t="array" ref="C369">_xlfn.XLOOKUP(_xlfn.SINGLE(A:A),'Customer Name'!A:A,Table14_3[[#All],[First Name]])</f>
        <v>Berenice</v>
      </c>
      <c r="D369" s="32" t="str" cm="1">
        <f t="array" ref="D369">_xlfn.XLOOKUP(_xlfn.SINGLE(A:A),'Customer Name'!A:A,Table14_3[[#All],[Last Name]])</f>
        <v>Harsh</v>
      </c>
      <c r="E369" s="32">
        <f>_xlfn.XLOOKUP(A:A,'Medical Examination'!A:A,'Medical Examination'!B:B)</f>
        <v>30.23</v>
      </c>
      <c r="F369" s="32">
        <f>_xlfn.XLOOKUP(A:A,'Medical Examination'!A:A,'Medical Examination'!C:C)</f>
        <v>4.2300000000000004</v>
      </c>
      <c r="G369" s="33" t="str">
        <f>_xlfn.XLOOKUP(A:A,'Medical Examination'!A:A,'Medical Examination'!D:D)</f>
        <v>yes</v>
      </c>
      <c r="H369" s="33" t="str">
        <f>_xlfn.XLOOKUP(A:A,'Medical Examination'!A:A,'Medical Examination'!E:E)</f>
        <v>No</v>
      </c>
      <c r="I369" s="33" t="str">
        <f>_xlfn.XLOOKUP(A:A,'Medical Examination'!A:A,'Medical Examination'!F:F)</f>
        <v>Yes</v>
      </c>
      <c r="J369" s="33">
        <f>_xlfn.XLOOKUP(A:A,'Medical Examination'!A:A,'Medical Examination'!G:G)</f>
        <v>1</v>
      </c>
      <c r="K369" s="33" t="str">
        <f>_xlfn.XLOOKUP(A:A,'Medical Examination'!A:A,'Medical Examination'!H:H)</f>
        <v>yes</v>
      </c>
      <c r="L369" s="32" t="str">
        <f>_xlfn.XLOOKUP(A:A,'Medical Examination'!A:A,'Medical Examination'!I:I)</f>
        <v>Obesity</v>
      </c>
      <c r="M369" s="31" t="str">
        <f>_xlfn.XLOOKUP(A:A,'Medical Examination'!A:A,'Medical Examination'!J:J)</f>
        <v>Normal</v>
      </c>
      <c r="N369" s="34">
        <f>_xlfn.XLOOKUP(Healthcare!A:A,Table4_2[Customer ID],Table4_2[Date of Birth])</f>
        <v>35710</v>
      </c>
      <c r="O369" s="35">
        <f>_xlfn.XLOOKUP(A:A,Table4_2[Customer ID],Table4_2[Charges])</f>
        <v>27625.17</v>
      </c>
      <c r="P369" s="33" t="str">
        <f>_xlfn.XLOOKUP(A:A,Table4_2[Customer ID],Table4_2[Hospital tier])</f>
        <v>tier - 1</v>
      </c>
      <c r="Q369" s="33" t="str">
        <f>_xlfn.XLOOKUP(A:A,'Hospital details'!A:A,'Hospital details'!F:F)</f>
        <v>tier - 1</v>
      </c>
      <c r="R369" s="33" t="str">
        <f>_xlfn.XLOOKUP(Healthcare!A:A,'Hospital details'!A:A,'Hospital details'!G:G)</f>
        <v>R1011</v>
      </c>
      <c r="S369" s="36">
        <f>_xlfn.XLOOKUP(A:A,'Hospital details'!A:A,'Hospital details'!H:H)</f>
        <v>25</v>
      </c>
      <c r="T369" s="8"/>
    </row>
    <row r="370" spans="1:20" ht="18" x14ac:dyDescent="0.35">
      <c r="A370" s="37" t="s">
        <v>374</v>
      </c>
      <c r="B370" s="31" t="str" cm="1">
        <f t="array" ref="B370">_xlfn.XLOOKUP(_xlfn.SINGLE(A:A),'Customer Name'!A:A,Table14_3[[#All],[Title]])</f>
        <v>Ms</v>
      </c>
      <c r="C370" s="32" t="str" cm="1">
        <f t="array" ref="C370">_xlfn.XLOOKUP(_xlfn.SINGLE(A:A),'Customer Name'!A:A,Table14_3[[#All],[First Name]])</f>
        <v>Kenneth A</v>
      </c>
      <c r="D370" s="32" t="str" cm="1">
        <f t="array" ref="D370">_xlfn.XLOOKUP(_xlfn.SINGLE(A:A),'Customer Name'!A:A,Table14_3[[#All],[Last Name]])</f>
        <v>Pocasangre</v>
      </c>
      <c r="E370" s="32">
        <f>_xlfn.XLOOKUP(A:A,'Medical Examination'!A:A,'Medical Examination'!B:B)</f>
        <v>30.6</v>
      </c>
      <c r="F370" s="32">
        <f>_xlfn.XLOOKUP(A:A,'Medical Examination'!A:A,'Medical Examination'!C:C)</f>
        <v>6.48</v>
      </c>
      <c r="G370" s="33" t="str">
        <f>_xlfn.XLOOKUP(A:A,'Medical Examination'!A:A,'Medical Examination'!D:D)</f>
        <v>yes</v>
      </c>
      <c r="H370" s="33" t="str">
        <f>_xlfn.XLOOKUP(A:A,'Medical Examination'!A:A,'Medical Examination'!E:E)</f>
        <v>No</v>
      </c>
      <c r="I370" s="33" t="str">
        <f>_xlfn.XLOOKUP(A:A,'Medical Examination'!A:A,'Medical Examination'!F:F)</f>
        <v>Yes</v>
      </c>
      <c r="J370" s="33">
        <f>_xlfn.XLOOKUP(A:A,'Medical Examination'!A:A,'Medical Examination'!G:G)</f>
        <v>1</v>
      </c>
      <c r="K370" s="33" t="str">
        <f>_xlfn.XLOOKUP(A:A,'Medical Examination'!A:A,'Medical Examination'!H:H)</f>
        <v>yes</v>
      </c>
      <c r="L370" s="32" t="str">
        <f>_xlfn.XLOOKUP(A:A,'Medical Examination'!A:A,'Medical Examination'!I:I)</f>
        <v>Obesity</v>
      </c>
      <c r="M370" s="31" t="str">
        <f>_xlfn.XLOOKUP(A:A,'Medical Examination'!A:A,'Medical Examination'!J:J)</f>
        <v>Prediabetic</v>
      </c>
      <c r="N370" s="34">
        <f>_xlfn.XLOOKUP(Healthcare!A:A,Table4_2[Customer ID],Table4_2[Date of Birth])</f>
        <v>35682</v>
      </c>
      <c r="O370" s="35">
        <f>_xlfn.XLOOKUP(A:A,Table4_2[Customer ID],Table4_2[Charges])</f>
        <v>27619.360000000001</v>
      </c>
      <c r="P370" s="33" t="str">
        <f>_xlfn.XLOOKUP(A:A,Table4_2[Customer ID],Table4_2[Hospital tier])</f>
        <v>tier - 2</v>
      </c>
      <c r="Q370" s="33" t="str">
        <f>_xlfn.XLOOKUP(A:A,'Hospital details'!A:A,'Hospital details'!F:F)</f>
        <v>tier - 3</v>
      </c>
      <c r="R370" s="33" t="str">
        <f>_xlfn.XLOOKUP(Healthcare!A:A,'Hospital details'!A:A,'Hospital details'!G:G)</f>
        <v>R1011</v>
      </c>
      <c r="S370" s="36">
        <f>_xlfn.XLOOKUP(A:A,'Hospital details'!A:A,'Hospital details'!H:H)</f>
        <v>25</v>
      </c>
      <c r="T370" s="8"/>
    </row>
    <row r="371" spans="1:20" ht="18" x14ac:dyDescent="0.35">
      <c r="A371" s="37" t="s">
        <v>375</v>
      </c>
      <c r="B371" s="31" t="str" cm="1">
        <f t="array" ref="B371">_xlfn.XLOOKUP(_xlfn.SINGLE(A:A),'Customer Name'!A:A,Table14_3[[#All],[Title]])</f>
        <v>Mr</v>
      </c>
      <c r="C371" s="32" t="str" cm="1">
        <f t="array" ref="C371">_xlfn.XLOOKUP(_xlfn.SINGLE(A:A),'Customer Name'!A:A,Table14_3[[#All],[First Name]])</f>
        <v>Miguel</v>
      </c>
      <c r="D371" s="32" t="str" cm="1">
        <f t="array" ref="D371">_xlfn.XLOOKUP(_xlfn.SINGLE(A:A),'Customer Name'!A:A,Table14_3[[#All],[Last Name]])</f>
        <v>Martinez Lopez</v>
      </c>
      <c r="E371" s="32">
        <f>_xlfn.XLOOKUP(A:A,'Medical Examination'!A:A,'Medical Examination'!B:B)</f>
        <v>26.8</v>
      </c>
      <c r="F371" s="32">
        <f>_xlfn.XLOOKUP(A:A,'Medical Examination'!A:A,'Medical Examination'!C:C)</f>
        <v>5.53</v>
      </c>
      <c r="G371" s="33" t="str">
        <f>_xlfn.XLOOKUP(A:A,'Medical Examination'!A:A,'Medical Examination'!D:D)</f>
        <v>No</v>
      </c>
      <c r="H371" s="33" t="str">
        <f>_xlfn.XLOOKUP(A:A,'Medical Examination'!A:A,'Medical Examination'!E:E)</f>
        <v>No</v>
      </c>
      <c r="I371" s="33" t="str">
        <f>_xlfn.XLOOKUP(A:A,'Medical Examination'!A:A,'Medical Examination'!F:F)</f>
        <v>No</v>
      </c>
      <c r="J371" s="33">
        <f>_xlfn.XLOOKUP(A:A,'Medical Examination'!A:A,'Medical Examination'!G:G)</f>
        <v>1</v>
      </c>
      <c r="K371" s="33" t="str">
        <f>_xlfn.XLOOKUP(A:A,'Medical Examination'!A:A,'Medical Examination'!H:H)</f>
        <v>yes</v>
      </c>
      <c r="L371" s="32" t="str">
        <f>_xlfn.XLOOKUP(A:A,'Medical Examination'!A:A,'Medical Examination'!I:I)</f>
        <v>Overweight</v>
      </c>
      <c r="M371" s="31" t="str">
        <f>_xlfn.XLOOKUP(A:A,'Medical Examination'!A:A,'Medical Examination'!J:J)</f>
        <v>Normal</v>
      </c>
      <c r="N371" s="34">
        <f>_xlfn.XLOOKUP(Healthcare!A:A,Table4_2[Customer ID],Table4_2[Date of Birth])</f>
        <v>33766</v>
      </c>
      <c r="O371" s="35">
        <f>_xlfn.XLOOKUP(A:A,Table4_2[Customer ID],Table4_2[Charges])</f>
        <v>27614.71</v>
      </c>
      <c r="P371" s="33" t="str">
        <f>_xlfn.XLOOKUP(A:A,Table4_2[Customer ID],Table4_2[Hospital tier])</f>
        <v>tier - 2</v>
      </c>
      <c r="Q371" s="33" t="str">
        <f>_xlfn.XLOOKUP(A:A,'Hospital details'!A:A,'Hospital details'!F:F)</f>
        <v>tier - 3</v>
      </c>
      <c r="R371" s="33" t="str">
        <f>_xlfn.XLOOKUP(Healthcare!A:A,'Hospital details'!A:A,'Hospital details'!G:G)</f>
        <v>R1011</v>
      </c>
      <c r="S371" s="36">
        <f>_xlfn.XLOOKUP(A:A,'Hospital details'!A:A,'Hospital details'!H:H)</f>
        <v>30</v>
      </c>
      <c r="T371" s="8"/>
    </row>
    <row r="372" spans="1:20" ht="18" x14ac:dyDescent="0.35">
      <c r="A372" s="37" t="s">
        <v>376</v>
      </c>
      <c r="B372" s="31" t="str" cm="1">
        <f t="array" ref="B372">_xlfn.XLOOKUP(_xlfn.SINGLE(A:A),'Customer Name'!A:A,Table14_3[[#All],[Title]])</f>
        <v>Mr</v>
      </c>
      <c r="C372" s="32" t="str" cm="1">
        <f t="array" ref="C372">_xlfn.XLOOKUP(_xlfn.SINGLE(A:A),'Customer Name'!A:A,Table14_3[[#All],[First Name]])</f>
        <v>Hadley T</v>
      </c>
      <c r="D372" s="32" t="str" cm="1">
        <f t="array" ref="D372">_xlfn.XLOOKUP(_xlfn.SINGLE(A:A),'Customer Name'!A:A,Table14_3[[#All],[Last Name]])</f>
        <v>Riegel</v>
      </c>
      <c r="E372" s="32">
        <f>_xlfn.XLOOKUP(A:A,'Medical Examination'!A:A,'Medical Examination'!B:B)</f>
        <v>16.86</v>
      </c>
      <c r="F372" s="32">
        <f>_xlfn.XLOOKUP(A:A,'Medical Examination'!A:A,'Medical Examination'!C:C)</f>
        <v>4.07</v>
      </c>
      <c r="G372" s="33" t="str">
        <f>_xlfn.XLOOKUP(A:A,'Medical Examination'!A:A,'Medical Examination'!D:D)</f>
        <v>yes</v>
      </c>
      <c r="H372" s="33" t="str">
        <f>_xlfn.XLOOKUP(A:A,'Medical Examination'!A:A,'Medical Examination'!E:E)</f>
        <v>No</v>
      </c>
      <c r="I372" s="33" t="str">
        <f>_xlfn.XLOOKUP(A:A,'Medical Examination'!A:A,'Medical Examination'!F:F)</f>
        <v>No</v>
      </c>
      <c r="J372" s="33">
        <f>_xlfn.XLOOKUP(A:A,'Medical Examination'!A:A,'Medical Examination'!G:G)</f>
        <v>0</v>
      </c>
      <c r="K372" s="33" t="str">
        <f>_xlfn.XLOOKUP(A:A,'Medical Examination'!A:A,'Medical Examination'!H:H)</f>
        <v>yes</v>
      </c>
      <c r="L372" s="32" t="str">
        <f>_xlfn.XLOOKUP(A:A,'Medical Examination'!A:A,'Medical Examination'!I:I)</f>
        <v>Under  Weight</v>
      </c>
      <c r="M372" s="31" t="str">
        <f>_xlfn.XLOOKUP(A:A,'Medical Examination'!A:A,'Medical Examination'!J:J)</f>
        <v>Normal</v>
      </c>
      <c r="N372" s="34">
        <f>_xlfn.XLOOKUP(Healthcare!A:A,Table4_2[Customer ID],Table4_2[Date of Birth])</f>
        <v>31357</v>
      </c>
      <c r="O372" s="35">
        <f>_xlfn.XLOOKUP(A:A,Table4_2[Customer ID],Table4_2[Charges])</f>
        <v>27598.93</v>
      </c>
      <c r="P372" s="33" t="str">
        <f>_xlfn.XLOOKUP(A:A,Table4_2[Customer ID],Table4_2[Hospital tier])</f>
        <v>tier - 2</v>
      </c>
      <c r="Q372" s="33" t="str">
        <f>_xlfn.XLOOKUP(A:A,'Hospital details'!A:A,'Hospital details'!F:F)</f>
        <v>tier - 1</v>
      </c>
      <c r="R372" s="33" t="str">
        <f>_xlfn.XLOOKUP(Healthcare!A:A,'Hospital details'!A:A,'Hospital details'!G:G)</f>
        <v>R1011</v>
      </c>
      <c r="S372" s="36">
        <f>_xlfn.XLOOKUP(A:A,'Hospital details'!A:A,'Hospital details'!H:H)</f>
        <v>37</v>
      </c>
      <c r="T372" s="8"/>
    </row>
    <row r="373" spans="1:20" ht="18" x14ac:dyDescent="0.35">
      <c r="A373" s="37" t="s">
        <v>377</v>
      </c>
      <c r="B373" s="31" t="str" cm="1">
        <f t="array" ref="B373">_xlfn.XLOOKUP(_xlfn.SINGLE(A:A),'Customer Name'!A:A,Table14_3[[#All],[Title]])</f>
        <v>Ms</v>
      </c>
      <c r="C373" s="32" t="str" cm="1">
        <f t="array" ref="C373">_xlfn.XLOOKUP(_xlfn.SINGLE(A:A),'Customer Name'!A:A,Table14_3[[#All],[First Name]])</f>
        <v>Taylor</v>
      </c>
      <c r="D373" s="32" t="str" cm="1">
        <f t="array" ref="D373">_xlfn.XLOOKUP(_xlfn.SINGLE(A:A),'Customer Name'!A:A,Table14_3[[#All],[Last Name]])</f>
        <v>Monson</v>
      </c>
      <c r="E373" s="32">
        <f>_xlfn.XLOOKUP(A:A,'Medical Examination'!A:A,'Medical Examination'!B:B)</f>
        <v>16.3</v>
      </c>
      <c r="F373" s="32">
        <f>_xlfn.XLOOKUP(A:A,'Medical Examination'!A:A,'Medical Examination'!C:C)</f>
        <v>5.51</v>
      </c>
      <c r="G373" s="33" t="str">
        <f>_xlfn.XLOOKUP(A:A,'Medical Examination'!A:A,'Medical Examination'!D:D)</f>
        <v>No</v>
      </c>
      <c r="H373" s="33" t="str">
        <f>_xlfn.XLOOKUP(A:A,'Medical Examination'!A:A,'Medical Examination'!E:E)</f>
        <v>No</v>
      </c>
      <c r="I373" s="33" t="str">
        <f>_xlfn.XLOOKUP(A:A,'Medical Examination'!A:A,'Medical Examination'!F:F)</f>
        <v>No</v>
      </c>
      <c r="J373" s="33">
        <f>_xlfn.XLOOKUP(A:A,'Medical Examination'!A:A,'Medical Examination'!G:G)</f>
        <v>1</v>
      </c>
      <c r="K373" s="33" t="str">
        <f>_xlfn.XLOOKUP(A:A,'Medical Examination'!A:A,'Medical Examination'!H:H)</f>
        <v>yes</v>
      </c>
      <c r="L373" s="32" t="str">
        <f>_xlfn.XLOOKUP(A:A,'Medical Examination'!A:A,'Medical Examination'!I:I)</f>
        <v>Under  Weight</v>
      </c>
      <c r="M373" s="31" t="str">
        <f>_xlfn.XLOOKUP(A:A,'Medical Examination'!A:A,'Medical Examination'!J:J)</f>
        <v>Normal</v>
      </c>
      <c r="N373" s="34">
        <f>_xlfn.XLOOKUP(Healthcare!A:A,Table4_2[Customer ID],Table4_2[Date of Birth])</f>
        <v>30885</v>
      </c>
      <c r="O373" s="35">
        <f>_xlfn.XLOOKUP(A:A,Table4_2[Customer ID],Table4_2[Charges])</f>
        <v>27534.53</v>
      </c>
      <c r="P373" s="33" t="str">
        <f>_xlfn.XLOOKUP(A:A,Table4_2[Customer ID],Table4_2[Hospital tier])</f>
        <v>tier - 2</v>
      </c>
      <c r="Q373" s="33" t="str">
        <f>_xlfn.XLOOKUP(A:A,'Hospital details'!A:A,'Hospital details'!F:F)</f>
        <v>tier - 2</v>
      </c>
      <c r="R373" s="33" t="str">
        <f>_xlfn.XLOOKUP(Healthcare!A:A,'Hospital details'!A:A,'Hospital details'!G:G)</f>
        <v>R1011</v>
      </c>
      <c r="S373" s="36">
        <f>_xlfn.XLOOKUP(A:A,'Hospital details'!A:A,'Hospital details'!H:H)</f>
        <v>38</v>
      </c>
      <c r="T373" s="8"/>
    </row>
    <row r="374" spans="1:20" ht="18" x14ac:dyDescent="0.35">
      <c r="A374" s="37" t="s">
        <v>378</v>
      </c>
      <c r="B374" s="31" t="str" cm="1">
        <f t="array" ref="B374">_xlfn.XLOOKUP(_xlfn.SINGLE(A:A),'Customer Name'!A:A,Table14_3[[#All],[Title]])</f>
        <v>Ms</v>
      </c>
      <c r="C374" s="32" t="str" cm="1">
        <f t="array" ref="C374">_xlfn.XLOOKUP(_xlfn.SINGLE(A:A),'Customer Name'!A:A,Table14_3[[#All],[First Name]])</f>
        <v>Tenielle M</v>
      </c>
      <c r="D374" s="32" t="str" cm="1">
        <f t="array" ref="D374">_xlfn.XLOOKUP(_xlfn.SINGLE(A:A),'Customer Name'!A:A,Table14_3[[#All],[Last Name]])</f>
        <v>Klubben</v>
      </c>
      <c r="E374" s="32">
        <f>_xlfn.XLOOKUP(A:A,'Medical Examination'!A:A,'Medical Examination'!B:B)</f>
        <v>29.81</v>
      </c>
      <c r="F374" s="32">
        <f>_xlfn.XLOOKUP(A:A,'Medical Examination'!A:A,'Medical Examination'!C:C)</f>
        <v>11.66</v>
      </c>
      <c r="G374" s="33" t="str">
        <f>_xlfn.XLOOKUP(A:A,'Medical Examination'!A:A,'Medical Examination'!D:D)</f>
        <v>No</v>
      </c>
      <c r="H374" s="33" t="str">
        <f>_xlfn.XLOOKUP(A:A,'Medical Examination'!A:A,'Medical Examination'!E:E)</f>
        <v>No</v>
      </c>
      <c r="I374" s="33" t="str">
        <f>_xlfn.XLOOKUP(A:A,'Medical Examination'!A:A,'Medical Examination'!F:F)</f>
        <v>No</v>
      </c>
      <c r="J374" s="33">
        <f>_xlfn.XLOOKUP(A:A,'Medical Examination'!A:A,'Medical Examination'!G:G)</f>
        <v>0</v>
      </c>
      <c r="K374" s="33" t="str">
        <f>_xlfn.XLOOKUP(A:A,'Medical Examination'!A:A,'Medical Examination'!H:H)</f>
        <v>yes</v>
      </c>
      <c r="L374" s="32" t="str">
        <f>_xlfn.XLOOKUP(A:A,'Medical Examination'!A:A,'Medical Examination'!I:I)</f>
        <v>Overweight</v>
      </c>
      <c r="M374" s="31" t="str">
        <f>_xlfn.XLOOKUP(A:A,'Medical Examination'!A:A,'Medical Examination'!J:J)</f>
        <v>Diabetic</v>
      </c>
      <c r="N374" s="34">
        <f>_xlfn.XLOOKUP(Healthcare!A:A,Table4_2[Customer ID],Table4_2[Date of Birth])</f>
        <v>24034</v>
      </c>
      <c r="O374" s="35">
        <f>_xlfn.XLOOKUP(A:A,Table4_2[Customer ID],Table4_2[Charges])</f>
        <v>27533.91</v>
      </c>
      <c r="P374" s="33" t="str">
        <f>_xlfn.XLOOKUP(A:A,Table4_2[Customer ID],Table4_2[Hospital tier])</f>
        <v>tier - 2</v>
      </c>
      <c r="Q374" s="33" t="str">
        <f>_xlfn.XLOOKUP(A:A,'Hospital details'!A:A,'Hospital details'!F:F)</f>
        <v>tier - 3</v>
      </c>
      <c r="R374" s="33" t="str">
        <f>_xlfn.XLOOKUP(Healthcare!A:A,'Hospital details'!A:A,'Hospital details'!G:G)</f>
        <v>R1013</v>
      </c>
      <c r="S374" s="36">
        <f>_xlfn.XLOOKUP(A:A,'Hospital details'!A:A,'Hospital details'!H:H)</f>
        <v>57</v>
      </c>
      <c r="T374" s="8"/>
    </row>
    <row r="375" spans="1:20" ht="18" x14ac:dyDescent="0.35">
      <c r="A375" s="37" t="s">
        <v>379</v>
      </c>
      <c r="B375" s="31" t="str" cm="1">
        <f t="array" ref="B375">_xlfn.XLOOKUP(_xlfn.SINGLE(A:A),'Customer Name'!A:A,Table14_3[[#All],[Title]])</f>
        <v>Mr</v>
      </c>
      <c r="C375" s="32" t="str" cm="1">
        <f t="array" ref="C375">_xlfn.XLOOKUP(_xlfn.SINGLE(A:A),'Customer Name'!A:A,Table14_3[[#All],[First Name]])</f>
        <v>Andrea</v>
      </c>
      <c r="D375" s="32" t="str" cm="1">
        <f t="array" ref="D375">_xlfn.XLOOKUP(_xlfn.SINGLE(A:A),'Customer Name'!A:A,Table14_3[[#All],[Last Name]])</f>
        <v>Mascaro</v>
      </c>
      <c r="E375" s="32">
        <f>_xlfn.XLOOKUP(A:A,'Medical Examination'!A:A,'Medical Examination'!B:B)</f>
        <v>16.329999999999998</v>
      </c>
      <c r="F375" s="32">
        <f>_xlfn.XLOOKUP(A:A,'Medical Examination'!A:A,'Medical Examination'!C:C)</f>
        <v>7.26</v>
      </c>
      <c r="G375" s="33" t="str">
        <f>_xlfn.XLOOKUP(A:A,'Medical Examination'!A:A,'Medical Examination'!D:D)</f>
        <v>yes</v>
      </c>
      <c r="H375" s="33" t="str">
        <f>_xlfn.XLOOKUP(A:A,'Medical Examination'!A:A,'Medical Examination'!E:E)</f>
        <v>No</v>
      </c>
      <c r="I375" s="33" t="str">
        <f>_xlfn.XLOOKUP(A:A,'Medical Examination'!A:A,'Medical Examination'!F:F)</f>
        <v>No</v>
      </c>
      <c r="J375" s="33">
        <f>_xlfn.XLOOKUP(A:A,'Medical Examination'!A:A,'Medical Examination'!G:G)</f>
        <v>0</v>
      </c>
      <c r="K375" s="33" t="str">
        <f>_xlfn.XLOOKUP(A:A,'Medical Examination'!A:A,'Medical Examination'!H:H)</f>
        <v>yes</v>
      </c>
      <c r="L375" s="32" t="str">
        <f>_xlfn.XLOOKUP(A:A,'Medical Examination'!A:A,'Medical Examination'!I:I)</f>
        <v>Under  Weight</v>
      </c>
      <c r="M375" s="31" t="str">
        <f>_xlfn.XLOOKUP(A:A,'Medical Examination'!A:A,'Medical Examination'!J:J)</f>
        <v>Diabetic</v>
      </c>
      <c r="N375" s="34">
        <f>_xlfn.XLOOKUP(Healthcare!A:A,Table4_2[Customer ID],Table4_2[Date of Birth])</f>
        <v>29862</v>
      </c>
      <c r="O375" s="35">
        <f>_xlfn.XLOOKUP(A:A,Table4_2[Customer ID],Table4_2[Charges])</f>
        <v>27495.59</v>
      </c>
      <c r="P375" s="33" t="str">
        <f>_xlfn.XLOOKUP(A:A,Table4_2[Customer ID],Table4_2[Hospital tier])</f>
        <v>tier - 2</v>
      </c>
      <c r="Q375" s="33" t="str">
        <f>_xlfn.XLOOKUP(A:A,'Hospital details'!A:A,'Hospital details'!F:F)</f>
        <v>tier - 1</v>
      </c>
      <c r="R375" s="33" t="str">
        <f>_xlfn.XLOOKUP(Healthcare!A:A,'Hospital details'!A:A,'Hospital details'!G:G)</f>
        <v>R1011</v>
      </c>
      <c r="S375" s="36">
        <f>_xlfn.XLOOKUP(A:A,'Hospital details'!A:A,'Hospital details'!H:H)</f>
        <v>41</v>
      </c>
      <c r="T375" s="8"/>
    </row>
    <row r="376" spans="1:20" ht="18" x14ac:dyDescent="0.35">
      <c r="A376" s="37" t="s">
        <v>380</v>
      </c>
      <c r="B376" s="31" t="str" cm="1">
        <f t="array" ref="B376">_xlfn.XLOOKUP(_xlfn.SINGLE(A:A),'Customer Name'!A:A,Table14_3[[#All],[Title]])</f>
        <v>Mr</v>
      </c>
      <c r="C376" s="32" t="str" cm="1">
        <f t="array" ref="C376">_xlfn.XLOOKUP(_xlfn.SINGLE(A:A),'Customer Name'!A:A,Table14_3[[#All],[First Name]])</f>
        <v>Nora P</v>
      </c>
      <c r="D376" s="32" t="str" cm="1">
        <f t="array" ref="D376">_xlfn.XLOOKUP(_xlfn.SINGLE(A:A),'Customer Name'!A:A,Table14_3[[#All],[Last Name]])</f>
        <v>Norvell</v>
      </c>
      <c r="E376" s="32">
        <f>_xlfn.XLOOKUP(A:A,'Medical Examination'!A:A,'Medical Examination'!B:B)</f>
        <v>16.37</v>
      </c>
      <c r="F376" s="32">
        <f>_xlfn.XLOOKUP(A:A,'Medical Examination'!A:A,'Medical Examination'!C:C)</f>
        <v>4.79</v>
      </c>
      <c r="G376" s="33" t="str">
        <f>_xlfn.XLOOKUP(A:A,'Medical Examination'!A:A,'Medical Examination'!D:D)</f>
        <v>yes</v>
      </c>
      <c r="H376" s="33" t="str">
        <f>_xlfn.XLOOKUP(A:A,'Medical Examination'!A:A,'Medical Examination'!E:E)</f>
        <v>No</v>
      </c>
      <c r="I376" s="33" t="str">
        <f>_xlfn.XLOOKUP(A:A,'Medical Examination'!A:A,'Medical Examination'!F:F)</f>
        <v>No</v>
      </c>
      <c r="J376" s="33">
        <f>_xlfn.XLOOKUP(A:A,'Medical Examination'!A:A,'Medical Examination'!G:G)</f>
        <v>0</v>
      </c>
      <c r="K376" s="33" t="str">
        <f>_xlfn.XLOOKUP(A:A,'Medical Examination'!A:A,'Medical Examination'!H:H)</f>
        <v>yes</v>
      </c>
      <c r="L376" s="32" t="str">
        <f>_xlfn.XLOOKUP(A:A,'Medical Examination'!A:A,'Medical Examination'!I:I)</f>
        <v>Under  Weight</v>
      </c>
      <c r="M376" s="31" t="str">
        <f>_xlfn.XLOOKUP(A:A,'Medical Examination'!A:A,'Medical Examination'!J:J)</f>
        <v>Normal</v>
      </c>
      <c r="N376" s="34">
        <f>_xlfn.XLOOKUP(Healthcare!A:A,Table4_2[Customer ID],Table4_2[Date of Birth])</f>
        <v>31386</v>
      </c>
      <c r="O376" s="35">
        <f>_xlfn.XLOOKUP(A:A,Table4_2[Customer ID],Table4_2[Charges])</f>
        <v>27432.73</v>
      </c>
      <c r="P376" s="33" t="str">
        <f>_xlfn.XLOOKUP(A:A,Table4_2[Customer ID],Table4_2[Hospital tier])</f>
        <v>tier - 2</v>
      </c>
      <c r="Q376" s="33" t="str">
        <f>_xlfn.XLOOKUP(A:A,'Hospital details'!A:A,'Hospital details'!F:F)</f>
        <v>tier - 1</v>
      </c>
      <c r="R376" s="33" t="str">
        <f>_xlfn.XLOOKUP(Healthcare!A:A,'Hospital details'!A:A,'Hospital details'!G:G)</f>
        <v>R1011</v>
      </c>
      <c r="S376" s="36">
        <f>_xlfn.XLOOKUP(A:A,'Hospital details'!A:A,'Hospital details'!H:H)</f>
        <v>37</v>
      </c>
      <c r="T376" s="8"/>
    </row>
    <row r="377" spans="1:20" ht="18" x14ac:dyDescent="0.35">
      <c r="A377" s="37" t="s">
        <v>381</v>
      </c>
      <c r="B377" s="31" t="str" cm="1">
        <f t="array" ref="B377">_xlfn.XLOOKUP(_xlfn.SINGLE(A:A),'Customer Name'!A:A,Table14_3[[#All],[Title]])</f>
        <v>Ms</v>
      </c>
      <c r="C377" s="32" t="str" cm="1">
        <f t="array" ref="C377">_xlfn.XLOOKUP(_xlfn.SINGLE(A:A),'Customer Name'!A:A,Table14_3[[#All],[First Name]])</f>
        <v>Zachary</v>
      </c>
      <c r="D377" s="32" t="str" cm="1">
        <f t="array" ref="D377">_xlfn.XLOOKUP(_xlfn.SINGLE(A:A),'Customer Name'!A:A,Table14_3[[#All],[Last Name]])</f>
        <v>Ornelas</v>
      </c>
      <c r="E377" s="32">
        <f>_xlfn.XLOOKUP(A:A,'Medical Examination'!A:A,'Medical Examination'!B:B)</f>
        <v>22.42</v>
      </c>
      <c r="F377" s="32">
        <f>_xlfn.XLOOKUP(A:A,'Medical Examination'!A:A,'Medical Examination'!C:C)</f>
        <v>4.68</v>
      </c>
      <c r="G377" s="33" t="str">
        <f>_xlfn.XLOOKUP(A:A,'Medical Examination'!A:A,'Medical Examination'!D:D)</f>
        <v>yes</v>
      </c>
      <c r="H377" s="33" t="str">
        <f>_xlfn.XLOOKUP(A:A,'Medical Examination'!A:A,'Medical Examination'!E:E)</f>
        <v>No</v>
      </c>
      <c r="I377" s="33" t="str">
        <f>_xlfn.XLOOKUP(A:A,'Medical Examination'!A:A,'Medical Examination'!F:F)</f>
        <v>No</v>
      </c>
      <c r="J377" s="33">
        <f>_xlfn.XLOOKUP(A:A,'Medical Examination'!A:A,'Medical Examination'!G:G)</f>
        <v>1</v>
      </c>
      <c r="K377" s="33" t="str">
        <f>_xlfn.XLOOKUP(A:A,'Medical Examination'!A:A,'Medical Examination'!H:H)</f>
        <v>No</v>
      </c>
      <c r="L377" s="32" t="str">
        <f>_xlfn.XLOOKUP(A:A,'Medical Examination'!A:A,'Medical Examination'!I:I)</f>
        <v>Normal Weight</v>
      </c>
      <c r="M377" s="31" t="str">
        <f>_xlfn.XLOOKUP(A:A,'Medical Examination'!A:A,'Medical Examination'!J:J)</f>
        <v>Normal</v>
      </c>
      <c r="N377" s="34">
        <f>_xlfn.XLOOKUP(Healthcare!A:A,Table4_2[Customer ID],Table4_2[Date of Birth])</f>
        <v>32401</v>
      </c>
      <c r="O377" s="35">
        <f>_xlfn.XLOOKUP(A:A,Table4_2[Customer ID],Table4_2[Charges])</f>
        <v>27375.9</v>
      </c>
      <c r="P377" s="33" t="str">
        <f>_xlfn.XLOOKUP(A:A,Table4_2[Customer ID],Table4_2[Hospital tier])</f>
        <v>tier - 2</v>
      </c>
      <c r="Q377" s="33" t="str">
        <f>_xlfn.XLOOKUP(A:A,'Hospital details'!A:A,'Hospital details'!F:F)</f>
        <v>tier - 3</v>
      </c>
      <c r="R377" s="33" t="str">
        <f>_xlfn.XLOOKUP(Healthcare!A:A,'Hospital details'!A:A,'Hospital details'!G:G)</f>
        <v>R1015</v>
      </c>
      <c r="S377" s="36">
        <f>_xlfn.XLOOKUP(A:A,'Hospital details'!A:A,'Hospital details'!H:H)</f>
        <v>34</v>
      </c>
      <c r="T377" s="8"/>
    </row>
    <row r="378" spans="1:20" ht="18" x14ac:dyDescent="0.35">
      <c r="A378" s="37" t="s">
        <v>382</v>
      </c>
      <c r="B378" s="31" t="str" cm="1">
        <f t="array" ref="B378">_xlfn.XLOOKUP(_xlfn.SINGLE(A:A),'Customer Name'!A:A,Table14_3[[#All],[Title]])</f>
        <v>Mr</v>
      </c>
      <c r="C378" s="32" t="str" cm="1">
        <f t="array" ref="C378">_xlfn.XLOOKUP(_xlfn.SINGLE(A:A),'Customer Name'!A:A,Table14_3[[#All],[First Name]])</f>
        <v>Michael</v>
      </c>
      <c r="D378" s="32" t="str" cm="1">
        <f t="array" ref="D378">_xlfn.XLOOKUP(_xlfn.SINGLE(A:A),'Customer Name'!A:A,Table14_3[[#All],[Last Name]])</f>
        <v>Fitzpatrick</v>
      </c>
      <c r="E378" s="32">
        <f>_xlfn.XLOOKUP(A:A,'Medical Examination'!A:A,'Medical Examination'!B:B)</f>
        <v>31.35</v>
      </c>
      <c r="F378" s="32">
        <f>_xlfn.XLOOKUP(A:A,'Medical Examination'!A:A,'Medical Examination'!C:C)</f>
        <v>4.33</v>
      </c>
      <c r="G378" s="33" t="str">
        <f>_xlfn.XLOOKUP(A:A,'Medical Examination'!A:A,'Medical Examination'!D:D)</f>
        <v>yes</v>
      </c>
      <c r="H378" s="33" t="str">
        <f>_xlfn.XLOOKUP(A:A,'Medical Examination'!A:A,'Medical Examination'!E:E)</f>
        <v>No</v>
      </c>
      <c r="I378" s="33" t="str">
        <f>_xlfn.XLOOKUP(A:A,'Medical Examination'!A:A,'Medical Examination'!F:F)</f>
        <v>Yes</v>
      </c>
      <c r="J378" s="33">
        <f>_xlfn.XLOOKUP(A:A,'Medical Examination'!A:A,'Medical Examination'!G:G)</f>
        <v>1</v>
      </c>
      <c r="K378" s="33" t="str">
        <f>_xlfn.XLOOKUP(A:A,'Medical Examination'!A:A,'Medical Examination'!H:H)</f>
        <v>No</v>
      </c>
      <c r="L378" s="32" t="str">
        <f>_xlfn.XLOOKUP(A:A,'Medical Examination'!A:A,'Medical Examination'!I:I)</f>
        <v>Obesity</v>
      </c>
      <c r="M378" s="31" t="str">
        <f>_xlfn.XLOOKUP(A:A,'Medical Examination'!A:A,'Medical Examination'!J:J)</f>
        <v>Normal</v>
      </c>
      <c r="N378" s="34">
        <f>_xlfn.XLOOKUP(Healthcare!A:A,Table4_2[Customer ID],Table4_2[Date of Birth])</f>
        <v>25492</v>
      </c>
      <c r="O378" s="35">
        <f>_xlfn.XLOOKUP(A:A,Table4_2[Customer ID],Table4_2[Charges])</f>
        <v>27346.04</v>
      </c>
      <c r="P378" s="33" t="str">
        <f>_xlfn.XLOOKUP(A:A,Table4_2[Customer ID],Table4_2[Hospital tier])</f>
        <v>tier - 2</v>
      </c>
      <c r="Q378" s="33" t="str">
        <f>_xlfn.XLOOKUP(A:A,'Hospital details'!A:A,'Hospital details'!F:F)</f>
        <v>tier - 2</v>
      </c>
      <c r="R378" s="33" t="str">
        <f>_xlfn.XLOOKUP(Healthcare!A:A,'Hospital details'!A:A,'Hospital details'!G:G)</f>
        <v>R1013</v>
      </c>
      <c r="S378" s="36">
        <f>_xlfn.XLOOKUP(A:A,'Hospital details'!A:A,'Hospital details'!H:H)</f>
        <v>53</v>
      </c>
      <c r="T378" s="8"/>
    </row>
    <row r="379" spans="1:20" ht="18" x14ac:dyDescent="0.35">
      <c r="A379" s="37" t="s">
        <v>383</v>
      </c>
      <c r="B379" s="31" t="str" cm="1">
        <f t="array" ref="B379">_xlfn.XLOOKUP(_xlfn.SINGLE(A:A),'Customer Name'!A:A,Table14_3[[#All],[Title]])</f>
        <v>Mr</v>
      </c>
      <c r="C379" s="32" t="str" cm="1">
        <f t="array" ref="C379">_xlfn.XLOOKUP(_xlfn.SINGLE(A:A),'Customer Name'!A:A,Table14_3[[#All],[First Name]])</f>
        <v>Alyssa K</v>
      </c>
      <c r="D379" s="32" t="str" cm="1">
        <f t="array" ref="D379">_xlfn.XLOOKUP(_xlfn.SINGLE(A:A),'Customer Name'!A:A,Table14_3[[#All],[Last Name]])</f>
        <v>Bloomquist</v>
      </c>
      <c r="E379" s="32">
        <f>_xlfn.XLOOKUP(A:A,'Medical Examination'!A:A,'Medical Examination'!B:B)</f>
        <v>31.9</v>
      </c>
      <c r="F379" s="32">
        <f>_xlfn.XLOOKUP(A:A,'Medical Examination'!A:A,'Medical Examination'!C:C)</f>
        <v>11.89</v>
      </c>
      <c r="G379" s="33" t="str">
        <f>_xlfn.XLOOKUP(A:A,'Medical Examination'!A:A,'Medical Examination'!D:D)</f>
        <v>No</v>
      </c>
      <c r="H379" s="33" t="str">
        <f>_xlfn.XLOOKUP(A:A,'Medical Examination'!A:A,'Medical Examination'!E:E)</f>
        <v>No</v>
      </c>
      <c r="I379" s="33" t="str">
        <f>_xlfn.XLOOKUP(A:A,'Medical Examination'!A:A,'Medical Examination'!F:F)</f>
        <v>No</v>
      </c>
      <c r="J379" s="33">
        <f>_xlfn.XLOOKUP(A:A,'Medical Examination'!A:A,'Medical Examination'!G:G)</f>
        <v>0</v>
      </c>
      <c r="K379" s="33" t="str">
        <f>_xlfn.XLOOKUP(A:A,'Medical Examination'!A:A,'Medical Examination'!H:H)</f>
        <v>No</v>
      </c>
      <c r="L379" s="32" t="str">
        <f>_xlfn.XLOOKUP(A:A,'Medical Examination'!A:A,'Medical Examination'!I:I)</f>
        <v>Obesity</v>
      </c>
      <c r="M379" s="31" t="str">
        <f>_xlfn.XLOOKUP(A:A,'Medical Examination'!A:A,'Medical Examination'!J:J)</f>
        <v>Diabetic</v>
      </c>
      <c r="N379" s="34">
        <f>_xlfn.XLOOKUP(Healthcare!A:A,Table4_2[Customer ID],Table4_2[Date of Birth])</f>
        <v>24995</v>
      </c>
      <c r="O379" s="35">
        <f>_xlfn.XLOOKUP(A:A,Table4_2[Customer ID],Table4_2[Charges])</f>
        <v>27322.73</v>
      </c>
      <c r="P379" s="33" t="str">
        <f>_xlfn.XLOOKUP(A:A,Table4_2[Customer ID],Table4_2[Hospital tier])</f>
        <v>tier - 2</v>
      </c>
      <c r="Q379" s="33" t="str">
        <f>_xlfn.XLOOKUP(A:A,'Hospital details'!A:A,'Hospital details'!F:F)</f>
        <v>tier - 2</v>
      </c>
      <c r="R379" s="33" t="str">
        <f>_xlfn.XLOOKUP(Healthcare!A:A,'Hospital details'!A:A,'Hospital details'!G:G)</f>
        <v>R1013</v>
      </c>
      <c r="S379" s="36">
        <f>_xlfn.XLOOKUP(A:A,'Hospital details'!A:A,'Hospital details'!H:H)</f>
        <v>55</v>
      </c>
      <c r="T379" s="8"/>
    </row>
    <row r="380" spans="1:20" ht="18" x14ac:dyDescent="0.35">
      <c r="A380" s="37" t="s">
        <v>384</v>
      </c>
      <c r="B380" s="31" t="str" cm="1">
        <f t="array" ref="B380">_xlfn.XLOOKUP(_xlfn.SINGLE(A:A),'Customer Name'!A:A,Table14_3[[#All],[Title]])</f>
        <v>Ms</v>
      </c>
      <c r="C380" s="32" t="str" cm="1">
        <f t="array" ref="C380">_xlfn.XLOOKUP(_xlfn.SINGLE(A:A),'Customer Name'!A:A,Table14_3[[#All],[First Name]])</f>
        <v>Heather</v>
      </c>
      <c r="D380" s="32" t="str" cm="1">
        <f t="array" ref="D380">_xlfn.XLOOKUP(_xlfn.SINGLE(A:A),'Customer Name'!A:A,Table14_3[[#All],[Last Name]])</f>
        <v>Wick</v>
      </c>
      <c r="E380" s="32">
        <f>_xlfn.XLOOKUP(A:A,'Medical Examination'!A:A,'Medical Examination'!B:B)</f>
        <v>30.6</v>
      </c>
      <c r="F380" s="32">
        <f>_xlfn.XLOOKUP(A:A,'Medical Examination'!A:A,'Medical Examination'!C:C)</f>
        <v>5.24</v>
      </c>
      <c r="G380" s="33" t="str">
        <f>_xlfn.XLOOKUP(A:A,'Medical Examination'!A:A,'Medical Examination'!D:D)</f>
        <v>No</v>
      </c>
      <c r="H380" s="33" t="str">
        <f>_xlfn.XLOOKUP(A:A,'Medical Examination'!A:A,'Medical Examination'!E:E)</f>
        <v>No</v>
      </c>
      <c r="I380" s="33" t="str">
        <f>_xlfn.XLOOKUP(A:A,'Medical Examination'!A:A,'Medical Examination'!F:F)</f>
        <v>No</v>
      </c>
      <c r="J380" s="33">
        <f>_xlfn.XLOOKUP(A:A,'Medical Examination'!A:A,'Medical Examination'!G:G)</f>
        <v>0</v>
      </c>
      <c r="K380" s="33" t="str">
        <f>_xlfn.XLOOKUP(A:A,'Medical Examination'!A:A,'Medical Examination'!H:H)</f>
        <v>yes</v>
      </c>
      <c r="L380" s="32" t="str">
        <f>_xlfn.XLOOKUP(A:A,'Medical Examination'!A:A,'Medical Examination'!I:I)</f>
        <v>Obesity</v>
      </c>
      <c r="M380" s="31" t="str">
        <f>_xlfn.XLOOKUP(A:A,'Medical Examination'!A:A,'Medical Examination'!J:J)</f>
        <v>Normal</v>
      </c>
      <c r="N380" s="34">
        <f>_xlfn.XLOOKUP(Healthcare!A:A,Table4_2[Customer ID],Table4_2[Date of Birth])</f>
        <v>36496</v>
      </c>
      <c r="O380" s="35">
        <f>_xlfn.XLOOKUP(A:A,Table4_2[Customer ID],Table4_2[Charges])</f>
        <v>27236.959999999999</v>
      </c>
      <c r="P380" s="33" t="str">
        <f>_xlfn.XLOOKUP(A:A,Table4_2[Customer ID],Table4_2[Hospital tier])</f>
        <v>tier - 2</v>
      </c>
      <c r="Q380" s="33" t="str">
        <f>_xlfn.XLOOKUP(A:A,'Hospital details'!A:A,'Hospital details'!F:F)</f>
        <v>tier - 1</v>
      </c>
      <c r="R380" s="33" t="str">
        <f>_xlfn.XLOOKUP(Healthcare!A:A,'Hospital details'!A:A,'Hospital details'!G:G)</f>
        <v>R1011</v>
      </c>
      <c r="S380" s="36">
        <f>_xlfn.XLOOKUP(A:A,'Hospital details'!A:A,'Hospital details'!H:H)</f>
        <v>23</v>
      </c>
      <c r="T380" s="8"/>
    </row>
    <row r="381" spans="1:20" ht="18" x14ac:dyDescent="0.35">
      <c r="A381" s="37" t="s">
        <v>385</v>
      </c>
      <c r="B381" s="31" t="str" cm="1">
        <f t="array" ref="B381">_xlfn.XLOOKUP(_xlfn.SINGLE(A:A),'Customer Name'!A:A,Table14_3[[#All],[Title]])</f>
        <v>Mr</v>
      </c>
      <c r="C381" s="32" t="str" cm="1">
        <f t="array" ref="C381">_xlfn.XLOOKUP(_xlfn.SINGLE(A:A),'Customer Name'!A:A,Table14_3[[#All],[First Name]])</f>
        <v>Dante</v>
      </c>
      <c r="D381" s="32" t="str" cm="1">
        <f t="array" ref="D381">_xlfn.XLOOKUP(_xlfn.SINGLE(A:A),'Customer Name'!A:A,Table14_3[[#All],[Last Name]])</f>
        <v>Zappala</v>
      </c>
      <c r="E381" s="32">
        <f>_xlfn.XLOOKUP(A:A,'Medical Examination'!A:A,'Medical Examination'!B:B)</f>
        <v>28.975000000000001</v>
      </c>
      <c r="F381" s="32">
        <f>_xlfn.XLOOKUP(A:A,'Medical Examination'!A:A,'Medical Examination'!C:C)</f>
        <v>7.63</v>
      </c>
      <c r="G381" s="33" t="str">
        <f>_xlfn.XLOOKUP(A:A,'Medical Examination'!A:A,'Medical Examination'!D:D)</f>
        <v>No</v>
      </c>
      <c r="H381" s="33" t="str">
        <f>_xlfn.XLOOKUP(A:A,'Medical Examination'!A:A,'Medical Examination'!E:E)</f>
        <v>No</v>
      </c>
      <c r="I381" s="33" t="str">
        <f>_xlfn.XLOOKUP(A:A,'Medical Examination'!A:A,'Medical Examination'!F:F)</f>
        <v>No</v>
      </c>
      <c r="J381" s="33">
        <f>_xlfn.XLOOKUP(A:A,'Medical Examination'!A:A,'Medical Examination'!G:G)</f>
        <v>0</v>
      </c>
      <c r="K381" s="33" t="str">
        <f>_xlfn.XLOOKUP(A:A,'Medical Examination'!A:A,'Medical Examination'!H:H)</f>
        <v>yes</v>
      </c>
      <c r="L381" s="32" t="str">
        <f>_xlfn.XLOOKUP(A:A,'Medical Examination'!A:A,'Medical Examination'!I:I)</f>
        <v>Overweight</v>
      </c>
      <c r="M381" s="31" t="str">
        <f>_xlfn.XLOOKUP(A:A,'Medical Examination'!A:A,'Medical Examination'!J:J)</f>
        <v>Diabetic</v>
      </c>
      <c r="N381" s="34">
        <f>_xlfn.XLOOKUP(Healthcare!A:A,Table4_2[Customer ID],Table4_2[Date of Birth])</f>
        <v>24097</v>
      </c>
      <c r="O381" s="35">
        <f>_xlfn.XLOOKUP(A:A,Table4_2[Customer ID],Table4_2[Charges])</f>
        <v>27218.44</v>
      </c>
      <c r="P381" s="33" t="str">
        <f>_xlfn.XLOOKUP(A:A,Table4_2[Customer ID],Table4_2[Hospital tier])</f>
        <v>tier - 2</v>
      </c>
      <c r="Q381" s="33" t="str">
        <f>_xlfn.XLOOKUP(A:A,'Hospital details'!A:A,'Hospital details'!F:F)</f>
        <v>tier - 1</v>
      </c>
      <c r="R381" s="33" t="str">
        <f>_xlfn.XLOOKUP(Healthcare!A:A,'Hospital details'!A:A,'Hospital details'!G:G)</f>
        <v>R1017</v>
      </c>
      <c r="S381" s="36">
        <f>_xlfn.XLOOKUP(A:A,'Hospital details'!A:A,'Hospital details'!H:H)</f>
        <v>57</v>
      </c>
      <c r="T381" s="8"/>
    </row>
    <row r="382" spans="1:20" ht="18" x14ac:dyDescent="0.35">
      <c r="A382" s="37" t="s">
        <v>386</v>
      </c>
      <c r="B382" s="31" t="str" cm="1">
        <f t="array" ref="B382">_xlfn.XLOOKUP(_xlfn.SINGLE(A:A),'Customer Name'!A:A,Table14_3[[#All],[Title]])</f>
        <v>Mr</v>
      </c>
      <c r="C382" s="32" t="str" cm="1">
        <f t="array" ref="C382">_xlfn.XLOOKUP(_xlfn.SINGLE(A:A),'Customer Name'!A:A,Table14_3[[#All],[First Name]])</f>
        <v>Sara E</v>
      </c>
      <c r="D382" s="32" t="str" cm="1">
        <f t="array" ref="D382">_xlfn.XLOOKUP(_xlfn.SINGLE(A:A),'Customer Name'!A:A,Table14_3[[#All],[Last Name]])</f>
        <v>Earle</v>
      </c>
      <c r="E382" s="32">
        <f>_xlfn.XLOOKUP(A:A,'Medical Examination'!A:A,'Medical Examination'!B:B)</f>
        <v>24.86</v>
      </c>
      <c r="F382" s="32">
        <f>_xlfn.XLOOKUP(A:A,'Medical Examination'!A:A,'Medical Examination'!C:C)</f>
        <v>8.92</v>
      </c>
      <c r="G382" s="33" t="str">
        <f>_xlfn.XLOOKUP(A:A,'Medical Examination'!A:A,'Medical Examination'!D:D)</f>
        <v>yes</v>
      </c>
      <c r="H382" s="33" t="str">
        <f>_xlfn.XLOOKUP(A:A,'Medical Examination'!A:A,'Medical Examination'!E:E)</f>
        <v>No</v>
      </c>
      <c r="I382" s="33" t="str">
        <f>_xlfn.XLOOKUP(A:A,'Medical Examination'!A:A,'Medical Examination'!F:F)</f>
        <v>No</v>
      </c>
      <c r="J382" s="33">
        <f>_xlfn.XLOOKUP(A:A,'Medical Examination'!A:A,'Medical Examination'!G:G)</f>
        <v>2</v>
      </c>
      <c r="K382" s="33" t="str">
        <f>_xlfn.XLOOKUP(A:A,'Medical Examination'!A:A,'Medical Examination'!H:H)</f>
        <v>No</v>
      </c>
      <c r="L382" s="32" t="str">
        <f>_xlfn.XLOOKUP(A:A,'Medical Examination'!A:A,'Medical Examination'!I:I)</f>
        <v>Normal Weight</v>
      </c>
      <c r="M382" s="31" t="str">
        <f>_xlfn.XLOOKUP(A:A,'Medical Examination'!A:A,'Medical Examination'!J:J)</f>
        <v>Diabetic</v>
      </c>
      <c r="N382" s="34">
        <f>_xlfn.XLOOKUP(Healthcare!A:A,Table4_2[Customer ID],Table4_2[Date of Birth])</f>
        <v>25843</v>
      </c>
      <c r="O382" s="35">
        <f>_xlfn.XLOOKUP(A:A,Table4_2[Customer ID],Table4_2[Charges])</f>
        <v>27117.99</v>
      </c>
      <c r="P382" s="33" t="str">
        <f>_xlfn.XLOOKUP(A:A,Table4_2[Customer ID],Table4_2[Hospital tier])</f>
        <v>tier - 2</v>
      </c>
      <c r="Q382" s="33" t="str">
        <f>_xlfn.XLOOKUP(A:A,'Hospital details'!A:A,'Hospital details'!F:F)</f>
        <v>tier - 2</v>
      </c>
      <c r="R382" s="33" t="str">
        <f>_xlfn.XLOOKUP(Healthcare!A:A,'Hospital details'!A:A,'Hospital details'!G:G)</f>
        <v>R1013</v>
      </c>
      <c r="S382" s="36">
        <f>_xlfn.XLOOKUP(A:A,'Hospital details'!A:A,'Hospital details'!H:H)</f>
        <v>52</v>
      </c>
      <c r="T382" s="8"/>
    </row>
    <row r="383" spans="1:20" ht="18" x14ac:dyDescent="0.35">
      <c r="A383" s="37" t="s">
        <v>387</v>
      </c>
      <c r="B383" s="31" t="str" cm="1">
        <f t="array" ref="B383">_xlfn.XLOOKUP(_xlfn.SINGLE(A:A),'Customer Name'!A:A,Table14_3[[#All],[Title]])</f>
        <v>Ms</v>
      </c>
      <c r="C383" s="32" t="str" cm="1">
        <f t="array" ref="C383">_xlfn.XLOOKUP(_xlfn.SINGLE(A:A),'Customer Name'!A:A,Table14_3[[#All],[First Name]])</f>
        <v>Scott</v>
      </c>
      <c r="D383" s="32" t="str" cm="1">
        <f t="array" ref="D383">_xlfn.XLOOKUP(_xlfn.SINGLE(A:A),'Customer Name'!A:A,Table14_3[[#All],[Last Name]])</f>
        <v>Majewski</v>
      </c>
      <c r="E383" s="32">
        <f>_xlfn.XLOOKUP(A:A,'Medical Examination'!A:A,'Medical Examination'!B:B)</f>
        <v>19.54</v>
      </c>
      <c r="F383" s="32">
        <f>_xlfn.XLOOKUP(A:A,'Medical Examination'!A:A,'Medical Examination'!C:C)</f>
        <v>5.37</v>
      </c>
      <c r="G383" s="33" t="str">
        <f>_xlfn.XLOOKUP(A:A,'Medical Examination'!A:A,'Medical Examination'!D:D)</f>
        <v>No</v>
      </c>
      <c r="H383" s="33" t="str">
        <f>_xlfn.XLOOKUP(A:A,'Medical Examination'!A:A,'Medical Examination'!E:E)</f>
        <v>No</v>
      </c>
      <c r="I383" s="33" t="str">
        <f>_xlfn.XLOOKUP(A:A,'Medical Examination'!A:A,'Medical Examination'!F:F)</f>
        <v>No</v>
      </c>
      <c r="J383" s="33">
        <f>_xlfn.XLOOKUP(A:A,'Medical Examination'!A:A,'Medical Examination'!G:G)</f>
        <v>0</v>
      </c>
      <c r="K383" s="33" t="str">
        <f>_xlfn.XLOOKUP(A:A,'Medical Examination'!A:A,'Medical Examination'!H:H)</f>
        <v>yes</v>
      </c>
      <c r="L383" s="32" t="str">
        <f>_xlfn.XLOOKUP(A:A,'Medical Examination'!A:A,'Medical Examination'!I:I)</f>
        <v>Normal Weight</v>
      </c>
      <c r="M383" s="31" t="str">
        <f>_xlfn.XLOOKUP(A:A,'Medical Examination'!A:A,'Medical Examination'!J:J)</f>
        <v>Normal</v>
      </c>
      <c r="N383" s="34">
        <f>_xlfn.XLOOKUP(Healthcare!A:A,Table4_2[Customer ID],Table4_2[Date of Birth])</f>
        <v>33220</v>
      </c>
      <c r="O383" s="35">
        <f>_xlfn.XLOOKUP(A:A,Table4_2[Customer ID],Table4_2[Charges])</f>
        <v>27092.38</v>
      </c>
      <c r="P383" s="33" t="str">
        <f>_xlfn.XLOOKUP(A:A,Table4_2[Customer ID],Table4_2[Hospital tier])</f>
        <v>tier - 2</v>
      </c>
      <c r="Q383" s="33" t="str">
        <f>_xlfn.XLOOKUP(A:A,'Hospital details'!A:A,'Hospital details'!F:F)</f>
        <v>tier - 3</v>
      </c>
      <c r="R383" s="33" t="str">
        <f>_xlfn.XLOOKUP(Healthcare!A:A,'Hospital details'!A:A,'Hospital details'!G:G)</f>
        <v>R1011</v>
      </c>
      <c r="S383" s="36">
        <f>_xlfn.XLOOKUP(A:A,'Hospital details'!A:A,'Hospital details'!H:H)</f>
        <v>32</v>
      </c>
      <c r="T383" s="8"/>
    </row>
    <row r="384" spans="1:20" ht="18" x14ac:dyDescent="0.35">
      <c r="A384" s="37" t="s">
        <v>388</v>
      </c>
      <c r="B384" s="31" t="str" cm="1">
        <f t="array" ref="B384">_xlfn.XLOOKUP(_xlfn.SINGLE(A:A),'Customer Name'!A:A,Table14_3[[#All],[Title]])</f>
        <v>Mr</v>
      </c>
      <c r="C384" s="32" t="str" cm="1">
        <f t="array" ref="C384">_xlfn.XLOOKUP(_xlfn.SINGLE(A:A),'Customer Name'!A:A,Table14_3[[#All],[First Name]])</f>
        <v>Sean</v>
      </c>
      <c r="D384" s="32" t="str" cm="1">
        <f t="array" ref="D384">_xlfn.XLOOKUP(_xlfn.SINGLE(A:A),'Customer Name'!A:A,Table14_3[[#All],[Last Name]])</f>
        <v>Apfelbaum</v>
      </c>
      <c r="E384" s="32">
        <f>_xlfn.XLOOKUP(A:A,'Medical Examination'!A:A,'Medical Examination'!B:B)</f>
        <v>26.74</v>
      </c>
      <c r="F384" s="32">
        <f>_xlfn.XLOOKUP(A:A,'Medical Examination'!A:A,'Medical Examination'!C:C)</f>
        <v>4.3099999999999996</v>
      </c>
      <c r="G384" s="33" t="str">
        <f>_xlfn.XLOOKUP(A:A,'Medical Examination'!A:A,'Medical Examination'!D:D)</f>
        <v>No</v>
      </c>
      <c r="H384" s="33" t="str">
        <f>_xlfn.XLOOKUP(A:A,'Medical Examination'!A:A,'Medical Examination'!E:E)</f>
        <v>No</v>
      </c>
      <c r="I384" s="33" t="str">
        <f>_xlfn.XLOOKUP(A:A,'Medical Examination'!A:A,'Medical Examination'!F:F)</f>
        <v>No</v>
      </c>
      <c r="J384" s="33">
        <f>_xlfn.XLOOKUP(A:A,'Medical Examination'!A:A,'Medical Examination'!G:G)</f>
        <v>0</v>
      </c>
      <c r="K384" s="33" t="str">
        <f>_xlfn.XLOOKUP(A:A,'Medical Examination'!A:A,'Medical Examination'!H:H)</f>
        <v>yes</v>
      </c>
      <c r="L384" s="32" t="str">
        <f>_xlfn.XLOOKUP(A:A,'Medical Examination'!A:A,'Medical Examination'!I:I)</f>
        <v>Overweight</v>
      </c>
      <c r="M384" s="31" t="str">
        <f>_xlfn.XLOOKUP(A:A,'Medical Examination'!A:A,'Medical Examination'!J:J)</f>
        <v>Normal</v>
      </c>
      <c r="N384" s="34">
        <f>_xlfn.XLOOKUP(Healthcare!A:A,Table4_2[Customer ID],Table4_2[Date of Birth])</f>
        <v>34517</v>
      </c>
      <c r="O384" s="35">
        <f>_xlfn.XLOOKUP(A:A,Table4_2[Customer ID],Table4_2[Charges])</f>
        <v>27080.639999999999</v>
      </c>
      <c r="P384" s="33" t="str">
        <f>_xlfn.XLOOKUP(A:A,Table4_2[Customer ID],Table4_2[Hospital tier])</f>
        <v>tier - 2</v>
      </c>
      <c r="Q384" s="33" t="str">
        <f>_xlfn.XLOOKUP(A:A,'Hospital details'!A:A,'Hospital details'!F:F)</f>
        <v>tier - 2</v>
      </c>
      <c r="R384" s="33" t="str">
        <f>_xlfn.XLOOKUP(Healthcare!A:A,'Hospital details'!A:A,'Hospital details'!G:G)</f>
        <v>R1011</v>
      </c>
      <c r="S384" s="36">
        <f>_xlfn.XLOOKUP(A:A,'Hospital details'!A:A,'Hospital details'!H:H)</f>
        <v>28</v>
      </c>
      <c r="T384" s="8"/>
    </row>
    <row r="385" spans="1:20" ht="18" x14ac:dyDescent="0.35">
      <c r="A385" s="37" t="s">
        <v>389</v>
      </c>
      <c r="B385" s="31" t="str" cm="1">
        <f t="array" ref="B385">_xlfn.XLOOKUP(_xlfn.SINGLE(A:A),'Customer Name'!A:A,Table14_3[[#All],[Title]])</f>
        <v>Mr</v>
      </c>
      <c r="C385" s="32" t="str" cm="1">
        <f t="array" ref="C385">_xlfn.XLOOKUP(_xlfn.SINGLE(A:A),'Customer Name'!A:A,Table14_3[[#All],[First Name]])</f>
        <v>Danielle</v>
      </c>
      <c r="D385" s="32" t="str" cm="1">
        <f t="array" ref="D385">_xlfn.XLOOKUP(_xlfn.SINGLE(A:A),'Customer Name'!A:A,Table14_3[[#All],[Last Name]])</f>
        <v>Graham</v>
      </c>
      <c r="E385" s="32">
        <f>_xlfn.XLOOKUP(A:A,'Medical Examination'!A:A,'Medical Examination'!B:B)</f>
        <v>22.99</v>
      </c>
      <c r="F385" s="32">
        <f>_xlfn.XLOOKUP(A:A,'Medical Examination'!A:A,'Medical Examination'!C:C)</f>
        <v>10.46</v>
      </c>
      <c r="G385" s="33" t="str">
        <f>_xlfn.XLOOKUP(A:A,'Medical Examination'!A:A,'Medical Examination'!D:D)</f>
        <v>No</v>
      </c>
      <c r="H385" s="33" t="str">
        <f>_xlfn.XLOOKUP(A:A,'Medical Examination'!A:A,'Medical Examination'!E:E)</f>
        <v>No</v>
      </c>
      <c r="I385" s="33" t="str">
        <f>_xlfn.XLOOKUP(A:A,'Medical Examination'!A:A,'Medical Examination'!F:F)</f>
        <v>No</v>
      </c>
      <c r="J385" s="33">
        <f>_xlfn.XLOOKUP(A:A,'Medical Examination'!A:A,'Medical Examination'!G:G)</f>
        <v>3</v>
      </c>
      <c r="K385" s="33" t="str">
        <f>_xlfn.XLOOKUP(A:A,'Medical Examination'!A:A,'Medical Examination'!H:H)</f>
        <v>yes</v>
      </c>
      <c r="L385" s="32" t="str">
        <f>_xlfn.XLOOKUP(A:A,'Medical Examination'!A:A,'Medical Examination'!I:I)</f>
        <v>Normal Weight</v>
      </c>
      <c r="M385" s="31" t="str">
        <f>_xlfn.XLOOKUP(A:A,'Medical Examination'!A:A,'Medical Examination'!J:J)</f>
        <v>Diabetic</v>
      </c>
      <c r="N385" s="34">
        <f>_xlfn.XLOOKUP(Healthcare!A:A,Table4_2[Customer ID],Table4_2[Date of Birth])</f>
        <v>21366</v>
      </c>
      <c r="O385" s="35">
        <f>_xlfn.XLOOKUP(A:A,Table4_2[Customer ID],Table4_2[Charges])</f>
        <v>27037.91</v>
      </c>
      <c r="P385" s="33" t="str">
        <f>_xlfn.XLOOKUP(A:A,Table4_2[Customer ID],Table4_2[Hospital tier])</f>
        <v>tier - 2</v>
      </c>
      <c r="Q385" s="33" t="str">
        <f>_xlfn.XLOOKUP(A:A,'Hospital details'!A:A,'Hospital details'!F:F)</f>
        <v>tier - 2</v>
      </c>
      <c r="R385" s="33" t="str">
        <f>_xlfn.XLOOKUP(Healthcare!A:A,'Hospital details'!A:A,'Hospital details'!G:G)</f>
        <v>R1013</v>
      </c>
      <c r="S385" s="36">
        <f>_xlfn.XLOOKUP(A:A,'Hospital details'!A:A,'Hospital details'!H:H)</f>
        <v>64</v>
      </c>
      <c r="T385" s="8"/>
    </row>
    <row r="386" spans="1:20" ht="18" x14ac:dyDescent="0.35">
      <c r="A386" s="37" t="s">
        <v>390</v>
      </c>
      <c r="B386" s="31" t="str" cm="1">
        <f t="array" ref="B386">_xlfn.XLOOKUP(_xlfn.SINGLE(A:A),'Customer Name'!A:A,Table14_3[[#All],[Title]])</f>
        <v>Ms</v>
      </c>
      <c r="C386" s="32" t="str" cm="1">
        <f t="array" ref="C386">_xlfn.XLOOKUP(_xlfn.SINGLE(A:A),'Customer Name'!A:A,Table14_3[[#All],[First Name]])</f>
        <v>Andrew D</v>
      </c>
      <c r="D386" s="32" t="str" cm="1">
        <f t="array" ref="D386">_xlfn.XLOOKUP(_xlfn.SINGLE(A:A),'Customer Name'!A:A,Table14_3[[#All],[Last Name]])</f>
        <v>Whitacre</v>
      </c>
      <c r="E386" s="32">
        <f>_xlfn.XLOOKUP(A:A,'Medical Examination'!A:A,'Medical Examination'!B:B)</f>
        <v>31.46</v>
      </c>
      <c r="F386" s="32">
        <f>_xlfn.XLOOKUP(A:A,'Medical Examination'!A:A,'Medical Examination'!C:C)</f>
        <v>7.39</v>
      </c>
      <c r="G386" s="33" t="str">
        <f>_xlfn.XLOOKUP(A:A,'Medical Examination'!A:A,'Medical Examination'!D:D)</f>
        <v>No</v>
      </c>
      <c r="H386" s="33" t="str">
        <f>_xlfn.XLOOKUP(A:A,'Medical Examination'!A:A,'Medical Examination'!E:E)</f>
        <v>No</v>
      </c>
      <c r="I386" s="33" t="str">
        <f>_xlfn.XLOOKUP(A:A,'Medical Examination'!A:A,'Medical Examination'!F:F)</f>
        <v>No</v>
      </c>
      <c r="J386" s="33">
        <f>_xlfn.XLOOKUP(A:A,'Medical Examination'!A:A,'Medical Examination'!G:G)</f>
        <v>0</v>
      </c>
      <c r="K386" s="33" t="str">
        <f>_xlfn.XLOOKUP(A:A,'Medical Examination'!A:A,'Medical Examination'!H:H)</f>
        <v>No</v>
      </c>
      <c r="L386" s="32" t="str">
        <f>_xlfn.XLOOKUP(A:A,'Medical Examination'!A:A,'Medical Examination'!I:I)</f>
        <v>Obesity</v>
      </c>
      <c r="M386" s="31" t="str">
        <f>_xlfn.XLOOKUP(A:A,'Medical Examination'!A:A,'Medical Examination'!J:J)</f>
        <v>Diabetic</v>
      </c>
      <c r="N386" s="34">
        <f>_xlfn.XLOOKUP(Healthcare!A:A,Table4_2[Customer ID],Table4_2[Date of Birth])</f>
        <v>22106</v>
      </c>
      <c r="O386" s="35">
        <f>_xlfn.XLOOKUP(A:A,Table4_2[Customer ID],Table4_2[Charges])</f>
        <v>27000.98</v>
      </c>
      <c r="P386" s="33" t="str">
        <f>_xlfn.XLOOKUP(A:A,Table4_2[Customer ID],Table4_2[Hospital tier])</f>
        <v>tier - 2</v>
      </c>
      <c r="Q386" s="33" t="str">
        <f>_xlfn.XLOOKUP(A:A,'Hospital details'!A:A,'Hospital details'!F:F)</f>
        <v>tier - 2</v>
      </c>
      <c r="R386" s="33" t="str">
        <f>_xlfn.XLOOKUP(Healthcare!A:A,'Hospital details'!A:A,'Hospital details'!G:G)</f>
        <v>R1013</v>
      </c>
      <c r="S386" s="36">
        <f>_xlfn.XLOOKUP(A:A,'Hospital details'!A:A,'Hospital details'!H:H)</f>
        <v>62</v>
      </c>
      <c r="T386" s="8"/>
    </row>
    <row r="387" spans="1:20" ht="18" x14ac:dyDescent="0.35">
      <c r="A387" s="37" t="s">
        <v>391</v>
      </c>
      <c r="B387" s="31" t="str" cm="1">
        <f t="array" ref="B387">_xlfn.XLOOKUP(_xlfn.SINGLE(A:A),'Customer Name'!A:A,Table14_3[[#All],[Title]])</f>
        <v>Mr</v>
      </c>
      <c r="C387" s="32" t="str" cm="1">
        <f t="array" ref="C387">_xlfn.XLOOKUP(_xlfn.SINGLE(A:A),'Customer Name'!A:A,Table14_3[[#All],[First Name]])</f>
        <v>Joel D</v>
      </c>
      <c r="D387" s="32" t="str" cm="1">
        <f t="array" ref="D387">_xlfn.XLOOKUP(_xlfn.SINGLE(A:A),'Customer Name'!A:A,Table14_3[[#All],[Last Name]])</f>
        <v>Wegener</v>
      </c>
      <c r="E387" s="32">
        <f>_xlfn.XLOOKUP(A:A,'Medical Examination'!A:A,'Medical Examination'!B:B)</f>
        <v>30.86</v>
      </c>
      <c r="F387" s="32">
        <f>_xlfn.XLOOKUP(A:A,'Medical Examination'!A:A,'Medical Examination'!C:C)</f>
        <v>6.18</v>
      </c>
      <c r="G387" s="33" t="str">
        <f>_xlfn.XLOOKUP(A:A,'Medical Examination'!A:A,'Medical Examination'!D:D)</f>
        <v>No</v>
      </c>
      <c r="H387" s="33" t="str">
        <f>_xlfn.XLOOKUP(A:A,'Medical Examination'!A:A,'Medical Examination'!E:E)</f>
        <v>yes</v>
      </c>
      <c r="I387" s="33" t="str">
        <f>_xlfn.XLOOKUP(A:A,'Medical Examination'!A:A,'Medical Examination'!F:F)</f>
        <v>No</v>
      </c>
      <c r="J387" s="33">
        <f>_xlfn.XLOOKUP(A:A,'Medical Examination'!A:A,'Medical Examination'!G:G)</f>
        <v>2</v>
      </c>
      <c r="K387" s="33" t="str">
        <f>_xlfn.XLOOKUP(A:A,'Medical Examination'!A:A,'Medical Examination'!H:H)</f>
        <v>yes</v>
      </c>
      <c r="L387" s="32" t="str">
        <f>_xlfn.XLOOKUP(A:A,'Medical Examination'!A:A,'Medical Examination'!I:I)</f>
        <v>Obesity</v>
      </c>
      <c r="M387" s="31" t="str">
        <f>_xlfn.XLOOKUP(A:A,'Medical Examination'!A:A,'Medical Examination'!J:J)</f>
        <v>Prediabetic</v>
      </c>
      <c r="N387" s="34">
        <f>_xlfn.XLOOKUP(Healthcare!A:A,Table4_2[Customer ID],Table4_2[Date of Birth])</f>
        <v>36839</v>
      </c>
      <c r="O387" s="35">
        <f>_xlfn.XLOOKUP(A:A,Table4_2[Customer ID],Table4_2[Charges])</f>
        <v>26936.98</v>
      </c>
      <c r="P387" s="33" t="str">
        <f>_xlfn.XLOOKUP(A:A,Table4_2[Customer ID],Table4_2[Hospital tier])</f>
        <v>tier - 2</v>
      </c>
      <c r="Q387" s="33" t="str">
        <f>_xlfn.XLOOKUP(A:A,'Hospital details'!A:A,'Hospital details'!F:F)</f>
        <v>tier - 3</v>
      </c>
      <c r="R387" s="33" t="str">
        <f>_xlfn.XLOOKUP(Healthcare!A:A,'Hospital details'!A:A,'Hospital details'!G:G)</f>
        <v>R1011</v>
      </c>
      <c r="S387" s="36">
        <f>_xlfn.XLOOKUP(A:A,'Hospital details'!A:A,'Hospital details'!H:H)</f>
        <v>22</v>
      </c>
      <c r="T387" s="8"/>
    </row>
    <row r="388" spans="1:20" ht="18" x14ac:dyDescent="0.35">
      <c r="A388" s="37" t="s">
        <v>392</v>
      </c>
      <c r="B388" s="31" t="str" cm="1">
        <f t="array" ref="B388">_xlfn.XLOOKUP(_xlfn.SINGLE(A:A),'Customer Name'!A:A,Table14_3[[#All],[Title]])</f>
        <v>Ms</v>
      </c>
      <c r="C388" s="32" t="str" cm="1">
        <f t="array" ref="C388">_xlfn.XLOOKUP(_xlfn.SINGLE(A:A),'Customer Name'!A:A,Table14_3[[#All],[First Name]])</f>
        <v>Michelle</v>
      </c>
      <c r="D388" s="32" t="str" cm="1">
        <f t="array" ref="D388">_xlfn.XLOOKUP(_xlfn.SINGLE(A:A),'Customer Name'!A:A,Table14_3[[#All],[Last Name]])</f>
        <v>Collie</v>
      </c>
      <c r="E388" s="32">
        <f>_xlfn.XLOOKUP(A:A,'Medical Examination'!A:A,'Medical Examination'!B:B)</f>
        <v>31.96</v>
      </c>
      <c r="F388" s="32">
        <f>_xlfn.XLOOKUP(A:A,'Medical Examination'!A:A,'Medical Examination'!C:C)</f>
        <v>8.86</v>
      </c>
      <c r="G388" s="33" t="str">
        <f>_xlfn.XLOOKUP(A:A,'Medical Examination'!A:A,'Medical Examination'!D:D)</f>
        <v>No</v>
      </c>
      <c r="H388" s="33" t="str">
        <f>_xlfn.XLOOKUP(A:A,'Medical Examination'!A:A,'Medical Examination'!E:E)</f>
        <v>No</v>
      </c>
      <c r="I388" s="33" t="str">
        <f>_xlfn.XLOOKUP(A:A,'Medical Examination'!A:A,'Medical Examination'!F:F)</f>
        <v>No</v>
      </c>
      <c r="J388" s="33">
        <f>_xlfn.XLOOKUP(A:A,'Medical Examination'!A:A,'Medical Examination'!G:G)</f>
        <v>0</v>
      </c>
      <c r="K388" s="33" t="str">
        <f>_xlfn.XLOOKUP(A:A,'Medical Examination'!A:A,'Medical Examination'!H:H)</f>
        <v>yes</v>
      </c>
      <c r="L388" s="32" t="str">
        <f>_xlfn.XLOOKUP(A:A,'Medical Examination'!A:A,'Medical Examination'!I:I)</f>
        <v>Obesity</v>
      </c>
      <c r="M388" s="31" t="str">
        <f>_xlfn.XLOOKUP(A:A,'Medical Examination'!A:A,'Medical Examination'!J:J)</f>
        <v>Diabetic</v>
      </c>
      <c r="N388" s="34">
        <f>_xlfn.XLOOKUP(Healthcare!A:A,Table4_2[Customer ID],Table4_2[Date of Birth])</f>
        <v>37424</v>
      </c>
      <c r="O388" s="35">
        <f>_xlfn.XLOOKUP(A:A,Table4_2[Customer ID],Table4_2[Charges])</f>
        <v>26927.69</v>
      </c>
      <c r="P388" s="33" t="str">
        <f>_xlfn.XLOOKUP(A:A,Table4_2[Customer ID],Table4_2[Hospital tier])</f>
        <v>tier - 2</v>
      </c>
      <c r="Q388" s="33" t="str">
        <f>_xlfn.XLOOKUP(A:A,'Hospital details'!A:A,'Hospital details'!F:F)</f>
        <v>tier - 2</v>
      </c>
      <c r="R388" s="33" t="str">
        <f>_xlfn.XLOOKUP(Healthcare!A:A,'Hospital details'!A:A,'Hospital details'!G:G)</f>
        <v>R1011</v>
      </c>
      <c r="S388" s="36">
        <f>_xlfn.XLOOKUP(A:A,'Hospital details'!A:A,'Hospital details'!H:H)</f>
        <v>20</v>
      </c>
      <c r="T388" s="8"/>
    </row>
    <row r="389" spans="1:20" ht="18" x14ac:dyDescent="0.35">
      <c r="A389" s="37" t="s">
        <v>393</v>
      </c>
      <c r="B389" s="31" t="str" cm="1">
        <f t="array" ref="B389">_xlfn.XLOOKUP(_xlfn.SINGLE(A:A),'Customer Name'!A:A,Table14_3[[#All],[Title]])</f>
        <v>Mr</v>
      </c>
      <c r="C389" s="32" t="str" cm="1">
        <f t="array" ref="C389">_xlfn.XLOOKUP(_xlfn.SINGLE(A:A),'Customer Name'!A:A,Table14_3[[#All],[First Name]])</f>
        <v>Michael J</v>
      </c>
      <c r="D389" s="32" t="str" cm="1">
        <f t="array" ref="D389">_xlfn.XLOOKUP(_xlfn.SINGLE(A:A),'Customer Name'!A:A,Table14_3[[#All],[Last Name]])</f>
        <v>Murphy</v>
      </c>
      <c r="E389" s="32">
        <f>_xlfn.XLOOKUP(A:A,'Medical Examination'!A:A,'Medical Examination'!B:B)</f>
        <v>23.76</v>
      </c>
      <c r="F389" s="32">
        <f>_xlfn.XLOOKUP(A:A,'Medical Examination'!A:A,'Medical Examination'!C:C)</f>
        <v>10.96</v>
      </c>
      <c r="G389" s="33" t="str">
        <f>_xlfn.XLOOKUP(A:A,'Medical Examination'!A:A,'Medical Examination'!D:D)</f>
        <v>No</v>
      </c>
      <c r="H389" s="33" t="str">
        <f>_xlfn.XLOOKUP(A:A,'Medical Examination'!A:A,'Medical Examination'!E:E)</f>
        <v>No</v>
      </c>
      <c r="I389" s="33" t="str">
        <f>_xlfn.XLOOKUP(A:A,'Medical Examination'!A:A,'Medical Examination'!F:F)</f>
        <v>No</v>
      </c>
      <c r="J389" s="33">
        <f>_xlfn.XLOOKUP(A:A,'Medical Examination'!A:A,'Medical Examination'!G:G)</f>
        <v>3</v>
      </c>
      <c r="K389" s="33" t="str">
        <f>_xlfn.XLOOKUP(A:A,'Medical Examination'!A:A,'Medical Examination'!H:H)</f>
        <v>yes</v>
      </c>
      <c r="L389" s="32" t="str">
        <f>_xlfn.XLOOKUP(A:A,'Medical Examination'!A:A,'Medical Examination'!I:I)</f>
        <v>Normal Weight</v>
      </c>
      <c r="M389" s="31" t="str">
        <f>_xlfn.XLOOKUP(A:A,'Medical Examination'!A:A,'Medical Examination'!J:J)</f>
        <v>Diabetic</v>
      </c>
      <c r="N389" s="34">
        <f>_xlfn.XLOOKUP(Healthcare!A:A,Table4_2[Customer ID],Table4_2[Date of Birth])</f>
        <v>21544</v>
      </c>
      <c r="O389" s="35">
        <f>_xlfn.XLOOKUP(A:A,Table4_2[Customer ID],Table4_2[Charges])</f>
        <v>26926.51</v>
      </c>
      <c r="P389" s="33" t="str">
        <f>_xlfn.XLOOKUP(A:A,Table4_2[Customer ID],Table4_2[Hospital tier])</f>
        <v>tier - 2</v>
      </c>
      <c r="Q389" s="33" t="str">
        <f>_xlfn.XLOOKUP(A:A,'Hospital details'!A:A,'Hospital details'!F:F)</f>
        <v>tier - 1</v>
      </c>
      <c r="R389" s="33" t="str">
        <f>_xlfn.XLOOKUP(Healthcare!A:A,'Hospital details'!A:A,'Hospital details'!G:G)</f>
        <v>R1013</v>
      </c>
      <c r="S389" s="36">
        <f>_xlfn.XLOOKUP(A:A,'Hospital details'!A:A,'Hospital details'!H:H)</f>
        <v>64</v>
      </c>
      <c r="T389" s="8"/>
    </row>
    <row r="390" spans="1:20" ht="18" x14ac:dyDescent="0.35">
      <c r="A390" s="37" t="s">
        <v>394</v>
      </c>
      <c r="B390" s="31" t="str" cm="1">
        <f t="array" ref="B390">_xlfn.XLOOKUP(_xlfn.SINGLE(A:A),'Customer Name'!A:A,Table14_3[[#All],[Title]])</f>
        <v>Mr</v>
      </c>
      <c r="C390" s="32" t="str" cm="1">
        <f t="array" ref="C390">_xlfn.XLOOKUP(_xlfn.SINGLE(A:A),'Customer Name'!A:A,Table14_3[[#All],[First Name]])</f>
        <v>Nikki</v>
      </c>
      <c r="D390" s="32" t="str" cm="1">
        <f t="array" ref="D390">_xlfn.XLOOKUP(_xlfn.SINGLE(A:A),'Customer Name'!A:A,Table14_3[[#All],[Last Name]])</f>
        <v>Butters</v>
      </c>
      <c r="E390" s="32">
        <f>_xlfn.XLOOKUP(A:A,'Medical Examination'!A:A,'Medical Examination'!B:B)</f>
        <v>19.38</v>
      </c>
      <c r="F390" s="32">
        <f>_xlfn.XLOOKUP(A:A,'Medical Examination'!A:A,'Medical Examination'!C:C)</f>
        <v>6.28</v>
      </c>
      <c r="G390" s="33" t="str">
        <f>_xlfn.XLOOKUP(A:A,'Medical Examination'!A:A,'Medical Examination'!D:D)</f>
        <v>No</v>
      </c>
      <c r="H390" s="33" t="str">
        <f>_xlfn.XLOOKUP(A:A,'Medical Examination'!A:A,'Medical Examination'!E:E)</f>
        <v>No</v>
      </c>
      <c r="I390" s="33" t="str">
        <f>_xlfn.XLOOKUP(A:A,'Medical Examination'!A:A,'Medical Examination'!F:F)</f>
        <v>No</v>
      </c>
      <c r="J390" s="33">
        <f>_xlfn.XLOOKUP(A:A,'Medical Examination'!A:A,'Medical Examination'!G:G)</f>
        <v>0</v>
      </c>
      <c r="K390" s="33" t="str">
        <f>_xlfn.XLOOKUP(A:A,'Medical Examination'!A:A,'Medical Examination'!H:H)</f>
        <v>yes</v>
      </c>
      <c r="L390" s="32" t="str">
        <f>_xlfn.XLOOKUP(A:A,'Medical Examination'!A:A,'Medical Examination'!I:I)</f>
        <v>Normal Weight</v>
      </c>
      <c r="M390" s="31" t="str">
        <f>_xlfn.XLOOKUP(A:A,'Medical Examination'!A:A,'Medical Examination'!J:J)</f>
        <v>Prediabetic</v>
      </c>
      <c r="N390" s="34">
        <f>_xlfn.XLOOKUP(Healthcare!A:A,Table4_2[Customer ID],Table4_2[Date of Birth])</f>
        <v>33472</v>
      </c>
      <c r="O390" s="35">
        <f>_xlfn.XLOOKUP(A:A,Table4_2[Customer ID],Table4_2[Charges])</f>
        <v>26912.560000000001</v>
      </c>
      <c r="P390" s="33" t="str">
        <f>_xlfn.XLOOKUP(A:A,Table4_2[Customer ID],Table4_2[Hospital tier])</f>
        <v>tier - 2</v>
      </c>
      <c r="Q390" s="33" t="str">
        <f>_xlfn.XLOOKUP(A:A,'Hospital details'!A:A,'Hospital details'!F:F)</f>
        <v>tier - 2</v>
      </c>
      <c r="R390" s="33" t="str">
        <f>_xlfn.XLOOKUP(Healthcare!A:A,'Hospital details'!A:A,'Hospital details'!G:G)</f>
        <v>R1011</v>
      </c>
      <c r="S390" s="36">
        <f>_xlfn.XLOOKUP(A:A,'Hospital details'!A:A,'Hospital details'!H:H)</f>
        <v>31</v>
      </c>
      <c r="T390" s="8"/>
    </row>
    <row r="391" spans="1:20" ht="18" x14ac:dyDescent="0.35">
      <c r="A391" s="37" t="s">
        <v>395</v>
      </c>
      <c r="B391" s="31" t="str" cm="1">
        <f t="array" ref="B391">_xlfn.XLOOKUP(_xlfn.SINGLE(A:A),'Customer Name'!A:A,Table14_3[[#All],[Title]])</f>
        <v>Ms</v>
      </c>
      <c r="C391" s="32" t="str" cm="1">
        <f t="array" ref="C391">_xlfn.XLOOKUP(_xlfn.SINGLE(A:A),'Customer Name'!A:A,Table14_3[[#All],[First Name]])</f>
        <v>Summer B</v>
      </c>
      <c r="D391" s="32" t="str" cm="1">
        <f t="array" ref="D391">_xlfn.XLOOKUP(_xlfn.SINGLE(A:A),'Customer Name'!A:A,Table14_3[[#All],[Last Name]])</f>
        <v>Cook</v>
      </c>
      <c r="E391" s="32">
        <f>_xlfn.XLOOKUP(A:A,'Medical Examination'!A:A,'Medical Examination'!B:B)</f>
        <v>16.21</v>
      </c>
      <c r="F391" s="32">
        <f>_xlfn.XLOOKUP(A:A,'Medical Examination'!A:A,'Medical Examination'!C:C)</f>
        <v>6.29</v>
      </c>
      <c r="G391" s="33" t="str">
        <f>_xlfn.XLOOKUP(A:A,'Medical Examination'!A:A,'Medical Examination'!D:D)</f>
        <v>yes</v>
      </c>
      <c r="H391" s="33" t="str">
        <f>_xlfn.XLOOKUP(A:A,'Medical Examination'!A:A,'Medical Examination'!E:E)</f>
        <v>No</v>
      </c>
      <c r="I391" s="33" t="str">
        <f>_xlfn.XLOOKUP(A:A,'Medical Examination'!A:A,'Medical Examination'!F:F)</f>
        <v>No</v>
      </c>
      <c r="J391" s="33">
        <f>_xlfn.XLOOKUP(A:A,'Medical Examination'!A:A,'Medical Examination'!G:G)</f>
        <v>1</v>
      </c>
      <c r="K391" s="33" t="str">
        <f>_xlfn.XLOOKUP(A:A,'Medical Examination'!A:A,'Medical Examination'!H:H)</f>
        <v>yes</v>
      </c>
      <c r="L391" s="32" t="str">
        <f>_xlfn.XLOOKUP(A:A,'Medical Examination'!A:A,'Medical Examination'!I:I)</f>
        <v>Under  Weight</v>
      </c>
      <c r="M391" s="31" t="str">
        <f>_xlfn.XLOOKUP(A:A,'Medical Examination'!A:A,'Medical Examination'!J:J)</f>
        <v>Prediabetic</v>
      </c>
      <c r="N391" s="34">
        <f>_xlfn.XLOOKUP(Healthcare!A:A,Table4_2[Customer ID],Table4_2[Date of Birth])</f>
        <v>32346</v>
      </c>
      <c r="O391" s="35">
        <f>_xlfn.XLOOKUP(A:A,Table4_2[Customer ID],Table4_2[Charges])</f>
        <v>26607.89</v>
      </c>
      <c r="P391" s="33" t="str">
        <f>_xlfn.XLOOKUP(A:A,Table4_2[Customer ID],Table4_2[Hospital tier])</f>
        <v>tier - 2</v>
      </c>
      <c r="Q391" s="33" t="str">
        <f>_xlfn.XLOOKUP(A:A,'Hospital details'!A:A,'Hospital details'!F:F)</f>
        <v>tier - 1</v>
      </c>
      <c r="R391" s="33" t="str">
        <f>_xlfn.XLOOKUP(Healthcare!A:A,'Hospital details'!A:A,'Hospital details'!G:G)</f>
        <v>R1011</v>
      </c>
      <c r="S391" s="36">
        <f>_xlfn.XLOOKUP(A:A,'Hospital details'!A:A,'Hospital details'!H:H)</f>
        <v>34</v>
      </c>
      <c r="T391" s="8"/>
    </row>
    <row r="392" spans="1:20" ht="18" x14ac:dyDescent="0.35">
      <c r="A392" s="37" t="s">
        <v>396</v>
      </c>
      <c r="B392" s="31" t="str" cm="1">
        <f t="array" ref="B392">_xlfn.XLOOKUP(_xlfn.SINGLE(A:A),'Customer Name'!A:A,Table14_3[[#All],[Title]])</f>
        <v>Mr</v>
      </c>
      <c r="C392" s="32" t="str" cm="1">
        <f t="array" ref="C392">_xlfn.XLOOKUP(_xlfn.SINGLE(A:A),'Customer Name'!A:A,Table14_3[[#All],[First Name]])</f>
        <v>Edward</v>
      </c>
      <c r="D392" s="32" t="str" cm="1">
        <f t="array" ref="D392">_xlfn.XLOOKUP(_xlfn.SINGLE(A:A),'Customer Name'!A:A,Table14_3[[#All],[Last Name]])</f>
        <v>Breen</v>
      </c>
      <c r="E392" s="32">
        <f>_xlfn.XLOOKUP(A:A,'Medical Examination'!A:A,'Medical Examination'!B:B)</f>
        <v>32.54</v>
      </c>
      <c r="F392" s="32">
        <f>_xlfn.XLOOKUP(A:A,'Medical Examination'!A:A,'Medical Examination'!C:C)</f>
        <v>4.0199999999999996</v>
      </c>
      <c r="G392" s="33" t="str">
        <f>_xlfn.XLOOKUP(A:A,'Medical Examination'!A:A,'Medical Examination'!D:D)</f>
        <v>No</v>
      </c>
      <c r="H392" s="33" t="str">
        <f>_xlfn.XLOOKUP(A:A,'Medical Examination'!A:A,'Medical Examination'!E:E)</f>
        <v>yes</v>
      </c>
      <c r="I392" s="33" t="str">
        <f>_xlfn.XLOOKUP(A:A,'Medical Examination'!A:A,'Medical Examination'!F:F)</f>
        <v>No</v>
      </c>
      <c r="J392" s="33">
        <f>_xlfn.XLOOKUP(A:A,'Medical Examination'!A:A,'Medical Examination'!G:G)</f>
        <v>1</v>
      </c>
      <c r="K392" s="33" t="str">
        <f>_xlfn.XLOOKUP(A:A,'Medical Examination'!A:A,'Medical Examination'!H:H)</f>
        <v>yes</v>
      </c>
      <c r="L392" s="32" t="str">
        <f>_xlfn.XLOOKUP(A:A,'Medical Examination'!A:A,'Medical Examination'!I:I)</f>
        <v>Obesity</v>
      </c>
      <c r="M392" s="31" t="str">
        <f>_xlfn.XLOOKUP(A:A,'Medical Examination'!A:A,'Medical Examination'!J:J)</f>
        <v>Normal</v>
      </c>
      <c r="N392" s="34">
        <f>_xlfn.XLOOKUP(Healthcare!A:A,Table4_2[Customer ID],Table4_2[Date of Birth])</f>
        <v>38235</v>
      </c>
      <c r="O392" s="35">
        <f>_xlfn.XLOOKUP(A:A,Table4_2[Customer ID],Table4_2[Charges])</f>
        <v>26479.4</v>
      </c>
      <c r="P392" s="33" t="str">
        <f>_xlfn.XLOOKUP(A:A,Table4_2[Customer ID],Table4_2[Hospital tier])</f>
        <v>tier - 2</v>
      </c>
      <c r="Q392" s="33" t="str">
        <f>_xlfn.XLOOKUP(A:A,'Hospital details'!A:A,'Hospital details'!F:F)</f>
        <v>tier - 2</v>
      </c>
      <c r="R392" s="33" t="str">
        <f>_xlfn.XLOOKUP(Healthcare!A:A,'Hospital details'!A:A,'Hospital details'!G:G)</f>
        <v>R1011</v>
      </c>
      <c r="S392" s="36">
        <f>_xlfn.XLOOKUP(A:A,'Hospital details'!A:A,'Hospital details'!H:H)</f>
        <v>18</v>
      </c>
      <c r="T392" s="8"/>
    </row>
    <row r="393" spans="1:20" ht="18" x14ac:dyDescent="0.35">
      <c r="A393" s="37" t="s">
        <v>397</v>
      </c>
      <c r="B393" s="31" t="str" cm="1">
        <f t="array" ref="B393">_xlfn.XLOOKUP(_xlfn.SINGLE(A:A),'Customer Name'!A:A,Table14_3[[#All],[Title]])</f>
        <v>Mr</v>
      </c>
      <c r="C393" s="32" t="str" cm="1">
        <f t="array" ref="C393">_xlfn.XLOOKUP(_xlfn.SINGLE(A:A),'Customer Name'!A:A,Table14_3[[#All],[First Name]])</f>
        <v>Ryan</v>
      </c>
      <c r="D393" s="32" t="str" cm="1">
        <f t="array" ref="D393">_xlfn.XLOOKUP(_xlfn.SINGLE(A:A),'Customer Name'!A:A,Table14_3[[#All],[Last Name]])</f>
        <v>Fitzsimons</v>
      </c>
      <c r="E393" s="32">
        <f>_xlfn.XLOOKUP(A:A,'Medical Examination'!A:A,'Medical Examination'!B:B)</f>
        <v>36.765000000000001</v>
      </c>
      <c r="F393" s="32">
        <f>_xlfn.XLOOKUP(A:A,'Medical Examination'!A:A,'Medical Examination'!C:C)</f>
        <v>11.95</v>
      </c>
      <c r="G393" s="33" t="str">
        <f>_xlfn.XLOOKUP(A:A,'Medical Examination'!A:A,'Medical Examination'!D:D)</f>
        <v>yes</v>
      </c>
      <c r="H393" s="33" t="str">
        <f>_xlfn.XLOOKUP(A:A,'Medical Examination'!A:A,'Medical Examination'!E:E)</f>
        <v>No</v>
      </c>
      <c r="I393" s="33" t="str">
        <f>_xlfn.XLOOKUP(A:A,'Medical Examination'!A:A,'Medical Examination'!F:F)</f>
        <v>No</v>
      </c>
      <c r="J393" s="33">
        <f>_xlfn.XLOOKUP(A:A,'Medical Examination'!A:A,'Medical Examination'!G:G)</f>
        <v>2</v>
      </c>
      <c r="K393" s="33" t="str">
        <f>_xlfn.XLOOKUP(A:A,'Medical Examination'!A:A,'Medical Examination'!H:H)</f>
        <v>No</v>
      </c>
      <c r="L393" s="32" t="str">
        <f>_xlfn.XLOOKUP(A:A,'Medical Examination'!A:A,'Medical Examination'!I:I)</f>
        <v>Obesity</v>
      </c>
      <c r="M393" s="31" t="str">
        <f>_xlfn.XLOOKUP(A:A,'Medical Examination'!A:A,'Medical Examination'!J:J)</f>
        <v>Diabetic</v>
      </c>
      <c r="N393" s="34">
        <f>_xlfn.XLOOKUP(Healthcare!A:A,Table4_2[Customer ID],Table4_2[Date of Birth])</f>
        <v>25807</v>
      </c>
      <c r="O393" s="35">
        <f>_xlfn.XLOOKUP(A:A,Table4_2[Customer ID],Table4_2[Charges])</f>
        <v>26467.1</v>
      </c>
      <c r="P393" s="33" t="str">
        <f>_xlfn.XLOOKUP(A:A,Table4_2[Customer ID],Table4_2[Hospital tier])</f>
        <v>tier - 2</v>
      </c>
      <c r="Q393" s="33" t="str">
        <f>_xlfn.XLOOKUP(A:A,'Hospital details'!A:A,'Hospital details'!F:F)</f>
        <v>tier - 3</v>
      </c>
      <c r="R393" s="33" t="str">
        <f>_xlfn.XLOOKUP(Healthcare!A:A,'Hospital details'!A:A,'Hospital details'!G:G)</f>
        <v>R1012</v>
      </c>
      <c r="S393" s="36">
        <f>_xlfn.XLOOKUP(A:A,'Hospital details'!A:A,'Hospital details'!H:H)</f>
        <v>52</v>
      </c>
      <c r="T393" s="8"/>
    </row>
    <row r="394" spans="1:20" ht="18" x14ac:dyDescent="0.35">
      <c r="A394" s="37" t="s">
        <v>398</v>
      </c>
      <c r="B394" s="31" t="str" cm="1">
        <f t="array" ref="B394">_xlfn.XLOOKUP(_xlfn.SINGLE(A:A),'Customer Name'!A:A,Table14_3[[#All],[Title]])</f>
        <v>Ms</v>
      </c>
      <c r="C394" s="32" t="str" cm="1">
        <f t="array" ref="C394">_xlfn.XLOOKUP(_xlfn.SINGLE(A:A),'Customer Name'!A:A,Table14_3[[#All],[First Name]])</f>
        <v>Kacee</v>
      </c>
      <c r="D394" s="32" t="str" cm="1">
        <f t="array" ref="D394">_xlfn.XLOOKUP(_xlfn.SINGLE(A:A),'Customer Name'!A:A,Table14_3[[#All],[Last Name]])</f>
        <v>Houle</v>
      </c>
      <c r="E394" s="32">
        <f>_xlfn.XLOOKUP(A:A,'Medical Examination'!A:A,'Medical Examination'!B:B)</f>
        <v>35.909999999999997</v>
      </c>
      <c r="F394" s="32">
        <f>_xlfn.XLOOKUP(A:A,'Medical Examination'!A:A,'Medical Examination'!C:C)</f>
        <v>8.7100000000000009</v>
      </c>
      <c r="G394" s="33" t="str">
        <f>_xlfn.XLOOKUP(A:A,'Medical Examination'!A:A,'Medical Examination'!D:D)</f>
        <v>No</v>
      </c>
      <c r="H394" s="33" t="str">
        <f>_xlfn.XLOOKUP(A:A,'Medical Examination'!A:A,'Medical Examination'!E:E)</f>
        <v>No</v>
      </c>
      <c r="I394" s="33" t="str">
        <f>_xlfn.XLOOKUP(A:A,'Medical Examination'!A:A,'Medical Examination'!F:F)</f>
        <v>No</v>
      </c>
      <c r="J394" s="33">
        <f>_xlfn.XLOOKUP(A:A,'Medical Examination'!A:A,'Medical Examination'!G:G)</f>
        <v>0</v>
      </c>
      <c r="K394" s="33" t="str">
        <f>_xlfn.XLOOKUP(A:A,'Medical Examination'!A:A,'Medical Examination'!H:H)</f>
        <v>No</v>
      </c>
      <c r="L394" s="32" t="str">
        <f>_xlfn.XLOOKUP(A:A,'Medical Examination'!A:A,'Medical Examination'!I:I)</f>
        <v>Obesity</v>
      </c>
      <c r="M394" s="31" t="str">
        <f>_xlfn.XLOOKUP(A:A,'Medical Examination'!A:A,'Medical Examination'!J:J)</f>
        <v>Diabetic</v>
      </c>
      <c r="N394" s="34">
        <f>_xlfn.XLOOKUP(Healthcare!A:A,Table4_2[Customer ID],Table4_2[Date of Birth])</f>
        <v>27293</v>
      </c>
      <c r="O394" s="35">
        <f>_xlfn.XLOOKUP(A:A,Table4_2[Customer ID],Table4_2[Charges])</f>
        <v>26392.26</v>
      </c>
      <c r="P394" s="33" t="str">
        <f>_xlfn.XLOOKUP(A:A,Table4_2[Customer ID],Table4_2[Hospital tier])</f>
        <v>tier - 2</v>
      </c>
      <c r="Q394" s="33" t="str">
        <f>_xlfn.XLOOKUP(A:A,'Hospital details'!A:A,'Hospital details'!F:F)</f>
        <v>tier - 2</v>
      </c>
      <c r="R394" s="33" t="str">
        <f>_xlfn.XLOOKUP(Healthcare!A:A,'Hospital details'!A:A,'Hospital details'!G:G)</f>
        <v>R1024</v>
      </c>
      <c r="S394" s="36">
        <f>_xlfn.XLOOKUP(A:A,'Hospital details'!A:A,'Hospital details'!H:H)</f>
        <v>48</v>
      </c>
      <c r="T394" s="8"/>
    </row>
    <row r="395" spans="1:20" ht="18" x14ac:dyDescent="0.35">
      <c r="A395" s="37" t="s">
        <v>399</v>
      </c>
      <c r="B395" s="31" t="str" cm="1">
        <f t="array" ref="B395">_xlfn.XLOOKUP(_xlfn.SINGLE(A:A),'Customer Name'!A:A,Table14_3[[#All],[Title]])</f>
        <v>Ms</v>
      </c>
      <c r="C395" s="32" t="str" cm="1">
        <f t="array" ref="C395">_xlfn.XLOOKUP(_xlfn.SINGLE(A:A),'Customer Name'!A:A,Table14_3[[#All],[First Name]])</f>
        <v>Dave</v>
      </c>
      <c r="D395" s="32" t="str" cm="1">
        <f t="array" ref="D395">_xlfn.XLOOKUP(_xlfn.SINGLE(A:A),'Customer Name'!A:A,Table14_3[[#All],[Last Name]])</f>
        <v>Woodward</v>
      </c>
      <c r="E395" s="32">
        <f>_xlfn.XLOOKUP(A:A,'Medical Examination'!A:A,'Medical Examination'!B:B)</f>
        <v>32.06</v>
      </c>
      <c r="F395" s="32">
        <f>_xlfn.XLOOKUP(A:A,'Medical Examination'!A:A,'Medical Examination'!C:C)</f>
        <v>4.67</v>
      </c>
      <c r="G395" s="33" t="str">
        <f>_xlfn.XLOOKUP(A:A,'Medical Examination'!A:A,'Medical Examination'!D:D)</f>
        <v>No</v>
      </c>
      <c r="H395" s="33" t="str">
        <f>_xlfn.XLOOKUP(A:A,'Medical Examination'!A:A,'Medical Examination'!E:E)</f>
        <v>yes</v>
      </c>
      <c r="I395" s="33" t="str">
        <f>_xlfn.XLOOKUP(A:A,'Medical Examination'!A:A,'Medical Examination'!F:F)</f>
        <v>No</v>
      </c>
      <c r="J395" s="33">
        <f>_xlfn.XLOOKUP(A:A,'Medical Examination'!A:A,'Medical Examination'!G:G)</f>
        <v>1</v>
      </c>
      <c r="K395" s="33" t="str">
        <f>_xlfn.XLOOKUP(A:A,'Medical Examination'!A:A,'Medical Examination'!H:H)</f>
        <v>yes</v>
      </c>
      <c r="L395" s="32" t="str">
        <f>_xlfn.XLOOKUP(A:A,'Medical Examination'!A:A,'Medical Examination'!I:I)</f>
        <v>Obesity</v>
      </c>
      <c r="M395" s="31" t="str">
        <f>_xlfn.XLOOKUP(A:A,'Medical Examination'!A:A,'Medical Examination'!J:J)</f>
        <v>Normal</v>
      </c>
      <c r="N395" s="34">
        <f>_xlfn.XLOOKUP(Healthcare!A:A,Table4_2[Customer ID],Table4_2[Date of Birth])</f>
        <v>38326</v>
      </c>
      <c r="O395" s="35">
        <f>_xlfn.XLOOKUP(A:A,Table4_2[Customer ID],Table4_2[Charges])</f>
        <v>26316.59</v>
      </c>
      <c r="P395" s="33" t="str">
        <f>_xlfn.XLOOKUP(A:A,Table4_2[Customer ID],Table4_2[Hospital tier])</f>
        <v>tier - 2</v>
      </c>
      <c r="Q395" s="33" t="str">
        <f>_xlfn.XLOOKUP(A:A,'Hospital details'!A:A,'Hospital details'!F:F)</f>
        <v>tier - 3</v>
      </c>
      <c r="R395" s="33" t="str">
        <f>_xlfn.XLOOKUP(Healthcare!A:A,'Hospital details'!A:A,'Hospital details'!G:G)</f>
        <v>R1011</v>
      </c>
      <c r="S395" s="36">
        <f>_xlfn.XLOOKUP(A:A,'Hospital details'!A:A,'Hospital details'!H:H)</f>
        <v>18</v>
      </c>
      <c r="T395" s="8"/>
    </row>
    <row r="396" spans="1:20" ht="18" x14ac:dyDescent="0.35">
      <c r="A396" s="37" t="s">
        <v>400</v>
      </c>
      <c r="B396" s="31" t="str" cm="1">
        <f t="array" ref="B396">_xlfn.XLOOKUP(_xlfn.SINGLE(A:A),'Customer Name'!A:A,Table14_3[[#All],[Title]])</f>
        <v>Mr</v>
      </c>
      <c r="C396" s="32" t="str" cm="1">
        <f t="array" ref="C396">_xlfn.XLOOKUP(_xlfn.SINGLE(A:A),'Customer Name'!A:A,Table14_3[[#All],[First Name]])</f>
        <v>Maryanna</v>
      </c>
      <c r="D396" s="32" t="str" cm="1">
        <f t="array" ref="D396">_xlfn.XLOOKUP(_xlfn.SINGLE(A:A),'Customer Name'!A:A,Table14_3[[#All],[Last Name]])</f>
        <v>Ray</v>
      </c>
      <c r="E396" s="32">
        <f>_xlfn.XLOOKUP(A:A,'Medical Examination'!A:A,'Medical Examination'!B:B)</f>
        <v>24.1</v>
      </c>
      <c r="F396" s="32">
        <f>_xlfn.XLOOKUP(A:A,'Medical Examination'!A:A,'Medical Examination'!C:C)</f>
        <v>11.14</v>
      </c>
      <c r="G396" s="33" t="str">
        <f>_xlfn.XLOOKUP(A:A,'Medical Examination'!A:A,'Medical Examination'!D:D)</f>
        <v>yes</v>
      </c>
      <c r="H396" s="33" t="str">
        <f>_xlfn.XLOOKUP(A:A,'Medical Examination'!A:A,'Medical Examination'!E:E)</f>
        <v>No</v>
      </c>
      <c r="I396" s="33" t="str">
        <f>_xlfn.XLOOKUP(A:A,'Medical Examination'!A:A,'Medical Examination'!F:F)</f>
        <v>No</v>
      </c>
      <c r="J396" s="33">
        <f>_xlfn.XLOOKUP(A:A,'Medical Examination'!A:A,'Medical Examination'!G:G)</f>
        <v>1</v>
      </c>
      <c r="K396" s="33" t="str">
        <f>_xlfn.XLOOKUP(A:A,'Medical Examination'!A:A,'Medical Examination'!H:H)</f>
        <v>No</v>
      </c>
      <c r="L396" s="32" t="str">
        <f>_xlfn.XLOOKUP(A:A,'Medical Examination'!A:A,'Medical Examination'!I:I)</f>
        <v>Normal Weight</v>
      </c>
      <c r="M396" s="31" t="str">
        <f>_xlfn.XLOOKUP(A:A,'Medical Examination'!A:A,'Medical Examination'!J:J)</f>
        <v>Diabetic</v>
      </c>
      <c r="N396" s="34">
        <f>_xlfn.XLOOKUP(Healthcare!A:A,Table4_2[Customer ID],Table4_2[Date of Birth])</f>
        <v>27549</v>
      </c>
      <c r="O396" s="35">
        <f>_xlfn.XLOOKUP(A:A,Table4_2[Customer ID],Table4_2[Charges])</f>
        <v>26236.58</v>
      </c>
      <c r="P396" s="33" t="str">
        <f>_xlfn.XLOOKUP(A:A,Table4_2[Customer ID],Table4_2[Hospital tier])</f>
        <v>tier - 2</v>
      </c>
      <c r="Q396" s="33" t="str">
        <f>_xlfn.XLOOKUP(A:A,'Hospital details'!A:A,'Hospital details'!F:F)</f>
        <v>tier - 1</v>
      </c>
      <c r="R396" s="33" t="str">
        <f>_xlfn.XLOOKUP(Healthcare!A:A,'Hospital details'!A:A,'Hospital details'!G:G)</f>
        <v>R1011</v>
      </c>
      <c r="S396" s="36">
        <f>_xlfn.XLOOKUP(A:A,'Hospital details'!A:A,'Hospital details'!H:H)</f>
        <v>48</v>
      </c>
      <c r="T396" s="8"/>
    </row>
    <row r="397" spans="1:20" ht="18" x14ac:dyDescent="0.35">
      <c r="A397" s="37" t="s">
        <v>401</v>
      </c>
      <c r="B397" s="31" t="str" cm="1">
        <f t="array" ref="B397">_xlfn.XLOOKUP(_xlfn.SINGLE(A:A),'Customer Name'!A:A,Table14_3[[#All],[Title]])</f>
        <v>Mr</v>
      </c>
      <c r="C397" s="32" t="str" cm="1">
        <f t="array" ref="C397">_xlfn.XLOOKUP(_xlfn.SINGLE(A:A),'Customer Name'!A:A,Table14_3[[#All],[First Name]])</f>
        <v>Jessica H</v>
      </c>
      <c r="D397" s="32" t="str" cm="1">
        <f t="array" ref="D397">_xlfn.XLOOKUP(_xlfn.SINGLE(A:A),'Customer Name'!A:A,Table14_3[[#All],[Last Name]])</f>
        <v>Jennings</v>
      </c>
      <c r="E397" s="32">
        <f>_xlfn.XLOOKUP(A:A,'Medical Examination'!A:A,'Medical Examination'!B:B)</f>
        <v>27.1</v>
      </c>
      <c r="F397" s="32">
        <f>_xlfn.XLOOKUP(A:A,'Medical Examination'!A:A,'Medical Examination'!C:C)</f>
        <v>9.0500000000000007</v>
      </c>
      <c r="G397" s="33" t="str">
        <f>_xlfn.XLOOKUP(A:A,'Medical Examination'!A:A,'Medical Examination'!D:D)</f>
        <v>No</v>
      </c>
      <c r="H397" s="33" t="str">
        <f>_xlfn.XLOOKUP(A:A,'Medical Examination'!A:A,'Medical Examination'!E:E)</f>
        <v>No</v>
      </c>
      <c r="I397" s="33" t="str">
        <f>_xlfn.XLOOKUP(A:A,'Medical Examination'!A:A,'Medical Examination'!F:F)</f>
        <v>No</v>
      </c>
      <c r="J397" s="33">
        <f>_xlfn.XLOOKUP(A:A,'Medical Examination'!A:A,'Medical Examination'!G:G)</f>
        <v>2</v>
      </c>
      <c r="K397" s="33" t="str">
        <f>_xlfn.XLOOKUP(A:A,'Medical Examination'!A:A,'Medical Examination'!H:H)</f>
        <v>No</v>
      </c>
      <c r="L397" s="32" t="str">
        <f>_xlfn.XLOOKUP(A:A,'Medical Examination'!A:A,'Medical Examination'!I:I)</f>
        <v>Overweight</v>
      </c>
      <c r="M397" s="31" t="str">
        <f>_xlfn.XLOOKUP(A:A,'Medical Examination'!A:A,'Medical Examination'!J:J)</f>
        <v>Diabetic</v>
      </c>
      <c r="N397" s="34">
        <f>_xlfn.XLOOKUP(Healthcare!A:A,Table4_2[Customer ID],Table4_2[Date of Birth])</f>
        <v>26852</v>
      </c>
      <c r="O397" s="35">
        <f>_xlfn.XLOOKUP(A:A,Table4_2[Customer ID],Table4_2[Charges])</f>
        <v>26140.36</v>
      </c>
      <c r="P397" s="33" t="str">
        <f>_xlfn.XLOOKUP(A:A,Table4_2[Customer ID],Table4_2[Hospital tier])</f>
        <v>tier - 2</v>
      </c>
      <c r="Q397" s="33" t="str">
        <f>_xlfn.XLOOKUP(A:A,'Hospital details'!A:A,'Hospital details'!F:F)</f>
        <v>tier - 3</v>
      </c>
      <c r="R397" s="33" t="str">
        <f>_xlfn.XLOOKUP(Healthcare!A:A,'Hospital details'!A:A,'Hospital details'!G:G)</f>
        <v>R1011</v>
      </c>
      <c r="S397" s="36">
        <f>_xlfn.XLOOKUP(A:A,'Hospital details'!A:A,'Hospital details'!H:H)</f>
        <v>49</v>
      </c>
      <c r="T397" s="8"/>
    </row>
    <row r="398" spans="1:20" ht="18" x14ac:dyDescent="0.35">
      <c r="A398" s="37" t="s">
        <v>402</v>
      </c>
      <c r="B398" s="31" t="str" cm="1">
        <f t="array" ref="B398">_xlfn.XLOOKUP(_xlfn.SINGLE(A:A),'Customer Name'!A:A,Table14_3[[#All],[Title]])</f>
        <v>Ms</v>
      </c>
      <c r="C398" s="32" t="str" cm="1">
        <f t="array" ref="C398">_xlfn.XLOOKUP(_xlfn.SINGLE(A:A),'Customer Name'!A:A,Table14_3[[#All],[First Name]])</f>
        <v>Deanna</v>
      </c>
      <c r="D398" s="32" t="str" cm="1">
        <f t="array" ref="D398">_xlfn.XLOOKUP(_xlfn.SINGLE(A:A),'Customer Name'!A:A,Table14_3[[#All],[Last Name]])</f>
        <v>Fuller</v>
      </c>
      <c r="E398" s="32">
        <f>_xlfn.XLOOKUP(A:A,'Medical Examination'!A:A,'Medical Examination'!B:B)</f>
        <v>24.42</v>
      </c>
      <c r="F398" s="32">
        <f>_xlfn.XLOOKUP(A:A,'Medical Examination'!A:A,'Medical Examination'!C:C)</f>
        <v>11.31</v>
      </c>
      <c r="G398" s="33" t="str">
        <f>_xlfn.XLOOKUP(A:A,'Medical Examination'!A:A,'Medical Examination'!D:D)</f>
        <v>No</v>
      </c>
      <c r="H398" s="33" t="str">
        <f>_xlfn.XLOOKUP(A:A,'Medical Examination'!A:A,'Medical Examination'!E:E)</f>
        <v>No</v>
      </c>
      <c r="I398" s="33" t="str">
        <f>_xlfn.XLOOKUP(A:A,'Medical Examination'!A:A,'Medical Examination'!F:F)</f>
        <v>No</v>
      </c>
      <c r="J398" s="33">
        <f>_xlfn.XLOOKUP(A:A,'Medical Examination'!A:A,'Medical Examination'!G:G)</f>
        <v>0</v>
      </c>
      <c r="K398" s="33" t="str">
        <f>_xlfn.XLOOKUP(A:A,'Medical Examination'!A:A,'Medical Examination'!H:H)</f>
        <v>yes</v>
      </c>
      <c r="L398" s="32" t="str">
        <f>_xlfn.XLOOKUP(A:A,'Medical Examination'!A:A,'Medical Examination'!I:I)</f>
        <v>Normal Weight</v>
      </c>
      <c r="M398" s="31" t="str">
        <f>_xlfn.XLOOKUP(A:A,'Medical Examination'!A:A,'Medical Examination'!J:J)</f>
        <v>Diabetic</v>
      </c>
      <c r="N398" s="34">
        <f>_xlfn.XLOOKUP(Healthcare!A:A,Table4_2[Customer ID],Table4_2[Date of Birth])</f>
        <v>37540</v>
      </c>
      <c r="O398" s="35">
        <f>_xlfn.XLOOKUP(A:A,Table4_2[Customer ID],Table4_2[Charges])</f>
        <v>26125.67</v>
      </c>
      <c r="P398" s="33" t="str">
        <f>_xlfn.XLOOKUP(A:A,Table4_2[Customer ID],Table4_2[Hospital tier])</f>
        <v>tier - 2</v>
      </c>
      <c r="Q398" s="33" t="str">
        <f>_xlfn.XLOOKUP(A:A,'Hospital details'!A:A,'Hospital details'!F:F)</f>
        <v>tier - 1</v>
      </c>
      <c r="R398" s="33" t="str">
        <f>_xlfn.XLOOKUP(Healthcare!A:A,'Hospital details'!A:A,'Hospital details'!G:G)</f>
        <v>R1013</v>
      </c>
      <c r="S398" s="36">
        <f>_xlfn.XLOOKUP(A:A,'Hospital details'!A:A,'Hospital details'!H:H)</f>
        <v>20</v>
      </c>
      <c r="T398" s="8"/>
    </row>
    <row r="399" spans="1:20" ht="18" x14ac:dyDescent="0.35">
      <c r="A399" s="37" t="s">
        <v>403</v>
      </c>
      <c r="B399" s="31" t="str" cm="1">
        <f t="array" ref="B399">_xlfn.XLOOKUP(_xlfn.SINGLE(A:A),'Customer Name'!A:A,Table14_3[[#All],[Title]])</f>
        <v>Mr</v>
      </c>
      <c r="C399" s="32" t="str" cm="1">
        <f t="array" ref="C399">_xlfn.XLOOKUP(_xlfn.SINGLE(A:A),'Customer Name'!A:A,Table14_3[[#All],[First Name]])</f>
        <v>Peter</v>
      </c>
      <c r="D399" s="32" t="str" cm="1">
        <f t="array" ref="D399">_xlfn.XLOOKUP(_xlfn.SINGLE(A:A),'Customer Name'!A:A,Table14_3[[#All],[Last Name]])</f>
        <v>Lovisek</v>
      </c>
      <c r="E399" s="32">
        <f>_xlfn.XLOOKUP(A:A,'Medical Examination'!A:A,'Medical Examination'!B:B)</f>
        <v>26.695</v>
      </c>
      <c r="F399" s="32">
        <f>_xlfn.XLOOKUP(A:A,'Medical Examination'!A:A,'Medical Examination'!C:C)</f>
        <v>4.68</v>
      </c>
      <c r="G399" s="33" t="str">
        <f>_xlfn.XLOOKUP(A:A,'Medical Examination'!A:A,'Medical Examination'!D:D)</f>
        <v>yes</v>
      </c>
      <c r="H399" s="33" t="str">
        <f>_xlfn.XLOOKUP(A:A,'Medical Examination'!A:A,'Medical Examination'!E:E)</f>
        <v>No</v>
      </c>
      <c r="I399" s="33" t="str">
        <f>_xlfn.XLOOKUP(A:A,'Medical Examination'!A:A,'Medical Examination'!F:F)</f>
        <v>No</v>
      </c>
      <c r="J399" s="33">
        <f>_xlfn.XLOOKUP(A:A,'Medical Examination'!A:A,'Medical Examination'!G:G)</f>
        <v>2</v>
      </c>
      <c r="K399" s="33" t="str">
        <f>_xlfn.XLOOKUP(A:A,'Medical Examination'!A:A,'Medical Examination'!H:H)</f>
        <v>yes</v>
      </c>
      <c r="L399" s="32" t="str">
        <f>_xlfn.XLOOKUP(A:A,'Medical Examination'!A:A,'Medical Examination'!I:I)</f>
        <v>Overweight</v>
      </c>
      <c r="M399" s="31" t="str">
        <f>_xlfn.XLOOKUP(A:A,'Medical Examination'!A:A,'Medical Examination'!J:J)</f>
        <v>Normal</v>
      </c>
      <c r="N399" s="34">
        <f>_xlfn.XLOOKUP(Healthcare!A:A,Table4_2[Customer ID],Table4_2[Date of Birth])</f>
        <v>24297</v>
      </c>
      <c r="O399" s="35">
        <f>_xlfn.XLOOKUP(A:A,Table4_2[Customer ID],Table4_2[Charges])</f>
        <v>26109.33</v>
      </c>
      <c r="P399" s="33" t="str">
        <f>_xlfn.XLOOKUP(A:A,Table4_2[Customer ID],Table4_2[Hospital tier])</f>
        <v>tier - 2</v>
      </c>
      <c r="Q399" s="33" t="str">
        <f>_xlfn.XLOOKUP(A:A,'Hospital details'!A:A,'Hospital details'!F:F)</f>
        <v>tier - 3</v>
      </c>
      <c r="R399" s="33" t="str">
        <f>_xlfn.XLOOKUP(Healthcare!A:A,'Hospital details'!A:A,'Hospital details'!G:G)</f>
        <v>R1012</v>
      </c>
      <c r="S399" s="36">
        <f>_xlfn.XLOOKUP(A:A,'Hospital details'!A:A,'Hospital details'!H:H)</f>
        <v>56</v>
      </c>
      <c r="T399" s="8"/>
    </row>
    <row r="400" spans="1:20" ht="18" x14ac:dyDescent="0.35">
      <c r="A400" s="37" t="s">
        <v>404</v>
      </c>
      <c r="B400" s="31" t="str" cm="1">
        <f t="array" ref="B400">_xlfn.XLOOKUP(_xlfn.SINGLE(A:A),'Customer Name'!A:A,Table14_3[[#All],[Title]])</f>
        <v>Mr</v>
      </c>
      <c r="C400" s="32" t="str" cm="1">
        <f t="array" ref="C400">_xlfn.XLOOKUP(_xlfn.SINGLE(A:A),'Customer Name'!A:A,Table14_3[[#All],[First Name]])</f>
        <v>Rebecca</v>
      </c>
      <c r="D400" s="32" t="str" cm="1">
        <f t="array" ref="D400">_xlfn.XLOOKUP(_xlfn.SINGLE(A:A),'Customer Name'!A:A,Table14_3[[#All],[Last Name]])</f>
        <v>Painter</v>
      </c>
      <c r="E400" s="32">
        <f>_xlfn.XLOOKUP(A:A,'Medical Examination'!A:A,'Medical Examination'!B:B)</f>
        <v>27.79</v>
      </c>
      <c r="F400" s="32">
        <f>_xlfn.XLOOKUP(A:A,'Medical Examination'!A:A,'Medical Examination'!C:C)</f>
        <v>6.05</v>
      </c>
      <c r="G400" s="33" t="str">
        <f>_xlfn.XLOOKUP(A:A,'Medical Examination'!A:A,'Medical Examination'!D:D)</f>
        <v>yes</v>
      </c>
      <c r="H400" s="33" t="str">
        <f>_xlfn.XLOOKUP(A:A,'Medical Examination'!A:A,'Medical Examination'!E:E)</f>
        <v>yes</v>
      </c>
      <c r="I400" s="33" t="str">
        <f>_xlfn.XLOOKUP(A:A,'Medical Examination'!A:A,'Medical Examination'!F:F)</f>
        <v>No</v>
      </c>
      <c r="J400" s="33">
        <f>_xlfn.XLOOKUP(A:A,'Medical Examination'!A:A,'Medical Examination'!G:G)</f>
        <v>1</v>
      </c>
      <c r="K400" s="33" t="str">
        <f>_xlfn.XLOOKUP(A:A,'Medical Examination'!A:A,'Medical Examination'!H:H)</f>
        <v>yes</v>
      </c>
      <c r="L400" s="32" t="str">
        <f>_xlfn.XLOOKUP(A:A,'Medical Examination'!A:A,'Medical Examination'!I:I)</f>
        <v>Overweight</v>
      </c>
      <c r="M400" s="31" t="str">
        <f>_xlfn.XLOOKUP(A:A,'Medical Examination'!A:A,'Medical Examination'!J:J)</f>
        <v>Prediabetic</v>
      </c>
      <c r="N400" s="34">
        <f>_xlfn.XLOOKUP(Healthcare!A:A,Table4_2[Customer ID],Table4_2[Date of Birth])</f>
        <v>36886</v>
      </c>
      <c r="O400" s="35">
        <f>_xlfn.XLOOKUP(A:A,Table4_2[Customer ID],Table4_2[Charges])</f>
        <v>26026.97</v>
      </c>
      <c r="P400" s="33" t="str">
        <f>_xlfn.XLOOKUP(A:A,Table4_2[Customer ID],Table4_2[Hospital tier])</f>
        <v>tier - 2</v>
      </c>
      <c r="Q400" s="33" t="str">
        <f>_xlfn.XLOOKUP(A:A,'Hospital details'!A:A,'Hospital details'!F:F)</f>
        <v>tier - 3</v>
      </c>
      <c r="R400" s="33" t="str">
        <f>_xlfn.XLOOKUP(Healthcare!A:A,'Hospital details'!A:A,'Hospital details'!G:G)</f>
        <v>R1011</v>
      </c>
      <c r="S400" s="36">
        <f>_xlfn.XLOOKUP(A:A,'Hospital details'!A:A,'Hospital details'!H:H)</f>
        <v>22</v>
      </c>
      <c r="T400" s="8"/>
    </row>
    <row r="401" spans="1:20" ht="18" x14ac:dyDescent="0.35">
      <c r="A401" s="37" t="s">
        <v>405</v>
      </c>
      <c r="B401" s="31" t="str" cm="1">
        <f t="array" ref="B401">_xlfn.XLOOKUP(_xlfn.SINGLE(A:A),'Customer Name'!A:A,Table14_3[[#All],[Title]])</f>
        <v>Ms</v>
      </c>
      <c r="C401" s="32" t="str" cm="1">
        <f t="array" ref="C401">_xlfn.XLOOKUP(_xlfn.SINGLE(A:A),'Customer Name'!A:A,Table14_3[[#All],[First Name]])</f>
        <v>Elizabeth M</v>
      </c>
      <c r="D401" s="32" t="str" cm="1">
        <f t="array" ref="D401">_xlfn.XLOOKUP(_xlfn.SINGLE(A:A),'Customer Name'!A:A,Table14_3[[#All],[Last Name]])</f>
        <v>Edwards</v>
      </c>
      <c r="E401" s="32">
        <f>_xlfn.XLOOKUP(A:A,'Medical Examination'!A:A,'Medical Examination'!B:B)</f>
        <v>32.68</v>
      </c>
      <c r="F401" s="32">
        <f>_xlfn.XLOOKUP(A:A,'Medical Examination'!A:A,'Medical Examination'!C:C)</f>
        <v>4.68</v>
      </c>
      <c r="G401" s="33" t="str">
        <f>_xlfn.XLOOKUP(A:A,'Medical Examination'!A:A,'Medical Examination'!D:D)</f>
        <v>yes</v>
      </c>
      <c r="H401" s="33" t="str">
        <f>_xlfn.XLOOKUP(A:A,'Medical Examination'!A:A,'Medical Examination'!E:E)</f>
        <v>No</v>
      </c>
      <c r="I401" s="33" t="str">
        <f>_xlfn.XLOOKUP(A:A,'Medical Examination'!A:A,'Medical Examination'!F:F)</f>
        <v>No</v>
      </c>
      <c r="J401" s="33">
        <f>_xlfn.XLOOKUP(A:A,'Medical Examination'!A:A,'Medical Examination'!G:G)</f>
        <v>0</v>
      </c>
      <c r="K401" s="33" t="str">
        <f>_xlfn.XLOOKUP(A:A,'Medical Examination'!A:A,'Medical Examination'!H:H)</f>
        <v>No</v>
      </c>
      <c r="L401" s="32" t="str">
        <f>_xlfn.XLOOKUP(A:A,'Medical Examination'!A:A,'Medical Examination'!I:I)</f>
        <v>Obesity</v>
      </c>
      <c r="M401" s="31" t="str">
        <f>_xlfn.XLOOKUP(A:A,'Medical Examination'!A:A,'Medical Examination'!J:J)</f>
        <v>Normal</v>
      </c>
      <c r="N401" s="34">
        <f>_xlfn.XLOOKUP(Healthcare!A:A,Table4_2[Customer ID],Table4_2[Date of Birth])</f>
        <v>37047</v>
      </c>
      <c r="O401" s="35">
        <f>_xlfn.XLOOKUP(A:A,Table4_2[Customer ID],Table4_2[Charges])</f>
        <v>26018.95</v>
      </c>
      <c r="P401" s="33" t="str">
        <f>_xlfn.XLOOKUP(A:A,Table4_2[Customer ID],Table4_2[Hospital tier])</f>
        <v>tier - 2</v>
      </c>
      <c r="Q401" s="33" t="str">
        <f>_xlfn.XLOOKUP(A:A,'Hospital details'!A:A,'Hospital details'!F:F)</f>
        <v>tier - 2</v>
      </c>
      <c r="R401" s="33" t="str">
        <f>_xlfn.XLOOKUP(Healthcare!A:A,'Hospital details'!A:A,'Hospital details'!G:G)</f>
        <v>R1012</v>
      </c>
      <c r="S401" s="36">
        <f>_xlfn.XLOOKUP(A:A,'Hospital details'!A:A,'Hospital details'!H:H)</f>
        <v>22</v>
      </c>
      <c r="T401" s="8"/>
    </row>
    <row r="402" spans="1:20" ht="18" x14ac:dyDescent="0.35">
      <c r="A402" s="37" t="s">
        <v>406</v>
      </c>
      <c r="B402" s="31" t="str" cm="1">
        <f t="array" ref="B402">_xlfn.XLOOKUP(_xlfn.SINGLE(A:A),'Customer Name'!A:A,Table14_3[[#All],[Title]])</f>
        <v>Mr</v>
      </c>
      <c r="C402" s="32" t="str" cm="1">
        <f t="array" ref="C402">_xlfn.XLOOKUP(_xlfn.SINGLE(A:A),'Customer Name'!A:A,Table14_3[[#All],[First Name]])</f>
        <v>Gregory</v>
      </c>
      <c r="D402" s="32" t="str" cm="1">
        <f t="array" ref="D402">_xlfn.XLOOKUP(_xlfn.SINGLE(A:A),'Customer Name'!A:A,Table14_3[[#All],[Last Name]])</f>
        <v>Liebl</v>
      </c>
      <c r="E402" s="32">
        <f>_xlfn.XLOOKUP(A:A,'Medical Examination'!A:A,'Medical Examination'!B:B)</f>
        <v>26.4</v>
      </c>
      <c r="F402" s="32">
        <f>_xlfn.XLOOKUP(A:A,'Medical Examination'!A:A,'Medical Examination'!C:C)</f>
        <v>9.5</v>
      </c>
      <c r="G402" s="33" t="str">
        <f>_xlfn.XLOOKUP(A:A,'Medical Examination'!A:A,'Medical Examination'!D:D)</f>
        <v>yes</v>
      </c>
      <c r="H402" s="33" t="str">
        <f>_xlfn.XLOOKUP(A:A,'Medical Examination'!A:A,'Medical Examination'!E:E)</f>
        <v>No</v>
      </c>
      <c r="I402" s="33" t="str">
        <f>_xlfn.XLOOKUP(A:A,'Medical Examination'!A:A,'Medical Examination'!F:F)</f>
        <v>No</v>
      </c>
      <c r="J402" s="33">
        <f>_xlfn.XLOOKUP(A:A,'Medical Examination'!A:A,'Medical Examination'!G:G)</f>
        <v>2</v>
      </c>
      <c r="K402" s="33" t="str">
        <f>_xlfn.XLOOKUP(A:A,'Medical Examination'!A:A,'Medical Examination'!H:H)</f>
        <v>No</v>
      </c>
      <c r="L402" s="32" t="str">
        <f>_xlfn.XLOOKUP(A:A,'Medical Examination'!A:A,'Medical Examination'!I:I)</f>
        <v>Overweight</v>
      </c>
      <c r="M402" s="31" t="str">
        <f>_xlfn.XLOOKUP(A:A,'Medical Examination'!A:A,'Medical Examination'!J:J)</f>
        <v>Diabetic</v>
      </c>
      <c r="N402" s="34">
        <f>_xlfn.XLOOKUP(Healthcare!A:A,Table4_2[Customer ID],Table4_2[Date of Birth])</f>
        <v>25905</v>
      </c>
      <c r="O402" s="35">
        <f>_xlfn.XLOOKUP(A:A,Table4_2[Customer ID],Table4_2[Charges])</f>
        <v>25992.82</v>
      </c>
      <c r="P402" s="33" t="str">
        <f>_xlfn.XLOOKUP(A:A,Table4_2[Customer ID],Table4_2[Hospital tier])</f>
        <v>tier - 2</v>
      </c>
      <c r="Q402" s="33" t="str">
        <f>_xlfn.XLOOKUP(A:A,'Hospital details'!A:A,'Hospital details'!F:F)</f>
        <v>tier - 2</v>
      </c>
      <c r="R402" s="33" t="str">
        <f>_xlfn.XLOOKUP(Healthcare!A:A,'Hospital details'!A:A,'Hospital details'!G:G)</f>
        <v>R1013</v>
      </c>
      <c r="S402" s="36">
        <f>_xlfn.XLOOKUP(A:A,'Hospital details'!A:A,'Hospital details'!H:H)</f>
        <v>52</v>
      </c>
      <c r="T402" s="8"/>
    </row>
    <row r="403" spans="1:20" ht="18" x14ac:dyDescent="0.35">
      <c r="A403" s="37" t="s">
        <v>407</v>
      </c>
      <c r="B403" s="31" t="str" cm="1">
        <f t="array" ref="B403">_xlfn.XLOOKUP(_xlfn.SINGLE(A:A),'Customer Name'!A:A,Table14_3[[#All],[Title]])</f>
        <v>Mr</v>
      </c>
      <c r="C403" s="32" t="str" cm="1">
        <f t="array" ref="C403">_xlfn.XLOOKUP(_xlfn.SINGLE(A:A),'Customer Name'!A:A,Table14_3[[#All],[First Name]])</f>
        <v>Sarah E</v>
      </c>
      <c r="D403" s="32" t="str" cm="1">
        <f t="array" ref="D403">_xlfn.XLOOKUP(_xlfn.SINGLE(A:A),'Customer Name'!A:A,Table14_3[[#All],[Last Name]])</f>
        <v>Kasabian-Larson</v>
      </c>
      <c r="E403" s="32">
        <f>_xlfn.XLOOKUP(A:A,'Medical Examination'!A:A,'Medical Examination'!B:B)</f>
        <v>23.655000000000001</v>
      </c>
      <c r="F403" s="32">
        <f>_xlfn.XLOOKUP(A:A,'Medical Examination'!A:A,'Medical Examination'!C:C)</f>
        <v>10.84</v>
      </c>
      <c r="G403" s="33" t="str">
        <f>_xlfn.XLOOKUP(A:A,'Medical Examination'!A:A,'Medical Examination'!D:D)</f>
        <v>yes</v>
      </c>
      <c r="H403" s="33" t="str">
        <f>_xlfn.XLOOKUP(A:A,'Medical Examination'!A:A,'Medical Examination'!E:E)</f>
        <v>No</v>
      </c>
      <c r="I403" s="33" t="str">
        <f>_xlfn.XLOOKUP(A:A,'Medical Examination'!A:A,'Medical Examination'!F:F)</f>
        <v>Yes</v>
      </c>
      <c r="J403" s="33">
        <f>_xlfn.XLOOKUP(A:A,'Medical Examination'!A:A,'Medical Examination'!G:G)</f>
        <v>1</v>
      </c>
      <c r="K403" s="33" t="str">
        <f>_xlfn.XLOOKUP(A:A,'Medical Examination'!A:A,'Medical Examination'!H:H)</f>
        <v>yes</v>
      </c>
      <c r="L403" s="32" t="str">
        <f>_xlfn.XLOOKUP(A:A,'Medical Examination'!A:A,'Medical Examination'!I:I)</f>
        <v>Normal Weight</v>
      </c>
      <c r="M403" s="31" t="str">
        <f>_xlfn.XLOOKUP(A:A,'Medical Examination'!A:A,'Medical Examination'!J:J)</f>
        <v>Diabetic</v>
      </c>
      <c r="N403" s="34">
        <f>_xlfn.XLOOKUP(Healthcare!A:A,Table4_2[Customer ID],Table4_2[Date of Birth])</f>
        <v>23244</v>
      </c>
      <c r="O403" s="35">
        <f>_xlfn.XLOOKUP(A:A,Table4_2[Customer ID],Table4_2[Charges])</f>
        <v>25678.78</v>
      </c>
      <c r="P403" s="33" t="str">
        <f>_xlfn.XLOOKUP(A:A,Table4_2[Customer ID],Table4_2[Hospital tier])</f>
        <v>tier - 2</v>
      </c>
      <c r="Q403" s="33" t="str">
        <f>_xlfn.XLOOKUP(A:A,'Hospital details'!A:A,'Hospital details'!F:F)</f>
        <v>tier - 3</v>
      </c>
      <c r="R403" s="33" t="str">
        <f>_xlfn.XLOOKUP(Healthcare!A:A,'Hospital details'!A:A,'Hospital details'!G:G)</f>
        <v>R1012</v>
      </c>
      <c r="S403" s="36">
        <f>_xlfn.XLOOKUP(A:A,'Hospital details'!A:A,'Hospital details'!H:H)</f>
        <v>59</v>
      </c>
      <c r="T403" s="8"/>
    </row>
    <row r="404" spans="1:20" ht="18" x14ac:dyDescent="0.35">
      <c r="A404" s="37" t="s">
        <v>408</v>
      </c>
      <c r="B404" s="31" t="str" cm="1">
        <f t="array" ref="B404">_xlfn.XLOOKUP(_xlfn.SINGLE(A:A),'Customer Name'!A:A,Table14_3[[#All],[Title]])</f>
        <v>Ms</v>
      </c>
      <c r="C404" s="32" t="str" cm="1">
        <f t="array" ref="C404">_xlfn.XLOOKUP(_xlfn.SINGLE(A:A),'Customer Name'!A:A,Table14_3[[#All],[First Name]])</f>
        <v>Anne Elise</v>
      </c>
      <c r="D404" s="32" t="str" cm="1">
        <f t="array" ref="D404">_xlfn.XLOOKUP(_xlfn.SINGLE(A:A),'Customer Name'!A:A,Table14_3[[#All],[Last Name]])</f>
        <v>Creamer</v>
      </c>
      <c r="E404" s="32">
        <f>_xlfn.XLOOKUP(A:A,'Medical Examination'!A:A,'Medical Examination'!B:B)</f>
        <v>27.36</v>
      </c>
      <c r="F404" s="32">
        <f>_xlfn.XLOOKUP(A:A,'Medical Examination'!A:A,'Medical Examination'!C:C)</f>
        <v>5.88</v>
      </c>
      <c r="G404" s="33" t="str">
        <f>_xlfn.XLOOKUP(A:A,'Medical Examination'!A:A,'Medical Examination'!D:D)</f>
        <v>No</v>
      </c>
      <c r="H404" s="33" t="str">
        <f>_xlfn.XLOOKUP(A:A,'Medical Examination'!A:A,'Medical Examination'!E:E)</f>
        <v>No</v>
      </c>
      <c r="I404" s="33" t="str">
        <f>_xlfn.XLOOKUP(A:A,'Medical Examination'!A:A,'Medical Examination'!F:F)</f>
        <v>No</v>
      </c>
      <c r="J404" s="33">
        <f>_xlfn.XLOOKUP(A:A,'Medical Examination'!A:A,'Medical Examination'!G:G)</f>
        <v>2</v>
      </c>
      <c r="K404" s="33" t="str">
        <f>_xlfn.XLOOKUP(A:A,'Medical Examination'!A:A,'Medical Examination'!H:H)</f>
        <v>No</v>
      </c>
      <c r="L404" s="32" t="str">
        <f>_xlfn.XLOOKUP(A:A,'Medical Examination'!A:A,'Medical Examination'!I:I)</f>
        <v>Overweight</v>
      </c>
      <c r="M404" s="31" t="str">
        <f>_xlfn.XLOOKUP(A:A,'Medical Examination'!A:A,'Medical Examination'!J:J)</f>
        <v>Prediabetic</v>
      </c>
      <c r="N404" s="34">
        <f>_xlfn.XLOOKUP(Healthcare!A:A,Table4_2[Customer ID],Table4_2[Date of Birth])</f>
        <v>26497</v>
      </c>
      <c r="O404" s="35">
        <f>_xlfn.XLOOKUP(A:A,Table4_2[Customer ID],Table4_2[Charges])</f>
        <v>25656.58</v>
      </c>
      <c r="P404" s="33" t="str">
        <f>_xlfn.XLOOKUP(A:A,Table4_2[Customer ID],Table4_2[Hospital tier])</f>
        <v>tier - 2</v>
      </c>
      <c r="Q404" s="33" t="str">
        <f>_xlfn.XLOOKUP(A:A,'Hospital details'!A:A,'Hospital details'!F:F)</f>
        <v>tier - 3</v>
      </c>
      <c r="R404" s="33" t="str">
        <f>_xlfn.XLOOKUP(Healthcare!A:A,'Hospital details'!A:A,'Hospital details'!G:G)</f>
        <v>R1024</v>
      </c>
      <c r="S404" s="36">
        <f>_xlfn.XLOOKUP(A:A,'Hospital details'!A:A,'Hospital details'!H:H)</f>
        <v>50</v>
      </c>
      <c r="T404" s="8"/>
    </row>
    <row r="405" spans="1:20" ht="18" x14ac:dyDescent="0.35">
      <c r="A405" s="37" t="s">
        <v>409</v>
      </c>
      <c r="B405" s="31" t="str" cm="1">
        <f t="array" ref="B405">_xlfn.XLOOKUP(_xlfn.SINGLE(A:A),'Customer Name'!A:A,Table14_3[[#All],[Title]])</f>
        <v>Ms</v>
      </c>
      <c r="C405" s="32" t="str" cm="1">
        <f t="array" ref="C405">_xlfn.XLOOKUP(_xlfn.SINGLE(A:A),'Customer Name'!A:A,Table14_3[[#All],[First Name]])</f>
        <v>Christopher R</v>
      </c>
      <c r="D405" s="32" t="str" cm="1">
        <f t="array" ref="D405">_xlfn.XLOOKUP(_xlfn.SINGLE(A:A),'Customer Name'!A:A,Table14_3[[#All],[Last Name]])</f>
        <v>Kimbel</v>
      </c>
      <c r="E405" s="32">
        <f>_xlfn.XLOOKUP(A:A,'Medical Examination'!A:A,'Medical Examination'!B:B)</f>
        <v>27.82</v>
      </c>
      <c r="F405" s="32">
        <f>_xlfn.XLOOKUP(A:A,'Medical Examination'!A:A,'Medical Examination'!C:C)</f>
        <v>5.24</v>
      </c>
      <c r="G405" s="33" t="str">
        <f>_xlfn.XLOOKUP(A:A,'Medical Examination'!A:A,'Medical Examination'!D:D)</f>
        <v>yes</v>
      </c>
      <c r="H405" s="33" t="str">
        <f>_xlfn.XLOOKUP(A:A,'Medical Examination'!A:A,'Medical Examination'!E:E)</f>
        <v>No</v>
      </c>
      <c r="I405" s="33" t="str">
        <f>_xlfn.XLOOKUP(A:A,'Medical Examination'!A:A,'Medical Examination'!F:F)</f>
        <v>No</v>
      </c>
      <c r="J405" s="33">
        <f>_xlfn.XLOOKUP(A:A,'Medical Examination'!A:A,'Medical Examination'!G:G)</f>
        <v>0</v>
      </c>
      <c r="K405" s="33" t="str">
        <f>_xlfn.XLOOKUP(A:A,'Medical Examination'!A:A,'Medical Examination'!H:H)</f>
        <v>yes</v>
      </c>
      <c r="L405" s="32" t="str">
        <f>_xlfn.XLOOKUP(A:A,'Medical Examination'!A:A,'Medical Examination'!I:I)</f>
        <v>Overweight</v>
      </c>
      <c r="M405" s="31" t="str">
        <f>_xlfn.XLOOKUP(A:A,'Medical Examination'!A:A,'Medical Examination'!J:J)</f>
        <v>Normal</v>
      </c>
      <c r="N405" s="34">
        <f>_xlfn.XLOOKUP(Healthcare!A:A,Table4_2[Customer ID],Table4_2[Date of Birth])</f>
        <v>37105</v>
      </c>
      <c r="O405" s="35">
        <f>_xlfn.XLOOKUP(A:A,Table4_2[Customer ID],Table4_2[Charges])</f>
        <v>25648.98</v>
      </c>
      <c r="P405" s="33" t="str">
        <f>_xlfn.XLOOKUP(A:A,Table4_2[Customer ID],Table4_2[Hospital tier])</f>
        <v>tier - 2</v>
      </c>
      <c r="Q405" s="33" t="str">
        <f>_xlfn.XLOOKUP(A:A,'Hospital details'!A:A,'Hospital details'!F:F)</f>
        <v>tier - 1</v>
      </c>
      <c r="R405" s="33" t="str">
        <f>_xlfn.XLOOKUP(Healthcare!A:A,'Hospital details'!A:A,'Hospital details'!G:G)</f>
        <v>R1011</v>
      </c>
      <c r="S405" s="36">
        <f>_xlfn.XLOOKUP(A:A,'Hospital details'!A:A,'Hospital details'!H:H)</f>
        <v>21</v>
      </c>
      <c r="T405" s="8"/>
    </row>
    <row r="406" spans="1:20" ht="18" x14ac:dyDescent="0.35">
      <c r="A406" s="37" t="s">
        <v>410</v>
      </c>
      <c r="B406" s="31" t="str" cm="1">
        <f t="array" ref="B406">_xlfn.XLOOKUP(_xlfn.SINGLE(A:A),'Customer Name'!A:A,Table14_3[[#All],[Title]])</f>
        <v>Mr</v>
      </c>
      <c r="C406" s="32" t="str" cm="1">
        <f t="array" ref="C406">_xlfn.XLOOKUP(_xlfn.SINGLE(A:A),'Customer Name'!A:A,Table14_3[[#All],[First Name]])</f>
        <v>Elliot</v>
      </c>
      <c r="D406" s="32" t="str" cm="1">
        <f t="array" ref="D406">_xlfn.XLOOKUP(_xlfn.SINGLE(A:A),'Customer Name'!A:A,Table14_3[[#All],[Last Name]])</f>
        <v>Livensparger</v>
      </c>
      <c r="E406" s="32">
        <f>_xlfn.XLOOKUP(A:A,'Medical Examination'!A:A,'Medical Examination'!B:B)</f>
        <v>25.46</v>
      </c>
      <c r="F406" s="32">
        <f>_xlfn.XLOOKUP(A:A,'Medical Examination'!A:A,'Medical Examination'!C:C)</f>
        <v>11.75</v>
      </c>
      <c r="G406" s="33" t="str">
        <f>_xlfn.XLOOKUP(A:A,'Medical Examination'!A:A,'Medical Examination'!D:D)</f>
        <v>No</v>
      </c>
      <c r="H406" s="33" t="str">
        <f>_xlfn.XLOOKUP(A:A,'Medical Examination'!A:A,'Medical Examination'!E:E)</f>
        <v>No</v>
      </c>
      <c r="I406" s="33" t="str">
        <f>_xlfn.XLOOKUP(A:A,'Medical Examination'!A:A,'Medical Examination'!F:F)</f>
        <v>No</v>
      </c>
      <c r="J406" s="33">
        <f>_xlfn.XLOOKUP(A:A,'Medical Examination'!A:A,'Medical Examination'!G:G)</f>
        <v>0</v>
      </c>
      <c r="K406" s="33" t="str">
        <f>_xlfn.XLOOKUP(A:A,'Medical Examination'!A:A,'Medical Examination'!H:H)</f>
        <v>No</v>
      </c>
      <c r="L406" s="32" t="str">
        <f>_xlfn.XLOOKUP(A:A,'Medical Examination'!A:A,'Medical Examination'!I:I)</f>
        <v>Overweight</v>
      </c>
      <c r="M406" s="31" t="str">
        <f>_xlfn.XLOOKUP(A:A,'Medical Examination'!A:A,'Medical Examination'!J:J)</f>
        <v>Diabetic</v>
      </c>
      <c r="N406" s="34">
        <f>_xlfn.XLOOKUP(Healthcare!A:A,Table4_2[Customer ID],Table4_2[Date of Birth])</f>
        <v>25183</v>
      </c>
      <c r="O406" s="35">
        <f>_xlfn.XLOOKUP(A:A,Table4_2[Customer ID],Table4_2[Charges])</f>
        <v>25517.11</v>
      </c>
      <c r="P406" s="33" t="str">
        <f>_xlfn.XLOOKUP(A:A,Table4_2[Customer ID],Table4_2[Hospital tier])</f>
        <v>tier - 2</v>
      </c>
      <c r="Q406" s="33" t="str">
        <f>_xlfn.XLOOKUP(A:A,'Hospital details'!A:A,'Hospital details'!F:F)</f>
        <v>tier - 3</v>
      </c>
      <c r="R406" s="33" t="str">
        <f>_xlfn.XLOOKUP(Healthcare!A:A,'Hospital details'!A:A,'Hospital details'!G:G)</f>
        <v>R1017</v>
      </c>
      <c r="S406" s="36">
        <f>_xlfn.XLOOKUP(A:A,'Hospital details'!A:A,'Hospital details'!H:H)</f>
        <v>54</v>
      </c>
      <c r="T406" s="8"/>
    </row>
    <row r="407" spans="1:20" ht="18" x14ac:dyDescent="0.35">
      <c r="A407" s="37" t="s">
        <v>411</v>
      </c>
      <c r="B407" s="31" t="str" cm="1">
        <f t="array" ref="B407">_xlfn.XLOOKUP(_xlfn.SINGLE(A:A),'Customer Name'!A:A,Table14_3[[#All],[Title]])</f>
        <v>Mr</v>
      </c>
      <c r="C407" s="32" t="str" cm="1">
        <f t="array" ref="C407">_xlfn.XLOOKUP(_xlfn.SINGLE(A:A),'Customer Name'!A:A,Table14_3[[#All],[First Name]])</f>
        <v>Christopher D</v>
      </c>
      <c r="D407" s="32" t="str" cm="1">
        <f t="array" ref="D407">_xlfn.XLOOKUP(_xlfn.SINGLE(A:A),'Customer Name'!A:A,Table14_3[[#All],[Last Name]])</f>
        <v>Grange</v>
      </c>
      <c r="E407" s="32">
        <f>_xlfn.XLOOKUP(A:A,'Medical Examination'!A:A,'Medical Examination'!B:B)</f>
        <v>25.1</v>
      </c>
      <c r="F407" s="32">
        <f>_xlfn.XLOOKUP(A:A,'Medical Examination'!A:A,'Medical Examination'!C:C)</f>
        <v>6.97</v>
      </c>
      <c r="G407" s="33" t="str">
        <f>_xlfn.XLOOKUP(A:A,'Medical Examination'!A:A,'Medical Examination'!D:D)</f>
        <v>No</v>
      </c>
      <c r="H407" s="33" t="str">
        <f>_xlfn.XLOOKUP(A:A,'Medical Examination'!A:A,'Medical Examination'!E:E)</f>
        <v>No</v>
      </c>
      <c r="I407" s="33" t="str">
        <f>_xlfn.XLOOKUP(A:A,'Medical Examination'!A:A,'Medical Examination'!F:F)</f>
        <v>No</v>
      </c>
      <c r="J407" s="33">
        <f>_xlfn.XLOOKUP(A:A,'Medical Examination'!A:A,'Medical Examination'!G:G)</f>
        <v>0</v>
      </c>
      <c r="K407" s="33" t="str">
        <f>_xlfn.XLOOKUP(A:A,'Medical Examination'!A:A,'Medical Examination'!H:H)</f>
        <v>yes</v>
      </c>
      <c r="L407" s="32" t="str">
        <f>_xlfn.XLOOKUP(A:A,'Medical Examination'!A:A,'Medical Examination'!I:I)</f>
        <v>Overweight</v>
      </c>
      <c r="M407" s="31" t="str">
        <f>_xlfn.XLOOKUP(A:A,'Medical Examination'!A:A,'Medical Examination'!J:J)</f>
        <v>Diabetic</v>
      </c>
      <c r="N407" s="34">
        <f>_xlfn.XLOOKUP(Healthcare!A:A,Table4_2[Customer ID],Table4_2[Date of Birth])</f>
        <v>25072</v>
      </c>
      <c r="O407" s="35">
        <f>_xlfn.XLOOKUP(A:A,Table4_2[Customer ID],Table4_2[Charges])</f>
        <v>25382.3</v>
      </c>
      <c r="P407" s="33" t="str">
        <f>_xlfn.XLOOKUP(A:A,Table4_2[Customer ID],Table4_2[Hospital tier])</f>
        <v>tier - 2</v>
      </c>
      <c r="Q407" s="33" t="str">
        <f>_xlfn.XLOOKUP(A:A,'Hospital details'!A:A,'Hospital details'!F:F)</f>
        <v>tier - 2</v>
      </c>
      <c r="R407" s="33" t="str">
        <f>_xlfn.XLOOKUP(Healthcare!A:A,'Hospital details'!A:A,'Hospital details'!G:G)</f>
        <v>R1011</v>
      </c>
      <c r="S407" s="36">
        <f>_xlfn.XLOOKUP(A:A,'Hospital details'!A:A,'Hospital details'!H:H)</f>
        <v>54</v>
      </c>
      <c r="T407" s="8"/>
    </row>
    <row r="408" spans="1:20" ht="18" x14ac:dyDescent="0.35">
      <c r="A408" s="37" t="s">
        <v>412</v>
      </c>
      <c r="B408" s="31" t="str" cm="1">
        <f t="array" ref="B408">_xlfn.XLOOKUP(_xlfn.SINGLE(A:A),'Customer Name'!A:A,Table14_3[[#All],[Title]])</f>
        <v>Ms</v>
      </c>
      <c r="C408" s="32" t="str" cm="1">
        <f t="array" ref="C408">_xlfn.XLOOKUP(_xlfn.SINGLE(A:A),'Customer Name'!A:A,Table14_3[[#All],[First Name]])</f>
        <v>Corey</v>
      </c>
      <c r="D408" s="32" t="str" cm="1">
        <f t="array" ref="D408">_xlfn.XLOOKUP(_xlfn.SINGLE(A:A),'Customer Name'!A:A,Table14_3[[#All],[Last Name]])</f>
        <v>Nunlist</v>
      </c>
      <c r="E408" s="32">
        <f>_xlfn.XLOOKUP(A:A,'Medical Examination'!A:A,'Medical Examination'!B:B)</f>
        <v>32.11</v>
      </c>
      <c r="F408" s="32">
        <f>_xlfn.XLOOKUP(A:A,'Medical Examination'!A:A,'Medical Examination'!C:C)</f>
        <v>4.76</v>
      </c>
      <c r="G408" s="33" t="str">
        <f>_xlfn.XLOOKUP(A:A,'Medical Examination'!A:A,'Medical Examination'!D:D)</f>
        <v>No</v>
      </c>
      <c r="H408" s="33" t="str">
        <f>_xlfn.XLOOKUP(A:A,'Medical Examination'!A:A,'Medical Examination'!E:E)</f>
        <v>No</v>
      </c>
      <c r="I408" s="33" t="str">
        <f>_xlfn.XLOOKUP(A:A,'Medical Examination'!A:A,'Medical Examination'!F:F)</f>
        <v>No</v>
      </c>
      <c r="J408" s="33">
        <f>_xlfn.XLOOKUP(A:A,'Medical Examination'!A:A,'Medical Examination'!G:G)</f>
        <v>2</v>
      </c>
      <c r="K408" s="33" t="str">
        <f>_xlfn.XLOOKUP(A:A,'Medical Examination'!A:A,'Medical Examination'!H:H)</f>
        <v>No</v>
      </c>
      <c r="L408" s="32" t="str">
        <f>_xlfn.XLOOKUP(A:A,'Medical Examination'!A:A,'Medical Examination'!I:I)</f>
        <v>Obesity</v>
      </c>
      <c r="M408" s="31" t="str">
        <f>_xlfn.XLOOKUP(A:A,'Medical Examination'!A:A,'Medical Examination'!J:J)</f>
        <v>Normal</v>
      </c>
      <c r="N408" s="34">
        <f>_xlfn.XLOOKUP(Healthcare!A:A,Table4_2[Customer ID],Table4_2[Date of Birth])</f>
        <v>26568</v>
      </c>
      <c r="O408" s="35">
        <f>_xlfn.XLOOKUP(A:A,Table4_2[Customer ID],Table4_2[Charges])</f>
        <v>25333.33</v>
      </c>
      <c r="P408" s="33" t="str">
        <f>_xlfn.XLOOKUP(A:A,Table4_2[Customer ID],Table4_2[Hospital tier])</f>
        <v>tier - 2</v>
      </c>
      <c r="Q408" s="33" t="str">
        <f>_xlfn.XLOOKUP(A:A,'Hospital details'!A:A,'Hospital details'!F:F)</f>
        <v>tier - 2</v>
      </c>
      <c r="R408" s="33" t="str">
        <f>_xlfn.XLOOKUP(Healthcare!A:A,'Hospital details'!A:A,'Hospital details'!G:G)</f>
        <v>R1017</v>
      </c>
      <c r="S408" s="36">
        <f>_xlfn.XLOOKUP(A:A,'Hospital details'!A:A,'Hospital details'!H:H)</f>
        <v>50</v>
      </c>
      <c r="T408" s="8"/>
    </row>
    <row r="409" spans="1:20" ht="18" x14ac:dyDescent="0.35">
      <c r="A409" s="37" t="s">
        <v>413</v>
      </c>
      <c r="B409" s="31" t="str" cm="1">
        <f t="array" ref="B409">_xlfn.XLOOKUP(_xlfn.SINGLE(A:A),'Customer Name'!A:A,Table14_3[[#All],[Title]])</f>
        <v>Mr</v>
      </c>
      <c r="C409" s="32" t="str" cm="1">
        <f t="array" ref="C409">_xlfn.XLOOKUP(_xlfn.SINGLE(A:A),'Customer Name'!A:A,Table14_3[[#All],[First Name]])</f>
        <v>Patrick D</v>
      </c>
      <c r="D409" s="32" t="str" cm="1">
        <f t="array" ref="D409">_xlfn.XLOOKUP(_xlfn.SINGLE(A:A),'Customer Name'!A:A,Table14_3[[#All],[Last Name]])</f>
        <v>Cutter</v>
      </c>
      <c r="E409" s="32">
        <f>_xlfn.XLOOKUP(A:A,'Medical Examination'!A:A,'Medical Examination'!B:B)</f>
        <v>29.8</v>
      </c>
      <c r="F409" s="32">
        <f>_xlfn.XLOOKUP(A:A,'Medical Examination'!A:A,'Medical Examination'!C:C)</f>
        <v>8.24</v>
      </c>
      <c r="G409" s="33" t="str">
        <f>_xlfn.XLOOKUP(A:A,'Medical Examination'!A:A,'Medical Examination'!D:D)</f>
        <v>yes</v>
      </c>
      <c r="H409" s="33" t="str">
        <f>_xlfn.XLOOKUP(A:A,'Medical Examination'!A:A,'Medical Examination'!E:E)</f>
        <v>No</v>
      </c>
      <c r="I409" s="33" t="str">
        <f>_xlfn.XLOOKUP(A:A,'Medical Examination'!A:A,'Medical Examination'!F:F)</f>
        <v>No</v>
      </c>
      <c r="J409" s="33">
        <f>_xlfn.XLOOKUP(A:A,'Medical Examination'!A:A,'Medical Examination'!G:G)</f>
        <v>1</v>
      </c>
      <c r="K409" s="33" t="str">
        <f>_xlfn.XLOOKUP(A:A,'Medical Examination'!A:A,'Medical Examination'!H:H)</f>
        <v>yes</v>
      </c>
      <c r="L409" s="32" t="str">
        <f>_xlfn.XLOOKUP(A:A,'Medical Examination'!A:A,'Medical Examination'!I:I)</f>
        <v>Overweight</v>
      </c>
      <c r="M409" s="31" t="str">
        <f>_xlfn.XLOOKUP(A:A,'Medical Examination'!A:A,'Medical Examination'!J:J)</f>
        <v>Diabetic</v>
      </c>
      <c r="N409" s="34">
        <f>_xlfn.XLOOKUP(Healthcare!A:A,Table4_2[Customer ID],Table4_2[Date of Birth])</f>
        <v>27742</v>
      </c>
      <c r="O409" s="35">
        <f>_xlfn.XLOOKUP(A:A,Table4_2[Customer ID],Table4_2[Charges])</f>
        <v>25309.49</v>
      </c>
      <c r="P409" s="33" t="str">
        <f>_xlfn.XLOOKUP(A:A,Table4_2[Customer ID],Table4_2[Hospital tier])</f>
        <v>tier - 2</v>
      </c>
      <c r="Q409" s="33" t="str">
        <f>_xlfn.XLOOKUP(A:A,'Hospital details'!A:A,'Hospital details'!F:F)</f>
        <v>tier - 1</v>
      </c>
      <c r="R409" s="33" t="str">
        <f>_xlfn.XLOOKUP(Healthcare!A:A,'Hospital details'!A:A,'Hospital details'!G:G)</f>
        <v>R1011</v>
      </c>
      <c r="S409" s="36">
        <f>_xlfn.XLOOKUP(A:A,'Hospital details'!A:A,'Hospital details'!H:H)</f>
        <v>47</v>
      </c>
      <c r="T409" s="8"/>
    </row>
    <row r="410" spans="1:20" ht="18" x14ac:dyDescent="0.35">
      <c r="A410" s="37" t="s">
        <v>414</v>
      </c>
      <c r="B410" s="31" t="str" cm="1">
        <f t="array" ref="B410">_xlfn.XLOOKUP(_xlfn.SINGLE(A:A),'Customer Name'!A:A,Table14_3[[#All],[Title]])</f>
        <v>Mr</v>
      </c>
      <c r="C410" s="32" t="str" cm="1">
        <f t="array" ref="C410">_xlfn.XLOOKUP(_xlfn.SINGLE(A:A),'Customer Name'!A:A,Table14_3[[#All],[First Name]])</f>
        <v>Anthony D</v>
      </c>
      <c r="D410" s="32" t="str" cm="1">
        <f t="array" ref="D410">_xlfn.XLOOKUP(_xlfn.SINGLE(A:A),'Customer Name'!A:A,Table14_3[[#All],[Last Name]])</f>
        <v>Martin</v>
      </c>
      <c r="E410" s="32">
        <f>_xlfn.XLOOKUP(A:A,'Medical Examination'!A:A,'Medical Examination'!B:B)</f>
        <v>24.01</v>
      </c>
      <c r="F410" s="32">
        <f>_xlfn.XLOOKUP(A:A,'Medical Examination'!A:A,'Medical Examination'!C:C)</f>
        <v>4.76</v>
      </c>
      <c r="G410" s="33" t="str">
        <f>_xlfn.XLOOKUP(A:A,'Medical Examination'!A:A,'Medical Examination'!D:D)</f>
        <v>No</v>
      </c>
      <c r="H410" s="33" t="str">
        <f>_xlfn.XLOOKUP(A:A,'Medical Examination'!A:A,'Medical Examination'!E:E)</f>
        <v>No</v>
      </c>
      <c r="I410" s="33" t="str">
        <f>_xlfn.XLOOKUP(A:A,'Medical Examination'!A:A,'Medical Examination'!F:F)</f>
        <v>No</v>
      </c>
      <c r="J410" s="33">
        <f>_xlfn.XLOOKUP(A:A,'Medical Examination'!A:A,'Medical Examination'!G:G)</f>
        <v>1</v>
      </c>
      <c r="K410" s="33" t="str">
        <f>_xlfn.XLOOKUP(A:A,'Medical Examination'!A:A,'Medical Examination'!H:H)</f>
        <v>yes</v>
      </c>
      <c r="L410" s="32" t="str">
        <f>_xlfn.XLOOKUP(A:A,'Medical Examination'!A:A,'Medical Examination'!I:I)</f>
        <v>Normal Weight</v>
      </c>
      <c r="M410" s="31" t="str">
        <f>_xlfn.XLOOKUP(A:A,'Medical Examination'!A:A,'Medical Examination'!J:J)</f>
        <v>Normal</v>
      </c>
      <c r="N410" s="34">
        <f>_xlfn.XLOOKUP(Healthcare!A:A,Table4_2[Customer ID],Table4_2[Date of Birth])</f>
        <v>36123</v>
      </c>
      <c r="O410" s="35">
        <f>_xlfn.XLOOKUP(A:A,Table4_2[Customer ID],Table4_2[Charges])</f>
        <v>25127.22</v>
      </c>
      <c r="P410" s="33" t="str">
        <f>_xlfn.XLOOKUP(A:A,Table4_2[Customer ID],Table4_2[Hospital tier])</f>
        <v>tier - 2</v>
      </c>
      <c r="Q410" s="33" t="str">
        <f>_xlfn.XLOOKUP(A:A,'Hospital details'!A:A,'Hospital details'!F:F)</f>
        <v>tier - 3</v>
      </c>
      <c r="R410" s="33" t="str">
        <f>_xlfn.XLOOKUP(Healthcare!A:A,'Hospital details'!A:A,'Hospital details'!G:G)</f>
        <v>R1011</v>
      </c>
      <c r="S410" s="36">
        <f>_xlfn.XLOOKUP(A:A,'Hospital details'!A:A,'Hospital details'!H:H)</f>
        <v>24</v>
      </c>
      <c r="T410" s="8"/>
    </row>
    <row r="411" spans="1:20" ht="18" x14ac:dyDescent="0.35">
      <c r="A411" s="37" t="s">
        <v>415</v>
      </c>
      <c r="B411" s="31" t="str" cm="1">
        <f t="array" ref="B411">_xlfn.XLOOKUP(_xlfn.SINGLE(A:A),'Customer Name'!A:A,Table14_3[[#All],[Title]])</f>
        <v>Ms</v>
      </c>
      <c r="C411" s="32" t="str" cm="1">
        <f t="array" ref="C411">_xlfn.XLOOKUP(_xlfn.SINGLE(A:A),'Customer Name'!A:A,Table14_3[[#All],[First Name]])</f>
        <v>Melissa</v>
      </c>
      <c r="D411" s="32" t="str" cm="1">
        <f t="array" ref="D411">_xlfn.XLOOKUP(_xlfn.SINGLE(A:A),'Customer Name'!A:A,Table14_3[[#All],[Last Name]])</f>
        <v>Cooney</v>
      </c>
      <c r="E411" s="32">
        <f>_xlfn.XLOOKUP(A:A,'Medical Examination'!A:A,'Medical Examination'!B:B)</f>
        <v>23.21</v>
      </c>
      <c r="F411" s="32">
        <f>_xlfn.XLOOKUP(A:A,'Medical Examination'!A:A,'Medical Examination'!C:C)</f>
        <v>6.03</v>
      </c>
      <c r="G411" s="33" t="str">
        <f>_xlfn.XLOOKUP(A:A,'Medical Examination'!A:A,'Medical Examination'!D:D)</f>
        <v>No</v>
      </c>
      <c r="H411" s="33" t="str">
        <f>_xlfn.XLOOKUP(A:A,'Medical Examination'!A:A,'Medical Examination'!E:E)</f>
        <v>No</v>
      </c>
      <c r="I411" s="33" t="str">
        <f>_xlfn.XLOOKUP(A:A,'Medical Examination'!A:A,'Medical Examination'!F:F)</f>
        <v>No</v>
      </c>
      <c r="J411" s="33">
        <f>_xlfn.XLOOKUP(A:A,'Medical Examination'!A:A,'Medical Examination'!G:G)</f>
        <v>1</v>
      </c>
      <c r="K411" s="33" t="str">
        <f>_xlfn.XLOOKUP(A:A,'Medical Examination'!A:A,'Medical Examination'!H:H)</f>
        <v>No</v>
      </c>
      <c r="L411" s="32" t="str">
        <f>_xlfn.XLOOKUP(A:A,'Medical Examination'!A:A,'Medical Examination'!I:I)</f>
        <v>Normal Weight</v>
      </c>
      <c r="M411" s="31" t="str">
        <f>_xlfn.XLOOKUP(A:A,'Medical Examination'!A:A,'Medical Examination'!J:J)</f>
        <v>Prediabetic</v>
      </c>
      <c r="N411" s="34">
        <f>_xlfn.XLOOKUP(Healthcare!A:A,Table4_2[Customer ID],Table4_2[Date of Birth])</f>
        <v>35960</v>
      </c>
      <c r="O411" s="35">
        <f>_xlfn.XLOOKUP(A:A,Table4_2[Customer ID],Table4_2[Charges])</f>
        <v>25081.77</v>
      </c>
      <c r="P411" s="33" t="str">
        <f>_xlfn.XLOOKUP(A:A,Table4_2[Customer ID],Table4_2[Hospital tier])</f>
        <v>tier - 2</v>
      </c>
      <c r="Q411" s="33" t="str">
        <f>_xlfn.XLOOKUP(A:A,'Hospital details'!A:A,'Hospital details'!F:F)</f>
        <v>tier - 2</v>
      </c>
      <c r="R411" s="33" t="str">
        <f>_xlfn.XLOOKUP(Healthcare!A:A,'Hospital details'!A:A,'Hospital details'!G:G)</f>
        <v>R1013</v>
      </c>
      <c r="S411" s="36">
        <f>_xlfn.XLOOKUP(A:A,'Hospital details'!A:A,'Hospital details'!H:H)</f>
        <v>24</v>
      </c>
      <c r="T411" s="8"/>
    </row>
    <row r="412" spans="1:20" ht="18" x14ac:dyDescent="0.35">
      <c r="A412" s="37" t="s">
        <v>416</v>
      </c>
      <c r="B412" s="31" t="str" cm="1">
        <f t="array" ref="B412">_xlfn.XLOOKUP(_xlfn.SINGLE(A:A),'Customer Name'!A:A,Table14_3[[#All],[Title]])</f>
        <v>Mr</v>
      </c>
      <c r="C412" s="32" t="str" cm="1">
        <f t="array" ref="C412">_xlfn.XLOOKUP(_xlfn.SINGLE(A:A),'Customer Name'!A:A,Table14_3[[#All],[First Name]])</f>
        <v>Raven</v>
      </c>
      <c r="D412" s="32" t="str" cm="1">
        <f t="array" ref="D412">_xlfn.XLOOKUP(_xlfn.SINGLE(A:A),'Customer Name'!A:A,Table14_3[[#All],[Last Name]])</f>
        <v>Bier</v>
      </c>
      <c r="E412" s="32">
        <f>_xlfn.XLOOKUP(A:A,'Medical Examination'!A:A,'Medical Examination'!B:B)</f>
        <v>21.2</v>
      </c>
      <c r="F412" s="32">
        <f>_xlfn.XLOOKUP(A:A,'Medical Examination'!A:A,'Medical Examination'!C:C)</f>
        <v>4.07</v>
      </c>
      <c r="G412" s="33" t="str">
        <f>_xlfn.XLOOKUP(A:A,'Medical Examination'!A:A,'Medical Examination'!D:D)</f>
        <v>yes</v>
      </c>
      <c r="H412" s="33" t="str">
        <f>_xlfn.XLOOKUP(A:A,'Medical Examination'!A:A,'Medical Examination'!E:E)</f>
        <v>No</v>
      </c>
      <c r="I412" s="33" t="str">
        <f>_xlfn.XLOOKUP(A:A,'Medical Examination'!A:A,'Medical Examination'!F:F)</f>
        <v>No</v>
      </c>
      <c r="J412" s="33">
        <f>_xlfn.XLOOKUP(A:A,'Medical Examination'!A:A,'Medical Examination'!G:G)</f>
        <v>1</v>
      </c>
      <c r="K412" s="33" t="str">
        <f>_xlfn.XLOOKUP(A:A,'Medical Examination'!A:A,'Medical Examination'!H:H)</f>
        <v>yes</v>
      </c>
      <c r="L412" s="32" t="str">
        <f>_xlfn.XLOOKUP(A:A,'Medical Examination'!A:A,'Medical Examination'!I:I)</f>
        <v>Normal Weight</v>
      </c>
      <c r="M412" s="31" t="str">
        <f>_xlfn.XLOOKUP(A:A,'Medical Examination'!A:A,'Medical Examination'!J:J)</f>
        <v>Normal</v>
      </c>
      <c r="N412" s="34">
        <f>_xlfn.XLOOKUP(Healthcare!A:A,Table4_2[Customer ID],Table4_2[Date of Birth])</f>
        <v>35037</v>
      </c>
      <c r="O412" s="35">
        <f>_xlfn.XLOOKUP(A:A,Table4_2[Customer ID],Table4_2[Charges])</f>
        <v>25075.97</v>
      </c>
      <c r="P412" s="33" t="str">
        <f>_xlfn.XLOOKUP(A:A,Table4_2[Customer ID],Table4_2[Hospital tier])</f>
        <v>tier - 2</v>
      </c>
      <c r="Q412" s="33" t="str">
        <f>_xlfn.XLOOKUP(A:A,'Hospital details'!A:A,'Hospital details'!F:F)</f>
        <v>tier - 2</v>
      </c>
      <c r="R412" s="33" t="str">
        <f>_xlfn.XLOOKUP(Healthcare!A:A,'Hospital details'!A:A,'Hospital details'!G:G)</f>
        <v>R1011</v>
      </c>
      <c r="S412" s="36">
        <f>_xlfn.XLOOKUP(A:A,'Hospital details'!A:A,'Hospital details'!H:H)</f>
        <v>27</v>
      </c>
      <c r="T412" s="8"/>
    </row>
    <row r="413" spans="1:20" ht="18" x14ac:dyDescent="0.35">
      <c r="A413" s="37" t="s">
        <v>417</v>
      </c>
      <c r="B413" s="31" t="str" cm="1">
        <f t="array" ref="B413">_xlfn.XLOOKUP(_xlfn.SINGLE(A:A),'Customer Name'!A:A,Table14_3[[#All],[Title]])</f>
        <v>Mr</v>
      </c>
      <c r="C413" s="32" t="str" cm="1">
        <f t="array" ref="C413">_xlfn.XLOOKUP(_xlfn.SINGLE(A:A),'Customer Name'!A:A,Table14_3[[#All],[First Name]])</f>
        <v>Christopher</v>
      </c>
      <c r="D413" s="32" t="str" cm="1">
        <f t="array" ref="D413">_xlfn.XLOOKUP(_xlfn.SINGLE(A:A),'Customer Name'!A:A,Table14_3[[#All],[Last Name]])</f>
        <v>Muskopf</v>
      </c>
      <c r="E413" s="32">
        <f>_xlfn.XLOOKUP(A:A,'Medical Examination'!A:A,'Medical Examination'!B:B)</f>
        <v>28.215</v>
      </c>
      <c r="F413" s="32">
        <f>_xlfn.XLOOKUP(A:A,'Medical Examination'!A:A,'Medical Examination'!C:C)</f>
        <v>8.26</v>
      </c>
      <c r="G413" s="33" t="str">
        <f>_xlfn.XLOOKUP(A:A,'Medical Examination'!A:A,'Medical Examination'!D:D)</f>
        <v>yes</v>
      </c>
      <c r="H413" s="33" t="str">
        <f>_xlfn.XLOOKUP(A:A,'Medical Examination'!A:A,'Medical Examination'!E:E)</f>
        <v>No</v>
      </c>
      <c r="I413" s="33" t="str">
        <f>_xlfn.XLOOKUP(A:A,'Medical Examination'!A:A,'Medical Examination'!F:F)</f>
        <v>No</v>
      </c>
      <c r="J413" s="33">
        <f>_xlfn.XLOOKUP(A:A,'Medical Examination'!A:A,'Medical Examination'!G:G)</f>
        <v>1</v>
      </c>
      <c r="K413" s="33" t="str">
        <f>_xlfn.XLOOKUP(A:A,'Medical Examination'!A:A,'Medical Examination'!H:H)</f>
        <v>yes</v>
      </c>
      <c r="L413" s="32" t="str">
        <f>_xlfn.XLOOKUP(A:A,'Medical Examination'!A:A,'Medical Examination'!I:I)</f>
        <v>Overweight</v>
      </c>
      <c r="M413" s="31" t="str">
        <f>_xlfn.XLOOKUP(A:A,'Medical Examination'!A:A,'Medical Examination'!J:J)</f>
        <v>Diabetic</v>
      </c>
      <c r="N413" s="34">
        <f>_xlfn.XLOOKUP(Healthcare!A:A,Table4_2[Customer ID],Table4_2[Date of Birth])</f>
        <v>27712</v>
      </c>
      <c r="O413" s="35">
        <f>_xlfn.XLOOKUP(A:A,Table4_2[Customer ID],Table4_2[Charges])</f>
        <v>24915.22</v>
      </c>
      <c r="P413" s="33" t="str">
        <f>_xlfn.XLOOKUP(A:A,Table4_2[Customer ID],Table4_2[Hospital tier])</f>
        <v>tier - 2</v>
      </c>
      <c r="Q413" s="33" t="str">
        <f>_xlfn.XLOOKUP(A:A,'Hospital details'!A:A,'Hospital details'!F:F)</f>
        <v>tier - 3</v>
      </c>
      <c r="R413" s="33" t="str">
        <f>_xlfn.XLOOKUP(Healthcare!A:A,'Hospital details'!A:A,'Hospital details'!G:G)</f>
        <v>R1012</v>
      </c>
      <c r="S413" s="36">
        <f>_xlfn.XLOOKUP(A:A,'Hospital details'!A:A,'Hospital details'!H:H)</f>
        <v>47</v>
      </c>
      <c r="T413" s="8"/>
    </row>
    <row r="414" spans="1:20" ht="18" x14ac:dyDescent="0.35">
      <c r="A414" s="37" t="s">
        <v>418</v>
      </c>
      <c r="B414" s="31" t="str" cm="1">
        <f t="array" ref="B414">_xlfn.XLOOKUP(_xlfn.SINGLE(A:A),'Customer Name'!A:A,Table14_3[[#All],[Title]])</f>
        <v>Ms</v>
      </c>
      <c r="C414" s="32" t="str" cm="1">
        <f t="array" ref="C414">_xlfn.XLOOKUP(_xlfn.SINGLE(A:A),'Customer Name'!A:A,Table14_3[[#All],[First Name]])</f>
        <v>Kendra A</v>
      </c>
      <c r="D414" s="32" t="str" cm="1">
        <f t="array" ref="D414">_xlfn.XLOOKUP(_xlfn.SINGLE(A:A),'Customer Name'!A:A,Table14_3[[#All],[Last Name]])</f>
        <v>Sirak</v>
      </c>
      <c r="E414" s="32">
        <f>_xlfn.XLOOKUP(A:A,'Medical Examination'!A:A,'Medical Examination'!B:B)</f>
        <v>38.094999999999999</v>
      </c>
      <c r="F414" s="32">
        <f>_xlfn.XLOOKUP(A:A,'Medical Examination'!A:A,'Medical Examination'!C:C)</f>
        <v>4.76</v>
      </c>
      <c r="G414" s="33" t="str">
        <f>_xlfn.XLOOKUP(A:A,'Medical Examination'!A:A,'Medical Examination'!D:D)</f>
        <v>No</v>
      </c>
      <c r="H414" s="33" t="str">
        <f>_xlfn.XLOOKUP(A:A,'Medical Examination'!A:A,'Medical Examination'!E:E)</f>
        <v>No</v>
      </c>
      <c r="I414" s="33" t="str">
        <f>_xlfn.XLOOKUP(A:A,'Medical Examination'!A:A,'Medical Examination'!F:F)</f>
        <v>No</v>
      </c>
      <c r="J414" s="33">
        <f>_xlfn.XLOOKUP(A:A,'Medical Examination'!A:A,'Medical Examination'!G:G)</f>
        <v>1</v>
      </c>
      <c r="K414" s="33" t="str">
        <f>_xlfn.XLOOKUP(A:A,'Medical Examination'!A:A,'Medical Examination'!H:H)</f>
        <v>No</v>
      </c>
      <c r="L414" s="32" t="str">
        <f>_xlfn.XLOOKUP(A:A,'Medical Examination'!A:A,'Medical Examination'!I:I)</f>
        <v>Obesity</v>
      </c>
      <c r="M414" s="31" t="str">
        <f>_xlfn.XLOOKUP(A:A,'Medical Examination'!A:A,'Medical Examination'!J:J)</f>
        <v>Normal</v>
      </c>
      <c r="N414" s="34">
        <f>_xlfn.XLOOKUP(Healthcare!A:A,Table4_2[Customer ID],Table4_2[Date of Birth])</f>
        <v>31942</v>
      </c>
      <c r="O414" s="35">
        <f>_xlfn.XLOOKUP(A:A,Table4_2[Customer ID],Table4_2[Charges])</f>
        <v>24915.05</v>
      </c>
      <c r="P414" s="33" t="str">
        <f>_xlfn.XLOOKUP(A:A,Table4_2[Customer ID],Table4_2[Hospital tier])</f>
        <v>tier - 2</v>
      </c>
      <c r="Q414" s="33" t="str">
        <f>_xlfn.XLOOKUP(A:A,'Hospital details'!A:A,'Hospital details'!F:F)</f>
        <v>tier - 1</v>
      </c>
      <c r="R414" s="33" t="str">
        <f>_xlfn.XLOOKUP(Healthcare!A:A,'Hospital details'!A:A,'Hospital details'!G:G)</f>
        <v>R1024</v>
      </c>
      <c r="S414" s="36">
        <f>_xlfn.XLOOKUP(A:A,'Hospital details'!A:A,'Hospital details'!H:H)</f>
        <v>35</v>
      </c>
      <c r="T414" s="8"/>
    </row>
    <row r="415" spans="1:20" ht="18" x14ac:dyDescent="0.35">
      <c r="A415" s="37" t="s">
        <v>419</v>
      </c>
      <c r="B415" s="31" t="str" cm="1">
        <f t="array" ref="B415">_xlfn.XLOOKUP(_xlfn.SINGLE(A:A),'Customer Name'!A:A,Table14_3[[#All],[Title]])</f>
        <v>Mr</v>
      </c>
      <c r="C415" s="32" t="str" cm="1">
        <f t="array" ref="C415">_xlfn.XLOOKUP(_xlfn.SINGLE(A:A),'Customer Name'!A:A,Table14_3[[#All],[First Name]])</f>
        <v>Jordan</v>
      </c>
      <c r="D415" s="32" t="str" cm="1">
        <f t="array" ref="D415">_xlfn.XLOOKUP(_xlfn.SINGLE(A:A),'Customer Name'!A:A,Table14_3[[#All],[Last Name]])</f>
        <v>Nelsen</v>
      </c>
      <c r="E415" s="32">
        <f>_xlfn.XLOOKUP(A:A,'Medical Examination'!A:A,'Medical Examination'!B:B)</f>
        <v>22.61</v>
      </c>
      <c r="F415" s="32">
        <f>_xlfn.XLOOKUP(A:A,'Medical Examination'!A:A,'Medical Examination'!C:C)</f>
        <v>6.13</v>
      </c>
      <c r="G415" s="33" t="str">
        <f>_xlfn.XLOOKUP(A:A,'Medical Examination'!A:A,'Medical Examination'!D:D)</f>
        <v>yes</v>
      </c>
      <c r="H415" s="33" t="str">
        <f>_xlfn.XLOOKUP(A:A,'Medical Examination'!A:A,'Medical Examination'!E:E)</f>
        <v>No</v>
      </c>
      <c r="I415" s="33" t="str">
        <f>_xlfn.XLOOKUP(A:A,'Medical Examination'!A:A,'Medical Examination'!F:F)</f>
        <v>Yes</v>
      </c>
      <c r="J415" s="33">
        <f>_xlfn.XLOOKUP(A:A,'Medical Examination'!A:A,'Medical Examination'!G:G)</f>
        <v>1</v>
      </c>
      <c r="K415" s="33" t="str">
        <f>_xlfn.XLOOKUP(A:A,'Medical Examination'!A:A,'Medical Examination'!H:H)</f>
        <v>yes</v>
      </c>
      <c r="L415" s="32" t="str">
        <f>_xlfn.XLOOKUP(A:A,'Medical Examination'!A:A,'Medical Examination'!I:I)</f>
        <v>Normal Weight</v>
      </c>
      <c r="M415" s="31" t="str">
        <f>_xlfn.XLOOKUP(A:A,'Medical Examination'!A:A,'Medical Examination'!J:J)</f>
        <v>Prediabetic</v>
      </c>
      <c r="N415" s="34">
        <f>_xlfn.XLOOKUP(Healthcare!A:A,Table4_2[Customer ID],Table4_2[Date of Birth])</f>
        <v>25407</v>
      </c>
      <c r="O415" s="35">
        <f>_xlfn.XLOOKUP(A:A,Table4_2[Customer ID],Table4_2[Charges])</f>
        <v>24873.38</v>
      </c>
      <c r="P415" s="33" t="str">
        <f>_xlfn.XLOOKUP(A:A,Table4_2[Customer ID],Table4_2[Hospital tier])</f>
        <v>tier - 2</v>
      </c>
      <c r="Q415" s="33" t="str">
        <f>_xlfn.XLOOKUP(A:A,'Hospital details'!A:A,'Hospital details'!F:F)</f>
        <v>tier - 1</v>
      </c>
      <c r="R415" s="33" t="str">
        <f>_xlfn.XLOOKUP(Healthcare!A:A,'Hospital details'!A:A,'Hospital details'!G:G)</f>
        <v>R1024</v>
      </c>
      <c r="S415" s="36">
        <f>_xlfn.XLOOKUP(A:A,'Hospital details'!A:A,'Hospital details'!H:H)</f>
        <v>53</v>
      </c>
      <c r="T415" s="8"/>
    </row>
    <row r="416" spans="1:20" ht="18" x14ac:dyDescent="0.35">
      <c r="A416" s="37" t="s">
        <v>420</v>
      </c>
      <c r="B416" s="31" t="str" cm="1">
        <f t="array" ref="B416">_xlfn.XLOOKUP(_xlfn.SINGLE(A:A),'Customer Name'!A:A,Table14_3[[#All],[Title]])</f>
        <v>Mr</v>
      </c>
      <c r="C416" s="32" t="str" cm="1">
        <f t="array" ref="C416">_xlfn.XLOOKUP(_xlfn.SINGLE(A:A),'Customer Name'!A:A,Table14_3[[#All],[First Name]])</f>
        <v>Nils</v>
      </c>
      <c r="D416" s="32" t="str" cm="1">
        <f t="array" ref="D416">_xlfn.XLOOKUP(_xlfn.SINGLE(A:A),'Customer Name'!A:A,Table14_3[[#All],[Last Name]])</f>
        <v>Schallner</v>
      </c>
      <c r="E416" s="32">
        <f>_xlfn.XLOOKUP(A:A,'Medical Examination'!A:A,'Medical Examination'!B:B)</f>
        <v>24.32</v>
      </c>
      <c r="F416" s="32">
        <f>_xlfn.XLOOKUP(A:A,'Medical Examination'!A:A,'Medical Examination'!C:C)</f>
        <v>10.47</v>
      </c>
      <c r="G416" s="33" t="str">
        <f>_xlfn.XLOOKUP(A:A,'Medical Examination'!A:A,'Medical Examination'!D:D)</f>
        <v>yes</v>
      </c>
      <c r="H416" s="33" t="str">
        <f>_xlfn.XLOOKUP(A:A,'Medical Examination'!A:A,'Medical Examination'!E:E)</f>
        <v>No</v>
      </c>
      <c r="I416" s="33" t="str">
        <f>_xlfn.XLOOKUP(A:A,'Medical Examination'!A:A,'Medical Examination'!F:F)</f>
        <v>No</v>
      </c>
      <c r="J416" s="33">
        <f>_xlfn.XLOOKUP(A:A,'Medical Examination'!A:A,'Medical Examination'!G:G)</f>
        <v>2</v>
      </c>
      <c r="K416" s="33" t="str">
        <f>_xlfn.XLOOKUP(A:A,'Medical Examination'!A:A,'Medical Examination'!H:H)</f>
        <v>yes</v>
      </c>
      <c r="L416" s="32" t="str">
        <f>_xlfn.XLOOKUP(A:A,'Medical Examination'!A:A,'Medical Examination'!I:I)</f>
        <v>Normal Weight</v>
      </c>
      <c r="M416" s="31" t="str">
        <f>_xlfn.XLOOKUP(A:A,'Medical Examination'!A:A,'Medical Examination'!J:J)</f>
        <v>Diabetic</v>
      </c>
      <c r="N416" s="34">
        <f>_xlfn.XLOOKUP(Healthcare!A:A,Table4_2[Customer ID],Table4_2[Date of Birth])</f>
        <v>25898</v>
      </c>
      <c r="O416" s="35">
        <f>_xlfn.XLOOKUP(A:A,Table4_2[Customer ID],Table4_2[Charges])</f>
        <v>24869.84</v>
      </c>
      <c r="P416" s="33" t="str">
        <f>_xlfn.XLOOKUP(A:A,Table4_2[Customer ID],Table4_2[Hospital tier])</f>
        <v>tier - 2</v>
      </c>
      <c r="Q416" s="33" t="str">
        <f>_xlfn.XLOOKUP(A:A,'Hospital details'!A:A,'Hospital details'!F:F)</f>
        <v>tier - 2</v>
      </c>
      <c r="R416" s="33" t="str">
        <f>_xlfn.XLOOKUP(Healthcare!A:A,'Hospital details'!A:A,'Hospital details'!G:G)</f>
        <v>R1016</v>
      </c>
      <c r="S416" s="36">
        <f>_xlfn.XLOOKUP(A:A,'Hospital details'!A:A,'Hospital details'!H:H)</f>
        <v>52</v>
      </c>
      <c r="T416" s="8"/>
    </row>
    <row r="417" spans="1:20" ht="18" x14ac:dyDescent="0.35">
      <c r="A417" s="37" t="s">
        <v>421</v>
      </c>
      <c r="B417" s="31" t="str" cm="1">
        <f t="array" ref="B417">_xlfn.XLOOKUP(_xlfn.SINGLE(A:A),'Customer Name'!A:A,Table14_3[[#All],[Title]])</f>
        <v>Ms</v>
      </c>
      <c r="C417" s="32" t="str" cm="1">
        <f t="array" ref="C417">_xlfn.XLOOKUP(_xlfn.SINGLE(A:A),'Customer Name'!A:A,Table14_3[[#All],[First Name]])</f>
        <v>Scott</v>
      </c>
      <c r="D417" s="32" t="str" cm="1">
        <f t="array" ref="D417">_xlfn.XLOOKUP(_xlfn.SINGLE(A:A),'Customer Name'!A:A,Table14_3[[#All],[Last Name]])</f>
        <v>Dunlap</v>
      </c>
      <c r="E417" s="32">
        <f>_xlfn.XLOOKUP(A:A,'Medical Examination'!A:A,'Medical Examination'!B:B)</f>
        <v>20.96</v>
      </c>
      <c r="F417" s="32">
        <f>_xlfn.XLOOKUP(A:A,'Medical Examination'!A:A,'Medical Examination'!C:C)</f>
        <v>4.04</v>
      </c>
      <c r="G417" s="33" t="str">
        <f>_xlfn.XLOOKUP(A:A,'Medical Examination'!A:A,'Medical Examination'!D:D)</f>
        <v>yes</v>
      </c>
      <c r="H417" s="33" t="str">
        <f>_xlfn.XLOOKUP(A:A,'Medical Examination'!A:A,'Medical Examination'!E:E)</f>
        <v>No</v>
      </c>
      <c r="I417" s="33" t="str">
        <f>_xlfn.XLOOKUP(A:A,'Medical Examination'!A:A,'Medical Examination'!F:F)</f>
        <v>No</v>
      </c>
      <c r="J417" s="33">
        <f>_xlfn.XLOOKUP(A:A,'Medical Examination'!A:A,'Medical Examination'!G:G)</f>
        <v>1</v>
      </c>
      <c r="K417" s="33" t="str">
        <f>_xlfn.XLOOKUP(A:A,'Medical Examination'!A:A,'Medical Examination'!H:H)</f>
        <v>yes</v>
      </c>
      <c r="L417" s="32" t="str">
        <f>_xlfn.XLOOKUP(A:A,'Medical Examination'!A:A,'Medical Examination'!I:I)</f>
        <v>Normal Weight</v>
      </c>
      <c r="M417" s="31" t="str">
        <f>_xlfn.XLOOKUP(A:A,'Medical Examination'!A:A,'Medical Examination'!J:J)</f>
        <v>Normal</v>
      </c>
      <c r="N417" s="34">
        <f>_xlfn.XLOOKUP(Healthcare!A:A,Table4_2[Customer ID],Table4_2[Date of Birth])</f>
        <v>34860</v>
      </c>
      <c r="O417" s="35">
        <f>_xlfn.XLOOKUP(A:A,Table4_2[Customer ID],Table4_2[Charges])</f>
        <v>24863.25</v>
      </c>
      <c r="P417" s="33" t="str">
        <f>_xlfn.XLOOKUP(A:A,Table4_2[Customer ID],Table4_2[Hospital tier])</f>
        <v>tier - 2</v>
      </c>
      <c r="Q417" s="33" t="str">
        <f>_xlfn.XLOOKUP(A:A,'Hospital details'!A:A,'Hospital details'!F:F)</f>
        <v>tier - 3</v>
      </c>
      <c r="R417" s="33" t="str">
        <f>_xlfn.XLOOKUP(Healthcare!A:A,'Hospital details'!A:A,'Hospital details'!G:G)</f>
        <v>R1011</v>
      </c>
      <c r="S417" s="36">
        <f>_xlfn.XLOOKUP(A:A,'Hospital details'!A:A,'Hospital details'!H:H)</f>
        <v>27</v>
      </c>
      <c r="T417" s="8"/>
    </row>
    <row r="418" spans="1:20" ht="18" x14ac:dyDescent="0.35">
      <c r="A418" s="37" t="s">
        <v>422</v>
      </c>
      <c r="B418" s="31" t="str" cm="1">
        <f t="array" ref="B418">_xlfn.XLOOKUP(_xlfn.SINGLE(A:A),'Customer Name'!A:A,Table14_3[[#All],[Title]])</f>
        <v>Mr</v>
      </c>
      <c r="C418" s="32" t="str" cm="1">
        <f t="array" ref="C418">_xlfn.XLOOKUP(_xlfn.SINGLE(A:A),'Customer Name'!A:A,Table14_3[[#All],[First Name]])</f>
        <v>Angela</v>
      </c>
      <c r="D418" s="32" t="str" cm="1">
        <f t="array" ref="D418">_xlfn.XLOOKUP(_xlfn.SINGLE(A:A),'Customer Name'!A:A,Table14_3[[#All],[Last Name]])</f>
        <v>Messing</v>
      </c>
      <c r="E418" s="32">
        <f>_xlfn.XLOOKUP(A:A,'Medical Examination'!A:A,'Medical Examination'!B:B)</f>
        <v>19.68</v>
      </c>
      <c r="F418" s="32">
        <f>_xlfn.XLOOKUP(A:A,'Medical Examination'!A:A,'Medical Examination'!C:C)</f>
        <v>5.74</v>
      </c>
      <c r="G418" s="33" t="str">
        <f>_xlfn.XLOOKUP(A:A,'Medical Examination'!A:A,'Medical Examination'!D:D)</f>
        <v>No</v>
      </c>
      <c r="H418" s="33" t="str">
        <f>_xlfn.XLOOKUP(A:A,'Medical Examination'!A:A,'Medical Examination'!E:E)</f>
        <v>No</v>
      </c>
      <c r="I418" s="33" t="str">
        <f>_xlfn.XLOOKUP(A:A,'Medical Examination'!A:A,'Medical Examination'!F:F)</f>
        <v>No</v>
      </c>
      <c r="J418" s="33">
        <f>_xlfn.XLOOKUP(A:A,'Medical Examination'!A:A,'Medical Examination'!G:G)</f>
        <v>0</v>
      </c>
      <c r="K418" s="33" t="str">
        <f>_xlfn.XLOOKUP(A:A,'Medical Examination'!A:A,'Medical Examination'!H:H)</f>
        <v>yes</v>
      </c>
      <c r="L418" s="32" t="str">
        <f>_xlfn.XLOOKUP(A:A,'Medical Examination'!A:A,'Medical Examination'!I:I)</f>
        <v>Normal Weight</v>
      </c>
      <c r="M418" s="31" t="str">
        <f>_xlfn.XLOOKUP(A:A,'Medical Examination'!A:A,'Medical Examination'!J:J)</f>
        <v>Prediabetic</v>
      </c>
      <c r="N418" s="34">
        <f>_xlfn.XLOOKUP(Healthcare!A:A,Table4_2[Customer ID],Table4_2[Date of Birth])</f>
        <v>34586</v>
      </c>
      <c r="O418" s="35">
        <f>_xlfn.XLOOKUP(A:A,Table4_2[Customer ID],Table4_2[Charges])</f>
        <v>24817.25</v>
      </c>
      <c r="P418" s="33" t="str">
        <f>_xlfn.XLOOKUP(A:A,Table4_2[Customer ID],Table4_2[Hospital tier])</f>
        <v>tier - 2</v>
      </c>
      <c r="Q418" s="33" t="str">
        <f>_xlfn.XLOOKUP(A:A,'Hospital details'!A:A,'Hospital details'!F:F)</f>
        <v>tier - 2</v>
      </c>
      <c r="R418" s="33" t="str">
        <f>_xlfn.XLOOKUP(Healthcare!A:A,'Hospital details'!A:A,'Hospital details'!G:G)</f>
        <v>R1011</v>
      </c>
      <c r="S418" s="36">
        <f>_xlfn.XLOOKUP(A:A,'Hospital details'!A:A,'Hospital details'!H:H)</f>
        <v>28</v>
      </c>
      <c r="T418" s="8"/>
    </row>
    <row r="419" spans="1:20" ht="18" x14ac:dyDescent="0.35">
      <c r="A419" s="37" t="s">
        <v>423</v>
      </c>
      <c r="B419" s="31" t="str" cm="1">
        <f t="array" ref="B419">_xlfn.XLOOKUP(_xlfn.SINGLE(A:A),'Customer Name'!A:A,Table14_3[[#All],[Title]])</f>
        <v>Ms</v>
      </c>
      <c r="C419" s="32" t="str" cm="1">
        <f t="array" ref="C419">_xlfn.XLOOKUP(_xlfn.SINGLE(A:A),'Customer Name'!A:A,Table14_3[[#All],[First Name]])</f>
        <v>Allison</v>
      </c>
      <c r="D419" s="32" t="str" cm="1">
        <f t="array" ref="D419">_xlfn.XLOOKUP(_xlfn.SINGLE(A:A),'Customer Name'!A:A,Table14_3[[#All],[Last Name]])</f>
        <v>Bondell</v>
      </c>
      <c r="E419" s="32">
        <f>_xlfn.XLOOKUP(A:A,'Medical Examination'!A:A,'Medical Examination'!B:B)</f>
        <v>18.100000000000001</v>
      </c>
      <c r="F419" s="32">
        <f>_xlfn.XLOOKUP(A:A,'Medical Examination'!A:A,'Medical Examination'!C:C)</f>
        <v>6.33</v>
      </c>
      <c r="G419" s="33" t="str">
        <f>_xlfn.XLOOKUP(A:A,'Medical Examination'!A:A,'Medical Examination'!D:D)</f>
        <v>No</v>
      </c>
      <c r="H419" s="33" t="str">
        <f>_xlfn.XLOOKUP(A:A,'Medical Examination'!A:A,'Medical Examination'!E:E)</f>
        <v>No</v>
      </c>
      <c r="I419" s="33" t="str">
        <f>_xlfn.XLOOKUP(A:A,'Medical Examination'!A:A,'Medical Examination'!F:F)</f>
        <v>No</v>
      </c>
      <c r="J419" s="33">
        <f>_xlfn.XLOOKUP(A:A,'Medical Examination'!A:A,'Medical Examination'!G:G)</f>
        <v>1</v>
      </c>
      <c r="K419" s="33" t="str">
        <f>_xlfn.XLOOKUP(A:A,'Medical Examination'!A:A,'Medical Examination'!H:H)</f>
        <v>yes</v>
      </c>
      <c r="L419" s="32" t="str">
        <f>_xlfn.XLOOKUP(A:A,'Medical Examination'!A:A,'Medical Examination'!I:I)</f>
        <v>Under  Weight</v>
      </c>
      <c r="M419" s="31" t="str">
        <f>_xlfn.XLOOKUP(A:A,'Medical Examination'!A:A,'Medical Examination'!J:J)</f>
        <v>Prediabetic</v>
      </c>
      <c r="N419" s="34">
        <f>_xlfn.XLOOKUP(Healthcare!A:A,Table4_2[Customer ID],Table4_2[Date of Birth])</f>
        <v>33888</v>
      </c>
      <c r="O419" s="35">
        <f>_xlfn.XLOOKUP(A:A,Table4_2[Customer ID],Table4_2[Charges])</f>
        <v>24795.040000000001</v>
      </c>
      <c r="P419" s="33" t="str">
        <f>_xlfn.XLOOKUP(A:A,Table4_2[Customer ID],Table4_2[Hospital tier])</f>
        <v>tier - 2</v>
      </c>
      <c r="Q419" s="33" t="str">
        <f>_xlfn.XLOOKUP(A:A,'Hospital details'!A:A,'Hospital details'!F:F)</f>
        <v>tier - 3</v>
      </c>
      <c r="R419" s="33" t="str">
        <f>_xlfn.XLOOKUP(Healthcare!A:A,'Hospital details'!A:A,'Hospital details'!G:G)</f>
        <v>R1011</v>
      </c>
      <c r="S419" s="36">
        <f>_xlfn.XLOOKUP(A:A,'Hospital details'!A:A,'Hospital details'!H:H)</f>
        <v>30</v>
      </c>
      <c r="T419" s="8"/>
    </row>
    <row r="420" spans="1:20" ht="18" x14ac:dyDescent="0.35">
      <c r="A420" s="37" t="s">
        <v>424</v>
      </c>
      <c r="B420" s="31" t="str" cm="1">
        <f t="array" ref="B420">_xlfn.XLOOKUP(_xlfn.SINGLE(A:A),'Customer Name'!A:A,Table14_3[[#All],[Title]])</f>
        <v>Mr</v>
      </c>
      <c r="C420" s="32" t="str" cm="1">
        <f t="array" ref="C420">_xlfn.XLOOKUP(_xlfn.SINGLE(A:A),'Customer Name'!A:A,Table14_3[[#All],[First Name]])</f>
        <v>Caitlin O</v>
      </c>
      <c r="D420" s="32" t="str" cm="1">
        <f t="array" ref="D420">_xlfn.XLOOKUP(_xlfn.SINGLE(A:A),'Customer Name'!A:A,Table14_3[[#All],[Last Name]])</f>
        <v>Gaughan</v>
      </c>
      <c r="E420" s="32">
        <f>_xlfn.XLOOKUP(A:A,'Medical Examination'!A:A,'Medical Examination'!B:B)</f>
        <v>29.64</v>
      </c>
      <c r="F420" s="32">
        <f>_xlfn.XLOOKUP(A:A,'Medical Examination'!A:A,'Medical Examination'!C:C)</f>
        <v>4.28</v>
      </c>
      <c r="G420" s="33" t="str">
        <f>_xlfn.XLOOKUP(A:A,'Medical Examination'!A:A,'Medical Examination'!D:D)</f>
        <v>yes</v>
      </c>
      <c r="H420" s="33" t="str">
        <f>_xlfn.XLOOKUP(A:A,'Medical Examination'!A:A,'Medical Examination'!E:E)</f>
        <v>No</v>
      </c>
      <c r="I420" s="33" t="str">
        <f>_xlfn.XLOOKUP(A:A,'Medical Examination'!A:A,'Medical Examination'!F:F)</f>
        <v>No</v>
      </c>
      <c r="J420" s="33">
        <f>_xlfn.XLOOKUP(A:A,'Medical Examination'!A:A,'Medical Examination'!G:G)</f>
        <v>0</v>
      </c>
      <c r="K420" s="33" t="str">
        <f>_xlfn.XLOOKUP(A:A,'Medical Examination'!A:A,'Medical Examination'!H:H)</f>
        <v>No</v>
      </c>
      <c r="L420" s="32" t="str">
        <f>_xlfn.XLOOKUP(A:A,'Medical Examination'!A:A,'Medical Examination'!I:I)</f>
        <v>Overweight</v>
      </c>
      <c r="M420" s="31" t="str">
        <f>_xlfn.XLOOKUP(A:A,'Medical Examination'!A:A,'Medical Examination'!J:J)</f>
        <v>Normal</v>
      </c>
      <c r="N420" s="34">
        <f>_xlfn.XLOOKUP(Healthcare!A:A,Table4_2[Customer ID],Table4_2[Date of Birth])</f>
        <v>35305</v>
      </c>
      <c r="O420" s="35">
        <f>_xlfn.XLOOKUP(A:A,Table4_2[Customer ID],Table4_2[Charges])</f>
        <v>24671.66</v>
      </c>
      <c r="P420" s="33" t="str">
        <f>_xlfn.XLOOKUP(A:A,Table4_2[Customer ID],Table4_2[Hospital tier])</f>
        <v>tier - 2</v>
      </c>
      <c r="Q420" s="33" t="str">
        <f>_xlfn.XLOOKUP(A:A,'Hospital details'!A:A,'Hospital details'!F:F)</f>
        <v>tier - 1</v>
      </c>
      <c r="R420" s="33" t="str">
        <f>_xlfn.XLOOKUP(Healthcare!A:A,'Hospital details'!A:A,'Hospital details'!G:G)</f>
        <v>R1024</v>
      </c>
      <c r="S420" s="36">
        <f>_xlfn.XLOOKUP(A:A,'Hospital details'!A:A,'Hospital details'!H:H)</f>
        <v>26</v>
      </c>
      <c r="T420" s="8"/>
    </row>
    <row r="421" spans="1:20" ht="18" x14ac:dyDescent="0.35">
      <c r="A421" s="37" t="s">
        <v>425</v>
      </c>
      <c r="B421" s="31" t="str" cm="1">
        <f t="array" ref="B421">_xlfn.XLOOKUP(_xlfn.SINGLE(A:A),'Customer Name'!A:A,Table14_3[[#All],[Title]])</f>
        <v>Mr</v>
      </c>
      <c r="C421" s="32" t="str" cm="1">
        <f t="array" ref="C421">_xlfn.XLOOKUP(_xlfn.SINGLE(A:A),'Customer Name'!A:A,Table14_3[[#All],[First Name]])</f>
        <v>Tracy M</v>
      </c>
      <c r="D421" s="32" t="str" cm="1">
        <f t="array" ref="D421">_xlfn.XLOOKUP(_xlfn.SINGLE(A:A),'Customer Name'!A:A,Table14_3[[#All],[Last Name]])</f>
        <v>Gruman</v>
      </c>
      <c r="E421" s="32">
        <f>_xlfn.XLOOKUP(A:A,'Medical Examination'!A:A,'Medical Examination'!B:B)</f>
        <v>25.3</v>
      </c>
      <c r="F421" s="32">
        <f>_xlfn.XLOOKUP(A:A,'Medical Examination'!A:A,'Medical Examination'!C:C)</f>
        <v>9.4700000000000006</v>
      </c>
      <c r="G421" s="33" t="str">
        <f>_xlfn.XLOOKUP(A:A,'Medical Examination'!A:A,'Medical Examination'!D:D)</f>
        <v>yes</v>
      </c>
      <c r="H421" s="33" t="str">
        <f>_xlfn.XLOOKUP(A:A,'Medical Examination'!A:A,'Medical Examination'!E:E)</f>
        <v>No</v>
      </c>
      <c r="I421" s="33" t="str">
        <f>_xlfn.XLOOKUP(A:A,'Medical Examination'!A:A,'Medical Examination'!F:F)</f>
        <v>No</v>
      </c>
      <c r="J421" s="33">
        <f>_xlfn.XLOOKUP(A:A,'Medical Examination'!A:A,'Medical Examination'!G:G)</f>
        <v>2</v>
      </c>
      <c r="K421" s="33" t="str">
        <f>_xlfn.XLOOKUP(A:A,'Medical Examination'!A:A,'Medical Examination'!H:H)</f>
        <v>yes</v>
      </c>
      <c r="L421" s="32" t="str">
        <f>_xlfn.XLOOKUP(A:A,'Medical Examination'!A:A,'Medical Examination'!I:I)</f>
        <v>Overweight</v>
      </c>
      <c r="M421" s="31" t="str">
        <f>_xlfn.XLOOKUP(A:A,'Medical Examination'!A:A,'Medical Examination'!J:J)</f>
        <v>Diabetic</v>
      </c>
      <c r="N421" s="34">
        <f>_xlfn.XLOOKUP(Healthcare!A:A,Table4_2[Customer ID],Table4_2[Date of Birth])</f>
        <v>25731</v>
      </c>
      <c r="O421" s="35">
        <f>_xlfn.XLOOKUP(A:A,Table4_2[Customer ID],Table4_2[Charges])</f>
        <v>24667.42</v>
      </c>
      <c r="P421" s="33" t="str">
        <f>_xlfn.XLOOKUP(A:A,Table4_2[Customer ID],Table4_2[Hospital tier])</f>
        <v>tier - 2</v>
      </c>
      <c r="Q421" s="33" t="str">
        <f>_xlfn.XLOOKUP(A:A,'Hospital details'!A:A,'Hospital details'!F:F)</f>
        <v>tier - 3</v>
      </c>
      <c r="R421" s="33" t="str">
        <f>_xlfn.XLOOKUP(Healthcare!A:A,'Hospital details'!A:A,'Hospital details'!G:G)</f>
        <v>R1013</v>
      </c>
      <c r="S421" s="36">
        <f>_xlfn.XLOOKUP(A:A,'Hospital details'!A:A,'Hospital details'!H:H)</f>
        <v>52</v>
      </c>
      <c r="T421" s="8"/>
    </row>
    <row r="422" spans="1:20" ht="18" x14ac:dyDescent="0.35">
      <c r="A422" s="37" t="s">
        <v>426</v>
      </c>
      <c r="B422" s="31" t="str" cm="1">
        <f t="array" ref="B422">_xlfn.XLOOKUP(_xlfn.SINGLE(A:A),'Customer Name'!A:A,Table14_3[[#All],[Title]])</f>
        <v>Ms</v>
      </c>
      <c r="C422" s="32" t="str" cm="1">
        <f t="array" ref="C422">_xlfn.XLOOKUP(_xlfn.SINGLE(A:A),'Customer Name'!A:A,Table14_3[[#All],[First Name]])</f>
        <v>Dustin M</v>
      </c>
      <c r="D422" s="32" t="str" cm="1">
        <f t="array" ref="D422">_xlfn.XLOOKUP(_xlfn.SINGLE(A:A),'Customer Name'!A:A,Table14_3[[#All],[Last Name]])</f>
        <v>Whitlow</v>
      </c>
      <c r="E422" s="32">
        <f>_xlfn.XLOOKUP(A:A,'Medical Examination'!A:A,'Medical Examination'!B:B)</f>
        <v>27.6</v>
      </c>
      <c r="F422" s="32">
        <f>_xlfn.XLOOKUP(A:A,'Medical Examination'!A:A,'Medical Examination'!C:C)</f>
        <v>4.8499999999999996</v>
      </c>
      <c r="G422" s="33" t="str">
        <f>_xlfn.XLOOKUP(A:A,'Medical Examination'!A:A,'Medical Examination'!D:D)</f>
        <v>yes</v>
      </c>
      <c r="H422" s="33" t="str">
        <f>_xlfn.XLOOKUP(A:A,'Medical Examination'!A:A,'Medical Examination'!E:E)</f>
        <v>No</v>
      </c>
      <c r="I422" s="33" t="str">
        <f>_xlfn.XLOOKUP(A:A,'Medical Examination'!A:A,'Medical Examination'!F:F)</f>
        <v>No</v>
      </c>
      <c r="J422" s="33">
        <f>_xlfn.XLOOKUP(A:A,'Medical Examination'!A:A,'Medical Examination'!G:G)</f>
        <v>0</v>
      </c>
      <c r="K422" s="33" t="str">
        <f>_xlfn.XLOOKUP(A:A,'Medical Examination'!A:A,'Medical Examination'!H:H)</f>
        <v>No</v>
      </c>
      <c r="L422" s="32" t="str">
        <f>_xlfn.XLOOKUP(A:A,'Medical Examination'!A:A,'Medical Examination'!I:I)</f>
        <v>Overweight</v>
      </c>
      <c r="M422" s="31" t="str">
        <f>_xlfn.XLOOKUP(A:A,'Medical Examination'!A:A,'Medical Examination'!J:J)</f>
        <v>Normal</v>
      </c>
      <c r="N422" s="34">
        <f>_xlfn.XLOOKUP(Healthcare!A:A,Table4_2[Customer ID],Table4_2[Date of Birth])</f>
        <v>28045</v>
      </c>
      <c r="O422" s="35">
        <f>_xlfn.XLOOKUP(A:A,Table4_2[Customer ID],Table4_2[Charges])</f>
        <v>24603.05</v>
      </c>
      <c r="P422" s="33" t="str">
        <f>_xlfn.XLOOKUP(A:A,Table4_2[Customer ID],Table4_2[Hospital tier])</f>
        <v>tier - 2</v>
      </c>
      <c r="Q422" s="33" t="str">
        <f>_xlfn.XLOOKUP(A:A,'Hospital details'!A:A,'Hospital details'!F:F)</f>
        <v>tier - 2</v>
      </c>
      <c r="R422" s="33" t="str">
        <f>_xlfn.XLOOKUP(Healthcare!A:A,'Hospital details'!A:A,'Hospital details'!G:G)</f>
        <v>R1011</v>
      </c>
      <c r="S422" s="36">
        <f>_xlfn.XLOOKUP(A:A,'Hospital details'!A:A,'Hospital details'!H:H)</f>
        <v>46</v>
      </c>
      <c r="T422" s="8"/>
    </row>
    <row r="423" spans="1:20" ht="18" x14ac:dyDescent="0.35">
      <c r="A423" s="37" t="s">
        <v>427</v>
      </c>
      <c r="B423" s="31" t="str" cm="1">
        <f t="array" ref="B423">_xlfn.XLOOKUP(_xlfn.SINGLE(A:A),'Customer Name'!A:A,Table14_3[[#All],[Title]])</f>
        <v>Mr</v>
      </c>
      <c r="C423" s="32" t="str" cm="1">
        <f t="array" ref="C423">_xlfn.XLOOKUP(_xlfn.SINGLE(A:A),'Customer Name'!A:A,Table14_3[[#All],[First Name]])</f>
        <v>Jenny</v>
      </c>
      <c r="D423" s="32" t="str" cm="1">
        <f t="array" ref="D423">_xlfn.XLOOKUP(_xlfn.SINGLE(A:A),'Customer Name'!A:A,Table14_3[[#All],[Last Name]])</f>
        <v>Robinson</v>
      </c>
      <c r="E423" s="32">
        <f>_xlfn.XLOOKUP(A:A,'Medical Examination'!A:A,'Medical Examination'!B:B)</f>
        <v>27.645</v>
      </c>
      <c r="F423" s="32">
        <f>_xlfn.XLOOKUP(A:A,'Medical Examination'!A:A,'Medical Examination'!C:C)</f>
        <v>11.03</v>
      </c>
      <c r="G423" s="33" t="str">
        <f>_xlfn.XLOOKUP(A:A,'Medical Examination'!A:A,'Medical Examination'!D:D)</f>
        <v>yes</v>
      </c>
      <c r="H423" s="33" t="str">
        <f>_xlfn.XLOOKUP(A:A,'Medical Examination'!A:A,'Medical Examination'!E:E)</f>
        <v>No</v>
      </c>
      <c r="I423" s="33" t="str">
        <f>_xlfn.XLOOKUP(A:A,'Medical Examination'!A:A,'Medical Examination'!F:F)</f>
        <v>No</v>
      </c>
      <c r="J423" s="33">
        <f>_xlfn.XLOOKUP(A:A,'Medical Examination'!A:A,'Medical Examination'!G:G)</f>
        <v>1</v>
      </c>
      <c r="K423" s="33" t="str">
        <f>_xlfn.XLOOKUP(A:A,'Medical Examination'!A:A,'Medical Examination'!H:H)</f>
        <v>yes</v>
      </c>
      <c r="L423" s="32" t="str">
        <f>_xlfn.XLOOKUP(A:A,'Medical Examination'!A:A,'Medical Examination'!I:I)</f>
        <v>Overweight</v>
      </c>
      <c r="M423" s="31" t="str">
        <f>_xlfn.XLOOKUP(A:A,'Medical Examination'!A:A,'Medical Examination'!J:J)</f>
        <v>Diabetic</v>
      </c>
      <c r="N423" s="34">
        <f>_xlfn.XLOOKUP(Healthcare!A:A,Table4_2[Customer ID],Table4_2[Date of Birth])</f>
        <v>27558</v>
      </c>
      <c r="O423" s="35">
        <f>_xlfn.XLOOKUP(A:A,Table4_2[Customer ID],Table4_2[Charges])</f>
        <v>24535.7</v>
      </c>
      <c r="P423" s="33" t="str">
        <f>_xlfn.XLOOKUP(A:A,Table4_2[Customer ID],Table4_2[Hospital tier])</f>
        <v>tier - 2</v>
      </c>
      <c r="Q423" s="33" t="str">
        <f>_xlfn.XLOOKUP(A:A,'Hospital details'!A:A,'Hospital details'!F:F)</f>
        <v>tier - 2</v>
      </c>
      <c r="R423" s="33" t="str">
        <f>_xlfn.XLOOKUP(Healthcare!A:A,'Hospital details'!A:A,'Hospital details'!G:G)</f>
        <v>R1012</v>
      </c>
      <c r="S423" s="36">
        <f>_xlfn.XLOOKUP(A:A,'Hospital details'!A:A,'Hospital details'!H:H)</f>
        <v>47</v>
      </c>
      <c r="T423" s="8"/>
    </row>
    <row r="424" spans="1:20" ht="18" x14ac:dyDescent="0.35">
      <c r="A424" s="37" t="s">
        <v>428</v>
      </c>
      <c r="B424" s="31" t="str" cm="1">
        <f t="array" ref="B424">_xlfn.XLOOKUP(_xlfn.SINGLE(A:A),'Customer Name'!A:A,Table14_3[[#All],[Title]])</f>
        <v>Mr</v>
      </c>
      <c r="C424" s="32" t="str" cm="1">
        <f t="array" ref="C424">_xlfn.XLOOKUP(_xlfn.SINGLE(A:A),'Customer Name'!A:A,Table14_3[[#All],[First Name]])</f>
        <v>Emily</v>
      </c>
      <c r="D424" s="32" t="str" cm="1">
        <f t="array" ref="D424">_xlfn.XLOOKUP(_xlfn.SINGLE(A:A),'Customer Name'!A:A,Table14_3[[#All],[Last Name]])</f>
        <v>Sabo</v>
      </c>
      <c r="E424" s="32">
        <f>_xlfn.XLOOKUP(A:A,'Medical Examination'!A:A,'Medical Examination'!B:B)</f>
        <v>27.6</v>
      </c>
      <c r="F424" s="32">
        <f>_xlfn.XLOOKUP(A:A,'Medical Examination'!A:A,'Medical Examination'!C:C)</f>
        <v>5.22</v>
      </c>
      <c r="G424" s="33" t="str">
        <f>_xlfn.XLOOKUP(A:A,'Medical Examination'!A:A,'Medical Examination'!D:D)</f>
        <v>No</v>
      </c>
      <c r="H424" s="33" t="str">
        <f>_xlfn.XLOOKUP(A:A,'Medical Examination'!A:A,'Medical Examination'!E:E)</f>
        <v>No</v>
      </c>
      <c r="I424" s="33" t="str">
        <f>_xlfn.XLOOKUP(A:A,'Medical Examination'!A:A,'Medical Examination'!F:F)</f>
        <v>No</v>
      </c>
      <c r="J424" s="33">
        <f>_xlfn.XLOOKUP(A:A,'Medical Examination'!A:A,'Medical Examination'!G:G)</f>
        <v>2</v>
      </c>
      <c r="K424" s="33" t="str">
        <f>_xlfn.XLOOKUP(A:A,'Medical Examination'!A:A,'Medical Examination'!H:H)</f>
        <v>yes</v>
      </c>
      <c r="L424" s="32" t="str">
        <f>_xlfn.XLOOKUP(A:A,'Medical Examination'!A:A,'Medical Examination'!I:I)</f>
        <v>Overweight</v>
      </c>
      <c r="M424" s="31" t="str">
        <f>_xlfn.XLOOKUP(A:A,'Medical Examination'!A:A,'Medical Examination'!J:J)</f>
        <v>Normal</v>
      </c>
      <c r="N424" s="34">
        <f>_xlfn.XLOOKUP(Healthcare!A:A,Table4_2[Customer ID],Table4_2[Date of Birth])</f>
        <v>26556</v>
      </c>
      <c r="O424" s="35">
        <f>_xlfn.XLOOKUP(A:A,Table4_2[Customer ID],Table4_2[Charges])</f>
        <v>24520.26</v>
      </c>
      <c r="P424" s="33" t="str">
        <f>_xlfn.XLOOKUP(A:A,Table4_2[Customer ID],Table4_2[Hospital tier])</f>
        <v>tier - 2</v>
      </c>
      <c r="Q424" s="33" t="str">
        <f>_xlfn.XLOOKUP(A:A,'Hospital details'!A:A,'Hospital details'!F:F)</f>
        <v>tier - 3</v>
      </c>
      <c r="R424" s="33" t="str">
        <f>_xlfn.XLOOKUP(Healthcare!A:A,'Hospital details'!A:A,'Hospital details'!G:G)</f>
        <v>R1011</v>
      </c>
      <c r="S424" s="36">
        <f>_xlfn.XLOOKUP(A:A,'Hospital details'!A:A,'Hospital details'!H:H)</f>
        <v>50</v>
      </c>
      <c r="T424" s="8"/>
    </row>
    <row r="425" spans="1:20" ht="18" x14ac:dyDescent="0.35">
      <c r="A425" s="37" t="s">
        <v>429</v>
      </c>
      <c r="B425" s="31" t="str" cm="1">
        <f t="array" ref="B425">_xlfn.XLOOKUP(_xlfn.SINGLE(A:A),'Customer Name'!A:A,Table14_3[[#All],[Title]])</f>
        <v>Ms</v>
      </c>
      <c r="C425" s="32" t="str" cm="1">
        <f t="array" ref="C425">_xlfn.XLOOKUP(_xlfn.SINGLE(A:A),'Customer Name'!A:A,Table14_3[[#All],[First Name]])</f>
        <v>Fabienne</v>
      </c>
      <c r="D425" s="32" t="str" cm="1">
        <f t="array" ref="D425">_xlfn.XLOOKUP(_xlfn.SINGLE(A:A),'Customer Name'!A:A,Table14_3[[#All],[Last Name]])</f>
        <v>Nazarian</v>
      </c>
      <c r="E425" s="32">
        <f>_xlfn.XLOOKUP(A:A,'Medical Examination'!A:A,'Medical Examination'!B:B)</f>
        <v>25.08</v>
      </c>
      <c r="F425" s="32">
        <f>_xlfn.XLOOKUP(A:A,'Medical Examination'!A:A,'Medical Examination'!C:C)</f>
        <v>9.52</v>
      </c>
      <c r="G425" s="33" t="str">
        <f>_xlfn.XLOOKUP(A:A,'Medical Examination'!A:A,'Medical Examination'!D:D)</f>
        <v>yes</v>
      </c>
      <c r="H425" s="33" t="str">
        <f>_xlfn.XLOOKUP(A:A,'Medical Examination'!A:A,'Medical Examination'!E:E)</f>
        <v>No</v>
      </c>
      <c r="I425" s="33" t="str">
        <f>_xlfn.XLOOKUP(A:A,'Medical Examination'!A:A,'Medical Examination'!F:F)</f>
        <v>No</v>
      </c>
      <c r="J425" s="33">
        <f>_xlfn.XLOOKUP(A:A,'Medical Examination'!A:A,'Medical Examination'!G:G)</f>
        <v>2</v>
      </c>
      <c r="K425" s="33" t="str">
        <f>_xlfn.XLOOKUP(A:A,'Medical Examination'!A:A,'Medical Examination'!H:H)</f>
        <v>No</v>
      </c>
      <c r="L425" s="32" t="str">
        <f>_xlfn.XLOOKUP(A:A,'Medical Examination'!A:A,'Medical Examination'!I:I)</f>
        <v>Overweight</v>
      </c>
      <c r="M425" s="31" t="str">
        <f>_xlfn.XLOOKUP(A:A,'Medical Examination'!A:A,'Medical Examination'!J:J)</f>
        <v>Diabetic</v>
      </c>
      <c r="N425" s="34">
        <f>_xlfn.XLOOKUP(Healthcare!A:A,Table4_2[Customer ID],Table4_2[Date of Birth])</f>
        <v>22575</v>
      </c>
      <c r="O425" s="35">
        <f>_xlfn.XLOOKUP(A:A,Table4_2[Customer ID],Table4_2[Charges])</f>
        <v>24513.09</v>
      </c>
      <c r="P425" s="33" t="str">
        <f>_xlfn.XLOOKUP(A:A,Table4_2[Customer ID],Table4_2[Hospital tier])</f>
        <v>tier - 2</v>
      </c>
      <c r="Q425" s="33" t="str">
        <f>_xlfn.XLOOKUP(A:A,'Hospital details'!A:A,'Hospital details'!F:F)</f>
        <v>tier - 2</v>
      </c>
      <c r="R425" s="33" t="str">
        <f>_xlfn.XLOOKUP(Healthcare!A:A,'Hospital details'!A:A,'Hospital details'!G:G)</f>
        <v>R1013</v>
      </c>
      <c r="S425" s="36">
        <f>_xlfn.XLOOKUP(A:A,'Hospital details'!A:A,'Hospital details'!H:H)</f>
        <v>61</v>
      </c>
      <c r="T425" s="8"/>
    </row>
    <row r="426" spans="1:20" ht="18" x14ac:dyDescent="0.35">
      <c r="A426" s="37" t="s">
        <v>430</v>
      </c>
      <c r="B426" s="31" t="str" cm="1">
        <f t="array" ref="B426">_xlfn.XLOOKUP(_xlfn.SINGLE(A:A),'Customer Name'!A:A,Table14_3[[#All],[Title]])</f>
        <v>Ms</v>
      </c>
      <c r="C426" s="32" t="str" cm="1">
        <f t="array" ref="C426">_xlfn.XLOOKUP(_xlfn.SINGLE(A:A),'Customer Name'!A:A,Table14_3[[#All],[First Name]])</f>
        <v>Jordan</v>
      </c>
      <c r="D426" s="32" t="str" cm="1">
        <f t="array" ref="D426">_xlfn.XLOOKUP(_xlfn.SINGLE(A:A),'Customer Name'!A:A,Table14_3[[#All],[Last Name]])</f>
        <v>Lerma</v>
      </c>
      <c r="E426" s="32">
        <f>_xlfn.XLOOKUP(A:A,'Medical Examination'!A:A,'Medical Examination'!B:B)</f>
        <v>30.02</v>
      </c>
      <c r="F426" s="32">
        <f>_xlfn.XLOOKUP(A:A,'Medical Examination'!A:A,'Medical Examination'!C:C)</f>
        <v>11.09</v>
      </c>
      <c r="G426" s="33" t="str">
        <f>_xlfn.XLOOKUP(A:A,'Medical Examination'!A:A,'Medical Examination'!D:D)</f>
        <v>No</v>
      </c>
      <c r="H426" s="33" t="str">
        <f>_xlfn.XLOOKUP(A:A,'Medical Examination'!A:A,'Medical Examination'!E:E)</f>
        <v>No</v>
      </c>
      <c r="I426" s="33" t="str">
        <f>_xlfn.XLOOKUP(A:A,'Medical Examination'!A:A,'Medical Examination'!F:F)</f>
        <v>No</v>
      </c>
      <c r="J426" s="33">
        <f>_xlfn.XLOOKUP(A:A,'Medical Examination'!A:A,'Medical Examination'!G:G)</f>
        <v>0</v>
      </c>
      <c r="K426" s="33" t="str">
        <f>_xlfn.XLOOKUP(A:A,'Medical Examination'!A:A,'Medical Examination'!H:H)</f>
        <v>No</v>
      </c>
      <c r="L426" s="32" t="str">
        <f>_xlfn.XLOOKUP(A:A,'Medical Examination'!A:A,'Medical Examination'!I:I)</f>
        <v>Obesity</v>
      </c>
      <c r="M426" s="31" t="str">
        <f>_xlfn.XLOOKUP(A:A,'Medical Examination'!A:A,'Medical Examination'!J:J)</f>
        <v>Diabetic</v>
      </c>
      <c r="N426" s="34">
        <f>_xlfn.XLOOKUP(Healthcare!A:A,Table4_2[Customer ID],Table4_2[Date of Birth])</f>
        <v>25025</v>
      </c>
      <c r="O426" s="35">
        <f>_xlfn.XLOOKUP(A:A,Table4_2[Customer ID],Table4_2[Charges])</f>
        <v>24476.48</v>
      </c>
      <c r="P426" s="33" t="str">
        <f>_xlfn.XLOOKUP(A:A,Table4_2[Customer ID],Table4_2[Hospital tier])</f>
        <v>tier - 2</v>
      </c>
      <c r="Q426" s="33" t="str">
        <f>_xlfn.XLOOKUP(A:A,'Hospital details'!A:A,'Hospital details'!F:F)</f>
        <v>tier - 2</v>
      </c>
      <c r="R426" s="33" t="str">
        <f>_xlfn.XLOOKUP(Healthcare!A:A,'Hospital details'!A:A,'Hospital details'!G:G)</f>
        <v>R1012</v>
      </c>
      <c r="S426" s="36">
        <f>_xlfn.XLOOKUP(A:A,'Hospital details'!A:A,'Hospital details'!H:H)</f>
        <v>54</v>
      </c>
      <c r="T426" s="8"/>
    </row>
    <row r="427" spans="1:20" ht="18" x14ac:dyDescent="0.35">
      <c r="A427" s="37" t="s">
        <v>431</v>
      </c>
      <c r="B427" s="31" t="str" cm="1">
        <f t="array" ref="B427">_xlfn.XLOOKUP(_xlfn.SINGLE(A:A),'Customer Name'!A:A,Table14_3[[#All],[Title]])</f>
        <v>Mr</v>
      </c>
      <c r="C427" s="32" t="str" cm="1">
        <f t="array" ref="C427">_xlfn.XLOOKUP(_xlfn.SINGLE(A:A),'Customer Name'!A:A,Table14_3[[#All],[First Name]])</f>
        <v>Matt</v>
      </c>
      <c r="D427" s="32" t="str" cm="1">
        <f t="array" ref="D427">_xlfn.XLOOKUP(_xlfn.SINGLE(A:A),'Customer Name'!A:A,Table14_3[[#All],[Last Name]])</f>
        <v>Dahl</v>
      </c>
      <c r="E427" s="32">
        <f>_xlfn.XLOOKUP(A:A,'Medical Examination'!A:A,'Medical Examination'!B:B)</f>
        <v>27.36</v>
      </c>
      <c r="F427" s="32">
        <f>_xlfn.XLOOKUP(A:A,'Medical Examination'!A:A,'Medical Examination'!C:C)</f>
        <v>9.4499999999999993</v>
      </c>
      <c r="G427" s="33" t="str">
        <f>_xlfn.XLOOKUP(A:A,'Medical Examination'!A:A,'Medical Examination'!D:D)</f>
        <v>yes</v>
      </c>
      <c r="H427" s="33" t="str">
        <f>_xlfn.XLOOKUP(A:A,'Medical Examination'!A:A,'Medical Examination'!E:E)</f>
        <v>No</v>
      </c>
      <c r="I427" s="33" t="str">
        <f>_xlfn.XLOOKUP(A:A,'Medical Examination'!A:A,'Medical Examination'!F:F)</f>
        <v>No</v>
      </c>
      <c r="J427" s="33">
        <f>_xlfn.XLOOKUP(A:A,'Medical Examination'!A:A,'Medical Examination'!G:G)</f>
        <v>2</v>
      </c>
      <c r="K427" s="33" t="str">
        <f>_xlfn.XLOOKUP(A:A,'Medical Examination'!A:A,'Medical Examination'!H:H)</f>
        <v>yes</v>
      </c>
      <c r="L427" s="32" t="str">
        <f>_xlfn.XLOOKUP(A:A,'Medical Examination'!A:A,'Medical Examination'!I:I)</f>
        <v>Overweight</v>
      </c>
      <c r="M427" s="31" t="str">
        <f>_xlfn.XLOOKUP(A:A,'Medical Examination'!A:A,'Medical Examination'!J:J)</f>
        <v>Diabetic</v>
      </c>
      <c r="N427" s="34">
        <f>_xlfn.XLOOKUP(Healthcare!A:A,Table4_2[Customer ID],Table4_2[Date of Birth])</f>
        <v>25902</v>
      </c>
      <c r="O427" s="35">
        <f>_xlfn.XLOOKUP(A:A,Table4_2[Customer ID],Table4_2[Charges])</f>
        <v>24393.62</v>
      </c>
      <c r="P427" s="33" t="str">
        <f>_xlfn.XLOOKUP(A:A,Table4_2[Customer ID],Table4_2[Hospital tier])</f>
        <v>tier - 2</v>
      </c>
      <c r="Q427" s="33" t="str">
        <f>_xlfn.XLOOKUP(A:A,'Hospital details'!A:A,'Hospital details'!F:F)</f>
        <v>tier - 3</v>
      </c>
      <c r="R427" s="33" t="str">
        <f>_xlfn.XLOOKUP(Healthcare!A:A,'Hospital details'!A:A,'Hospital details'!G:G)</f>
        <v>R1012</v>
      </c>
      <c r="S427" s="36">
        <f>_xlfn.XLOOKUP(A:A,'Hospital details'!A:A,'Hospital details'!H:H)</f>
        <v>52</v>
      </c>
      <c r="T427" s="8"/>
    </row>
    <row r="428" spans="1:20" ht="18" x14ac:dyDescent="0.35">
      <c r="A428" s="37" t="s">
        <v>432</v>
      </c>
      <c r="B428" s="31" t="str" cm="1">
        <f t="array" ref="B428">_xlfn.XLOOKUP(_xlfn.SINGLE(A:A),'Customer Name'!A:A,Table14_3[[#All],[Title]])</f>
        <v>Mr</v>
      </c>
      <c r="C428" s="32" t="str" cm="1">
        <f t="array" ref="C428">_xlfn.XLOOKUP(_xlfn.SINGLE(A:A),'Customer Name'!A:A,Table14_3[[#All],[First Name]])</f>
        <v>Taryn L</v>
      </c>
      <c r="D428" s="32" t="str" cm="1">
        <f t="array" ref="D428">_xlfn.XLOOKUP(_xlfn.SINGLE(A:A),'Customer Name'!A:A,Table14_3[[#All],[Last Name]])</f>
        <v>Surtees</v>
      </c>
      <c r="E428" s="32">
        <f>_xlfn.XLOOKUP(A:A,'Medical Examination'!A:A,'Medical Examination'!B:B)</f>
        <v>22.2</v>
      </c>
      <c r="F428" s="32">
        <f>_xlfn.XLOOKUP(A:A,'Medical Examination'!A:A,'Medical Examination'!C:C)</f>
        <v>5.51</v>
      </c>
      <c r="G428" s="33" t="str">
        <f>_xlfn.XLOOKUP(A:A,'Medical Examination'!A:A,'Medical Examination'!D:D)</f>
        <v>No</v>
      </c>
      <c r="H428" s="33" t="str">
        <f>_xlfn.XLOOKUP(A:A,'Medical Examination'!A:A,'Medical Examination'!E:E)</f>
        <v>No</v>
      </c>
      <c r="I428" s="33" t="str">
        <f>_xlfn.XLOOKUP(A:A,'Medical Examination'!A:A,'Medical Examination'!F:F)</f>
        <v>No</v>
      </c>
      <c r="J428" s="33">
        <f>_xlfn.XLOOKUP(A:A,'Medical Examination'!A:A,'Medical Examination'!G:G)</f>
        <v>0</v>
      </c>
      <c r="K428" s="33" t="str">
        <f>_xlfn.XLOOKUP(A:A,'Medical Examination'!A:A,'Medical Examination'!H:H)</f>
        <v>yes</v>
      </c>
      <c r="L428" s="32" t="str">
        <f>_xlfn.XLOOKUP(A:A,'Medical Examination'!A:A,'Medical Examination'!I:I)</f>
        <v>Normal Weight</v>
      </c>
      <c r="M428" s="31" t="str">
        <f>_xlfn.XLOOKUP(A:A,'Medical Examination'!A:A,'Medical Examination'!J:J)</f>
        <v>Normal</v>
      </c>
      <c r="N428" s="34">
        <f>_xlfn.XLOOKUP(Healthcare!A:A,Table4_2[Customer ID],Table4_2[Date of Birth])</f>
        <v>36440</v>
      </c>
      <c r="O428" s="35">
        <f>_xlfn.XLOOKUP(A:A,Table4_2[Customer ID],Table4_2[Charges])</f>
        <v>24387.74</v>
      </c>
      <c r="P428" s="33" t="str">
        <f>_xlfn.XLOOKUP(A:A,Table4_2[Customer ID],Table4_2[Hospital tier])</f>
        <v>tier - 2</v>
      </c>
      <c r="Q428" s="33" t="str">
        <f>_xlfn.XLOOKUP(A:A,'Hospital details'!A:A,'Hospital details'!F:F)</f>
        <v>tier - 1</v>
      </c>
      <c r="R428" s="33" t="str">
        <f>_xlfn.XLOOKUP(Healthcare!A:A,'Hospital details'!A:A,'Hospital details'!G:G)</f>
        <v>R1011</v>
      </c>
      <c r="S428" s="36">
        <f>_xlfn.XLOOKUP(A:A,'Hospital details'!A:A,'Hospital details'!H:H)</f>
        <v>23</v>
      </c>
      <c r="T428" s="8"/>
    </row>
    <row r="429" spans="1:20" ht="18" x14ac:dyDescent="0.35">
      <c r="A429" s="37" t="s">
        <v>433</v>
      </c>
      <c r="B429" s="31" t="str" cm="1">
        <f t="array" ref="B429">_xlfn.XLOOKUP(_xlfn.SINGLE(A:A),'Customer Name'!A:A,Table14_3[[#All],[Title]])</f>
        <v>Ms</v>
      </c>
      <c r="C429" s="32" t="str" cm="1">
        <f t="array" ref="C429">_xlfn.XLOOKUP(_xlfn.SINGLE(A:A),'Customer Name'!A:A,Table14_3[[#All],[First Name]])</f>
        <v>Temima</v>
      </c>
      <c r="D429" s="32" t="str" cm="1">
        <f t="array" ref="D429">_xlfn.XLOOKUP(_xlfn.SINGLE(A:A),'Customer Name'!A:A,Table14_3[[#All],[Last Name]])</f>
        <v>Spetner</v>
      </c>
      <c r="E429" s="32">
        <f>_xlfn.XLOOKUP(A:A,'Medical Examination'!A:A,'Medical Examination'!B:B)</f>
        <v>25.71</v>
      </c>
      <c r="F429" s="32">
        <f>_xlfn.XLOOKUP(A:A,'Medical Examination'!A:A,'Medical Examination'!C:C)</f>
        <v>4.18</v>
      </c>
      <c r="G429" s="33" t="str">
        <f>_xlfn.XLOOKUP(A:A,'Medical Examination'!A:A,'Medical Examination'!D:D)</f>
        <v>No</v>
      </c>
      <c r="H429" s="33" t="str">
        <f>_xlfn.XLOOKUP(A:A,'Medical Examination'!A:A,'Medical Examination'!E:E)</f>
        <v>yes</v>
      </c>
      <c r="I429" s="33" t="str">
        <f>_xlfn.XLOOKUP(A:A,'Medical Examination'!A:A,'Medical Examination'!F:F)</f>
        <v>No</v>
      </c>
      <c r="J429" s="33">
        <f>_xlfn.XLOOKUP(A:A,'Medical Examination'!A:A,'Medical Examination'!G:G)</f>
        <v>1</v>
      </c>
      <c r="K429" s="33" t="str">
        <f>_xlfn.XLOOKUP(A:A,'Medical Examination'!A:A,'Medical Examination'!H:H)</f>
        <v>yes</v>
      </c>
      <c r="L429" s="32" t="str">
        <f>_xlfn.XLOOKUP(A:A,'Medical Examination'!A:A,'Medical Examination'!I:I)</f>
        <v>Overweight</v>
      </c>
      <c r="M429" s="31" t="str">
        <f>_xlfn.XLOOKUP(A:A,'Medical Examination'!A:A,'Medical Examination'!J:J)</f>
        <v>Normal</v>
      </c>
      <c r="N429" s="34">
        <f>_xlfn.XLOOKUP(Healthcare!A:A,Table4_2[Customer ID],Table4_2[Date of Birth])</f>
        <v>38202</v>
      </c>
      <c r="O429" s="35">
        <f>_xlfn.XLOOKUP(A:A,Table4_2[Customer ID],Table4_2[Charges])</f>
        <v>24294.02</v>
      </c>
      <c r="P429" s="33" t="str">
        <f>_xlfn.XLOOKUP(A:A,Table4_2[Customer ID],Table4_2[Hospital tier])</f>
        <v>tier - 2</v>
      </c>
      <c r="Q429" s="33" t="str">
        <f>_xlfn.XLOOKUP(A:A,'Hospital details'!A:A,'Hospital details'!F:F)</f>
        <v>tier - 1</v>
      </c>
      <c r="R429" s="33" t="str">
        <f>_xlfn.XLOOKUP(Healthcare!A:A,'Hospital details'!A:A,'Hospital details'!G:G)</f>
        <v>R1011</v>
      </c>
      <c r="S429" s="36">
        <f>_xlfn.XLOOKUP(A:A,'Hospital details'!A:A,'Hospital details'!H:H)</f>
        <v>18</v>
      </c>
      <c r="T429" s="8"/>
    </row>
    <row r="430" spans="1:20" ht="18" x14ac:dyDescent="0.35">
      <c r="A430" s="37" t="s">
        <v>434</v>
      </c>
      <c r="B430" s="31" t="str" cm="1">
        <f t="array" ref="B430">_xlfn.XLOOKUP(_xlfn.SINGLE(A:A),'Customer Name'!A:A,Table14_3[[#All],[Title]])</f>
        <v>Mr</v>
      </c>
      <c r="C430" s="32" t="str" cm="1">
        <f t="array" ref="C430">_xlfn.XLOOKUP(_xlfn.SINGLE(A:A),'Customer Name'!A:A,Table14_3[[#All],[First Name]])</f>
        <v>Jennifer</v>
      </c>
      <c r="D430" s="32" t="str" cm="1">
        <f t="array" ref="D430">_xlfn.XLOOKUP(_xlfn.SINGLE(A:A),'Customer Name'!A:A,Table14_3[[#All],[Last Name]])</f>
        <v>Brandon</v>
      </c>
      <c r="E430" s="32">
        <f>_xlfn.XLOOKUP(A:A,'Medical Examination'!A:A,'Medical Examination'!B:B)</f>
        <v>41.91</v>
      </c>
      <c r="F430" s="32">
        <f>_xlfn.XLOOKUP(A:A,'Medical Examination'!A:A,'Medical Examination'!C:C)</f>
        <v>5.98</v>
      </c>
      <c r="G430" s="33" t="str">
        <f>_xlfn.XLOOKUP(A:A,'Medical Examination'!A:A,'Medical Examination'!D:D)</f>
        <v>yes</v>
      </c>
      <c r="H430" s="33" t="str">
        <f>_xlfn.XLOOKUP(A:A,'Medical Examination'!A:A,'Medical Examination'!E:E)</f>
        <v>No</v>
      </c>
      <c r="I430" s="33" t="str">
        <f>_xlfn.XLOOKUP(A:A,'Medical Examination'!A:A,'Medical Examination'!F:F)</f>
        <v>No</v>
      </c>
      <c r="J430" s="33">
        <f>_xlfn.XLOOKUP(A:A,'Medical Examination'!A:A,'Medical Examination'!G:G)</f>
        <v>1</v>
      </c>
      <c r="K430" s="33" t="str">
        <f>_xlfn.XLOOKUP(A:A,'Medical Examination'!A:A,'Medical Examination'!H:H)</f>
        <v>No</v>
      </c>
      <c r="L430" s="32" t="str">
        <f>_xlfn.XLOOKUP(A:A,'Medical Examination'!A:A,'Medical Examination'!I:I)</f>
        <v>Obesity</v>
      </c>
      <c r="M430" s="31" t="str">
        <f>_xlfn.XLOOKUP(A:A,'Medical Examination'!A:A,'Medical Examination'!J:J)</f>
        <v>Prediabetic</v>
      </c>
      <c r="N430" s="34">
        <f>_xlfn.XLOOKUP(Healthcare!A:A,Table4_2[Customer ID],Table4_2[Date of Birth])</f>
        <v>23727</v>
      </c>
      <c r="O430" s="35">
        <f>_xlfn.XLOOKUP(A:A,Table4_2[Customer ID],Table4_2[Charges])</f>
        <v>24227.34</v>
      </c>
      <c r="P430" s="33" t="str">
        <f>_xlfn.XLOOKUP(A:A,Table4_2[Customer ID],Table4_2[Hospital tier])</f>
        <v>tier - 2</v>
      </c>
      <c r="Q430" s="33" t="str">
        <f>_xlfn.XLOOKUP(A:A,'Hospital details'!A:A,'Hospital details'!F:F)</f>
        <v>tier - 1</v>
      </c>
      <c r="R430" s="33" t="str">
        <f>_xlfn.XLOOKUP(Healthcare!A:A,'Hospital details'!A:A,'Hospital details'!G:G)</f>
        <v>R1013</v>
      </c>
      <c r="S430" s="36">
        <f>_xlfn.XLOOKUP(A:A,'Hospital details'!A:A,'Hospital details'!H:H)</f>
        <v>58</v>
      </c>
      <c r="T430" s="8"/>
    </row>
    <row r="431" spans="1:20" ht="18" x14ac:dyDescent="0.35">
      <c r="A431" s="37" t="s">
        <v>435</v>
      </c>
      <c r="B431" s="31" t="str" cm="1">
        <f t="array" ref="B431">_xlfn.XLOOKUP(_xlfn.SINGLE(A:A),'Customer Name'!A:A,Table14_3[[#All],[Title]])</f>
        <v>Mr</v>
      </c>
      <c r="C431" s="32" t="str" cm="1">
        <f t="array" ref="C431">_xlfn.XLOOKUP(_xlfn.SINGLE(A:A),'Customer Name'!A:A,Table14_3[[#All],[First Name]])</f>
        <v>Serena M</v>
      </c>
      <c r="D431" s="32" t="str" cm="1">
        <f t="array" ref="D431">_xlfn.XLOOKUP(_xlfn.SINGLE(A:A),'Customer Name'!A:A,Table14_3[[#All],[Last Name]])</f>
        <v>Eley</v>
      </c>
      <c r="E431" s="32">
        <f>_xlfn.XLOOKUP(A:A,'Medical Examination'!A:A,'Medical Examination'!B:B)</f>
        <v>25.85</v>
      </c>
      <c r="F431" s="32">
        <f>_xlfn.XLOOKUP(A:A,'Medical Examination'!A:A,'Medical Examination'!C:C)</f>
        <v>10.16</v>
      </c>
      <c r="G431" s="33" t="str">
        <f>_xlfn.XLOOKUP(A:A,'Medical Examination'!A:A,'Medical Examination'!D:D)</f>
        <v>No</v>
      </c>
      <c r="H431" s="33" t="str">
        <f>_xlfn.XLOOKUP(A:A,'Medical Examination'!A:A,'Medical Examination'!E:E)</f>
        <v>No</v>
      </c>
      <c r="I431" s="33" t="str">
        <f>_xlfn.XLOOKUP(A:A,'Medical Examination'!A:A,'Medical Examination'!F:F)</f>
        <v>No</v>
      </c>
      <c r="J431" s="33">
        <f>_xlfn.XLOOKUP(A:A,'Medical Examination'!A:A,'Medical Examination'!G:G)</f>
        <v>0</v>
      </c>
      <c r="K431" s="33" t="str">
        <f>_xlfn.XLOOKUP(A:A,'Medical Examination'!A:A,'Medical Examination'!H:H)</f>
        <v>yes</v>
      </c>
      <c r="L431" s="32" t="str">
        <f>_xlfn.XLOOKUP(A:A,'Medical Examination'!A:A,'Medical Examination'!I:I)</f>
        <v>Overweight</v>
      </c>
      <c r="M431" s="31" t="str">
        <f>_xlfn.XLOOKUP(A:A,'Medical Examination'!A:A,'Medical Examination'!J:J)</f>
        <v>Diabetic</v>
      </c>
      <c r="N431" s="34">
        <f>_xlfn.XLOOKUP(Healthcare!A:A,Table4_2[Customer ID],Table4_2[Date of Birth])</f>
        <v>27282</v>
      </c>
      <c r="O431" s="35">
        <f>_xlfn.XLOOKUP(A:A,Table4_2[Customer ID],Table4_2[Charges])</f>
        <v>24180.93</v>
      </c>
      <c r="P431" s="33" t="str">
        <f>_xlfn.XLOOKUP(A:A,Table4_2[Customer ID],Table4_2[Hospital tier])</f>
        <v>tier - 2</v>
      </c>
      <c r="Q431" s="33" t="str">
        <f>_xlfn.XLOOKUP(A:A,'Hospital details'!A:A,'Hospital details'!F:F)</f>
        <v>tier - 1</v>
      </c>
      <c r="R431" s="33" t="str">
        <f>_xlfn.XLOOKUP(Healthcare!A:A,'Hospital details'!A:A,'Hospital details'!G:G)</f>
        <v>R1013</v>
      </c>
      <c r="S431" s="36">
        <f>_xlfn.XLOOKUP(A:A,'Hospital details'!A:A,'Hospital details'!H:H)</f>
        <v>48</v>
      </c>
      <c r="T431" s="8"/>
    </row>
    <row r="432" spans="1:20" ht="18" x14ac:dyDescent="0.35">
      <c r="A432" s="37" t="s">
        <v>436</v>
      </c>
      <c r="B432" s="31" t="str" cm="1">
        <f t="array" ref="B432">_xlfn.XLOOKUP(_xlfn.SINGLE(A:A),'Customer Name'!A:A,Table14_3[[#All],[Title]])</f>
        <v>Ms</v>
      </c>
      <c r="C432" s="32" t="str" cm="1">
        <f t="array" ref="C432">_xlfn.XLOOKUP(_xlfn.SINGLE(A:A),'Customer Name'!A:A,Table14_3[[#All],[First Name]])</f>
        <v>Victoria M</v>
      </c>
      <c r="D432" s="32" t="str" cm="1">
        <f t="array" ref="D432">_xlfn.XLOOKUP(_xlfn.SINGLE(A:A),'Customer Name'!A:A,Table14_3[[#All],[Last Name]])</f>
        <v>Sedicum</v>
      </c>
      <c r="E432" s="32">
        <f>_xlfn.XLOOKUP(A:A,'Medical Examination'!A:A,'Medical Examination'!B:B)</f>
        <v>23.844999999999999</v>
      </c>
      <c r="F432" s="32">
        <f>_xlfn.XLOOKUP(A:A,'Medical Examination'!A:A,'Medical Examination'!C:C)</f>
        <v>11.71</v>
      </c>
      <c r="G432" s="33" t="str">
        <f>_xlfn.XLOOKUP(A:A,'Medical Examination'!A:A,'Medical Examination'!D:D)</f>
        <v>No</v>
      </c>
      <c r="H432" s="33" t="str">
        <f>_xlfn.XLOOKUP(A:A,'Medical Examination'!A:A,'Medical Examination'!E:E)</f>
        <v>No</v>
      </c>
      <c r="I432" s="33" t="str">
        <f>_xlfn.XLOOKUP(A:A,'Medical Examination'!A:A,'Medical Examination'!F:F)</f>
        <v>No</v>
      </c>
      <c r="J432" s="33">
        <f>_xlfn.XLOOKUP(A:A,'Medical Examination'!A:A,'Medical Examination'!G:G)</f>
        <v>2</v>
      </c>
      <c r="K432" s="33" t="str">
        <f>_xlfn.XLOOKUP(A:A,'Medical Examination'!A:A,'Medical Examination'!H:H)</f>
        <v>yes</v>
      </c>
      <c r="L432" s="32" t="str">
        <f>_xlfn.XLOOKUP(A:A,'Medical Examination'!A:A,'Medical Examination'!I:I)</f>
        <v>Normal Weight</v>
      </c>
      <c r="M432" s="31" t="str">
        <f>_xlfn.XLOOKUP(A:A,'Medical Examination'!A:A,'Medical Examination'!J:J)</f>
        <v>Diabetic</v>
      </c>
      <c r="N432" s="34">
        <f>_xlfn.XLOOKUP(Healthcare!A:A,Table4_2[Customer ID],Table4_2[Date of Birth])</f>
        <v>26828</v>
      </c>
      <c r="O432" s="35">
        <f>_xlfn.XLOOKUP(A:A,Table4_2[Customer ID],Table4_2[Charges])</f>
        <v>24106.91</v>
      </c>
      <c r="P432" s="33" t="str">
        <f>_xlfn.XLOOKUP(A:A,Table4_2[Customer ID],Table4_2[Hospital tier])</f>
        <v>tier - 2</v>
      </c>
      <c r="Q432" s="33" t="str">
        <f>_xlfn.XLOOKUP(A:A,'Hospital details'!A:A,'Hospital details'!F:F)</f>
        <v>tier - 2</v>
      </c>
      <c r="R432" s="33" t="str">
        <f>_xlfn.XLOOKUP(Healthcare!A:A,'Hospital details'!A:A,'Hospital details'!G:G)</f>
        <v>R1024</v>
      </c>
      <c r="S432" s="36">
        <f>_xlfn.XLOOKUP(A:A,'Hospital details'!A:A,'Hospital details'!H:H)</f>
        <v>49</v>
      </c>
      <c r="T432" s="8"/>
    </row>
    <row r="433" spans="1:20" ht="18" x14ac:dyDescent="0.35">
      <c r="A433" s="37" t="s">
        <v>437</v>
      </c>
      <c r="B433" s="31" t="str" cm="1">
        <f t="array" ref="B433">_xlfn.XLOOKUP(_xlfn.SINGLE(A:A),'Customer Name'!A:A,Table14_3[[#All],[Title]])</f>
        <v>Mr</v>
      </c>
      <c r="C433" s="32" t="str" cm="1">
        <f t="array" ref="C433">_xlfn.XLOOKUP(_xlfn.SINGLE(A:A),'Customer Name'!A:A,Table14_3[[#All],[First Name]])</f>
        <v>Phoebe</v>
      </c>
      <c r="D433" s="32" t="str" cm="1">
        <f t="array" ref="D433">_xlfn.XLOOKUP(_xlfn.SINGLE(A:A),'Customer Name'!A:A,Table14_3[[#All],[Last Name]])</f>
        <v>Markle</v>
      </c>
      <c r="E433" s="32">
        <f>_xlfn.XLOOKUP(A:A,'Medical Examination'!A:A,'Medical Examination'!B:B)</f>
        <v>30.59</v>
      </c>
      <c r="F433" s="32">
        <f>_xlfn.XLOOKUP(A:A,'Medical Examination'!A:A,'Medical Examination'!C:C)</f>
        <v>5.23</v>
      </c>
      <c r="G433" s="33" t="str">
        <f>_xlfn.XLOOKUP(A:A,'Medical Examination'!A:A,'Medical Examination'!D:D)</f>
        <v>No</v>
      </c>
      <c r="H433" s="33" t="str">
        <f>_xlfn.XLOOKUP(A:A,'Medical Examination'!A:A,'Medical Examination'!E:E)</f>
        <v>No</v>
      </c>
      <c r="I433" s="33" t="str">
        <f>_xlfn.XLOOKUP(A:A,'Medical Examination'!A:A,'Medical Examination'!F:F)</f>
        <v>Yes</v>
      </c>
      <c r="J433" s="33">
        <f>_xlfn.XLOOKUP(A:A,'Medical Examination'!A:A,'Medical Examination'!G:G)</f>
        <v>1</v>
      </c>
      <c r="K433" s="33" t="str">
        <f>_xlfn.XLOOKUP(A:A,'Medical Examination'!A:A,'Medical Examination'!H:H)</f>
        <v>No</v>
      </c>
      <c r="L433" s="32" t="str">
        <f>_xlfn.XLOOKUP(A:A,'Medical Examination'!A:A,'Medical Examination'!I:I)</f>
        <v>Obesity</v>
      </c>
      <c r="M433" s="31" t="str">
        <f>_xlfn.XLOOKUP(A:A,'Medical Examination'!A:A,'Medical Examination'!J:J)</f>
        <v>Normal</v>
      </c>
      <c r="N433" s="34">
        <f>_xlfn.XLOOKUP(Healthcare!A:A,Table4_2[Customer ID],Table4_2[Date of Birth])</f>
        <v>37985</v>
      </c>
      <c r="O433" s="35">
        <f>_xlfn.XLOOKUP(A:A,Table4_2[Customer ID],Table4_2[Charges])</f>
        <v>24059.68</v>
      </c>
      <c r="P433" s="33" t="str">
        <f>_xlfn.XLOOKUP(A:A,Table4_2[Customer ID],Table4_2[Hospital tier])</f>
        <v>tier - 2</v>
      </c>
      <c r="Q433" s="33" t="str">
        <f>_xlfn.XLOOKUP(A:A,'Hospital details'!A:A,'Hospital details'!F:F)</f>
        <v>tier - 2</v>
      </c>
      <c r="R433" s="33" t="str">
        <f>_xlfn.XLOOKUP(Healthcare!A:A,'Hospital details'!A:A,'Hospital details'!G:G)</f>
        <v>R1012</v>
      </c>
      <c r="S433" s="36">
        <f>_xlfn.XLOOKUP(A:A,'Hospital details'!A:A,'Hospital details'!H:H)</f>
        <v>19</v>
      </c>
      <c r="T433" s="8"/>
    </row>
    <row r="434" spans="1:20" ht="18" x14ac:dyDescent="0.35">
      <c r="A434" s="37" t="s">
        <v>438</v>
      </c>
      <c r="B434" s="31" t="str" cm="1">
        <f t="array" ref="B434">_xlfn.XLOOKUP(_xlfn.SINGLE(A:A),'Customer Name'!A:A,Table14_3[[#All],[Title]])</f>
        <v>Mr</v>
      </c>
      <c r="C434" s="32" t="str" cm="1">
        <f t="array" ref="C434">_xlfn.XLOOKUP(_xlfn.SINGLE(A:A),'Customer Name'!A:A,Table14_3[[#All],[First Name]])</f>
        <v>Corey</v>
      </c>
      <c r="D434" s="32" t="str" cm="1">
        <f t="array" ref="D434">_xlfn.XLOOKUP(_xlfn.SINGLE(A:A),'Customer Name'!A:A,Table14_3[[#All],[Last Name]])</f>
        <v>Kunz</v>
      </c>
      <c r="E434" s="32">
        <f>_xlfn.XLOOKUP(A:A,'Medical Examination'!A:A,'Medical Examination'!B:B)</f>
        <v>24.795000000000002</v>
      </c>
      <c r="F434" s="32">
        <f>_xlfn.XLOOKUP(A:A,'Medical Examination'!A:A,'Medical Examination'!C:C)</f>
        <v>6.85</v>
      </c>
      <c r="G434" s="33" t="str">
        <f>_xlfn.XLOOKUP(A:A,'Medical Examination'!A:A,'Medical Examination'!D:D)</f>
        <v>No</v>
      </c>
      <c r="H434" s="33" t="str">
        <f>_xlfn.XLOOKUP(A:A,'Medical Examination'!A:A,'Medical Examination'!E:E)</f>
        <v>No</v>
      </c>
      <c r="I434" s="33" t="str">
        <f>_xlfn.XLOOKUP(A:A,'Medical Examination'!A:A,'Medical Examination'!F:F)</f>
        <v>No</v>
      </c>
      <c r="J434" s="33">
        <f>_xlfn.XLOOKUP(A:A,'Medical Examination'!A:A,'Medical Examination'!G:G)</f>
        <v>0</v>
      </c>
      <c r="K434" s="33" t="str">
        <f>_xlfn.XLOOKUP(A:A,'Medical Examination'!A:A,'Medical Examination'!H:H)</f>
        <v>yes</v>
      </c>
      <c r="L434" s="32" t="str">
        <f>_xlfn.XLOOKUP(A:A,'Medical Examination'!A:A,'Medical Examination'!I:I)</f>
        <v>Normal Weight</v>
      </c>
      <c r="M434" s="31" t="str">
        <f>_xlfn.XLOOKUP(A:A,'Medical Examination'!A:A,'Medical Examination'!J:J)</f>
        <v>Diabetic</v>
      </c>
      <c r="N434" s="34">
        <f>_xlfn.XLOOKUP(Healthcare!A:A,Table4_2[Customer ID],Table4_2[Date of Birth])</f>
        <v>26124</v>
      </c>
      <c r="O434" s="35">
        <f>_xlfn.XLOOKUP(A:A,Table4_2[Customer ID],Table4_2[Charges])</f>
        <v>23967.38</v>
      </c>
      <c r="P434" s="33" t="str">
        <f>_xlfn.XLOOKUP(A:A,Table4_2[Customer ID],Table4_2[Hospital tier])</f>
        <v>tier - 2</v>
      </c>
      <c r="Q434" s="33" t="str">
        <f>_xlfn.XLOOKUP(A:A,'Hospital details'!A:A,'Hospital details'!F:F)</f>
        <v>tier - 2</v>
      </c>
      <c r="R434" s="33" t="str">
        <f>_xlfn.XLOOKUP(Healthcare!A:A,'Hospital details'!A:A,'Hospital details'!G:G)</f>
        <v>R1012</v>
      </c>
      <c r="S434" s="36">
        <f>_xlfn.XLOOKUP(A:A,'Hospital details'!A:A,'Hospital details'!H:H)</f>
        <v>51</v>
      </c>
      <c r="T434" s="8"/>
    </row>
    <row r="435" spans="1:20" ht="18" x14ac:dyDescent="0.35">
      <c r="A435" s="37" t="s">
        <v>439</v>
      </c>
      <c r="B435" s="31" t="str" cm="1">
        <f t="array" ref="B435">_xlfn.XLOOKUP(_xlfn.SINGLE(A:A),'Customer Name'!A:A,Table14_3[[#All],[Title]])</f>
        <v>Ms</v>
      </c>
      <c r="C435" s="32" t="str" cm="1">
        <f t="array" ref="C435">_xlfn.XLOOKUP(_xlfn.SINGLE(A:A),'Customer Name'!A:A,Table14_3[[#All],[First Name]])</f>
        <v>Rebecca</v>
      </c>
      <c r="D435" s="32" t="str" cm="1">
        <f t="array" ref="D435">_xlfn.XLOOKUP(_xlfn.SINGLE(A:A),'Customer Name'!A:A,Table14_3[[#All],[Last Name]])</f>
        <v>Wimert</v>
      </c>
      <c r="E435" s="32">
        <f>_xlfn.XLOOKUP(A:A,'Medical Examination'!A:A,'Medical Examination'!B:B)</f>
        <v>24.13</v>
      </c>
      <c r="F435" s="32">
        <f>_xlfn.XLOOKUP(A:A,'Medical Examination'!A:A,'Medical Examination'!C:C)</f>
        <v>7.05</v>
      </c>
      <c r="G435" s="33" t="str">
        <f>_xlfn.XLOOKUP(A:A,'Medical Examination'!A:A,'Medical Examination'!D:D)</f>
        <v>yes</v>
      </c>
      <c r="H435" s="33" t="str">
        <f>_xlfn.XLOOKUP(A:A,'Medical Examination'!A:A,'Medical Examination'!E:E)</f>
        <v>No</v>
      </c>
      <c r="I435" s="33" t="str">
        <f>_xlfn.XLOOKUP(A:A,'Medical Examination'!A:A,'Medical Examination'!F:F)</f>
        <v>No</v>
      </c>
      <c r="J435" s="33">
        <f>_xlfn.XLOOKUP(A:A,'Medical Examination'!A:A,'Medical Examination'!G:G)</f>
        <v>2</v>
      </c>
      <c r="K435" s="33" t="str">
        <f>_xlfn.XLOOKUP(A:A,'Medical Examination'!A:A,'Medical Examination'!H:H)</f>
        <v>yes</v>
      </c>
      <c r="L435" s="32" t="str">
        <f>_xlfn.XLOOKUP(A:A,'Medical Examination'!A:A,'Medical Examination'!I:I)</f>
        <v>Normal Weight</v>
      </c>
      <c r="M435" s="31" t="str">
        <f>_xlfn.XLOOKUP(A:A,'Medical Examination'!A:A,'Medical Examination'!J:J)</f>
        <v>Diabetic</v>
      </c>
      <c r="N435" s="34">
        <f>_xlfn.XLOOKUP(Healthcare!A:A,Table4_2[Customer ID],Table4_2[Date of Birth])</f>
        <v>25788</v>
      </c>
      <c r="O435" s="35">
        <f>_xlfn.XLOOKUP(A:A,Table4_2[Customer ID],Table4_2[Charges])</f>
        <v>23887.66</v>
      </c>
      <c r="P435" s="33" t="str">
        <f>_xlfn.XLOOKUP(A:A,Table4_2[Customer ID],Table4_2[Hospital tier])</f>
        <v>tier - 2</v>
      </c>
      <c r="Q435" s="33" t="str">
        <f>_xlfn.XLOOKUP(A:A,'Hospital details'!A:A,'Hospital details'!F:F)</f>
        <v>tier - 3</v>
      </c>
      <c r="R435" s="33" t="str">
        <f>_xlfn.XLOOKUP(Healthcare!A:A,'Hospital details'!A:A,'Hospital details'!G:G)</f>
        <v>R1012</v>
      </c>
      <c r="S435" s="36">
        <f>_xlfn.XLOOKUP(A:A,'Hospital details'!A:A,'Hospital details'!H:H)</f>
        <v>52</v>
      </c>
      <c r="T435" s="8"/>
    </row>
    <row r="436" spans="1:20" ht="18" x14ac:dyDescent="0.35">
      <c r="A436" s="37" t="s">
        <v>440</v>
      </c>
      <c r="B436" s="31" t="str" cm="1">
        <f t="array" ref="B436">_xlfn.XLOOKUP(_xlfn.SINGLE(A:A),'Customer Name'!A:A,Table14_3[[#All],[Title]])</f>
        <v>Ms</v>
      </c>
      <c r="C436" s="32" t="str" cm="1">
        <f t="array" ref="C436">_xlfn.XLOOKUP(_xlfn.SINGLE(A:A),'Customer Name'!A:A,Table14_3[[#All],[First Name]])</f>
        <v>Nicholas D</v>
      </c>
      <c r="D436" s="32" t="str" cm="1">
        <f t="array" ref="D436">_xlfn.XLOOKUP(_xlfn.SINGLE(A:A),'Customer Name'!A:A,Table14_3[[#All],[Last Name]])</f>
        <v>Peterson</v>
      </c>
      <c r="E436" s="32">
        <f>_xlfn.XLOOKUP(A:A,'Medical Examination'!A:A,'Medical Examination'!B:B)</f>
        <v>25.84</v>
      </c>
      <c r="F436" s="32">
        <f>_xlfn.XLOOKUP(A:A,'Medical Examination'!A:A,'Medical Examination'!C:C)</f>
        <v>11.64</v>
      </c>
      <c r="G436" s="33" t="str">
        <f>_xlfn.XLOOKUP(A:A,'Medical Examination'!A:A,'Medical Examination'!D:D)</f>
        <v>No</v>
      </c>
      <c r="H436" s="33" t="str">
        <f>_xlfn.XLOOKUP(A:A,'Medical Examination'!A:A,'Medical Examination'!E:E)</f>
        <v>No</v>
      </c>
      <c r="I436" s="33" t="str">
        <f>_xlfn.XLOOKUP(A:A,'Medical Examination'!A:A,'Medical Examination'!F:F)</f>
        <v>No</v>
      </c>
      <c r="J436" s="33">
        <f>_xlfn.XLOOKUP(A:A,'Medical Examination'!A:A,'Medical Examination'!G:G)</f>
        <v>2</v>
      </c>
      <c r="K436" s="33" t="str">
        <f>_xlfn.XLOOKUP(A:A,'Medical Examination'!A:A,'Medical Examination'!H:H)</f>
        <v>yes</v>
      </c>
      <c r="L436" s="32" t="str">
        <f>_xlfn.XLOOKUP(A:A,'Medical Examination'!A:A,'Medical Examination'!I:I)</f>
        <v>Overweight</v>
      </c>
      <c r="M436" s="31" t="str">
        <f>_xlfn.XLOOKUP(A:A,'Medical Examination'!A:A,'Medical Examination'!J:J)</f>
        <v>Diabetic</v>
      </c>
      <c r="N436" s="34">
        <f>_xlfn.XLOOKUP(Healthcare!A:A,Table4_2[Customer ID],Table4_2[Date of Birth])</f>
        <v>26842</v>
      </c>
      <c r="O436" s="35">
        <f>_xlfn.XLOOKUP(A:A,Table4_2[Customer ID],Table4_2[Charges])</f>
        <v>23807.24</v>
      </c>
      <c r="P436" s="33" t="str">
        <f>_xlfn.XLOOKUP(A:A,Table4_2[Customer ID],Table4_2[Hospital tier])</f>
        <v>tier - 2</v>
      </c>
      <c r="Q436" s="33" t="str">
        <f>_xlfn.XLOOKUP(A:A,'Hospital details'!A:A,'Hospital details'!F:F)</f>
        <v>tier - 3</v>
      </c>
      <c r="R436" s="33" t="str">
        <f>_xlfn.XLOOKUP(Healthcare!A:A,'Hospital details'!A:A,'Hospital details'!G:G)</f>
        <v>R1012</v>
      </c>
      <c r="S436" s="36">
        <f>_xlfn.XLOOKUP(A:A,'Hospital details'!A:A,'Hospital details'!H:H)</f>
        <v>49</v>
      </c>
      <c r="T436" s="8"/>
    </row>
    <row r="437" spans="1:20" ht="18" x14ac:dyDescent="0.35">
      <c r="A437" s="37" t="s">
        <v>441</v>
      </c>
      <c r="B437" s="31" t="str" cm="1">
        <f t="array" ref="B437">_xlfn.XLOOKUP(_xlfn.SINGLE(A:A),'Customer Name'!A:A,Table14_3[[#All],[Title]])</f>
        <v>Mr</v>
      </c>
      <c r="C437" s="32" t="str" cm="1">
        <f t="array" ref="C437">_xlfn.XLOOKUP(_xlfn.SINGLE(A:A),'Customer Name'!A:A,Table14_3[[#All],[First Name]])</f>
        <v>Christian</v>
      </c>
      <c r="D437" s="32" t="str" cm="1">
        <f t="array" ref="D437">_xlfn.XLOOKUP(_xlfn.SINGLE(A:A),'Customer Name'!A:A,Table14_3[[#All],[Last Name]])</f>
        <v>Mercier</v>
      </c>
      <c r="E437" s="32">
        <f>_xlfn.XLOOKUP(A:A,'Medical Examination'!A:A,'Medical Examination'!B:B)</f>
        <v>28</v>
      </c>
      <c r="F437" s="32">
        <f>_xlfn.XLOOKUP(A:A,'Medical Examination'!A:A,'Medical Examination'!C:C)</f>
        <v>10.52</v>
      </c>
      <c r="G437" s="33" t="str">
        <f>_xlfn.XLOOKUP(A:A,'Medical Examination'!A:A,'Medical Examination'!D:D)</f>
        <v>No</v>
      </c>
      <c r="H437" s="33" t="str">
        <f>_xlfn.XLOOKUP(A:A,'Medical Examination'!A:A,'Medical Examination'!E:E)</f>
        <v>No</v>
      </c>
      <c r="I437" s="33" t="str">
        <f>_xlfn.XLOOKUP(A:A,'Medical Examination'!A:A,'Medical Examination'!F:F)</f>
        <v>No</v>
      </c>
      <c r="J437" s="33">
        <f>_xlfn.XLOOKUP(A:A,'Medical Examination'!A:A,'Medical Examination'!G:G)</f>
        <v>0</v>
      </c>
      <c r="K437" s="33" t="str">
        <f>_xlfn.XLOOKUP(A:A,'Medical Examination'!A:A,'Medical Examination'!H:H)</f>
        <v>yes</v>
      </c>
      <c r="L437" s="32" t="str">
        <f>_xlfn.XLOOKUP(A:A,'Medical Examination'!A:A,'Medical Examination'!I:I)</f>
        <v>Overweight</v>
      </c>
      <c r="M437" s="31" t="str">
        <f>_xlfn.XLOOKUP(A:A,'Medical Examination'!A:A,'Medical Examination'!J:J)</f>
        <v>Diabetic</v>
      </c>
      <c r="N437" s="34">
        <f>_xlfn.XLOOKUP(Healthcare!A:A,Table4_2[Customer ID],Table4_2[Date of Birth])</f>
        <v>27182</v>
      </c>
      <c r="O437" s="35">
        <f>_xlfn.XLOOKUP(A:A,Table4_2[Customer ID],Table4_2[Charges])</f>
        <v>23568.27</v>
      </c>
      <c r="P437" s="33" t="str">
        <f>_xlfn.XLOOKUP(A:A,Table4_2[Customer ID],Table4_2[Hospital tier])</f>
        <v>tier - 2</v>
      </c>
      <c r="Q437" s="33" t="str">
        <f>_xlfn.XLOOKUP(A:A,'Hospital details'!A:A,'Hospital details'!F:F)</f>
        <v>tier - 2</v>
      </c>
      <c r="R437" s="33" t="str">
        <f>_xlfn.XLOOKUP(Healthcare!A:A,'Hospital details'!A:A,'Hospital details'!G:G)</f>
        <v>R1011</v>
      </c>
      <c r="S437" s="36">
        <f>_xlfn.XLOOKUP(A:A,'Hospital details'!A:A,'Hospital details'!H:H)</f>
        <v>49</v>
      </c>
      <c r="T437" s="8"/>
    </row>
    <row r="438" spans="1:20" ht="18" x14ac:dyDescent="0.35">
      <c r="A438" s="37" t="s">
        <v>442</v>
      </c>
      <c r="B438" s="31" t="str" cm="1">
        <f t="array" ref="B438">_xlfn.XLOOKUP(_xlfn.SINGLE(A:A),'Customer Name'!A:A,Table14_3[[#All],[Title]])</f>
        <v>Mr</v>
      </c>
      <c r="C438" s="32" t="str" cm="1">
        <f t="array" ref="C438">_xlfn.XLOOKUP(_xlfn.SINGLE(A:A),'Customer Name'!A:A,Table14_3[[#All],[First Name]])</f>
        <v>Jonathon S</v>
      </c>
      <c r="D438" s="32" t="str" cm="1">
        <f t="array" ref="D438">_xlfn.XLOOKUP(_xlfn.SINGLE(A:A),'Customer Name'!A:A,Table14_3[[#All],[Last Name]])</f>
        <v>Laurie</v>
      </c>
      <c r="E438" s="32">
        <f>_xlfn.XLOOKUP(A:A,'Medical Examination'!A:A,'Medical Examination'!B:B)</f>
        <v>34.1</v>
      </c>
      <c r="F438" s="32">
        <f>_xlfn.XLOOKUP(A:A,'Medical Examination'!A:A,'Medical Examination'!C:C)</f>
        <v>4.01</v>
      </c>
      <c r="G438" s="33" t="str">
        <f>_xlfn.XLOOKUP(A:A,'Medical Examination'!A:A,'Medical Examination'!D:D)</f>
        <v>yes</v>
      </c>
      <c r="H438" s="33" t="str">
        <f>_xlfn.XLOOKUP(A:A,'Medical Examination'!A:A,'Medical Examination'!E:E)</f>
        <v>No</v>
      </c>
      <c r="I438" s="33" t="str">
        <f>_xlfn.XLOOKUP(A:A,'Medical Examination'!A:A,'Medical Examination'!F:F)</f>
        <v>Yes</v>
      </c>
      <c r="J438" s="33">
        <f>_xlfn.XLOOKUP(A:A,'Medical Examination'!A:A,'Medical Examination'!G:G)</f>
        <v>1</v>
      </c>
      <c r="K438" s="33" t="str">
        <f>_xlfn.XLOOKUP(A:A,'Medical Examination'!A:A,'Medical Examination'!H:H)</f>
        <v>No</v>
      </c>
      <c r="L438" s="32" t="str">
        <f>_xlfn.XLOOKUP(A:A,'Medical Examination'!A:A,'Medical Examination'!I:I)</f>
        <v>Obesity</v>
      </c>
      <c r="M438" s="31" t="str">
        <f>_xlfn.XLOOKUP(A:A,'Medical Examination'!A:A,'Medical Examination'!J:J)</f>
        <v>Normal</v>
      </c>
      <c r="N438" s="34">
        <f>_xlfn.XLOOKUP(Healthcare!A:A,Table4_2[Customer ID],Table4_2[Date of Birth])</f>
        <v>30554</v>
      </c>
      <c r="O438" s="35">
        <f>_xlfn.XLOOKUP(A:A,Table4_2[Customer ID],Table4_2[Charges])</f>
        <v>23563.02</v>
      </c>
      <c r="P438" s="33" t="str">
        <f>_xlfn.XLOOKUP(A:A,Table4_2[Customer ID],Table4_2[Hospital tier])</f>
        <v>tier - 2</v>
      </c>
      <c r="Q438" s="33" t="str">
        <f>_xlfn.XLOOKUP(A:A,'Hospital details'!A:A,'Hospital details'!F:F)</f>
        <v>tier - 2</v>
      </c>
      <c r="R438" s="33" t="str">
        <f>_xlfn.XLOOKUP(Healthcare!A:A,'Hospital details'!A:A,'Hospital details'!G:G)</f>
        <v>R1013</v>
      </c>
      <c r="S438" s="36">
        <f>_xlfn.XLOOKUP(A:A,'Hospital details'!A:A,'Hospital details'!H:H)</f>
        <v>39</v>
      </c>
      <c r="T438" s="8"/>
    </row>
    <row r="439" spans="1:20" ht="18" x14ac:dyDescent="0.35">
      <c r="A439" s="37" t="s">
        <v>443</v>
      </c>
      <c r="B439" s="31" t="str" cm="1">
        <f t="array" ref="B439">_xlfn.XLOOKUP(_xlfn.SINGLE(A:A),'Customer Name'!A:A,Table14_3[[#All],[Title]])</f>
        <v>Ms</v>
      </c>
      <c r="C439" s="32" t="str" cm="1">
        <f t="array" ref="C439">_xlfn.XLOOKUP(_xlfn.SINGLE(A:A),'Customer Name'!A:A,Table14_3[[#All],[First Name]])</f>
        <v>Caroline</v>
      </c>
      <c r="D439" s="32" t="str" cm="1">
        <f t="array" ref="D439">_xlfn.XLOOKUP(_xlfn.SINGLE(A:A),'Customer Name'!A:A,Table14_3[[#All],[Last Name]])</f>
        <v>Sekaquaptewa</v>
      </c>
      <c r="E439" s="32">
        <f>_xlfn.XLOOKUP(A:A,'Medical Examination'!A:A,'Medical Examination'!B:B)</f>
        <v>26.125</v>
      </c>
      <c r="F439" s="32">
        <f>_xlfn.XLOOKUP(A:A,'Medical Examination'!A:A,'Medical Examination'!C:C)</f>
        <v>8.56</v>
      </c>
      <c r="G439" s="33" t="str">
        <f>_xlfn.XLOOKUP(A:A,'Medical Examination'!A:A,'Medical Examination'!D:D)</f>
        <v>yes</v>
      </c>
      <c r="H439" s="33" t="str">
        <f>_xlfn.XLOOKUP(A:A,'Medical Examination'!A:A,'Medical Examination'!E:E)</f>
        <v>No</v>
      </c>
      <c r="I439" s="33" t="str">
        <f>_xlfn.XLOOKUP(A:A,'Medical Examination'!A:A,'Medical Examination'!F:F)</f>
        <v>No</v>
      </c>
      <c r="J439" s="33">
        <f>_xlfn.XLOOKUP(A:A,'Medical Examination'!A:A,'Medical Examination'!G:G)</f>
        <v>1</v>
      </c>
      <c r="K439" s="33" t="str">
        <f>_xlfn.XLOOKUP(A:A,'Medical Examination'!A:A,'Medical Examination'!H:H)</f>
        <v>yes</v>
      </c>
      <c r="L439" s="32" t="str">
        <f>_xlfn.XLOOKUP(A:A,'Medical Examination'!A:A,'Medical Examination'!I:I)</f>
        <v>Overweight</v>
      </c>
      <c r="M439" s="31" t="str">
        <f>_xlfn.XLOOKUP(A:A,'Medical Examination'!A:A,'Medical Examination'!J:J)</f>
        <v>Diabetic</v>
      </c>
      <c r="N439" s="34">
        <f>_xlfn.XLOOKUP(Healthcare!A:A,Table4_2[Customer ID],Table4_2[Date of Birth])</f>
        <v>27711</v>
      </c>
      <c r="O439" s="35">
        <f>_xlfn.XLOOKUP(A:A,Table4_2[Customer ID],Table4_2[Charges])</f>
        <v>23401.31</v>
      </c>
      <c r="P439" s="33" t="str">
        <f>_xlfn.XLOOKUP(A:A,Table4_2[Customer ID],Table4_2[Hospital tier])</f>
        <v>tier - 2</v>
      </c>
      <c r="Q439" s="33" t="str">
        <f>_xlfn.XLOOKUP(A:A,'Hospital details'!A:A,'Hospital details'!F:F)</f>
        <v>tier - 3</v>
      </c>
      <c r="R439" s="33" t="str">
        <f>_xlfn.XLOOKUP(Healthcare!A:A,'Hospital details'!A:A,'Hospital details'!G:G)</f>
        <v>R1024</v>
      </c>
      <c r="S439" s="36">
        <f>_xlfn.XLOOKUP(A:A,'Hospital details'!A:A,'Hospital details'!H:H)</f>
        <v>47</v>
      </c>
      <c r="T439" s="8"/>
    </row>
    <row r="440" spans="1:20" ht="18" x14ac:dyDescent="0.35">
      <c r="A440" s="37" t="s">
        <v>444</v>
      </c>
      <c r="B440" s="31" t="str" cm="1">
        <f t="array" ref="B440">_xlfn.XLOOKUP(_xlfn.SINGLE(A:A),'Customer Name'!A:A,Table14_3[[#All],[Title]])</f>
        <v>Mr</v>
      </c>
      <c r="C440" s="32" t="str" cm="1">
        <f t="array" ref="C440">_xlfn.XLOOKUP(_xlfn.SINGLE(A:A),'Customer Name'!A:A,Table14_3[[#All],[First Name]])</f>
        <v>Joshua D</v>
      </c>
      <c r="D440" s="32" t="str" cm="1">
        <f t="array" ref="D440">_xlfn.XLOOKUP(_xlfn.SINGLE(A:A),'Customer Name'!A:A,Table14_3[[#All],[Last Name]])</f>
        <v>Frash</v>
      </c>
      <c r="E440" s="32">
        <f>_xlfn.XLOOKUP(A:A,'Medical Examination'!A:A,'Medical Examination'!B:B)</f>
        <v>25.6</v>
      </c>
      <c r="F440" s="32">
        <f>_xlfn.XLOOKUP(A:A,'Medical Examination'!A:A,'Medical Examination'!C:C)</f>
        <v>10.5</v>
      </c>
      <c r="G440" s="33" t="str">
        <f>_xlfn.XLOOKUP(A:A,'Medical Examination'!A:A,'Medical Examination'!D:D)</f>
        <v>No</v>
      </c>
      <c r="H440" s="33" t="str">
        <f>_xlfn.XLOOKUP(A:A,'Medical Examination'!A:A,'Medical Examination'!E:E)</f>
        <v>No</v>
      </c>
      <c r="I440" s="33" t="str">
        <f>_xlfn.XLOOKUP(A:A,'Medical Examination'!A:A,'Medical Examination'!F:F)</f>
        <v>No</v>
      </c>
      <c r="J440" s="33">
        <f>_xlfn.XLOOKUP(A:A,'Medical Examination'!A:A,'Medical Examination'!G:G)</f>
        <v>2</v>
      </c>
      <c r="K440" s="33" t="str">
        <f>_xlfn.XLOOKUP(A:A,'Medical Examination'!A:A,'Medical Examination'!H:H)</f>
        <v>yes</v>
      </c>
      <c r="L440" s="32" t="str">
        <f>_xlfn.XLOOKUP(A:A,'Medical Examination'!A:A,'Medical Examination'!I:I)</f>
        <v>Overweight</v>
      </c>
      <c r="M440" s="31" t="str">
        <f>_xlfn.XLOOKUP(A:A,'Medical Examination'!A:A,'Medical Examination'!J:J)</f>
        <v>Diabetic</v>
      </c>
      <c r="N440" s="34">
        <f>_xlfn.XLOOKUP(Healthcare!A:A,Table4_2[Customer ID],Table4_2[Date of Birth])</f>
        <v>26959</v>
      </c>
      <c r="O440" s="35">
        <f>_xlfn.XLOOKUP(A:A,Table4_2[Customer ID],Table4_2[Charges])</f>
        <v>23306.55</v>
      </c>
      <c r="P440" s="33" t="str">
        <f>_xlfn.XLOOKUP(A:A,Table4_2[Customer ID],Table4_2[Hospital tier])</f>
        <v>tier - 2</v>
      </c>
      <c r="Q440" s="33" t="str">
        <f>_xlfn.XLOOKUP(A:A,'Hospital details'!A:A,'Hospital details'!F:F)</f>
        <v>tier - 2</v>
      </c>
      <c r="R440" s="33" t="str">
        <f>_xlfn.XLOOKUP(Healthcare!A:A,'Hospital details'!A:A,'Hospital details'!G:G)</f>
        <v>R1011</v>
      </c>
      <c r="S440" s="36">
        <f>_xlfn.XLOOKUP(A:A,'Hospital details'!A:A,'Hospital details'!H:H)</f>
        <v>49</v>
      </c>
      <c r="T440" s="8"/>
    </row>
    <row r="441" spans="1:20" ht="18" x14ac:dyDescent="0.35">
      <c r="A441" s="37" t="s">
        <v>445</v>
      </c>
      <c r="B441" s="31" t="str" cm="1">
        <f t="array" ref="B441">_xlfn.XLOOKUP(_xlfn.SINGLE(A:A),'Customer Name'!A:A,Table14_3[[#All],[Title]])</f>
        <v>Mr</v>
      </c>
      <c r="C441" s="32" t="str" cm="1">
        <f t="array" ref="C441">_xlfn.XLOOKUP(_xlfn.SINGLE(A:A),'Customer Name'!A:A,Table14_3[[#All],[First Name]])</f>
        <v>Nichole</v>
      </c>
      <c r="D441" s="32" t="str" cm="1">
        <f t="array" ref="D441">_xlfn.XLOOKUP(_xlfn.SINGLE(A:A),'Customer Name'!A:A,Table14_3[[#All],[Last Name]])</f>
        <v>Bukowski</v>
      </c>
      <c r="E441" s="32">
        <f>_xlfn.XLOOKUP(A:A,'Medical Examination'!A:A,'Medical Examination'!B:B)</f>
        <v>24.32</v>
      </c>
      <c r="F441" s="32">
        <f>_xlfn.XLOOKUP(A:A,'Medical Examination'!A:A,'Medical Examination'!C:C)</f>
        <v>6.39</v>
      </c>
      <c r="G441" s="33" t="str">
        <f>_xlfn.XLOOKUP(A:A,'Medical Examination'!A:A,'Medical Examination'!D:D)</f>
        <v>No</v>
      </c>
      <c r="H441" s="33" t="str">
        <f>_xlfn.XLOOKUP(A:A,'Medical Examination'!A:A,'Medical Examination'!E:E)</f>
        <v>No</v>
      </c>
      <c r="I441" s="33" t="str">
        <f>_xlfn.XLOOKUP(A:A,'Medical Examination'!A:A,'Medical Examination'!F:F)</f>
        <v>No</v>
      </c>
      <c r="J441" s="33">
        <f>_xlfn.XLOOKUP(A:A,'Medical Examination'!A:A,'Medical Examination'!G:G)</f>
        <v>0</v>
      </c>
      <c r="K441" s="33" t="str">
        <f>_xlfn.XLOOKUP(A:A,'Medical Examination'!A:A,'Medical Examination'!H:H)</f>
        <v>No</v>
      </c>
      <c r="L441" s="32" t="str">
        <f>_xlfn.XLOOKUP(A:A,'Medical Examination'!A:A,'Medical Examination'!I:I)</f>
        <v>Normal Weight</v>
      </c>
      <c r="M441" s="31" t="str">
        <f>_xlfn.XLOOKUP(A:A,'Medical Examination'!A:A,'Medical Examination'!J:J)</f>
        <v>Prediabetic</v>
      </c>
      <c r="N441" s="34">
        <f>_xlfn.XLOOKUP(Healthcare!A:A,Table4_2[Customer ID],Table4_2[Date of Birth])</f>
        <v>34610</v>
      </c>
      <c r="O441" s="35">
        <f>_xlfn.XLOOKUP(A:A,Table4_2[Customer ID],Table4_2[Charges])</f>
        <v>23288.93</v>
      </c>
      <c r="P441" s="33" t="str">
        <f>_xlfn.XLOOKUP(A:A,Table4_2[Customer ID],Table4_2[Hospital tier])</f>
        <v>tier - 2</v>
      </c>
      <c r="Q441" s="33" t="str">
        <f>_xlfn.XLOOKUP(A:A,'Hospital details'!A:A,'Hospital details'!F:F)</f>
        <v>tier - 3</v>
      </c>
      <c r="R441" s="33" t="str">
        <f>_xlfn.XLOOKUP(Healthcare!A:A,'Hospital details'!A:A,'Hospital details'!G:G)</f>
        <v>R1024</v>
      </c>
      <c r="S441" s="36">
        <f>_xlfn.XLOOKUP(A:A,'Hospital details'!A:A,'Hospital details'!H:H)</f>
        <v>28</v>
      </c>
      <c r="T441" s="8"/>
    </row>
    <row r="442" spans="1:20" ht="18" x14ac:dyDescent="0.35">
      <c r="A442" s="37" t="s">
        <v>446</v>
      </c>
      <c r="B442" s="31" t="str" cm="1">
        <f t="array" ref="B442">_xlfn.XLOOKUP(_xlfn.SINGLE(A:A),'Customer Name'!A:A,Table14_3[[#All],[Title]])</f>
        <v>Ms</v>
      </c>
      <c r="C442" s="32" t="str" cm="1">
        <f t="array" ref="C442">_xlfn.XLOOKUP(_xlfn.SINGLE(A:A),'Customer Name'!A:A,Table14_3[[#All],[First Name]])</f>
        <v>Denise M</v>
      </c>
      <c r="D442" s="32" t="str" cm="1">
        <f t="array" ref="D442">_xlfn.XLOOKUP(_xlfn.SINGLE(A:A),'Customer Name'!A:A,Table14_3[[#All],[Last Name]])</f>
        <v>Sandahl</v>
      </c>
      <c r="E442" s="32">
        <f>_xlfn.XLOOKUP(A:A,'Medical Examination'!A:A,'Medical Examination'!B:B)</f>
        <v>22.88</v>
      </c>
      <c r="F442" s="32">
        <f>_xlfn.XLOOKUP(A:A,'Medical Examination'!A:A,'Medical Examination'!C:C)</f>
        <v>5.71</v>
      </c>
      <c r="G442" s="33" t="str">
        <f>_xlfn.XLOOKUP(A:A,'Medical Examination'!A:A,'Medical Examination'!D:D)</f>
        <v>yes</v>
      </c>
      <c r="H442" s="33" t="str">
        <f>_xlfn.XLOOKUP(A:A,'Medical Examination'!A:A,'Medical Examination'!E:E)</f>
        <v>No</v>
      </c>
      <c r="I442" s="33" t="str">
        <f>_xlfn.XLOOKUP(A:A,'Medical Examination'!A:A,'Medical Examination'!F:F)</f>
        <v>Yes</v>
      </c>
      <c r="J442" s="33">
        <f>_xlfn.XLOOKUP(A:A,'Medical Examination'!A:A,'Medical Examination'!G:G)</f>
        <v>1</v>
      </c>
      <c r="K442" s="33" t="str">
        <f>_xlfn.XLOOKUP(A:A,'Medical Examination'!A:A,'Medical Examination'!H:H)</f>
        <v>yes</v>
      </c>
      <c r="L442" s="32" t="str">
        <f>_xlfn.XLOOKUP(A:A,'Medical Examination'!A:A,'Medical Examination'!I:I)</f>
        <v>Normal Weight</v>
      </c>
      <c r="M442" s="31" t="str">
        <f>_xlfn.XLOOKUP(A:A,'Medical Examination'!A:A,'Medical Examination'!J:J)</f>
        <v>Prediabetic</v>
      </c>
      <c r="N442" s="34">
        <f>_xlfn.XLOOKUP(Healthcare!A:A,Table4_2[Customer ID],Table4_2[Date of Birth])</f>
        <v>25521</v>
      </c>
      <c r="O442" s="35">
        <f>_xlfn.XLOOKUP(A:A,Table4_2[Customer ID],Table4_2[Charges])</f>
        <v>23244.79</v>
      </c>
      <c r="P442" s="33" t="str">
        <f>_xlfn.XLOOKUP(A:A,Table4_2[Customer ID],Table4_2[Hospital tier])</f>
        <v>tier - 2</v>
      </c>
      <c r="Q442" s="33" t="str">
        <f>_xlfn.XLOOKUP(A:A,'Hospital details'!A:A,'Hospital details'!F:F)</f>
        <v>tier - 3</v>
      </c>
      <c r="R442" s="33" t="str">
        <f>_xlfn.XLOOKUP(Healthcare!A:A,'Hospital details'!A:A,'Hospital details'!G:G)</f>
        <v>R1013</v>
      </c>
      <c r="S442" s="36">
        <f>_xlfn.XLOOKUP(A:A,'Hospital details'!A:A,'Hospital details'!H:H)</f>
        <v>53</v>
      </c>
      <c r="T442" s="8"/>
    </row>
    <row r="443" spans="1:20" ht="18" x14ac:dyDescent="0.35">
      <c r="A443" s="37" t="s">
        <v>447</v>
      </c>
      <c r="B443" s="31" t="str" cm="1">
        <f t="array" ref="B443">_xlfn.XLOOKUP(_xlfn.SINGLE(A:A),'Customer Name'!A:A,Table14_3[[#All],[Title]])</f>
        <v>Mr</v>
      </c>
      <c r="C443" s="32" t="str" cm="1">
        <f t="array" ref="C443">_xlfn.XLOOKUP(_xlfn.SINGLE(A:A),'Customer Name'!A:A,Table14_3[[#All],[First Name]])</f>
        <v>Peter R</v>
      </c>
      <c r="D443" s="32" t="str" cm="1">
        <f t="array" ref="D443">_xlfn.XLOOKUP(_xlfn.SINGLE(A:A),'Customer Name'!A:A,Table14_3[[#All],[Last Name]])</f>
        <v>Speight</v>
      </c>
      <c r="E443" s="32">
        <f>_xlfn.XLOOKUP(A:A,'Medical Examination'!A:A,'Medical Examination'!B:B)</f>
        <v>24.984999999999999</v>
      </c>
      <c r="F443" s="32">
        <f>_xlfn.XLOOKUP(A:A,'Medical Examination'!A:A,'Medical Examination'!C:C)</f>
        <v>4.43</v>
      </c>
      <c r="G443" s="33" t="str">
        <f>_xlfn.XLOOKUP(A:A,'Medical Examination'!A:A,'Medical Examination'!D:D)</f>
        <v>yes</v>
      </c>
      <c r="H443" s="33" t="str">
        <f>_xlfn.XLOOKUP(A:A,'Medical Examination'!A:A,'Medical Examination'!E:E)</f>
        <v>No</v>
      </c>
      <c r="I443" s="33" t="str">
        <f>_xlfn.XLOOKUP(A:A,'Medical Examination'!A:A,'Medical Examination'!F:F)</f>
        <v>Yes</v>
      </c>
      <c r="J443" s="33">
        <f>_xlfn.XLOOKUP(A:A,'Medical Examination'!A:A,'Medical Examination'!G:G)</f>
        <v>1</v>
      </c>
      <c r="K443" s="33" t="str">
        <f>_xlfn.XLOOKUP(A:A,'Medical Examination'!A:A,'Medical Examination'!H:H)</f>
        <v>No</v>
      </c>
      <c r="L443" s="32" t="str">
        <f>_xlfn.XLOOKUP(A:A,'Medical Examination'!A:A,'Medical Examination'!I:I)</f>
        <v>Normal Weight</v>
      </c>
      <c r="M443" s="31" t="str">
        <f>_xlfn.XLOOKUP(A:A,'Medical Examination'!A:A,'Medical Examination'!J:J)</f>
        <v>Normal</v>
      </c>
      <c r="N443" s="34">
        <f>_xlfn.XLOOKUP(Healthcare!A:A,Table4_2[Customer ID],Table4_2[Date of Birth])</f>
        <v>35649</v>
      </c>
      <c r="O443" s="35">
        <f>_xlfn.XLOOKUP(A:A,Table4_2[Customer ID],Table4_2[Charges])</f>
        <v>23241.47</v>
      </c>
      <c r="P443" s="33" t="str">
        <f>_xlfn.XLOOKUP(A:A,Table4_2[Customer ID],Table4_2[Hospital tier])</f>
        <v>tier - 2</v>
      </c>
      <c r="Q443" s="33" t="str">
        <f>_xlfn.XLOOKUP(A:A,'Hospital details'!A:A,'Hospital details'!F:F)</f>
        <v>tier - 3</v>
      </c>
      <c r="R443" s="33" t="str">
        <f>_xlfn.XLOOKUP(Healthcare!A:A,'Hospital details'!A:A,'Hospital details'!G:G)</f>
        <v>R1018</v>
      </c>
      <c r="S443" s="36">
        <f>_xlfn.XLOOKUP(A:A,'Hospital details'!A:A,'Hospital details'!H:H)</f>
        <v>25</v>
      </c>
      <c r="T443" s="8"/>
    </row>
    <row r="444" spans="1:20" ht="18" x14ac:dyDescent="0.35">
      <c r="A444" s="37" t="s">
        <v>448</v>
      </c>
      <c r="B444" s="31" t="str" cm="1">
        <f t="array" ref="B444">_xlfn.XLOOKUP(_xlfn.SINGLE(A:A),'Customer Name'!A:A,Table14_3[[#All],[Title]])</f>
        <v>Mr</v>
      </c>
      <c r="C444" s="32" t="str" cm="1">
        <f t="array" ref="C444">_xlfn.XLOOKUP(_xlfn.SINGLE(A:A),'Customer Name'!A:A,Table14_3[[#All],[First Name]])</f>
        <v>Johnson K</v>
      </c>
      <c r="D444" s="32" t="str" cm="1">
        <f t="array" ref="D444">_xlfn.XLOOKUP(_xlfn.SINGLE(A:A),'Customer Name'!A:A,Table14_3[[#All],[Last Name]])</f>
        <v>Lee</v>
      </c>
      <c r="E444" s="32">
        <f>_xlfn.XLOOKUP(A:A,'Medical Examination'!A:A,'Medical Examination'!B:B)</f>
        <v>33.1</v>
      </c>
      <c r="F444" s="32">
        <f>_xlfn.XLOOKUP(A:A,'Medical Examination'!A:A,'Medical Examination'!C:C)</f>
        <v>5.52</v>
      </c>
      <c r="G444" s="33" t="str">
        <f>_xlfn.XLOOKUP(A:A,'Medical Examination'!A:A,'Medical Examination'!D:D)</f>
        <v>No</v>
      </c>
      <c r="H444" s="33" t="str">
        <f>_xlfn.XLOOKUP(A:A,'Medical Examination'!A:A,'Medical Examination'!E:E)</f>
        <v>No</v>
      </c>
      <c r="I444" s="33" t="str">
        <f>_xlfn.XLOOKUP(A:A,'Medical Examination'!A:A,'Medical Examination'!F:F)</f>
        <v>Yes</v>
      </c>
      <c r="J444" s="33">
        <f>_xlfn.XLOOKUP(A:A,'Medical Examination'!A:A,'Medical Examination'!G:G)</f>
        <v>1</v>
      </c>
      <c r="K444" s="33" t="str">
        <f>_xlfn.XLOOKUP(A:A,'Medical Examination'!A:A,'Medical Examination'!H:H)</f>
        <v>No</v>
      </c>
      <c r="L444" s="32" t="str">
        <f>_xlfn.XLOOKUP(A:A,'Medical Examination'!A:A,'Medical Examination'!I:I)</f>
        <v>Obesity</v>
      </c>
      <c r="M444" s="31" t="str">
        <f>_xlfn.XLOOKUP(A:A,'Medical Examination'!A:A,'Medical Examination'!J:J)</f>
        <v>Normal</v>
      </c>
      <c r="N444" s="34">
        <f>_xlfn.XLOOKUP(Healthcare!A:A,Table4_2[Customer ID],Table4_2[Date of Birth])</f>
        <v>37969</v>
      </c>
      <c r="O444" s="35">
        <f>_xlfn.XLOOKUP(A:A,Table4_2[Customer ID],Table4_2[Charges])</f>
        <v>23082.959999999999</v>
      </c>
      <c r="P444" s="33" t="str">
        <f>_xlfn.XLOOKUP(A:A,Table4_2[Customer ID],Table4_2[Hospital tier])</f>
        <v>tier - 2</v>
      </c>
      <c r="Q444" s="33" t="str">
        <f>_xlfn.XLOOKUP(A:A,'Hospital details'!A:A,'Hospital details'!F:F)</f>
        <v>tier - 2</v>
      </c>
      <c r="R444" s="33" t="str">
        <f>_xlfn.XLOOKUP(Healthcare!A:A,'Hospital details'!A:A,'Hospital details'!G:G)</f>
        <v>R1011</v>
      </c>
      <c r="S444" s="36">
        <f>_xlfn.XLOOKUP(A:A,'Hospital details'!A:A,'Hospital details'!H:H)</f>
        <v>19</v>
      </c>
      <c r="T444" s="8"/>
    </row>
    <row r="445" spans="1:20" ht="18" x14ac:dyDescent="0.35">
      <c r="A445" s="37" t="s">
        <v>449</v>
      </c>
      <c r="B445" s="31" t="str" cm="1">
        <f t="array" ref="B445">_xlfn.XLOOKUP(_xlfn.SINGLE(A:A),'Customer Name'!A:A,Table14_3[[#All],[Title]])</f>
        <v>Ms</v>
      </c>
      <c r="C445" s="32" t="str" cm="1">
        <f t="array" ref="C445">_xlfn.XLOOKUP(_xlfn.SINGLE(A:A),'Customer Name'!A:A,Table14_3[[#All],[First Name]])</f>
        <v>Katherine</v>
      </c>
      <c r="D445" s="32" t="str" cm="1">
        <f t="array" ref="D445">_xlfn.XLOOKUP(_xlfn.SINGLE(A:A),'Customer Name'!A:A,Table14_3[[#All],[Last Name]])</f>
        <v>Nielsen</v>
      </c>
      <c r="E445" s="32">
        <f>_xlfn.XLOOKUP(A:A,'Medical Examination'!A:A,'Medical Examination'!B:B)</f>
        <v>27.83</v>
      </c>
      <c r="F445" s="32">
        <f>_xlfn.XLOOKUP(A:A,'Medical Examination'!A:A,'Medical Examination'!C:C)</f>
        <v>9.1999999999999993</v>
      </c>
      <c r="G445" s="33" t="str">
        <f>_xlfn.XLOOKUP(A:A,'Medical Examination'!A:A,'Medical Examination'!D:D)</f>
        <v>yes</v>
      </c>
      <c r="H445" s="33" t="str">
        <f>_xlfn.XLOOKUP(A:A,'Medical Examination'!A:A,'Medical Examination'!E:E)</f>
        <v>No</v>
      </c>
      <c r="I445" s="33" t="str">
        <f>_xlfn.XLOOKUP(A:A,'Medical Examination'!A:A,'Medical Examination'!F:F)</f>
        <v>No</v>
      </c>
      <c r="J445" s="33">
        <f>_xlfn.XLOOKUP(A:A,'Medical Examination'!A:A,'Medical Examination'!G:G)</f>
        <v>1</v>
      </c>
      <c r="K445" s="33" t="str">
        <f>_xlfn.XLOOKUP(A:A,'Medical Examination'!A:A,'Medical Examination'!H:H)</f>
        <v>yes</v>
      </c>
      <c r="L445" s="32" t="str">
        <f>_xlfn.XLOOKUP(A:A,'Medical Examination'!A:A,'Medical Examination'!I:I)</f>
        <v>Overweight</v>
      </c>
      <c r="M445" s="31" t="str">
        <f>_xlfn.XLOOKUP(A:A,'Medical Examination'!A:A,'Medical Examination'!J:J)</f>
        <v>Diabetic</v>
      </c>
      <c r="N445" s="34">
        <f>_xlfn.XLOOKUP(Healthcare!A:A,Table4_2[Customer ID],Table4_2[Date of Birth])</f>
        <v>27646</v>
      </c>
      <c r="O445" s="35">
        <f>_xlfn.XLOOKUP(A:A,Table4_2[Customer ID],Table4_2[Charges])</f>
        <v>23065.42</v>
      </c>
      <c r="P445" s="33" t="str">
        <f>_xlfn.XLOOKUP(A:A,Table4_2[Customer ID],Table4_2[Hospital tier])</f>
        <v>tier - 2</v>
      </c>
      <c r="Q445" s="33" t="str">
        <f>_xlfn.XLOOKUP(A:A,'Hospital details'!A:A,'Hospital details'!F:F)</f>
        <v>tier - 2</v>
      </c>
      <c r="R445" s="33" t="str">
        <f>_xlfn.XLOOKUP(Healthcare!A:A,'Hospital details'!A:A,'Hospital details'!G:G)</f>
        <v>R1013</v>
      </c>
      <c r="S445" s="36">
        <f>_xlfn.XLOOKUP(A:A,'Hospital details'!A:A,'Hospital details'!H:H)</f>
        <v>47</v>
      </c>
      <c r="T445" s="8"/>
    </row>
    <row r="446" spans="1:20" ht="18" x14ac:dyDescent="0.35">
      <c r="A446" s="37" t="s">
        <v>450</v>
      </c>
      <c r="B446" s="31" t="str" cm="1">
        <f t="array" ref="B446">_xlfn.XLOOKUP(_xlfn.SINGLE(A:A),'Customer Name'!A:A,Table14_3[[#All],[Title]])</f>
        <v>Mr</v>
      </c>
      <c r="C446" s="32" t="str" cm="1">
        <f t="array" ref="C446">_xlfn.XLOOKUP(_xlfn.SINGLE(A:A),'Customer Name'!A:A,Table14_3[[#All],[First Name]])</f>
        <v>Lynda</v>
      </c>
      <c r="D446" s="32" t="str" cm="1">
        <f t="array" ref="D446">_xlfn.XLOOKUP(_xlfn.SINGLE(A:A),'Customer Name'!A:A,Table14_3[[#All],[Last Name]])</f>
        <v>Zirdok</v>
      </c>
      <c r="E446" s="32">
        <f>_xlfn.XLOOKUP(A:A,'Medical Examination'!A:A,'Medical Examination'!B:B)</f>
        <v>30.875</v>
      </c>
      <c r="F446" s="32">
        <f>_xlfn.XLOOKUP(A:A,'Medical Examination'!A:A,'Medical Examination'!C:C)</f>
        <v>10.97</v>
      </c>
      <c r="G446" s="33" t="str">
        <f>_xlfn.XLOOKUP(A:A,'Medical Examination'!A:A,'Medical Examination'!D:D)</f>
        <v>yes</v>
      </c>
      <c r="H446" s="33" t="str">
        <f>_xlfn.XLOOKUP(A:A,'Medical Examination'!A:A,'Medical Examination'!E:E)</f>
        <v>No</v>
      </c>
      <c r="I446" s="33" t="str">
        <f>_xlfn.XLOOKUP(A:A,'Medical Examination'!A:A,'Medical Examination'!F:F)</f>
        <v>No</v>
      </c>
      <c r="J446" s="33">
        <f>_xlfn.XLOOKUP(A:A,'Medical Examination'!A:A,'Medical Examination'!G:G)</f>
        <v>2</v>
      </c>
      <c r="K446" s="33" t="str">
        <f>_xlfn.XLOOKUP(A:A,'Medical Examination'!A:A,'Medical Examination'!H:H)</f>
        <v>No</v>
      </c>
      <c r="L446" s="32" t="str">
        <f>_xlfn.XLOOKUP(A:A,'Medical Examination'!A:A,'Medical Examination'!I:I)</f>
        <v>Obesity</v>
      </c>
      <c r="M446" s="31" t="str">
        <f>_xlfn.XLOOKUP(A:A,'Medical Examination'!A:A,'Medical Examination'!J:J)</f>
        <v>Diabetic</v>
      </c>
      <c r="N446" s="34">
        <f>_xlfn.XLOOKUP(Healthcare!A:A,Table4_2[Customer ID],Table4_2[Date of Birth])</f>
        <v>25881</v>
      </c>
      <c r="O446" s="35">
        <f>_xlfn.XLOOKUP(A:A,Table4_2[Customer ID],Table4_2[Charges])</f>
        <v>23045.57</v>
      </c>
      <c r="P446" s="33" t="str">
        <f>_xlfn.XLOOKUP(A:A,Table4_2[Customer ID],Table4_2[Hospital tier])</f>
        <v>tier - 2</v>
      </c>
      <c r="Q446" s="33" t="str">
        <f>_xlfn.XLOOKUP(A:A,'Hospital details'!A:A,'Hospital details'!F:F)</f>
        <v>tier - 2</v>
      </c>
      <c r="R446" s="33" t="str">
        <f>_xlfn.XLOOKUP(Healthcare!A:A,'Hospital details'!A:A,'Hospital details'!G:G)</f>
        <v>R1024</v>
      </c>
      <c r="S446" s="36">
        <f>_xlfn.XLOOKUP(A:A,'Hospital details'!A:A,'Hospital details'!H:H)</f>
        <v>52</v>
      </c>
      <c r="T446" s="8"/>
    </row>
    <row r="447" spans="1:20" ht="18" x14ac:dyDescent="0.35">
      <c r="A447" s="37" t="s">
        <v>451</v>
      </c>
      <c r="B447" s="31" t="str" cm="1">
        <f t="array" ref="B447">_xlfn.XLOOKUP(_xlfn.SINGLE(A:A),'Customer Name'!A:A,Table14_3[[#All],[Title]])</f>
        <v>Mr</v>
      </c>
      <c r="C447" s="32" t="str" cm="1">
        <f t="array" ref="C447">_xlfn.XLOOKUP(_xlfn.SINGLE(A:A),'Customer Name'!A:A,Table14_3[[#All],[First Name]])</f>
        <v>Anthony</v>
      </c>
      <c r="D447" s="32" t="str" cm="1">
        <f t="array" ref="D447">_xlfn.XLOOKUP(_xlfn.SINGLE(A:A),'Customer Name'!A:A,Table14_3[[#All],[Last Name]])</f>
        <v>Crudale</v>
      </c>
      <c r="E447" s="32">
        <f>_xlfn.XLOOKUP(A:A,'Medical Examination'!A:A,'Medical Examination'!B:B)</f>
        <v>27.265000000000001</v>
      </c>
      <c r="F447" s="32">
        <f>_xlfn.XLOOKUP(A:A,'Medical Examination'!A:A,'Medical Examination'!C:C)</f>
        <v>4.25</v>
      </c>
      <c r="G447" s="33" t="str">
        <f>_xlfn.XLOOKUP(A:A,'Medical Examination'!A:A,'Medical Examination'!D:D)</f>
        <v>No</v>
      </c>
      <c r="H447" s="33" t="str">
        <f>_xlfn.XLOOKUP(A:A,'Medical Examination'!A:A,'Medical Examination'!E:E)</f>
        <v>No</v>
      </c>
      <c r="I447" s="33" t="str">
        <f>_xlfn.XLOOKUP(A:A,'Medical Examination'!A:A,'Medical Examination'!F:F)</f>
        <v>Yes</v>
      </c>
      <c r="J447" s="33">
        <f>_xlfn.XLOOKUP(A:A,'Medical Examination'!A:A,'Medical Examination'!G:G)</f>
        <v>1</v>
      </c>
      <c r="K447" s="33" t="str">
        <f>_xlfn.XLOOKUP(A:A,'Medical Examination'!A:A,'Medical Examination'!H:H)</f>
        <v>No</v>
      </c>
      <c r="L447" s="32" t="str">
        <f>_xlfn.XLOOKUP(A:A,'Medical Examination'!A:A,'Medical Examination'!I:I)</f>
        <v>Overweight</v>
      </c>
      <c r="M447" s="31" t="str">
        <f>_xlfn.XLOOKUP(A:A,'Medical Examination'!A:A,'Medical Examination'!J:J)</f>
        <v>Normal</v>
      </c>
      <c r="N447" s="34">
        <f>_xlfn.XLOOKUP(Healthcare!A:A,Table4_2[Customer ID],Table4_2[Date of Birth])</f>
        <v>37827</v>
      </c>
      <c r="O447" s="35">
        <f>_xlfn.XLOOKUP(A:A,Table4_2[Customer ID],Table4_2[Charges])</f>
        <v>22493.66</v>
      </c>
      <c r="P447" s="33" t="str">
        <f>_xlfn.XLOOKUP(A:A,Table4_2[Customer ID],Table4_2[Hospital tier])</f>
        <v>tier - 2</v>
      </c>
      <c r="Q447" s="33" t="str">
        <f>_xlfn.XLOOKUP(A:A,'Hospital details'!A:A,'Hospital details'!F:F)</f>
        <v>tier - 1</v>
      </c>
      <c r="R447" s="33" t="str">
        <f>_xlfn.XLOOKUP(Healthcare!A:A,'Hospital details'!A:A,'Hospital details'!G:G)</f>
        <v>R1012</v>
      </c>
      <c r="S447" s="36">
        <f>_xlfn.XLOOKUP(A:A,'Hospital details'!A:A,'Hospital details'!H:H)</f>
        <v>19</v>
      </c>
      <c r="T447" s="8"/>
    </row>
    <row r="448" spans="1:20" ht="18" x14ac:dyDescent="0.35">
      <c r="A448" s="37" t="s">
        <v>452</v>
      </c>
      <c r="B448" s="31" t="str" cm="1">
        <f t="array" ref="B448">_xlfn.XLOOKUP(_xlfn.SINGLE(A:A),'Customer Name'!A:A,Table14_3[[#All],[Title]])</f>
        <v>Ms</v>
      </c>
      <c r="C448" s="32" t="str" cm="1">
        <f t="array" ref="C448">_xlfn.XLOOKUP(_xlfn.SINGLE(A:A),'Customer Name'!A:A,Table14_3[[#All],[First Name]])</f>
        <v>Linnea C</v>
      </c>
      <c r="D448" s="32" t="str" cm="1">
        <f t="array" ref="D448">_xlfn.XLOOKUP(_xlfn.SINGLE(A:A),'Customer Name'!A:A,Table14_3[[#All],[Last Name]])</f>
        <v>Koopmans</v>
      </c>
      <c r="E448" s="32">
        <f>_xlfn.XLOOKUP(A:A,'Medical Examination'!A:A,'Medical Examination'!B:B)</f>
        <v>26.7</v>
      </c>
      <c r="F448" s="32">
        <f>_xlfn.XLOOKUP(A:A,'Medical Examination'!A:A,'Medical Examination'!C:C)</f>
        <v>5.23</v>
      </c>
      <c r="G448" s="33" t="str">
        <f>_xlfn.XLOOKUP(A:A,'Medical Examination'!A:A,'Medical Examination'!D:D)</f>
        <v>No</v>
      </c>
      <c r="H448" s="33" t="str">
        <f>_xlfn.XLOOKUP(A:A,'Medical Examination'!A:A,'Medical Examination'!E:E)</f>
        <v>No</v>
      </c>
      <c r="I448" s="33" t="str">
        <f>_xlfn.XLOOKUP(A:A,'Medical Examination'!A:A,'Medical Examination'!F:F)</f>
        <v>Yes</v>
      </c>
      <c r="J448" s="33">
        <f>_xlfn.XLOOKUP(A:A,'Medical Examination'!A:A,'Medical Examination'!G:G)</f>
        <v>1</v>
      </c>
      <c r="K448" s="33" t="str">
        <f>_xlfn.XLOOKUP(A:A,'Medical Examination'!A:A,'Medical Examination'!H:H)</f>
        <v>yes</v>
      </c>
      <c r="L448" s="32" t="str">
        <f>_xlfn.XLOOKUP(A:A,'Medical Examination'!A:A,'Medical Examination'!I:I)</f>
        <v>Overweight</v>
      </c>
      <c r="M448" s="31" t="str">
        <f>_xlfn.XLOOKUP(A:A,'Medical Examination'!A:A,'Medical Examination'!J:J)</f>
        <v>Normal</v>
      </c>
      <c r="N448" s="34">
        <f>_xlfn.XLOOKUP(Healthcare!A:A,Table4_2[Customer ID],Table4_2[Date of Birth])</f>
        <v>29173</v>
      </c>
      <c r="O448" s="35">
        <f>_xlfn.XLOOKUP(A:A,Table4_2[Customer ID],Table4_2[Charges])</f>
        <v>22478.6</v>
      </c>
      <c r="P448" s="33" t="str">
        <f>_xlfn.XLOOKUP(A:A,Table4_2[Customer ID],Table4_2[Hospital tier])</f>
        <v>tier - 3</v>
      </c>
      <c r="Q448" s="33" t="str">
        <f>_xlfn.XLOOKUP(A:A,'Hospital details'!A:A,'Hospital details'!F:F)</f>
        <v>tier - 2</v>
      </c>
      <c r="R448" s="33" t="str">
        <f>_xlfn.XLOOKUP(Healthcare!A:A,'Hospital details'!A:A,'Hospital details'!G:G)</f>
        <v>R1011</v>
      </c>
      <c r="S448" s="36">
        <f>_xlfn.XLOOKUP(A:A,'Hospital details'!A:A,'Hospital details'!H:H)</f>
        <v>43</v>
      </c>
      <c r="T448" s="8"/>
    </row>
    <row r="449" spans="1:20" ht="18" x14ac:dyDescent="0.35">
      <c r="A449" s="37" t="s">
        <v>453</v>
      </c>
      <c r="B449" s="31" t="str" cm="1">
        <f t="array" ref="B449">_xlfn.XLOOKUP(_xlfn.SINGLE(A:A),'Customer Name'!A:A,Table14_3[[#All],[Title]])</f>
        <v>Mr</v>
      </c>
      <c r="C449" s="32" t="str" cm="1">
        <f t="array" ref="C449">_xlfn.XLOOKUP(_xlfn.SINGLE(A:A),'Customer Name'!A:A,Table14_3[[#All],[First Name]])</f>
        <v>Massimiliano A</v>
      </c>
      <c r="D449" s="32" t="str" cm="1">
        <f t="array" ref="D449">_xlfn.XLOOKUP(_xlfn.SINGLE(A:A),'Customer Name'!A:A,Table14_3[[#All],[Last Name]])</f>
        <v>Milani</v>
      </c>
      <c r="E449" s="32">
        <f>_xlfn.XLOOKUP(A:A,'Medical Examination'!A:A,'Medical Examination'!B:B)</f>
        <v>29.925000000000001</v>
      </c>
      <c r="F449" s="32">
        <f>_xlfn.XLOOKUP(A:A,'Medical Examination'!A:A,'Medical Examination'!C:C)</f>
        <v>5.96</v>
      </c>
      <c r="G449" s="33" t="str">
        <f>_xlfn.XLOOKUP(A:A,'Medical Examination'!A:A,'Medical Examination'!D:D)</f>
        <v>yes</v>
      </c>
      <c r="H449" s="33" t="str">
        <f>_xlfn.XLOOKUP(A:A,'Medical Examination'!A:A,'Medical Examination'!E:E)</f>
        <v>No</v>
      </c>
      <c r="I449" s="33" t="str">
        <f>_xlfn.XLOOKUP(A:A,'Medical Examination'!A:A,'Medical Examination'!F:F)</f>
        <v>Yes</v>
      </c>
      <c r="J449" s="33">
        <f>_xlfn.XLOOKUP(A:A,'Medical Examination'!A:A,'Medical Examination'!G:G)</f>
        <v>1</v>
      </c>
      <c r="K449" s="33" t="str">
        <f>_xlfn.XLOOKUP(A:A,'Medical Examination'!A:A,'Medical Examination'!H:H)</f>
        <v>yes</v>
      </c>
      <c r="L449" s="32" t="str">
        <f>_xlfn.XLOOKUP(A:A,'Medical Examination'!A:A,'Medical Examination'!I:I)</f>
        <v>Overweight</v>
      </c>
      <c r="M449" s="31" t="str">
        <f>_xlfn.XLOOKUP(A:A,'Medical Examination'!A:A,'Medical Examination'!J:J)</f>
        <v>Prediabetic</v>
      </c>
      <c r="N449" s="34">
        <f>_xlfn.XLOOKUP(Healthcare!A:A,Table4_2[Customer ID],Table4_2[Date of Birth])</f>
        <v>30671</v>
      </c>
      <c r="O449" s="35">
        <f>_xlfn.XLOOKUP(A:A,Table4_2[Customer ID],Table4_2[Charges])</f>
        <v>22462.04</v>
      </c>
      <c r="P449" s="33" t="str">
        <f>_xlfn.XLOOKUP(A:A,Table4_2[Customer ID],Table4_2[Hospital tier])</f>
        <v>tier - 3</v>
      </c>
      <c r="Q449" s="33" t="str">
        <f>_xlfn.XLOOKUP(A:A,'Hospital details'!A:A,'Hospital details'!F:F)</f>
        <v>tier - 1</v>
      </c>
      <c r="R449" s="33" t="str">
        <f>_xlfn.XLOOKUP(Healthcare!A:A,'Hospital details'!A:A,'Hospital details'!G:G)</f>
        <v>R1019</v>
      </c>
      <c r="S449" s="36">
        <f>_xlfn.XLOOKUP(A:A,'Hospital details'!A:A,'Hospital details'!H:H)</f>
        <v>39</v>
      </c>
      <c r="T449" s="8"/>
    </row>
    <row r="450" spans="1:20" ht="18" x14ac:dyDescent="0.35">
      <c r="A450" s="37" t="s">
        <v>454</v>
      </c>
      <c r="B450" s="31" t="str" cm="1">
        <f t="array" ref="B450">_xlfn.XLOOKUP(_xlfn.SINGLE(A:A),'Customer Name'!A:A,Table14_3[[#All],[Title]])</f>
        <v>Ms</v>
      </c>
      <c r="C450" s="32" t="str" cm="1">
        <f t="array" ref="C450">_xlfn.XLOOKUP(_xlfn.SINGLE(A:A),'Customer Name'!A:A,Table14_3[[#All],[First Name]])</f>
        <v>James M</v>
      </c>
      <c r="D450" s="32" t="str" cm="1">
        <f t="array" ref="D450">_xlfn.XLOOKUP(_xlfn.SINGLE(A:A),'Customer Name'!A:A,Table14_3[[#All],[Last Name]])</f>
        <v>Kelly</v>
      </c>
      <c r="E450" s="32">
        <f>_xlfn.XLOOKUP(A:A,'Medical Examination'!A:A,'Medical Examination'!B:B)</f>
        <v>19.95</v>
      </c>
      <c r="F450" s="32">
        <f>_xlfn.XLOOKUP(A:A,'Medical Examination'!A:A,'Medical Examination'!C:C)</f>
        <v>4.29</v>
      </c>
      <c r="G450" s="33" t="str">
        <f>_xlfn.XLOOKUP(A:A,'Medical Examination'!A:A,'Medical Examination'!D:D)</f>
        <v>yes</v>
      </c>
      <c r="H450" s="33" t="str">
        <f>_xlfn.XLOOKUP(A:A,'Medical Examination'!A:A,'Medical Examination'!E:E)</f>
        <v>No</v>
      </c>
      <c r="I450" s="33" t="str">
        <f>_xlfn.XLOOKUP(A:A,'Medical Examination'!A:A,'Medical Examination'!F:F)</f>
        <v>No</v>
      </c>
      <c r="J450" s="33">
        <f>_xlfn.XLOOKUP(A:A,'Medical Examination'!A:A,'Medical Examination'!G:G)</f>
        <v>2</v>
      </c>
      <c r="K450" s="33" t="str">
        <f>_xlfn.XLOOKUP(A:A,'Medical Examination'!A:A,'Medical Examination'!H:H)</f>
        <v>yes</v>
      </c>
      <c r="L450" s="32" t="str">
        <f>_xlfn.XLOOKUP(A:A,'Medical Examination'!A:A,'Medical Examination'!I:I)</f>
        <v>Normal Weight</v>
      </c>
      <c r="M450" s="31" t="str">
        <f>_xlfn.XLOOKUP(A:A,'Medical Examination'!A:A,'Medical Examination'!J:J)</f>
        <v>Normal</v>
      </c>
      <c r="N450" s="34">
        <f>_xlfn.XLOOKUP(Healthcare!A:A,Table4_2[Customer ID],Table4_2[Date of Birth])</f>
        <v>24337</v>
      </c>
      <c r="O450" s="35">
        <f>_xlfn.XLOOKUP(A:A,Table4_2[Customer ID],Table4_2[Charges])</f>
        <v>22412.65</v>
      </c>
      <c r="P450" s="33" t="str">
        <f>_xlfn.XLOOKUP(A:A,Table4_2[Customer ID],Table4_2[Hospital tier])</f>
        <v>tier - 3</v>
      </c>
      <c r="Q450" s="33" t="str">
        <f>_xlfn.XLOOKUP(A:A,'Hospital details'!A:A,'Hospital details'!F:F)</f>
        <v>tier - 3</v>
      </c>
      <c r="R450" s="33" t="str">
        <f>_xlfn.XLOOKUP(Healthcare!A:A,'Hospital details'!A:A,'Hospital details'!G:G)</f>
        <v>R1014</v>
      </c>
      <c r="S450" s="36">
        <f>_xlfn.XLOOKUP(A:A,'Hospital details'!A:A,'Hospital details'!H:H)</f>
        <v>56</v>
      </c>
      <c r="T450" s="8"/>
    </row>
    <row r="451" spans="1:20" ht="18" x14ac:dyDescent="0.35">
      <c r="A451" s="37" t="s">
        <v>455</v>
      </c>
      <c r="B451" s="31" t="str" cm="1">
        <f t="array" ref="B451">_xlfn.XLOOKUP(_xlfn.SINGLE(A:A),'Customer Name'!A:A,Table14_3[[#All],[Title]])</f>
        <v>Mr</v>
      </c>
      <c r="C451" s="32" t="str" cm="1">
        <f t="array" ref="C451">_xlfn.XLOOKUP(_xlfn.SINGLE(A:A),'Customer Name'!A:A,Table14_3[[#All],[First Name]])</f>
        <v>Lauren</v>
      </c>
      <c r="D451" s="32" t="str" cm="1">
        <f t="array" ref="D451">_xlfn.XLOOKUP(_xlfn.SINGLE(A:A),'Customer Name'!A:A,Table14_3[[#All],[Last Name]])</f>
        <v>Finelli</v>
      </c>
      <c r="E451" s="32">
        <f>_xlfn.XLOOKUP(A:A,'Medical Examination'!A:A,'Medical Examination'!B:B)</f>
        <v>24.225000000000001</v>
      </c>
      <c r="F451" s="32">
        <f>_xlfn.XLOOKUP(A:A,'Medical Examination'!A:A,'Medical Examination'!C:C)</f>
        <v>4.09</v>
      </c>
      <c r="G451" s="33" t="str">
        <f>_xlfn.XLOOKUP(A:A,'Medical Examination'!A:A,'Medical Examination'!D:D)</f>
        <v>No</v>
      </c>
      <c r="H451" s="33" t="str">
        <f>_xlfn.XLOOKUP(A:A,'Medical Examination'!A:A,'Medical Examination'!E:E)</f>
        <v>No</v>
      </c>
      <c r="I451" s="33" t="str">
        <f>_xlfn.XLOOKUP(A:A,'Medical Examination'!A:A,'Medical Examination'!F:F)</f>
        <v>No</v>
      </c>
      <c r="J451" s="33">
        <f>_xlfn.XLOOKUP(A:A,'Medical Examination'!A:A,'Medical Examination'!G:G)</f>
        <v>0</v>
      </c>
      <c r="K451" s="33" t="str">
        <f>_xlfn.XLOOKUP(A:A,'Medical Examination'!A:A,'Medical Examination'!H:H)</f>
        <v>No</v>
      </c>
      <c r="L451" s="32" t="str">
        <f>_xlfn.XLOOKUP(A:A,'Medical Examination'!A:A,'Medical Examination'!I:I)</f>
        <v>Normal Weight</v>
      </c>
      <c r="M451" s="31" t="str">
        <f>_xlfn.XLOOKUP(A:A,'Medical Examination'!A:A,'Medical Examination'!J:J)</f>
        <v>Normal</v>
      </c>
      <c r="N451" s="34">
        <f>_xlfn.XLOOKUP(Healthcare!A:A,Table4_2[Customer ID],Table4_2[Date of Birth])</f>
        <v>36398</v>
      </c>
      <c r="O451" s="35">
        <f>_xlfn.XLOOKUP(A:A,Table4_2[Customer ID],Table4_2[Charges])</f>
        <v>22395.74</v>
      </c>
      <c r="P451" s="33" t="str">
        <f>_xlfn.XLOOKUP(A:A,Table4_2[Customer ID],Table4_2[Hospital tier])</f>
        <v>tier - 3</v>
      </c>
      <c r="Q451" s="33" t="str">
        <f>_xlfn.XLOOKUP(A:A,'Hospital details'!A:A,'Hospital details'!F:F)</f>
        <v>tier - 2</v>
      </c>
      <c r="R451" s="33" t="str">
        <f>_xlfn.XLOOKUP(Healthcare!A:A,'Hospital details'!A:A,'Hospital details'!G:G)</f>
        <v>R1024</v>
      </c>
      <c r="S451" s="36">
        <f>_xlfn.XLOOKUP(A:A,'Hospital details'!A:A,'Hospital details'!H:H)</f>
        <v>23</v>
      </c>
      <c r="T451" s="8"/>
    </row>
    <row r="452" spans="1:20" ht="18" x14ac:dyDescent="0.35">
      <c r="A452" s="37" t="s">
        <v>456</v>
      </c>
      <c r="B452" s="31" t="str" cm="1">
        <f t="array" ref="B452">_xlfn.XLOOKUP(_xlfn.SINGLE(A:A),'Customer Name'!A:A,Table14_3[[#All],[Title]])</f>
        <v>Mr</v>
      </c>
      <c r="C452" s="32" t="str" cm="1">
        <f t="array" ref="C452">_xlfn.XLOOKUP(_xlfn.SINGLE(A:A),'Customer Name'!A:A,Table14_3[[#All],[First Name]])</f>
        <v>Michele V</v>
      </c>
      <c r="D452" s="32" t="str" cm="1">
        <f t="array" ref="D452">_xlfn.XLOOKUP(_xlfn.SINGLE(A:A),'Customer Name'!A:A,Table14_3[[#All],[Last Name]])</f>
        <v>Palmer</v>
      </c>
      <c r="E452" s="32">
        <f>_xlfn.XLOOKUP(A:A,'Medical Examination'!A:A,'Medical Examination'!B:B)</f>
        <v>28.12</v>
      </c>
      <c r="F452" s="32">
        <f>_xlfn.XLOOKUP(A:A,'Medical Examination'!A:A,'Medical Examination'!C:C)</f>
        <v>4.88</v>
      </c>
      <c r="G452" s="33" t="str">
        <f>_xlfn.XLOOKUP(A:A,'Medical Examination'!A:A,'Medical Examination'!D:D)</f>
        <v>No</v>
      </c>
      <c r="H452" s="33" t="str">
        <f>_xlfn.XLOOKUP(A:A,'Medical Examination'!A:A,'Medical Examination'!E:E)</f>
        <v>No</v>
      </c>
      <c r="I452" s="33" t="str">
        <f>_xlfn.XLOOKUP(A:A,'Medical Examination'!A:A,'Medical Examination'!F:F)</f>
        <v>No</v>
      </c>
      <c r="J452" s="33">
        <f>_xlfn.XLOOKUP(A:A,'Medical Examination'!A:A,'Medical Examination'!G:G)</f>
        <v>0</v>
      </c>
      <c r="K452" s="33" t="str">
        <f>_xlfn.XLOOKUP(A:A,'Medical Examination'!A:A,'Medical Examination'!H:H)</f>
        <v>yes</v>
      </c>
      <c r="L452" s="32" t="str">
        <f>_xlfn.XLOOKUP(A:A,'Medical Examination'!A:A,'Medical Examination'!I:I)</f>
        <v>Overweight</v>
      </c>
      <c r="M452" s="31" t="str">
        <f>_xlfn.XLOOKUP(A:A,'Medical Examination'!A:A,'Medical Examination'!J:J)</f>
        <v>Normal</v>
      </c>
      <c r="N452" s="34">
        <f>_xlfn.XLOOKUP(Healthcare!A:A,Table4_2[Customer ID],Table4_2[Date of Birth])</f>
        <v>30312</v>
      </c>
      <c r="O452" s="35">
        <f>_xlfn.XLOOKUP(A:A,Table4_2[Customer ID],Table4_2[Charges])</f>
        <v>22331.57</v>
      </c>
      <c r="P452" s="33" t="str">
        <f>_xlfn.XLOOKUP(A:A,Table4_2[Customer ID],Table4_2[Hospital tier])</f>
        <v>tier - 2</v>
      </c>
      <c r="Q452" s="33" t="str">
        <f>_xlfn.XLOOKUP(A:A,'Hospital details'!A:A,'Hospital details'!F:F)</f>
        <v>tier - 3</v>
      </c>
      <c r="R452" s="33" t="str">
        <f>_xlfn.XLOOKUP(Healthcare!A:A,'Hospital details'!A:A,'Hospital details'!G:G)</f>
        <v>R1024</v>
      </c>
      <c r="S452" s="36">
        <f>_xlfn.XLOOKUP(A:A,'Hospital details'!A:A,'Hospital details'!H:H)</f>
        <v>40</v>
      </c>
      <c r="T452" s="8"/>
    </row>
    <row r="453" spans="1:20" ht="18" x14ac:dyDescent="0.35">
      <c r="A453" s="37" t="s">
        <v>457</v>
      </c>
      <c r="B453" s="31" t="str" cm="1">
        <f t="array" ref="B453">_xlfn.XLOOKUP(_xlfn.SINGLE(A:A),'Customer Name'!A:A,Table14_3[[#All],[Title]])</f>
        <v>Ms</v>
      </c>
      <c r="C453" s="32" t="str" cm="1">
        <f t="array" ref="C453">_xlfn.XLOOKUP(_xlfn.SINGLE(A:A),'Customer Name'!A:A,Table14_3[[#All],[First Name]])</f>
        <v>Xiao</v>
      </c>
      <c r="D453" s="32" t="str" cm="1">
        <f t="array" ref="D453">_xlfn.XLOOKUP(_xlfn.SINGLE(A:A),'Customer Name'!A:A,Table14_3[[#All],[Last Name]])</f>
        <v>Wang</v>
      </c>
      <c r="E453" s="32">
        <f>_xlfn.XLOOKUP(A:A,'Medical Examination'!A:A,'Medical Examination'!B:B)</f>
        <v>23.21</v>
      </c>
      <c r="F453" s="32">
        <f>_xlfn.XLOOKUP(A:A,'Medical Examination'!A:A,'Medical Examination'!C:C)</f>
        <v>6.76</v>
      </c>
      <c r="G453" s="33" t="str">
        <f>_xlfn.XLOOKUP(A:A,'Medical Examination'!A:A,'Medical Examination'!D:D)</f>
        <v>No</v>
      </c>
      <c r="H453" s="33" t="str">
        <f>_xlfn.XLOOKUP(A:A,'Medical Examination'!A:A,'Medical Examination'!E:E)</f>
        <v>No</v>
      </c>
      <c r="I453" s="33" t="str">
        <f>_xlfn.XLOOKUP(A:A,'Medical Examination'!A:A,'Medical Examination'!F:F)</f>
        <v>No</v>
      </c>
      <c r="J453" s="33">
        <f>_xlfn.XLOOKUP(A:A,'Medical Examination'!A:A,'Medical Examination'!G:G)</f>
        <v>0</v>
      </c>
      <c r="K453" s="33" t="str">
        <f>_xlfn.XLOOKUP(A:A,'Medical Examination'!A:A,'Medical Examination'!H:H)</f>
        <v>yes</v>
      </c>
      <c r="L453" s="32" t="str">
        <f>_xlfn.XLOOKUP(A:A,'Medical Examination'!A:A,'Medical Examination'!I:I)</f>
        <v>Normal Weight</v>
      </c>
      <c r="M453" s="31" t="str">
        <f>_xlfn.XLOOKUP(A:A,'Medical Examination'!A:A,'Medical Examination'!J:J)</f>
        <v>Diabetic</v>
      </c>
      <c r="N453" s="34">
        <f>_xlfn.XLOOKUP(Healthcare!A:A,Table4_2[Customer ID],Table4_2[Date of Birth])</f>
        <v>26100</v>
      </c>
      <c r="O453" s="35">
        <f>_xlfn.XLOOKUP(A:A,Table4_2[Customer ID],Table4_2[Charges])</f>
        <v>22218.11</v>
      </c>
      <c r="P453" s="33" t="str">
        <f>_xlfn.XLOOKUP(A:A,Table4_2[Customer ID],Table4_2[Hospital tier])</f>
        <v>tier - 2</v>
      </c>
      <c r="Q453" s="33" t="str">
        <f>_xlfn.XLOOKUP(A:A,'Hospital details'!A:A,'Hospital details'!F:F)</f>
        <v>tier - 3</v>
      </c>
      <c r="R453" s="33" t="str">
        <f>_xlfn.XLOOKUP(Healthcare!A:A,'Hospital details'!A:A,'Hospital details'!G:G)</f>
        <v>R1013</v>
      </c>
      <c r="S453" s="36">
        <f>_xlfn.XLOOKUP(A:A,'Hospital details'!A:A,'Hospital details'!H:H)</f>
        <v>51</v>
      </c>
      <c r="T453" s="8"/>
    </row>
    <row r="454" spans="1:20" ht="18" x14ac:dyDescent="0.35">
      <c r="A454" s="37" t="s">
        <v>458</v>
      </c>
      <c r="B454" s="31" t="str" cm="1">
        <f t="array" ref="B454">_xlfn.XLOOKUP(_xlfn.SINGLE(A:A),'Customer Name'!A:A,Table14_3[[#All],[Title]])</f>
        <v>Mr</v>
      </c>
      <c r="C454" s="32" t="str" cm="1">
        <f t="array" ref="C454">_xlfn.XLOOKUP(_xlfn.SINGLE(A:A),'Customer Name'!A:A,Table14_3[[#All],[First Name]])</f>
        <v>Harper L</v>
      </c>
      <c r="D454" s="32" t="str" cm="1">
        <f t="array" ref="D454">_xlfn.XLOOKUP(_xlfn.SINGLE(A:A),'Customer Name'!A:A,Table14_3[[#All],[Last Name]])</f>
        <v>Beasley</v>
      </c>
      <c r="E454" s="32">
        <f>_xlfn.XLOOKUP(A:A,'Medical Examination'!A:A,'Medical Examination'!B:B)</f>
        <v>23.98</v>
      </c>
      <c r="F454" s="32">
        <f>_xlfn.XLOOKUP(A:A,'Medical Examination'!A:A,'Medical Examination'!C:C)</f>
        <v>10.67</v>
      </c>
      <c r="G454" s="33" t="str">
        <f>_xlfn.XLOOKUP(A:A,'Medical Examination'!A:A,'Medical Examination'!D:D)</f>
        <v>No</v>
      </c>
      <c r="H454" s="33" t="str">
        <f>_xlfn.XLOOKUP(A:A,'Medical Examination'!A:A,'Medical Examination'!E:E)</f>
        <v>No</v>
      </c>
      <c r="I454" s="33" t="str">
        <f>_xlfn.XLOOKUP(A:A,'Medical Examination'!A:A,'Medical Examination'!F:F)</f>
        <v>No</v>
      </c>
      <c r="J454" s="33">
        <f>_xlfn.XLOOKUP(A:A,'Medical Examination'!A:A,'Medical Examination'!G:G)</f>
        <v>0</v>
      </c>
      <c r="K454" s="33" t="str">
        <f>_xlfn.XLOOKUP(A:A,'Medical Examination'!A:A,'Medical Examination'!H:H)</f>
        <v>No</v>
      </c>
      <c r="L454" s="32" t="str">
        <f>_xlfn.XLOOKUP(A:A,'Medical Examination'!A:A,'Medical Examination'!I:I)</f>
        <v>Normal Weight</v>
      </c>
      <c r="M454" s="31" t="str">
        <f>_xlfn.XLOOKUP(A:A,'Medical Examination'!A:A,'Medical Examination'!J:J)</f>
        <v>Diabetic</v>
      </c>
      <c r="N454" s="34">
        <f>_xlfn.XLOOKUP(Healthcare!A:A,Table4_2[Customer ID],Table4_2[Date of Birth])</f>
        <v>23978</v>
      </c>
      <c r="O454" s="35">
        <f>_xlfn.XLOOKUP(A:A,Table4_2[Customer ID],Table4_2[Charges])</f>
        <v>22192.44</v>
      </c>
      <c r="P454" s="33" t="str">
        <f>_xlfn.XLOOKUP(A:A,Table4_2[Customer ID],Table4_2[Hospital tier])</f>
        <v>tier - 3</v>
      </c>
      <c r="Q454" s="33" t="str">
        <f>_xlfn.XLOOKUP(A:A,'Hospital details'!A:A,'Hospital details'!F:F)</f>
        <v>tier - 1</v>
      </c>
      <c r="R454" s="33" t="str">
        <f>_xlfn.XLOOKUP(Healthcare!A:A,'Hospital details'!A:A,'Hospital details'!G:G)</f>
        <v>R1013</v>
      </c>
      <c r="S454" s="36">
        <f>_xlfn.XLOOKUP(A:A,'Hospital details'!A:A,'Hospital details'!H:H)</f>
        <v>57</v>
      </c>
      <c r="T454" s="8"/>
    </row>
    <row r="455" spans="1:20" ht="18" x14ac:dyDescent="0.35">
      <c r="A455" s="37" t="s">
        <v>459</v>
      </c>
      <c r="B455" s="31" t="str" cm="1">
        <f t="array" ref="B455">_xlfn.XLOOKUP(_xlfn.SINGLE(A:A),'Customer Name'!A:A,Table14_3[[#All],[Title]])</f>
        <v>Mr</v>
      </c>
      <c r="C455" s="32" t="str" cm="1">
        <f t="array" ref="C455">_xlfn.XLOOKUP(_xlfn.SINGLE(A:A),'Customer Name'!A:A,Table14_3[[#All],[First Name]])</f>
        <v>Nick</v>
      </c>
      <c r="D455" s="32" t="str" cm="1">
        <f t="array" ref="D455">_xlfn.XLOOKUP(_xlfn.SINGLE(A:A),'Customer Name'!A:A,Table14_3[[#All],[Last Name]])</f>
        <v>Bedbury</v>
      </c>
      <c r="E455" s="32">
        <f>_xlfn.XLOOKUP(A:A,'Medical Examination'!A:A,'Medical Examination'!B:B)</f>
        <v>30</v>
      </c>
      <c r="F455" s="32">
        <f>_xlfn.XLOOKUP(A:A,'Medical Examination'!A:A,'Medical Examination'!C:C)</f>
        <v>6.21</v>
      </c>
      <c r="G455" s="33" t="str">
        <f>_xlfn.XLOOKUP(A:A,'Medical Examination'!A:A,'Medical Examination'!D:D)</f>
        <v>No</v>
      </c>
      <c r="H455" s="33" t="str">
        <f>_xlfn.XLOOKUP(A:A,'Medical Examination'!A:A,'Medical Examination'!E:E)</f>
        <v>No</v>
      </c>
      <c r="I455" s="33" t="str">
        <f>_xlfn.XLOOKUP(A:A,'Medical Examination'!A:A,'Medical Examination'!F:F)</f>
        <v>No</v>
      </c>
      <c r="J455" s="33">
        <f>_xlfn.XLOOKUP(A:A,'Medical Examination'!A:A,'Medical Examination'!G:G)</f>
        <v>0</v>
      </c>
      <c r="K455" s="33" t="str">
        <f>_xlfn.XLOOKUP(A:A,'Medical Examination'!A:A,'Medical Examination'!H:H)</f>
        <v>yes</v>
      </c>
      <c r="L455" s="32" t="str">
        <f>_xlfn.XLOOKUP(A:A,'Medical Examination'!A:A,'Medical Examination'!I:I)</f>
        <v>Obesity</v>
      </c>
      <c r="M455" s="31" t="str">
        <f>_xlfn.XLOOKUP(A:A,'Medical Examination'!A:A,'Medical Examination'!J:J)</f>
        <v>Prediabetic</v>
      </c>
      <c r="N455" s="34">
        <f>_xlfn.XLOOKUP(Healthcare!A:A,Table4_2[Customer ID],Table4_2[Date of Birth])</f>
        <v>29476</v>
      </c>
      <c r="O455" s="35">
        <f>_xlfn.XLOOKUP(A:A,Table4_2[Customer ID],Table4_2[Charges])</f>
        <v>22144.03</v>
      </c>
      <c r="P455" s="33" t="str">
        <f>_xlfn.XLOOKUP(A:A,Table4_2[Customer ID],Table4_2[Hospital tier])</f>
        <v>tier - 2</v>
      </c>
      <c r="Q455" s="33" t="str">
        <f>_xlfn.XLOOKUP(A:A,'Hospital details'!A:A,'Hospital details'!F:F)</f>
        <v>tier - 2</v>
      </c>
      <c r="R455" s="33" t="str">
        <f>_xlfn.XLOOKUP(Healthcare!A:A,'Hospital details'!A:A,'Hospital details'!G:G)</f>
        <v>R1011</v>
      </c>
      <c r="S455" s="36">
        <f>_xlfn.XLOOKUP(A:A,'Hospital details'!A:A,'Hospital details'!H:H)</f>
        <v>42</v>
      </c>
      <c r="T455" s="8"/>
    </row>
    <row r="456" spans="1:20" ht="18" x14ac:dyDescent="0.35">
      <c r="A456" s="37" t="s">
        <v>460</v>
      </c>
      <c r="B456" s="31" t="str" cm="1">
        <f t="array" ref="B456">_xlfn.XLOOKUP(_xlfn.SINGLE(A:A),'Customer Name'!A:A,Table14_3[[#All],[Title]])</f>
        <v>Ms</v>
      </c>
      <c r="C456" s="32" t="str" cm="1">
        <f t="array" ref="C456">_xlfn.XLOOKUP(_xlfn.SINGLE(A:A),'Customer Name'!A:A,Table14_3[[#All],[First Name]])</f>
        <v>Scott</v>
      </c>
      <c r="D456" s="32" t="str" cm="1">
        <f t="array" ref="D456">_xlfn.XLOOKUP(_xlfn.SINGLE(A:A),'Customer Name'!A:A,Table14_3[[#All],[Last Name]])</f>
        <v>Stemberger</v>
      </c>
      <c r="E456" s="32">
        <f>_xlfn.XLOOKUP(A:A,'Medical Examination'!A:A,'Medical Examination'!B:B)</f>
        <v>17.350000000000001</v>
      </c>
      <c r="F456" s="32">
        <f>_xlfn.XLOOKUP(A:A,'Medical Examination'!A:A,'Medical Examination'!C:C)</f>
        <v>5.03</v>
      </c>
      <c r="G456" s="33" t="str">
        <f>_xlfn.XLOOKUP(A:A,'Medical Examination'!A:A,'Medical Examination'!D:D)</f>
        <v>yes</v>
      </c>
      <c r="H456" s="33" t="str">
        <f>_xlfn.XLOOKUP(A:A,'Medical Examination'!A:A,'Medical Examination'!E:E)</f>
        <v>No</v>
      </c>
      <c r="I456" s="33" t="str">
        <f>_xlfn.XLOOKUP(A:A,'Medical Examination'!A:A,'Medical Examination'!F:F)</f>
        <v>No</v>
      </c>
      <c r="J456" s="33">
        <f>_xlfn.XLOOKUP(A:A,'Medical Examination'!A:A,'Medical Examination'!G:G)</f>
        <v>0</v>
      </c>
      <c r="K456" s="33" t="str">
        <f>_xlfn.XLOOKUP(A:A,'Medical Examination'!A:A,'Medical Examination'!H:H)</f>
        <v>yes</v>
      </c>
      <c r="L456" s="32" t="str">
        <f>_xlfn.XLOOKUP(A:A,'Medical Examination'!A:A,'Medical Examination'!I:I)</f>
        <v>Under  Weight</v>
      </c>
      <c r="M456" s="31" t="str">
        <f>_xlfn.XLOOKUP(A:A,'Medical Examination'!A:A,'Medical Examination'!J:J)</f>
        <v>Normal</v>
      </c>
      <c r="N456" s="34">
        <f>_xlfn.XLOOKUP(Healthcare!A:A,Table4_2[Customer ID],Table4_2[Date of Birth])</f>
        <v>37131</v>
      </c>
      <c r="O456" s="35">
        <f>_xlfn.XLOOKUP(A:A,Table4_2[Customer ID],Table4_2[Charges])</f>
        <v>22097.62</v>
      </c>
      <c r="P456" s="33" t="str">
        <f>_xlfn.XLOOKUP(A:A,Table4_2[Customer ID],Table4_2[Hospital tier])</f>
        <v>tier - 3</v>
      </c>
      <c r="Q456" s="33" t="str">
        <f>_xlfn.XLOOKUP(A:A,'Hospital details'!A:A,'Hospital details'!F:F)</f>
        <v>tier - 1</v>
      </c>
      <c r="R456" s="33" t="str">
        <f>_xlfn.XLOOKUP(Healthcare!A:A,'Hospital details'!A:A,'Hospital details'!G:G)</f>
        <v>R1011</v>
      </c>
      <c r="S456" s="36">
        <f>_xlfn.XLOOKUP(A:A,'Hospital details'!A:A,'Hospital details'!H:H)</f>
        <v>21</v>
      </c>
      <c r="T456" s="8"/>
    </row>
    <row r="457" spans="1:20" ht="18" x14ac:dyDescent="0.35">
      <c r="A457" s="37" t="s">
        <v>461</v>
      </c>
      <c r="B457" s="31" t="str" cm="1">
        <f t="array" ref="B457">_xlfn.XLOOKUP(_xlfn.SINGLE(A:A),'Customer Name'!A:A,Table14_3[[#All],[Title]])</f>
        <v>Ms</v>
      </c>
      <c r="C457" s="32" t="str" cm="1">
        <f t="array" ref="C457">_xlfn.XLOOKUP(_xlfn.SINGLE(A:A),'Customer Name'!A:A,Table14_3[[#All],[First Name]])</f>
        <v>Wilson</v>
      </c>
      <c r="D457" s="32" t="str" cm="1">
        <f t="array" ref="D457">_xlfn.XLOOKUP(_xlfn.SINGLE(A:A),'Customer Name'!A:A,Table14_3[[#All],[Last Name]])</f>
        <v>Chebet</v>
      </c>
      <c r="E457" s="32">
        <f>_xlfn.XLOOKUP(A:A,'Medical Examination'!A:A,'Medical Examination'!B:B)</f>
        <v>22.704999999999998</v>
      </c>
      <c r="F457" s="32">
        <f>_xlfn.XLOOKUP(A:A,'Medical Examination'!A:A,'Medical Examination'!C:C)</f>
        <v>5.27</v>
      </c>
      <c r="G457" s="33" t="str">
        <f>_xlfn.XLOOKUP(A:A,'Medical Examination'!A:A,'Medical Examination'!D:D)</f>
        <v>No</v>
      </c>
      <c r="H457" s="33" t="str">
        <f>_xlfn.XLOOKUP(A:A,'Medical Examination'!A:A,'Medical Examination'!E:E)</f>
        <v>No</v>
      </c>
      <c r="I457" s="33" t="str">
        <f>_xlfn.XLOOKUP(A:A,'Medical Examination'!A:A,'Medical Examination'!F:F)</f>
        <v>No</v>
      </c>
      <c r="J457" s="33">
        <f>_xlfn.XLOOKUP(A:A,'Medical Examination'!A:A,'Medical Examination'!G:G)</f>
        <v>0</v>
      </c>
      <c r="K457" s="33" t="str">
        <f>_xlfn.XLOOKUP(A:A,'Medical Examination'!A:A,'Medical Examination'!H:H)</f>
        <v>No</v>
      </c>
      <c r="L457" s="32" t="str">
        <f>_xlfn.XLOOKUP(A:A,'Medical Examination'!A:A,'Medical Examination'!I:I)</f>
        <v>Normal Weight</v>
      </c>
      <c r="M457" s="31" t="str">
        <f>_xlfn.XLOOKUP(A:A,'Medical Examination'!A:A,'Medical Examination'!J:J)</f>
        <v>Normal</v>
      </c>
      <c r="N457" s="34">
        <f>_xlfn.XLOOKUP(Healthcare!A:A,Table4_2[Customer ID],Table4_2[Date of Birth])</f>
        <v>32795</v>
      </c>
      <c r="O457" s="35">
        <f>_xlfn.XLOOKUP(A:A,Table4_2[Customer ID],Table4_2[Charges])</f>
        <v>21984.47</v>
      </c>
      <c r="P457" s="33" t="str">
        <f>_xlfn.XLOOKUP(A:A,Table4_2[Customer ID],Table4_2[Hospital tier])</f>
        <v>tier - 3</v>
      </c>
      <c r="Q457" s="33" t="str">
        <f>_xlfn.XLOOKUP(A:A,'Hospital details'!A:A,'Hospital details'!F:F)</f>
        <v>tier - 1</v>
      </c>
      <c r="R457" s="33" t="str">
        <f>_xlfn.XLOOKUP(Healthcare!A:A,'Hospital details'!A:A,'Hospital details'!G:G)</f>
        <v>R1012</v>
      </c>
      <c r="S457" s="36">
        <f>_xlfn.XLOOKUP(A:A,'Hospital details'!A:A,'Hospital details'!H:H)</f>
        <v>33</v>
      </c>
      <c r="T457" s="8"/>
    </row>
    <row r="458" spans="1:20" ht="18" x14ac:dyDescent="0.35">
      <c r="A458" s="37" t="s">
        <v>462</v>
      </c>
      <c r="B458" s="31" t="str" cm="1">
        <f t="array" ref="B458">_xlfn.XLOOKUP(_xlfn.SINGLE(A:A),'Customer Name'!A:A,Table14_3[[#All],[Title]])</f>
        <v>Mr</v>
      </c>
      <c r="C458" s="32" t="str" cm="1">
        <f t="array" ref="C458">_xlfn.XLOOKUP(_xlfn.SINGLE(A:A),'Customer Name'!A:A,Table14_3[[#All],[First Name]])</f>
        <v>Lee</v>
      </c>
      <c r="D458" s="32" t="str" cm="1">
        <f t="array" ref="D458">_xlfn.XLOOKUP(_xlfn.SINGLE(A:A),'Customer Name'!A:A,Table14_3[[#All],[Last Name]])</f>
        <v>Muir</v>
      </c>
      <c r="E458" s="32">
        <f>_xlfn.XLOOKUP(A:A,'Medical Examination'!A:A,'Medical Examination'!B:B)</f>
        <v>25.41</v>
      </c>
      <c r="F458" s="32">
        <f>_xlfn.XLOOKUP(A:A,'Medical Examination'!A:A,'Medical Examination'!C:C)</f>
        <v>10.53</v>
      </c>
      <c r="G458" s="33" t="str">
        <f>_xlfn.XLOOKUP(A:A,'Medical Examination'!A:A,'Medical Examination'!D:D)</f>
        <v>yes</v>
      </c>
      <c r="H458" s="33" t="str">
        <f>_xlfn.XLOOKUP(A:A,'Medical Examination'!A:A,'Medical Examination'!E:E)</f>
        <v>No</v>
      </c>
      <c r="I458" s="33" t="str">
        <f>_xlfn.XLOOKUP(A:A,'Medical Examination'!A:A,'Medical Examination'!F:F)</f>
        <v>No</v>
      </c>
      <c r="J458" s="33">
        <f>_xlfn.XLOOKUP(A:A,'Medical Examination'!A:A,'Medical Examination'!G:G)</f>
        <v>1</v>
      </c>
      <c r="K458" s="33" t="str">
        <f>_xlfn.XLOOKUP(A:A,'Medical Examination'!A:A,'Medical Examination'!H:H)</f>
        <v>yes</v>
      </c>
      <c r="L458" s="32" t="str">
        <f>_xlfn.XLOOKUP(A:A,'Medical Examination'!A:A,'Medical Examination'!I:I)</f>
        <v>Overweight</v>
      </c>
      <c r="M458" s="31" t="str">
        <f>_xlfn.XLOOKUP(A:A,'Medical Examination'!A:A,'Medical Examination'!J:J)</f>
        <v>Diabetic</v>
      </c>
      <c r="N458" s="34">
        <f>_xlfn.XLOOKUP(Healthcare!A:A,Table4_2[Customer ID],Table4_2[Date of Birth])</f>
        <v>27747</v>
      </c>
      <c r="O458" s="35">
        <f>_xlfn.XLOOKUP(A:A,Table4_2[Customer ID],Table4_2[Charges])</f>
        <v>21978.68</v>
      </c>
      <c r="P458" s="33" t="str">
        <f>_xlfn.XLOOKUP(A:A,Table4_2[Customer ID],Table4_2[Hospital tier])</f>
        <v>tier - 3</v>
      </c>
      <c r="Q458" s="33" t="str">
        <f>_xlfn.XLOOKUP(A:A,'Hospital details'!A:A,'Hospital details'!F:F)</f>
        <v>tier - 3</v>
      </c>
      <c r="R458" s="33" t="str">
        <f>_xlfn.XLOOKUP(Healthcare!A:A,'Hospital details'!A:A,'Hospital details'!G:G)</f>
        <v>R1013</v>
      </c>
      <c r="S458" s="36">
        <f>_xlfn.XLOOKUP(A:A,'Hospital details'!A:A,'Hospital details'!H:H)</f>
        <v>47</v>
      </c>
      <c r="T458" s="8"/>
    </row>
    <row r="459" spans="1:20" ht="18" x14ac:dyDescent="0.35">
      <c r="A459" s="37" t="s">
        <v>463</v>
      </c>
      <c r="B459" s="31" t="str" cm="1">
        <f t="array" ref="B459">_xlfn.XLOOKUP(_xlfn.SINGLE(A:A),'Customer Name'!A:A,Table14_3[[#All],[Title]])</f>
        <v>Mr</v>
      </c>
      <c r="C459" s="32" t="str" cm="1">
        <f t="array" ref="C459">_xlfn.XLOOKUP(_xlfn.SINGLE(A:A),'Customer Name'!A:A,Table14_3[[#All],[First Name]])</f>
        <v>Shizhong</v>
      </c>
      <c r="D459" s="32" t="str" cm="1">
        <f t="array" ref="D459">_xlfn.XLOOKUP(_xlfn.SINGLE(A:A),'Customer Name'!A:A,Table14_3[[#All],[Last Name]])</f>
        <v>Yang</v>
      </c>
      <c r="E459" s="32">
        <f>_xlfn.XLOOKUP(A:A,'Medical Examination'!A:A,'Medical Examination'!B:B)</f>
        <v>18.23</v>
      </c>
      <c r="F459" s="32">
        <f>_xlfn.XLOOKUP(A:A,'Medical Examination'!A:A,'Medical Examination'!C:C)</f>
        <v>5.78</v>
      </c>
      <c r="G459" s="33" t="str">
        <f>_xlfn.XLOOKUP(A:A,'Medical Examination'!A:A,'Medical Examination'!D:D)</f>
        <v>No</v>
      </c>
      <c r="H459" s="33" t="str">
        <f>_xlfn.XLOOKUP(A:A,'Medical Examination'!A:A,'Medical Examination'!E:E)</f>
        <v>No</v>
      </c>
      <c r="I459" s="33" t="str">
        <f>_xlfn.XLOOKUP(A:A,'Medical Examination'!A:A,'Medical Examination'!F:F)</f>
        <v>Yes</v>
      </c>
      <c r="J459" s="33">
        <f>_xlfn.XLOOKUP(A:A,'Medical Examination'!A:A,'Medical Examination'!G:G)</f>
        <v>1</v>
      </c>
      <c r="K459" s="33" t="str">
        <f>_xlfn.XLOOKUP(A:A,'Medical Examination'!A:A,'Medical Examination'!H:H)</f>
        <v>yes</v>
      </c>
      <c r="L459" s="32" t="str">
        <f>_xlfn.XLOOKUP(A:A,'Medical Examination'!A:A,'Medical Examination'!I:I)</f>
        <v>Under  Weight</v>
      </c>
      <c r="M459" s="31" t="str">
        <f>_xlfn.XLOOKUP(A:A,'Medical Examination'!A:A,'Medical Examination'!J:J)</f>
        <v>Prediabetic</v>
      </c>
      <c r="N459" s="34">
        <f>_xlfn.XLOOKUP(Healthcare!A:A,Table4_2[Customer ID],Table4_2[Date of Birth])</f>
        <v>37892</v>
      </c>
      <c r="O459" s="35">
        <f>_xlfn.XLOOKUP(A:A,Table4_2[Customer ID],Table4_2[Charges])</f>
        <v>21882.400000000001</v>
      </c>
      <c r="P459" s="33" t="str">
        <f>_xlfn.XLOOKUP(A:A,Table4_2[Customer ID],Table4_2[Hospital tier])</f>
        <v>tier - 2</v>
      </c>
      <c r="Q459" s="33" t="str">
        <f>_xlfn.XLOOKUP(A:A,'Hospital details'!A:A,'Hospital details'!F:F)</f>
        <v>tier - 1</v>
      </c>
      <c r="R459" s="33" t="str">
        <f>_xlfn.XLOOKUP(Healthcare!A:A,'Hospital details'!A:A,'Hospital details'!G:G)</f>
        <v>R1011</v>
      </c>
      <c r="S459" s="36">
        <f>_xlfn.XLOOKUP(A:A,'Hospital details'!A:A,'Hospital details'!H:H)</f>
        <v>19</v>
      </c>
      <c r="T459" s="8"/>
    </row>
    <row r="460" spans="1:20" ht="18" x14ac:dyDescent="0.35">
      <c r="A460" s="37" t="s">
        <v>464</v>
      </c>
      <c r="B460" s="31" t="str" cm="1">
        <f t="array" ref="B460">_xlfn.XLOOKUP(_xlfn.SINGLE(A:A),'Customer Name'!A:A,Table14_3[[#All],[Title]])</f>
        <v>Ms</v>
      </c>
      <c r="C460" s="32" t="str" cm="1">
        <f t="array" ref="C460">_xlfn.XLOOKUP(_xlfn.SINGLE(A:A),'Customer Name'!A:A,Table14_3[[#All],[First Name]])</f>
        <v>Marie-Claire</v>
      </c>
      <c r="D460" s="32" t="str" cm="1">
        <f t="array" ref="D460">_xlfn.XLOOKUP(_xlfn.SINGLE(A:A),'Customer Name'!A:A,Table14_3[[#All],[Last Name]])</f>
        <v>Gravel</v>
      </c>
      <c r="E460" s="32">
        <f>_xlfn.XLOOKUP(A:A,'Medical Examination'!A:A,'Medical Examination'!B:B)</f>
        <v>24.7</v>
      </c>
      <c r="F460" s="32">
        <f>_xlfn.XLOOKUP(A:A,'Medical Examination'!A:A,'Medical Examination'!C:C)</f>
        <v>4.3600000000000003</v>
      </c>
      <c r="G460" s="33" t="str">
        <f>_xlfn.XLOOKUP(A:A,'Medical Examination'!A:A,'Medical Examination'!D:D)</f>
        <v>No</v>
      </c>
      <c r="H460" s="33" t="str">
        <f>_xlfn.XLOOKUP(A:A,'Medical Examination'!A:A,'Medical Examination'!E:E)</f>
        <v>No</v>
      </c>
      <c r="I460" s="33" t="str">
        <f>_xlfn.XLOOKUP(A:A,'Medical Examination'!A:A,'Medical Examination'!F:F)</f>
        <v>Yes</v>
      </c>
      <c r="J460" s="33">
        <f>_xlfn.XLOOKUP(A:A,'Medical Examination'!A:A,'Medical Examination'!G:G)</f>
        <v>1</v>
      </c>
      <c r="K460" s="33" t="str">
        <f>_xlfn.XLOOKUP(A:A,'Medical Examination'!A:A,'Medical Examination'!H:H)</f>
        <v>yes</v>
      </c>
      <c r="L460" s="32" t="str">
        <f>_xlfn.XLOOKUP(A:A,'Medical Examination'!A:A,'Medical Examination'!I:I)</f>
        <v>Normal Weight</v>
      </c>
      <c r="M460" s="31" t="str">
        <f>_xlfn.XLOOKUP(A:A,'Medical Examination'!A:A,'Medical Examination'!J:J)</f>
        <v>Normal</v>
      </c>
      <c r="N460" s="34">
        <f>_xlfn.XLOOKUP(Healthcare!A:A,Table4_2[Customer ID],Table4_2[Date of Birth])</f>
        <v>29084</v>
      </c>
      <c r="O460" s="35">
        <f>_xlfn.XLOOKUP(A:A,Table4_2[Customer ID],Table4_2[Charges])</f>
        <v>21880.82</v>
      </c>
      <c r="P460" s="33" t="str">
        <f>_xlfn.XLOOKUP(A:A,Table4_2[Customer ID],Table4_2[Hospital tier])</f>
        <v>tier - 3</v>
      </c>
      <c r="Q460" s="33" t="str">
        <f>_xlfn.XLOOKUP(A:A,'Hospital details'!A:A,'Hospital details'!F:F)</f>
        <v>tier - 1</v>
      </c>
      <c r="R460" s="33" t="str">
        <f>_xlfn.XLOOKUP(Healthcare!A:A,'Hospital details'!A:A,'Hospital details'!G:G)</f>
        <v>R1012</v>
      </c>
      <c r="S460" s="36">
        <f>_xlfn.XLOOKUP(A:A,'Hospital details'!A:A,'Hospital details'!H:H)</f>
        <v>43</v>
      </c>
      <c r="T460" s="8"/>
    </row>
    <row r="461" spans="1:20" ht="18" x14ac:dyDescent="0.35">
      <c r="A461" s="37" t="s">
        <v>465</v>
      </c>
      <c r="B461" s="31" t="str" cm="1">
        <f t="array" ref="B461">_xlfn.XLOOKUP(_xlfn.SINGLE(A:A),'Customer Name'!A:A,Table14_3[[#All],[Title]])</f>
        <v>Mr</v>
      </c>
      <c r="C461" s="32" t="str" cm="1">
        <f t="array" ref="C461">_xlfn.XLOOKUP(_xlfn.SINGLE(A:A),'Customer Name'!A:A,Table14_3[[#All],[First Name]])</f>
        <v>Todd J</v>
      </c>
      <c r="D461" s="32" t="str" cm="1">
        <f t="array" ref="D461">_xlfn.XLOOKUP(_xlfn.SINGLE(A:A),'Customer Name'!A:A,Table14_3[[#All],[Last Name]])</f>
        <v>Smith</v>
      </c>
      <c r="E461" s="32">
        <f>_xlfn.XLOOKUP(A:A,'Medical Examination'!A:A,'Medical Examination'!B:B)</f>
        <v>37.4</v>
      </c>
      <c r="F461" s="32">
        <f>_xlfn.XLOOKUP(A:A,'Medical Examination'!A:A,'Medical Examination'!C:C)</f>
        <v>9.7200000000000006</v>
      </c>
      <c r="G461" s="33" t="str">
        <f>_xlfn.XLOOKUP(A:A,'Medical Examination'!A:A,'Medical Examination'!D:D)</f>
        <v>yes</v>
      </c>
      <c r="H461" s="33" t="str">
        <f>_xlfn.XLOOKUP(A:A,'Medical Examination'!A:A,'Medical Examination'!E:E)</f>
        <v>No</v>
      </c>
      <c r="I461" s="33" t="str">
        <f>_xlfn.XLOOKUP(A:A,'Medical Examination'!A:A,'Medical Examination'!F:F)</f>
        <v>Yes</v>
      </c>
      <c r="J461" s="33">
        <f>_xlfn.XLOOKUP(A:A,'Medical Examination'!A:A,'Medical Examination'!G:G)</f>
        <v>1</v>
      </c>
      <c r="K461" s="33" t="str">
        <f>_xlfn.XLOOKUP(A:A,'Medical Examination'!A:A,'Medical Examination'!H:H)</f>
        <v>No</v>
      </c>
      <c r="L461" s="32" t="str">
        <f>_xlfn.XLOOKUP(A:A,'Medical Examination'!A:A,'Medical Examination'!I:I)</f>
        <v>Obesity</v>
      </c>
      <c r="M461" s="31" t="str">
        <f>_xlfn.XLOOKUP(A:A,'Medical Examination'!A:A,'Medical Examination'!J:J)</f>
        <v>Diabetic</v>
      </c>
      <c r="N461" s="34">
        <f>_xlfn.XLOOKUP(Healthcare!A:A,Table4_2[Customer ID],Table4_2[Date of Birth])</f>
        <v>23250</v>
      </c>
      <c r="O461" s="35">
        <f>_xlfn.XLOOKUP(A:A,Table4_2[Customer ID],Table4_2[Charges])</f>
        <v>21797</v>
      </c>
      <c r="P461" s="33" t="str">
        <f>_xlfn.XLOOKUP(A:A,Table4_2[Customer ID],Table4_2[Hospital tier])</f>
        <v>tier - 3</v>
      </c>
      <c r="Q461" s="33" t="str">
        <f>_xlfn.XLOOKUP(A:A,'Hospital details'!A:A,'Hospital details'!F:F)</f>
        <v>tier - 1</v>
      </c>
      <c r="R461" s="33" t="str">
        <f>_xlfn.XLOOKUP(Healthcare!A:A,'Hospital details'!A:A,'Hospital details'!G:G)</f>
        <v>R1011</v>
      </c>
      <c r="S461" s="36">
        <f>_xlfn.XLOOKUP(A:A,'Hospital details'!A:A,'Hospital details'!H:H)</f>
        <v>59</v>
      </c>
      <c r="T461" s="8"/>
    </row>
    <row r="462" spans="1:20" ht="18" x14ac:dyDescent="0.35">
      <c r="A462" s="37" t="s">
        <v>466</v>
      </c>
      <c r="B462" s="31" t="str" cm="1">
        <f t="array" ref="B462">_xlfn.XLOOKUP(_xlfn.SINGLE(A:A),'Customer Name'!A:A,Table14_3[[#All],[Title]])</f>
        <v>Mr</v>
      </c>
      <c r="C462" s="32" t="str" cm="1">
        <f t="array" ref="C462">_xlfn.XLOOKUP(_xlfn.SINGLE(A:A),'Customer Name'!A:A,Table14_3[[#All],[First Name]])</f>
        <v>Carolyn</v>
      </c>
      <c r="D462" s="32" t="str" cm="1">
        <f t="array" ref="D462">_xlfn.XLOOKUP(_xlfn.SINGLE(A:A),'Customer Name'!A:A,Table14_3[[#All],[Last Name]])</f>
        <v>Williams</v>
      </c>
      <c r="E462" s="32">
        <f>_xlfn.XLOOKUP(A:A,'Medical Examination'!A:A,'Medical Examination'!B:B)</f>
        <v>26.885000000000002</v>
      </c>
      <c r="F462" s="32">
        <f>_xlfn.XLOOKUP(A:A,'Medical Examination'!A:A,'Medical Examination'!C:C)</f>
        <v>5.18</v>
      </c>
      <c r="G462" s="33" t="str">
        <f>_xlfn.XLOOKUP(A:A,'Medical Examination'!A:A,'Medical Examination'!D:D)</f>
        <v>No</v>
      </c>
      <c r="H462" s="33" t="str">
        <f>_xlfn.XLOOKUP(A:A,'Medical Examination'!A:A,'Medical Examination'!E:E)</f>
        <v>No</v>
      </c>
      <c r="I462" s="33" t="str">
        <f>_xlfn.XLOOKUP(A:A,'Medical Examination'!A:A,'Medical Examination'!F:F)</f>
        <v>Yes</v>
      </c>
      <c r="J462" s="33">
        <f>_xlfn.XLOOKUP(A:A,'Medical Examination'!A:A,'Medical Examination'!G:G)</f>
        <v>1</v>
      </c>
      <c r="K462" s="33" t="str">
        <f>_xlfn.XLOOKUP(A:A,'Medical Examination'!A:A,'Medical Examination'!H:H)</f>
        <v>yes</v>
      </c>
      <c r="L462" s="32" t="str">
        <f>_xlfn.XLOOKUP(A:A,'Medical Examination'!A:A,'Medical Examination'!I:I)</f>
        <v>Overweight</v>
      </c>
      <c r="M462" s="31" t="str">
        <f>_xlfn.XLOOKUP(A:A,'Medical Examination'!A:A,'Medical Examination'!J:J)</f>
        <v>Normal</v>
      </c>
      <c r="N462" s="34">
        <f>_xlfn.XLOOKUP(Healthcare!A:A,Table4_2[Customer ID],Table4_2[Date of Birth])</f>
        <v>29126</v>
      </c>
      <c r="O462" s="35">
        <f>_xlfn.XLOOKUP(A:A,Table4_2[Customer ID],Table4_2[Charges])</f>
        <v>21774.32</v>
      </c>
      <c r="P462" s="33" t="str">
        <f>_xlfn.XLOOKUP(A:A,Table4_2[Customer ID],Table4_2[Hospital tier])</f>
        <v>tier - 3</v>
      </c>
      <c r="Q462" s="33" t="str">
        <f>_xlfn.XLOOKUP(A:A,'Hospital details'!A:A,'Hospital details'!F:F)</f>
        <v>tier - 2</v>
      </c>
      <c r="R462" s="33" t="str">
        <f>_xlfn.XLOOKUP(Healthcare!A:A,'Hospital details'!A:A,'Hospital details'!G:G)</f>
        <v>R1012</v>
      </c>
      <c r="S462" s="36">
        <f>_xlfn.XLOOKUP(A:A,'Hospital details'!A:A,'Hospital details'!H:H)</f>
        <v>43</v>
      </c>
      <c r="T462" s="8"/>
    </row>
    <row r="463" spans="1:20" ht="18" x14ac:dyDescent="0.35">
      <c r="A463" s="37" t="s">
        <v>467</v>
      </c>
      <c r="B463" s="31" t="str" cm="1">
        <f t="array" ref="B463">_xlfn.XLOOKUP(_xlfn.SINGLE(A:A),'Customer Name'!A:A,Table14_3[[#All],[Title]])</f>
        <v>Ms</v>
      </c>
      <c r="C463" s="32" t="str" cm="1">
        <f t="array" ref="C463">_xlfn.XLOOKUP(_xlfn.SINGLE(A:A),'Customer Name'!A:A,Table14_3[[#All],[First Name]])</f>
        <v>Lindsey</v>
      </c>
      <c r="D463" s="32" t="str" cm="1">
        <f t="array" ref="D463">_xlfn.XLOOKUP(_xlfn.SINGLE(A:A),'Customer Name'!A:A,Table14_3[[#All],[Last Name]])</f>
        <v>Meyer</v>
      </c>
      <c r="E463" s="32">
        <f>_xlfn.XLOOKUP(A:A,'Medical Examination'!A:A,'Medical Examination'!B:B)</f>
        <v>25.27</v>
      </c>
      <c r="F463" s="32">
        <f>_xlfn.XLOOKUP(A:A,'Medical Examination'!A:A,'Medical Examination'!C:C)</f>
        <v>5.29</v>
      </c>
      <c r="G463" s="33" t="str">
        <f>_xlfn.XLOOKUP(A:A,'Medical Examination'!A:A,'Medical Examination'!D:D)</f>
        <v>No</v>
      </c>
      <c r="H463" s="33" t="str">
        <f>_xlfn.XLOOKUP(A:A,'Medical Examination'!A:A,'Medical Examination'!E:E)</f>
        <v>No</v>
      </c>
      <c r="I463" s="33" t="str">
        <f>_xlfn.XLOOKUP(A:A,'Medical Examination'!A:A,'Medical Examination'!F:F)</f>
        <v>Yes</v>
      </c>
      <c r="J463" s="33">
        <f>_xlfn.XLOOKUP(A:A,'Medical Examination'!A:A,'Medical Examination'!G:G)</f>
        <v>1</v>
      </c>
      <c r="K463" s="33" t="str">
        <f>_xlfn.XLOOKUP(A:A,'Medical Examination'!A:A,'Medical Examination'!H:H)</f>
        <v>yes</v>
      </c>
      <c r="L463" s="32" t="str">
        <f>_xlfn.XLOOKUP(A:A,'Medical Examination'!A:A,'Medical Examination'!I:I)</f>
        <v>Overweight</v>
      </c>
      <c r="M463" s="31" t="str">
        <f>_xlfn.XLOOKUP(A:A,'Medical Examination'!A:A,'Medical Examination'!J:J)</f>
        <v>Normal</v>
      </c>
      <c r="N463" s="34">
        <f>_xlfn.XLOOKUP(Healthcare!A:A,Table4_2[Customer ID],Table4_2[Date of Birth])</f>
        <v>29118</v>
      </c>
      <c r="O463" s="35">
        <f>_xlfn.XLOOKUP(A:A,Table4_2[Customer ID],Table4_2[Charges])</f>
        <v>21771.34</v>
      </c>
      <c r="P463" s="33" t="str">
        <f>_xlfn.XLOOKUP(A:A,Table4_2[Customer ID],Table4_2[Hospital tier])</f>
        <v>tier - 3</v>
      </c>
      <c r="Q463" s="33" t="str">
        <f>_xlfn.XLOOKUP(A:A,'Hospital details'!A:A,'Hospital details'!F:F)</f>
        <v>tier - 1</v>
      </c>
      <c r="R463" s="33" t="str">
        <f>_xlfn.XLOOKUP(Healthcare!A:A,'Hospital details'!A:A,'Hospital details'!G:G)</f>
        <v>R1024</v>
      </c>
      <c r="S463" s="36">
        <f>_xlfn.XLOOKUP(A:A,'Hospital details'!A:A,'Hospital details'!H:H)</f>
        <v>43</v>
      </c>
      <c r="T463" s="8"/>
    </row>
    <row r="464" spans="1:20" ht="18" x14ac:dyDescent="0.35">
      <c r="A464" s="37" t="s">
        <v>468</v>
      </c>
      <c r="B464" s="31" t="str" cm="1">
        <f t="array" ref="B464">_xlfn.XLOOKUP(_xlfn.SINGLE(A:A),'Customer Name'!A:A,Table14_3[[#All],[Title]])</f>
        <v>Mr</v>
      </c>
      <c r="C464" s="32" t="str" cm="1">
        <f t="array" ref="C464">_xlfn.XLOOKUP(_xlfn.SINGLE(A:A),'Customer Name'!A:A,Table14_3[[#All],[First Name]])</f>
        <v>Marissa D</v>
      </c>
      <c r="D464" s="32" t="str" cm="1">
        <f t="array" ref="D464">_xlfn.XLOOKUP(_xlfn.SINGLE(A:A),'Customer Name'!A:A,Table14_3[[#All],[Last Name]])</f>
        <v>Jamieson</v>
      </c>
      <c r="E464" s="32">
        <f>_xlfn.XLOOKUP(A:A,'Medical Examination'!A:A,'Medical Examination'!B:B)</f>
        <v>23.655000000000001</v>
      </c>
      <c r="F464" s="32">
        <f>_xlfn.XLOOKUP(A:A,'Medical Examination'!A:A,'Medical Examination'!C:C)</f>
        <v>4.8600000000000003</v>
      </c>
      <c r="G464" s="33" t="str">
        <f>_xlfn.XLOOKUP(A:A,'Medical Examination'!A:A,'Medical Examination'!D:D)</f>
        <v>yes</v>
      </c>
      <c r="H464" s="33" t="str">
        <f>_xlfn.XLOOKUP(A:A,'Medical Examination'!A:A,'Medical Examination'!E:E)</f>
        <v>No</v>
      </c>
      <c r="I464" s="33" t="str">
        <f>_xlfn.XLOOKUP(A:A,'Medical Examination'!A:A,'Medical Examination'!F:F)</f>
        <v>No</v>
      </c>
      <c r="J464" s="33">
        <f>_xlfn.XLOOKUP(A:A,'Medical Examination'!A:A,'Medical Examination'!G:G)</f>
        <v>0</v>
      </c>
      <c r="K464" s="33" t="str">
        <f>_xlfn.XLOOKUP(A:A,'Medical Examination'!A:A,'Medical Examination'!H:H)</f>
        <v>yes</v>
      </c>
      <c r="L464" s="32" t="str">
        <f>_xlfn.XLOOKUP(A:A,'Medical Examination'!A:A,'Medical Examination'!I:I)</f>
        <v>Normal Weight</v>
      </c>
      <c r="M464" s="31" t="str">
        <f>_xlfn.XLOOKUP(A:A,'Medical Examination'!A:A,'Medical Examination'!J:J)</f>
        <v>Normal</v>
      </c>
      <c r="N464" s="34">
        <f>_xlfn.XLOOKUP(Healthcare!A:A,Table4_2[Customer ID],Table4_2[Date of Birth])</f>
        <v>27959</v>
      </c>
      <c r="O464" s="35">
        <f>_xlfn.XLOOKUP(A:A,Table4_2[Customer ID],Table4_2[Charges])</f>
        <v>21677.279999999999</v>
      </c>
      <c r="P464" s="33" t="str">
        <f>_xlfn.XLOOKUP(A:A,Table4_2[Customer ID],Table4_2[Hospital tier])</f>
        <v>tier - 3</v>
      </c>
      <c r="Q464" s="33" t="str">
        <f>_xlfn.XLOOKUP(A:A,'Hospital details'!A:A,'Hospital details'!F:F)</f>
        <v>tier - 1</v>
      </c>
      <c r="R464" s="33" t="str">
        <f>_xlfn.XLOOKUP(Healthcare!A:A,'Hospital details'!A:A,'Hospital details'!G:G)</f>
        <v>R1012</v>
      </c>
      <c r="S464" s="36">
        <f>_xlfn.XLOOKUP(A:A,'Hospital details'!A:A,'Hospital details'!H:H)</f>
        <v>46</v>
      </c>
      <c r="T464" s="8"/>
    </row>
    <row r="465" spans="1:20" ht="18" x14ac:dyDescent="0.35">
      <c r="A465" s="37" t="s">
        <v>469</v>
      </c>
      <c r="B465" s="31" t="str" cm="1">
        <f t="array" ref="B465">_xlfn.XLOOKUP(_xlfn.SINGLE(A:A),'Customer Name'!A:A,Table14_3[[#All],[Title]])</f>
        <v>Mr</v>
      </c>
      <c r="C465" s="32" t="str" cm="1">
        <f t="array" ref="C465">_xlfn.XLOOKUP(_xlfn.SINGLE(A:A),'Customer Name'!A:A,Table14_3[[#All],[First Name]])</f>
        <v>Jean Luc</v>
      </c>
      <c r="D465" s="32" t="str" cm="1">
        <f t="array" ref="D465">_xlfn.XLOOKUP(_xlfn.SINGLE(A:A),'Customer Name'!A:A,Table14_3[[#All],[Last Name]])</f>
        <v>Dufeal</v>
      </c>
      <c r="E465" s="32">
        <f>_xlfn.XLOOKUP(A:A,'Medical Examination'!A:A,'Medical Examination'!B:B)</f>
        <v>55.05</v>
      </c>
      <c r="F465" s="32">
        <f>_xlfn.XLOOKUP(A:A,'Medical Examination'!A:A,'Medical Examination'!C:C)</f>
        <v>7.66</v>
      </c>
      <c r="G465" s="33" t="str">
        <f>_xlfn.XLOOKUP(A:A,'Medical Examination'!A:A,'Medical Examination'!D:D)</f>
        <v>No</v>
      </c>
      <c r="H465" s="33" t="str">
        <f>_xlfn.XLOOKUP(A:A,'Medical Examination'!A:A,'Medical Examination'!E:E)</f>
        <v>No</v>
      </c>
      <c r="I465" s="33" t="str">
        <f>_xlfn.XLOOKUP(A:A,'Medical Examination'!A:A,'Medical Examination'!F:F)</f>
        <v>No</v>
      </c>
      <c r="J465" s="33">
        <f>_xlfn.XLOOKUP(A:A,'Medical Examination'!A:A,'Medical Examination'!G:G)</f>
        <v>0</v>
      </c>
      <c r="K465" s="33" t="str">
        <f>_xlfn.XLOOKUP(A:A,'Medical Examination'!A:A,'Medical Examination'!H:H)</f>
        <v>No</v>
      </c>
      <c r="L465" s="32" t="str">
        <f>_xlfn.XLOOKUP(A:A,'Medical Examination'!A:A,'Medical Examination'!I:I)</f>
        <v>Obesity</v>
      </c>
      <c r="M465" s="31" t="str">
        <f>_xlfn.XLOOKUP(A:A,'Medical Examination'!A:A,'Medical Examination'!J:J)</f>
        <v>Diabetic</v>
      </c>
      <c r="N465" s="34">
        <f>_xlfn.XLOOKUP(Healthcare!A:A,Table4_2[Customer ID],Table4_2[Date of Birth])</f>
        <v>22966</v>
      </c>
      <c r="O465" s="35">
        <f>_xlfn.XLOOKUP(A:A,Table4_2[Customer ID],Table4_2[Charges])</f>
        <v>21661.16</v>
      </c>
      <c r="P465" s="33" t="str">
        <f>_xlfn.XLOOKUP(A:A,Table4_2[Customer ID],Table4_2[Hospital tier])</f>
        <v>tier - 2</v>
      </c>
      <c r="Q465" s="33" t="str">
        <f>_xlfn.XLOOKUP(A:A,'Hospital details'!A:A,'Hospital details'!F:F)</f>
        <v>tier - 2</v>
      </c>
      <c r="R465" s="33" t="str">
        <f>_xlfn.XLOOKUP(Healthcare!A:A,'Hospital details'!A:A,'Hospital details'!G:G)</f>
        <v>R1012</v>
      </c>
      <c r="S465" s="36">
        <f>_xlfn.XLOOKUP(A:A,'Hospital details'!A:A,'Hospital details'!H:H)</f>
        <v>60</v>
      </c>
      <c r="T465" s="8"/>
    </row>
    <row r="466" spans="1:20" ht="18" x14ac:dyDescent="0.35">
      <c r="A466" s="37" t="s">
        <v>470</v>
      </c>
      <c r="B466" s="31" t="str" cm="1">
        <f t="array" ref="B466">_xlfn.XLOOKUP(_xlfn.SINGLE(A:A),'Customer Name'!A:A,Table14_3[[#All],[Title]])</f>
        <v>Ms</v>
      </c>
      <c r="C466" s="32" t="str" cm="1">
        <f t="array" ref="C466">_xlfn.XLOOKUP(_xlfn.SINGLE(A:A),'Customer Name'!A:A,Table14_3[[#All],[First Name]])</f>
        <v>Danielle</v>
      </c>
      <c r="D466" s="32" t="str" cm="1">
        <f t="array" ref="D466">_xlfn.XLOOKUP(_xlfn.SINGLE(A:A),'Customer Name'!A:A,Table14_3[[#All],[Last Name]])</f>
        <v>Sansonetti</v>
      </c>
      <c r="E466" s="32">
        <f>_xlfn.XLOOKUP(A:A,'Medical Examination'!A:A,'Medical Examination'!B:B)</f>
        <v>24.89</v>
      </c>
      <c r="F466" s="32">
        <f>_xlfn.XLOOKUP(A:A,'Medical Examination'!A:A,'Medical Examination'!C:C)</f>
        <v>6.1</v>
      </c>
      <c r="G466" s="33" t="str">
        <f>_xlfn.XLOOKUP(A:A,'Medical Examination'!A:A,'Medical Examination'!D:D)</f>
        <v>yes</v>
      </c>
      <c r="H466" s="33" t="str">
        <f>_xlfn.XLOOKUP(A:A,'Medical Examination'!A:A,'Medical Examination'!E:E)</f>
        <v>No</v>
      </c>
      <c r="I466" s="33" t="str">
        <f>_xlfn.XLOOKUP(A:A,'Medical Examination'!A:A,'Medical Examination'!F:F)</f>
        <v>Yes</v>
      </c>
      <c r="J466" s="33">
        <f>_xlfn.XLOOKUP(A:A,'Medical Examination'!A:A,'Medical Examination'!G:G)</f>
        <v>1</v>
      </c>
      <c r="K466" s="33" t="str">
        <f>_xlfn.XLOOKUP(A:A,'Medical Examination'!A:A,'Medical Examination'!H:H)</f>
        <v>yes</v>
      </c>
      <c r="L466" s="32" t="str">
        <f>_xlfn.XLOOKUP(A:A,'Medical Examination'!A:A,'Medical Examination'!I:I)</f>
        <v>Normal Weight</v>
      </c>
      <c r="M466" s="31" t="str">
        <f>_xlfn.XLOOKUP(A:A,'Medical Examination'!A:A,'Medical Examination'!J:J)</f>
        <v>Prediabetic</v>
      </c>
      <c r="N466" s="34">
        <f>_xlfn.XLOOKUP(Healthcare!A:A,Table4_2[Customer ID],Table4_2[Date of Birth])</f>
        <v>30675</v>
      </c>
      <c r="O466" s="35">
        <f>_xlfn.XLOOKUP(A:A,Table4_2[Customer ID],Table4_2[Charges])</f>
        <v>21659.93</v>
      </c>
      <c r="P466" s="33" t="str">
        <f>_xlfn.XLOOKUP(A:A,Table4_2[Customer ID],Table4_2[Hospital tier])</f>
        <v>tier - 3</v>
      </c>
      <c r="Q466" s="33" t="str">
        <f>_xlfn.XLOOKUP(A:A,'Hospital details'!A:A,'Hospital details'!F:F)</f>
        <v>tier - 3</v>
      </c>
      <c r="R466" s="33" t="str">
        <f>_xlfn.XLOOKUP(Healthcare!A:A,'Hospital details'!A:A,'Hospital details'!G:G)</f>
        <v>R1024</v>
      </c>
      <c r="S466" s="36">
        <f>_xlfn.XLOOKUP(A:A,'Hospital details'!A:A,'Hospital details'!H:H)</f>
        <v>39</v>
      </c>
      <c r="T466" s="8"/>
    </row>
    <row r="467" spans="1:20" ht="18" x14ac:dyDescent="0.35">
      <c r="A467" s="37" t="s">
        <v>471</v>
      </c>
      <c r="B467" s="31" t="str" cm="1">
        <f t="array" ref="B467">_xlfn.XLOOKUP(_xlfn.SINGLE(A:A),'Customer Name'!A:A,Table14_3[[#All],[Title]])</f>
        <v>Ms</v>
      </c>
      <c r="C467" s="32" t="str" cm="1">
        <f t="array" ref="C467">_xlfn.XLOOKUP(_xlfn.SINGLE(A:A),'Customer Name'!A:A,Table14_3[[#All],[First Name]])</f>
        <v>Jim</v>
      </c>
      <c r="D467" s="32" t="str" cm="1">
        <f t="array" ref="D467">_xlfn.XLOOKUP(_xlfn.SINGLE(A:A),'Customer Name'!A:A,Table14_3[[#All],[Last Name]])</f>
        <v>Koneazny</v>
      </c>
      <c r="E467" s="32">
        <f>_xlfn.XLOOKUP(A:A,'Medical Examination'!A:A,'Medical Examination'!B:B)</f>
        <v>18.715</v>
      </c>
      <c r="F467" s="32">
        <f>_xlfn.XLOOKUP(A:A,'Medical Examination'!A:A,'Medical Examination'!C:C)</f>
        <v>4.4400000000000004</v>
      </c>
      <c r="G467" s="33" t="str">
        <f>_xlfn.XLOOKUP(A:A,'Medical Examination'!A:A,'Medical Examination'!D:D)</f>
        <v>No</v>
      </c>
      <c r="H467" s="33" t="str">
        <f>_xlfn.XLOOKUP(A:A,'Medical Examination'!A:A,'Medical Examination'!E:E)</f>
        <v>No</v>
      </c>
      <c r="I467" s="33" t="str">
        <f>_xlfn.XLOOKUP(A:A,'Medical Examination'!A:A,'Medical Examination'!F:F)</f>
        <v>No</v>
      </c>
      <c r="J467" s="33">
        <f>_xlfn.XLOOKUP(A:A,'Medical Examination'!A:A,'Medical Examination'!G:G)</f>
        <v>0</v>
      </c>
      <c r="K467" s="33" t="str">
        <f>_xlfn.XLOOKUP(A:A,'Medical Examination'!A:A,'Medical Examination'!H:H)</f>
        <v>No</v>
      </c>
      <c r="L467" s="32" t="str">
        <f>_xlfn.XLOOKUP(A:A,'Medical Examination'!A:A,'Medical Examination'!I:I)</f>
        <v>Normal Weight</v>
      </c>
      <c r="M467" s="31" t="str">
        <f>_xlfn.XLOOKUP(A:A,'Medical Examination'!A:A,'Medical Examination'!J:J)</f>
        <v>Normal</v>
      </c>
      <c r="N467" s="34">
        <f>_xlfn.XLOOKUP(Healthcare!A:A,Table4_2[Customer ID],Table4_2[Date of Birth])</f>
        <v>36323</v>
      </c>
      <c r="O467" s="35">
        <f>_xlfn.XLOOKUP(A:A,Table4_2[Customer ID],Table4_2[Charges])</f>
        <v>21595.38</v>
      </c>
      <c r="P467" s="33" t="str">
        <f>_xlfn.XLOOKUP(A:A,Table4_2[Customer ID],Table4_2[Hospital tier])</f>
        <v>tier - 2</v>
      </c>
      <c r="Q467" s="33" t="str">
        <f>_xlfn.XLOOKUP(A:A,'Hospital details'!A:A,'Hospital details'!F:F)</f>
        <v>tier - 3</v>
      </c>
      <c r="R467" s="33" t="str">
        <f>_xlfn.XLOOKUP(Healthcare!A:A,'Hospital details'!A:A,'Hospital details'!G:G)</f>
        <v>R1012</v>
      </c>
      <c r="S467" s="36">
        <f>_xlfn.XLOOKUP(A:A,'Hospital details'!A:A,'Hospital details'!H:H)</f>
        <v>23</v>
      </c>
      <c r="T467" s="8"/>
    </row>
    <row r="468" spans="1:20" ht="18" x14ac:dyDescent="0.35">
      <c r="A468" s="37" t="s">
        <v>472</v>
      </c>
      <c r="B468" s="31" t="str" cm="1">
        <f t="array" ref="B468">_xlfn.XLOOKUP(_xlfn.SINGLE(A:A),'Customer Name'!A:A,Table14_3[[#All],[Title]])</f>
        <v>Mr</v>
      </c>
      <c r="C468" s="32" t="str" cm="1">
        <f t="array" ref="C468">_xlfn.XLOOKUP(_xlfn.SINGLE(A:A),'Customer Name'!A:A,Table14_3[[#All],[First Name]])</f>
        <v>Matthew T</v>
      </c>
      <c r="D468" s="32" t="str" cm="1">
        <f t="array" ref="D468">_xlfn.XLOOKUP(_xlfn.SINGLE(A:A),'Customer Name'!A:A,Table14_3[[#All],[Last Name]])</f>
        <v>Johnson</v>
      </c>
      <c r="E468" s="32">
        <f>_xlfn.XLOOKUP(A:A,'Medical Examination'!A:A,'Medical Examination'!B:B)</f>
        <v>28.12</v>
      </c>
      <c r="F468" s="32">
        <f>_xlfn.XLOOKUP(A:A,'Medical Examination'!A:A,'Medical Examination'!C:C)</f>
        <v>6.15</v>
      </c>
      <c r="G468" s="33" t="str">
        <f>_xlfn.XLOOKUP(A:A,'Medical Examination'!A:A,'Medical Examination'!D:D)</f>
        <v>No</v>
      </c>
      <c r="H468" s="33" t="str">
        <f>_xlfn.XLOOKUP(A:A,'Medical Examination'!A:A,'Medical Examination'!E:E)</f>
        <v>No</v>
      </c>
      <c r="I468" s="33" t="str">
        <f>_xlfn.XLOOKUP(A:A,'Medical Examination'!A:A,'Medical Examination'!F:F)</f>
        <v>No</v>
      </c>
      <c r="J468" s="33">
        <f>_xlfn.XLOOKUP(A:A,'Medical Examination'!A:A,'Medical Examination'!G:G)</f>
        <v>0</v>
      </c>
      <c r="K468" s="33" t="str">
        <f>_xlfn.XLOOKUP(A:A,'Medical Examination'!A:A,'Medical Examination'!H:H)</f>
        <v>yes</v>
      </c>
      <c r="L468" s="32" t="str">
        <f>_xlfn.XLOOKUP(A:A,'Medical Examination'!A:A,'Medical Examination'!I:I)</f>
        <v>Overweight</v>
      </c>
      <c r="M468" s="31" t="str">
        <f>_xlfn.XLOOKUP(A:A,'Medical Examination'!A:A,'Medical Examination'!J:J)</f>
        <v>Prediabetic</v>
      </c>
      <c r="N468" s="34">
        <f>_xlfn.XLOOKUP(Healthcare!A:A,Table4_2[Customer ID],Table4_2[Date of Birth])</f>
        <v>33198</v>
      </c>
      <c r="O468" s="35">
        <f>_xlfn.XLOOKUP(A:A,Table4_2[Customer ID],Table4_2[Charges])</f>
        <v>21472.48</v>
      </c>
      <c r="P468" s="33" t="str">
        <f>_xlfn.XLOOKUP(A:A,Table4_2[Customer ID],Table4_2[Hospital tier])</f>
        <v>tier - 2</v>
      </c>
      <c r="Q468" s="33" t="str">
        <f>_xlfn.XLOOKUP(A:A,'Hospital details'!A:A,'Hospital details'!F:F)</f>
        <v>tier - 2</v>
      </c>
      <c r="R468" s="33" t="str">
        <f>_xlfn.XLOOKUP(Healthcare!A:A,'Hospital details'!A:A,'Hospital details'!G:G)</f>
        <v>R1012</v>
      </c>
      <c r="S468" s="36">
        <f>_xlfn.XLOOKUP(A:A,'Hospital details'!A:A,'Hospital details'!H:H)</f>
        <v>32</v>
      </c>
      <c r="T468" s="8"/>
    </row>
    <row r="469" spans="1:20" ht="18" x14ac:dyDescent="0.35">
      <c r="A469" s="37" t="s">
        <v>473</v>
      </c>
      <c r="B469" s="31" t="str" cm="1">
        <f t="array" ref="B469">_xlfn.XLOOKUP(_xlfn.SINGLE(A:A),'Customer Name'!A:A,Table14_3[[#All],[Title]])</f>
        <v>Mr</v>
      </c>
      <c r="C469" s="32" t="str" cm="1">
        <f t="array" ref="C469">_xlfn.XLOOKUP(_xlfn.SINGLE(A:A),'Customer Name'!A:A,Table14_3[[#All],[First Name]])</f>
        <v>Rachel L</v>
      </c>
      <c r="D469" s="32" t="str" cm="1">
        <f t="array" ref="D469">_xlfn.XLOOKUP(_xlfn.SINGLE(A:A),'Customer Name'!A:A,Table14_3[[#All],[Last Name]])</f>
        <v>Glasson</v>
      </c>
      <c r="E469" s="32">
        <f>_xlfn.XLOOKUP(A:A,'Medical Examination'!A:A,'Medical Examination'!B:B)</f>
        <v>26.6</v>
      </c>
      <c r="F469" s="32">
        <f>_xlfn.XLOOKUP(A:A,'Medical Examination'!A:A,'Medical Examination'!C:C)</f>
        <v>4.53</v>
      </c>
      <c r="G469" s="33" t="str">
        <f>_xlfn.XLOOKUP(A:A,'Medical Examination'!A:A,'Medical Examination'!D:D)</f>
        <v>No</v>
      </c>
      <c r="H469" s="33" t="str">
        <f>_xlfn.XLOOKUP(A:A,'Medical Examination'!A:A,'Medical Examination'!E:E)</f>
        <v>No</v>
      </c>
      <c r="I469" s="33" t="str">
        <f>_xlfn.XLOOKUP(A:A,'Medical Examination'!A:A,'Medical Examination'!F:F)</f>
        <v>No</v>
      </c>
      <c r="J469" s="33">
        <f>_xlfn.XLOOKUP(A:A,'Medical Examination'!A:A,'Medical Examination'!G:G)</f>
        <v>0</v>
      </c>
      <c r="K469" s="33" t="str">
        <f>_xlfn.XLOOKUP(A:A,'Medical Examination'!A:A,'Medical Examination'!H:H)</f>
        <v>yes</v>
      </c>
      <c r="L469" s="32" t="str">
        <f>_xlfn.XLOOKUP(A:A,'Medical Examination'!A:A,'Medical Examination'!I:I)</f>
        <v>Overweight</v>
      </c>
      <c r="M469" s="31" t="str">
        <f>_xlfn.XLOOKUP(A:A,'Medical Examination'!A:A,'Medical Examination'!J:J)</f>
        <v>Normal</v>
      </c>
      <c r="N469" s="34">
        <f>_xlfn.XLOOKUP(Healthcare!A:A,Table4_2[Customer ID],Table4_2[Date of Birth])</f>
        <v>29468</v>
      </c>
      <c r="O469" s="35">
        <f>_xlfn.XLOOKUP(A:A,Table4_2[Customer ID],Table4_2[Charges])</f>
        <v>21348.71</v>
      </c>
      <c r="P469" s="33" t="str">
        <f>_xlfn.XLOOKUP(A:A,Table4_2[Customer ID],Table4_2[Hospital tier])</f>
        <v>tier - 2</v>
      </c>
      <c r="Q469" s="33" t="str">
        <f>_xlfn.XLOOKUP(A:A,'Hospital details'!A:A,'Hospital details'!F:F)</f>
        <v>tier - 1</v>
      </c>
      <c r="R469" s="33" t="str">
        <f>_xlfn.XLOOKUP(Healthcare!A:A,'Hospital details'!A:A,'Hospital details'!G:G)</f>
        <v>R1012</v>
      </c>
      <c r="S469" s="36">
        <f>_xlfn.XLOOKUP(A:A,'Hospital details'!A:A,'Hospital details'!H:H)</f>
        <v>42</v>
      </c>
      <c r="T469" s="8"/>
    </row>
    <row r="470" spans="1:20" ht="18" x14ac:dyDescent="0.35">
      <c r="A470" s="37" t="s">
        <v>474</v>
      </c>
      <c r="B470" s="31" t="str" cm="1">
        <f t="array" ref="B470">_xlfn.XLOOKUP(_xlfn.SINGLE(A:A),'Customer Name'!A:A,Table14_3[[#All],[Title]])</f>
        <v>Ms</v>
      </c>
      <c r="C470" s="32" t="str" cm="1">
        <f t="array" ref="C470">_xlfn.XLOOKUP(_xlfn.SINGLE(A:A),'Customer Name'!A:A,Table14_3[[#All],[First Name]])</f>
        <v>Corina</v>
      </c>
      <c r="D470" s="32" t="str" cm="1">
        <f t="array" ref="D470">_xlfn.XLOOKUP(_xlfn.SINGLE(A:A),'Customer Name'!A:A,Table14_3[[#All],[Last Name]])</f>
        <v>Canitz</v>
      </c>
      <c r="E470" s="32">
        <f>_xlfn.XLOOKUP(A:A,'Medical Examination'!A:A,'Medical Examination'!B:B)</f>
        <v>30.114999999999998</v>
      </c>
      <c r="F470" s="32">
        <f>_xlfn.XLOOKUP(A:A,'Medical Examination'!A:A,'Medical Examination'!C:C)</f>
        <v>5.48</v>
      </c>
      <c r="G470" s="33" t="str">
        <f>_xlfn.XLOOKUP(A:A,'Medical Examination'!A:A,'Medical Examination'!D:D)</f>
        <v>No</v>
      </c>
      <c r="H470" s="33" t="str">
        <f>_xlfn.XLOOKUP(A:A,'Medical Examination'!A:A,'Medical Examination'!E:E)</f>
        <v>yes</v>
      </c>
      <c r="I470" s="33" t="str">
        <f>_xlfn.XLOOKUP(A:A,'Medical Examination'!A:A,'Medical Examination'!F:F)</f>
        <v>No</v>
      </c>
      <c r="J470" s="33">
        <f>_xlfn.XLOOKUP(A:A,'Medical Examination'!A:A,'Medical Examination'!G:G)</f>
        <v>1</v>
      </c>
      <c r="K470" s="33" t="str">
        <f>_xlfn.XLOOKUP(A:A,'Medical Examination'!A:A,'Medical Examination'!H:H)</f>
        <v>No</v>
      </c>
      <c r="L470" s="32" t="str">
        <f>_xlfn.XLOOKUP(A:A,'Medical Examination'!A:A,'Medical Examination'!I:I)</f>
        <v>Obesity</v>
      </c>
      <c r="M470" s="31" t="str">
        <f>_xlfn.XLOOKUP(A:A,'Medical Examination'!A:A,'Medical Examination'!J:J)</f>
        <v>Normal</v>
      </c>
      <c r="N470" s="34">
        <f>_xlfn.XLOOKUP(Healthcare!A:A,Table4_2[Customer ID],Table4_2[Date of Birth])</f>
        <v>38203</v>
      </c>
      <c r="O470" s="35">
        <f>_xlfn.XLOOKUP(A:A,Table4_2[Customer ID],Table4_2[Charges])</f>
        <v>21344.85</v>
      </c>
      <c r="P470" s="33" t="str">
        <f>_xlfn.XLOOKUP(A:A,Table4_2[Customer ID],Table4_2[Hospital tier])</f>
        <v>tier - 3</v>
      </c>
      <c r="Q470" s="33" t="str">
        <f>_xlfn.XLOOKUP(A:A,'Hospital details'!A:A,'Hospital details'!F:F)</f>
        <v>tier - 1</v>
      </c>
      <c r="R470" s="33" t="str">
        <f>_xlfn.XLOOKUP(Healthcare!A:A,'Hospital details'!A:A,'Hospital details'!G:G)</f>
        <v>R1024</v>
      </c>
      <c r="S470" s="36">
        <f>_xlfn.XLOOKUP(A:A,'Hospital details'!A:A,'Hospital details'!H:H)</f>
        <v>18</v>
      </c>
      <c r="T470" s="8"/>
    </row>
    <row r="471" spans="1:20" ht="18" x14ac:dyDescent="0.35">
      <c r="A471" s="37" t="s">
        <v>475</v>
      </c>
      <c r="B471" s="31" t="str" cm="1">
        <f t="array" ref="B471">_xlfn.XLOOKUP(_xlfn.SINGLE(A:A),'Customer Name'!A:A,Table14_3[[#All],[Title]])</f>
        <v>Mr</v>
      </c>
      <c r="C471" s="32" t="str" cm="1">
        <f t="array" ref="C471">_xlfn.XLOOKUP(_xlfn.SINGLE(A:A),'Customer Name'!A:A,Table14_3[[#All],[First Name]])</f>
        <v>Guannan</v>
      </c>
      <c r="D471" s="32" t="str" cm="1">
        <f t="array" ref="D471">_xlfn.XLOOKUP(_xlfn.SINGLE(A:A),'Customer Name'!A:A,Table14_3[[#All],[Last Name]])</f>
        <v>Li</v>
      </c>
      <c r="E471" s="32">
        <f>_xlfn.XLOOKUP(A:A,'Medical Examination'!A:A,'Medical Examination'!B:B)</f>
        <v>24.605</v>
      </c>
      <c r="F471" s="32">
        <f>_xlfn.XLOOKUP(A:A,'Medical Examination'!A:A,'Medical Examination'!C:C)</f>
        <v>5.48</v>
      </c>
      <c r="G471" s="33" t="str">
        <f>_xlfn.XLOOKUP(A:A,'Medical Examination'!A:A,'Medical Examination'!D:D)</f>
        <v>No</v>
      </c>
      <c r="H471" s="33" t="str">
        <f>_xlfn.XLOOKUP(A:A,'Medical Examination'!A:A,'Medical Examination'!E:E)</f>
        <v>No</v>
      </c>
      <c r="I471" s="33" t="str">
        <f>_xlfn.XLOOKUP(A:A,'Medical Examination'!A:A,'Medical Examination'!F:F)</f>
        <v>No</v>
      </c>
      <c r="J471" s="33">
        <f>_xlfn.XLOOKUP(A:A,'Medical Examination'!A:A,'Medical Examination'!G:G)</f>
        <v>0</v>
      </c>
      <c r="K471" s="33" t="str">
        <f>_xlfn.XLOOKUP(A:A,'Medical Examination'!A:A,'Medical Examination'!H:H)</f>
        <v>yes</v>
      </c>
      <c r="L471" s="32" t="str">
        <f>_xlfn.XLOOKUP(A:A,'Medical Examination'!A:A,'Medical Examination'!I:I)</f>
        <v>Normal Weight</v>
      </c>
      <c r="M471" s="31" t="str">
        <f>_xlfn.XLOOKUP(A:A,'Medical Examination'!A:A,'Medical Examination'!J:J)</f>
        <v>Normal</v>
      </c>
      <c r="N471" s="34">
        <f>_xlfn.XLOOKUP(Healthcare!A:A,Table4_2[Customer ID],Table4_2[Date of Birth])</f>
        <v>29565</v>
      </c>
      <c r="O471" s="35">
        <f>_xlfn.XLOOKUP(A:A,Table4_2[Customer ID],Table4_2[Charges])</f>
        <v>21259.38</v>
      </c>
      <c r="P471" s="33" t="str">
        <f>_xlfn.XLOOKUP(A:A,Table4_2[Customer ID],Table4_2[Hospital tier])</f>
        <v>tier - 3</v>
      </c>
      <c r="Q471" s="33" t="str">
        <f>_xlfn.XLOOKUP(A:A,'Hospital details'!A:A,'Hospital details'!F:F)</f>
        <v>tier - 3</v>
      </c>
      <c r="R471" s="33" t="str">
        <f>_xlfn.XLOOKUP(Healthcare!A:A,'Hospital details'!A:A,'Hospital details'!G:G)</f>
        <v>R1019</v>
      </c>
      <c r="S471" s="36">
        <f>_xlfn.XLOOKUP(A:A,'Hospital details'!A:A,'Hospital details'!H:H)</f>
        <v>42</v>
      </c>
      <c r="T471" s="8"/>
    </row>
    <row r="472" spans="1:20" ht="18" x14ac:dyDescent="0.35">
      <c r="A472" s="37" t="s">
        <v>476</v>
      </c>
      <c r="B472" s="31" t="str" cm="1">
        <f t="array" ref="B472">_xlfn.XLOOKUP(_xlfn.SINGLE(A:A),'Customer Name'!A:A,Table14_3[[#All],[Title]])</f>
        <v>Mr</v>
      </c>
      <c r="C472" s="32" t="str" cm="1">
        <f t="array" ref="C472">_xlfn.XLOOKUP(_xlfn.SINGLE(A:A),'Customer Name'!A:A,Table14_3[[#All],[First Name]])</f>
        <v>Don</v>
      </c>
      <c r="D472" s="32" t="str" cm="1">
        <f t="array" ref="D472">_xlfn.XLOOKUP(_xlfn.SINGLE(A:A),'Customer Name'!A:A,Table14_3[[#All],[Last Name]])</f>
        <v>Parsons</v>
      </c>
      <c r="E472" s="32">
        <f>_xlfn.XLOOKUP(A:A,'Medical Examination'!A:A,'Medical Examination'!B:B)</f>
        <v>29.6</v>
      </c>
      <c r="F472" s="32">
        <f>_xlfn.XLOOKUP(A:A,'Medical Examination'!A:A,'Medical Examination'!C:C)</f>
        <v>8.1</v>
      </c>
      <c r="G472" s="33" t="str">
        <f>_xlfn.XLOOKUP(A:A,'Medical Examination'!A:A,'Medical Examination'!D:D)</f>
        <v>No</v>
      </c>
      <c r="H472" s="33" t="str">
        <f>_xlfn.XLOOKUP(A:A,'Medical Examination'!A:A,'Medical Examination'!E:E)</f>
        <v>No</v>
      </c>
      <c r="I472" s="33" t="str">
        <f>_xlfn.XLOOKUP(A:A,'Medical Examination'!A:A,'Medical Examination'!F:F)</f>
        <v>No</v>
      </c>
      <c r="J472" s="33">
        <f>_xlfn.XLOOKUP(A:A,'Medical Examination'!A:A,'Medical Examination'!G:G)</f>
        <v>0</v>
      </c>
      <c r="K472" s="33" t="str">
        <f>_xlfn.XLOOKUP(A:A,'Medical Examination'!A:A,'Medical Examination'!H:H)</f>
        <v>No</v>
      </c>
      <c r="L472" s="32" t="str">
        <f>_xlfn.XLOOKUP(A:A,'Medical Examination'!A:A,'Medical Examination'!I:I)</f>
        <v>Overweight</v>
      </c>
      <c r="M472" s="31" t="str">
        <f>_xlfn.XLOOKUP(A:A,'Medical Examination'!A:A,'Medical Examination'!J:J)</f>
        <v>Diabetic</v>
      </c>
      <c r="N472" s="34">
        <f>_xlfn.XLOOKUP(Healthcare!A:A,Table4_2[Customer ID],Table4_2[Date of Birth])</f>
        <v>27275</v>
      </c>
      <c r="O472" s="35">
        <f>_xlfn.XLOOKUP(A:A,Table4_2[Customer ID],Table4_2[Charges])</f>
        <v>21232.18</v>
      </c>
      <c r="P472" s="33" t="str">
        <f>_xlfn.XLOOKUP(A:A,Table4_2[Customer ID],Table4_2[Hospital tier])</f>
        <v>tier - 3</v>
      </c>
      <c r="Q472" s="33" t="str">
        <f>_xlfn.XLOOKUP(A:A,'Hospital details'!A:A,'Hospital details'!F:F)</f>
        <v>tier - 2</v>
      </c>
      <c r="R472" s="33" t="str">
        <f>_xlfn.XLOOKUP(Healthcare!A:A,'Hospital details'!A:A,'Hospital details'!G:G)</f>
        <v>R1011</v>
      </c>
      <c r="S472" s="36">
        <f>_xlfn.XLOOKUP(A:A,'Hospital details'!A:A,'Hospital details'!H:H)</f>
        <v>48</v>
      </c>
      <c r="T472" s="8"/>
    </row>
    <row r="473" spans="1:20" ht="18" x14ac:dyDescent="0.35">
      <c r="A473" s="37" t="s">
        <v>477</v>
      </c>
      <c r="B473" s="31" t="str" cm="1">
        <f t="array" ref="B473">_xlfn.XLOOKUP(_xlfn.SINGLE(A:A),'Customer Name'!A:A,Table14_3[[#All],[Title]])</f>
        <v>Ms</v>
      </c>
      <c r="C473" s="32" t="str" cm="1">
        <f t="array" ref="C473">_xlfn.XLOOKUP(_xlfn.SINGLE(A:A),'Customer Name'!A:A,Table14_3[[#All],[First Name]])</f>
        <v>Chris</v>
      </c>
      <c r="D473" s="32" t="str" cm="1">
        <f t="array" ref="D473">_xlfn.XLOOKUP(_xlfn.SINGLE(A:A),'Customer Name'!A:A,Table14_3[[#All],[Last Name]])</f>
        <v>Raulli</v>
      </c>
      <c r="E473" s="32">
        <f>_xlfn.XLOOKUP(A:A,'Medical Examination'!A:A,'Medical Examination'!B:B)</f>
        <v>24.42</v>
      </c>
      <c r="F473" s="32">
        <f>_xlfn.XLOOKUP(A:A,'Medical Examination'!A:A,'Medical Examination'!C:C)</f>
        <v>7.16</v>
      </c>
      <c r="G473" s="33" t="str">
        <f>_xlfn.XLOOKUP(A:A,'Medical Examination'!A:A,'Medical Examination'!D:D)</f>
        <v>No</v>
      </c>
      <c r="H473" s="33" t="str">
        <f>_xlfn.XLOOKUP(A:A,'Medical Examination'!A:A,'Medical Examination'!E:E)</f>
        <v>No</v>
      </c>
      <c r="I473" s="33" t="str">
        <f>_xlfn.XLOOKUP(A:A,'Medical Examination'!A:A,'Medical Examination'!F:F)</f>
        <v>No</v>
      </c>
      <c r="J473" s="33">
        <f>_xlfn.XLOOKUP(A:A,'Medical Examination'!A:A,'Medical Examination'!G:G)</f>
        <v>0</v>
      </c>
      <c r="K473" s="33" t="str">
        <f>_xlfn.XLOOKUP(A:A,'Medical Examination'!A:A,'Medical Examination'!H:H)</f>
        <v>yes</v>
      </c>
      <c r="L473" s="32" t="str">
        <f>_xlfn.XLOOKUP(A:A,'Medical Examination'!A:A,'Medical Examination'!I:I)</f>
        <v>Normal Weight</v>
      </c>
      <c r="M473" s="31" t="str">
        <f>_xlfn.XLOOKUP(A:A,'Medical Examination'!A:A,'Medical Examination'!J:J)</f>
        <v>Diabetic</v>
      </c>
      <c r="N473" s="34">
        <f>_xlfn.XLOOKUP(Healthcare!A:A,Table4_2[Customer ID],Table4_2[Date of Birth])</f>
        <v>27316</v>
      </c>
      <c r="O473" s="35">
        <f>_xlfn.XLOOKUP(A:A,Table4_2[Customer ID],Table4_2[Charges])</f>
        <v>21223.68</v>
      </c>
      <c r="P473" s="33" t="str">
        <f>_xlfn.XLOOKUP(A:A,Table4_2[Customer ID],Table4_2[Hospital tier])</f>
        <v>tier - 3</v>
      </c>
      <c r="Q473" s="33" t="str">
        <f>_xlfn.XLOOKUP(A:A,'Hospital details'!A:A,'Hospital details'!F:F)</f>
        <v>tier - 2</v>
      </c>
      <c r="R473" s="33" t="str">
        <f>_xlfn.XLOOKUP(Healthcare!A:A,'Hospital details'!A:A,'Hospital details'!G:G)</f>
        <v>R1013</v>
      </c>
      <c r="S473" s="36">
        <f>_xlfn.XLOOKUP(A:A,'Hospital details'!A:A,'Hospital details'!H:H)</f>
        <v>48</v>
      </c>
      <c r="T473" s="8"/>
    </row>
    <row r="474" spans="1:20" ht="18" x14ac:dyDescent="0.35">
      <c r="A474" s="37" t="s">
        <v>478</v>
      </c>
      <c r="B474" s="31" t="str" cm="1">
        <f t="array" ref="B474">_xlfn.XLOOKUP(_xlfn.SINGLE(A:A),'Customer Name'!A:A,Table14_3[[#All],[Title]])</f>
        <v>Mr</v>
      </c>
      <c r="C474" s="32" t="str" cm="1">
        <f t="array" ref="C474">_xlfn.XLOOKUP(_xlfn.SINGLE(A:A),'Customer Name'!A:A,Table14_3[[#All],[First Name]])</f>
        <v>Gavin V</v>
      </c>
      <c r="D474" s="32" t="str" cm="1">
        <f t="array" ref="D474">_xlfn.XLOOKUP(_xlfn.SINGLE(A:A),'Customer Name'!A:A,Table14_3[[#All],[Last Name]])</f>
        <v>Frome</v>
      </c>
      <c r="E474" s="32">
        <f>_xlfn.XLOOKUP(A:A,'Medical Examination'!A:A,'Medical Examination'!B:B)</f>
        <v>20.9</v>
      </c>
      <c r="F474" s="32">
        <f>_xlfn.XLOOKUP(A:A,'Medical Examination'!A:A,'Medical Examination'!C:C)</f>
        <v>4.55</v>
      </c>
      <c r="G474" s="33" t="str">
        <f>_xlfn.XLOOKUP(A:A,'Medical Examination'!A:A,'Medical Examination'!D:D)</f>
        <v>yes</v>
      </c>
      <c r="H474" s="33" t="str">
        <f>_xlfn.XLOOKUP(A:A,'Medical Examination'!A:A,'Medical Examination'!E:E)</f>
        <v>No</v>
      </c>
      <c r="I474" s="33" t="str">
        <f>_xlfn.XLOOKUP(A:A,'Medical Examination'!A:A,'Medical Examination'!F:F)</f>
        <v>Yes</v>
      </c>
      <c r="J474" s="33">
        <f>_xlfn.XLOOKUP(A:A,'Medical Examination'!A:A,'Medical Examination'!G:G)</f>
        <v>1</v>
      </c>
      <c r="K474" s="33" t="str">
        <f>_xlfn.XLOOKUP(A:A,'Medical Examination'!A:A,'Medical Examination'!H:H)</f>
        <v>yes</v>
      </c>
      <c r="L474" s="32" t="str">
        <f>_xlfn.XLOOKUP(A:A,'Medical Examination'!A:A,'Medical Examination'!I:I)</f>
        <v>Normal Weight</v>
      </c>
      <c r="M474" s="31" t="str">
        <f>_xlfn.XLOOKUP(A:A,'Medical Examination'!A:A,'Medical Examination'!J:J)</f>
        <v>Normal</v>
      </c>
      <c r="N474" s="34">
        <f>_xlfn.XLOOKUP(Healthcare!A:A,Table4_2[Customer ID],Table4_2[Date of Birth])</f>
        <v>25441</v>
      </c>
      <c r="O474" s="35">
        <f>_xlfn.XLOOKUP(A:A,Table4_2[Customer ID],Table4_2[Charges])</f>
        <v>21195.82</v>
      </c>
      <c r="P474" s="33" t="str">
        <f>_xlfn.XLOOKUP(A:A,Table4_2[Customer ID],Table4_2[Hospital tier])</f>
        <v>tier - 3</v>
      </c>
      <c r="Q474" s="33" t="str">
        <f>_xlfn.XLOOKUP(A:A,'Hospital details'!A:A,'Hospital details'!F:F)</f>
        <v>tier - 1</v>
      </c>
      <c r="R474" s="33" t="str">
        <f>_xlfn.XLOOKUP(Healthcare!A:A,'Hospital details'!A:A,'Hospital details'!G:G)</f>
        <v>R1013</v>
      </c>
      <c r="S474" s="36">
        <f>_xlfn.XLOOKUP(A:A,'Hospital details'!A:A,'Hospital details'!H:H)</f>
        <v>53</v>
      </c>
      <c r="T474" s="8"/>
    </row>
    <row r="475" spans="1:20" ht="18" x14ac:dyDescent="0.35">
      <c r="A475" s="37" t="s">
        <v>479</v>
      </c>
      <c r="B475" s="31" t="str" cm="1">
        <f t="array" ref="B475">_xlfn.XLOOKUP(_xlfn.SINGLE(A:A),'Customer Name'!A:A,Table14_3[[#All],[Title]])</f>
        <v>Mr</v>
      </c>
      <c r="C475" s="32" t="str" cm="1">
        <f t="array" ref="C475">_xlfn.XLOOKUP(_xlfn.SINGLE(A:A),'Customer Name'!A:A,Table14_3[[#All],[First Name]])</f>
        <v>David</v>
      </c>
      <c r="D475" s="32" t="str" cm="1">
        <f t="array" ref="D475">_xlfn.XLOOKUP(_xlfn.SINGLE(A:A),'Customer Name'!A:A,Table14_3[[#All],[Last Name]])</f>
        <v>Sevcik</v>
      </c>
      <c r="E475" s="32">
        <f>_xlfn.XLOOKUP(A:A,'Medical Examination'!A:A,'Medical Examination'!B:B)</f>
        <v>22.895</v>
      </c>
      <c r="F475" s="32">
        <f>_xlfn.XLOOKUP(A:A,'Medical Examination'!A:A,'Medical Examination'!C:C)</f>
        <v>6.03</v>
      </c>
      <c r="G475" s="33" t="str">
        <f>_xlfn.XLOOKUP(A:A,'Medical Examination'!A:A,'Medical Examination'!D:D)</f>
        <v>No</v>
      </c>
      <c r="H475" s="33" t="str">
        <f>_xlfn.XLOOKUP(A:A,'Medical Examination'!A:A,'Medical Examination'!E:E)</f>
        <v>No</v>
      </c>
      <c r="I475" s="33" t="str">
        <f>_xlfn.XLOOKUP(A:A,'Medical Examination'!A:A,'Medical Examination'!F:F)</f>
        <v>No</v>
      </c>
      <c r="J475" s="33">
        <f>_xlfn.XLOOKUP(A:A,'Medical Examination'!A:A,'Medical Examination'!G:G)</f>
        <v>0</v>
      </c>
      <c r="K475" s="33" t="str">
        <f>_xlfn.XLOOKUP(A:A,'Medical Examination'!A:A,'Medical Examination'!H:H)</f>
        <v>yes</v>
      </c>
      <c r="L475" s="32" t="str">
        <f>_xlfn.XLOOKUP(A:A,'Medical Examination'!A:A,'Medical Examination'!I:I)</f>
        <v>Normal Weight</v>
      </c>
      <c r="M475" s="31" t="str">
        <f>_xlfn.XLOOKUP(A:A,'Medical Examination'!A:A,'Medical Examination'!J:J)</f>
        <v>Prediabetic</v>
      </c>
      <c r="N475" s="34">
        <f>_xlfn.XLOOKUP(Healthcare!A:A,Table4_2[Customer ID],Table4_2[Date of Birth])</f>
        <v>28452</v>
      </c>
      <c r="O475" s="35">
        <f>_xlfn.XLOOKUP(A:A,Table4_2[Customer ID],Table4_2[Charges])</f>
        <v>21098.55</v>
      </c>
      <c r="P475" s="33" t="str">
        <f>_xlfn.XLOOKUP(A:A,Table4_2[Customer ID],Table4_2[Hospital tier])</f>
        <v>tier - 3</v>
      </c>
      <c r="Q475" s="33" t="str">
        <f>_xlfn.XLOOKUP(A:A,'Hospital details'!A:A,'Hospital details'!F:F)</f>
        <v>tier - 3</v>
      </c>
      <c r="R475" s="33" t="str">
        <f>_xlfn.XLOOKUP(Healthcare!A:A,'Hospital details'!A:A,'Hospital details'!G:G)</f>
        <v>R1012</v>
      </c>
      <c r="S475" s="36">
        <f>_xlfn.XLOOKUP(A:A,'Hospital details'!A:A,'Hospital details'!H:H)</f>
        <v>45</v>
      </c>
      <c r="T475" s="8"/>
    </row>
    <row r="476" spans="1:20" ht="18" x14ac:dyDescent="0.35">
      <c r="A476" s="37" t="s">
        <v>480</v>
      </c>
      <c r="B476" s="31" t="str" cm="1">
        <f t="array" ref="B476">_xlfn.XLOOKUP(_xlfn.SINGLE(A:A),'Customer Name'!A:A,Table14_3[[#All],[Title]])</f>
        <v>Ms</v>
      </c>
      <c r="C476" s="32" t="str" cm="1">
        <f t="array" ref="C476">_xlfn.XLOOKUP(_xlfn.SINGLE(A:A),'Customer Name'!A:A,Table14_3[[#All],[First Name]])</f>
        <v>Jatin</v>
      </c>
      <c r="D476" s="32" t="str" cm="1">
        <f t="array" ref="D476">_xlfn.XLOOKUP(_xlfn.SINGLE(A:A),'Customer Name'!A:A,Table14_3[[#All],[Last Name]])</f>
        <v>Narang</v>
      </c>
      <c r="E476" s="32">
        <f>_xlfn.XLOOKUP(A:A,'Medical Examination'!A:A,'Medical Examination'!B:B)</f>
        <v>28.3</v>
      </c>
      <c r="F476" s="32">
        <f>_xlfn.XLOOKUP(A:A,'Medical Examination'!A:A,'Medical Examination'!C:C)</f>
        <v>5.47</v>
      </c>
      <c r="G476" s="33" t="str">
        <f>_xlfn.XLOOKUP(A:A,'Medical Examination'!A:A,'Medical Examination'!D:D)</f>
        <v>yes</v>
      </c>
      <c r="H476" s="33" t="str">
        <f>_xlfn.XLOOKUP(A:A,'Medical Examination'!A:A,'Medical Examination'!E:E)</f>
        <v>No</v>
      </c>
      <c r="I476" s="33" t="str">
        <f>_xlfn.XLOOKUP(A:A,'Medical Examination'!A:A,'Medical Examination'!F:F)</f>
        <v>Yes</v>
      </c>
      <c r="J476" s="33">
        <f>_xlfn.XLOOKUP(A:A,'Medical Examination'!A:A,'Medical Examination'!G:G)</f>
        <v>1</v>
      </c>
      <c r="K476" s="33" t="str">
        <f>_xlfn.XLOOKUP(A:A,'Medical Examination'!A:A,'Medical Examination'!H:H)</f>
        <v>yes</v>
      </c>
      <c r="L476" s="32" t="str">
        <f>_xlfn.XLOOKUP(A:A,'Medical Examination'!A:A,'Medical Examination'!I:I)</f>
        <v>Overweight</v>
      </c>
      <c r="M476" s="31" t="str">
        <f>_xlfn.XLOOKUP(A:A,'Medical Examination'!A:A,'Medical Examination'!J:J)</f>
        <v>Normal</v>
      </c>
      <c r="N476" s="34">
        <f>_xlfn.XLOOKUP(Healthcare!A:A,Table4_2[Customer ID],Table4_2[Date of Birth])</f>
        <v>30499</v>
      </c>
      <c r="O476" s="35">
        <f>_xlfn.XLOOKUP(A:A,Table4_2[Customer ID],Table4_2[Charges])</f>
        <v>21082.16</v>
      </c>
      <c r="P476" s="33" t="str">
        <f>_xlfn.XLOOKUP(A:A,Table4_2[Customer ID],Table4_2[Hospital tier])</f>
        <v>tier - 3</v>
      </c>
      <c r="Q476" s="33" t="str">
        <f>_xlfn.XLOOKUP(A:A,'Hospital details'!A:A,'Hospital details'!F:F)</f>
        <v>tier - 2</v>
      </c>
      <c r="R476" s="33" t="str">
        <f>_xlfn.XLOOKUP(Healthcare!A:A,'Hospital details'!A:A,'Hospital details'!G:G)</f>
        <v>R1011</v>
      </c>
      <c r="S476" s="36">
        <f>_xlfn.XLOOKUP(A:A,'Hospital details'!A:A,'Hospital details'!H:H)</f>
        <v>39</v>
      </c>
      <c r="T476" s="8"/>
    </row>
    <row r="477" spans="1:20" ht="18" x14ac:dyDescent="0.35">
      <c r="A477" s="37" t="s">
        <v>481</v>
      </c>
      <c r="B477" s="31" t="str" cm="1">
        <f t="array" ref="B477">_xlfn.XLOOKUP(_xlfn.SINGLE(A:A),'Customer Name'!A:A,Table14_3[[#All],[Title]])</f>
        <v>Mr</v>
      </c>
      <c r="C477" s="32" t="str" cm="1">
        <f t="array" ref="C477">_xlfn.XLOOKUP(_xlfn.SINGLE(A:A),'Customer Name'!A:A,Table14_3[[#All],[First Name]])</f>
        <v>J P</v>
      </c>
      <c r="D477" s="32" t="str" cm="1">
        <f t="array" ref="D477">_xlfn.XLOOKUP(_xlfn.SINGLE(A:A),'Customer Name'!A:A,Table14_3[[#All],[Last Name]])</f>
        <v>Royston</v>
      </c>
      <c r="E477" s="32">
        <f>_xlfn.XLOOKUP(A:A,'Medical Examination'!A:A,'Medical Examination'!B:B)</f>
        <v>54.3</v>
      </c>
      <c r="F477" s="32">
        <f>_xlfn.XLOOKUP(A:A,'Medical Examination'!A:A,'Medical Examination'!C:C)</f>
        <v>4.1500000000000004</v>
      </c>
      <c r="G477" s="33" t="str">
        <f>_xlfn.XLOOKUP(A:A,'Medical Examination'!A:A,'Medical Examination'!D:D)</f>
        <v>yes</v>
      </c>
      <c r="H477" s="33" t="str">
        <f>_xlfn.XLOOKUP(A:A,'Medical Examination'!A:A,'Medical Examination'!E:E)</f>
        <v>No</v>
      </c>
      <c r="I477" s="33" t="str">
        <f>_xlfn.XLOOKUP(A:A,'Medical Examination'!A:A,'Medical Examination'!F:F)</f>
        <v>No</v>
      </c>
      <c r="J477" s="33">
        <f>_xlfn.XLOOKUP(A:A,'Medical Examination'!A:A,'Medical Examination'!G:G)</f>
        <v>1</v>
      </c>
      <c r="K477" s="33" t="str">
        <f>_xlfn.XLOOKUP(A:A,'Medical Examination'!A:A,'Medical Examination'!H:H)</f>
        <v>No</v>
      </c>
      <c r="L477" s="32" t="str">
        <f>_xlfn.XLOOKUP(A:A,'Medical Examination'!A:A,'Medical Examination'!I:I)</f>
        <v>Obesity</v>
      </c>
      <c r="M477" s="31" t="str">
        <f>_xlfn.XLOOKUP(A:A,'Medical Examination'!A:A,'Medical Examination'!J:J)</f>
        <v>Normal</v>
      </c>
      <c r="N477" s="34">
        <f>_xlfn.XLOOKUP(Healthcare!A:A,Table4_2[Customer ID],Table4_2[Date of Birth])</f>
        <v>23700</v>
      </c>
      <c r="O477" s="35">
        <f>_xlfn.XLOOKUP(A:A,Table4_2[Customer ID],Table4_2[Charges])</f>
        <v>20893.060000000001</v>
      </c>
      <c r="P477" s="33" t="str">
        <f>_xlfn.XLOOKUP(A:A,Table4_2[Customer ID],Table4_2[Hospital tier])</f>
        <v>tier - 2</v>
      </c>
      <c r="Q477" s="33" t="str">
        <f>_xlfn.XLOOKUP(A:A,'Hospital details'!A:A,'Hospital details'!F:F)</f>
        <v>tier - 3</v>
      </c>
      <c r="R477" s="33" t="str">
        <f>_xlfn.XLOOKUP(Healthcare!A:A,'Hospital details'!A:A,'Hospital details'!G:G)</f>
        <v>R1012</v>
      </c>
      <c r="S477" s="36">
        <f>_xlfn.XLOOKUP(A:A,'Hospital details'!A:A,'Hospital details'!H:H)</f>
        <v>58</v>
      </c>
      <c r="T477" s="8"/>
    </row>
    <row r="478" spans="1:20" ht="18" x14ac:dyDescent="0.35">
      <c r="A478" s="37" t="s">
        <v>482</v>
      </c>
      <c r="B478" s="31" t="str" cm="1">
        <f t="array" ref="B478">_xlfn.XLOOKUP(_xlfn.SINGLE(A:A),'Customer Name'!A:A,Table14_3[[#All],[Title]])</f>
        <v>Mr</v>
      </c>
      <c r="C478" s="32" t="str" cm="1">
        <f t="array" ref="C478">_xlfn.XLOOKUP(_xlfn.SINGLE(A:A),'Customer Name'!A:A,Table14_3[[#All],[First Name]])</f>
        <v>Angela M</v>
      </c>
      <c r="D478" s="32" t="str" cm="1">
        <f t="array" ref="D478">_xlfn.XLOOKUP(_xlfn.SINGLE(A:A),'Customer Name'!A:A,Table14_3[[#All],[Last Name]])</f>
        <v>Tieri</v>
      </c>
      <c r="E478" s="32">
        <f>_xlfn.XLOOKUP(A:A,'Medical Examination'!A:A,'Medical Examination'!B:B)</f>
        <v>33.344999999999999</v>
      </c>
      <c r="F478" s="32">
        <f>_xlfn.XLOOKUP(A:A,'Medical Examination'!A:A,'Medical Examination'!C:C)</f>
        <v>11.32</v>
      </c>
      <c r="G478" s="33" t="str">
        <f>_xlfn.XLOOKUP(A:A,'Medical Examination'!A:A,'Medical Examination'!D:D)</f>
        <v>yes</v>
      </c>
      <c r="H478" s="33" t="str">
        <f>_xlfn.XLOOKUP(A:A,'Medical Examination'!A:A,'Medical Examination'!E:E)</f>
        <v>No</v>
      </c>
      <c r="I478" s="33" t="str">
        <f>_xlfn.XLOOKUP(A:A,'Medical Examination'!A:A,'Medical Examination'!F:F)</f>
        <v>No</v>
      </c>
      <c r="J478" s="33">
        <f>_xlfn.XLOOKUP(A:A,'Medical Examination'!A:A,'Medical Examination'!G:G)</f>
        <v>1</v>
      </c>
      <c r="K478" s="33" t="str">
        <f>_xlfn.XLOOKUP(A:A,'Medical Examination'!A:A,'Medical Examination'!H:H)</f>
        <v>No</v>
      </c>
      <c r="L478" s="32" t="str">
        <f>_xlfn.XLOOKUP(A:A,'Medical Examination'!A:A,'Medical Examination'!I:I)</f>
        <v>Obesity</v>
      </c>
      <c r="M478" s="31" t="str">
        <f>_xlfn.XLOOKUP(A:A,'Medical Examination'!A:A,'Medical Examination'!J:J)</f>
        <v>Diabetic</v>
      </c>
      <c r="N478" s="34">
        <f>_xlfn.XLOOKUP(Healthcare!A:A,Table4_2[Customer ID],Table4_2[Date of Birth])</f>
        <v>27736</v>
      </c>
      <c r="O478" s="35">
        <f>_xlfn.XLOOKUP(A:A,Table4_2[Customer ID],Table4_2[Charges])</f>
        <v>20878.78</v>
      </c>
      <c r="P478" s="33" t="str">
        <f>_xlfn.XLOOKUP(A:A,Table4_2[Customer ID],Table4_2[Hospital tier])</f>
        <v>tier - 2</v>
      </c>
      <c r="Q478" s="33" t="str">
        <f>_xlfn.XLOOKUP(A:A,'Hospital details'!A:A,'Hospital details'!F:F)</f>
        <v>tier - 1</v>
      </c>
      <c r="R478" s="33" t="str">
        <f>_xlfn.XLOOKUP(Healthcare!A:A,'Hospital details'!A:A,'Hospital details'!G:G)</f>
        <v>R1024</v>
      </c>
      <c r="S478" s="36">
        <f>_xlfn.XLOOKUP(A:A,'Hospital details'!A:A,'Hospital details'!H:H)</f>
        <v>47</v>
      </c>
      <c r="T478" s="8"/>
    </row>
    <row r="479" spans="1:20" ht="18" x14ac:dyDescent="0.35">
      <c r="A479" s="37" t="s">
        <v>483</v>
      </c>
      <c r="B479" s="31" t="str" cm="1">
        <f t="array" ref="B479">_xlfn.XLOOKUP(_xlfn.SINGLE(A:A),'Customer Name'!A:A,Table14_3[[#All],[Title]])</f>
        <v>Ms</v>
      </c>
      <c r="C479" s="32" t="str" cm="1">
        <f t="array" ref="C479">_xlfn.XLOOKUP(_xlfn.SINGLE(A:A),'Customer Name'!A:A,Table14_3[[#All],[First Name]])</f>
        <v>Blake K</v>
      </c>
      <c r="D479" s="32" t="str" cm="1">
        <f t="array" ref="D479">_xlfn.XLOOKUP(_xlfn.SINGLE(A:A),'Customer Name'!A:A,Table14_3[[#All],[Last Name]])</f>
        <v>Whitney</v>
      </c>
      <c r="E479" s="32">
        <f>_xlfn.XLOOKUP(A:A,'Medical Examination'!A:A,'Medical Examination'!B:B)</f>
        <v>33</v>
      </c>
      <c r="F479" s="32">
        <f>_xlfn.XLOOKUP(A:A,'Medical Examination'!A:A,'Medical Examination'!C:C)</f>
        <v>9.51</v>
      </c>
      <c r="G479" s="33" t="str">
        <f>_xlfn.XLOOKUP(A:A,'Medical Examination'!A:A,'Medical Examination'!D:D)</f>
        <v>yes</v>
      </c>
      <c r="H479" s="33" t="str">
        <f>_xlfn.XLOOKUP(A:A,'Medical Examination'!A:A,'Medical Examination'!E:E)</f>
        <v>No</v>
      </c>
      <c r="I479" s="33" t="str">
        <f>_xlfn.XLOOKUP(A:A,'Medical Examination'!A:A,'Medical Examination'!F:F)</f>
        <v>No</v>
      </c>
      <c r="J479" s="33">
        <f>_xlfn.XLOOKUP(A:A,'Medical Examination'!A:A,'Medical Examination'!G:G)</f>
        <v>0</v>
      </c>
      <c r="K479" s="33" t="str">
        <f>_xlfn.XLOOKUP(A:A,'Medical Examination'!A:A,'Medical Examination'!H:H)</f>
        <v>No</v>
      </c>
      <c r="L479" s="32" t="str">
        <f>_xlfn.XLOOKUP(A:A,'Medical Examination'!A:A,'Medical Examination'!I:I)</f>
        <v>Obesity</v>
      </c>
      <c r="M479" s="31" t="str">
        <f>_xlfn.XLOOKUP(A:A,'Medical Examination'!A:A,'Medical Examination'!J:J)</f>
        <v>Diabetic</v>
      </c>
      <c r="N479" s="34">
        <f>_xlfn.XLOOKUP(Healthcare!A:A,Table4_2[Customer ID],Table4_2[Date of Birth])</f>
        <v>24723</v>
      </c>
      <c r="O479" s="35">
        <f>_xlfn.XLOOKUP(A:A,Table4_2[Customer ID],Table4_2[Charges])</f>
        <v>20781.490000000002</v>
      </c>
      <c r="P479" s="33" t="str">
        <f>_xlfn.XLOOKUP(A:A,Table4_2[Customer ID],Table4_2[Hospital tier])</f>
        <v>tier - 2</v>
      </c>
      <c r="Q479" s="33" t="str">
        <f>_xlfn.XLOOKUP(A:A,'Hospital details'!A:A,'Hospital details'!F:F)</f>
        <v>tier - 3</v>
      </c>
      <c r="R479" s="33" t="str">
        <f>_xlfn.XLOOKUP(Healthcare!A:A,'Hospital details'!A:A,'Hospital details'!G:G)</f>
        <v>R1013</v>
      </c>
      <c r="S479" s="36">
        <f>_xlfn.XLOOKUP(A:A,'Hospital details'!A:A,'Hospital details'!H:H)</f>
        <v>55</v>
      </c>
      <c r="T479" s="8"/>
    </row>
    <row r="480" spans="1:20" ht="18" x14ac:dyDescent="0.35">
      <c r="A480" s="37" t="s">
        <v>484</v>
      </c>
      <c r="B480" s="31" t="str" cm="1">
        <f t="array" ref="B480">_xlfn.XLOOKUP(_xlfn.SINGLE(A:A),'Customer Name'!A:A,Table14_3[[#All],[Title]])</f>
        <v>Mr</v>
      </c>
      <c r="C480" s="32" t="str" cm="1">
        <f t="array" ref="C480">_xlfn.XLOOKUP(_xlfn.SINGLE(A:A),'Customer Name'!A:A,Table14_3[[#All],[First Name]])</f>
        <v>Brian T</v>
      </c>
      <c r="D480" s="32" t="str" cm="1">
        <f t="array" ref="D480">_xlfn.XLOOKUP(_xlfn.SINGLE(A:A),'Customer Name'!A:A,Table14_3[[#All],[Last Name]])</f>
        <v>Wandzilak</v>
      </c>
      <c r="E480" s="32">
        <f>_xlfn.XLOOKUP(A:A,'Medical Examination'!A:A,'Medical Examination'!B:B)</f>
        <v>28.024999999999999</v>
      </c>
      <c r="F480" s="32">
        <f>_xlfn.XLOOKUP(A:A,'Medical Examination'!A:A,'Medical Examination'!C:C)</f>
        <v>7.67</v>
      </c>
      <c r="G480" s="33" t="str">
        <f>_xlfn.XLOOKUP(A:A,'Medical Examination'!A:A,'Medical Examination'!D:D)</f>
        <v>yes</v>
      </c>
      <c r="H480" s="33" t="str">
        <f>_xlfn.XLOOKUP(A:A,'Medical Examination'!A:A,'Medical Examination'!E:E)</f>
        <v>No</v>
      </c>
      <c r="I480" s="33" t="str">
        <f>_xlfn.XLOOKUP(A:A,'Medical Examination'!A:A,'Medical Examination'!F:F)</f>
        <v>No</v>
      </c>
      <c r="J480" s="33">
        <f>_xlfn.XLOOKUP(A:A,'Medical Examination'!A:A,'Medical Examination'!G:G)</f>
        <v>1</v>
      </c>
      <c r="K480" s="33" t="str">
        <f>_xlfn.XLOOKUP(A:A,'Medical Examination'!A:A,'Medical Examination'!H:H)</f>
        <v>yes</v>
      </c>
      <c r="L480" s="32" t="str">
        <f>_xlfn.XLOOKUP(A:A,'Medical Examination'!A:A,'Medical Examination'!I:I)</f>
        <v>Overweight</v>
      </c>
      <c r="M480" s="31" t="str">
        <f>_xlfn.XLOOKUP(A:A,'Medical Examination'!A:A,'Medical Examination'!J:J)</f>
        <v>Diabetic</v>
      </c>
      <c r="N480" s="34">
        <f>_xlfn.XLOOKUP(Healthcare!A:A,Table4_2[Customer ID],Table4_2[Date of Birth])</f>
        <v>31628</v>
      </c>
      <c r="O480" s="35">
        <f>_xlfn.XLOOKUP(A:A,Table4_2[Customer ID],Table4_2[Charges])</f>
        <v>20773.63</v>
      </c>
      <c r="P480" s="33" t="str">
        <f>_xlfn.XLOOKUP(A:A,Table4_2[Customer ID],Table4_2[Hospital tier])</f>
        <v>tier - 2</v>
      </c>
      <c r="Q480" s="33" t="str">
        <f>_xlfn.XLOOKUP(A:A,'Hospital details'!A:A,'Hospital details'!F:F)</f>
        <v>tier - 3</v>
      </c>
      <c r="R480" s="33" t="str">
        <f>_xlfn.XLOOKUP(Healthcare!A:A,'Hospital details'!A:A,'Hospital details'!G:G)</f>
        <v>R1017</v>
      </c>
      <c r="S480" s="36">
        <f>_xlfn.XLOOKUP(A:A,'Hospital details'!A:A,'Hospital details'!H:H)</f>
        <v>36</v>
      </c>
      <c r="T480" s="8"/>
    </row>
    <row r="481" spans="1:20" ht="18" x14ac:dyDescent="0.35">
      <c r="A481" s="37" t="s">
        <v>485</v>
      </c>
      <c r="B481" s="31" t="str" cm="1">
        <f t="array" ref="B481">_xlfn.XLOOKUP(_xlfn.SINGLE(A:A),'Customer Name'!A:A,Table14_3[[#All],[Title]])</f>
        <v>Ms</v>
      </c>
      <c r="C481" s="32" t="str" cm="1">
        <f t="array" ref="C481">_xlfn.XLOOKUP(_xlfn.SINGLE(A:A),'Customer Name'!A:A,Table14_3[[#All],[First Name]])</f>
        <v>Damon</v>
      </c>
      <c r="D481" s="32" t="str" cm="1">
        <f t="array" ref="D481">_xlfn.XLOOKUP(_xlfn.SINGLE(A:A),'Customer Name'!A:A,Table14_3[[#All],[Last Name]])</f>
        <v>Valenzona</v>
      </c>
      <c r="E481" s="32">
        <f>_xlfn.XLOOKUP(A:A,'Medical Examination'!A:A,'Medical Examination'!B:B)</f>
        <v>28.69</v>
      </c>
      <c r="F481" s="32">
        <f>_xlfn.XLOOKUP(A:A,'Medical Examination'!A:A,'Medical Examination'!C:C)</f>
        <v>6.23</v>
      </c>
      <c r="G481" s="33" t="str">
        <f>_xlfn.XLOOKUP(A:A,'Medical Examination'!A:A,'Medical Examination'!D:D)</f>
        <v>No</v>
      </c>
      <c r="H481" s="33" t="str">
        <f>_xlfn.XLOOKUP(A:A,'Medical Examination'!A:A,'Medical Examination'!E:E)</f>
        <v>No</v>
      </c>
      <c r="I481" s="33" t="str">
        <f>_xlfn.XLOOKUP(A:A,'Medical Examination'!A:A,'Medical Examination'!F:F)</f>
        <v>No</v>
      </c>
      <c r="J481" s="33">
        <f>_xlfn.XLOOKUP(A:A,'Medical Examination'!A:A,'Medical Examination'!G:G)</f>
        <v>1</v>
      </c>
      <c r="K481" s="33" t="str">
        <f>_xlfn.XLOOKUP(A:A,'Medical Examination'!A:A,'Medical Examination'!H:H)</f>
        <v>yes</v>
      </c>
      <c r="L481" s="32" t="str">
        <f>_xlfn.XLOOKUP(A:A,'Medical Examination'!A:A,'Medical Examination'!I:I)</f>
        <v>Overweight</v>
      </c>
      <c r="M481" s="31" t="str">
        <f>_xlfn.XLOOKUP(A:A,'Medical Examination'!A:A,'Medical Examination'!J:J)</f>
        <v>Prediabetic</v>
      </c>
      <c r="N481" s="34">
        <f>_xlfn.XLOOKUP(Healthcare!A:A,Table4_2[Customer ID],Table4_2[Date of Birth])</f>
        <v>33861</v>
      </c>
      <c r="O481" s="35">
        <f>_xlfn.XLOOKUP(A:A,Table4_2[Customer ID],Table4_2[Charges])</f>
        <v>20745.990000000002</v>
      </c>
      <c r="P481" s="33" t="str">
        <f>_xlfn.XLOOKUP(A:A,Table4_2[Customer ID],Table4_2[Hospital tier])</f>
        <v>tier - 3</v>
      </c>
      <c r="Q481" s="33" t="str">
        <f>_xlfn.XLOOKUP(A:A,'Hospital details'!A:A,'Hospital details'!F:F)</f>
        <v>tier - 1</v>
      </c>
      <c r="R481" s="33" t="str">
        <f>_xlfn.XLOOKUP(Healthcare!A:A,'Hospital details'!A:A,'Hospital details'!G:G)</f>
        <v>R1012</v>
      </c>
      <c r="S481" s="36">
        <f>_xlfn.XLOOKUP(A:A,'Hospital details'!A:A,'Hospital details'!H:H)</f>
        <v>30</v>
      </c>
      <c r="T481" s="8"/>
    </row>
    <row r="482" spans="1:20" ht="18" x14ac:dyDescent="0.35">
      <c r="A482" s="37" t="s">
        <v>486</v>
      </c>
      <c r="B482" s="31" t="str" cm="1">
        <f t="array" ref="B482">_xlfn.XLOOKUP(_xlfn.SINGLE(A:A),'Customer Name'!A:A,Table14_3[[#All],[Title]])</f>
        <v>Mr</v>
      </c>
      <c r="C482" s="32" t="str" cm="1">
        <f t="array" ref="C482">_xlfn.XLOOKUP(_xlfn.SINGLE(A:A),'Customer Name'!A:A,Table14_3[[#All],[First Name]])</f>
        <v>Jeffrey</v>
      </c>
      <c r="D482" s="32" t="str" cm="1">
        <f t="array" ref="D482">_xlfn.XLOOKUP(_xlfn.SINGLE(A:A),'Customer Name'!A:A,Table14_3[[#All],[Last Name]])</f>
        <v>Young</v>
      </c>
      <c r="E482" s="32">
        <f>_xlfn.XLOOKUP(A:A,'Medical Examination'!A:A,'Medical Examination'!B:B)</f>
        <v>40.28</v>
      </c>
      <c r="F482" s="32">
        <f>_xlfn.XLOOKUP(A:A,'Medical Examination'!A:A,'Medical Examination'!C:C)</f>
        <v>8.9</v>
      </c>
      <c r="G482" s="33" t="str">
        <f>_xlfn.XLOOKUP(A:A,'Medical Examination'!A:A,'Medical Examination'!D:D)</f>
        <v>No</v>
      </c>
      <c r="H482" s="33" t="str">
        <f>_xlfn.XLOOKUP(A:A,'Medical Examination'!A:A,'Medical Examination'!E:E)</f>
        <v>No</v>
      </c>
      <c r="I482" s="33" t="str">
        <f>_xlfn.XLOOKUP(A:A,'Medical Examination'!A:A,'Medical Examination'!F:F)</f>
        <v>No</v>
      </c>
      <c r="J482" s="33">
        <f>_xlfn.XLOOKUP(A:A,'Medical Examination'!A:A,'Medical Examination'!G:G)</f>
        <v>0</v>
      </c>
      <c r="K482" s="33" t="str">
        <f>_xlfn.XLOOKUP(A:A,'Medical Examination'!A:A,'Medical Examination'!H:H)</f>
        <v>No</v>
      </c>
      <c r="L482" s="32" t="str">
        <f>_xlfn.XLOOKUP(A:A,'Medical Examination'!A:A,'Medical Examination'!I:I)</f>
        <v>Obesity</v>
      </c>
      <c r="M482" s="31" t="str">
        <f>_xlfn.XLOOKUP(A:A,'Medical Examination'!A:A,'Medical Examination'!J:J)</f>
        <v>Diabetic</v>
      </c>
      <c r="N482" s="34">
        <f>_xlfn.XLOOKUP(Healthcare!A:A,Table4_2[Customer ID],Table4_2[Date of Birth])</f>
        <v>23955</v>
      </c>
      <c r="O482" s="35">
        <f>_xlfn.XLOOKUP(A:A,Table4_2[Customer ID],Table4_2[Charges])</f>
        <v>20709.02</v>
      </c>
      <c r="P482" s="33" t="str">
        <f>_xlfn.XLOOKUP(A:A,Table4_2[Customer ID],Table4_2[Hospital tier])</f>
        <v>tier - 3</v>
      </c>
      <c r="Q482" s="33" t="str">
        <f>_xlfn.XLOOKUP(A:A,'Hospital details'!A:A,'Hospital details'!F:F)</f>
        <v>tier - 2</v>
      </c>
      <c r="R482" s="33" t="str">
        <f>_xlfn.XLOOKUP(Healthcare!A:A,'Hospital details'!A:A,'Hospital details'!G:G)</f>
        <v>R1019</v>
      </c>
      <c r="S482" s="36">
        <f>_xlfn.XLOOKUP(A:A,'Hospital details'!A:A,'Hospital details'!H:H)</f>
        <v>57</v>
      </c>
      <c r="T482" s="8"/>
    </row>
    <row r="483" spans="1:20" ht="18" x14ac:dyDescent="0.35">
      <c r="A483" s="37" t="s">
        <v>487</v>
      </c>
      <c r="B483" s="31" t="str" cm="1">
        <f t="array" ref="B483">_xlfn.XLOOKUP(_xlfn.SINGLE(A:A),'Customer Name'!A:A,Table14_3[[#All],[Title]])</f>
        <v>Mr</v>
      </c>
      <c r="C483" s="32" t="str" cm="1">
        <f t="array" ref="C483">_xlfn.XLOOKUP(_xlfn.SINGLE(A:A),'Customer Name'!A:A,Table14_3[[#All],[First Name]])</f>
        <v>Malcolm J</v>
      </c>
      <c r="D483" s="32" t="str" cm="1">
        <f t="array" ref="D483">_xlfn.XLOOKUP(_xlfn.SINGLE(A:A),'Customer Name'!A:A,Table14_3[[#All],[Last Name]])</f>
        <v>Richards</v>
      </c>
      <c r="E483" s="32">
        <f>_xlfn.XLOOKUP(A:A,'Medical Examination'!A:A,'Medical Examination'!B:B)</f>
        <v>37.299999999999997</v>
      </c>
      <c r="F483" s="32">
        <f>_xlfn.XLOOKUP(A:A,'Medical Examination'!A:A,'Medical Examination'!C:C)</f>
        <v>7.79</v>
      </c>
      <c r="G483" s="33" t="str">
        <f>_xlfn.XLOOKUP(A:A,'Medical Examination'!A:A,'Medical Examination'!D:D)</f>
        <v>yes</v>
      </c>
      <c r="H483" s="33" t="str">
        <f>_xlfn.XLOOKUP(A:A,'Medical Examination'!A:A,'Medical Examination'!E:E)</f>
        <v>No</v>
      </c>
      <c r="I483" s="33" t="str">
        <f>_xlfn.XLOOKUP(A:A,'Medical Examination'!A:A,'Medical Examination'!F:F)</f>
        <v>No</v>
      </c>
      <c r="J483" s="33">
        <f>_xlfn.XLOOKUP(A:A,'Medical Examination'!A:A,'Medical Examination'!G:G)</f>
        <v>0</v>
      </c>
      <c r="K483" s="33" t="str">
        <f>_xlfn.XLOOKUP(A:A,'Medical Examination'!A:A,'Medical Examination'!H:H)</f>
        <v>No</v>
      </c>
      <c r="L483" s="32" t="str">
        <f>_xlfn.XLOOKUP(A:A,'Medical Examination'!A:A,'Medical Examination'!I:I)</f>
        <v>Obesity</v>
      </c>
      <c r="M483" s="31" t="str">
        <f>_xlfn.XLOOKUP(A:A,'Medical Examination'!A:A,'Medical Examination'!J:J)</f>
        <v>Diabetic</v>
      </c>
      <c r="N483" s="34">
        <f>_xlfn.XLOOKUP(Healthcare!A:A,Table4_2[Customer ID],Table4_2[Date of Birth])</f>
        <v>24823</v>
      </c>
      <c r="O483" s="35">
        <f>_xlfn.XLOOKUP(A:A,Table4_2[Customer ID],Table4_2[Charges])</f>
        <v>20630.28</v>
      </c>
      <c r="P483" s="33" t="str">
        <f>_xlfn.XLOOKUP(A:A,Table4_2[Customer ID],Table4_2[Hospital tier])</f>
        <v>tier - 2</v>
      </c>
      <c r="Q483" s="33" t="str">
        <f>_xlfn.XLOOKUP(A:A,'Hospital details'!A:A,'Hospital details'!F:F)</f>
        <v>tier - 3</v>
      </c>
      <c r="R483" s="33" t="str">
        <f>_xlfn.XLOOKUP(Healthcare!A:A,'Hospital details'!A:A,'Hospital details'!G:G)</f>
        <v>R1011</v>
      </c>
      <c r="S483" s="36">
        <f>_xlfn.XLOOKUP(A:A,'Hospital details'!A:A,'Hospital details'!H:H)</f>
        <v>55</v>
      </c>
      <c r="T483" s="8"/>
    </row>
    <row r="484" spans="1:20" ht="18" x14ac:dyDescent="0.35">
      <c r="A484" s="37" t="s">
        <v>488</v>
      </c>
      <c r="B484" s="31" t="str" cm="1">
        <f t="array" ref="B484">_xlfn.XLOOKUP(_xlfn.SINGLE(A:A),'Customer Name'!A:A,Table14_3[[#All],[Title]])</f>
        <v>Ms</v>
      </c>
      <c r="C484" s="32" t="str" cm="1">
        <f t="array" ref="C484">_xlfn.XLOOKUP(_xlfn.SINGLE(A:A),'Customer Name'!A:A,Table14_3[[#All],[First Name]])</f>
        <v>Margaret B</v>
      </c>
      <c r="D484" s="32" t="str" cm="1">
        <f t="array" ref="D484">_xlfn.XLOOKUP(_xlfn.SINGLE(A:A),'Customer Name'!A:A,Table14_3[[#All],[Last Name]])</f>
        <v>Alexson</v>
      </c>
      <c r="E484" s="32">
        <f>_xlfn.XLOOKUP(A:A,'Medical Examination'!A:A,'Medical Examination'!B:B)</f>
        <v>54.47</v>
      </c>
      <c r="F484" s="32">
        <f>_xlfn.XLOOKUP(A:A,'Medical Examination'!A:A,'Medical Examination'!C:C)</f>
        <v>4.49</v>
      </c>
      <c r="G484" s="33" t="str">
        <f>_xlfn.XLOOKUP(A:A,'Medical Examination'!A:A,'Medical Examination'!D:D)</f>
        <v>yes</v>
      </c>
      <c r="H484" s="33" t="str">
        <f>_xlfn.XLOOKUP(A:A,'Medical Examination'!A:A,'Medical Examination'!E:E)</f>
        <v>No</v>
      </c>
      <c r="I484" s="33" t="str">
        <f>_xlfn.XLOOKUP(A:A,'Medical Examination'!A:A,'Medical Examination'!F:F)</f>
        <v>No</v>
      </c>
      <c r="J484" s="33">
        <f>_xlfn.XLOOKUP(A:A,'Medical Examination'!A:A,'Medical Examination'!G:G)</f>
        <v>2</v>
      </c>
      <c r="K484" s="33" t="str">
        <f>_xlfn.XLOOKUP(A:A,'Medical Examination'!A:A,'Medical Examination'!H:H)</f>
        <v>No</v>
      </c>
      <c r="L484" s="32" t="str">
        <f>_xlfn.XLOOKUP(A:A,'Medical Examination'!A:A,'Medical Examination'!I:I)</f>
        <v>Obesity</v>
      </c>
      <c r="M484" s="31" t="str">
        <f>_xlfn.XLOOKUP(A:A,'Medical Examination'!A:A,'Medical Examination'!J:J)</f>
        <v>Normal</v>
      </c>
      <c r="N484" s="34">
        <f>_xlfn.XLOOKUP(Healthcare!A:A,Table4_2[Customer ID],Table4_2[Date of Birth])</f>
        <v>24297</v>
      </c>
      <c r="O484" s="35">
        <f>_xlfn.XLOOKUP(A:A,Table4_2[Customer ID],Table4_2[Charges])</f>
        <v>20568.32</v>
      </c>
      <c r="P484" s="33" t="str">
        <f>_xlfn.XLOOKUP(A:A,Table4_2[Customer ID],Table4_2[Hospital tier])</f>
        <v>tier - 3</v>
      </c>
      <c r="Q484" s="33" t="str">
        <f>_xlfn.XLOOKUP(A:A,'Hospital details'!A:A,'Hospital details'!F:F)</f>
        <v>tier - 2</v>
      </c>
      <c r="R484" s="33" t="str">
        <f>_xlfn.XLOOKUP(Healthcare!A:A,'Hospital details'!A:A,'Hospital details'!G:G)</f>
        <v>R1012</v>
      </c>
      <c r="S484" s="36">
        <f>_xlfn.XLOOKUP(A:A,'Hospital details'!A:A,'Hospital details'!H:H)</f>
        <v>56</v>
      </c>
      <c r="T484" s="8"/>
    </row>
    <row r="485" spans="1:20" ht="18" x14ac:dyDescent="0.35">
      <c r="A485" s="37" t="s">
        <v>489</v>
      </c>
      <c r="B485" s="31" t="str" cm="1">
        <f t="array" ref="B485">_xlfn.XLOOKUP(_xlfn.SINGLE(A:A),'Customer Name'!A:A,Table14_3[[#All],[Title]])</f>
        <v>Mr</v>
      </c>
      <c r="C485" s="32" t="str" cm="1">
        <f t="array" ref="C485">_xlfn.XLOOKUP(_xlfn.SINGLE(A:A),'Customer Name'!A:A,Table14_3[[#All],[First Name]])</f>
        <v>Helen</v>
      </c>
      <c r="D485" s="32" t="str" cm="1">
        <f t="array" ref="D485">_xlfn.XLOOKUP(_xlfn.SINGLE(A:A),'Customer Name'!A:A,Table14_3[[#All],[Last Name]])</f>
        <v>Wright</v>
      </c>
      <c r="E485" s="32">
        <f>_xlfn.XLOOKUP(A:A,'Medical Examination'!A:A,'Medical Examination'!B:B)</f>
        <v>38.06</v>
      </c>
      <c r="F485" s="32">
        <f>_xlfn.XLOOKUP(A:A,'Medical Examination'!A:A,'Medical Examination'!C:C)</f>
        <v>5.24</v>
      </c>
      <c r="G485" s="33" t="str">
        <f>_xlfn.XLOOKUP(A:A,'Medical Examination'!A:A,'Medical Examination'!D:D)</f>
        <v>yes</v>
      </c>
      <c r="H485" s="33" t="str">
        <f>_xlfn.XLOOKUP(A:A,'Medical Examination'!A:A,'Medical Examination'!E:E)</f>
        <v>No</v>
      </c>
      <c r="I485" s="33" t="str">
        <f>_xlfn.XLOOKUP(A:A,'Medical Examination'!A:A,'Medical Examination'!F:F)</f>
        <v>Yes</v>
      </c>
      <c r="J485" s="33">
        <f>_xlfn.XLOOKUP(A:A,'Medical Examination'!A:A,'Medical Examination'!G:G)</f>
        <v>1</v>
      </c>
      <c r="K485" s="33" t="str">
        <f>_xlfn.XLOOKUP(A:A,'Medical Examination'!A:A,'Medical Examination'!H:H)</f>
        <v>No</v>
      </c>
      <c r="L485" s="32" t="str">
        <f>_xlfn.XLOOKUP(A:A,'Medical Examination'!A:A,'Medical Examination'!I:I)</f>
        <v>Obesity</v>
      </c>
      <c r="M485" s="31" t="str">
        <f>_xlfn.XLOOKUP(A:A,'Medical Examination'!A:A,'Medical Examination'!J:J)</f>
        <v>Normal</v>
      </c>
      <c r="N485" s="34">
        <f>_xlfn.XLOOKUP(Healthcare!A:A,Table4_2[Customer ID],Table4_2[Date of Birth])</f>
        <v>25489</v>
      </c>
      <c r="O485" s="35">
        <f>_xlfn.XLOOKUP(A:A,Table4_2[Customer ID],Table4_2[Charges])</f>
        <v>20463</v>
      </c>
      <c r="P485" s="33" t="str">
        <f>_xlfn.XLOOKUP(A:A,Table4_2[Customer ID],Table4_2[Hospital tier])</f>
        <v>tier - 2</v>
      </c>
      <c r="Q485" s="33" t="str">
        <f>_xlfn.XLOOKUP(A:A,'Hospital details'!A:A,'Hospital details'!F:F)</f>
        <v>tier - 2</v>
      </c>
      <c r="R485" s="33" t="str">
        <f>_xlfn.XLOOKUP(Healthcare!A:A,'Hospital details'!A:A,'Hospital details'!G:G)</f>
        <v>R1013</v>
      </c>
      <c r="S485" s="36">
        <f>_xlfn.XLOOKUP(A:A,'Hospital details'!A:A,'Hospital details'!H:H)</f>
        <v>53</v>
      </c>
      <c r="T485" s="8"/>
    </row>
    <row r="486" spans="1:20" ht="18" x14ac:dyDescent="0.35">
      <c r="A486" s="37" t="s">
        <v>490</v>
      </c>
      <c r="B486" s="31" t="str" cm="1">
        <f t="array" ref="B486">_xlfn.XLOOKUP(_xlfn.SINGLE(A:A),'Customer Name'!A:A,Table14_3[[#All],[Title]])</f>
        <v>Mr</v>
      </c>
      <c r="C486" s="32" t="str" cm="1">
        <f t="array" ref="C486">_xlfn.XLOOKUP(_xlfn.SINGLE(A:A),'Customer Name'!A:A,Table14_3[[#All],[First Name]])</f>
        <v>Matthew</v>
      </c>
      <c r="D486" s="32" t="str" cm="1">
        <f t="array" ref="D486">_xlfn.XLOOKUP(_xlfn.SINGLE(A:A),'Customer Name'!A:A,Table14_3[[#All],[Last Name]])</f>
        <v>Mckenna</v>
      </c>
      <c r="E486" s="32">
        <f>_xlfn.XLOOKUP(A:A,'Medical Examination'!A:A,'Medical Examination'!B:B)</f>
        <v>51.47</v>
      </c>
      <c r="F486" s="32">
        <f>_xlfn.XLOOKUP(A:A,'Medical Examination'!A:A,'Medical Examination'!C:C)</f>
        <v>9.6</v>
      </c>
      <c r="G486" s="33" t="str">
        <f>_xlfn.XLOOKUP(A:A,'Medical Examination'!A:A,'Medical Examination'!D:D)</f>
        <v>No</v>
      </c>
      <c r="H486" s="33" t="str">
        <f>_xlfn.XLOOKUP(A:A,'Medical Examination'!A:A,'Medical Examination'!E:E)</f>
        <v>No</v>
      </c>
      <c r="I486" s="33" t="str">
        <f>_xlfn.XLOOKUP(A:A,'Medical Examination'!A:A,'Medical Examination'!F:F)</f>
        <v>No</v>
      </c>
      <c r="J486" s="33">
        <f>_xlfn.XLOOKUP(A:A,'Medical Examination'!A:A,'Medical Examination'!G:G)</f>
        <v>0</v>
      </c>
      <c r="K486" s="33" t="str">
        <f>_xlfn.XLOOKUP(A:A,'Medical Examination'!A:A,'Medical Examination'!H:H)</f>
        <v>No</v>
      </c>
      <c r="L486" s="32" t="str">
        <f>_xlfn.XLOOKUP(A:A,'Medical Examination'!A:A,'Medical Examination'!I:I)</f>
        <v>Obesity</v>
      </c>
      <c r="M486" s="31" t="str">
        <f>_xlfn.XLOOKUP(A:A,'Medical Examination'!A:A,'Medical Examination'!J:J)</f>
        <v>Diabetic</v>
      </c>
      <c r="N486" s="34">
        <f>_xlfn.XLOOKUP(Healthcare!A:A,Table4_2[Customer ID],Table4_2[Date of Birth])</f>
        <v>22937</v>
      </c>
      <c r="O486" s="35">
        <f>_xlfn.XLOOKUP(A:A,Table4_2[Customer ID],Table4_2[Charges])</f>
        <v>20446.849999999999</v>
      </c>
      <c r="P486" s="33" t="str">
        <f>_xlfn.XLOOKUP(A:A,Table4_2[Customer ID],Table4_2[Hospital tier])</f>
        <v>tier - 2</v>
      </c>
      <c r="Q486" s="33" t="str">
        <f>_xlfn.XLOOKUP(A:A,'Hospital details'!A:A,'Hospital details'!F:F)</f>
        <v>tier - 1</v>
      </c>
      <c r="R486" s="33" t="str">
        <f>_xlfn.XLOOKUP(Healthcare!A:A,'Hospital details'!A:A,'Hospital details'!G:G)</f>
        <v>R1012</v>
      </c>
      <c r="S486" s="36">
        <f>_xlfn.XLOOKUP(A:A,'Hospital details'!A:A,'Hospital details'!H:H)</f>
        <v>60</v>
      </c>
      <c r="T486" s="8"/>
    </row>
    <row r="487" spans="1:20" ht="18" x14ac:dyDescent="0.35">
      <c r="A487" s="37" t="s">
        <v>491</v>
      </c>
      <c r="B487" s="31" t="str" cm="1">
        <f t="array" ref="B487">_xlfn.XLOOKUP(_xlfn.SINGLE(A:A),'Customer Name'!A:A,Table14_3[[#All],[Title]])</f>
        <v>Ms</v>
      </c>
      <c r="C487" s="32" t="str" cm="1">
        <f t="array" ref="C487">_xlfn.XLOOKUP(_xlfn.SINGLE(A:A),'Customer Name'!A:A,Table14_3[[#All],[First Name]])</f>
        <v>Jeff</v>
      </c>
      <c r="D487" s="32" t="str" cm="1">
        <f t="array" ref="D487">_xlfn.XLOOKUP(_xlfn.SINGLE(A:A),'Customer Name'!A:A,Table14_3[[#All],[Last Name]])</f>
        <v>Sallade</v>
      </c>
      <c r="E487" s="32">
        <f>_xlfn.XLOOKUP(A:A,'Medical Examination'!A:A,'Medical Examination'!B:B)</f>
        <v>29.8</v>
      </c>
      <c r="F487" s="32">
        <f>_xlfn.XLOOKUP(A:A,'Medical Examination'!A:A,'Medical Examination'!C:C)</f>
        <v>5.78</v>
      </c>
      <c r="G487" s="33" t="str">
        <f>_xlfn.XLOOKUP(A:A,'Medical Examination'!A:A,'Medical Examination'!D:D)</f>
        <v>yes</v>
      </c>
      <c r="H487" s="33" t="str">
        <f>_xlfn.XLOOKUP(A:A,'Medical Examination'!A:A,'Medical Examination'!E:E)</f>
        <v>No</v>
      </c>
      <c r="I487" s="33" t="str">
        <f>_xlfn.XLOOKUP(A:A,'Medical Examination'!A:A,'Medical Examination'!F:F)</f>
        <v>No</v>
      </c>
      <c r="J487" s="33">
        <f>_xlfn.XLOOKUP(A:A,'Medical Examination'!A:A,'Medical Examination'!G:G)</f>
        <v>0</v>
      </c>
      <c r="K487" s="33" t="str">
        <f>_xlfn.XLOOKUP(A:A,'Medical Examination'!A:A,'Medical Examination'!H:H)</f>
        <v>No</v>
      </c>
      <c r="L487" s="32" t="str">
        <f>_xlfn.XLOOKUP(A:A,'Medical Examination'!A:A,'Medical Examination'!I:I)</f>
        <v>Overweight</v>
      </c>
      <c r="M487" s="31" t="str">
        <f>_xlfn.XLOOKUP(A:A,'Medical Examination'!A:A,'Medical Examination'!J:J)</f>
        <v>Prediabetic</v>
      </c>
      <c r="N487" s="34">
        <f>_xlfn.XLOOKUP(Healthcare!A:A,Table4_2[Customer ID],Table4_2[Date of Birth])</f>
        <v>31240</v>
      </c>
      <c r="O487" s="35">
        <f>_xlfn.XLOOKUP(A:A,Table4_2[Customer ID],Table4_2[Charges])</f>
        <v>20420.599999999999</v>
      </c>
      <c r="P487" s="33" t="str">
        <f>_xlfn.XLOOKUP(A:A,Table4_2[Customer ID],Table4_2[Hospital tier])</f>
        <v>tier - 3</v>
      </c>
      <c r="Q487" s="33" t="str">
        <f>_xlfn.XLOOKUP(A:A,'Hospital details'!A:A,'Hospital details'!F:F)</f>
        <v>tier - 2</v>
      </c>
      <c r="R487" s="33" t="str">
        <f>_xlfn.XLOOKUP(Healthcare!A:A,'Hospital details'!A:A,'Hospital details'!G:G)</f>
        <v>R1011</v>
      </c>
      <c r="S487" s="36">
        <f>_xlfn.XLOOKUP(A:A,'Hospital details'!A:A,'Hospital details'!H:H)</f>
        <v>37</v>
      </c>
      <c r="T487" s="8"/>
    </row>
    <row r="488" spans="1:20" ht="18" x14ac:dyDescent="0.35">
      <c r="A488" s="37" t="s">
        <v>492</v>
      </c>
      <c r="B488" s="31" t="str" cm="1">
        <f t="array" ref="B488">_xlfn.XLOOKUP(_xlfn.SINGLE(A:A),'Customer Name'!A:A,Table14_3[[#All],[Title]])</f>
        <v>Ms</v>
      </c>
      <c r="C488" s="32" t="str" cm="1">
        <f t="array" ref="C488">_xlfn.XLOOKUP(_xlfn.SINGLE(A:A),'Customer Name'!A:A,Table14_3[[#All],[First Name]])</f>
        <v>Tara R</v>
      </c>
      <c r="D488" s="32" t="str" cm="1">
        <f t="array" ref="D488">_xlfn.XLOOKUP(_xlfn.SINGLE(A:A),'Customer Name'!A:A,Table14_3[[#All],[Last Name]])</f>
        <v>Argall</v>
      </c>
      <c r="E488" s="32">
        <f>_xlfn.XLOOKUP(A:A,'Medical Examination'!A:A,'Medical Examination'!B:B)</f>
        <v>49.77</v>
      </c>
      <c r="F488" s="32">
        <f>_xlfn.XLOOKUP(A:A,'Medical Examination'!A:A,'Medical Examination'!C:C)</f>
        <v>7.02</v>
      </c>
      <c r="G488" s="33" t="str">
        <f>_xlfn.XLOOKUP(A:A,'Medical Examination'!A:A,'Medical Examination'!D:D)</f>
        <v>No</v>
      </c>
      <c r="H488" s="33" t="str">
        <f>_xlfn.XLOOKUP(A:A,'Medical Examination'!A:A,'Medical Examination'!E:E)</f>
        <v>No</v>
      </c>
      <c r="I488" s="33" t="str">
        <f>_xlfn.XLOOKUP(A:A,'Medical Examination'!A:A,'Medical Examination'!F:F)</f>
        <v>No</v>
      </c>
      <c r="J488" s="33">
        <f>_xlfn.XLOOKUP(A:A,'Medical Examination'!A:A,'Medical Examination'!G:G)</f>
        <v>0</v>
      </c>
      <c r="K488" s="33" t="str">
        <f>_xlfn.XLOOKUP(A:A,'Medical Examination'!A:A,'Medical Examination'!H:H)</f>
        <v>No</v>
      </c>
      <c r="L488" s="32" t="str">
        <f>_xlfn.XLOOKUP(A:A,'Medical Examination'!A:A,'Medical Examination'!I:I)</f>
        <v>Obesity</v>
      </c>
      <c r="M488" s="31" t="str">
        <f>_xlfn.XLOOKUP(A:A,'Medical Examination'!A:A,'Medical Examination'!J:J)</f>
        <v>Diabetic</v>
      </c>
      <c r="N488" s="34">
        <f>_xlfn.XLOOKUP(Healthcare!A:A,Table4_2[Customer ID],Table4_2[Date of Birth])</f>
        <v>22829</v>
      </c>
      <c r="O488" s="35">
        <f>_xlfn.XLOOKUP(A:A,Table4_2[Customer ID],Table4_2[Charges])</f>
        <v>20354.5</v>
      </c>
      <c r="P488" s="33" t="str">
        <f>_xlfn.XLOOKUP(A:A,Table4_2[Customer ID],Table4_2[Hospital tier])</f>
        <v>tier - 3</v>
      </c>
      <c r="Q488" s="33" t="str">
        <f>_xlfn.XLOOKUP(A:A,'Hospital details'!A:A,'Hospital details'!F:F)</f>
        <v>tier - 2</v>
      </c>
      <c r="R488" s="33" t="str">
        <f>_xlfn.XLOOKUP(Healthcare!A:A,'Hospital details'!A:A,'Hospital details'!G:G)</f>
        <v>R1026</v>
      </c>
      <c r="S488" s="36">
        <f>_xlfn.XLOOKUP(A:A,'Hospital details'!A:A,'Hospital details'!H:H)</f>
        <v>60</v>
      </c>
      <c r="T488" s="8"/>
    </row>
    <row r="489" spans="1:20" ht="18" x14ac:dyDescent="0.35">
      <c r="A489" s="37" t="s">
        <v>493</v>
      </c>
      <c r="B489" s="31" t="str" cm="1">
        <f t="array" ref="B489">_xlfn.XLOOKUP(_xlfn.SINGLE(A:A),'Customer Name'!A:A,Table14_3[[#All],[Title]])</f>
        <v>Mr</v>
      </c>
      <c r="C489" s="32" t="str" cm="1">
        <f t="array" ref="C489">_xlfn.XLOOKUP(_xlfn.SINGLE(A:A),'Customer Name'!A:A,Table14_3[[#All],[First Name]])</f>
        <v>Kristin</v>
      </c>
      <c r="D489" s="32" t="str" cm="1">
        <f t="array" ref="D489">_xlfn.XLOOKUP(_xlfn.SINGLE(A:A),'Customer Name'!A:A,Table14_3[[#All],[Last Name]])</f>
        <v>Patchell</v>
      </c>
      <c r="E489" s="32">
        <f>_xlfn.XLOOKUP(A:A,'Medical Examination'!A:A,'Medical Examination'!B:B)</f>
        <v>25.555</v>
      </c>
      <c r="F489" s="32">
        <f>_xlfn.XLOOKUP(A:A,'Medical Examination'!A:A,'Medical Examination'!C:C)</f>
        <v>4.09</v>
      </c>
      <c r="G489" s="33" t="str">
        <f>_xlfn.XLOOKUP(A:A,'Medical Examination'!A:A,'Medical Examination'!D:D)</f>
        <v>yes</v>
      </c>
      <c r="H489" s="33" t="str">
        <f>_xlfn.XLOOKUP(A:A,'Medical Examination'!A:A,'Medical Examination'!E:E)</f>
        <v>No</v>
      </c>
      <c r="I489" s="33" t="str">
        <f>_xlfn.XLOOKUP(A:A,'Medical Examination'!A:A,'Medical Examination'!F:F)</f>
        <v>No</v>
      </c>
      <c r="J489" s="33">
        <f>_xlfn.XLOOKUP(A:A,'Medical Examination'!A:A,'Medical Examination'!G:G)</f>
        <v>0</v>
      </c>
      <c r="K489" s="33" t="str">
        <f>_xlfn.XLOOKUP(A:A,'Medical Examination'!A:A,'Medical Examination'!H:H)</f>
        <v>yes</v>
      </c>
      <c r="L489" s="32" t="str">
        <f>_xlfn.XLOOKUP(A:A,'Medical Examination'!A:A,'Medical Examination'!I:I)</f>
        <v>Overweight</v>
      </c>
      <c r="M489" s="31" t="str">
        <f>_xlfn.XLOOKUP(A:A,'Medical Examination'!A:A,'Medical Examination'!J:J)</f>
        <v>Normal</v>
      </c>
      <c r="N489" s="34">
        <f>_xlfn.XLOOKUP(Healthcare!A:A,Table4_2[Customer ID],Table4_2[Date of Birth])</f>
        <v>31307</v>
      </c>
      <c r="O489" s="35">
        <f>_xlfn.XLOOKUP(A:A,Table4_2[Customer ID],Table4_2[Charges])</f>
        <v>20296.86</v>
      </c>
      <c r="P489" s="33" t="str">
        <f>_xlfn.XLOOKUP(A:A,Table4_2[Customer ID],Table4_2[Hospital tier])</f>
        <v>tier - 3</v>
      </c>
      <c r="Q489" s="33" t="str">
        <f>_xlfn.XLOOKUP(A:A,'Hospital details'!A:A,'Hospital details'!F:F)</f>
        <v>tier - 1</v>
      </c>
      <c r="R489" s="33" t="str">
        <f>_xlfn.XLOOKUP(Healthcare!A:A,'Hospital details'!A:A,'Hospital details'!G:G)</f>
        <v>R1024</v>
      </c>
      <c r="S489" s="36">
        <f>_xlfn.XLOOKUP(A:A,'Hospital details'!A:A,'Hospital details'!H:H)</f>
        <v>37</v>
      </c>
      <c r="T489" s="8"/>
    </row>
    <row r="490" spans="1:20" ht="18" x14ac:dyDescent="0.35">
      <c r="A490" s="37" t="s">
        <v>494</v>
      </c>
      <c r="B490" s="31" t="str" cm="1">
        <f t="array" ref="B490">_xlfn.XLOOKUP(_xlfn.SINGLE(A:A),'Customer Name'!A:A,Table14_3[[#All],[Title]])</f>
        <v>Mr</v>
      </c>
      <c r="C490" s="32" t="str" cm="1">
        <f t="array" ref="C490">_xlfn.XLOOKUP(_xlfn.SINGLE(A:A),'Customer Name'!A:A,Table14_3[[#All],[First Name]])</f>
        <v>Timothy</v>
      </c>
      <c r="D490" s="32" t="str" cm="1">
        <f t="array" ref="D490">_xlfn.XLOOKUP(_xlfn.SINGLE(A:A),'Customer Name'!A:A,Table14_3[[#All],[Last Name]])</f>
        <v>Catoggio</v>
      </c>
      <c r="E490" s="32">
        <f>_xlfn.XLOOKUP(A:A,'Medical Examination'!A:A,'Medical Examination'!B:B)</f>
        <v>29.64</v>
      </c>
      <c r="F490" s="32">
        <f>_xlfn.XLOOKUP(A:A,'Medical Examination'!A:A,'Medical Examination'!C:C)</f>
        <v>4.93</v>
      </c>
      <c r="G490" s="33" t="str">
        <f>_xlfn.XLOOKUP(A:A,'Medical Examination'!A:A,'Medical Examination'!D:D)</f>
        <v>No</v>
      </c>
      <c r="H490" s="33" t="str">
        <f>_xlfn.XLOOKUP(A:A,'Medical Examination'!A:A,'Medical Examination'!E:E)</f>
        <v>No</v>
      </c>
      <c r="I490" s="33" t="str">
        <f>_xlfn.XLOOKUP(A:A,'Medical Examination'!A:A,'Medical Examination'!F:F)</f>
        <v>Yes</v>
      </c>
      <c r="J490" s="33">
        <f>_xlfn.XLOOKUP(A:A,'Medical Examination'!A:A,'Medical Examination'!G:G)</f>
        <v>1</v>
      </c>
      <c r="K490" s="33" t="str">
        <f>_xlfn.XLOOKUP(A:A,'Medical Examination'!A:A,'Medical Examination'!H:H)</f>
        <v>No</v>
      </c>
      <c r="L490" s="32" t="str">
        <f>_xlfn.XLOOKUP(A:A,'Medical Examination'!A:A,'Medical Examination'!I:I)</f>
        <v>Overweight</v>
      </c>
      <c r="M490" s="31" t="str">
        <f>_xlfn.XLOOKUP(A:A,'Medical Examination'!A:A,'Medical Examination'!J:J)</f>
        <v>Normal</v>
      </c>
      <c r="N490" s="34">
        <f>_xlfn.XLOOKUP(Healthcare!A:A,Table4_2[Customer ID],Table4_2[Date of Birth])</f>
        <v>34219</v>
      </c>
      <c r="O490" s="35">
        <f>_xlfn.XLOOKUP(A:A,Table4_2[Customer ID],Table4_2[Charges])</f>
        <v>20277.810000000001</v>
      </c>
      <c r="P490" s="33" t="str">
        <f>_xlfn.XLOOKUP(A:A,Table4_2[Customer ID],Table4_2[Hospital tier])</f>
        <v>tier - 3</v>
      </c>
      <c r="Q490" s="33" t="str">
        <f>_xlfn.XLOOKUP(A:A,'Hospital details'!A:A,'Hospital details'!F:F)</f>
        <v>tier - 3</v>
      </c>
      <c r="R490" s="33" t="str">
        <f>_xlfn.XLOOKUP(Healthcare!A:A,'Hospital details'!A:A,'Hospital details'!G:G)</f>
        <v>R1016</v>
      </c>
      <c r="S490" s="36">
        <f>_xlfn.XLOOKUP(A:A,'Hospital details'!A:A,'Hospital details'!H:H)</f>
        <v>29</v>
      </c>
      <c r="T490" s="8"/>
    </row>
    <row r="491" spans="1:20" ht="18" x14ac:dyDescent="0.35">
      <c r="A491" s="37" t="s">
        <v>495</v>
      </c>
      <c r="B491" s="31" t="str" cm="1">
        <f t="array" ref="B491">_xlfn.XLOOKUP(_xlfn.SINGLE(A:A),'Customer Name'!A:A,Table14_3[[#All],[Title]])</f>
        <v>Ms</v>
      </c>
      <c r="C491" s="32" t="str" cm="1">
        <f t="array" ref="C491">_xlfn.XLOOKUP(_xlfn.SINGLE(A:A),'Customer Name'!A:A,Table14_3[[#All],[First Name]])</f>
        <v>Scott</v>
      </c>
      <c r="D491" s="32" t="str" cm="1">
        <f t="array" ref="D491">_xlfn.XLOOKUP(_xlfn.SINGLE(A:A),'Customer Name'!A:A,Table14_3[[#All],[Last Name]])</f>
        <v>Adams</v>
      </c>
      <c r="E491" s="32">
        <f>_xlfn.XLOOKUP(A:A,'Medical Examination'!A:A,'Medical Examination'!B:B)</f>
        <v>53.93</v>
      </c>
      <c r="F491" s="32">
        <f>_xlfn.XLOOKUP(A:A,'Medical Examination'!A:A,'Medical Examination'!C:C)</f>
        <v>5.34</v>
      </c>
      <c r="G491" s="33" t="str">
        <f>_xlfn.XLOOKUP(A:A,'Medical Examination'!A:A,'Medical Examination'!D:D)</f>
        <v>yes</v>
      </c>
      <c r="H491" s="33" t="str">
        <f>_xlfn.XLOOKUP(A:A,'Medical Examination'!A:A,'Medical Examination'!E:E)</f>
        <v>No</v>
      </c>
      <c r="I491" s="33" t="str">
        <f>_xlfn.XLOOKUP(A:A,'Medical Examination'!A:A,'Medical Examination'!F:F)</f>
        <v>No</v>
      </c>
      <c r="J491" s="33">
        <f>_xlfn.XLOOKUP(A:A,'Medical Examination'!A:A,'Medical Examination'!G:G)</f>
        <v>2</v>
      </c>
      <c r="K491" s="33" t="str">
        <f>_xlfn.XLOOKUP(A:A,'Medical Examination'!A:A,'Medical Examination'!H:H)</f>
        <v>No</v>
      </c>
      <c r="L491" s="32" t="str">
        <f>_xlfn.XLOOKUP(A:A,'Medical Examination'!A:A,'Medical Examination'!I:I)</f>
        <v>Obesity</v>
      </c>
      <c r="M491" s="31" t="str">
        <f>_xlfn.XLOOKUP(A:A,'Medical Examination'!A:A,'Medical Examination'!J:J)</f>
        <v>Normal</v>
      </c>
      <c r="N491" s="34">
        <f>_xlfn.XLOOKUP(Healthcare!A:A,Table4_2[Customer ID],Table4_2[Date of Birth])</f>
        <v>24341</v>
      </c>
      <c r="O491" s="35">
        <f>_xlfn.XLOOKUP(A:A,Table4_2[Customer ID],Table4_2[Charges])</f>
        <v>20253.84</v>
      </c>
      <c r="P491" s="33" t="str">
        <f>_xlfn.XLOOKUP(A:A,Table4_2[Customer ID],Table4_2[Hospital tier])</f>
        <v>tier - 2</v>
      </c>
      <c r="Q491" s="33" t="str">
        <f>_xlfn.XLOOKUP(A:A,'Hospital details'!A:A,'Hospital details'!F:F)</f>
        <v>tier - 3</v>
      </c>
      <c r="R491" s="33" t="str">
        <f>_xlfn.XLOOKUP(Healthcare!A:A,'Hospital details'!A:A,'Hospital details'!G:G)</f>
        <v>R1012</v>
      </c>
      <c r="S491" s="36">
        <f>_xlfn.XLOOKUP(A:A,'Hospital details'!A:A,'Hospital details'!H:H)</f>
        <v>56</v>
      </c>
      <c r="T491" s="8"/>
    </row>
    <row r="492" spans="1:20" ht="18" x14ac:dyDescent="0.35">
      <c r="A492" s="37" t="s">
        <v>496</v>
      </c>
      <c r="B492" s="31" t="str" cm="1">
        <f t="array" ref="B492">_xlfn.XLOOKUP(_xlfn.SINGLE(A:A),'Customer Name'!A:A,Table14_3[[#All],[Title]])</f>
        <v>Mr</v>
      </c>
      <c r="C492" s="32" t="str" cm="1">
        <f t="array" ref="C492">_xlfn.XLOOKUP(_xlfn.SINGLE(A:A),'Customer Name'!A:A,Table14_3[[#All],[First Name]])</f>
        <v>Carly E</v>
      </c>
      <c r="D492" s="32" t="str" cm="1">
        <f t="array" ref="D492">_xlfn.XLOOKUP(_xlfn.SINGLE(A:A),'Customer Name'!A:A,Table14_3[[#All],[Last Name]])</f>
        <v>Windt</v>
      </c>
      <c r="E492" s="32">
        <f>_xlfn.XLOOKUP(A:A,'Medical Examination'!A:A,'Medical Examination'!B:B)</f>
        <v>28.024999999999999</v>
      </c>
      <c r="F492" s="32">
        <f>_xlfn.XLOOKUP(A:A,'Medical Examination'!A:A,'Medical Examination'!C:C)</f>
        <v>5.65</v>
      </c>
      <c r="G492" s="33" t="str">
        <f>_xlfn.XLOOKUP(A:A,'Medical Examination'!A:A,'Medical Examination'!D:D)</f>
        <v>No</v>
      </c>
      <c r="H492" s="33" t="str">
        <f>_xlfn.XLOOKUP(A:A,'Medical Examination'!A:A,'Medical Examination'!E:E)</f>
        <v>No</v>
      </c>
      <c r="I492" s="33" t="str">
        <f>_xlfn.XLOOKUP(A:A,'Medical Examination'!A:A,'Medical Examination'!F:F)</f>
        <v>No</v>
      </c>
      <c r="J492" s="33">
        <f>_xlfn.XLOOKUP(A:A,'Medical Examination'!A:A,'Medical Examination'!G:G)</f>
        <v>1</v>
      </c>
      <c r="K492" s="33" t="str">
        <f>_xlfn.XLOOKUP(A:A,'Medical Examination'!A:A,'Medical Examination'!H:H)</f>
        <v>yes</v>
      </c>
      <c r="L492" s="32" t="str">
        <f>_xlfn.XLOOKUP(A:A,'Medical Examination'!A:A,'Medical Examination'!I:I)</f>
        <v>Overweight</v>
      </c>
      <c r="M492" s="31" t="str">
        <f>_xlfn.XLOOKUP(A:A,'Medical Examination'!A:A,'Medical Examination'!J:J)</f>
        <v>Normal</v>
      </c>
      <c r="N492" s="34">
        <f>_xlfn.XLOOKUP(Healthcare!A:A,Table4_2[Customer ID],Table4_2[Date of Birth])</f>
        <v>32067</v>
      </c>
      <c r="O492" s="35">
        <f>_xlfn.XLOOKUP(A:A,Table4_2[Customer ID],Table4_2[Charges])</f>
        <v>20234.849999999999</v>
      </c>
      <c r="P492" s="33" t="str">
        <f>_xlfn.XLOOKUP(A:A,Table4_2[Customer ID],Table4_2[Hospital tier])</f>
        <v>tier - 2</v>
      </c>
      <c r="Q492" s="33" t="str">
        <f>_xlfn.XLOOKUP(A:A,'Hospital details'!A:A,'Hospital details'!F:F)</f>
        <v>tier - 3</v>
      </c>
      <c r="R492" s="33" t="str">
        <f>_xlfn.XLOOKUP(Healthcare!A:A,'Hospital details'!A:A,'Hospital details'!G:G)</f>
        <v>R1012</v>
      </c>
      <c r="S492" s="36">
        <f>_xlfn.XLOOKUP(A:A,'Hospital details'!A:A,'Hospital details'!H:H)</f>
        <v>35</v>
      </c>
      <c r="T492" s="8"/>
    </row>
    <row r="493" spans="1:20" ht="18" x14ac:dyDescent="0.35">
      <c r="A493" s="37" t="s">
        <v>497</v>
      </c>
      <c r="B493" s="31" t="str" cm="1">
        <f t="array" ref="B493">_xlfn.XLOOKUP(_xlfn.SINGLE(A:A),'Customer Name'!A:A,Table14_3[[#All],[Title]])</f>
        <v>Mr</v>
      </c>
      <c r="C493" s="32" t="str" cm="1">
        <f t="array" ref="C493">_xlfn.XLOOKUP(_xlfn.SINGLE(A:A),'Customer Name'!A:A,Table14_3[[#All],[First Name]])</f>
        <v>Lisa</v>
      </c>
      <c r="D493" s="32" t="str" cm="1">
        <f t="array" ref="D493">_xlfn.XLOOKUP(_xlfn.SINGLE(A:A),'Customer Name'!A:A,Table14_3[[#All],[Last Name]])</f>
        <v>Ryan</v>
      </c>
      <c r="E493" s="32">
        <f>_xlfn.XLOOKUP(A:A,'Medical Examination'!A:A,'Medical Examination'!B:B)</f>
        <v>27.5</v>
      </c>
      <c r="F493" s="32">
        <f>_xlfn.XLOOKUP(A:A,'Medical Examination'!A:A,'Medical Examination'!C:C)</f>
        <v>4.49</v>
      </c>
      <c r="G493" s="33" t="str">
        <f>_xlfn.XLOOKUP(A:A,'Medical Examination'!A:A,'Medical Examination'!D:D)</f>
        <v>No</v>
      </c>
      <c r="H493" s="33" t="str">
        <f>_xlfn.XLOOKUP(A:A,'Medical Examination'!A:A,'Medical Examination'!E:E)</f>
        <v>No</v>
      </c>
      <c r="I493" s="33" t="str">
        <f>_xlfn.XLOOKUP(A:A,'Medical Examination'!A:A,'Medical Examination'!F:F)</f>
        <v>No</v>
      </c>
      <c r="J493" s="33">
        <f>_xlfn.XLOOKUP(A:A,'Medical Examination'!A:A,'Medical Examination'!G:G)</f>
        <v>0</v>
      </c>
      <c r="K493" s="33" t="str">
        <f>_xlfn.XLOOKUP(A:A,'Medical Examination'!A:A,'Medical Examination'!H:H)</f>
        <v>No</v>
      </c>
      <c r="L493" s="32" t="str">
        <f>_xlfn.XLOOKUP(A:A,'Medical Examination'!A:A,'Medical Examination'!I:I)</f>
        <v>Overweight</v>
      </c>
      <c r="M493" s="31" t="str">
        <f>_xlfn.XLOOKUP(A:A,'Medical Examination'!A:A,'Medical Examination'!J:J)</f>
        <v>Normal</v>
      </c>
      <c r="N493" s="34">
        <f>_xlfn.XLOOKUP(Healthcare!A:A,Table4_2[Customer ID],Table4_2[Date of Birth])</f>
        <v>34493</v>
      </c>
      <c r="O493" s="35">
        <f>_xlfn.XLOOKUP(A:A,Table4_2[Customer ID],Table4_2[Charges])</f>
        <v>20177.669999999998</v>
      </c>
      <c r="P493" s="33" t="str">
        <f>_xlfn.XLOOKUP(A:A,Table4_2[Customer ID],Table4_2[Hospital tier])</f>
        <v>tier - 2</v>
      </c>
      <c r="Q493" s="33" t="str">
        <f>_xlfn.XLOOKUP(A:A,'Hospital details'!A:A,'Hospital details'!F:F)</f>
        <v>tier - 1</v>
      </c>
      <c r="R493" s="33" t="str">
        <f>_xlfn.XLOOKUP(Healthcare!A:A,'Hospital details'!A:A,'Hospital details'!G:G)</f>
        <v>R1011</v>
      </c>
      <c r="S493" s="36">
        <f>_xlfn.XLOOKUP(A:A,'Hospital details'!A:A,'Hospital details'!H:H)</f>
        <v>29</v>
      </c>
      <c r="T493" s="8"/>
    </row>
    <row r="494" spans="1:20" ht="18" x14ac:dyDescent="0.35">
      <c r="A494" s="37" t="s">
        <v>498</v>
      </c>
      <c r="B494" s="31" t="str" cm="1">
        <f t="array" ref="B494">_xlfn.XLOOKUP(_xlfn.SINGLE(A:A),'Customer Name'!A:A,Table14_3[[#All],[Title]])</f>
        <v>Ms</v>
      </c>
      <c r="C494" s="32" t="str" cm="1">
        <f t="array" ref="C494">_xlfn.XLOOKUP(_xlfn.SINGLE(A:A),'Customer Name'!A:A,Table14_3[[#All],[First Name]])</f>
        <v>Stacey</v>
      </c>
      <c r="D494" s="32" t="str" cm="1">
        <f t="array" ref="D494">_xlfn.XLOOKUP(_xlfn.SINGLE(A:A),'Customer Name'!A:A,Table14_3[[#All],[Last Name]])</f>
        <v>Marion</v>
      </c>
      <c r="E494" s="32">
        <f>_xlfn.XLOOKUP(A:A,'Medical Examination'!A:A,'Medical Examination'!B:B)</f>
        <v>21.8</v>
      </c>
      <c r="F494" s="32">
        <f>_xlfn.XLOOKUP(A:A,'Medical Examination'!A:A,'Medical Examination'!C:C)</f>
        <v>10.55</v>
      </c>
      <c r="G494" s="33" t="str">
        <f>_xlfn.XLOOKUP(A:A,'Medical Examination'!A:A,'Medical Examination'!D:D)</f>
        <v>No</v>
      </c>
      <c r="H494" s="33" t="str">
        <f>_xlfn.XLOOKUP(A:A,'Medical Examination'!A:A,'Medical Examination'!E:E)</f>
        <v>No</v>
      </c>
      <c r="I494" s="33" t="str">
        <f>_xlfn.XLOOKUP(A:A,'Medical Examination'!A:A,'Medical Examination'!F:F)</f>
        <v>No</v>
      </c>
      <c r="J494" s="33">
        <f>_xlfn.XLOOKUP(A:A,'Medical Examination'!A:A,'Medical Examination'!G:G)</f>
        <v>0</v>
      </c>
      <c r="K494" s="33" t="str">
        <f>_xlfn.XLOOKUP(A:A,'Medical Examination'!A:A,'Medical Examination'!H:H)</f>
        <v>yes</v>
      </c>
      <c r="L494" s="32" t="str">
        <f>_xlfn.XLOOKUP(A:A,'Medical Examination'!A:A,'Medical Examination'!I:I)</f>
        <v>Normal Weight</v>
      </c>
      <c r="M494" s="31" t="str">
        <f>_xlfn.XLOOKUP(A:A,'Medical Examination'!A:A,'Medical Examination'!J:J)</f>
        <v>Diabetic</v>
      </c>
      <c r="N494" s="34">
        <f>_xlfn.XLOOKUP(Healthcare!A:A,Table4_2[Customer ID],Table4_2[Date of Birth])</f>
        <v>37446</v>
      </c>
      <c r="O494" s="35">
        <f>_xlfn.XLOOKUP(A:A,Table4_2[Customer ID],Table4_2[Charges])</f>
        <v>20167.34</v>
      </c>
      <c r="P494" s="33" t="str">
        <f>_xlfn.XLOOKUP(A:A,Table4_2[Customer ID],Table4_2[Hospital tier])</f>
        <v>tier - 3</v>
      </c>
      <c r="Q494" s="33" t="str">
        <f>_xlfn.XLOOKUP(A:A,'Hospital details'!A:A,'Hospital details'!F:F)</f>
        <v>tier - 3</v>
      </c>
      <c r="R494" s="33" t="str">
        <f>_xlfn.XLOOKUP(Healthcare!A:A,'Hospital details'!A:A,'Hospital details'!G:G)</f>
        <v>R1011</v>
      </c>
      <c r="S494" s="36">
        <f>_xlfn.XLOOKUP(A:A,'Hospital details'!A:A,'Hospital details'!H:H)</f>
        <v>20</v>
      </c>
      <c r="T494" s="8"/>
    </row>
    <row r="495" spans="1:20" ht="18" x14ac:dyDescent="0.35">
      <c r="A495" s="37" t="s">
        <v>499</v>
      </c>
      <c r="B495" s="31" t="str" cm="1">
        <f t="array" ref="B495">_xlfn.XLOOKUP(_xlfn.SINGLE(A:A),'Customer Name'!A:A,Table14_3[[#All],[Title]])</f>
        <v>Mr</v>
      </c>
      <c r="C495" s="32" t="str" cm="1">
        <f t="array" ref="C495">_xlfn.XLOOKUP(_xlfn.SINGLE(A:A),'Customer Name'!A:A,Table14_3[[#All],[First Name]])</f>
        <v>Louis</v>
      </c>
      <c r="D495" s="32" t="str" cm="1">
        <f t="array" ref="D495">_xlfn.XLOOKUP(_xlfn.SINGLE(A:A),'Customer Name'!A:A,Table14_3[[#All],[Last Name]])</f>
        <v>Raffetto</v>
      </c>
      <c r="E495" s="32">
        <f>_xlfn.XLOOKUP(A:A,'Medical Examination'!A:A,'Medical Examination'!B:B)</f>
        <v>26.41</v>
      </c>
      <c r="F495" s="32">
        <f>_xlfn.XLOOKUP(A:A,'Medical Examination'!A:A,'Medical Examination'!C:C)</f>
        <v>4.92</v>
      </c>
      <c r="G495" s="33" t="str">
        <f>_xlfn.XLOOKUP(A:A,'Medical Examination'!A:A,'Medical Examination'!D:D)</f>
        <v>yes</v>
      </c>
      <c r="H495" s="33" t="str">
        <f>_xlfn.XLOOKUP(A:A,'Medical Examination'!A:A,'Medical Examination'!E:E)</f>
        <v>No</v>
      </c>
      <c r="I495" s="33" t="str">
        <f>_xlfn.XLOOKUP(A:A,'Medical Examination'!A:A,'Medical Examination'!F:F)</f>
        <v>Yes</v>
      </c>
      <c r="J495" s="33">
        <f>_xlfn.XLOOKUP(A:A,'Medical Examination'!A:A,'Medical Examination'!G:G)</f>
        <v>1</v>
      </c>
      <c r="K495" s="33" t="str">
        <f>_xlfn.XLOOKUP(A:A,'Medical Examination'!A:A,'Medical Examination'!H:H)</f>
        <v>yes</v>
      </c>
      <c r="L495" s="32" t="str">
        <f>_xlfn.XLOOKUP(A:A,'Medical Examination'!A:A,'Medical Examination'!I:I)</f>
        <v>Overweight</v>
      </c>
      <c r="M495" s="31" t="str">
        <f>_xlfn.XLOOKUP(A:A,'Medical Examination'!A:A,'Medical Examination'!J:J)</f>
        <v>Normal</v>
      </c>
      <c r="N495" s="34">
        <f>_xlfn.XLOOKUP(Healthcare!A:A,Table4_2[Customer ID],Table4_2[Date of Birth])</f>
        <v>30595</v>
      </c>
      <c r="O495" s="35">
        <f>_xlfn.XLOOKUP(A:A,Table4_2[Customer ID],Table4_2[Charges])</f>
        <v>20149.32</v>
      </c>
      <c r="P495" s="33" t="str">
        <f>_xlfn.XLOOKUP(A:A,Table4_2[Customer ID],Table4_2[Hospital tier])</f>
        <v>tier - 2</v>
      </c>
      <c r="Q495" s="33" t="str">
        <f>_xlfn.XLOOKUP(A:A,'Hospital details'!A:A,'Hospital details'!F:F)</f>
        <v>tier - 1</v>
      </c>
      <c r="R495" s="33" t="str">
        <f>_xlfn.XLOOKUP(Healthcare!A:A,'Hospital details'!A:A,'Hospital details'!G:G)</f>
        <v>R1016</v>
      </c>
      <c r="S495" s="36">
        <f>_xlfn.XLOOKUP(A:A,'Hospital details'!A:A,'Hospital details'!H:H)</f>
        <v>39</v>
      </c>
      <c r="T495" s="8"/>
    </row>
    <row r="496" spans="1:20" ht="18" x14ac:dyDescent="0.35">
      <c r="A496" s="37" t="s">
        <v>500</v>
      </c>
      <c r="B496" s="31" t="str" cm="1">
        <f t="array" ref="B496">_xlfn.XLOOKUP(_xlfn.SINGLE(A:A),'Customer Name'!A:A,Table14_3[[#All],[Title]])</f>
        <v>Mr</v>
      </c>
      <c r="C496" s="32" t="str" cm="1">
        <f t="array" ref="C496">_xlfn.XLOOKUP(_xlfn.SINGLE(A:A),'Customer Name'!A:A,Table14_3[[#All],[First Name]])</f>
        <v>Brian R</v>
      </c>
      <c r="D496" s="32" t="str" cm="1">
        <f t="array" ref="D496">_xlfn.XLOOKUP(_xlfn.SINGLE(A:A),'Customer Name'!A:A,Table14_3[[#All],[Last Name]])</f>
        <v>Young</v>
      </c>
      <c r="E496" s="32">
        <f>_xlfn.XLOOKUP(A:A,'Medical Examination'!A:A,'Medical Examination'!B:B)</f>
        <v>27.835000000000001</v>
      </c>
      <c r="F496" s="32">
        <f>_xlfn.XLOOKUP(A:A,'Medical Examination'!A:A,'Medical Examination'!C:C)</f>
        <v>5.9</v>
      </c>
      <c r="G496" s="33" t="str">
        <f>_xlfn.XLOOKUP(A:A,'Medical Examination'!A:A,'Medical Examination'!D:D)</f>
        <v>yes</v>
      </c>
      <c r="H496" s="33" t="str">
        <f>_xlfn.XLOOKUP(A:A,'Medical Examination'!A:A,'Medical Examination'!E:E)</f>
        <v>No</v>
      </c>
      <c r="I496" s="33" t="str">
        <f>_xlfn.XLOOKUP(A:A,'Medical Examination'!A:A,'Medical Examination'!F:F)</f>
        <v>No</v>
      </c>
      <c r="J496" s="33">
        <f>_xlfn.XLOOKUP(A:A,'Medical Examination'!A:A,'Medical Examination'!G:G)</f>
        <v>1</v>
      </c>
      <c r="K496" s="33" t="str">
        <f>_xlfn.XLOOKUP(A:A,'Medical Examination'!A:A,'Medical Examination'!H:H)</f>
        <v>yes</v>
      </c>
      <c r="L496" s="32" t="str">
        <f>_xlfn.XLOOKUP(A:A,'Medical Examination'!A:A,'Medical Examination'!I:I)</f>
        <v>Overweight</v>
      </c>
      <c r="M496" s="31" t="str">
        <f>_xlfn.XLOOKUP(A:A,'Medical Examination'!A:A,'Medical Examination'!J:J)</f>
        <v>Prediabetic</v>
      </c>
      <c r="N496" s="34">
        <f>_xlfn.XLOOKUP(Healthcare!A:A,Table4_2[Customer ID],Table4_2[Date of Birth])</f>
        <v>32349</v>
      </c>
      <c r="O496" s="35">
        <f>_xlfn.XLOOKUP(A:A,Table4_2[Customer ID],Table4_2[Charges])</f>
        <v>20009.63</v>
      </c>
      <c r="P496" s="33" t="str">
        <f>_xlfn.XLOOKUP(A:A,Table4_2[Customer ID],Table4_2[Hospital tier])</f>
        <v>tier - 2</v>
      </c>
      <c r="Q496" s="33" t="str">
        <f>_xlfn.XLOOKUP(A:A,'Hospital details'!A:A,'Hospital details'!F:F)</f>
        <v>tier - 1</v>
      </c>
      <c r="R496" s="33" t="str">
        <f>_xlfn.XLOOKUP(Healthcare!A:A,'Hospital details'!A:A,'Hospital details'!G:G)</f>
        <v>R1012</v>
      </c>
      <c r="S496" s="36">
        <f>_xlfn.XLOOKUP(A:A,'Hospital details'!A:A,'Hospital details'!H:H)</f>
        <v>34</v>
      </c>
      <c r="T496" s="8"/>
    </row>
    <row r="497" spans="1:20" ht="18" x14ac:dyDescent="0.35">
      <c r="A497" s="37" t="s">
        <v>501</v>
      </c>
      <c r="B497" s="31" t="str" cm="1">
        <f t="array" ref="B497">_xlfn.XLOOKUP(_xlfn.SINGLE(A:A),'Customer Name'!A:A,Table14_3[[#All],[Title]])</f>
        <v>Ms</v>
      </c>
      <c r="C497" s="32" t="str" cm="1">
        <f t="array" ref="C497">_xlfn.XLOOKUP(_xlfn.SINGLE(A:A),'Customer Name'!A:A,Table14_3[[#All],[First Name]])</f>
        <v>Jessica</v>
      </c>
      <c r="D497" s="32" t="str" cm="1">
        <f t="array" ref="D497">_xlfn.XLOOKUP(_xlfn.SINGLE(A:A),'Customer Name'!A:A,Table14_3[[#All],[Last Name]])</f>
        <v>Oehlke</v>
      </c>
      <c r="E497" s="32">
        <f>_xlfn.XLOOKUP(A:A,'Medical Examination'!A:A,'Medical Examination'!B:B)</f>
        <v>51.74</v>
      </c>
      <c r="F497" s="32">
        <f>_xlfn.XLOOKUP(A:A,'Medical Examination'!A:A,'Medical Examination'!C:C)</f>
        <v>4.9800000000000004</v>
      </c>
      <c r="G497" s="33" t="str">
        <f>_xlfn.XLOOKUP(A:A,'Medical Examination'!A:A,'Medical Examination'!D:D)</f>
        <v>yes</v>
      </c>
      <c r="H497" s="33" t="str">
        <f>_xlfn.XLOOKUP(A:A,'Medical Examination'!A:A,'Medical Examination'!E:E)</f>
        <v>No</v>
      </c>
      <c r="I497" s="33" t="str">
        <f>_xlfn.XLOOKUP(A:A,'Medical Examination'!A:A,'Medical Examination'!F:F)</f>
        <v>No</v>
      </c>
      <c r="J497" s="33">
        <f>_xlfn.XLOOKUP(A:A,'Medical Examination'!A:A,'Medical Examination'!G:G)</f>
        <v>2</v>
      </c>
      <c r="K497" s="33" t="str">
        <f>_xlfn.XLOOKUP(A:A,'Medical Examination'!A:A,'Medical Examination'!H:H)</f>
        <v>No</v>
      </c>
      <c r="L497" s="32" t="str">
        <f>_xlfn.XLOOKUP(A:A,'Medical Examination'!A:A,'Medical Examination'!I:I)</f>
        <v>Obesity</v>
      </c>
      <c r="M497" s="31" t="str">
        <f>_xlfn.XLOOKUP(A:A,'Medical Examination'!A:A,'Medical Examination'!J:J)</f>
        <v>Normal</v>
      </c>
      <c r="N497" s="34">
        <f>_xlfn.XLOOKUP(Healthcare!A:A,Table4_2[Customer ID],Table4_2[Date of Birth])</f>
        <v>24329</v>
      </c>
      <c r="O497" s="35">
        <f>_xlfn.XLOOKUP(A:A,Table4_2[Customer ID],Table4_2[Charges])</f>
        <v>19995.29</v>
      </c>
      <c r="P497" s="33" t="str">
        <f>_xlfn.XLOOKUP(A:A,Table4_2[Customer ID],Table4_2[Hospital tier])</f>
        <v>tier - 1</v>
      </c>
      <c r="Q497" s="33" t="str">
        <f>_xlfn.XLOOKUP(A:A,'Hospital details'!A:A,'Hospital details'!F:F)</f>
        <v>tier - 3</v>
      </c>
      <c r="R497" s="33" t="str">
        <f>_xlfn.XLOOKUP(Healthcare!A:A,'Hospital details'!A:A,'Hospital details'!G:G)</f>
        <v>R1026</v>
      </c>
      <c r="S497" s="36">
        <f>_xlfn.XLOOKUP(A:A,'Hospital details'!A:A,'Hospital details'!H:H)</f>
        <v>56</v>
      </c>
      <c r="T497" s="8"/>
    </row>
    <row r="498" spans="1:20" ht="18" x14ac:dyDescent="0.35">
      <c r="A498" s="37" t="s">
        <v>502</v>
      </c>
      <c r="B498" s="31" t="str" cm="1">
        <f t="array" ref="B498">_xlfn.XLOOKUP(_xlfn.SINGLE(A:A),'Customer Name'!A:A,Table14_3[[#All],[Title]])</f>
        <v>Ms</v>
      </c>
      <c r="C498" s="32" t="str" cm="1">
        <f t="array" ref="C498">_xlfn.XLOOKUP(_xlfn.SINGLE(A:A),'Customer Name'!A:A,Table14_3[[#All],[First Name]])</f>
        <v>Dawn M</v>
      </c>
      <c r="D498" s="32" t="str" cm="1">
        <f t="array" ref="D498">_xlfn.XLOOKUP(_xlfn.SINGLE(A:A),'Customer Name'!A:A,Table14_3[[#All],[Last Name]])</f>
        <v>Sudol</v>
      </c>
      <c r="E498" s="32">
        <f>_xlfn.XLOOKUP(A:A,'Medical Examination'!A:A,'Medical Examination'!B:B)</f>
        <v>23.37</v>
      </c>
      <c r="F498" s="32">
        <f>_xlfn.XLOOKUP(A:A,'Medical Examination'!A:A,'Medical Examination'!C:C)</f>
        <v>5.8</v>
      </c>
      <c r="G498" s="33" t="str">
        <f>_xlfn.XLOOKUP(A:A,'Medical Examination'!A:A,'Medical Examination'!D:D)</f>
        <v>No</v>
      </c>
      <c r="H498" s="33" t="str">
        <f>_xlfn.XLOOKUP(A:A,'Medical Examination'!A:A,'Medical Examination'!E:E)</f>
        <v>No</v>
      </c>
      <c r="I498" s="33" t="str">
        <f>_xlfn.XLOOKUP(A:A,'Medical Examination'!A:A,'Medical Examination'!F:F)</f>
        <v>No</v>
      </c>
      <c r="J498" s="33">
        <f>_xlfn.XLOOKUP(A:A,'Medical Examination'!A:A,'Medical Examination'!G:G)</f>
        <v>0</v>
      </c>
      <c r="K498" s="33" t="str">
        <f>_xlfn.XLOOKUP(A:A,'Medical Examination'!A:A,'Medical Examination'!H:H)</f>
        <v>yes</v>
      </c>
      <c r="L498" s="32" t="str">
        <f>_xlfn.XLOOKUP(A:A,'Medical Examination'!A:A,'Medical Examination'!I:I)</f>
        <v>Normal Weight</v>
      </c>
      <c r="M498" s="31" t="str">
        <f>_xlfn.XLOOKUP(A:A,'Medical Examination'!A:A,'Medical Examination'!J:J)</f>
        <v>Prediabetic</v>
      </c>
      <c r="N498" s="34">
        <f>_xlfn.XLOOKUP(Healthcare!A:A,Table4_2[Customer ID],Table4_2[Date of Birth])</f>
        <v>29503</v>
      </c>
      <c r="O498" s="35">
        <f>_xlfn.XLOOKUP(A:A,Table4_2[Customer ID],Table4_2[Charges])</f>
        <v>19964.75</v>
      </c>
      <c r="P498" s="33" t="str">
        <f>_xlfn.XLOOKUP(A:A,Table4_2[Customer ID],Table4_2[Hospital tier])</f>
        <v>tier - 1</v>
      </c>
      <c r="Q498" s="33" t="str">
        <f>_xlfn.XLOOKUP(A:A,'Hospital details'!A:A,'Hospital details'!F:F)</f>
        <v>tier - 2</v>
      </c>
      <c r="R498" s="33" t="str">
        <f>_xlfn.XLOOKUP(Healthcare!A:A,'Hospital details'!A:A,'Hospital details'!G:G)</f>
        <v>R1024</v>
      </c>
      <c r="S498" s="36">
        <f>_xlfn.XLOOKUP(A:A,'Hospital details'!A:A,'Hospital details'!H:H)</f>
        <v>42</v>
      </c>
      <c r="T498" s="8"/>
    </row>
    <row r="499" spans="1:20" ht="18" x14ac:dyDescent="0.35">
      <c r="A499" s="37" t="s">
        <v>503</v>
      </c>
      <c r="B499" s="31" t="str" cm="1">
        <f t="array" ref="B499">_xlfn.XLOOKUP(_xlfn.SINGLE(A:A),'Customer Name'!A:A,Table14_3[[#All],[Title]])</f>
        <v>Mr</v>
      </c>
      <c r="C499" s="32" t="str" cm="1">
        <f t="array" ref="C499">_xlfn.XLOOKUP(_xlfn.SINGLE(A:A),'Customer Name'!A:A,Table14_3[[#All],[First Name]])</f>
        <v>Chris</v>
      </c>
      <c r="D499" s="32" t="str" cm="1">
        <f t="array" ref="D499">_xlfn.XLOOKUP(_xlfn.SINGLE(A:A),'Customer Name'!A:A,Table14_3[[#All],[Last Name]])</f>
        <v>Van Es</v>
      </c>
      <c r="E499" s="32">
        <f>_xlfn.XLOOKUP(A:A,'Medical Examination'!A:A,'Medical Examination'!B:B)</f>
        <v>29.7</v>
      </c>
      <c r="F499" s="32">
        <f>_xlfn.XLOOKUP(A:A,'Medical Examination'!A:A,'Medical Examination'!C:C)</f>
        <v>6.21</v>
      </c>
      <c r="G499" s="33" t="str">
        <f>_xlfn.XLOOKUP(A:A,'Medical Examination'!A:A,'Medical Examination'!D:D)</f>
        <v>yes</v>
      </c>
      <c r="H499" s="33" t="str">
        <f>_xlfn.XLOOKUP(A:A,'Medical Examination'!A:A,'Medical Examination'!E:E)</f>
        <v>No</v>
      </c>
      <c r="I499" s="33" t="str">
        <f>_xlfn.XLOOKUP(A:A,'Medical Examination'!A:A,'Medical Examination'!F:F)</f>
        <v>Yes</v>
      </c>
      <c r="J499" s="33">
        <f>_xlfn.XLOOKUP(A:A,'Medical Examination'!A:A,'Medical Examination'!G:G)</f>
        <v>1</v>
      </c>
      <c r="K499" s="33" t="str">
        <f>_xlfn.XLOOKUP(A:A,'Medical Examination'!A:A,'Medical Examination'!H:H)</f>
        <v>yes</v>
      </c>
      <c r="L499" s="32" t="str">
        <f>_xlfn.XLOOKUP(A:A,'Medical Examination'!A:A,'Medical Examination'!I:I)</f>
        <v>Overweight</v>
      </c>
      <c r="M499" s="31" t="str">
        <f>_xlfn.XLOOKUP(A:A,'Medical Examination'!A:A,'Medical Examination'!J:J)</f>
        <v>Prediabetic</v>
      </c>
      <c r="N499" s="34">
        <f>_xlfn.XLOOKUP(Healthcare!A:A,Table4_2[Customer ID],Table4_2[Date of Birth])</f>
        <v>35721</v>
      </c>
      <c r="O499" s="35">
        <f>_xlfn.XLOOKUP(A:A,Table4_2[Customer ID],Table4_2[Charges])</f>
        <v>19933.46</v>
      </c>
      <c r="P499" s="33" t="str">
        <f>_xlfn.XLOOKUP(A:A,Table4_2[Customer ID],Table4_2[Hospital tier])</f>
        <v>tier - 1</v>
      </c>
      <c r="Q499" s="33" t="str">
        <f>_xlfn.XLOOKUP(A:A,'Hospital details'!A:A,'Hospital details'!F:F)</f>
        <v>tier - 3</v>
      </c>
      <c r="R499" s="33" t="str">
        <f>_xlfn.XLOOKUP(Healthcare!A:A,'Hospital details'!A:A,'Hospital details'!G:G)</f>
        <v>R1011</v>
      </c>
      <c r="S499" s="36">
        <f>_xlfn.XLOOKUP(A:A,'Hospital details'!A:A,'Hospital details'!H:H)</f>
        <v>25</v>
      </c>
      <c r="T499" s="8"/>
    </row>
    <row r="500" spans="1:20" ht="18" x14ac:dyDescent="0.35">
      <c r="A500" s="37" t="s">
        <v>504</v>
      </c>
      <c r="B500" s="31" t="str" cm="1">
        <f t="array" ref="B500">_xlfn.XLOOKUP(_xlfn.SINGLE(A:A),'Customer Name'!A:A,Table14_3[[#All],[Title]])</f>
        <v>Mr</v>
      </c>
      <c r="C500" s="32" t="str" cm="1">
        <f t="array" ref="C500">_xlfn.XLOOKUP(_xlfn.SINGLE(A:A),'Customer Name'!A:A,Table14_3[[#All],[First Name]])</f>
        <v>Karen</v>
      </c>
      <c r="D500" s="32" t="str" cm="1">
        <f t="array" ref="D500">_xlfn.XLOOKUP(_xlfn.SINGLE(A:A),'Customer Name'!A:A,Table14_3[[#All],[Last Name]])</f>
        <v>Dolge</v>
      </c>
      <c r="E500" s="32">
        <f>_xlfn.XLOOKUP(A:A,'Medical Examination'!A:A,'Medical Examination'!B:B)</f>
        <v>20.045000000000002</v>
      </c>
      <c r="F500" s="32">
        <f>_xlfn.XLOOKUP(A:A,'Medical Examination'!A:A,'Medical Examination'!C:C)</f>
        <v>6.17</v>
      </c>
      <c r="G500" s="33" t="str">
        <f>_xlfn.XLOOKUP(A:A,'Medical Examination'!A:A,'Medical Examination'!D:D)</f>
        <v>No</v>
      </c>
      <c r="H500" s="33" t="str">
        <f>_xlfn.XLOOKUP(A:A,'Medical Examination'!A:A,'Medical Examination'!E:E)</f>
        <v>No</v>
      </c>
      <c r="I500" s="33" t="str">
        <f>_xlfn.XLOOKUP(A:A,'Medical Examination'!A:A,'Medical Examination'!F:F)</f>
        <v>Yes</v>
      </c>
      <c r="J500" s="33">
        <f>_xlfn.XLOOKUP(A:A,'Medical Examination'!A:A,'Medical Examination'!G:G)</f>
        <v>1</v>
      </c>
      <c r="K500" s="33" t="str">
        <f>_xlfn.XLOOKUP(A:A,'Medical Examination'!A:A,'Medical Examination'!H:H)</f>
        <v>yes</v>
      </c>
      <c r="L500" s="32" t="str">
        <f>_xlfn.XLOOKUP(A:A,'Medical Examination'!A:A,'Medical Examination'!I:I)</f>
        <v>Normal Weight</v>
      </c>
      <c r="M500" s="31" t="str">
        <f>_xlfn.XLOOKUP(A:A,'Medical Examination'!A:A,'Medical Examination'!J:J)</f>
        <v>Prediabetic</v>
      </c>
      <c r="N500" s="34">
        <f>_xlfn.XLOOKUP(Healthcare!A:A,Table4_2[Customer ID],Table4_2[Date of Birth])</f>
        <v>29158</v>
      </c>
      <c r="O500" s="35">
        <f>_xlfn.XLOOKUP(A:A,Table4_2[Customer ID],Table4_2[Charges])</f>
        <v>19798.05</v>
      </c>
      <c r="P500" s="33" t="str">
        <f>_xlfn.XLOOKUP(A:A,Table4_2[Customer ID],Table4_2[Hospital tier])</f>
        <v>tier - 1</v>
      </c>
      <c r="Q500" s="33" t="str">
        <f>_xlfn.XLOOKUP(A:A,'Hospital details'!A:A,'Hospital details'!F:F)</f>
        <v>tier - 1</v>
      </c>
      <c r="R500" s="33" t="str">
        <f>_xlfn.XLOOKUP(Healthcare!A:A,'Hospital details'!A:A,'Hospital details'!G:G)</f>
        <v>R1024</v>
      </c>
      <c r="S500" s="36">
        <f>_xlfn.XLOOKUP(A:A,'Hospital details'!A:A,'Hospital details'!H:H)</f>
        <v>43</v>
      </c>
      <c r="T500" s="8"/>
    </row>
    <row r="501" spans="1:20" ht="18" x14ac:dyDescent="0.35">
      <c r="A501" s="37" t="s">
        <v>505</v>
      </c>
      <c r="B501" s="31" t="str" cm="1">
        <f t="array" ref="B501">_xlfn.XLOOKUP(_xlfn.SINGLE(A:A),'Customer Name'!A:A,Table14_3[[#All],[Title]])</f>
        <v>Ms</v>
      </c>
      <c r="C501" s="32" t="str" cm="1">
        <f t="array" ref="C501">_xlfn.XLOOKUP(_xlfn.SINGLE(A:A),'Customer Name'!A:A,Table14_3[[#All],[First Name]])</f>
        <v>Jessica</v>
      </c>
      <c r="D501" s="32" t="str" cm="1">
        <f t="array" ref="D501">_xlfn.XLOOKUP(_xlfn.SINGLE(A:A),'Customer Name'!A:A,Table14_3[[#All],[Last Name]])</f>
        <v>Marlier</v>
      </c>
      <c r="E501" s="32">
        <f>_xlfn.XLOOKUP(A:A,'Medical Examination'!A:A,'Medical Examination'!B:B)</f>
        <v>27.83</v>
      </c>
      <c r="F501" s="32">
        <f>_xlfn.XLOOKUP(A:A,'Medical Examination'!A:A,'Medical Examination'!C:C)</f>
        <v>5.36</v>
      </c>
      <c r="G501" s="33" t="str">
        <f>_xlfn.XLOOKUP(A:A,'Medical Examination'!A:A,'Medical Examination'!D:D)</f>
        <v>No</v>
      </c>
      <c r="H501" s="33" t="str">
        <f>_xlfn.XLOOKUP(A:A,'Medical Examination'!A:A,'Medical Examination'!E:E)</f>
        <v>No</v>
      </c>
      <c r="I501" s="33" t="str">
        <f>_xlfn.XLOOKUP(A:A,'Medical Examination'!A:A,'Medical Examination'!F:F)</f>
        <v>No</v>
      </c>
      <c r="J501" s="33">
        <f>_xlfn.XLOOKUP(A:A,'Medical Examination'!A:A,'Medical Examination'!G:G)</f>
        <v>2</v>
      </c>
      <c r="K501" s="33" t="str">
        <f>_xlfn.XLOOKUP(A:A,'Medical Examination'!A:A,'Medical Examination'!H:H)</f>
        <v>No</v>
      </c>
      <c r="L501" s="32" t="str">
        <f>_xlfn.XLOOKUP(A:A,'Medical Examination'!A:A,'Medical Examination'!I:I)</f>
        <v>Overweight</v>
      </c>
      <c r="M501" s="31" t="str">
        <f>_xlfn.XLOOKUP(A:A,'Medical Examination'!A:A,'Medical Examination'!J:J)</f>
        <v>Normal</v>
      </c>
      <c r="N501" s="34">
        <f>_xlfn.XLOOKUP(Healthcare!A:A,Table4_2[Customer ID],Table4_2[Date of Birth])</f>
        <v>26464</v>
      </c>
      <c r="O501" s="35">
        <f>_xlfn.XLOOKUP(A:A,Table4_2[Customer ID],Table4_2[Charges])</f>
        <v>19749.38</v>
      </c>
      <c r="P501" s="33" t="str">
        <f>_xlfn.XLOOKUP(A:A,Table4_2[Customer ID],Table4_2[Hospital tier])</f>
        <v>tier - 1</v>
      </c>
      <c r="Q501" s="33" t="str">
        <f>_xlfn.XLOOKUP(A:A,'Hospital details'!A:A,'Hospital details'!F:F)</f>
        <v>tier - 3</v>
      </c>
      <c r="R501" s="33" t="str">
        <f>_xlfn.XLOOKUP(Healthcare!A:A,'Hospital details'!A:A,'Hospital details'!G:G)</f>
        <v>R1013</v>
      </c>
      <c r="S501" s="36">
        <f>_xlfn.XLOOKUP(A:A,'Hospital details'!A:A,'Hospital details'!H:H)</f>
        <v>50</v>
      </c>
      <c r="T501" s="8"/>
    </row>
    <row r="502" spans="1:20" ht="18" x14ac:dyDescent="0.35">
      <c r="A502" s="37" t="s">
        <v>506</v>
      </c>
      <c r="B502" s="31" t="str" cm="1">
        <f t="array" ref="B502">_xlfn.XLOOKUP(_xlfn.SINGLE(A:A),'Customer Name'!A:A,Table14_3[[#All],[Title]])</f>
        <v>Mr</v>
      </c>
      <c r="C502" s="32" t="str" cm="1">
        <f t="array" ref="C502">_xlfn.XLOOKUP(_xlfn.SINGLE(A:A),'Customer Name'!A:A,Table14_3[[#All],[First Name]])</f>
        <v>Mathieu</v>
      </c>
      <c r="D502" s="32" t="str" cm="1">
        <f t="array" ref="D502">_xlfn.XLOOKUP(_xlfn.SINGLE(A:A),'Customer Name'!A:A,Table14_3[[#All],[Last Name]])</f>
        <v>Girard</v>
      </c>
      <c r="E502" s="32">
        <f>_xlfn.XLOOKUP(A:A,'Medical Examination'!A:A,'Medical Examination'!B:B)</f>
        <v>28.93</v>
      </c>
      <c r="F502" s="32">
        <f>_xlfn.XLOOKUP(A:A,'Medical Examination'!A:A,'Medical Examination'!C:C)</f>
        <v>5.2</v>
      </c>
      <c r="G502" s="33" t="str">
        <f>_xlfn.XLOOKUP(A:A,'Medical Examination'!A:A,'Medical Examination'!D:D)</f>
        <v>No</v>
      </c>
      <c r="H502" s="33" t="str">
        <f>_xlfn.XLOOKUP(A:A,'Medical Examination'!A:A,'Medical Examination'!E:E)</f>
        <v>No</v>
      </c>
      <c r="I502" s="33" t="str">
        <f>_xlfn.XLOOKUP(A:A,'Medical Examination'!A:A,'Medical Examination'!F:F)</f>
        <v>No</v>
      </c>
      <c r="J502" s="33">
        <f>_xlfn.XLOOKUP(A:A,'Medical Examination'!A:A,'Medical Examination'!G:G)</f>
        <v>0</v>
      </c>
      <c r="K502" s="33" t="str">
        <f>_xlfn.XLOOKUP(A:A,'Medical Examination'!A:A,'Medical Examination'!H:H)</f>
        <v>yes</v>
      </c>
      <c r="L502" s="32" t="str">
        <f>_xlfn.XLOOKUP(A:A,'Medical Examination'!A:A,'Medical Examination'!I:I)</f>
        <v>Overweight</v>
      </c>
      <c r="M502" s="31" t="str">
        <f>_xlfn.XLOOKUP(A:A,'Medical Examination'!A:A,'Medical Examination'!J:J)</f>
        <v>Normal</v>
      </c>
      <c r="N502" s="34">
        <f>_xlfn.XLOOKUP(Healthcare!A:A,Table4_2[Customer ID],Table4_2[Date of Birth])</f>
        <v>33093</v>
      </c>
      <c r="O502" s="35">
        <f>_xlfn.XLOOKUP(A:A,Table4_2[Customer ID],Table4_2[Charges])</f>
        <v>19719.689999999999</v>
      </c>
      <c r="P502" s="33" t="str">
        <f>_xlfn.XLOOKUP(A:A,Table4_2[Customer ID],Table4_2[Hospital tier])</f>
        <v>tier - 1</v>
      </c>
      <c r="Q502" s="33" t="str">
        <f>_xlfn.XLOOKUP(A:A,'Hospital details'!A:A,'Hospital details'!F:F)</f>
        <v>tier - 2</v>
      </c>
      <c r="R502" s="33" t="str">
        <f>_xlfn.XLOOKUP(Healthcare!A:A,'Hospital details'!A:A,'Hospital details'!G:G)</f>
        <v>R1013</v>
      </c>
      <c r="S502" s="36">
        <f>_xlfn.XLOOKUP(A:A,'Hospital details'!A:A,'Hospital details'!H:H)</f>
        <v>32</v>
      </c>
      <c r="T502" s="8"/>
    </row>
    <row r="503" spans="1:20" ht="18" x14ac:dyDescent="0.35">
      <c r="A503" s="37" t="s">
        <v>507</v>
      </c>
      <c r="B503" s="31" t="str" cm="1">
        <f t="array" ref="B503">_xlfn.XLOOKUP(_xlfn.SINGLE(A:A),'Customer Name'!A:A,Table14_3[[#All],[Title]])</f>
        <v>Mr</v>
      </c>
      <c r="C503" s="32" t="str" cm="1">
        <f t="array" ref="C503">_xlfn.XLOOKUP(_xlfn.SINGLE(A:A),'Customer Name'!A:A,Table14_3[[#All],[First Name]])</f>
        <v>Kam S</v>
      </c>
      <c r="D503" s="32" t="str" cm="1">
        <f t="array" ref="D503">_xlfn.XLOOKUP(_xlfn.SINGLE(A:A),'Customer Name'!A:A,Table14_3[[#All],[Last Name]])</f>
        <v>Lee</v>
      </c>
      <c r="E503" s="32">
        <f>_xlfn.XLOOKUP(A:A,'Medical Examination'!A:A,'Medical Examination'!B:B)</f>
        <v>33.82</v>
      </c>
      <c r="F503" s="32">
        <f>_xlfn.XLOOKUP(A:A,'Medical Examination'!A:A,'Medical Examination'!C:C)</f>
        <v>5.42</v>
      </c>
      <c r="G503" s="33" t="str">
        <f>_xlfn.XLOOKUP(A:A,'Medical Examination'!A:A,'Medical Examination'!D:D)</f>
        <v>No</v>
      </c>
      <c r="H503" s="33" t="str">
        <f>_xlfn.XLOOKUP(A:A,'Medical Examination'!A:A,'Medical Examination'!E:E)</f>
        <v>No</v>
      </c>
      <c r="I503" s="33" t="str">
        <f>_xlfn.XLOOKUP(A:A,'Medical Examination'!A:A,'Medical Examination'!F:F)</f>
        <v>No</v>
      </c>
      <c r="J503" s="33">
        <f>_xlfn.XLOOKUP(A:A,'Medical Examination'!A:A,'Medical Examination'!G:G)</f>
        <v>0</v>
      </c>
      <c r="K503" s="33" t="str">
        <f>_xlfn.XLOOKUP(A:A,'Medical Examination'!A:A,'Medical Examination'!H:H)</f>
        <v>No</v>
      </c>
      <c r="L503" s="32" t="str">
        <f>_xlfn.XLOOKUP(A:A,'Medical Examination'!A:A,'Medical Examination'!I:I)</f>
        <v>Obesity</v>
      </c>
      <c r="M503" s="31" t="str">
        <f>_xlfn.XLOOKUP(A:A,'Medical Examination'!A:A,'Medical Examination'!J:J)</f>
        <v>Normal</v>
      </c>
      <c r="N503" s="34">
        <f>_xlfn.XLOOKUP(Healthcare!A:A,Table4_2[Customer ID],Table4_2[Date of Birth])</f>
        <v>34573</v>
      </c>
      <c r="O503" s="35">
        <f>_xlfn.XLOOKUP(A:A,Table4_2[Customer ID],Table4_2[Charges])</f>
        <v>19673.34</v>
      </c>
      <c r="P503" s="33" t="str">
        <f>_xlfn.XLOOKUP(A:A,Table4_2[Customer ID],Table4_2[Hospital tier])</f>
        <v>tier - 1</v>
      </c>
      <c r="Q503" s="33" t="str">
        <f>_xlfn.XLOOKUP(A:A,'Hospital details'!A:A,'Hospital details'!F:F)</f>
        <v>tier - 2</v>
      </c>
      <c r="R503" s="33" t="str">
        <f>_xlfn.XLOOKUP(Healthcare!A:A,'Hospital details'!A:A,'Hospital details'!G:G)</f>
        <v>R1012</v>
      </c>
      <c r="S503" s="36">
        <f>_xlfn.XLOOKUP(A:A,'Hospital details'!A:A,'Hospital details'!H:H)</f>
        <v>28</v>
      </c>
      <c r="T503" s="8"/>
    </row>
    <row r="504" spans="1:20" ht="18" x14ac:dyDescent="0.35">
      <c r="A504" s="37" t="s">
        <v>508</v>
      </c>
      <c r="B504" s="31" t="str" cm="1">
        <f t="array" ref="B504">_xlfn.XLOOKUP(_xlfn.SINGLE(A:A),'Customer Name'!A:A,Table14_3[[#All],[Title]])</f>
        <v>Ms</v>
      </c>
      <c r="C504" s="32" t="str" cm="1">
        <f t="array" ref="C504">_xlfn.XLOOKUP(_xlfn.SINGLE(A:A),'Customer Name'!A:A,Table14_3[[#All],[First Name]])</f>
        <v>Valerie A</v>
      </c>
      <c r="D504" s="32" t="str" cm="1">
        <f t="array" ref="D504">_xlfn.XLOOKUP(_xlfn.SINGLE(A:A),'Customer Name'!A:A,Table14_3[[#All],[Last Name]])</f>
        <v>Hubbard</v>
      </c>
      <c r="E504" s="32">
        <f>_xlfn.XLOOKUP(A:A,'Medical Examination'!A:A,'Medical Examination'!B:B)</f>
        <v>20.234999999999999</v>
      </c>
      <c r="F504" s="32">
        <f>_xlfn.XLOOKUP(A:A,'Medical Examination'!A:A,'Medical Examination'!C:C)</f>
        <v>6.84</v>
      </c>
      <c r="G504" s="33" t="str">
        <f>_xlfn.XLOOKUP(A:A,'Medical Examination'!A:A,'Medical Examination'!D:D)</f>
        <v>No</v>
      </c>
      <c r="H504" s="33" t="str">
        <f>_xlfn.XLOOKUP(A:A,'Medical Examination'!A:A,'Medical Examination'!E:E)</f>
        <v>No</v>
      </c>
      <c r="I504" s="33" t="str">
        <f>_xlfn.XLOOKUP(A:A,'Medical Examination'!A:A,'Medical Examination'!F:F)</f>
        <v>No</v>
      </c>
      <c r="J504" s="33">
        <f>_xlfn.XLOOKUP(A:A,'Medical Examination'!A:A,'Medical Examination'!G:G)</f>
        <v>0</v>
      </c>
      <c r="K504" s="33" t="str">
        <f>_xlfn.XLOOKUP(A:A,'Medical Examination'!A:A,'Medical Examination'!H:H)</f>
        <v>yes</v>
      </c>
      <c r="L504" s="32" t="str">
        <f>_xlfn.XLOOKUP(A:A,'Medical Examination'!A:A,'Medical Examination'!I:I)</f>
        <v>Normal Weight</v>
      </c>
      <c r="M504" s="31" t="str">
        <f>_xlfn.XLOOKUP(A:A,'Medical Examination'!A:A,'Medical Examination'!J:J)</f>
        <v>Diabetic</v>
      </c>
      <c r="N504" s="34">
        <f>_xlfn.XLOOKUP(Healthcare!A:A,Table4_2[Customer ID],Table4_2[Date of Birth])</f>
        <v>28757</v>
      </c>
      <c r="O504" s="35">
        <f>_xlfn.XLOOKUP(A:A,Table4_2[Customer ID],Table4_2[Charges])</f>
        <v>19594.810000000001</v>
      </c>
      <c r="P504" s="33" t="str">
        <f>_xlfn.XLOOKUP(A:A,Table4_2[Customer ID],Table4_2[Hospital tier])</f>
        <v>tier - 1</v>
      </c>
      <c r="Q504" s="33" t="str">
        <f>_xlfn.XLOOKUP(A:A,'Hospital details'!A:A,'Hospital details'!F:F)</f>
        <v>tier - 1</v>
      </c>
      <c r="R504" s="33" t="str">
        <f>_xlfn.XLOOKUP(Healthcare!A:A,'Hospital details'!A:A,'Hospital details'!G:G)</f>
        <v>R1024</v>
      </c>
      <c r="S504" s="36">
        <f>_xlfn.XLOOKUP(A:A,'Hospital details'!A:A,'Hospital details'!H:H)</f>
        <v>44</v>
      </c>
      <c r="T504" s="8"/>
    </row>
    <row r="505" spans="1:20" ht="18" x14ac:dyDescent="0.35">
      <c r="A505" s="37" t="s">
        <v>509</v>
      </c>
      <c r="B505" s="31" t="str" cm="1">
        <f t="array" ref="B505">_xlfn.XLOOKUP(_xlfn.SINGLE(A:A),'Customer Name'!A:A,Table14_3[[#All],[Title]])</f>
        <v>Mr</v>
      </c>
      <c r="C505" s="32" t="str" cm="1">
        <f t="array" ref="C505">_xlfn.XLOOKUP(_xlfn.SINGLE(A:A),'Customer Name'!A:A,Table14_3[[#All],[First Name]])</f>
        <v>Freya R</v>
      </c>
      <c r="D505" s="32" t="str" cm="1">
        <f t="array" ref="D505">_xlfn.XLOOKUP(_xlfn.SINGLE(A:A),'Customer Name'!A:A,Table14_3[[#All],[Last Name]])</f>
        <v>Koester</v>
      </c>
      <c r="E505" s="32">
        <f>_xlfn.XLOOKUP(A:A,'Medical Examination'!A:A,'Medical Examination'!B:B)</f>
        <v>49.2</v>
      </c>
      <c r="F505" s="32">
        <f>_xlfn.XLOOKUP(A:A,'Medical Examination'!A:A,'Medical Examination'!C:C)</f>
        <v>10.9</v>
      </c>
      <c r="G505" s="33" t="str">
        <f>_xlfn.XLOOKUP(A:A,'Medical Examination'!A:A,'Medical Examination'!D:D)</f>
        <v>yes</v>
      </c>
      <c r="H505" s="33" t="str">
        <f>_xlfn.XLOOKUP(A:A,'Medical Examination'!A:A,'Medical Examination'!E:E)</f>
        <v>No</v>
      </c>
      <c r="I505" s="33" t="str">
        <f>_xlfn.XLOOKUP(A:A,'Medical Examination'!A:A,'Medical Examination'!F:F)</f>
        <v>Yes</v>
      </c>
      <c r="J505" s="33">
        <f>_xlfn.XLOOKUP(A:A,'Medical Examination'!A:A,'Medical Examination'!G:G)</f>
        <v>1</v>
      </c>
      <c r="K505" s="33" t="str">
        <f>_xlfn.XLOOKUP(A:A,'Medical Examination'!A:A,'Medical Examination'!H:H)</f>
        <v>No</v>
      </c>
      <c r="L505" s="32" t="str">
        <f>_xlfn.XLOOKUP(A:A,'Medical Examination'!A:A,'Medical Examination'!I:I)</f>
        <v>Obesity</v>
      </c>
      <c r="M505" s="31" t="str">
        <f>_xlfn.XLOOKUP(A:A,'Medical Examination'!A:A,'Medical Examination'!J:J)</f>
        <v>Diabetic</v>
      </c>
      <c r="N505" s="34">
        <f>_xlfn.XLOOKUP(Healthcare!A:A,Table4_2[Customer ID],Table4_2[Date of Birth])</f>
        <v>23206</v>
      </c>
      <c r="O505" s="35">
        <f>_xlfn.XLOOKUP(A:A,Table4_2[Customer ID],Table4_2[Charges])</f>
        <v>19551.34</v>
      </c>
      <c r="P505" s="33" t="str">
        <f>_xlfn.XLOOKUP(A:A,Table4_2[Customer ID],Table4_2[Hospital tier])</f>
        <v>tier - 1</v>
      </c>
      <c r="Q505" s="33" t="str">
        <f>_xlfn.XLOOKUP(A:A,'Hospital details'!A:A,'Hospital details'!F:F)</f>
        <v>tier - 3</v>
      </c>
      <c r="R505" s="33" t="str">
        <f>_xlfn.XLOOKUP(Healthcare!A:A,'Hospital details'!A:A,'Hospital details'!G:G)</f>
        <v>R1012</v>
      </c>
      <c r="S505" s="36">
        <f>_xlfn.XLOOKUP(A:A,'Hospital details'!A:A,'Hospital details'!H:H)</f>
        <v>59</v>
      </c>
      <c r="T505" s="8"/>
    </row>
    <row r="506" spans="1:20" ht="18" x14ac:dyDescent="0.35">
      <c r="A506" s="37" t="s">
        <v>510</v>
      </c>
      <c r="B506" s="31" t="str" cm="1">
        <f t="array" ref="B506">_xlfn.XLOOKUP(_xlfn.SINGLE(A:A),'Customer Name'!A:A,Table14_3[[#All],[Title]])</f>
        <v>Mr</v>
      </c>
      <c r="C506" s="32" t="str" cm="1">
        <f t="array" ref="C506">_xlfn.XLOOKUP(_xlfn.SINGLE(A:A),'Customer Name'!A:A,Table14_3[[#All],[First Name]])</f>
        <v>Jennifer</v>
      </c>
      <c r="D506" s="32" t="str" cm="1">
        <f t="array" ref="D506">_xlfn.XLOOKUP(_xlfn.SINGLE(A:A),'Customer Name'!A:A,Table14_3[[#All],[Last Name]])</f>
        <v>Matthews</v>
      </c>
      <c r="E506" s="32">
        <f>_xlfn.XLOOKUP(A:A,'Medical Examination'!A:A,'Medical Examination'!B:B)</f>
        <v>26.4</v>
      </c>
      <c r="F506" s="32">
        <f>_xlfn.XLOOKUP(A:A,'Medical Examination'!A:A,'Medical Examination'!C:C)</f>
        <v>4.87</v>
      </c>
      <c r="G506" s="33" t="str">
        <f>_xlfn.XLOOKUP(A:A,'Medical Examination'!A:A,'Medical Examination'!D:D)</f>
        <v>yes</v>
      </c>
      <c r="H506" s="33" t="str">
        <f>_xlfn.XLOOKUP(A:A,'Medical Examination'!A:A,'Medical Examination'!E:E)</f>
        <v>No</v>
      </c>
      <c r="I506" s="33" t="str">
        <f>_xlfn.XLOOKUP(A:A,'Medical Examination'!A:A,'Medical Examination'!F:F)</f>
        <v>No</v>
      </c>
      <c r="J506" s="33">
        <f>_xlfn.XLOOKUP(A:A,'Medical Examination'!A:A,'Medical Examination'!G:G)</f>
        <v>0</v>
      </c>
      <c r="K506" s="33" t="str">
        <f>_xlfn.XLOOKUP(A:A,'Medical Examination'!A:A,'Medical Examination'!H:H)</f>
        <v>yes</v>
      </c>
      <c r="L506" s="32" t="str">
        <f>_xlfn.XLOOKUP(A:A,'Medical Examination'!A:A,'Medical Examination'!I:I)</f>
        <v>Overweight</v>
      </c>
      <c r="M506" s="31" t="str">
        <f>_xlfn.XLOOKUP(A:A,'Medical Examination'!A:A,'Medical Examination'!J:J)</f>
        <v>Normal</v>
      </c>
      <c r="N506" s="34">
        <f>_xlfn.XLOOKUP(Healthcare!A:A,Table4_2[Customer ID],Table4_2[Date of Birth])</f>
        <v>31307</v>
      </c>
      <c r="O506" s="35">
        <f>_xlfn.XLOOKUP(A:A,Table4_2[Customer ID],Table4_2[Charges])</f>
        <v>19539.240000000002</v>
      </c>
      <c r="P506" s="33" t="str">
        <f>_xlfn.XLOOKUP(A:A,Table4_2[Customer ID],Table4_2[Hospital tier])</f>
        <v>tier - 1</v>
      </c>
      <c r="Q506" s="33" t="str">
        <f>_xlfn.XLOOKUP(A:A,'Hospital details'!A:A,'Hospital details'!F:F)</f>
        <v>tier - 1</v>
      </c>
      <c r="R506" s="33" t="str">
        <f>_xlfn.XLOOKUP(Healthcare!A:A,'Hospital details'!A:A,'Hospital details'!G:G)</f>
        <v>R1013</v>
      </c>
      <c r="S506" s="36">
        <f>_xlfn.XLOOKUP(A:A,'Hospital details'!A:A,'Hospital details'!H:H)</f>
        <v>37</v>
      </c>
      <c r="T506" s="8"/>
    </row>
    <row r="507" spans="1:20" ht="18" x14ac:dyDescent="0.35">
      <c r="A507" s="37" t="s">
        <v>511</v>
      </c>
      <c r="B507" s="31" t="str" cm="1">
        <f t="array" ref="B507">_xlfn.XLOOKUP(_xlfn.SINGLE(A:A),'Customer Name'!A:A,Table14_3[[#All],[Title]])</f>
        <v>Ms</v>
      </c>
      <c r="C507" s="32" t="str" cm="1">
        <f t="array" ref="C507">_xlfn.XLOOKUP(_xlfn.SINGLE(A:A),'Customer Name'!A:A,Table14_3[[#All],[First Name]])</f>
        <v>Kara</v>
      </c>
      <c r="D507" s="32" t="str" cm="1">
        <f t="array" ref="D507">_xlfn.XLOOKUP(_xlfn.SINGLE(A:A),'Customer Name'!A:A,Table14_3[[#All],[Last Name]])</f>
        <v>Rubinich</v>
      </c>
      <c r="E507" s="32">
        <f>_xlfn.XLOOKUP(A:A,'Medical Examination'!A:A,'Medical Examination'!B:B)</f>
        <v>28.38</v>
      </c>
      <c r="F507" s="32">
        <f>_xlfn.XLOOKUP(A:A,'Medical Examination'!A:A,'Medical Examination'!C:C)</f>
        <v>6.07</v>
      </c>
      <c r="G507" s="33" t="str">
        <f>_xlfn.XLOOKUP(A:A,'Medical Examination'!A:A,'Medical Examination'!D:D)</f>
        <v>No</v>
      </c>
      <c r="H507" s="33" t="str">
        <f>_xlfn.XLOOKUP(A:A,'Medical Examination'!A:A,'Medical Examination'!E:E)</f>
        <v>No</v>
      </c>
      <c r="I507" s="33" t="str">
        <f>_xlfn.XLOOKUP(A:A,'Medical Examination'!A:A,'Medical Examination'!F:F)</f>
        <v>No</v>
      </c>
      <c r="J507" s="33">
        <f>_xlfn.XLOOKUP(A:A,'Medical Examination'!A:A,'Medical Examination'!G:G)</f>
        <v>1</v>
      </c>
      <c r="K507" s="33" t="str">
        <f>_xlfn.XLOOKUP(A:A,'Medical Examination'!A:A,'Medical Examination'!H:H)</f>
        <v>yes</v>
      </c>
      <c r="L507" s="32" t="str">
        <f>_xlfn.XLOOKUP(A:A,'Medical Examination'!A:A,'Medical Examination'!I:I)</f>
        <v>Overweight</v>
      </c>
      <c r="M507" s="31" t="str">
        <f>_xlfn.XLOOKUP(A:A,'Medical Examination'!A:A,'Medical Examination'!J:J)</f>
        <v>Prediabetic</v>
      </c>
      <c r="N507" s="34">
        <f>_xlfn.XLOOKUP(Healthcare!A:A,Table4_2[Customer ID],Table4_2[Date of Birth])</f>
        <v>33835</v>
      </c>
      <c r="O507" s="35">
        <f>_xlfn.XLOOKUP(A:A,Table4_2[Customer ID],Table4_2[Charges])</f>
        <v>19521.97</v>
      </c>
      <c r="P507" s="33" t="str">
        <f>_xlfn.XLOOKUP(A:A,Table4_2[Customer ID],Table4_2[Hospital tier])</f>
        <v>tier - 1</v>
      </c>
      <c r="Q507" s="33" t="str">
        <f>_xlfn.XLOOKUP(A:A,'Hospital details'!A:A,'Hospital details'!F:F)</f>
        <v>tier - 2</v>
      </c>
      <c r="R507" s="33" t="str">
        <f>_xlfn.XLOOKUP(Healthcare!A:A,'Hospital details'!A:A,'Hospital details'!G:G)</f>
        <v>R1013</v>
      </c>
      <c r="S507" s="36">
        <f>_xlfn.XLOOKUP(A:A,'Hospital details'!A:A,'Hospital details'!H:H)</f>
        <v>30</v>
      </c>
      <c r="T507" s="8"/>
    </row>
    <row r="508" spans="1:20" ht="18" x14ac:dyDescent="0.35">
      <c r="A508" s="37" t="s">
        <v>512</v>
      </c>
      <c r="B508" s="31" t="str" cm="1">
        <f t="array" ref="B508">_xlfn.XLOOKUP(_xlfn.SINGLE(A:A),'Customer Name'!A:A,Table14_3[[#All],[Title]])</f>
        <v>Mr</v>
      </c>
      <c r="C508" s="32" t="str" cm="1">
        <f t="array" ref="C508">_xlfn.XLOOKUP(_xlfn.SINGLE(A:A),'Customer Name'!A:A,Table14_3[[#All],[First Name]])</f>
        <v>Bradley A</v>
      </c>
      <c r="D508" s="32" t="str" cm="1">
        <f t="array" ref="D508">_xlfn.XLOOKUP(_xlfn.SINGLE(A:A),'Customer Name'!A:A,Table14_3[[#All],[Last Name]])</f>
        <v>Alban</v>
      </c>
      <c r="E508" s="32">
        <f>_xlfn.XLOOKUP(A:A,'Medical Examination'!A:A,'Medical Examination'!B:B)</f>
        <v>24.64</v>
      </c>
      <c r="F508" s="32">
        <f>_xlfn.XLOOKUP(A:A,'Medical Examination'!A:A,'Medical Examination'!C:C)</f>
        <v>4.33</v>
      </c>
      <c r="G508" s="33" t="str">
        <f>_xlfn.XLOOKUP(A:A,'Medical Examination'!A:A,'Medical Examination'!D:D)</f>
        <v>No</v>
      </c>
      <c r="H508" s="33" t="str">
        <f>_xlfn.XLOOKUP(A:A,'Medical Examination'!A:A,'Medical Examination'!E:E)</f>
        <v>No</v>
      </c>
      <c r="I508" s="33" t="str">
        <f>_xlfn.XLOOKUP(A:A,'Medical Examination'!A:A,'Medical Examination'!F:F)</f>
        <v>No</v>
      </c>
      <c r="J508" s="33">
        <f>_xlfn.XLOOKUP(A:A,'Medical Examination'!A:A,'Medical Examination'!G:G)</f>
        <v>0</v>
      </c>
      <c r="K508" s="33" t="str">
        <f>_xlfn.XLOOKUP(A:A,'Medical Examination'!A:A,'Medical Examination'!H:H)</f>
        <v>yes</v>
      </c>
      <c r="L508" s="32" t="str">
        <f>_xlfn.XLOOKUP(A:A,'Medical Examination'!A:A,'Medical Examination'!I:I)</f>
        <v>Normal Weight</v>
      </c>
      <c r="M508" s="31" t="str">
        <f>_xlfn.XLOOKUP(A:A,'Medical Examination'!A:A,'Medical Examination'!J:J)</f>
        <v>Normal</v>
      </c>
      <c r="N508" s="34">
        <f>_xlfn.XLOOKUP(Healthcare!A:A,Table4_2[Customer ID],Table4_2[Date of Birth])</f>
        <v>29533</v>
      </c>
      <c r="O508" s="35">
        <f>_xlfn.XLOOKUP(A:A,Table4_2[Customer ID],Table4_2[Charges])</f>
        <v>19515.54</v>
      </c>
      <c r="P508" s="33" t="str">
        <f>_xlfn.XLOOKUP(A:A,Table4_2[Customer ID],Table4_2[Hospital tier])</f>
        <v>tier - 1</v>
      </c>
      <c r="Q508" s="33" t="str">
        <f>_xlfn.XLOOKUP(A:A,'Hospital details'!A:A,'Hospital details'!F:F)</f>
        <v>tier - 1</v>
      </c>
      <c r="R508" s="33" t="str">
        <f>_xlfn.XLOOKUP(Healthcare!A:A,'Hospital details'!A:A,'Hospital details'!G:G)</f>
        <v>R1013</v>
      </c>
      <c r="S508" s="36">
        <f>_xlfn.XLOOKUP(A:A,'Hospital details'!A:A,'Hospital details'!H:H)</f>
        <v>42</v>
      </c>
      <c r="T508" s="8"/>
    </row>
    <row r="509" spans="1:20" ht="18" x14ac:dyDescent="0.35">
      <c r="A509" s="37" t="s">
        <v>513</v>
      </c>
      <c r="B509" s="31" t="str" cm="1">
        <f t="array" ref="B509">_xlfn.XLOOKUP(_xlfn.SINGLE(A:A),'Customer Name'!A:A,Table14_3[[#All],[Title]])</f>
        <v>Mr</v>
      </c>
      <c r="C509" s="32" t="str" cm="1">
        <f t="array" ref="C509">_xlfn.XLOOKUP(_xlfn.SINGLE(A:A),'Customer Name'!A:A,Table14_3[[#All],[First Name]])</f>
        <v>Brendan</v>
      </c>
      <c r="D509" s="32" t="str" cm="1">
        <f t="array" ref="D509">_xlfn.XLOOKUP(_xlfn.SINGLE(A:A),'Customer Name'!A:A,Table14_3[[#All],[Last Name]])</f>
        <v>Corcoran</v>
      </c>
      <c r="E509" s="32">
        <f>_xlfn.XLOOKUP(A:A,'Medical Examination'!A:A,'Medical Examination'!B:B)</f>
        <v>39.71</v>
      </c>
      <c r="F509" s="32">
        <f>_xlfn.XLOOKUP(A:A,'Medical Examination'!A:A,'Medical Examination'!C:C)</f>
        <v>5.83</v>
      </c>
      <c r="G509" s="33" t="str">
        <f>_xlfn.XLOOKUP(A:A,'Medical Examination'!A:A,'Medical Examination'!D:D)</f>
        <v>No</v>
      </c>
      <c r="H509" s="33" t="str">
        <f>_xlfn.XLOOKUP(A:A,'Medical Examination'!A:A,'Medical Examination'!E:E)</f>
        <v>No</v>
      </c>
      <c r="I509" s="33" t="str">
        <f>_xlfn.XLOOKUP(A:A,'Medical Examination'!A:A,'Medical Examination'!F:F)</f>
        <v>No</v>
      </c>
      <c r="J509" s="33">
        <f>_xlfn.XLOOKUP(A:A,'Medical Examination'!A:A,'Medical Examination'!G:G)</f>
        <v>1</v>
      </c>
      <c r="K509" s="33" t="str">
        <f>_xlfn.XLOOKUP(A:A,'Medical Examination'!A:A,'Medical Examination'!H:H)</f>
        <v>No</v>
      </c>
      <c r="L509" s="32" t="str">
        <f>_xlfn.XLOOKUP(A:A,'Medical Examination'!A:A,'Medical Examination'!I:I)</f>
        <v>Obesity</v>
      </c>
      <c r="M509" s="31" t="str">
        <f>_xlfn.XLOOKUP(A:A,'Medical Examination'!A:A,'Medical Examination'!J:J)</f>
        <v>Prediabetic</v>
      </c>
      <c r="N509" s="34">
        <f>_xlfn.XLOOKUP(Healthcare!A:A,Table4_2[Customer ID],Table4_2[Date of Birth])</f>
        <v>32111</v>
      </c>
      <c r="O509" s="35">
        <f>_xlfn.XLOOKUP(A:A,Table4_2[Customer ID],Table4_2[Charges])</f>
        <v>19496.72</v>
      </c>
      <c r="P509" s="33" t="str">
        <f>_xlfn.XLOOKUP(A:A,Table4_2[Customer ID],Table4_2[Hospital tier])</f>
        <v>tier - 1</v>
      </c>
      <c r="Q509" s="33" t="str">
        <f>_xlfn.XLOOKUP(A:A,'Hospital details'!A:A,'Hospital details'!F:F)</f>
        <v>tier - 3</v>
      </c>
      <c r="R509" s="33" t="str">
        <f>_xlfn.XLOOKUP(Healthcare!A:A,'Hospital details'!A:A,'Hospital details'!G:G)</f>
        <v>R1019</v>
      </c>
      <c r="S509" s="36">
        <f>_xlfn.XLOOKUP(A:A,'Hospital details'!A:A,'Hospital details'!H:H)</f>
        <v>35</v>
      </c>
      <c r="T509" s="8"/>
    </row>
    <row r="510" spans="1:20" ht="18" x14ac:dyDescent="0.35">
      <c r="A510" s="37" t="s">
        <v>514</v>
      </c>
      <c r="B510" s="31" t="str" cm="1">
        <f t="array" ref="B510">_xlfn.XLOOKUP(_xlfn.SINGLE(A:A),'Customer Name'!A:A,Table14_3[[#All],[Title]])</f>
        <v>Ms</v>
      </c>
      <c r="C510" s="32" t="str" cm="1">
        <f t="array" ref="C510">_xlfn.XLOOKUP(_xlfn.SINGLE(A:A),'Customer Name'!A:A,Table14_3[[#All],[First Name]])</f>
        <v>Amber R</v>
      </c>
      <c r="D510" s="32" t="str" cm="1">
        <f t="array" ref="D510">_xlfn.XLOOKUP(_xlfn.SINGLE(A:A),'Customer Name'!A:A,Table14_3[[#All],[Last Name]])</f>
        <v>Sargent</v>
      </c>
      <c r="E510" s="32">
        <f>_xlfn.XLOOKUP(A:A,'Medical Examination'!A:A,'Medical Examination'!B:B)</f>
        <v>22.22</v>
      </c>
      <c r="F510" s="32">
        <f>_xlfn.XLOOKUP(A:A,'Medical Examination'!A:A,'Medical Examination'!C:C)</f>
        <v>5.5</v>
      </c>
      <c r="G510" s="33" t="str">
        <f>_xlfn.XLOOKUP(A:A,'Medical Examination'!A:A,'Medical Examination'!D:D)</f>
        <v>No</v>
      </c>
      <c r="H510" s="33" t="str">
        <f>_xlfn.XLOOKUP(A:A,'Medical Examination'!A:A,'Medical Examination'!E:E)</f>
        <v>No</v>
      </c>
      <c r="I510" s="33" t="str">
        <f>_xlfn.XLOOKUP(A:A,'Medical Examination'!A:A,'Medical Examination'!F:F)</f>
        <v>No</v>
      </c>
      <c r="J510" s="33">
        <f>_xlfn.XLOOKUP(A:A,'Medical Examination'!A:A,'Medical Examination'!G:G)</f>
        <v>0</v>
      </c>
      <c r="K510" s="33" t="str">
        <f>_xlfn.XLOOKUP(A:A,'Medical Examination'!A:A,'Medical Examination'!H:H)</f>
        <v>yes</v>
      </c>
      <c r="L510" s="32" t="str">
        <f>_xlfn.XLOOKUP(A:A,'Medical Examination'!A:A,'Medical Examination'!I:I)</f>
        <v>Normal Weight</v>
      </c>
      <c r="M510" s="31" t="str">
        <f>_xlfn.XLOOKUP(A:A,'Medical Examination'!A:A,'Medical Examination'!J:J)</f>
        <v>Normal</v>
      </c>
      <c r="N510" s="34">
        <f>_xlfn.XLOOKUP(Healthcare!A:A,Table4_2[Customer ID],Table4_2[Date of Birth])</f>
        <v>30300</v>
      </c>
      <c r="O510" s="35">
        <f>_xlfn.XLOOKUP(A:A,Table4_2[Customer ID],Table4_2[Charges])</f>
        <v>19444.27</v>
      </c>
      <c r="P510" s="33" t="str">
        <f>_xlfn.XLOOKUP(A:A,Table4_2[Customer ID],Table4_2[Hospital tier])</f>
        <v>tier - 1</v>
      </c>
      <c r="Q510" s="33" t="str">
        <f>_xlfn.XLOOKUP(A:A,'Hospital details'!A:A,'Hospital details'!F:F)</f>
        <v>tier - 1</v>
      </c>
      <c r="R510" s="33" t="str">
        <f>_xlfn.XLOOKUP(Healthcare!A:A,'Hospital details'!A:A,'Hospital details'!G:G)</f>
        <v>R1013</v>
      </c>
      <c r="S510" s="36">
        <f>_xlfn.XLOOKUP(A:A,'Hospital details'!A:A,'Hospital details'!H:H)</f>
        <v>40</v>
      </c>
      <c r="T510" s="8"/>
    </row>
    <row r="511" spans="1:20" ht="18" x14ac:dyDescent="0.35">
      <c r="A511" s="37" t="s">
        <v>515</v>
      </c>
      <c r="B511" s="31" t="str" cm="1">
        <f t="array" ref="B511">_xlfn.XLOOKUP(_xlfn.SINGLE(A:A),'Customer Name'!A:A,Table14_3[[#All],[Title]])</f>
        <v>Mr</v>
      </c>
      <c r="C511" s="32" t="str" cm="1">
        <f t="array" ref="C511">_xlfn.XLOOKUP(_xlfn.SINGLE(A:A),'Customer Name'!A:A,Table14_3[[#All],[First Name]])</f>
        <v>Sean K</v>
      </c>
      <c r="D511" s="32" t="str" cm="1">
        <f t="array" ref="D511">_xlfn.XLOOKUP(_xlfn.SINGLE(A:A),'Customer Name'!A:A,Table14_3[[#All],[Last Name]])</f>
        <v>Watson</v>
      </c>
      <c r="E511" s="32">
        <f>_xlfn.XLOOKUP(A:A,'Medical Examination'!A:A,'Medical Examination'!B:B)</f>
        <v>33.344999999999999</v>
      </c>
      <c r="F511" s="32">
        <f>_xlfn.XLOOKUP(A:A,'Medical Examination'!A:A,'Medical Examination'!C:C)</f>
        <v>4.79</v>
      </c>
      <c r="G511" s="33" t="str">
        <f>_xlfn.XLOOKUP(A:A,'Medical Examination'!A:A,'Medical Examination'!D:D)</f>
        <v>No</v>
      </c>
      <c r="H511" s="33" t="str">
        <f>_xlfn.XLOOKUP(A:A,'Medical Examination'!A:A,'Medical Examination'!E:E)</f>
        <v>No</v>
      </c>
      <c r="I511" s="33" t="str">
        <f>_xlfn.XLOOKUP(A:A,'Medical Examination'!A:A,'Medical Examination'!F:F)</f>
        <v>Yes</v>
      </c>
      <c r="J511" s="33">
        <f>_xlfn.XLOOKUP(A:A,'Medical Examination'!A:A,'Medical Examination'!G:G)</f>
        <v>1</v>
      </c>
      <c r="K511" s="33" t="str">
        <f>_xlfn.XLOOKUP(A:A,'Medical Examination'!A:A,'Medical Examination'!H:H)</f>
        <v>No</v>
      </c>
      <c r="L511" s="32" t="str">
        <f>_xlfn.XLOOKUP(A:A,'Medical Examination'!A:A,'Medical Examination'!I:I)</f>
        <v>Obesity</v>
      </c>
      <c r="M511" s="31" t="str">
        <f>_xlfn.XLOOKUP(A:A,'Medical Examination'!A:A,'Medical Examination'!J:J)</f>
        <v>Normal</v>
      </c>
      <c r="N511" s="34">
        <f>_xlfn.XLOOKUP(Healthcare!A:A,Table4_2[Customer ID],Table4_2[Date of Birth])</f>
        <v>34218</v>
      </c>
      <c r="O511" s="35">
        <f>_xlfn.XLOOKUP(A:A,Table4_2[Customer ID],Table4_2[Charges])</f>
        <v>19442.349999999999</v>
      </c>
      <c r="P511" s="33" t="str">
        <f>_xlfn.XLOOKUP(A:A,Table4_2[Customer ID],Table4_2[Hospital tier])</f>
        <v>tier - 1</v>
      </c>
      <c r="Q511" s="33" t="str">
        <f>_xlfn.XLOOKUP(A:A,'Hospital details'!A:A,'Hospital details'!F:F)</f>
        <v>tier - 3</v>
      </c>
      <c r="R511" s="33" t="str">
        <f>_xlfn.XLOOKUP(Healthcare!A:A,'Hospital details'!A:A,'Hospital details'!G:G)</f>
        <v>R1012</v>
      </c>
      <c r="S511" s="36">
        <f>_xlfn.XLOOKUP(A:A,'Hospital details'!A:A,'Hospital details'!H:H)</f>
        <v>29</v>
      </c>
      <c r="T511" s="8"/>
    </row>
    <row r="512" spans="1:20" ht="18" x14ac:dyDescent="0.35">
      <c r="A512" s="37" t="s">
        <v>516</v>
      </c>
      <c r="B512" s="31" t="str" cm="1">
        <f t="array" ref="B512">_xlfn.XLOOKUP(_xlfn.SINGLE(A:A),'Customer Name'!A:A,Table14_3[[#All],[Title]])</f>
        <v>Ms</v>
      </c>
      <c r="C512" s="32" t="str" cm="1">
        <f t="array" ref="C512">_xlfn.XLOOKUP(_xlfn.SINGLE(A:A),'Customer Name'!A:A,Table14_3[[#All],[First Name]])</f>
        <v>Rick</v>
      </c>
      <c r="D512" s="32" t="str" cm="1">
        <f t="array" ref="D512">_xlfn.XLOOKUP(_xlfn.SINGLE(A:A),'Customer Name'!A:A,Table14_3[[#All],[Last Name]])</f>
        <v>Esponda</v>
      </c>
      <c r="E512" s="32">
        <f>_xlfn.XLOOKUP(A:A,'Medical Examination'!A:A,'Medical Examination'!B:B)</f>
        <v>24.42</v>
      </c>
      <c r="F512" s="32">
        <f>_xlfn.XLOOKUP(A:A,'Medical Examination'!A:A,'Medical Examination'!C:C)</f>
        <v>5.81</v>
      </c>
      <c r="G512" s="33" t="str">
        <f>_xlfn.XLOOKUP(A:A,'Medical Examination'!A:A,'Medical Examination'!D:D)</f>
        <v>No</v>
      </c>
      <c r="H512" s="33" t="str">
        <f>_xlfn.XLOOKUP(A:A,'Medical Examination'!A:A,'Medical Examination'!E:E)</f>
        <v>No</v>
      </c>
      <c r="I512" s="33" t="str">
        <f>_xlfn.XLOOKUP(A:A,'Medical Examination'!A:A,'Medical Examination'!F:F)</f>
        <v>No</v>
      </c>
      <c r="J512" s="33">
        <f>_xlfn.XLOOKUP(A:A,'Medical Examination'!A:A,'Medical Examination'!G:G)</f>
        <v>1</v>
      </c>
      <c r="K512" s="33" t="str">
        <f>_xlfn.XLOOKUP(A:A,'Medical Examination'!A:A,'Medical Examination'!H:H)</f>
        <v>yes</v>
      </c>
      <c r="L512" s="32" t="str">
        <f>_xlfn.XLOOKUP(A:A,'Medical Examination'!A:A,'Medical Examination'!I:I)</f>
        <v>Normal Weight</v>
      </c>
      <c r="M512" s="31" t="str">
        <f>_xlfn.XLOOKUP(A:A,'Medical Examination'!A:A,'Medical Examination'!J:J)</f>
        <v>Prediabetic</v>
      </c>
      <c r="N512" s="34">
        <f>_xlfn.XLOOKUP(Healthcare!A:A,Table4_2[Customer ID],Table4_2[Date of Birth])</f>
        <v>31958</v>
      </c>
      <c r="O512" s="35">
        <f>_xlfn.XLOOKUP(A:A,Table4_2[Customer ID],Table4_2[Charges])</f>
        <v>19362</v>
      </c>
      <c r="P512" s="33" t="str">
        <f>_xlfn.XLOOKUP(A:A,Table4_2[Customer ID],Table4_2[Hospital tier])</f>
        <v>tier - 1</v>
      </c>
      <c r="Q512" s="33" t="str">
        <f>_xlfn.XLOOKUP(A:A,'Hospital details'!A:A,'Hospital details'!F:F)</f>
        <v>tier - 3</v>
      </c>
      <c r="R512" s="33" t="str">
        <f>_xlfn.XLOOKUP(Healthcare!A:A,'Hospital details'!A:A,'Hospital details'!G:G)</f>
        <v>R1013</v>
      </c>
      <c r="S512" s="36">
        <f>_xlfn.XLOOKUP(A:A,'Hospital details'!A:A,'Hospital details'!H:H)</f>
        <v>35</v>
      </c>
      <c r="T512" s="8"/>
    </row>
    <row r="513" spans="1:20" ht="18" x14ac:dyDescent="0.35">
      <c r="A513" s="37" t="s">
        <v>517</v>
      </c>
      <c r="B513" s="31" t="str" cm="1">
        <f t="array" ref="B513">_xlfn.XLOOKUP(_xlfn.SINGLE(A:A),'Customer Name'!A:A,Table14_3[[#All],[Title]])</f>
        <v>Mr</v>
      </c>
      <c r="C513" s="32" t="str" cm="1">
        <f t="array" ref="C513">_xlfn.XLOOKUP(_xlfn.SINGLE(A:A),'Customer Name'!A:A,Table14_3[[#All],[First Name]])</f>
        <v>Matthew</v>
      </c>
      <c r="D513" s="32" t="str" cm="1">
        <f t="array" ref="D513">_xlfn.XLOOKUP(_xlfn.SINGLE(A:A),'Customer Name'!A:A,Table14_3[[#All],[Last Name]])</f>
        <v>Krall</v>
      </c>
      <c r="E513" s="32">
        <f>_xlfn.XLOOKUP(A:A,'Medical Examination'!A:A,'Medical Examination'!B:B)</f>
        <v>29.81</v>
      </c>
      <c r="F513" s="32">
        <f>_xlfn.XLOOKUP(A:A,'Medical Examination'!A:A,'Medical Examination'!C:C)</f>
        <v>5.58</v>
      </c>
      <c r="G513" s="33" t="str">
        <f>_xlfn.XLOOKUP(A:A,'Medical Examination'!A:A,'Medical Examination'!D:D)</f>
        <v>No</v>
      </c>
      <c r="H513" s="33" t="str">
        <f>_xlfn.XLOOKUP(A:A,'Medical Examination'!A:A,'Medical Examination'!E:E)</f>
        <v>No</v>
      </c>
      <c r="I513" s="33" t="str">
        <f>_xlfn.XLOOKUP(A:A,'Medical Examination'!A:A,'Medical Examination'!F:F)</f>
        <v>No</v>
      </c>
      <c r="J513" s="33">
        <f>_xlfn.XLOOKUP(A:A,'Medical Examination'!A:A,'Medical Examination'!G:G)</f>
        <v>0</v>
      </c>
      <c r="K513" s="33" t="str">
        <f>_xlfn.XLOOKUP(A:A,'Medical Examination'!A:A,'Medical Examination'!H:H)</f>
        <v>yes</v>
      </c>
      <c r="L513" s="32" t="str">
        <f>_xlfn.XLOOKUP(A:A,'Medical Examination'!A:A,'Medical Examination'!I:I)</f>
        <v>Overweight</v>
      </c>
      <c r="M513" s="31" t="str">
        <f>_xlfn.XLOOKUP(A:A,'Medical Examination'!A:A,'Medical Examination'!J:J)</f>
        <v>Normal</v>
      </c>
      <c r="N513" s="34">
        <f>_xlfn.XLOOKUP(Healthcare!A:A,Table4_2[Customer ID],Table4_2[Date of Birth])</f>
        <v>33474</v>
      </c>
      <c r="O513" s="35">
        <f>_xlfn.XLOOKUP(A:A,Table4_2[Customer ID],Table4_2[Charges])</f>
        <v>19350.37</v>
      </c>
      <c r="P513" s="33" t="str">
        <f>_xlfn.XLOOKUP(A:A,Table4_2[Customer ID],Table4_2[Hospital tier])</f>
        <v>tier - 1</v>
      </c>
      <c r="Q513" s="33" t="str">
        <f>_xlfn.XLOOKUP(A:A,'Hospital details'!A:A,'Hospital details'!F:F)</f>
        <v>tier - 3</v>
      </c>
      <c r="R513" s="33" t="str">
        <f>_xlfn.XLOOKUP(Healthcare!A:A,'Hospital details'!A:A,'Hospital details'!G:G)</f>
        <v>R1013</v>
      </c>
      <c r="S513" s="36">
        <f>_xlfn.XLOOKUP(A:A,'Hospital details'!A:A,'Hospital details'!H:H)</f>
        <v>31</v>
      </c>
      <c r="T513" s="8"/>
    </row>
    <row r="514" spans="1:20" ht="18" x14ac:dyDescent="0.35">
      <c r="A514" s="37" t="s">
        <v>518</v>
      </c>
      <c r="B514" s="31" t="str" cm="1">
        <f t="array" ref="B514">_xlfn.XLOOKUP(_xlfn.SINGLE(A:A),'Customer Name'!A:A,Table14_3[[#All],[Title]])</f>
        <v>Mr</v>
      </c>
      <c r="C514" s="32" t="str" cm="1">
        <f t="array" ref="C514">_xlfn.XLOOKUP(_xlfn.SINGLE(A:A),'Customer Name'!A:A,Table14_3[[#All],[First Name]])</f>
        <v>Brady</v>
      </c>
      <c r="D514" s="32" t="str" cm="1">
        <f t="array" ref="D514">_xlfn.XLOOKUP(_xlfn.SINGLE(A:A),'Customer Name'!A:A,Table14_3[[#All],[Last Name]])</f>
        <v>Poskin</v>
      </c>
      <c r="E514" s="32">
        <f>_xlfn.XLOOKUP(A:A,'Medical Examination'!A:A,'Medical Examination'!B:B)</f>
        <v>51.18</v>
      </c>
      <c r="F514" s="32">
        <f>_xlfn.XLOOKUP(A:A,'Medical Examination'!A:A,'Medical Examination'!C:C)</f>
        <v>4.4000000000000004</v>
      </c>
      <c r="G514" s="33" t="str">
        <f>_xlfn.XLOOKUP(A:A,'Medical Examination'!A:A,'Medical Examination'!D:D)</f>
        <v>yes</v>
      </c>
      <c r="H514" s="33" t="str">
        <f>_xlfn.XLOOKUP(A:A,'Medical Examination'!A:A,'Medical Examination'!E:E)</f>
        <v>No</v>
      </c>
      <c r="I514" s="33" t="str">
        <f>_xlfn.XLOOKUP(A:A,'Medical Examination'!A:A,'Medical Examination'!F:F)</f>
        <v>No</v>
      </c>
      <c r="J514" s="33">
        <f>_xlfn.XLOOKUP(A:A,'Medical Examination'!A:A,'Medical Examination'!G:G)</f>
        <v>2</v>
      </c>
      <c r="K514" s="33" t="str">
        <f>_xlfn.XLOOKUP(A:A,'Medical Examination'!A:A,'Medical Examination'!H:H)</f>
        <v>No</v>
      </c>
      <c r="L514" s="32" t="str">
        <f>_xlfn.XLOOKUP(A:A,'Medical Examination'!A:A,'Medical Examination'!I:I)</f>
        <v>Obesity</v>
      </c>
      <c r="M514" s="31" t="str">
        <f>_xlfn.XLOOKUP(A:A,'Medical Examination'!A:A,'Medical Examination'!J:J)</f>
        <v>Normal</v>
      </c>
      <c r="N514" s="34">
        <f>_xlfn.XLOOKUP(Healthcare!A:A,Table4_2[Customer ID],Table4_2[Date of Birth])</f>
        <v>24426</v>
      </c>
      <c r="O514" s="35">
        <f>_xlfn.XLOOKUP(A:A,Table4_2[Customer ID],Table4_2[Charges])</f>
        <v>19321.060000000001</v>
      </c>
      <c r="P514" s="33" t="str">
        <f>_xlfn.XLOOKUP(A:A,Table4_2[Customer ID],Table4_2[Hospital tier])</f>
        <v>tier - 1</v>
      </c>
      <c r="Q514" s="33" t="str">
        <f>_xlfn.XLOOKUP(A:A,'Hospital details'!A:A,'Hospital details'!F:F)</f>
        <v>tier - 1</v>
      </c>
      <c r="R514" s="33" t="str">
        <f>_xlfn.XLOOKUP(Healthcare!A:A,'Hospital details'!A:A,'Hospital details'!G:G)</f>
        <v>R1012</v>
      </c>
      <c r="S514" s="36">
        <f>_xlfn.XLOOKUP(A:A,'Hospital details'!A:A,'Hospital details'!H:H)</f>
        <v>56</v>
      </c>
      <c r="T514" s="8"/>
    </row>
    <row r="515" spans="1:20" ht="18" x14ac:dyDescent="0.35">
      <c r="A515" s="37" t="s">
        <v>519</v>
      </c>
      <c r="B515" s="31" t="str" cm="1">
        <f t="array" ref="B515">_xlfn.XLOOKUP(_xlfn.SINGLE(A:A),'Customer Name'!A:A,Table14_3[[#All],[Title]])</f>
        <v>Ms</v>
      </c>
      <c r="C515" s="32" t="str" cm="1">
        <f t="array" ref="C515">_xlfn.XLOOKUP(_xlfn.SINGLE(A:A),'Customer Name'!A:A,Table14_3[[#All],[First Name]])</f>
        <v>Kameko</v>
      </c>
      <c r="D515" s="32" t="str" cm="1">
        <f t="array" ref="D515">_xlfn.XLOOKUP(_xlfn.SINGLE(A:A),'Customer Name'!A:A,Table14_3[[#All],[Last Name]])</f>
        <v>Halfmann</v>
      </c>
      <c r="E515" s="32">
        <f>_xlfn.XLOOKUP(A:A,'Medical Examination'!A:A,'Medical Examination'!B:B)</f>
        <v>51.37</v>
      </c>
      <c r="F515" s="32">
        <f>_xlfn.XLOOKUP(A:A,'Medical Examination'!A:A,'Medical Examination'!C:C)</f>
        <v>8.18</v>
      </c>
      <c r="G515" s="33" t="str">
        <f>_xlfn.XLOOKUP(A:A,'Medical Examination'!A:A,'Medical Examination'!D:D)</f>
        <v>yes</v>
      </c>
      <c r="H515" s="33" t="str">
        <f>_xlfn.XLOOKUP(A:A,'Medical Examination'!A:A,'Medical Examination'!E:E)</f>
        <v>No</v>
      </c>
      <c r="I515" s="33" t="str">
        <f>_xlfn.XLOOKUP(A:A,'Medical Examination'!A:A,'Medical Examination'!F:F)</f>
        <v>No</v>
      </c>
      <c r="J515" s="33">
        <f>_xlfn.XLOOKUP(A:A,'Medical Examination'!A:A,'Medical Examination'!G:G)</f>
        <v>0</v>
      </c>
      <c r="K515" s="33" t="str">
        <f>_xlfn.XLOOKUP(A:A,'Medical Examination'!A:A,'Medical Examination'!H:H)</f>
        <v>No</v>
      </c>
      <c r="L515" s="32" t="str">
        <f>_xlfn.XLOOKUP(A:A,'Medical Examination'!A:A,'Medical Examination'!I:I)</f>
        <v>Obesity</v>
      </c>
      <c r="M515" s="31" t="str">
        <f>_xlfn.XLOOKUP(A:A,'Medical Examination'!A:A,'Medical Examination'!J:J)</f>
        <v>Diabetic</v>
      </c>
      <c r="N515" s="34">
        <f>_xlfn.XLOOKUP(Healthcare!A:A,Table4_2[Customer ID],Table4_2[Date of Birth])</f>
        <v>24682</v>
      </c>
      <c r="O515" s="35">
        <f>_xlfn.XLOOKUP(A:A,Table4_2[Customer ID],Table4_2[Charges])</f>
        <v>19259.96</v>
      </c>
      <c r="P515" s="33" t="str">
        <f>_xlfn.XLOOKUP(A:A,Table4_2[Customer ID],Table4_2[Hospital tier])</f>
        <v>tier - 1</v>
      </c>
      <c r="Q515" s="33" t="str">
        <f>_xlfn.XLOOKUP(A:A,'Hospital details'!A:A,'Hospital details'!F:F)</f>
        <v>tier - 1</v>
      </c>
      <c r="R515" s="33" t="str">
        <f>_xlfn.XLOOKUP(Healthcare!A:A,'Hospital details'!A:A,'Hospital details'!G:G)</f>
        <v>R1012</v>
      </c>
      <c r="S515" s="36">
        <f>_xlfn.XLOOKUP(A:A,'Hospital details'!A:A,'Hospital details'!H:H)</f>
        <v>55</v>
      </c>
      <c r="T515" s="8"/>
    </row>
    <row r="516" spans="1:20" ht="18" x14ac:dyDescent="0.35">
      <c r="A516" s="37" t="s">
        <v>520</v>
      </c>
      <c r="B516" s="31" t="str" cm="1">
        <f t="array" ref="B516">_xlfn.XLOOKUP(_xlfn.SINGLE(A:A),'Customer Name'!A:A,Table14_3[[#All],[Title]])</f>
        <v>Mr</v>
      </c>
      <c r="C516" s="32" t="str" cm="1">
        <f t="array" ref="C516">_xlfn.XLOOKUP(_xlfn.SINGLE(A:A),'Customer Name'!A:A,Table14_3[[#All],[First Name]])</f>
        <v>Jeremy A</v>
      </c>
      <c r="D516" s="32" t="str" cm="1">
        <f t="array" ref="D516">_xlfn.XLOOKUP(_xlfn.SINGLE(A:A),'Customer Name'!A:A,Table14_3[[#All],[Last Name]])</f>
        <v>Klapper</v>
      </c>
      <c r="E516" s="32">
        <f>_xlfn.XLOOKUP(A:A,'Medical Examination'!A:A,'Medical Examination'!B:B)</f>
        <v>36.19</v>
      </c>
      <c r="F516" s="32">
        <f>_xlfn.XLOOKUP(A:A,'Medical Examination'!A:A,'Medical Examination'!C:C)</f>
        <v>5.52</v>
      </c>
      <c r="G516" s="33" t="str">
        <f>_xlfn.XLOOKUP(A:A,'Medical Examination'!A:A,'Medical Examination'!D:D)</f>
        <v>yes</v>
      </c>
      <c r="H516" s="33" t="str">
        <f>_xlfn.XLOOKUP(A:A,'Medical Examination'!A:A,'Medical Examination'!E:E)</f>
        <v>No</v>
      </c>
      <c r="I516" s="33" t="str">
        <f>_xlfn.XLOOKUP(A:A,'Medical Examination'!A:A,'Medical Examination'!F:F)</f>
        <v>No</v>
      </c>
      <c r="J516" s="33">
        <f>_xlfn.XLOOKUP(A:A,'Medical Examination'!A:A,'Medical Examination'!G:G)</f>
        <v>0</v>
      </c>
      <c r="K516" s="33" t="str">
        <f>_xlfn.XLOOKUP(A:A,'Medical Examination'!A:A,'Medical Examination'!H:H)</f>
        <v>No</v>
      </c>
      <c r="L516" s="32" t="str">
        <f>_xlfn.XLOOKUP(A:A,'Medical Examination'!A:A,'Medical Examination'!I:I)</f>
        <v>Obesity</v>
      </c>
      <c r="M516" s="31" t="str">
        <f>_xlfn.XLOOKUP(A:A,'Medical Examination'!A:A,'Medical Examination'!J:J)</f>
        <v>Normal</v>
      </c>
      <c r="N516" s="34">
        <f>_xlfn.XLOOKUP(Healthcare!A:A,Table4_2[Customer ID],Table4_2[Date of Birth])</f>
        <v>31409</v>
      </c>
      <c r="O516" s="35">
        <f>_xlfn.XLOOKUP(A:A,Table4_2[Customer ID],Table4_2[Charges])</f>
        <v>19214.71</v>
      </c>
      <c r="P516" s="33" t="str">
        <f>_xlfn.XLOOKUP(A:A,Table4_2[Customer ID],Table4_2[Hospital tier])</f>
        <v>tier - 1</v>
      </c>
      <c r="Q516" s="33" t="str">
        <f>_xlfn.XLOOKUP(A:A,'Hospital details'!A:A,'Hospital details'!F:F)</f>
        <v>tier - 3</v>
      </c>
      <c r="R516" s="33" t="str">
        <f>_xlfn.XLOOKUP(Healthcare!A:A,'Hospital details'!A:A,'Hospital details'!G:G)</f>
        <v>R1013</v>
      </c>
      <c r="S516" s="36">
        <f>_xlfn.XLOOKUP(A:A,'Hospital details'!A:A,'Hospital details'!H:H)</f>
        <v>37</v>
      </c>
      <c r="T516" s="8"/>
    </row>
    <row r="517" spans="1:20" ht="18" x14ac:dyDescent="0.35">
      <c r="A517" s="37" t="s">
        <v>521</v>
      </c>
      <c r="B517" s="31" t="str" cm="1">
        <f t="array" ref="B517">_xlfn.XLOOKUP(_xlfn.SINGLE(A:A),'Customer Name'!A:A,Table14_3[[#All],[Title]])</f>
        <v>Mr</v>
      </c>
      <c r="C517" s="32" t="str" cm="1">
        <f t="array" ref="C517">_xlfn.XLOOKUP(_xlfn.SINGLE(A:A),'Customer Name'!A:A,Table14_3[[#All],[First Name]])</f>
        <v>Daniel</v>
      </c>
      <c r="D517" s="32" t="str" cm="1">
        <f t="array" ref="D517">_xlfn.XLOOKUP(_xlfn.SINGLE(A:A),'Customer Name'!A:A,Table14_3[[#All],[Last Name]])</f>
        <v>George</v>
      </c>
      <c r="E517" s="32">
        <f>_xlfn.XLOOKUP(A:A,'Medical Examination'!A:A,'Medical Examination'!B:B)</f>
        <v>25.9</v>
      </c>
      <c r="F517" s="32">
        <f>_xlfn.XLOOKUP(A:A,'Medical Examination'!A:A,'Medical Examination'!C:C)</f>
        <v>4.84</v>
      </c>
      <c r="G517" s="33" t="str">
        <f>_xlfn.XLOOKUP(A:A,'Medical Examination'!A:A,'Medical Examination'!D:D)</f>
        <v>No</v>
      </c>
      <c r="H517" s="33" t="str">
        <f>_xlfn.XLOOKUP(A:A,'Medical Examination'!A:A,'Medical Examination'!E:E)</f>
        <v>No</v>
      </c>
      <c r="I517" s="33" t="str">
        <f>_xlfn.XLOOKUP(A:A,'Medical Examination'!A:A,'Medical Examination'!F:F)</f>
        <v>No</v>
      </c>
      <c r="J517" s="33">
        <f>_xlfn.XLOOKUP(A:A,'Medical Examination'!A:A,'Medical Examination'!G:G)</f>
        <v>0</v>
      </c>
      <c r="K517" s="33" t="str">
        <f>_xlfn.XLOOKUP(A:A,'Medical Examination'!A:A,'Medical Examination'!H:H)</f>
        <v>yes</v>
      </c>
      <c r="L517" s="32" t="str">
        <f>_xlfn.XLOOKUP(A:A,'Medical Examination'!A:A,'Medical Examination'!I:I)</f>
        <v>Overweight</v>
      </c>
      <c r="M517" s="31" t="str">
        <f>_xlfn.XLOOKUP(A:A,'Medical Examination'!A:A,'Medical Examination'!J:J)</f>
        <v>Normal</v>
      </c>
      <c r="N517" s="34">
        <f>_xlfn.XLOOKUP(Healthcare!A:A,Table4_2[Customer ID],Table4_2[Date of Birth])</f>
        <v>33497</v>
      </c>
      <c r="O517" s="35">
        <f>_xlfn.XLOOKUP(A:A,Table4_2[Customer ID],Table4_2[Charges])</f>
        <v>19199.939999999999</v>
      </c>
      <c r="P517" s="33" t="str">
        <f>_xlfn.XLOOKUP(A:A,Table4_2[Customer ID],Table4_2[Hospital tier])</f>
        <v>tier - 1</v>
      </c>
      <c r="Q517" s="33" t="str">
        <f>_xlfn.XLOOKUP(A:A,'Hospital details'!A:A,'Hospital details'!F:F)</f>
        <v>tier - 3</v>
      </c>
      <c r="R517" s="33" t="str">
        <f>_xlfn.XLOOKUP(Healthcare!A:A,'Hospital details'!A:A,'Hospital details'!G:G)</f>
        <v>R1011</v>
      </c>
      <c r="S517" s="36">
        <f>_xlfn.XLOOKUP(A:A,'Hospital details'!A:A,'Hospital details'!H:H)</f>
        <v>31</v>
      </c>
      <c r="T517" s="8"/>
    </row>
    <row r="518" spans="1:20" ht="18" x14ac:dyDescent="0.35">
      <c r="A518" s="37" t="s">
        <v>522</v>
      </c>
      <c r="B518" s="31" t="str" cm="1">
        <f t="array" ref="B518">_xlfn.XLOOKUP(_xlfn.SINGLE(A:A),'Customer Name'!A:A,Table14_3[[#All],[Title]])</f>
        <v>Ms</v>
      </c>
      <c r="C518" s="32" t="str" cm="1">
        <f t="array" ref="C518">_xlfn.XLOOKUP(_xlfn.SINGLE(A:A),'Customer Name'!A:A,Table14_3[[#All],[First Name]])</f>
        <v>Amanda</v>
      </c>
      <c r="D518" s="32" t="str" cm="1">
        <f t="array" ref="D518">_xlfn.XLOOKUP(_xlfn.SINGLE(A:A),'Customer Name'!A:A,Table14_3[[#All],[Last Name]])</f>
        <v>Hicks</v>
      </c>
      <c r="E518" s="32">
        <f>_xlfn.XLOOKUP(A:A,'Medical Examination'!A:A,'Medical Examination'!B:B)</f>
        <v>35.72</v>
      </c>
      <c r="F518" s="32">
        <f>_xlfn.XLOOKUP(A:A,'Medical Examination'!A:A,'Medical Examination'!C:C)</f>
        <v>4.08</v>
      </c>
      <c r="G518" s="33" t="str">
        <f>_xlfn.XLOOKUP(A:A,'Medical Examination'!A:A,'Medical Examination'!D:D)</f>
        <v>No</v>
      </c>
      <c r="H518" s="33" t="str">
        <f>_xlfn.XLOOKUP(A:A,'Medical Examination'!A:A,'Medical Examination'!E:E)</f>
        <v>No</v>
      </c>
      <c r="I518" s="33" t="str">
        <f>_xlfn.XLOOKUP(A:A,'Medical Examination'!A:A,'Medical Examination'!F:F)</f>
        <v>Yes</v>
      </c>
      <c r="J518" s="33">
        <f>_xlfn.XLOOKUP(A:A,'Medical Examination'!A:A,'Medical Examination'!G:G)</f>
        <v>1</v>
      </c>
      <c r="K518" s="33" t="str">
        <f>_xlfn.XLOOKUP(A:A,'Medical Examination'!A:A,'Medical Examination'!H:H)</f>
        <v>No</v>
      </c>
      <c r="L518" s="32" t="str">
        <f>_xlfn.XLOOKUP(A:A,'Medical Examination'!A:A,'Medical Examination'!I:I)</f>
        <v>Obesity</v>
      </c>
      <c r="M518" s="31" t="str">
        <f>_xlfn.XLOOKUP(A:A,'Medical Examination'!A:A,'Medical Examination'!J:J)</f>
        <v>Normal</v>
      </c>
      <c r="N518" s="34">
        <f>_xlfn.XLOOKUP(Healthcare!A:A,Table4_2[Customer ID],Table4_2[Date of Birth])</f>
        <v>29038</v>
      </c>
      <c r="O518" s="35">
        <f>_xlfn.XLOOKUP(A:A,Table4_2[Customer ID],Table4_2[Charges])</f>
        <v>19144.580000000002</v>
      </c>
      <c r="P518" s="33" t="str">
        <f>_xlfn.XLOOKUP(A:A,Table4_2[Customer ID],Table4_2[Hospital tier])</f>
        <v>tier - 1</v>
      </c>
      <c r="Q518" s="33" t="str">
        <f>_xlfn.XLOOKUP(A:A,'Hospital details'!A:A,'Hospital details'!F:F)</f>
        <v>tier - 1</v>
      </c>
      <c r="R518" s="33" t="str">
        <f>_xlfn.XLOOKUP(Healthcare!A:A,'Hospital details'!A:A,'Hospital details'!G:G)</f>
        <v>R1024</v>
      </c>
      <c r="S518" s="36">
        <f>_xlfn.XLOOKUP(A:A,'Hospital details'!A:A,'Hospital details'!H:H)</f>
        <v>43</v>
      </c>
      <c r="T518" s="8"/>
    </row>
    <row r="519" spans="1:20" ht="18" x14ac:dyDescent="0.35">
      <c r="A519" s="37" t="s">
        <v>523</v>
      </c>
      <c r="B519" s="31" t="str" cm="1">
        <f t="array" ref="B519">_xlfn.XLOOKUP(_xlfn.SINGLE(A:A),'Customer Name'!A:A,Table14_3[[#All],[Title]])</f>
        <v>Ms</v>
      </c>
      <c r="C519" s="32" t="str" cm="1">
        <f t="array" ref="C519">_xlfn.XLOOKUP(_xlfn.SINGLE(A:A),'Customer Name'!A:A,Table14_3[[#All],[First Name]])</f>
        <v>Karen</v>
      </c>
      <c r="D519" s="32" t="str" cm="1">
        <f t="array" ref="D519">_xlfn.XLOOKUP(_xlfn.SINGLE(A:A),'Customer Name'!A:A,Table14_3[[#All],[Last Name]])</f>
        <v>Lockyer</v>
      </c>
      <c r="E519" s="32">
        <f>_xlfn.XLOOKUP(A:A,'Medical Examination'!A:A,'Medical Examination'!B:B)</f>
        <v>27.94</v>
      </c>
      <c r="F519" s="32">
        <f>_xlfn.XLOOKUP(A:A,'Medical Examination'!A:A,'Medical Examination'!C:C)</f>
        <v>4.4800000000000004</v>
      </c>
      <c r="G519" s="33" t="str">
        <f>_xlfn.XLOOKUP(A:A,'Medical Examination'!A:A,'Medical Examination'!D:D)</f>
        <v>No</v>
      </c>
      <c r="H519" s="33" t="str">
        <f>_xlfn.XLOOKUP(A:A,'Medical Examination'!A:A,'Medical Examination'!E:E)</f>
        <v>No</v>
      </c>
      <c r="I519" s="33" t="str">
        <f>_xlfn.XLOOKUP(A:A,'Medical Examination'!A:A,'Medical Examination'!F:F)</f>
        <v>Yes</v>
      </c>
      <c r="J519" s="33">
        <f>_xlfn.XLOOKUP(A:A,'Medical Examination'!A:A,'Medical Examination'!G:G)</f>
        <v>1</v>
      </c>
      <c r="K519" s="33" t="str">
        <f>_xlfn.XLOOKUP(A:A,'Medical Examination'!A:A,'Medical Examination'!H:H)</f>
        <v>yes</v>
      </c>
      <c r="L519" s="32" t="str">
        <f>_xlfn.XLOOKUP(A:A,'Medical Examination'!A:A,'Medical Examination'!I:I)</f>
        <v>Overweight</v>
      </c>
      <c r="M519" s="31" t="str">
        <f>_xlfn.XLOOKUP(A:A,'Medical Examination'!A:A,'Medical Examination'!J:J)</f>
        <v>Normal</v>
      </c>
      <c r="N519" s="34">
        <f>_xlfn.XLOOKUP(Healthcare!A:A,Table4_2[Customer ID],Table4_2[Date of Birth])</f>
        <v>34240</v>
      </c>
      <c r="O519" s="35">
        <f>_xlfn.XLOOKUP(A:A,Table4_2[Customer ID],Table4_2[Charges])</f>
        <v>19107.78</v>
      </c>
      <c r="P519" s="33" t="str">
        <f>_xlfn.XLOOKUP(A:A,Table4_2[Customer ID],Table4_2[Hospital tier])</f>
        <v>tier - 1</v>
      </c>
      <c r="Q519" s="33" t="str">
        <f>_xlfn.XLOOKUP(A:A,'Hospital details'!A:A,'Hospital details'!F:F)</f>
        <v>tier - 2</v>
      </c>
      <c r="R519" s="33" t="str">
        <f>_xlfn.XLOOKUP(Healthcare!A:A,'Hospital details'!A:A,'Hospital details'!G:G)</f>
        <v>R1013</v>
      </c>
      <c r="S519" s="36">
        <f>_xlfn.XLOOKUP(A:A,'Hospital details'!A:A,'Hospital details'!H:H)</f>
        <v>29</v>
      </c>
      <c r="T519" s="8"/>
    </row>
    <row r="520" spans="1:20" ht="18" x14ac:dyDescent="0.35">
      <c r="A520" s="37" t="s">
        <v>524</v>
      </c>
      <c r="B520" s="31" t="str" cm="1">
        <f t="array" ref="B520">_xlfn.XLOOKUP(_xlfn.SINGLE(A:A),'Customer Name'!A:A,Table14_3[[#All],[Title]])</f>
        <v>Mr</v>
      </c>
      <c r="C520" s="32" t="str" cm="1">
        <f t="array" ref="C520">_xlfn.XLOOKUP(_xlfn.SINGLE(A:A),'Customer Name'!A:A,Table14_3[[#All],[First Name]])</f>
        <v>Gregory</v>
      </c>
      <c r="D520" s="32" t="str" cm="1">
        <f t="array" ref="D520">_xlfn.XLOOKUP(_xlfn.SINGLE(A:A),'Customer Name'!A:A,Table14_3[[#All],[Last Name]])</f>
        <v>Byrnes</v>
      </c>
      <c r="E520" s="32">
        <f>_xlfn.XLOOKUP(A:A,'Medical Examination'!A:A,'Medical Examination'!B:B)</f>
        <v>27.1</v>
      </c>
      <c r="F520" s="32">
        <f>_xlfn.XLOOKUP(A:A,'Medical Examination'!A:A,'Medical Examination'!C:C)</f>
        <v>5.73</v>
      </c>
      <c r="G520" s="33" t="str">
        <f>_xlfn.XLOOKUP(A:A,'Medical Examination'!A:A,'Medical Examination'!D:D)</f>
        <v>No</v>
      </c>
      <c r="H520" s="33" t="str">
        <f>_xlfn.XLOOKUP(A:A,'Medical Examination'!A:A,'Medical Examination'!E:E)</f>
        <v>No</v>
      </c>
      <c r="I520" s="33" t="str">
        <f>_xlfn.XLOOKUP(A:A,'Medical Examination'!A:A,'Medical Examination'!F:F)</f>
        <v>No</v>
      </c>
      <c r="J520" s="33">
        <f>_xlfn.XLOOKUP(A:A,'Medical Examination'!A:A,'Medical Examination'!G:G)</f>
        <v>0</v>
      </c>
      <c r="K520" s="33" t="str">
        <f>_xlfn.XLOOKUP(A:A,'Medical Examination'!A:A,'Medical Examination'!H:H)</f>
        <v>yes</v>
      </c>
      <c r="L520" s="32" t="str">
        <f>_xlfn.XLOOKUP(A:A,'Medical Examination'!A:A,'Medical Examination'!I:I)</f>
        <v>Overweight</v>
      </c>
      <c r="M520" s="31" t="str">
        <f>_xlfn.XLOOKUP(A:A,'Medical Examination'!A:A,'Medical Examination'!J:J)</f>
        <v>Prediabetic</v>
      </c>
      <c r="N520" s="34">
        <f>_xlfn.XLOOKUP(Healthcare!A:A,Table4_2[Customer ID],Table4_2[Date of Birth])</f>
        <v>32664</v>
      </c>
      <c r="O520" s="35">
        <f>_xlfn.XLOOKUP(A:A,Table4_2[Customer ID],Table4_2[Charges])</f>
        <v>19040.88</v>
      </c>
      <c r="P520" s="33" t="str">
        <f>_xlfn.XLOOKUP(A:A,Table4_2[Customer ID],Table4_2[Hospital tier])</f>
        <v>tier - 1</v>
      </c>
      <c r="Q520" s="33" t="str">
        <f>_xlfn.XLOOKUP(A:A,'Hospital details'!A:A,'Hospital details'!F:F)</f>
        <v>tier - 3</v>
      </c>
      <c r="R520" s="33" t="str">
        <f>_xlfn.XLOOKUP(Healthcare!A:A,'Hospital details'!A:A,'Hospital details'!G:G)</f>
        <v>R1011</v>
      </c>
      <c r="S520" s="36">
        <f>_xlfn.XLOOKUP(A:A,'Hospital details'!A:A,'Hospital details'!H:H)</f>
        <v>34</v>
      </c>
      <c r="T520" s="8"/>
    </row>
    <row r="521" spans="1:20" ht="18" x14ac:dyDescent="0.35">
      <c r="A521" s="37" t="s">
        <v>525</v>
      </c>
      <c r="B521" s="31" t="str" cm="1">
        <f t="array" ref="B521">_xlfn.XLOOKUP(_xlfn.SINGLE(A:A),'Customer Name'!A:A,Table14_3[[#All],[Title]])</f>
        <v>Mr</v>
      </c>
      <c r="C521" s="32" t="str" cm="1">
        <f t="array" ref="C521">_xlfn.XLOOKUP(_xlfn.SINGLE(A:A),'Customer Name'!A:A,Table14_3[[#All],[First Name]])</f>
        <v>Sabine</v>
      </c>
      <c r="D521" s="32" t="str" cm="1">
        <f t="array" ref="D521">_xlfn.XLOOKUP(_xlfn.SINGLE(A:A),'Customer Name'!A:A,Table14_3[[#All],[Last Name]])</f>
        <v>Norris</v>
      </c>
      <c r="E521" s="32">
        <f>_xlfn.XLOOKUP(A:A,'Medical Examination'!A:A,'Medical Examination'!B:B)</f>
        <v>18.3</v>
      </c>
      <c r="F521" s="32">
        <f>_xlfn.XLOOKUP(A:A,'Medical Examination'!A:A,'Medical Examination'!C:C)</f>
        <v>5.46</v>
      </c>
      <c r="G521" s="33" t="str">
        <f>_xlfn.XLOOKUP(A:A,'Medical Examination'!A:A,'Medical Examination'!D:D)</f>
        <v>yes</v>
      </c>
      <c r="H521" s="33" t="str">
        <f>_xlfn.XLOOKUP(A:A,'Medical Examination'!A:A,'Medical Examination'!E:E)</f>
        <v>No</v>
      </c>
      <c r="I521" s="33" t="str">
        <f>_xlfn.XLOOKUP(A:A,'Medical Examination'!A:A,'Medical Examination'!F:F)</f>
        <v>Yes</v>
      </c>
      <c r="J521" s="33">
        <f>_xlfn.XLOOKUP(A:A,'Medical Examination'!A:A,'Medical Examination'!G:G)</f>
        <v>1</v>
      </c>
      <c r="K521" s="33" t="str">
        <f>_xlfn.XLOOKUP(A:A,'Medical Examination'!A:A,'Medical Examination'!H:H)</f>
        <v>yes</v>
      </c>
      <c r="L521" s="32" t="str">
        <f>_xlfn.XLOOKUP(A:A,'Medical Examination'!A:A,'Medical Examination'!I:I)</f>
        <v>Under  Weight</v>
      </c>
      <c r="M521" s="31" t="str">
        <f>_xlfn.XLOOKUP(A:A,'Medical Examination'!A:A,'Medical Examination'!J:J)</f>
        <v>Normal</v>
      </c>
      <c r="N521" s="34">
        <f>_xlfn.XLOOKUP(Healthcare!A:A,Table4_2[Customer ID],Table4_2[Date of Birth])</f>
        <v>30669</v>
      </c>
      <c r="O521" s="35">
        <f>_xlfn.XLOOKUP(A:A,Table4_2[Customer ID],Table4_2[Charges])</f>
        <v>19023.259999999998</v>
      </c>
      <c r="P521" s="33" t="str">
        <f>_xlfn.XLOOKUP(A:A,Table4_2[Customer ID],Table4_2[Hospital tier])</f>
        <v>tier - 1</v>
      </c>
      <c r="Q521" s="33" t="str">
        <f>_xlfn.XLOOKUP(A:A,'Hospital details'!A:A,'Hospital details'!F:F)</f>
        <v>tier - 3</v>
      </c>
      <c r="R521" s="33" t="str">
        <f>_xlfn.XLOOKUP(Healthcare!A:A,'Hospital details'!A:A,'Hospital details'!G:G)</f>
        <v>R1011</v>
      </c>
      <c r="S521" s="36">
        <f>_xlfn.XLOOKUP(A:A,'Hospital details'!A:A,'Hospital details'!H:H)</f>
        <v>39</v>
      </c>
      <c r="T521" s="8"/>
    </row>
    <row r="522" spans="1:20" ht="18" x14ac:dyDescent="0.35">
      <c r="A522" s="37" t="s">
        <v>526</v>
      </c>
      <c r="B522" s="31" t="str" cm="1">
        <f t="array" ref="B522">_xlfn.XLOOKUP(_xlfn.SINGLE(A:A),'Customer Name'!A:A,Table14_3[[#All],[Title]])</f>
        <v>Ms</v>
      </c>
      <c r="C522" s="32" t="str" cm="1">
        <f t="array" ref="C522">_xlfn.XLOOKUP(_xlfn.SINGLE(A:A),'Customer Name'!A:A,Table14_3[[#All],[First Name]])</f>
        <v>Joseph</v>
      </c>
      <c r="D522" s="32" t="str" cm="1">
        <f t="array" ref="D522">_xlfn.XLOOKUP(_xlfn.SINGLE(A:A),'Customer Name'!A:A,Table14_3[[#All],[Last Name]])</f>
        <v>Darda</v>
      </c>
      <c r="E522" s="32">
        <f>_xlfn.XLOOKUP(A:A,'Medical Examination'!A:A,'Medical Examination'!B:B)</f>
        <v>25.3</v>
      </c>
      <c r="F522" s="32">
        <f>_xlfn.XLOOKUP(A:A,'Medical Examination'!A:A,'Medical Examination'!C:C)</f>
        <v>5.0199999999999996</v>
      </c>
      <c r="G522" s="33" t="str">
        <f>_xlfn.XLOOKUP(A:A,'Medical Examination'!A:A,'Medical Examination'!D:D)</f>
        <v>yes</v>
      </c>
      <c r="H522" s="33" t="str">
        <f>_xlfn.XLOOKUP(A:A,'Medical Examination'!A:A,'Medical Examination'!E:E)</f>
        <v>No</v>
      </c>
      <c r="I522" s="33" t="str">
        <f>_xlfn.XLOOKUP(A:A,'Medical Examination'!A:A,'Medical Examination'!F:F)</f>
        <v>No</v>
      </c>
      <c r="J522" s="33">
        <f>_xlfn.XLOOKUP(A:A,'Medical Examination'!A:A,'Medical Examination'!G:G)</f>
        <v>1</v>
      </c>
      <c r="K522" s="33" t="str">
        <f>_xlfn.XLOOKUP(A:A,'Medical Examination'!A:A,'Medical Examination'!H:H)</f>
        <v>yes</v>
      </c>
      <c r="L522" s="32" t="str">
        <f>_xlfn.XLOOKUP(A:A,'Medical Examination'!A:A,'Medical Examination'!I:I)</f>
        <v>Overweight</v>
      </c>
      <c r="M522" s="31" t="str">
        <f>_xlfn.XLOOKUP(A:A,'Medical Examination'!A:A,'Medical Examination'!J:J)</f>
        <v>Normal</v>
      </c>
      <c r="N522" s="34">
        <f>_xlfn.XLOOKUP(Healthcare!A:A,Table4_2[Customer ID],Table4_2[Date of Birth])</f>
        <v>32440</v>
      </c>
      <c r="O522" s="35">
        <f>_xlfn.XLOOKUP(A:A,Table4_2[Customer ID],Table4_2[Charges])</f>
        <v>18972.5</v>
      </c>
      <c r="P522" s="33" t="str">
        <f>_xlfn.XLOOKUP(A:A,Table4_2[Customer ID],Table4_2[Hospital tier])</f>
        <v>tier - 1</v>
      </c>
      <c r="Q522" s="33" t="str">
        <f>_xlfn.XLOOKUP(A:A,'Hospital details'!A:A,'Hospital details'!F:F)</f>
        <v>tier - 3</v>
      </c>
      <c r="R522" s="33" t="str">
        <f>_xlfn.XLOOKUP(Healthcare!A:A,'Hospital details'!A:A,'Hospital details'!G:G)</f>
        <v>R1013</v>
      </c>
      <c r="S522" s="36">
        <f>_xlfn.XLOOKUP(A:A,'Hospital details'!A:A,'Hospital details'!H:H)</f>
        <v>34</v>
      </c>
      <c r="T522" s="8"/>
    </row>
    <row r="523" spans="1:20" ht="18" x14ac:dyDescent="0.35">
      <c r="A523" s="37" t="s">
        <v>527</v>
      </c>
      <c r="B523" s="31" t="str" cm="1">
        <f t="array" ref="B523">_xlfn.XLOOKUP(_xlfn.SINGLE(A:A),'Customer Name'!A:A,Table14_3[[#All],[Title]])</f>
        <v>Mr</v>
      </c>
      <c r="C523" s="32" t="str" cm="1">
        <f t="array" ref="C523">_xlfn.XLOOKUP(_xlfn.SINGLE(A:A),'Customer Name'!A:A,Table14_3[[#All],[First Name]])</f>
        <v>Adam</v>
      </c>
      <c r="D523" s="32" t="str" cm="1">
        <f t="array" ref="D523">_xlfn.XLOOKUP(_xlfn.SINGLE(A:A),'Customer Name'!A:A,Table14_3[[#All],[Last Name]])</f>
        <v>Otstot</v>
      </c>
      <c r="E523" s="32">
        <f>_xlfn.XLOOKUP(A:A,'Medical Examination'!A:A,'Medical Examination'!B:B)</f>
        <v>38.83</v>
      </c>
      <c r="F523" s="32">
        <f>_xlfn.XLOOKUP(A:A,'Medical Examination'!A:A,'Medical Examination'!C:C)</f>
        <v>6.36</v>
      </c>
      <c r="G523" s="33" t="str">
        <f>_xlfn.XLOOKUP(A:A,'Medical Examination'!A:A,'Medical Examination'!D:D)</f>
        <v>No</v>
      </c>
      <c r="H523" s="33" t="str">
        <f>_xlfn.XLOOKUP(A:A,'Medical Examination'!A:A,'Medical Examination'!E:E)</f>
        <v>No</v>
      </c>
      <c r="I523" s="33" t="str">
        <f>_xlfn.XLOOKUP(A:A,'Medical Examination'!A:A,'Medical Examination'!F:F)</f>
        <v>No</v>
      </c>
      <c r="J523" s="33">
        <f>_xlfn.XLOOKUP(A:A,'Medical Examination'!A:A,'Medical Examination'!G:G)</f>
        <v>1</v>
      </c>
      <c r="K523" s="33" t="str">
        <f>_xlfn.XLOOKUP(A:A,'Medical Examination'!A:A,'Medical Examination'!H:H)</f>
        <v>No</v>
      </c>
      <c r="L523" s="32" t="str">
        <f>_xlfn.XLOOKUP(A:A,'Medical Examination'!A:A,'Medical Examination'!I:I)</f>
        <v>Obesity</v>
      </c>
      <c r="M523" s="31" t="str">
        <f>_xlfn.XLOOKUP(A:A,'Medical Examination'!A:A,'Medical Examination'!J:J)</f>
        <v>Prediabetic</v>
      </c>
      <c r="N523" s="34">
        <f>_xlfn.XLOOKUP(Healthcare!A:A,Table4_2[Customer ID],Table4_2[Date of Birth])</f>
        <v>33938</v>
      </c>
      <c r="O523" s="35">
        <f>_xlfn.XLOOKUP(A:A,Table4_2[Customer ID],Table4_2[Charges])</f>
        <v>18963.169999999998</v>
      </c>
      <c r="P523" s="33" t="str">
        <f>_xlfn.XLOOKUP(A:A,Table4_2[Customer ID],Table4_2[Hospital tier])</f>
        <v>tier - 1</v>
      </c>
      <c r="Q523" s="33" t="str">
        <f>_xlfn.XLOOKUP(A:A,'Hospital details'!A:A,'Hospital details'!F:F)</f>
        <v>tier - 1</v>
      </c>
      <c r="R523" s="33" t="str">
        <f>_xlfn.XLOOKUP(Healthcare!A:A,'Hospital details'!A:A,'Hospital details'!G:G)</f>
        <v>R1013</v>
      </c>
      <c r="S523" s="36">
        <f>_xlfn.XLOOKUP(A:A,'Hospital details'!A:A,'Hospital details'!H:H)</f>
        <v>30</v>
      </c>
      <c r="T523" s="8"/>
    </row>
    <row r="524" spans="1:20" ht="18" x14ac:dyDescent="0.35">
      <c r="A524" s="37" t="s">
        <v>528</v>
      </c>
      <c r="B524" s="31" t="str" cm="1">
        <f t="array" ref="B524">_xlfn.XLOOKUP(_xlfn.SINGLE(A:A),'Customer Name'!A:A,Table14_3[[#All],[Title]])</f>
        <v>Mr</v>
      </c>
      <c r="C524" s="32" t="str" cm="1">
        <f t="array" ref="C524">_xlfn.XLOOKUP(_xlfn.SINGLE(A:A),'Customer Name'!A:A,Table14_3[[#All],[First Name]])</f>
        <v>Karolyn A</v>
      </c>
      <c r="D524" s="32" t="str" cm="1">
        <f t="array" ref="D524">_xlfn.XLOOKUP(_xlfn.SINGLE(A:A),'Customer Name'!A:A,Table14_3[[#All],[Last Name]])</f>
        <v>Bowley</v>
      </c>
      <c r="E524" s="32">
        <f>_xlfn.XLOOKUP(A:A,'Medical Examination'!A:A,'Medical Examination'!B:B)</f>
        <v>27.6</v>
      </c>
      <c r="F524" s="32">
        <f>_xlfn.XLOOKUP(A:A,'Medical Examination'!A:A,'Medical Examination'!C:C)</f>
        <v>5.36</v>
      </c>
      <c r="G524" s="33" t="str">
        <f>_xlfn.XLOOKUP(A:A,'Medical Examination'!A:A,'Medical Examination'!D:D)</f>
        <v>No</v>
      </c>
      <c r="H524" s="33" t="str">
        <f>_xlfn.XLOOKUP(A:A,'Medical Examination'!A:A,'Medical Examination'!E:E)</f>
        <v>No</v>
      </c>
      <c r="I524" s="33" t="str">
        <f>_xlfn.XLOOKUP(A:A,'Medical Examination'!A:A,'Medical Examination'!F:F)</f>
        <v>No</v>
      </c>
      <c r="J524" s="33">
        <f>_xlfn.XLOOKUP(A:A,'Medical Examination'!A:A,'Medical Examination'!G:G)</f>
        <v>1</v>
      </c>
      <c r="K524" s="33" t="str">
        <f>_xlfn.XLOOKUP(A:A,'Medical Examination'!A:A,'Medical Examination'!H:H)</f>
        <v>No</v>
      </c>
      <c r="L524" s="32" t="str">
        <f>_xlfn.XLOOKUP(A:A,'Medical Examination'!A:A,'Medical Examination'!I:I)</f>
        <v>Overweight</v>
      </c>
      <c r="M524" s="31" t="str">
        <f>_xlfn.XLOOKUP(A:A,'Medical Examination'!A:A,'Medical Examination'!J:J)</f>
        <v>Normal</v>
      </c>
      <c r="N524" s="34">
        <f>_xlfn.XLOOKUP(Healthcare!A:A,Table4_2[Customer ID],Table4_2[Date of Birth])</f>
        <v>36013</v>
      </c>
      <c r="O524" s="35">
        <f>_xlfn.XLOOKUP(A:A,Table4_2[Customer ID],Table4_2[Charges])</f>
        <v>18955.22</v>
      </c>
      <c r="P524" s="33" t="str">
        <f>_xlfn.XLOOKUP(A:A,Table4_2[Customer ID],Table4_2[Hospital tier])</f>
        <v>tier - 1</v>
      </c>
      <c r="Q524" s="33" t="str">
        <f>_xlfn.XLOOKUP(A:A,'Hospital details'!A:A,'Hospital details'!F:F)</f>
        <v>tier - 3</v>
      </c>
      <c r="R524" s="33" t="str">
        <f>_xlfn.XLOOKUP(Healthcare!A:A,'Hospital details'!A:A,'Hospital details'!G:G)</f>
        <v>R1011</v>
      </c>
      <c r="S524" s="36">
        <f>_xlfn.XLOOKUP(A:A,'Hospital details'!A:A,'Hospital details'!H:H)</f>
        <v>24</v>
      </c>
      <c r="T524" s="8"/>
    </row>
    <row r="525" spans="1:20" ht="18" x14ac:dyDescent="0.35">
      <c r="A525" s="37" t="s">
        <v>529</v>
      </c>
      <c r="B525" s="31" t="str" cm="1">
        <f t="array" ref="B525">_xlfn.XLOOKUP(_xlfn.SINGLE(A:A),'Customer Name'!A:A,Table14_3[[#All],[Title]])</f>
        <v>Ms</v>
      </c>
      <c r="C525" s="32" t="str" cm="1">
        <f t="array" ref="C525">_xlfn.XLOOKUP(_xlfn.SINGLE(A:A),'Customer Name'!A:A,Table14_3[[#All],[First Name]])</f>
        <v>Anita L</v>
      </c>
      <c r="D525" s="32" t="str" cm="1">
        <f t="array" ref="D525">_xlfn.XLOOKUP(_xlfn.SINGLE(A:A),'Customer Name'!A:A,Table14_3[[#All],[Last Name]])</f>
        <v>Rogers</v>
      </c>
      <c r="E525" s="32">
        <f>_xlfn.XLOOKUP(A:A,'Medical Examination'!A:A,'Medical Examination'!B:B)</f>
        <v>46.4</v>
      </c>
      <c r="F525" s="32">
        <f>_xlfn.XLOOKUP(A:A,'Medical Examination'!A:A,'Medical Examination'!C:C)</f>
        <v>8.3699999999999992</v>
      </c>
      <c r="G525" s="33" t="str">
        <f>_xlfn.XLOOKUP(A:A,'Medical Examination'!A:A,'Medical Examination'!D:D)</f>
        <v>yes</v>
      </c>
      <c r="H525" s="33" t="str">
        <f>_xlfn.XLOOKUP(A:A,'Medical Examination'!A:A,'Medical Examination'!E:E)</f>
        <v>No</v>
      </c>
      <c r="I525" s="33" t="str">
        <f>_xlfn.XLOOKUP(A:A,'Medical Examination'!A:A,'Medical Examination'!F:F)</f>
        <v>Yes</v>
      </c>
      <c r="J525" s="33">
        <f>_xlfn.XLOOKUP(A:A,'Medical Examination'!A:A,'Medical Examination'!G:G)</f>
        <v>1</v>
      </c>
      <c r="K525" s="33" t="str">
        <f>_xlfn.XLOOKUP(A:A,'Medical Examination'!A:A,'Medical Examination'!H:H)</f>
        <v>No</v>
      </c>
      <c r="L525" s="32" t="str">
        <f>_xlfn.XLOOKUP(A:A,'Medical Examination'!A:A,'Medical Examination'!I:I)</f>
        <v>Obesity</v>
      </c>
      <c r="M525" s="31" t="str">
        <f>_xlfn.XLOOKUP(A:A,'Medical Examination'!A:A,'Medical Examination'!J:J)</f>
        <v>Diabetic</v>
      </c>
      <c r="N525" s="34">
        <f>_xlfn.XLOOKUP(Healthcare!A:A,Table4_2[Customer ID],Table4_2[Date of Birth])</f>
        <v>23304</v>
      </c>
      <c r="O525" s="35">
        <f>_xlfn.XLOOKUP(A:A,Table4_2[Customer ID],Table4_2[Charges])</f>
        <v>18954.560000000001</v>
      </c>
      <c r="P525" s="33" t="str">
        <f>_xlfn.XLOOKUP(A:A,Table4_2[Customer ID],Table4_2[Hospital tier])</f>
        <v>tier - 1</v>
      </c>
      <c r="Q525" s="33" t="str">
        <f>_xlfn.XLOOKUP(A:A,'Hospital details'!A:A,'Hospital details'!F:F)</f>
        <v>tier - 1</v>
      </c>
      <c r="R525" s="33" t="str">
        <f>_xlfn.XLOOKUP(Healthcare!A:A,'Hospital details'!A:A,'Hospital details'!G:G)</f>
        <v>R1026</v>
      </c>
      <c r="S525" s="36">
        <f>_xlfn.XLOOKUP(A:A,'Hospital details'!A:A,'Hospital details'!H:H)</f>
        <v>59</v>
      </c>
      <c r="T525" s="8"/>
    </row>
    <row r="526" spans="1:20" ht="18" x14ac:dyDescent="0.35">
      <c r="A526" s="37" t="s">
        <v>530</v>
      </c>
      <c r="B526" s="31" t="str" cm="1">
        <f t="array" ref="B526">_xlfn.XLOOKUP(_xlfn.SINGLE(A:A),'Customer Name'!A:A,Table14_3[[#All],[Title]])</f>
        <v>Mr</v>
      </c>
      <c r="C526" s="32" t="str" cm="1">
        <f t="array" ref="C526">_xlfn.XLOOKUP(_xlfn.SINGLE(A:A),'Customer Name'!A:A,Table14_3[[#All],[First Name]])</f>
        <v>Laura E</v>
      </c>
      <c r="D526" s="32" t="str" cm="1">
        <f t="array" ref="D526">_xlfn.XLOOKUP(_xlfn.SINGLE(A:A),'Customer Name'!A:A,Table14_3[[#All],[Last Name]])</f>
        <v>Mclaughlin</v>
      </c>
      <c r="E526" s="32">
        <f>_xlfn.XLOOKUP(A:A,'Medical Examination'!A:A,'Medical Examination'!B:B)</f>
        <v>51.92</v>
      </c>
      <c r="F526" s="32">
        <f>_xlfn.XLOOKUP(A:A,'Medical Examination'!A:A,'Medical Examination'!C:C)</f>
        <v>5.18</v>
      </c>
      <c r="G526" s="33" t="str">
        <f>_xlfn.XLOOKUP(A:A,'Medical Examination'!A:A,'Medical Examination'!D:D)</f>
        <v>yes</v>
      </c>
      <c r="H526" s="33" t="str">
        <f>_xlfn.XLOOKUP(A:A,'Medical Examination'!A:A,'Medical Examination'!E:E)</f>
        <v>No</v>
      </c>
      <c r="I526" s="33" t="str">
        <f>_xlfn.XLOOKUP(A:A,'Medical Examination'!A:A,'Medical Examination'!F:F)</f>
        <v>Yes</v>
      </c>
      <c r="J526" s="33">
        <f>_xlfn.XLOOKUP(A:A,'Medical Examination'!A:A,'Medical Examination'!G:G)</f>
        <v>1</v>
      </c>
      <c r="K526" s="33" t="str">
        <f>_xlfn.XLOOKUP(A:A,'Medical Examination'!A:A,'Medical Examination'!H:H)</f>
        <v>No</v>
      </c>
      <c r="L526" s="32" t="str">
        <f>_xlfn.XLOOKUP(A:A,'Medical Examination'!A:A,'Medical Examination'!I:I)</f>
        <v>Obesity</v>
      </c>
      <c r="M526" s="31" t="str">
        <f>_xlfn.XLOOKUP(A:A,'Medical Examination'!A:A,'Medical Examination'!J:J)</f>
        <v>Normal</v>
      </c>
      <c r="N526" s="34">
        <f>_xlfn.XLOOKUP(Healthcare!A:A,Table4_2[Customer ID],Table4_2[Date of Birth])</f>
        <v>25418</v>
      </c>
      <c r="O526" s="35">
        <f>_xlfn.XLOOKUP(A:A,Table4_2[Customer ID],Table4_2[Charges])</f>
        <v>18932.810000000001</v>
      </c>
      <c r="P526" s="33" t="str">
        <f>_xlfn.XLOOKUP(A:A,Table4_2[Customer ID],Table4_2[Hospital tier])</f>
        <v>tier - 1</v>
      </c>
      <c r="Q526" s="33" t="str">
        <f>_xlfn.XLOOKUP(A:A,'Hospital details'!A:A,'Hospital details'!F:F)</f>
        <v>tier - 3</v>
      </c>
      <c r="R526" s="33" t="str">
        <f>_xlfn.XLOOKUP(Healthcare!A:A,'Hospital details'!A:A,'Hospital details'!G:G)</f>
        <v>R1012</v>
      </c>
      <c r="S526" s="36">
        <f>_xlfn.XLOOKUP(A:A,'Hospital details'!A:A,'Hospital details'!H:H)</f>
        <v>53</v>
      </c>
      <c r="T526" s="8"/>
    </row>
    <row r="527" spans="1:20" ht="18" x14ac:dyDescent="0.35">
      <c r="A527" s="37" t="s">
        <v>531</v>
      </c>
      <c r="B527" s="31" t="str" cm="1">
        <f t="array" ref="B527">_xlfn.XLOOKUP(_xlfn.SINGLE(A:A),'Customer Name'!A:A,Table14_3[[#All],[Title]])</f>
        <v>Mr</v>
      </c>
      <c r="C527" s="32" t="str" cm="1">
        <f t="array" ref="C527">_xlfn.XLOOKUP(_xlfn.SINGLE(A:A),'Customer Name'!A:A,Table14_3[[#All],[First Name]])</f>
        <v>Sarah</v>
      </c>
      <c r="D527" s="32" t="str" cm="1">
        <f t="array" ref="D527">_xlfn.XLOOKUP(_xlfn.SINGLE(A:A),'Customer Name'!A:A,Table14_3[[#All],[Last Name]])</f>
        <v>Ziegler</v>
      </c>
      <c r="E527" s="32">
        <f>_xlfn.XLOOKUP(A:A,'Medical Examination'!A:A,'Medical Examination'!B:B)</f>
        <v>32.395000000000003</v>
      </c>
      <c r="F527" s="32">
        <f>_xlfn.XLOOKUP(A:A,'Medical Examination'!A:A,'Medical Examination'!C:C)</f>
        <v>5.68</v>
      </c>
      <c r="G527" s="33" t="str">
        <f>_xlfn.XLOOKUP(A:A,'Medical Examination'!A:A,'Medical Examination'!D:D)</f>
        <v>yes</v>
      </c>
      <c r="H527" s="33" t="str">
        <f>_xlfn.XLOOKUP(A:A,'Medical Examination'!A:A,'Medical Examination'!E:E)</f>
        <v>No</v>
      </c>
      <c r="I527" s="33" t="str">
        <f>_xlfn.XLOOKUP(A:A,'Medical Examination'!A:A,'Medical Examination'!F:F)</f>
        <v>No</v>
      </c>
      <c r="J527" s="33">
        <f>_xlfn.XLOOKUP(A:A,'Medical Examination'!A:A,'Medical Examination'!G:G)</f>
        <v>1</v>
      </c>
      <c r="K527" s="33" t="str">
        <f>_xlfn.XLOOKUP(A:A,'Medical Examination'!A:A,'Medical Examination'!H:H)</f>
        <v>No</v>
      </c>
      <c r="L527" s="32" t="str">
        <f>_xlfn.XLOOKUP(A:A,'Medical Examination'!A:A,'Medical Examination'!I:I)</f>
        <v>Obesity</v>
      </c>
      <c r="M527" s="31" t="str">
        <f>_xlfn.XLOOKUP(A:A,'Medical Examination'!A:A,'Medical Examination'!J:J)</f>
        <v>Normal</v>
      </c>
      <c r="N527" s="34">
        <f>_xlfn.XLOOKUP(Healthcare!A:A,Table4_2[Customer ID],Table4_2[Date of Birth])</f>
        <v>34969</v>
      </c>
      <c r="O527" s="35">
        <f>_xlfn.XLOOKUP(A:A,Table4_2[Customer ID],Table4_2[Charges])</f>
        <v>18903.490000000002</v>
      </c>
      <c r="P527" s="33" t="str">
        <f>_xlfn.XLOOKUP(A:A,Table4_2[Customer ID],Table4_2[Hospital tier])</f>
        <v>tier - 1</v>
      </c>
      <c r="Q527" s="33" t="str">
        <f>_xlfn.XLOOKUP(A:A,'Hospital details'!A:A,'Hospital details'!F:F)</f>
        <v>tier - 2</v>
      </c>
      <c r="R527" s="33" t="str">
        <f>_xlfn.XLOOKUP(Healthcare!A:A,'Hospital details'!A:A,'Hospital details'!G:G)</f>
        <v>R1024</v>
      </c>
      <c r="S527" s="36">
        <f>_xlfn.XLOOKUP(A:A,'Hospital details'!A:A,'Hospital details'!H:H)</f>
        <v>27</v>
      </c>
      <c r="T527" s="8"/>
    </row>
    <row r="528" spans="1:20" ht="18" x14ac:dyDescent="0.35">
      <c r="A528" s="37" t="s">
        <v>532</v>
      </c>
      <c r="B528" s="31" t="str" cm="1">
        <f t="array" ref="B528">_xlfn.XLOOKUP(_xlfn.SINGLE(A:A),'Customer Name'!A:A,Table14_3[[#All],[Title]])</f>
        <v>Ms</v>
      </c>
      <c r="C528" s="32" t="str" cm="1">
        <f t="array" ref="C528">_xlfn.XLOOKUP(_xlfn.SINGLE(A:A),'Customer Name'!A:A,Table14_3[[#All],[First Name]])</f>
        <v>Ashley E</v>
      </c>
      <c r="D528" s="32" t="str" cm="1">
        <f t="array" ref="D528">_xlfn.XLOOKUP(_xlfn.SINGLE(A:A),'Customer Name'!A:A,Table14_3[[#All],[Last Name]])</f>
        <v>Hughey</v>
      </c>
      <c r="E528" s="32">
        <f>_xlfn.XLOOKUP(A:A,'Medical Examination'!A:A,'Medical Examination'!B:B)</f>
        <v>46.19</v>
      </c>
      <c r="F528" s="32">
        <f>_xlfn.XLOOKUP(A:A,'Medical Examination'!A:A,'Medical Examination'!C:C)</f>
        <v>7.31</v>
      </c>
      <c r="G528" s="33" t="str">
        <f>_xlfn.XLOOKUP(A:A,'Medical Examination'!A:A,'Medical Examination'!D:D)</f>
        <v>yes</v>
      </c>
      <c r="H528" s="33" t="str">
        <f>_xlfn.XLOOKUP(A:A,'Medical Examination'!A:A,'Medical Examination'!E:E)</f>
        <v>No</v>
      </c>
      <c r="I528" s="33" t="str">
        <f>_xlfn.XLOOKUP(A:A,'Medical Examination'!A:A,'Medical Examination'!F:F)</f>
        <v>Yes</v>
      </c>
      <c r="J528" s="33">
        <f>_xlfn.XLOOKUP(A:A,'Medical Examination'!A:A,'Medical Examination'!G:G)</f>
        <v>1</v>
      </c>
      <c r="K528" s="33" t="str">
        <f>_xlfn.XLOOKUP(A:A,'Medical Examination'!A:A,'Medical Examination'!H:H)</f>
        <v>No</v>
      </c>
      <c r="L528" s="32" t="str">
        <f>_xlfn.XLOOKUP(A:A,'Medical Examination'!A:A,'Medical Examination'!I:I)</f>
        <v>Obesity</v>
      </c>
      <c r="M528" s="31" t="str">
        <f>_xlfn.XLOOKUP(A:A,'Medical Examination'!A:A,'Medical Examination'!J:J)</f>
        <v>Diabetic</v>
      </c>
      <c r="N528" s="34">
        <f>_xlfn.XLOOKUP(Healthcare!A:A,Table4_2[Customer ID],Table4_2[Date of Birth])</f>
        <v>23351</v>
      </c>
      <c r="O528" s="35">
        <f>_xlfn.XLOOKUP(A:A,Table4_2[Customer ID],Table4_2[Charges])</f>
        <v>18883.330000000002</v>
      </c>
      <c r="P528" s="33" t="str">
        <f>_xlfn.XLOOKUP(A:A,Table4_2[Customer ID],Table4_2[Hospital tier])</f>
        <v>tier - 1</v>
      </c>
      <c r="Q528" s="33" t="str">
        <f>_xlfn.XLOOKUP(A:A,'Hospital details'!A:A,'Hospital details'!F:F)</f>
        <v>tier - 1</v>
      </c>
      <c r="R528" s="33" t="str">
        <f>_xlfn.XLOOKUP(Healthcare!A:A,'Hospital details'!A:A,'Hospital details'!G:G)</f>
        <v>R1026</v>
      </c>
      <c r="S528" s="36">
        <f>_xlfn.XLOOKUP(A:A,'Hospital details'!A:A,'Hospital details'!H:H)</f>
        <v>59</v>
      </c>
      <c r="T528" s="8"/>
    </row>
    <row r="529" spans="1:20" ht="18" x14ac:dyDescent="0.35">
      <c r="A529" s="37" t="s">
        <v>533</v>
      </c>
      <c r="B529" s="31" t="str" cm="1">
        <f t="array" ref="B529">_xlfn.XLOOKUP(_xlfn.SINGLE(A:A),'Customer Name'!A:A,Table14_3[[#All],[Title]])</f>
        <v>Ms</v>
      </c>
      <c r="C529" s="32" t="str" cm="1">
        <f t="array" ref="C529">_xlfn.XLOOKUP(_xlfn.SINGLE(A:A),'Customer Name'!A:A,Table14_3[[#All],[First Name]])</f>
        <v>Lindsey</v>
      </c>
      <c r="D529" s="32" t="str" cm="1">
        <f t="array" ref="D529">_xlfn.XLOOKUP(_xlfn.SINGLE(A:A),'Customer Name'!A:A,Table14_3[[#All],[Last Name]])</f>
        <v>Knast</v>
      </c>
      <c r="E529" s="32">
        <f>_xlfn.XLOOKUP(A:A,'Medical Examination'!A:A,'Medical Examination'!B:B)</f>
        <v>27.93</v>
      </c>
      <c r="F529" s="32">
        <f>_xlfn.XLOOKUP(A:A,'Medical Examination'!A:A,'Medical Examination'!C:C)</f>
        <v>4.67</v>
      </c>
      <c r="G529" s="33" t="str">
        <f>_xlfn.XLOOKUP(A:A,'Medical Examination'!A:A,'Medical Examination'!D:D)</f>
        <v>No</v>
      </c>
      <c r="H529" s="33" t="str">
        <f>_xlfn.XLOOKUP(A:A,'Medical Examination'!A:A,'Medical Examination'!E:E)</f>
        <v>No</v>
      </c>
      <c r="I529" s="33" t="str">
        <f>_xlfn.XLOOKUP(A:A,'Medical Examination'!A:A,'Medical Examination'!F:F)</f>
        <v>Yes</v>
      </c>
      <c r="J529" s="33">
        <f>_xlfn.XLOOKUP(A:A,'Medical Examination'!A:A,'Medical Examination'!G:G)</f>
        <v>1</v>
      </c>
      <c r="K529" s="33" t="str">
        <f>_xlfn.XLOOKUP(A:A,'Medical Examination'!A:A,'Medical Examination'!H:H)</f>
        <v>No</v>
      </c>
      <c r="L529" s="32" t="str">
        <f>_xlfn.XLOOKUP(A:A,'Medical Examination'!A:A,'Medical Examination'!I:I)</f>
        <v>Overweight</v>
      </c>
      <c r="M529" s="31" t="str">
        <f>_xlfn.XLOOKUP(A:A,'Medical Examination'!A:A,'Medical Examination'!J:J)</f>
        <v>Normal</v>
      </c>
      <c r="N529" s="34">
        <f>_xlfn.XLOOKUP(Healthcare!A:A,Table4_2[Customer ID],Table4_2[Date of Birth])</f>
        <v>37826</v>
      </c>
      <c r="O529" s="35">
        <f>_xlfn.XLOOKUP(A:A,Table4_2[Customer ID],Table4_2[Charges])</f>
        <v>18838.7</v>
      </c>
      <c r="P529" s="33" t="str">
        <f>_xlfn.XLOOKUP(A:A,Table4_2[Customer ID],Table4_2[Hospital tier])</f>
        <v>tier - 1</v>
      </c>
      <c r="Q529" s="33" t="str">
        <f>_xlfn.XLOOKUP(A:A,'Hospital details'!A:A,'Hospital details'!F:F)</f>
        <v>tier - 3</v>
      </c>
      <c r="R529" s="33" t="str">
        <f>_xlfn.XLOOKUP(Healthcare!A:A,'Hospital details'!A:A,'Hospital details'!G:G)</f>
        <v>R1012</v>
      </c>
      <c r="S529" s="36">
        <f>_xlfn.XLOOKUP(A:A,'Hospital details'!A:A,'Hospital details'!H:H)</f>
        <v>19</v>
      </c>
      <c r="T529" s="8"/>
    </row>
    <row r="530" spans="1:20" ht="18" x14ac:dyDescent="0.35">
      <c r="A530" s="37" t="s">
        <v>534</v>
      </c>
      <c r="B530" s="31" t="str" cm="1">
        <f t="array" ref="B530">_xlfn.XLOOKUP(_xlfn.SINGLE(A:A),'Customer Name'!A:A,Table14_3[[#All],[Title]])</f>
        <v>Mr</v>
      </c>
      <c r="C530" s="32" t="str" cm="1">
        <f t="array" ref="C530">_xlfn.XLOOKUP(_xlfn.SINGLE(A:A),'Customer Name'!A:A,Table14_3[[#All],[First Name]])</f>
        <v>Alan</v>
      </c>
      <c r="D530" s="32" t="str" cm="1">
        <f t="array" ref="D530">_xlfn.XLOOKUP(_xlfn.SINGLE(A:A),'Customer Name'!A:A,Table14_3[[#All],[Last Name]])</f>
        <v>Stob</v>
      </c>
      <c r="E530" s="32">
        <f>_xlfn.XLOOKUP(A:A,'Medical Examination'!A:A,'Medical Examination'!B:B)</f>
        <v>45.62</v>
      </c>
      <c r="F530" s="32">
        <f>_xlfn.XLOOKUP(A:A,'Medical Examination'!A:A,'Medical Examination'!C:C)</f>
        <v>6.87</v>
      </c>
      <c r="G530" s="33" t="str">
        <f>_xlfn.XLOOKUP(A:A,'Medical Examination'!A:A,'Medical Examination'!D:D)</f>
        <v>No</v>
      </c>
      <c r="H530" s="33" t="str">
        <f>_xlfn.XLOOKUP(A:A,'Medical Examination'!A:A,'Medical Examination'!E:E)</f>
        <v>No</v>
      </c>
      <c r="I530" s="33" t="str">
        <f>_xlfn.XLOOKUP(A:A,'Medical Examination'!A:A,'Medical Examination'!F:F)</f>
        <v>No</v>
      </c>
      <c r="J530" s="33">
        <f>_xlfn.XLOOKUP(A:A,'Medical Examination'!A:A,'Medical Examination'!G:G)</f>
        <v>0</v>
      </c>
      <c r="K530" s="33" t="str">
        <f>_xlfn.XLOOKUP(A:A,'Medical Examination'!A:A,'Medical Examination'!H:H)</f>
        <v>No</v>
      </c>
      <c r="L530" s="32" t="str">
        <f>_xlfn.XLOOKUP(A:A,'Medical Examination'!A:A,'Medical Examination'!I:I)</f>
        <v>Obesity</v>
      </c>
      <c r="M530" s="31" t="str">
        <f>_xlfn.XLOOKUP(A:A,'Medical Examination'!A:A,'Medical Examination'!J:J)</f>
        <v>Diabetic</v>
      </c>
      <c r="N530" s="34">
        <f>_xlfn.XLOOKUP(Healthcare!A:A,Table4_2[Customer ID],Table4_2[Date of Birth])</f>
        <v>22998</v>
      </c>
      <c r="O530" s="35">
        <f>_xlfn.XLOOKUP(A:A,Table4_2[Customer ID],Table4_2[Charges])</f>
        <v>18815.53</v>
      </c>
      <c r="P530" s="33" t="str">
        <f>_xlfn.XLOOKUP(A:A,Table4_2[Customer ID],Table4_2[Hospital tier])</f>
        <v>tier - 1</v>
      </c>
      <c r="Q530" s="33" t="str">
        <f>_xlfn.XLOOKUP(A:A,'Hospital details'!A:A,'Hospital details'!F:F)</f>
        <v>tier - 1</v>
      </c>
      <c r="R530" s="33" t="str">
        <f>_xlfn.XLOOKUP(Healthcare!A:A,'Hospital details'!A:A,'Hospital details'!G:G)</f>
        <v>R1023</v>
      </c>
      <c r="S530" s="36">
        <f>_xlfn.XLOOKUP(A:A,'Hospital details'!A:A,'Hospital details'!H:H)</f>
        <v>60</v>
      </c>
      <c r="T530" s="8"/>
    </row>
    <row r="531" spans="1:20" ht="18" x14ac:dyDescent="0.35">
      <c r="A531" s="37" t="s">
        <v>535</v>
      </c>
      <c r="B531" s="31" t="str" cm="1">
        <f t="array" ref="B531">_xlfn.XLOOKUP(_xlfn.SINGLE(A:A),'Customer Name'!A:A,Table14_3[[#All],[Title]])</f>
        <v>Mr</v>
      </c>
      <c r="C531" s="32" t="str" cm="1">
        <f t="array" ref="C531">_xlfn.XLOOKUP(_xlfn.SINGLE(A:A),'Customer Name'!A:A,Table14_3[[#All],[First Name]])</f>
        <v>Dan R</v>
      </c>
      <c r="D531" s="32" t="str" cm="1">
        <f t="array" ref="D531">_xlfn.XLOOKUP(_xlfn.SINGLE(A:A),'Customer Name'!A:A,Table14_3[[#All],[Last Name]])</f>
        <v>Jensen</v>
      </c>
      <c r="E531" s="32">
        <f>_xlfn.XLOOKUP(A:A,'Medical Examination'!A:A,'Medical Examination'!B:B)</f>
        <v>35.31</v>
      </c>
      <c r="F531" s="32">
        <f>_xlfn.XLOOKUP(A:A,'Medical Examination'!A:A,'Medical Examination'!C:C)</f>
        <v>5.87</v>
      </c>
      <c r="G531" s="33" t="str">
        <f>_xlfn.XLOOKUP(A:A,'Medical Examination'!A:A,'Medical Examination'!D:D)</f>
        <v>No</v>
      </c>
      <c r="H531" s="33" t="str">
        <f>_xlfn.XLOOKUP(A:A,'Medical Examination'!A:A,'Medical Examination'!E:E)</f>
        <v>No</v>
      </c>
      <c r="I531" s="33" t="str">
        <f>_xlfn.XLOOKUP(A:A,'Medical Examination'!A:A,'Medical Examination'!F:F)</f>
        <v>Yes</v>
      </c>
      <c r="J531" s="33">
        <f>_xlfn.XLOOKUP(A:A,'Medical Examination'!A:A,'Medical Examination'!G:G)</f>
        <v>1</v>
      </c>
      <c r="K531" s="33" t="str">
        <f>_xlfn.XLOOKUP(A:A,'Medical Examination'!A:A,'Medical Examination'!H:H)</f>
        <v>No</v>
      </c>
      <c r="L531" s="32" t="str">
        <f>_xlfn.XLOOKUP(A:A,'Medical Examination'!A:A,'Medical Examination'!I:I)</f>
        <v>Obesity</v>
      </c>
      <c r="M531" s="31" t="str">
        <f>_xlfn.XLOOKUP(A:A,'Medical Examination'!A:A,'Medical Examination'!J:J)</f>
        <v>Prediabetic</v>
      </c>
      <c r="N531" s="34">
        <f>_xlfn.XLOOKUP(Healthcare!A:A,Table4_2[Customer ID],Table4_2[Date of Birth])</f>
        <v>29143</v>
      </c>
      <c r="O531" s="35">
        <f>_xlfn.XLOOKUP(A:A,Table4_2[Customer ID],Table4_2[Charges])</f>
        <v>18806.150000000001</v>
      </c>
      <c r="P531" s="33" t="str">
        <f>_xlfn.XLOOKUP(A:A,Table4_2[Customer ID],Table4_2[Hospital tier])</f>
        <v>tier - 1</v>
      </c>
      <c r="Q531" s="33" t="str">
        <f>_xlfn.XLOOKUP(A:A,'Hospital details'!A:A,'Hospital details'!F:F)</f>
        <v>tier - 2</v>
      </c>
      <c r="R531" s="33" t="str">
        <f>_xlfn.XLOOKUP(Healthcare!A:A,'Hospital details'!A:A,'Hospital details'!G:G)</f>
        <v>R1013</v>
      </c>
      <c r="S531" s="36">
        <f>_xlfn.XLOOKUP(A:A,'Hospital details'!A:A,'Hospital details'!H:H)</f>
        <v>43</v>
      </c>
      <c r="T531" s="8"/>
    </row>
    <row r="532" spans="1:20" ht="18" x14ac:dyDescent="0.35">
      <c r="A532" s="37" t="s">
        <v>536</v>
      </c>
      <c r="B532" s="31" t="str" cm="1">
        <f t="array" ref="B532">_xlfn.XLOOKUP(_xlfn.SINGLE(A:A),'Customer Name'!A:A,Table14_3[[#All],[Title]])</f>
        <v>Ms</v>
      </c>
      <c r="C532" s="32" t="str" cm="1">
        <f t="array" ref="C532">_xlfn.XLOOKUP(_xlfn.SINGLE(A:A),'Customer Name'!A:A,Table14_3[[#All],[First Name]])</f>
        <v>Katie</v>
      </c>
      <c r="D532" s="32" t="str" cm="1">
        <f t="array" ref="D532">_xlfn.XLOOKUP(_xlfn.SINGLE(A:A),'Customer Name'!A:A,Table14_3[[#All],[Last Name]])</f>
        <v>Mutter</v>
      </c>
      <c r="E532" s="32">
        <f>_xlfn.XLOOKUP(A:A,'Medical Examination'!A:A,'Medical Examination'!B:B)</f>
        <v>30.4</v>
      </c>
      <c r="F532" s="32">
        <f>_xlfn.XLOOKUP(A:A,'Medical Examination'!A:A,'Medical Examination'!C:C)</f>
        <v>4.07</v>
      </c>
      <c r="G532" s="33" t="str">
        <f>_xlfn.XLOOKUP(A:A,'Medical Examination'!A:A,'Medical Examination'!D:D)</f>
        <v>yes</v>
      </c>
      <c r="H532" s="33" t="str">
        <f>_xlfn.XLOOKUP(A:A,'Medical Examination'!A:A,'Medical Examination'!E:E)</f>
        <v>No</v>
      </c>
      <c r="I532" s="33" t="str">
        <f>_xlfn.XLOOKUP(A:A,'Medical Examination'!A:A,'Medical Examination'!F:F)</f>
        <v>No</v>
      </c>
      <c r="J532" s="33">
        <f>_xlfn.XLOOKUP(A:A,'Medical Examination'!A:A,'Medical Examination'!G:G)</f>
        <v>1</v>
      </c>
      <c r="K532" s="33" t="str">
        <f>_xlfn.XLOOKUP(A:A,'Medical Examination'!A:A,'Medical Examination'!H:H)</f>
        <v>No</v>
      </c>
      <c r="L532" s="32" t="str">
        <f>_xlfn.XLOOKUP(A:A,'Medical Examination'!A:A,'Medical Examination'!I:I)</f>
        <v>Obesity</v>
      </c>
      <c r="M532" s="31" t="str">
        <f>_xlfn.XLOOKUP(A:A,'Medical Examination'!A:A,'Medical Examination'!J:J)</f>
        <v>Normal</v>
      </c>
      <c r="N532" s="34">
        <f>_xlfn.XLOOKUP(Healthcare!A:A,Table4_2[Customer ID],Table4_2[Date of Birth])</f>
        <v>35031</v>
      </c>
      <c r="O532" s="35">
        <f>_xlfn.XLOOKUP(A:A,Table4_2[Customer ID],Table4_2[Charges])</f>
        <v>18804.75</v>
      </c>
      <c r="P532" s="33" t="str">
        <f>_xlfn.XLOOKUP(A:A,Table4_2[Customer ID],Table4_2[Hospital tier])</f>
        <v>tier - 1</v>
      </c>
      <c r="Q532" s="33" t="str">
        <f>_xlfn.XLOOKUP(A:A,'Hospital details'!A:A,'Hospital details'!F:F)</f>
        <v>tier - 1</v>
      </c>
      <c r="R532" s="33" t="str">
        <f>_xlfn.XLOOKUP(Healthcare!A:A,'Hospital details'!A:A,'Hospital details'!G:G)</f>
        <v>R1012</v>
      </c>
      <c r="S532" s="36">
        <f>_xlfn.XLOOKUP(A:A,'Hospital details'!A:A,'Hospital details'!H:H)</f>
        <v>27</v>
      </c>
      <c r="T532" s="8"/>
    </row>
    <row r="533" spans="1:20" ht="18" x14ac:dyDescent="0.35">
      <c r="A533" s="37" t="s">
        <v>537</v>
      </c>
      <c r="B533" s="31" t="str" cm="1">
        <f t="array" ref="B533">_xlfn.XLOOKUP(_xlfn.SINGLE(A:A),'Customer Name'!A:A,Table14_3[[#All],[Title]])</f>
        <v>Mr</v>
      </c>
      <c r="C533" s="32" t="str" cm="1">
        <f t="array" ref="C533">_xlfn.XLOOKUP(_xlfn.SINGLE(A:A),'Customer Name'!A:A,Table14_3[[#All],[First Name]])</f>
        <v>Eric</v>
      </c>
      <c r="D533" s="32" t="str" cm="1">
        <f t="array" ref="D533">_xlfn.XLOOKUP(_xlfn.SINGLE(A:A),'Customer Name'!A:A,Table14_3[[#All],[Last Name]])</f>
        <v>Ahern</v>
      </c>
      <c r="E533" s="32">
        <f>_xlfn.XLOOKUP(A:A,'Medical Examination'!A:A,'Medical Examination'!B:B)</f>
        <v>20.13</v>
      </c>
      <c r="F533" s="32">
        <f>_xlfn.XLOOKUP(A:A,'Medical Examination'!A:A,'Medical Examination'!C:C)</f>
        <v>6.47</v>
      </c>
      <c r="G533" s="33" t="str">
        <f>_xlfn.XLOOKUP(A:A,'Medical Examination'!A:A,'Medical Examination'!D:D)</f>
        <v>No</v>
      </c>
      <c r="H533" s="33" t="str">
        <f>_xlfn.XLOOKUP(A:A,'Medical Examination'!A:A,'Medical Examination'!E:E)</f>
        <v>No</v>
      </c>
      <c r="I533" s="33" t="str">
        <f>_xlfn.XLOOKUP(A:A,'Medical Examination'!A:A,'Medical Examination'!F:F)</f>
        <v>Yes</v>
      </c>
      <c r="J533" s="33">
        <f>_xlfn.XLOOKUP(A:A,'Medical Examination'!A:A,'Medical Examination'!G:G)</f>
        <v>1</v>
      </c>
      <c r="K533" s="33" t="str">
        <f>_xlfn.XLOOKUP(A:A,'Medical Examination'!A:A,'Medical Examination'!H:H)</f>
        <v>yes</v>
      </c>
      <c r="L533" s="32" t="str">
        <f>_xlfn.XLOOKUP(A:A,'Medical Examination'!A:A,'Medical Examination'!I:I)</f>
        <v>Normal Weight</v>
      </c>
      <c r="M533" s="31" t="str">
        <f>_xlfn.XLOOKUP(A:A,'Medical Examination'!A:A,'Medical Examination'!J:J)</f>
        <v>Prediabetic</v>
      </c>
      <c r="N533" s="34">
        <f>_xlfn.XLOOKUP(Healthcare!A:A,Table4_2[Customer ID],Table4_2[Date of Birth])</f>
        <v>29178</v>
      </c>
      <c r="O533" s="35">
        <f>_xlfn.XLOOKUP(A:A,Table4_2[Customer ID],Table4_2[Charges])</f>
        <v>18767.740000000002</v>
      </c>
      <c r="P533" s="33" t="str">
        <f>_xlfn.XLOOKUP(A:A,Table4_2[Customer ID],Table4_2[Hospital tier])</f>
        <v>tier - 1</v>
      </c>
      <c r="Q533" s="33" t="str">
        <f>_xlfn.XLOOKUP(A:A,'Hospital details'!A:A,'Hospital details'!F:F)</f>
        <v>tier - 1</v>
      </c>
      <c r="R533" s="33" t="str">
        <f>_xlfn.XLOOKUP(Healthcare!A:A,'Hospital details'!A:A,'Hospital details'!G:G)</f>
        <v>R1013</v>
      </c>
      <c r="S533" s="36">
        <f>_xlfn.XLOOKUP(A:A,'Hospital details'!A:A,'Hospital details'!H:H)</f>
        <v>43</v>
      </c>
      <c r="T533" s="8"/>
    </row>
    <row r="534" spans="1:20" ht="18" x14ac:dyDescent="0.35">
      <c r="A534" s="37" t="s">
        <v>538</v>
      </c>
      <c r="B534" s="31" t="str" cm="1">
        <f t="array" ref="B534">_xlfn.XLOOKUP(_xlfn.SINGLE(A:A),'Customer Name'!A:A,Table14_3[[#All],[Title]])</f>
        <v>Mr</v>
      </c>
      <c r="C534" s="32" t="str" cm="1">
        <f t="array" ref="C534">_xlfn.XLOOKUP(_xlfn.SINGLE(A:A),'Customer Name'!A:A,Table14_3[[#All],[First Name]])</f>
        <v>Cathryn</v>
      </c>
      <c r="D534" s="32" t="str" cm="1">
        <f t="array" ref="D534">_xlfn.XLOOKUP(_xlfn.SINGLE(A:A),'Customer Name'!A:A,Table14_3[[#All],[Last Name]])</f>
        <v>Chviruk</v>
      </c>
      <c r="E534" s="32">
        <f>_xlfn.XLOOKUP(A:A,'Medical Examination'!A:A,'Medical Examination'!B:B)</f>
        <v>23.655000000000001</v>
      </c>
      <c r="F534" s="32">
        <f>_xlfn.XLOOKUP(A:A,'Medical Examination'!A:A,'Medical Examination'!C:C)</f>
        <v>5.14</v>
      </c>
      <c r="G534" s="33" t="str">
        <f>_xlfn.XLOOKUP(A:A,'Medical Examination'!A:A,'Medical Examination'!D:D)</f>
        <v>No</v>
      </c>
      <c r="H534" s="33" t="str">
        <f>_xlfn.XLOOKUP(A:A,'Medical Examination'!A:A,'Medical Examination'!E:E)</f>
        <v>No</v>
      </c>
      <c r="I534" s="33" t="str">
        <f>_xlfn.XLOOKUP(A:A,'Medical Examination'!A:A,'Medical Examination'!F:F)</f>
        <v>No</v>
      </c>
      <c r="J534" s="33">
        <f>_xlfn.XLOOKUP(A:A,'Medical Examination'!A:A,'Medical Examination'!G:G)</f>
        <v>1</v>
      </c>
      <c r="K534" s="33" t="str">
        <f>_xlfn.XLOOKUP(A:A,'Medical Examination'!A:A,'Medical Examination'!H:H)</f>
        <v>yes</v>
      </c>
      <c r="L534" s="32" t="str">
        <f>_xlfn.XLOOKUP(A:A,'Medical Examination'!A:A,'Medical Examination'!I:I)</f>
        <v>Normal Weight</v>
      </c>
      <c r="M534" s="31" t="str">
        <f>_xlfn.XLOOKUP(A:A,'Medical Examination'!A:A,'Medical Examination'!J:J)</f>
        <v>Normal</v>
      </c>
      <c r="N534" s="34">
        <f>_xlfn.XLOOKUP(Healthcare!A:A,Table4_2[Customer ID],Table4_2[Date of Birth])</f>
        <v>33965</v>
      </c>
      <c r="O534" s="35">
        <f>_xlfn.XLOOKUP(A:A,Table4_2[Customer ID],Table4_2[Charges])</f>
        <v>18765.88</v>
      </c>
      <c r="P534" s="33" t="str">
        <f>_xlfn.XLOOKUP(A:A,Table4_2[Customer ID],Table4_2[Hospital tier])</f>
        <v>tier - 1</v>
      </c>
      <c r="Q534" s="33" t="str">
        <f>_xlfn.XLOOKUP(A:A,'Hospital details'!A:A,'Hospital details'!F:F)</f>
        <v>tier - 2</v>
      </c>
      <c r="R534" s="33" t="str">
        <f>_xlfn.XLOOKUP(Healthcare!A:A,'Hospital details'!A:A,'Hospital details'!G:G)</f>
        <v>R1012</v>
      </c>
      <c r="S534" s="36">
        <f>_xlfn.XLOOKUP(A:A,'Hospital details'!A:A,'Hospital details'!H:H)</f>
        <v>30</v>
      </c>
      <c r="T534" s="8"/>
    </row>
    <row r="535" spans="1:20" ht="18" x14ac:dyDescent="0.35">
      <c r="A535" s="37" t="s">
        <v>539</v>
      </c>
      <c r="B535" s="31" t="str" cm="1">
        <f t="array" ref="B535">_xlfn.XLOOKUP(_xlfn.SINGLE(A:A),'Customer Name'!A:A,Table14_3[[#All],[Title]])</f>
        <v>Ms</v>
      </c>
      <c r="C535" s="32" t="str" cm="1">
        <f t="array" ref="C535">_xlfn.XLOOKUP(_xlfn.SINGLE(A:A),'Customer Name'!A:A,Table14_3[[#All],[First Name]])</f>
        <v>Brendan</v>
      </c>
      <c r="D535" s="32" t="str" cm="1">
        <f t="array" ref="D535">_xlfn.XLOOKUP(_xlfn.SINGLE(A:A),'Customer Name'!A:A,Table14_3[[#All],[Last Name]])</f>
        <v>Meehan</v>
      </c>
      <c r="E535" s="32">
        <f>_xlfn.XLOOKUP(A:A,'Medical Examination'!A:A,'Medical Examination'!B:B)</f>
        <v>49.05</v>
      </c>
      <c r="F535" s="32">
        <f>_xlfn.XLOOKUP(A:A,'Medical Examination'!A:A,'Medical Examination'!C:C)</f>
        <v>9.77</v>
      </c>
      <c r="G535" s="33" t="str">
        <f>_xlfn.XLOOKUP(A:A,'Medical Examination'!A:A,'Medical Examination'!D:D)</f>
        <v>yes</v>
      </c>
      <c r="H535" s="33" t="str">
        <f>_xlfn.XLOOKUP(A:A,'Medical Examination'!A:A,'Medical Examination'!E:E)</f>
        <v>No</v>
      </c>
      <c r="I535" s="33" t="str">
        <f>_xlfn.XLOOKUP(A:A,'Medical Examination'!A:A,'Medical Examination'!F:F)</f>
        <v>No</v>
      </c>
      <c r="J535" s="33">
        <f>_xlfn.XLOOKUP(A:A,'Medical Examination'!A:A,'Medical Examination'!G:G)</f>
        <v>0</v>
      </c>
      <c r="K535" s="33" t="str">
        <f>_xlfn.XLOOKUP(A:A,'Medical Examination'!A:A,'Medical Examination'!H:H)</f>
        <v>No</v>
      </c>
      <c r="L535" s="32" t="str">
        <f>_xlfn.XLOOKUP(A:A,'Medical Examination'!A:A,'Medical Examination'!I:I)</f>
        <v>Obesity</v>
      </c>
      <c r="M535" s="31" t="str">
        <f>_xlfn.XLOOKUP(A:A,'Medical Examination'!A:A,'Medical Examination'!J:J)</f>
        <v>Diabetic</v>
      </c>
      <c r="N535" s="34">
        <f>_xlfn.XLOOKUP(Healthcare!A:A,Table4_2[Customer ID],Table4_2[Date of Birth])</f>
        <v>24714</v>
      </c>
      <c r="O535" s="35">
        <f>_xlfn.XLOOKUP(A:A,Table4_2[Customer ID],Table4_2[Charges])</f>
        <v>18694.689999999999</v>
      </c>
      <c r="P535" s="33" t="str">
        <f>_xlfn.XLOOKUP(A:A,Table4_2[Customer ID],Table4_2[Hospital tier])</f>
        <v>tier - 1</v>
      </c>
      <c r="Q535" s="33" t="str">
        <f>_xlfn.XLOOKUP(A:A,'Hospital details'!A:A,'Hospital details'!F:F)</f>
        <v>tier - 1</v>
      </c>
      <c r="R535" s="33" t="str">
        <f>_xlfn.XLOOKUP(Healthcare!A:A,'Hospital details'!A:A,'Hospital details'!G:G)</f>
        <v>R1023</v>
      </c>
      <c r="S535" s="36">
        <f>_xlfn.XLOOKUP(A:A,'Hospital details'!A:A,'Hospital details'!H:H)</f>
        <v>55</v>
      </c>
      <c r="T535" s="8"/>
    </row>
    <row r="536" spans="1:20" ht="18" x14ac:dyDescent="0.35">
      <c r="A536" s="37" t="s">
        <v>540</v>
      </c>
      <c r="B536" s="31" t="str" cm="1">
        <f t="array" ref="B536">_xlfn.XLOOKUP(_xlfn.SINGLE(A:A),'Customer Name'!A:A,Table14_3[[#All],[Title]])</f>
        <v>Mr</v>
      </c>
      <c r="C536" s="32" t="str" cm="1">
        <f t="array" ref="C536">_xlfn.XLOOKUP(_xlfn.SINGLE(A:A),'Customer Name'!A:A,Table14_3[[#All],[First Name]])</f>
        <v>Shauna</v>
      </c>
      <c r="D536" s="32" t="str" cm="1">
        <f t="array" ref="D536">_xlfn.XLOOKUP(_xlfn.SINGLE(A:A),'Customer Name'!A:A,Table14_3[[#All],[Last Name]])</f>
        <v>Gammon</v>
      </c>
      <c r="E536" s="32">
        <f>_xlfn.XLOOKUP(A:A,'Medical Examination'!A:A,'Medical Examination'!B:B)</f>
        <v>51.94</v>
      </c>
      <c r="F536" s="32">
        <f>_xlfn.XLOOKUP(A:A,'Medical Examination'!A:A,'Medical Examination'!C:C)</f>
        <v>8.8000000000000007</v>
      </c>
      <c r="G536" s="33" t="str">
        <f>_xlfn.XLOOKUP(A:A,'Medical Examination'!A:A,'Medical Examination'!D:D)</f>
        <v>yes</v>
      </c>
      <c r="H536" s="33" t="str">
        <f>_xlfn.XLOOKUP(A:A,'Medical Examination'!A:A,'Medical Examination'!E:E)</f>
        <v>No</v>
      </c>
      <c r="I536" s="33" t="str">
        <f>_xlfn.XLOOKUP(A:A,'Medical Examination'!A:A,'Medical Examination'!F:F)</f>
        <v>No</v>
      </c>
      <c r="J536" s="33">
        <f>_xlfn.XLOOKUP(A:A,'Medical Examination'!A:A,'Medical Examination'!G:G)</f>
        <v>2</v>
      </c>
      <c r="K536" s="33" t="str">
        <f>_xlfn.XLOOKUP(A:A,'Medical Examination'!A:A,'Medical Examination'!H:H)</f>
        <v>No</v>
      </c>
      <c r="L536" s="32" t="str">
        <f>_xlfn.XLOOKUP(A:A,'Medical Examination'!A:A,'Medical Examination'!I:I)</f>
        <v>Obesity</v>
      </c>
      <c r="M536" s="31" t="str">
        <f>_xlfn.XLOOKUP(A:A,'Medical Examination'!A:A,'Medical Examination'!J:J)</f>
        <v>Diabetic</v>
      </c>
      <c r="N536" s="34">
        <f>_xlfn.XLOOKUP(Healthcare!A:A,Table4_2[Customer ID],Table4_2[Date of Birth])</f>
        <v>25858</v>
      </c>
      <c r="O536" s="35">
        <f>_xlfn.XLOOKUP(A:A,Table4_2[Customer ID],Table4_2[Charges])</f>
        <v>18682.740000000002</v>
      </c>
      <c r="P536" s="33" t="str">
        <f>_xlfn.XLOOKUP(A:A,Table4_2[Customer ID],Table4_2[Hospital tier])</f>
        <v>tier - 1</v>
      </c>
      <c r="Q536" s="33" t="str">
        <f>_xlfn.XLOOKUP(A:A,'Hospital details'!A:A,'Hospital details'!F:F)</f>
        <v>tier - 3</v>
      </c>
      <c r="R536" s="33" t="str">
        <f>_xlfn.XLOOKUP(Healthcare!A:A,'Hospital details'!A:A,'Hospital details'!G:G)</f>
        <v>R1012</v>
      </c>
      <c r="S536" s="36">
        <f>_xlfn.XLOOKUP(A:A,'Hospital details'!A:A,'Hospital details'!H:H)</f>
        <v>52</v>
      </c>
      <c r="T536" s="8"/>
    </row>
    <row r="537" spans="1:20" ht="18" x14ac:dyDescent="0.35">
      <c r="A537" s="37" t="s">
        <v>541</v>
      </c>
      <c r="B537" s="31" t="str" cm="1">
        <f t="array" ref="B537">_xlfn.XLOOKUP(_xlfn.SINGLE(A:A),'Customer Name'!A:A,Table14_3[[#All],[Title]])</f>
        <v>Mr</v>
      </c>
      <c r="C537" s="32" t="str" cm="1">
        <f t="array" ref="C537">_xlfn.XLOOKUP(_xlfn.SINGLE(A:A),'Customer Name'!A:A,Table14_3[[#All],[First Name]])</f>
        <v>Terence</v>
      </c>
      <c r="D537" s="32" t="str" cm="1">
        <f t="array" ref="D537">_xlfn.XLOOKUP(_xlfn.SINGLE(A:A),'Customer Name'!A:A,Table14_3[[#All],[Last Name]])</f>
        <v>Lee</v>
      </c>
      <c r="E537" s="32">
        <f>_xlfn.XLOOKUP(A:A,'Medical Examination'!A:A,'Medical Examination'!B:B)</f>
        <v>29.83</v>
      </c>
      <c r="F537" s="32">
        <f>_xlfn.XLOOKUP(A:A,'Medical Examination'!A:A,'Medical Examination'!C:C)</f>
        <v>5.84</v>
      </c>
      <c r="G537" s="33" t="str">
        <f>_xlfn.XLOOKUP(A:A,'Medical Examination'!A:A,'Medical Examination'!D:D)</f>
        <v>No</v>
      </c>
      <c r="H537" s="33" t="str">
        <f>_xlfn.XLOOKUP(A:A,'Medical Examination'!A:A,'Medical Examination'!E:E)</f>
        <v>No</v>
      </c>
      <c r="I537" s="33" t="str">
        <f>_xlfn.XLOOKUP(A:A,'Medical Examination'!A:A,'Medical Examination'!F:F)</f>
        <v>No</v>
      </c>
      <c r="J537" s="33">
        <f>_xlfn.XLOOKUP(A:A,'Medical Examination'!A:A,'Medical Examination'!G:G)</f>
        <v>1</v>
      </c>
      <c r="K537" s="33" t="str">
        <f>_xlfn.XLOOKUP(A:A,'Medical Examination'!A:A,'Medical Examination'!H:H)</f>
        <v>yes</v>
      </c>
      <c r="L537" s="32" t="str">
        <f>_xlfn.XLOOKUP(A:A,'Medical Examination'!A:A,'Medical Examination'!I:I)</f>
        <v>Overweight</v>
      </c>
      <c r="M537" s="31" t="str">
        <f>_xlfn.XLOOKUP(A:A,'Medical Examination'!A:A,'Medical Examination'!J:J)</f>
        <v>Prediabetic</v>
      </c>
      <c r="N537" s="34">
        <f>_xlfn.XLOOKUP(Healthcare!A:A,Table4_2[Customer ID],Table4_2[Date of Birth])</f>
        <v>36061</v>
      </c>
      <c r="O537" s="35">
        <f>_xlfn.XLOOKUP(A:A,Table4_2[Customer ID],Table4_2[Charges])</f>
        <v>18648.419999999998</v>
      </c>
      <c r="P537" s="33" t="str">
        <f>_xlfn.XLOOKUP(A:A,Table4_2[Customer ID],Table4_2[Hospital tier])</f>
        <v>tier - 1</v>
      </c>
      <c r="Q537" s="33" t="str">
        <f>_xlfn.XLOOKUP(A:A,'Hospital details'!A:A,'Hospital details'!F:F)</f>
        <v>tier - 1</v>
      </c>
      <c r="R537" s="33" t="str">
        <f>_xlfn.XLOOKUP(Healthcare!A:A,'Hospital details'!A:A,'Hospital details'!G:G)</f>
        <v>R1019</v>
      </c>
      <c r="S537" s="36">
        <f>_xlfn.XLOOKUP(A:A,'Hospital details'!A:A,'Hospital details'!H:H)</f>
        <v>24</v>
      </c>
      <c r="T537" s="8"/>
    </row>
    <row r="538" spans="1:20" ht="18" x14ac:dyDescent="0.35">
      <c r="A538" s="37" t="s">
        <v>542</v>
      </c>
      <c r="B538" s="31" t="str" cm="1">
        <f t="array" ref="B538">_xlfn.XLOOKUP(_xlfn.SINGLE(A:A),'Customer Name'!A:A,Table14_3[[#All],[Title]])</f>
        <v>Ms</v>
      </c>
      <c r="C538" s="32" t="str" cm="1">
        <f t="array" ref="C538">_xlfn.XLOOKUP(_xlfn.SINGLE(A:A),'Customer Name'!A:A,Table14_3[[#All],[First Name]])</f>
        <v>Marisol</v>
      </c>
      <c r="D538" s="32" t="str" cm="1">
        <f t="array" ref="D538">_xlfn.XLOOKUP(_xlfn.SINGLE(A:A),'Customer Name'!A:A,Table14_3[[#All],[Last Name]])</f>
        <v>Franco</v>
      </c>
      <c r="E538" s="32">
        <f>_xlfn.XLOOKUP(A:A,'Medical Examination'!A:A,'Medical Examination'!B:B)</f>
        <v>22.6</v>
      </c>
      <c r="F538" s="32">
        <f>_xlfn.XLOOKUP(A:A,'Medical Examination'!A:A,'Medical Examination'!C:C)</f>
        <v>10.43</v>
      </c>
      <c r="G538" s="33" t="str">
        <f>_xlfn.XLOOKUP(A:A,'Medical Examination'!A:A,'Medical Examination'!D:D)</f>
        <v>yes</v>
      </c>
      <c r="H538" s="33" t="str">
        <f>_xlfn.XLOOKUP(A:A,'Medical Examination'!A:A,'Medical Examination'!E:E)</f>
        <v>No</v>
      </c>
      <c r="I538" s="33" t="str">
        <f>_xlfn.XLOOKUP(A:A,'Medical Examination'!A:A,'Medical Examination'!F:F)</f>
        <v>No</v>
      </c>
      <c r="J538" s="33">
        <f>_xlfn.XLOOKUP(A:A,'Medical Examination'!A:A,'Medical Examination'!G:G)</f>
        <v>1</v>
      </c>
      <c r="K538" s="33" t="str">
        <f>_xlfn.XLOOKUP(A:A,'Medical Examination'!A:A,'Medical Examination'!H:H)</f>
        <v>yes</v>
      </c>
      <c r="L538" s="32" t="str">
        <f>_xlfn.XLOOKUP(A:A,'Medical Examination'!A:A,'Medical Examination'!I:I)</f>
        <v>Normal Weight</v>
      </c>
      <c r="M538" s="31" t="str">
        <f>_xlfn.XLOOKUP(A:A,'Medical Examination'!A:A,'Medical Examination'!J:J)</f>
        <v>Diabetic</v>
      </c>
      <c r="N538" s="34">
        <f>_xlfn.XLOOKUP(Healthcare!A:A,Table4_2[Customer ID],Table4_2[Date of Birth])</f>
        <v>31636</v>
      </c>
      <c r="O538" s="35">
        <f>_xlfn.XLOOKUP(A:A,Table4_2[Customer ID],Table4_2[Charges])</f>
        <v>18608.259999999998</v>
      </c>
      <c r="P538" s="33" t="str">
        <f>_xlfn.XLOOKUP(A:A,Table4_2[Customer ID],Table4_2[Hospital tier])</f>
        <v>tier - 1</v>
      </c>
      <c r="Q538" s="33" t="str">
        <f>_xlfn.XLOOKUP(A:A,'Hospital details'!A:A,'Hospital details'!F:F)</f>
        <v>tier - 3</v>
      </c>
      <c r="R538" s="33" t="str">
        <f>_xlfn.XLOOKUP(Healthcare!A:A,'Hospital details'!A:A,'Hospital details'!G:G)</f>
        <v>R1011</v>
      </c>
      <c r="S538" s="36">
        <f>_xlfn.XLOOKUP(A:A,'Hospital details'!A:A,'Hospital details'!H:H)</f>
        <v>36</v>
      </c>
      <c r="T538" s="8"/>
    </row>
    <row r="539" spans="1:20" ht="18" x14ac:dyDescent="0.35">
      <c r="A539" s="37" t="s">
        <v>543</v>
      </c>
      <c r="B539" s="31" t="str" cm="1">
        <f t="array" ref="B539">_xlfn.XLOOKUP(_xlfn.SINGLE(A:A),'Customer Name'!A:A,Table14_3[[#All],[Title]])</f>
        <v>Mr</v>
      </c>
      <c r="C539" s="32" t="str" cm="1">
        <f t="array" ref="C539">_xlfn.XLOOKUP(_xlfn.SINGLE(A:A),'Customer Name'!A:A,Table14_3[[#All],[First Name]])</f>
        <v>Lindsay</v>
      </c>
      <c r="D539" s="32" t="str" cm="1">
        <f t="array" ref="D539">_xlfn.XLOOKUP(_xlfn.SINGLE(A:A),'Customer Name'!A:A,Table14_3[[#All],[Last Name]])</f>
        <v>Patterson</v>
      </c>
      <c r="E539" s="32">
        <f>_xlfn.XLOOKUP(A:A,'Medical Examination'!A:A,'Medical Examination'!B:B)</f>
        <v>46.69</v>
      </c>
      <c r="F539" s="32">
        <f>_xlfn.XLOOKUP(A:A,'Medical Examination'!A:A,'Medical Examination'!C:C)</f>
        <v>4.25</v>
      </c>
      <c r="G539" s="33" t="str">
        <f>_xlfn.XLOOKUP(A:A,'Medical Examination'!A:A,'Medical Examination'!D:D)</f>
        <v>yes</v>
      </c>
      <c r="H539" s="33" t="str">
        <f>_xlfn.XLOOKUP(A:A,'Medical Examination'!A:A,'Medical Examination'!E:E)</f>
        <v>No</v>
      </c>
      <c r="I539" s="33" t="str">
        <f>_xlfn.XLOOKUP(A:A,'Medical Examination'!A:A,'Medical Examination'!F:F)</f>
        <v>No</v>
      </c>
      <c r="J539" s="33">
        <f>_xlfn.XLOOKUP(A:A,'Medical Examination'!A:A,'Medical Examination'!G:G)</f>
        <v>1</v>
      </c>
      <c r="K539" s="33" t="str">
        <f>_xlfn.XLOOKUP(A:A,'Medical Examination'!A:A,'Medical Examination'!H:H)</f>
        <v>No</v>
      </c>
      <c r="L539" s="32" t="str">
        <f>_xlfn.XLOOKUP(A:A,'Medical Examination'!A:A,'Medical Examination'!I:I)</f>
        <v>Obesity</v>
      </c>
      <c r="M539" s="31" t="str">
        <f>_xlfn.XLOOKUP(A:A,'Medical Examination'!A:A,'Medical Examination'!J:J)</f>
        <v>Normal</v>
      </c>
      <c r="N539" s="34">
        <f>_xlfn.XLOOKUP(Healthcare!A:A,Table4_2[Customer ID],Table4_2[Date of Birth])</f>
        <v>23646</v>
      </c>
      <c r="O539" s="35">
        <f>_xlfn.XLOOKUP(A:A,Table4_2[Customer ID],Table4_2[Charges])</f>
        <v>18443.11</v>
      </c>
      <c r="P539" s="33" t="str">
        <f>_xlfn.XLOOKUP(A:A,Table4_2[Customer ID],Table4_2[Hospital tier])</f>
        <v>tier - 1</v>
      </c>
      <c r="Q539" s="33" t="str">
        <f>_xlfn.XLOOKUP(A:A,'Hospital details'!A:A,'Hospital details'!F:F)</f>
        <v>tier - 2</v>
      </c>
      <c r="R539" s="33" t="str">
        <f>_xlfn.XLOOKUP(Healthcare!A:A,'Hospital details'!A:A,'Hospital details'!G:G)</f>
        <v>R1012</v>
      </c>
      <c r="S539" s="36">
        <f>_xlfn.XLOOKUP(A:A,'Hospital details'!A:A,'Hospital details'!H:H)</f>
        <v>58</v>
      </c>
      <c r="T539" s="8"/>
    </row>
    <row r="540" spans="1:20" ht="18" x14ac:dyDescent="0.35">
      <c r="A540" s="37" t="s">
        <v>544</v>
      </c>
      <c r="B540" s="31" t="str" cm="1">
        <f t="array" ref="B540">_xlfn.XLOOKUP(_xlfn.SINGLE(A:A),'Customer Name'!A:A,Table14_3[[#All],[Title]])</f>
        <v>Mr</v>
      </c>
      <c r="C540" s="32" t="str" cm="1">
        <f t="array" ref="C540">_xlfn.XLOOKUP(_xlfn.SINGLE(A:A),'Customer Name'!A:A,Table14_3[[#All],[First Name]])</f>
        <v>Katie</v>
      </c>
      <c r="D540" s="32" t="str" cm="1">
        <f t="array" ref="D540">_xlfn.XLOOKUP(_xlfn.SINGLE(A:A),'Customer Name'!A:A,Table14_3[[#All],[Last Name]])</f>
        <v>Valdes</v>
      </c>
      <c r="E540" s="32">
        <f>_xlfn.XLOOKUP(A:A,'Medical Examination'!A:A,'Medical Examination'!B:B)</f>
        <v>28.49</v>
      </c>
      <c r="F540" s="32">
        <f>_xlfn.XLOOKUP(A:A,'Medical Examination'!A:A,'Medical Examination'!C:C)</f>
        <v>4.8899999999999997</v>
      </c>
      <c r="G540" s="33" t="str">
        <f>_xlfn.XLOOKUP(A:A,'Medical Examination'!A:A,'Medical Examination'!D:D)</f>
        <v>No</v>
      </c>
      <c r="H540" s="33" t="str">
        <f>_xlfn.XLOOKUP(A:A,'Medical Examination'!A:A,'Medical Examination'!E:E)</f>
        <v>No</v>
      </c>
      <c r="I540" s="33" t="str">
        <f>_xlfn.XLOOKUP(A:A,'Medical Examination'!A:A,'Medical Examination'!F:F)</f>
        <v>No</v>
      </c>
      <c r="J540" s="33">
        <f>_xlfn.XLOOKUP(A:A,'Medical Examination'!A:A,'Medical Examination'!G:G)</f>
        <v>0</v>
      </c>
      <c r="K540" s="33" t="str">
        <f>_xlfn.XLOOKUP(A:A,'Medical Examination'!A:A,'Medical Examination'!H:H)</f>
        <v>yes</v>
      </c>
      <c r="L540" s="32" t="str">
        <f>_xlfn.XLOOKUP(A:A,'Medical Examination'!A:A,'Medical Examination'!I:I)</f>
        <v>Overweight</v>
      </c>
      <c r="M540" s="31" t="str">
        <f>_xlfn.XLOOKUP(A:A,'Medical Examination'!A:A,'Medical Examination'!J:J)</f>
        <v>Normal</v>
      </c>
      <c r="N540" s="34">
        <f>_xlfn.XLOOKUP(Healthcare!A:A,Table4_2[Customer ID],Table4_2[Date of Birth])</f>
        <v>36509</v>
      </c>
      <c r="O540" s="35">
        <f>_xlfn.XLOOKUP(A:A,Table4_2[Customer ID],Table4_2[Charges])</f>
        <v>18328.240000000002</v>
      </c>
      <c r="P540" s="33" t="str">
        <f>_xlfn.XLOOKUP(A:A,Table4_2[Customer ID],Table4_2[Hospital tier])</f>
        <v>tier - 1</v>
      </c>
      <c r="Q540" s="33" t="str">
        <f>_xlfn.XLOOKUP(A:A,'Hospital details'!A:A,'Hospital details'!F:F)</f>
        <v>tier - 2</v>
      </c>
      <c r="R540" s="33" t="str">
        <f>_xlfn.XLOOKUP(Healthcare!A:A,'Hospital details'!A:A,'Hospital details'!G:G)</f>
        <v>R1013</v>
      </c>
      <c r="S540" s="36">
        <f>_xlfn.XLOOKUP(A:A,'Hospital details'!A:A,'Hospital details'!H:H)</f>
        <v>23</v>
      </c>
      <c r="T540" s="8"/>
    </row>
    <row r="541" spans="1:20" ht="18" x14ac:dyDescent="0.35">
      <c r="A541" s="37" t="s">
        <v>545</v>
      </c>
      <c r="B541" s="31" t="str" cm="1">
        <f t="array" ref="B541">_xlfn.XLOOKUP(_xlfn.SINGLE(A:A),'Customer Name'!A:A,Table14_3[[#All],[Title]])</f>
        <v>Ms</v>
      </c>
      <c r="C541" s="32" t="str" cm="1">
        <f t="array" ref="C541">_xlfn.XLOOKUP(_xlfn.SINGLE(A:A),'Customer Name'!A:A,Table14_3[[#All],[First Name]])</f>
        <v>Daniel</v>
      </c>
      <c r="D541" s="32" t="str" cm="1">
        <f t="array" ref="D541">_xlfn.XLOOKUP(_xlfn.SINGLE(A:A),'Customer Name'!A:A,Table14_3[[#All],[Last Name]])</f>
        <v>Craig</v>
      </c>
      <c r="E541" s="32">
        <f>_xlfn.XLOOKUP(A:A,'Medical Examination'!A:A,'Medical Examination'!B:B)</f>
        <v>28.5</v>
      </c>
      <c r="F541" s="32">
        <f>_xlfn.XLOOKUP(A:A,'Medical Examination'!A:A,'Medical Examination'!C:C)</f>
        <v>5.55</v>
      </c>
      <c r="G541" s="33" t="str">
        <f>_xlfn.XLOOKUP(A:A,'Medical Examination'!A:A,'Medical Examination'!D:D)</f>
        <v>yes</v>
      </c>
      <c r="H541" s="33" t="str">
        <f>_xlfn.XLOOKUP(A:A,'Medical Examination'!A:A,'Medical Examination'!E:E)</f>
        <v>No</v>
      </c>
      <c r="I541" s="33" t="str">
        <f>_xlfn.XLOOKUP(A:A,'Medical Examination'!A:A,'Medical Examination'!F:F)</f>
        <v>No</v>
      </c>
      <c r="J541" s="33">
        <f>_xlfn.XLOOKUP(A:A,'Medical Examination'!A:A,'Medical Examination'!G:G)</f>
        <v>1</v>
      </c>
      <c r="K541" s="33" t="str">
        <f>_xlfn.XLOOKUP(A:A,'Medical Examination'!A:A,'Medical Examination'!H:H)</f>
        <v>yes</v>
      </c>
      <c r="L541" s="32" t="str">
        <f>_xlfn.XLOOKUP(A:A,'Medical Examination'!A:A,'Medical Examination'!I:I)</f>
        <v>Overweight</v>
      </c>
      <c r="M541" s="31" t="str">
        <f>_xlfn.XLOOKUP(A:A,'Medical Examination'!A:A,'Medical Examination'!J:J)</f>
        <v>Normal</v>
      </c>
      <c r="N541" s="34">
        <f>_xlfn.XLOOKUP(Healthcare!A:A,Table4_2[Customer ID],Table4_2[Date of Birth])</f>
        <v>34884</v>
      </c>
      <c r="O541" s="35">
        <f>_xlfn.XLOOKUP(A:A,Table4_2[Customer ID],Table4_2[Charges])</f>
        <v>18310.740000000002</v>
      </c>
      <c r="P541" s="33" t="str">
        <f>_xlfn.XLOOKUP(A:A,Table4_2[Customer ID],Table4_2[Hospital tier])</f>
        <v>tier - 1</v>
      </c>
      <c r="Q541" s="33" t="str">
        <f>_xlfn.XLOOKUP(A:A,'Hospital details'!A:A,'Hospital details'!F:F)</f>
        <v>tier - 3</v>
      </c>
      <c r="R541" s="33" t="str">
        <f>_xlfn.XLOOKUP(Healthcare!A:A,'Hospital details'!A:A,'Hospital details'!G:G)</f>
        <v>R1012</v>
      </c>
      <c r="S541" s="36">
        <f>_xlfn.XLOOKUP(A:A,'Hospital details'!A:A,'Hospital details'!H:H)</f>
        <v>27</v>
      </c>
      <c r="T541" s="8"/>
    </row>
    <row r="542" spans="1:20" ht="18" x14ac:dyDescent="0.35">
      <c r="A542" s="37" t="s">
        <v>546</v>
      </c>
      <c r="B542" s="31" t="str" cm="1">
        <f t="array" ref="B542">_xlfn.XLOOKUP(_xlfn.SINGLE(A:A),'Customer Name'!A:A,Table14_3[[#All],[Title]])</f>
        <v>Mr</v>
      </c>
      <c r="C542" s="32" t="str" cm="1">
        <f t="array" ref="C542">_xlfn.XLOOKUP(_xlfn.SINGLE(A:A),'Customer Name'!A:A,Table14_3[[#All],[First Name]])</f>
        <v>Brett W</v>
      </c>
      <c r="D542" s="32" t="str" cm="1">
        <f t="array" ref="D542">_xlfn.XLOOKUP(_xlfn.SINGLE(A:A),'Customer Name'!A:A,Table14_3[[#All],[Last Name]])</f>
        <v>Whipple</v>
      </c>
      <c r="E542" s="32">
        <f>_xlfn.XLOOKUP(A:A,'Medical Examination'!A:A,'Medical Examination'!B:B)</f>
        <v>24.4</v>
      </c>
      <c r="F542" s="32">
        <f>_xlfn.XLOOKUP(A:A,'Medical Examination'!A:A,'Medical Examination'!C:C)</f>
        <v>4.5199999999999996</v>
      </c>
      <c r="G542" s="33" t="str">
        <f>_xlfn.XLOOKUP(A:A,'Medical Examination'!A:A,'Medical Examination'!D:D)</f>
        <v>No</v>
      </c>
      <c r="H542" s="33" t="str">
        <f>_xlfn.XLOOKUP(A:A,'Medical Examination'!A:A,'Medical Examination'!E:E)</f>
        <v>No</v>
      </c>
      <c r="I542" s="33" t="str">
        <f>_xlfn.XLOOKUP(A:A,'Medical Examination'!A:A,'Medical Examination'!F:F)</f>
        <v>No</v>
      </c>
      <c r="J542" s="33">
        <f>_xlfn.XLOOKUP(A:A,'Medical Examination'!A:A,'Medical Examination'!G:G)</f>
        <v>1</v>
      </c>
      <c r="K542" s="33" t="str">
        <f>_xlfn.XLOOKUP(A:A,'Medical Examination'!A:A,'Medical Examination'!H:H)</f>
        <v>yes</v>
      </c>
      <c r="L542" s="32" t="str">
        <f>_xlfn.XLOOKUP(A:A,'Medical Examination'!A:A,'Medical Examination'!I:I)</f>
        <v>Normal Weight</v>
      </c>
      <c r="M542" s="31" t="str">
        <f>_xlfn.XLOOKUP(A:A,'Medical Examination'!A:A,'Medical Examination'!J:J)</f>
        <v>Normal</v>
      </c>
      <c r="N542" s="34">
        <f>_xlfn.XLOOKUP(Healthcare!A:A,Table4_2[Customer ID],Table4_2[Date of Birth])</f>
        <v>33963</v>
      </c>
      <c r="O542" s="35">
        <f>_xlfn.XLOOKUP(A:A,Table4_2[Customer ID],Table4_2[Charges])</f>
        <v>18259.22</v>
      </c>
      <c r="P542" s="33" t="str">
        <f>_xlfn.XLOOKUP(A:A,Table4_2[Customer ID],Table4_2[Hospital tier])</f>
        <v>tier - 1</v>
      </c>
      <c r="Q542" s="33" t="str">
        <f>_xlfn.XLOOKUP(A:A,'Hospital details'!A:A,'Hospital details'!F:F)</f>
        <v>tier - 3</v>
      </c>
      <c r="R542" s="33" t="str">
        <f>_xlfn.XLOOKUP(Healthcare!A:A,'Hospital details'!A:A,'Hospital details'!G:G)</f>
        <v>R1011</v>
      </c>
      <c r="S542" s="36">
        <f>_xlfn.XLOOKUP(A:A,'Hospital details'!A:A,'Hospital details'!H:H)</f>
        <v>30</v>
      </c>
      <c r="T542" s="8"/>
    </row>
    <row r="543" spans="1:20" ht="18" x14ac:dyDescent="0.35">
      <c r="A543" s="37" t="s">
        <v>547</v>
      </c>
      <c r="B543" s="31" t="str" cm="1">
        <f t="array" ref="B543">_xlfn.XLOOKUP(_xlfn.SINGLE(A:A),'Customer Name'!A:A,Table14_3[[#All],[Title]])</f>
        <v>Ms</v>
      </c>
      <c r="C543" s="32" t="str" cm="1">
        <f t="array" ref="C543">_xlfn.XLOOKUP(_xlfn.SINGLE(A:A),'Customer Name'!A:A,Table14_3[[#All],[First Name]])</f>
        <v>Dylan J</v>
      </c>
      <c r="D543" s="32" t="str" cm="1">
        <f t="array" ref="D543">_xlfn.XLOOKUP(_xlfn.SINGLE(A:A),'Customer Name'!A:A,Table14_3[[#All],[Last Name]])</f>
        <v>Marton</v>
      </c>
      <c r="E543" s="32">
        <f>_xlfn.XLOOKUP(A:A,'Medical Examination'!A:A,'Medical Examination'!B:B)</f>
        <v>29.15</v>
      </c>
      <c r="F543" s="32">
        <f>_xlfn.XLOOKUP(A:A,'Medical Examination'!A:A,'Medical Examination'!C:C)</f>
        <v>4.45</v>
      </c>
      <c r="G543" s="33" t="str">
        <f>_xlfn.XLOOKUP(A:A,'Medical Examination'!A:A,'Medical Examination'!D:D)</f>
        <v>yes</v>
      </c>
      <c r="H543" s="33" t="str">
        <f>_xlfn.XLOOKUP(A:A,'Medical Examination'!A:A,'Medical Examination'!E:E)</f>
        <v>No</v>
      </c>
      <c r="I543" s="33" t="str">
        <f>_xlfn.XLOOKUP(A:A,'Medical Examination'!A:A,'Medical Examination'!F:F)</f>
        <v>No</v>
      </c>
      <c r="J543" s="33">
        <f>_xlfn.XLOOKUP(A:A,'Medical Examination'!A:A,'Medical Examination'!G:G)</f>
        <v>1</v>
      </c>
      <c r="K543" s="33" t="str">
        <f>_xlfn.XLOOKUP(A:A,'Medical Examination'!A:A,'Medical Examination'!H:H)</f>
        <v>yes</v>
      </c>
      <c r="L543" s="32" t="str">
        <f>_xlfn.XLOOKUP(A:A,'Medical Examination'!A:A,'Medical Examination'!I:I)</f>
        <v>Overweight</v>
      </c>
      <c r="M543" s="31" t="str">
        <f>_xlfn.XLOOKUP(A:A,'Medical Examination'!A:A,'Medical Examination'!J:J)</f>
        <v>Normal</v>
      </c>
      <c r="N543" s="34">
        <f>_xlfn.XLOOKUP(Healthcare!A:A,Table4_2[Customer ID],Table4_2[Date of Birth])</f>
        <v>34914</v>
      </c>
      <c r="O543" s="35">
        <f>_xlfn.XLOOKUP(A:A,Table4_2[Customer ID],Table4_2[Charges])</f>
        <v>18246.5</v>
      </c>
      <c r="P543" s="33" t="str">
        <f>_xlfn.XLOOKUP(A:A,Table4_2[Customer ID],Table4_2[Hospital tier])</f>
        <v>tier - 1</v>
      </c>
      <c r="Q543" s="33" t="str">
        <f>_xlfn.XLOOKUP(A:A,'Hospital details'!A:A,'Hospital details'!F:F)</f>
        <v>tier - 1</v>
      </c>
      <c r="R543" s="33" t="str">
        <f>_xlfn.XLOOKUP(Healthcare!A:A,'Hospital details'!A:A,'Hospital details'!G:G)</f>
        <v>R1013</v>
      </c>
      <c r="S543" s="36">
        <f>_xlfn.XLOOKUP(A:A,'Hospital details'!A:A,'Hospital details'!H:H)</f>
        <v>27</v>
      </c>
      <c r="T543" s="8"/>
    </row>
    <row r="544" spans="1:20" ht="18" x14ac:dyDescent="0.35">
      <c r="A544" s="37" t="s">
        <v>548</v>
      </c>
      <c r="B544" s="31" t="str" cm="1">
        <f t="array" ref="B544">_xlfn.XLOOKUP(_xlfn.SINGLE(A:A),'Customer Name'!A:A,Table14_3[[#All],[Title]])</f>
        <v>Mr</v>
      </c>
      <c r="C544" s="32" t="str" cm="1">
        <f t="array" ref="C544">_xlfn.XLOOKUP(_xlfn.SINGLE(A:A),'Customer Name'!A:A,Table14_3[[#All],[First Name]])</f>
        <v>Elizabeth</v>
      </c>
      <c r="D544" s="32" t="str" cm="1">
        <f t="array" ref="D544">_xlfn.XLOOKUP(_xlfn.SINGLE(A:A),'Customer Name'!A:A,Table14_3[[#All],[Last Name]])</f>
        <v>Hildebrandt</v>
      </c>
      <c r="E544" s="32">
        <f>_xlfn.XLOOKUP(A:A,'Medical Examination'!A:A,'Medical Examination'!B:B)</f>
        <v>27.28</v>
      </c>
      <c r="F544" s="32">
        <f>_xlfn.XLOOKUP(A:A,'Medical Examination'!A:A,'Medical Examination'!C:C)</f>
        <v>4.72</v>
      </c>
      <c r="G544" s="33" t="str">
        <f>_xlfn.XLOOKUP(A:A,'Medical Examination'!A:A,'Medical Examination'!D:D)</f>
        <v>No</v>
      </c>
      <c r="H544" s="33" t="str">
        <f>_xlfn.XLOOKUP(A:A,'Medical Examination'!A:A,'Medical Examination'!E:E)</f>
        <v>yes</v>
      </c>
      <c r="I544" s="33" t="str">
        <f>_xlfn.XLOOKUP(A:A,'Medical Examination'!A:A,'Medical Examination'!F:F)</f>
        <v>No</v>
      </c>
      <c r="J544" s="33">
        <f>_xlfn.XLOOKUP(A:A,'Medical Examination'!A:A,'Medical Examination'!G:G)</f>
        <v>1</v>
      </c>
      <c r="K544" s="33" t="str">
        <f>_xlfn.XLOOKUP(A:A,'Medical Examination'!A:A,'Medical Examination'!H:H)</f>
        <v>yes</v>
      </c>
      <c r="L544" s="32" t="str">
        <f>_xlfn.XLOOKUP(A:A,'Medical Examination'!A:A,'Medical Examination'!I:I)</f>
        <v>Overweight</v>
      </c>
      <c r="M544" s="31" t="str">
        <f>_xlfn.XLOOKUP(A:A,'Medical Examination'!A:A,'Medical Examination'!J:J)</f>
        <v>Normal</v>
      </c>
      <c r="N544" s="34">
        <f>_xlfn.XLOOKUP(Healthcare!A:A,Table4_2[Customer ID],Table4_2[Date of Birth])</f>
        <v>38240</v>
      </c>
      <c r="O544" s="35">
        <f>_xlfn.XLOOKUP(A:A,Table4_2[Customer ID],Table4_2[Charges])</f>
        <v>18223.45</v>
      </c>
      <c r="P544" s="33" t="str">
        <f>_xlfn.XLOOKUP(A:A,Table4_2[Customer ID],Table4_2[Hospital tier])</f>
        <v>tier - 1</v>
      </c>
      <c r="Q544" s="33" t="str">
        <f>_xlfn.XLOOKUP(A:A,'Hospital details'!A:A,'Hospital details'!F:F)</f>
        <v>tier - 3</v>
      </c>
      <c r="R544" s="33" t="str">
        <f>_xlfn.XLOOKUP(Healthcare!A:A,'Hospital details'!A:A,'Hospital details'!G:G)</f>
        <v>R1013</v>
      </c>
      <c r="S544" s="36">
        <f>_xlfn.XLOOKUP(A:A,'Hospital details'!A:A,'Hospital details'!H:H)</f>
        <v>18</v>
      </c>
      <c r="T544" s="8"/>
    </row>
    <row r="545" spans="1:20" ht="18" x14ac:dyDescent="0.35">
      <c r="A545" s="37" t="s">
        <v>549</v>
      </c>
      <c r="B545" s="31" t="str" cm="1">
        <f t="array" ref="B545">_xlfn.XLOOKUP(_xlfn.SINGLE(A:A),'Customer Name'!A:A,Table14_3[[#All],[Title]])</f>
        <v>Mr</v>
      </c>
      <c r="C545" s="32" t="str" cm="1">
        <f t="array" ref="C545">_xlfn.XLOOKUP(_xlfn.SINGLE(A:A),'Customer Name'!A:A,Table14_3[[#All],[First Name]])</f>
        <v>Brooke M</v>
      </c>
      <c r="D545" s="32" t="str" cm="1">
        <f t="array" ref="D545">_xlfn.XLOOKUP(_xlfn.SINGLE(A:A),'Customer Name'!A:A,Table14_3[[#All],[Last Name]])</f>
        <v>Biggs</v>
      </c>
      <c r="E545" s="32">
        <f>_xlfn.XLOOKUP(A:A,'Medical Examination'!A:A,'Medical Examination'!B:B)</f>
        <v>32.229999999999997</v>
      </c>
      <c r="F545" s="32">
        <f>_xlfn.XLOOKUP(A:A,'Medical Examination'!A:A,'Medical Examination'!C:C)</f>
        <v>4.6500000000000004</v>
      </c>
      <c r="G545" s="33" t="str">
        <f>_xlfn.XLOOKUP(A:A,'Medical Examination'!A:A,'Medical Examination'!D:D)</f>
        <v>yes</v>
      </c>
      <c r="H545" s="33" t="str">
        <f>_xlfn.XLOOKUP(A:A,'Medical Examination'!A:A,'Medical Examination'!E:E)</f>
        <v>No</v>
      </c>
      <c r="I545" s="33" t="str">
        <f>_xlfn.XLOOKUP(A:A,'Medical Examination'!A:A,'Medical Examination'!F:F)</f>
        <v>Yes</v>
      </c>
      <c r="J545" s="33">
        <f>_xlfn.XLOOKUP(A:A,'Medical Examination'!A:A,'Medical Examination'!G:G)</f>
        <v>1</v>
      </c>
      <c r="K545" s="33" t="str">
        <f>_xlfn.XLOOKUP(A:A,'Medical Examination'!A:A,'Medical Examination'!H:H)</f>
        <v>No</v>
      </c>
      <c r="L545" s="32" t="str">
        <f>_xlfn.XLOOKUP(A:A,'Medical Examination'!A:A,'Medical Examination'!I:I)</f>
        <v>Obesity</v>
      </c>
      <c r="M545" s="31" t="str">
        <f>_xlfn.XLOOKUP(A:A,'Medical Examination'!A:A,'Medical Examination'!J:J)</f>
        <v>Normal</v>
      </c>
      <c r="N545" s="34">
        <f>_xlfn.XLOOKUP(Healthcare!A:A,Table4_2[Customer ID],Table4_2[Date of Birth])</f>
        <v>35596</v>
      </c>
      <c r="O545" s="35">
        <f>_xlfn.XLOOKUP(A:A,Table4_2[Customer ID],Table4_2[Charges])</f>
        <v>18218.16</v>
      </c>
      <c r="P545" s="33" t="str">
        <f>_xlfn.XLOOKUP(A:A,Table4_2[Customer ID],Table4_2[Hospital tier])</f>
        <v>tier - 1</v>
      </c>
      <c r="Q545" s="33" t="str">
        <f>_xlfn.XLOOKUP(A:A,'Hospital details'!A:A,'Hospital details'!F:F)</f>
        <v>tier - 1</v>
      </c>
      <c r="R545" s="33" t="str">
        <f>_xlfn.XLOOKUP(Healthcare!A:A,'Hospital details'!A:A,'Hospital details'!G:G)</f>
        <v>R1013</v>
      </c>
      <c r="S545" s="36">
        <f>_xlfn.XLOOKUP(A:A,'Hospital details'!A:A,'Hospital details'!H:H)</f>
        <v>25</v>
      </c>
      <c r="T545" s="8"/>
    </row>
    <row r="546" spans="1:20" ht="18" x14ac:dyDescent="0.35">
      <c r="A546" s="37" t="s">
        <v>550</v>
      </c>
      <c r="B546" s="31" t="str" cm="1">
        <f t="array" ref="B546">_xlfn.XLOOKUP(_xlfn.SINGLE(A:A),'Customer Name'!A:A,Table14_3[[#All],[Title]])</f>
        <v>Ms</v>
      </c>
      <c r="C546" s="32" t="str" cm="1">
        <f t="array" ref="C546">_xlfn.XLOOKUP(_xlfn.SINGLE(A:A),'Customer Name'!A:A,Table14_3[[#All],[First Name]])</f>
        <v>Teiko</v>
      </c>
      <c r="D546" s="32" t="str" cm="1">
        <f t="array" ref="D546">_xlfn.XLOOKUP(_xlfn.SINGLE(A:A),'Customer Name'!A:A,Table14_3[[#All],[Last Name]])</f>
        <v>Shigezumi</v>
      </c>
      <c r="E546" s="32">
        <f>_xlfn.XLOOKUP(A:A,'Medical Examination'!A:A,'Medical Examination'!B:B)</f>
        <v>44.2</v>
      </c>
      <c r="F546" s="32">
        <f>_xlfn.XLOOKUP(A:A,'Medical Examination'!A:A,'Medical Examination'!C:C)</f>
        <v>11.34</v>
      </c>
      <c r="G546" s="33" t="str">
        <f>_xlfn.XLOOKUP(A:A,'Medical Examination'!A:A,'Medical Examination'!D:D)</f>
        <v>yes</v>
      </c>
      <c r="H546" s="33" t="str">
        <f>_xlfn.XLOOKUP(A:A,'Medical Examination'!A:A,'Medical Examination'!E:E)</f>
        <v>No</v>
      </c>
      <c r="I546" s="33" t="str">
        <f>_xlfn.XLOOKUP(A:A,'Medical Examination'!A:A,'Medical Examination'!F:F)</f>
        <v>Yes</v>
      </c>
      <c r="J546" s="33">
        <f>_xlfn.XLOOKUP(A:A,'Medical Examination'!A:A,'Medical Examination'!G:G)</f>
        <v>1</v>
      </c>
      <c r="K546" s="33" t="str">
        <f>_xlfn.XLOOKUP(A:A,'Medical Examination'!A:A,'Medical Examination'!H:H)</f>
        <v>No</v>
      </c>
      <c r="L546" s="32" t="str">
        <f>_xlfn.XLOOKUP(A:A,'Medical Examination'!A:A,'Medical Examination'!I:I)</f>
        <v>Obesity</v>
      </c>
      <c r="M546" s="31" t="str">
        <f>_xlfn.XLOOKUP(A:A,'Medical Examination'!A:A,'Medical Examination'!J:J)</f>
        <v>Diabetic</v>
      </c>
      <c r="N546" s="34">
        <f>_xlfn.XLOOKUP(Healthcare!A:A,Table4_2[Customer ID],Table4_2[Date of Birth])</f>
        <v>23196</v>
      </c>
      <c r="O546" s="35">
        <f>_xlfn.XLOOKUP(A:A,Table4_2[Customer ID],Table4_2[Charges])</f>
        <v>18208.34</v>
      </c>
      <c r="P546" s="33" t="str">
        <f>_xlfn.XLOOKUP(A:A,Table4_2[Customer ID],Table4_2[Hospital tier])</f>
        <v>tier - 1</v>
      </c>
      <c r="Q546" s="33" t="str">
        <f>_xlfn.XLOOKUP(A:A,'Hospital details'!A:A,'Hospital details'!F:F)</f>
        <v>tier - 2</v>
      </c>
      <c r="R546" s="33" t="str">
        <f>_xlfn.XLOOKUP(Healthcare!A:A,'Hospital details'!A:A,'Hospital details'!G:G)</f>
        <v>R1026</v>
      </c>
      <c r="S546" s="36">
        <f>_xlfn.XLOOKUP(A:A,'Hospital details'!A:A,'Hospital details'!H:H)</f>
        <v>59</v>
      </c>
      <c r="T546" s="8"/>
    </row>
    <row r="547" spans="1:20" ht="18" x14ac:dyDescent="0.35">
      <c r="A547" s="37" t="s">
        <v>551</v>
      </c>
      <c r="B547" s="31" t="str" cm="1">
        <f t="array" ref="B547">_xlfn.XLOOKUP(_xlfn.SINGLE(A:A),'Customer Name'!A:A,Table14_3[[#All],[Title]])</f>
        <v>Mr</v>
      </c>
      <c r="C547" s="32" t="str" cm="1">
        <f t="array" ref="C547">_xlfn.XLOOKUP(_xlfn.SINGLE(A:A),'Customer Name'!A:A,Table14_3[[#All],[First Name]])</f>
        <v>Zachary</v>
      </c>
      <c r="D547" s="32" t="str" cm="1">
        <f t="array" ref="D547">_xlfn.XLOOKUP(_xlfn.SINGLE(A:A),'Customer Name'!A:A,Table14_3[[#All],[Last Name]])</f>
        <v>Meineke</v>
      </c>
      <c r="E547" s="32">
        <f>_xlfn.XLOOKUP(A:A,'Medical Examination'!A:A,'Medical Examination'!B:B)</f>
        <v>29.734999999999999</v>
      </c>
      <c r="F547" s="32">
        <f>_xlfn.XLOOKUP(A:A,'Medical Examination'!A:A,'Medical Examination'!C:C)</f>
        <v>4.53</v>
      </c>
      <c r="G547" s="33" t="str">
        <f>_xlfn.XLOOKUP(A:A,'Medical Examination'!A:A,'Medical Examination'!D:D)</f>
        <v>No</v>
      </c>
      <c r="H547" s="33" t="str">
        <f>_xlfn.XLOOKUP(A:A,'Medical Examination'!A:A,'Medical Examination'!E:E)</f>
        <v>No</v>
      </c>
      <c r="I547" s="33" t="str">
        <f>_xlfn.XLOOKUP(A:A,'Medical Examination'!A:A,'Medical Examination'!F:F)</f>
        <v>Yes</v>
      </c>
      <c r="J547" s="33">
        <f>_xlfn.XLOOKUP(A:A,'Medical Examination'!A:A,'Medical Examination'!G:G)</f>
        <v>1</v>
      </c>
      <c r="K547" s="33" t="str">
        <f>_xlfn.XLOOKUP(A:A,'Medical Examination'!A:A,'Medical Examination'!H:H)</f>
        <v>No</v>
      </c>
      <c r="L547" s="32" t="str">
        <f>_xlfn.XLOOKUP(A:A,'Medical Examination'!A:A,'Medical Examination'!I:I)</f>
        <v>Overweight</v>
      </c>
      <c r="M547" s="31" t="str">
        <f>_xlfn.XLOOKUP(A:A,'Medical Examination'!A:A,'Medical Examination'!J:J)</f>
        <v>Normal</v>
      </c>
      <c r="N547" s="34">
        <f>_xlfn.XLOOKUP(Healthcare!A:A,Table4_2[Customer ID],Table4_2[Date of Birth])</f>
        <v>34162</v>
      </c>
      <c r="O547" s="35">
        <f>_xlfn.XLOOKUP(A:A,Table4_2[Customer ID],Table4_2[Charges])</f>
        <v>18157.88</v>
      </c>
      <c r="P547" s="33" t="str">
        <f>_xlfn.XLOOKUP(A:A,Table4_2[Customer ID],Table4_2[Hospital tier])</f>
        <v>tier - 1</v>
      </c>
      <c r="Q547" s="33" t="str">
        <f>_xlfn.XLOOKUP(A:A,'Hospital details'!A:A,'Hospital details'!F:F)</f>
        <v>tier - 1</v>
      </c>
      <c r="R547" s="33" t="str">
        <f>_xlfn.XLOOKUP(Healthcare!A:A,'Hospital details'!A:A,'Hospital details'!G:G)</f>
        <v>R1012</v>
      </c>
      <c r="S547" s="36">
        <f>_xlfn.XLOOKUP(A:A,'Hospital details'!A:A,'Hospital details'!H:H)</f>
        <v>29</v>
      </c>
      <c r="T547" s="8"/>
    </row>
    <row r="548" spans="1:20" ht="18" x14ac:dyDescent="0.35">
      <c r="A548" s="37" t="s">
        <v>552</v>
      </c>
      <c r="B548" s="31" t="str" cm="1">
        <f t="array" ref="B548">_xlfn.XLOOKUP(_xlfn.SINGLE(A:A),'Customer Name'!A:A,Table14_3[[#All],[Title]])</f>
        <v>Mr</v>
      </c>
      <c r="C548" s="32" t="str" cm="1">
        <f t="array" ref="C548">_xlfn.XLOOKUP(_xlfn.SINGLE(A:A),'Customer Name'!A:A,Table14_3[[#All],[First Name]])</f>
        <v>Johannah</v>
      </c>
      <c r="D548" s="32" t="str" cm="1">
        <f t="array" ref="D548">_xlfn.XLOOKUP(_xlfn.SINGLE(A:A),'Customer Name'!A:A,Table14_3[[#All],[Last Name]])</f>
        <v>Ludington</v>
      </c>
      <c r="E548" s="32">
        <f>_xlfn.XLOOKUP(A:A,'Medical Examination'!A:A,'Medical Examination'!B:B)</f>
        <v>28.31</v>
      </c>
      <c r="F548" s="32">
        <f>_xlfn.XLOOKUP(A:A,'Medical Examination'!A:A,'Medical Examination'!C:C)</f>
        <v>6.35</v>
      </c>
      <c r="G548" s="33" t="str">
        <f>_xlfn.XLOOKUP(A:A,'Medical Examination'!A:A,'Medical Examination'!D:D)</f>
        <v>No</v>
      </c>
      <c r="H548" s="33" t="str">
        <f>_xlfn.XLOOKUP(A:A,'Medical Examination'!A:A,'Medical Examination'!E:E)</f>
        <v>No</v>
      </c>
      <c r="I548" s="33" t="str">
        <f>_xlfn.XLOOKUP(A:A,'Medical Examination'!A:A,'Medical Examination'!F:F)</f>
        <v>No</v>
      </c>
      <c r="J548" s="33">
        <f>_xlfn.XLOOKUP(A:A,'Medical Examination'!A:A,'Medical Examination'!G:G)</f>
        <v>0</v>
      </c>
      <c r="K548" s="33" t="str">
        <f>_xlfn.XLOOKUP(A:A,'Medical Examination'!A:A,'Medical Examination'!H:H)</f>
        <v>yes</v>
      </c>
      <c r="L548" s="32" t="str">
        <f>_xlfn.XLOOKUP(A:A,'Medical Examination'!A:A,'Medical Examination'!I:I)</f>
        <v>Overweight</v>
      </c>
      <c r="M548" s="31" t="str">
        <f>_xlfn.XLOOKUP(A:A,'Medical Examination'!A:A,'Medical Examination'!J:J)</f>
        <v>Prediabetic</v>
      </c>
      <c r="N548" s="34">
        <f>_xlfn.XLOOKUP(Healthcare!A:A,Table4_2[Customer ID],Table4_2[Date of Birth])</f>
        <v>36457</v>
      </c>
      <c r="O548" s="35">
        <f>_xlfn.XLOOKUP(A:A,Table4_2[Customer ID],Table4_2[Charges])</f>
        <v>18033.97</v>
      </c>
      <c r="P548" s="33" t="str">
        <f>_xlfn.XLOOKUP(A:A,Table4_2[Customer ID],Table4_2[Hospital tier])</f>
        <v>tier - 1</v>
      </c>
      <c r="Q548" s="33" t="str">
        <f>_xlfn.XLOOKUP(A:A,'Hospital details'!A:A,'Hospital details'!F:F)</f>
        <v>tier - 1</v>
      </c>
      <c r="R548" s="33" t="str">
        <f>_xlfn.XLOOKUP(Healthcare!A:A,'Hospital details'!A:A,'Hospital details'!G:G)</f>
        <v>R1012</v>
      </c>
      <c r="S548" s="36">
        <f>_xlfn.XLOOKUP(A:A,'Hospital details'!A:A,'Hospital details'!H:H)</f>
        <v>23</v>
      </c>
      <c r="T548" s="8"/>
    </row>
    <row r="549" spans="1:20" ht="18" x14ac:dyDescent="0.35">
      <c r="A549" s="37" t="s">
        <v>553</v>
      </c>
      <c r="B549" s="31" t="str" cm="1">
        <f t="array" ref="B549">_xlfn.XLOOKUP(_xlfn.SINGLE(A:A),'Customer Name'!A:A,Table14_3[[#All],[Title]])</f>
        <v>Ms</v>
      </c>
      <c r="C549" s="32" t="str" cm="1">
        <f t="array" ref="C549">_xlfn.XLOOKUP(_xlfn.SINGLE(A:A),'Customer Name'!A:A,Table14_3[[#All],[First Name]])</f>
        <v>Ryan A</v>
      </c>
      <c r="D549" s="32" t="str" cm="1">
        <f t="array" ref="D549">_xlfn.XLOOKUP(_xlfn.SINGLE(A:A),'Customer Name'!A:A,Table14_3[[#All],[Last Name]])</f>
        <v>Perrich</v>
      </c>
      <c r="E549" s="32">
        <f>_xlfn.XLOOKUP(A:A,'Medical Examination'!A:A,'Medical Examination'!B:B)</f>
        <v>46.62</v>
      </c>
      <c r="F549" s="32">
        <f>_xlfn.XLOOKUP(A:A,'Medical Examination'!A:A,'Medical Examination'!C:C)</f>
        <v>8.51</v>
      </c>
      <c r="G549" s="33" t="str">
        <f>_xlfn.XLOOKUP(A:A,'Medical Examination'!A:A,'Medical Examination'!D:D)</f>
        <v>No</v>
      </c>
      <c r="H549" s="33" t="str">
        <f>_xlfn.XLOOKUP(A:A,'Medical Examination'!A:A,'Medical Examination'!E:E)</f>
        <v>No</v>
      </c>
      <c r="I549" s="33" t="str">
        <f>_xlfn.XLOOKUP(A:A,'Medical Examination'!A:A,'Medical Examination'!F:F)</f>
        <v>No</v>
      </c>
      <c r="J549" s="33">
        <f>_xlfn.XLOOKUP(A:A,'Medical Examination'!A:A,'Medical Examination'!G:G)</f>
        <v>0</v>
      </c>
      <c r="K549" s="33" t="str">
        <f>_xlfn.XLOOKUP(A:A,'Medical Examination'!A:A,'Medical Examination'!H:H)</f>
        <v>No</v>
      </c>
      <c r="L549" s="32" t="str">
        <f>_xlfn.XLOOKUP(A:A,'Medical Examination'!A:A,'Medical Examination'!I:I)</f>
        <v>Obesity</v>
      </c>
      <c r="M549" s="31" t="str">
        <f>_xlfn.XLOOKUP(A:A,'Medical Examination'!A:A,'Medical Examination'!J:J)</f>
        <v>Diabetic</v>
      </c>
      <c r="N549" s="34">
        <f>_xlfn.XLOOKUP(Healthcare!A:A,Table4_2[Customer ID],Table4_2[Date of Birth])</f>
        <v>24032</v>
      </c>
      <c r="O549" s="35">
        <f>_xlfn.XLOOKUP(A:A,Table4_2[Customer ID],Table4_2[Charges])</f>
        <v>18031.189999999999</v>
      </c>
      <c r="P549" s="33" t="str">
        <f>_xlfn.XLOOKUP(A:A,Table4_2[Customer ID],Table4_2[Hospital tier])</f>
        <v>tier - 1</v>
      </c>
      <c r="Q549" s="33" t="str">
        <f>_xlfn.XLOOKUP(A:A,'Hospital details'!A:A,'Hospital details'!F:F)</f>
        <v>tier - 2</v>
      </c>
      <c r="R549" s="33" t="str">
        <f>_xlfn.XLOOKUP(Healthcare!A:A,'Hospital details'!A:A,'Hospital details'!G:G)</f>
        <v>R1012</v>
      </c>
      <c r="S549" s="36">
        <f>_xlfn.XLOOKUP(A:A,'Hospital details'!A:A,'Hospital details'!H:H)</f>
        <v>57</v>
      </c>
      <c r="T549" s="8"/>
    </row>
    <row r="550" spans="1:20" ht="18" x14ac:dyDescent="0.35">
      <c r="A550" s="37" t="s">
        <v>554</v>
      </c>
      <c r="B550" s="31" t="str" cm="1">
        <f t="array" ref="B550">_xlfn.XLOOKUP(_xlfn.SINGLE(A:A),'Customer Name'!A:A,Table14_3[[#All],[Title]])</f>
        <v>Ms</v>
      </c>
      <c r="C550" s="32" t="str" cm="1">
        <f t="array" ref="C550">_xlfn.XLOOKUP(_xlfn.SINGLE(A:A),'Customer Name'!A:A,Table14_3[[#All],[First Name]])</f>
        <v>Andres Sr</v>
      </c>
      <c r="D550" s="32" t="str" cm="1">
        <f t="array" ref="D550">_xlfn.XLOOKUP(_xlfn.SINGLE(A:A),'Customer Name'!A:A,Table14_3[[#All],[Last Name]])</f>
        <v>Cervantes</v>
      </c>
      <c r="E550" s="32">
        <f>_xlfn.XLOOKUP(A:A,'Medical Examination'!A:A,'Medical Examination'!B:B)</f>
        <v>51.75</v>
      </c>
      <c r="F550" s="32">
        <f>_xlfn.XLOOKUP(A:A,'Medical Examination'!A:A,'Medical Examination'!C:C)</f>
        <v>8.59</v>
      </c>
      <c r="G550" s="33" t="str">
        <f>_xlfn.XLOOKUP(A:A,'Medical Examination'!A:A,'Medical Examination'!D:D)</f>
        <v>yes</v>
      </c>
      <c r="H550" s="33" t="str">
        <f>_xlfn.XLOOKUP(A:A,'Medical Examination'!A:A,'Medical Examination'!E:E)</f>
        <v>No</v>
      </c>
      <c r="I550" s="33" t="str">
        <f>_xlfn.XLOOKUP(A:A,'Medical Examination'!A:A,'Medical Examination'!F:F)</f>
        <v>No</v>
      </c>
      <c r="J550" s="33">
        <f>_xlfn.XLOOKUP(A:A,'Medical Examination'!A:A,'Medical Examination'!G:G)</f>
        <v>1</v>
      </c>
      <c r="K550" s="33" t="str">
        <f>_xlfn.XLOOKUP(A:A,'Medical Examination'!A:A,'Medical Examination'!H:H)</f>
        <v>No</v>
      </c>
      <c r="L550" s="32" t="str">
        <f>_xlfn.XLOOKUP(A:A,'Medical Examination'!A:A,'Medical Examination'!I:I)</f>
        <v>Obesity</v>
      </c>
      <c r="M550" s="31" t="str">
        <f>_xlfn.XLOOKUP(A:A,'Medical Examination'!A:A,'Medical Examination'!J:J)</f>
        <v>Diabetic</v>
      </c>
      <c r="N550" s="34">
        <f>_xlfn.XLOOKUP(Healthcare!A:A,Table4_2[Customer ID],Table4_2[Date of Birth])</f>
        <v>27572</v>
      </c>
      <c r="O550" s="35">
        <f>_xlfn.XLOOKUP(A:A,Table4_2[Customer ID],Table4_2[Charges])</f>
        <v>18031.16</v>
      </c>
      <c r="P550" s="33" t="str">
        <f>_xlfn.XLOOKUP(A:A,Table4_2[Customer ID],Table4_2[Hospital tier])</f>
        <v>tier - 1</v>
      </c>
      <c r="Q550" s="33" t="str">
        <f>_xlfn.XLOOKUP(A:A,'Hospital details'!A:A,'Hospital details'!F:F)</f>
        <v>tier - 3</v>
      </c>
      <c r="R550" s="33" t="str">
        <f>_xlfn.XLOOKUP(Healthcare!A:A,'Hospital details'!A:A,'Hospital details'!G:G)</f>
        <v>R1023</v>
      </c>
      <c r="S550" s="36">
        <f>_xlfn.XLOOKUP(A:A,'Hospital details'!A:A,'Hospital details'!H:H)</f>
        <v>47</v>
      </c>
      <c r="T550" s="8"/>
    </row>
    <row r="551" spans="1:20" ht="18" x14ac:dyDescent="0.35">
      <c r="A551" s="37" t="s">
        <v>555</v>
      </c>
      <c r="B551" s="31" t="str" cm="1">
        <f t="array" ref="B551">_xlfn.XLOOKUP(_xlfn.SINGLE(A:A),'Customer Name'!A:A,Table14_3[[#All],[Title]])</f>
        <v>Mr</v>
      </c>
      <c r="C551" s="32" t="str" cm="1">
        <f t="array" ref="C551">_xlfn.XLOOKUP(_xlfn.SINGLE(A:A),'Customer Name'!A:A,Table14_3[[#All],[First Name]])</f>
        <v>Bryan</v>
      </c>
      <c r="D551" s="32" t="str" cm="1">
        <f t="array" ref="D551">_xlfn.XLOOKUP(_xlfn.SINGLE(A:A),'Customer Name'!A:A,Table14_3[[#All],[Last Name]])</f>
        <v>Andrews</v>
      </c>
      <c r="E551" s="32">
        <f>_xlfn.XLOOKUP(A:A,'Medical Examination'!A:A,'Medical Examination'!B:B)</f>
        <v>25.7</v>
      </c>
      <c r="F551" s="32">
        <f>_xlfn.XLOOKUP(A:A,'Medical Examination'!A:A,'Medical Examination'!C:C)</f>
        <v>4.13</v>
      </c>
      <c r="G551" s="33" t="str">
        <f>_xlfn.XLOOKUP(A:A,'Medical Examination'!A:A,'Medical Examination'!D:D)</f>
        <v>yes</v>
      </c>
      <c r="H551" s="33" t="str">
        <f>_xlfn.XLOOKUP(A:A,'Medical Examination'!A:A,'Medical Examination'!E:E)</f>
        <v>No</v>
      </c>
      <c r="I551" s="33" t="str">
        <f>_xlfn.XLOOKUP(A:A,'Medical Examination'!A:A,'Medical Examination'!F:F)</f>
        <v>No</v>
      </c>
      <c r="J551" s="33">
        <f>_xlfn.XLOOKUP(A:A,'Medical Examination'!A:A,'Medical Examination'!G:G)</f>
        <v>0</v>
      </c>
      <c r="K551" s="33" t="str">
        <f>_xlfn.XLOOKUP(A:A,'Medical Examination'!A:A,'Medical Examination'!H:H)</f>
        <v>yes</v>
      </c>
      <c r="L551" s="32" t="str">
        <f>_xlfn.XLOOKUP(A:A,'Medical Examination'!A:A,'Medical Examination'!I:I)</f>
        <v>Overweight</v>
      </c>
      <c r="M551" s="31" t="str">
        <f>_xlfn.XLOOKUP(A:A,'Medical Examination'!A:A,'Medical Examination'!J:J)</f>
        <v>Normal</v>
      </c>
      <c r="N551" s="34">
        <f>_xlfn.XLOOKUP(Healthcare!A:A,Table4_2[Customer ID],Table4_2[Date of Birth])</f>
        <v>37162</v>
      </c>
      <c r="O551" s="35">
        <f>_xlfn.XLOOKUP(A:A,Table4_2[Customer ID],Table4_2[Charges])</f>
        <v>17942.11</v>
      </c>
      <c r="P551" s="33" t="str">
        <f>_xlfn.XLOOKUP(A:A,Table4_2[Customer ID],Table4_2[Hospital tier])</f>
        <v>tier - 1</v>
      </c>
      <c r="Q551" s="33" t="str">
        <f>_xlfn.XLOOKUP(A:A,'Hospital details'!A:A,'Hospital details'!F:F)</f>
        <v>tier - 2</v>
      </c>
      <c r="R551" s="33" t="str">
        <f>_xlfn.XLOOKUP(Healthcare!A:A,'Hospital details'!A:A,'Hospital details'!G:G)</f>
        <v>R1011</v>
      </c>
      <c r="S551" s="36">
        <f>_xlfn.XLOOKUP(A:A,'Hospital details'!A:A,'Hospital details'!H:H)</f>
        <v>21</v>
      </c>
      <c r="T551" s="8"/>
    </row>
    <row r="552" spans="1:20" ht="18" x14ac:dyDescent="0.35">
      <c r="A552" s="37" t="s">
        <v>556</v>
      </c>
      <c r="B552" s="31" t="str" cm="1">
        <f t="array" ref="B552">_xlfn.XLOOKUP(_xlfn.SINGLE(A:A),'Customer Name'!A:A,Table14_3[[#All],[Title]])</f>
        <v>Mr</v>
      </c>
      <c r="C552" s="32" t="str" cm="1">
        <f t="array" ref="C552">_xlfn.XLOOKUP(_xlfn.SINGLE(A:A),'Customer Name'!A:A,Table14_3[[#All],[First Name]])</f>
        <v>Lizette</v>
      </c>
      <c r="D552" s="32" t="str" cm="1">
        <f t="array" ref="D552">_xlfn.XLOOKUP(_xlfn.SINGLE(A:A),'Customer Name'!A:A,Table14_3[[#All],[Last Name]])</f>
        <v>Ruvalcaba</v>
      </c>
      <c r="E552" s="32">
        <f>_xlfn.XLOOKUP(A:A,'Medical Examination'!A:A,'Medical Examination'!B:B)</f>
        <v>31.79</v>
      </c>
      <c r="F552" s="32">
        <f>_xlfn.XLOOKUP(A:A,'Medical Examination'!A:A,'Medical Examination'!C:C)</f>
        <v>4.55</v>
      </c>
      <c r="G552" s="33" t="str">
        <f>_xlfn.XLOOKUP(A:A,'Medical Examination'!A:A,'Medical Examination'!D:D)</f>
        <v>No</v>
      </c>
      <c r="H552" s="33" t="str">
        <f>_xlfn.XLOOKUP(A:A,'Medical Examination'!A:A,'Medical Examination'!E:E)</f>
        <v>No</v>
      </c>
      <c r="I552" s="33" t="str">
        <f>_xlfn.XLOOKUP(A:A,'Medical Examination'!A:A,'Medical Examination'!F:F)</f>
        <v>No</v>
      </c>
      <c r="J552" s="33">
        <f>_xlfn.XLOOKUP(A:A,'Medical Examination'!A:A,'Medical Examination'!G:G)</f>
        <v>0</v>
      </c>
      <c r="K552" s="33" t="str">
        <f>_xlfn.XLOOKUP(A:A,'Medical Examination'!A:A,'Medical Examination'!H:H)</f>
        <v>No</v>
      </c>
      <c r="L552" s="32" t="str">
        <f>_xlfn.XLOOKUP(A:A,'Medical Examination'!A:A,'Medical Examination'!I:I)</f>
        <v>Obesity</v>
      </c>
      <c r="M552" s="31" t="str">
        <f>_xlfn.XLOOKUP(A:A,'Medical Examination'!A:A,'Medical Examination'!J:J)</f>
        <v>Normal</v>
      </c>
      <c r="N552" s="34">
        <f>_xlfn.XLOOKUP(Healthcare!A:A,Table4_2[Customer ID],Table4_2[Date of Birth])</f>
        <v>28415</v>
      </c>
      <c r="O552" s="35">
        <f>_xlfn.XLOOKUP(A:A,Table4_2[Customer ID],Table4_2[Charges])</f>
        <v>17929.3</v>
      </c>
      <c r="P552" s="33" t="str">
        <f>_xlfn.XLOOKUP(A:A,Table4_2[Customer ID],Table4_2[Hospital tier])</f>
        <v>tier - 1</v>
      </c>
      <c r="Q552" s="33" t="str">
        <f>_xlfn.XLOOKUP(A:A,'Hospital details'!A:A,'Hospital details'!F:F)</f>
        <v>tier - 2</v>
      </c>
      <c r="R552" s="33" t="str">
        <f>_xlfn.XLOOKUP(Healthcare!A:A,'Hospital details'!A:A,'Hospital details'!G:G)</f>
        <v>R1013</v>
      </c>
      <c r="S552" s="36">
        <f>_xlfn.XLOOKUP(A:A,'Hospital details'!A:A,'Hospital details'!H:H)</f>
        <v>45</v>
      </c>
      <c r="T552" s="8"/>
    </row>
    <row r="553" spans="1:20" ht="18" x14ac:dyDescent="0.35">
      <c r="A553" s="37" t="s">
        <v>557</v>
      </c>
      <c r="B553" s="31" t="str" cm="1">
        <f t="array" ref="B553">_xlfn.XLOOKUP(_xlfn.SINGLE(A:A),'Customer Name'!A:A,Table14_3[[#All],[Title]])</f>
        <v>Ms</v>
      </c>
      <c r="C553" s="32" t="str" cm="1">
        <f t="array" ref="C553">_xlfn.XLOOKUP(_xlfn.SINGLE(A:A),'Customer Name'!A:A,Table14_3[[#All],[First Name]])</f>
        <v>Don</v>
      </c>
      <c r="D553" s="32" t="str" cm="1">
        <f t="array" ref="D553">_xlfn.XLOOKUP(_xlfn.SINGLE(A:A),'Customer Name'!A:A,Table14_3[[#All],[Last Name]])</f>
        <v>King</v>
      </c>
      <c r="E553" s="32">
        <f>_xlfn.XLOOKUP(A:A,'Medical Examination'!A:A,'Medical Examination'!B:B)</f>
        <v>24.795000000000002</v>
      </c>
      <c r="F553" s="32">
        <f>_xlfn.XLOOKUP(A:A,'Medical Examination'!A:A,'Medical Examination'!C:C)</f>
        <v>4.5199999999999996</v>
      </c>
      <c r="G553" s="33" t="str">
        <f>_xlfn.XLOOKUP(A:A,'Medical Examination'!A:A,'Medical Examination'!D:D)</f>
        <v>No</v>
      </c>
      <c r="H553" s="33" t="str">
        <f>_xlfn.XLOOKUP(A:A,'Medical Examination'!A:A,'Medical Examination'!E:E)</f>
        <v>No</v>
      </c>
      <c r="I553" s="33" t="str">
        <f>_xlfn.XLOOKUP(A:A,'Medical Examination'!A:A,'Medical Examination'!F:F)</f>
        <v>No</v>
      </c>
      <c r="J553" s="33">
        <f>_xlfn.XLOOKUP(A:A,'Medical Examination'!A:A,'Medical Examination'!G:G)</f>
        <v>0</v>
      </c>
      <c r="K553" s="33" t="str">
        <f>_xlfn.XLOOKUP(A:A,'Medical Examination'!A:A,'Medical Examination'!H:H)</f>
        <v>yes</v>
      </c>
      <c r="L553" s="32" t="str">
        <f>_xlfn.XLOOKUP(A:A,'Medical Examination'!A:A,'Medical Examination'!I:I)</f>
        <v>Normal Weight</v>
      </c>
      <c r="M553" s="31" t="str">
        <f>_xlfn.XLOOKUP(A:A,'Medical Examination'!A:A,'Medical Examination'!J:J)</f>
        <v>Normal</v>
      </c>
      <c r="N553" s="34">
        <f>_xlfn.XLOOKUP(Healthcare!A:A,Table4_2[Customer ID],Table4_2[Date of Birth])</f>
        <v>32846</v>
      </c>
      <c r="O553" s="35">
        <f>_xlfn.XLOOKUP(A:A,Table4_2[Customer ID],Table4_2[Charges])</f>
        <v>17904.53</v>
      </c>
      <c r="P553" s="33" t="str">
        <f>_xlfn.XLOOKUP(A:A,Table4_2[Customer ID],Table4_2[Hospital tier])</f>
        <v>tier - 1</v>
      </c>
      <c r="Q553" s="33" t="str">
        <f>_xlfn.XLOOKUP(A:A,'Hospital details'!A:A,'Hospital details'!F:F)</f>
        <v>tier - 2</v>
      </c>
      <c r="R553" s="33" t="str">
        <f>_xlfn.XLOOKUP(Healthcare!A:A,'Hospital details'!A:A,'Hospital details'!G:G)</f>
        <v>R1017</v>
      </c>
      <c r="S553" s="36">
        <f>_xlfn.XLOOKUP(A:A,'Hospital details'!A:A,'Hospital details'!H:H)</f>
        <v>33</v>
      </c>
      <c r="T553" s="8"/>
    </row>
    <row r="554" spans="1:20" ht="18" x14ac:dyDescent="0.35">
      <c r="A554" s="37" t="s">
        <v>558</v>
      </c>
      <c r="B554" s="31" t="str" cm="1">
        <f t="array" ref="B554">_xlfn.XLOOKUP(_xlfn.SINGLE(A:A),'Customer Name'!A:A,Table14_3[[#All],[Title]])</f>
        <v>Mr</v>
      </c>
      <c r="C554" s="32" t="str" cm="1">
        <f t="array" ref="C554">_xlfn.XLOOKUP(_xlfn.SINGLE(A:A),'Customer Name'!A:A,Table14_3[[#All],[First Name]])</f>
        <v>Jeb</v>
      </c>
      <c r="D554" s="32" t="str" cm="1">
        <f t="array" ref="D554">_xlfn.XLOOKUP(_xlfn.SINGLE(A:A),'Customer Name'!A:A,Table14_3[[#All],[Last Name]])</f>
        <v>Stone</v>
      </c>
      <c r="E554" s="32">
        <f>_xlfn.XLOOKUP(A:A,'Medical Examination'!A:A,'Medical Examination'!B:B)</f>
        <v>53.98</v>
      </c>
      <c r="F554" s="32">
        <f>_xlfn.XLOOKUP(A:A,'Medical Examination'!A:A,'Medical Examination'!C:C)</f>
        <v>5.07</v>
      </c>
      <c r="G554" s="33" t="str">
        <f>_xlfn.XLOOKUP(A:A,'Medical Examination'!A:A,'Medical Examination'!D:D)</f>
        <v>No</v>
      </c>
      <c r="H554" s="33" t="str">
        <f>_xlfn.XLOOKUP(A:A,'Medical Examination'!A:A,'Medical Examination'!E:E)</f>
        <v>No</v>
      </c>
      <c r="I554" s="33" t="str">
        <f>_xlfn.XLOOKUP(A:A,'Medical Examination'!A:A,'Medical Examination'!F:F)</f>
        <v>Yes</v>
      </c>
      <c r="J554" s="33">
        <f>_xlfn.XLOOKUP(A:A,'Medical Examination'!A:A,'Medical Examination'!G:G)</f>
        <v>1</v>
      </c>
      <c r="K554" s="33" t="str">
        <f>_xlfn.XLOOKUP(A:A,'Medical Examination'!A:A,'Medical Examination'!H:H)</f>
        <v>No</v>
      </c>
      <c r="L554" s="32" t="str">
        <f>_xlfn.XLOOKUP(A:A,'Medical Examination'!A:A,'Medical Examination'!I:I)</f>
        <v>Obesity</v>
      </c>
      <c r="M554" s="31" t="str">
        <f>_xlfn.XLOOKUP(A:A,'Medical Examination'!A:A,'Medical Examination'!J:J)</f>
        <v>Normal</v>
      </c>
      <c r="N554" s="34">
        <f>_xlfn.XLOOKUP(Healthcare!A:A,Table4_2[Customer ID],Table4_2[Date of Birth])</f>
        <v>29171</v>
      </c>
      <c r="O554" s="35">
        <f>_xlfn.XLOOKUP(A:A,Table4_2[Customer ID],Table4_2[Charges])</f>
        <v>17882.669999999998</v>
      </c>
      <c r="P554" s="33" t="str">
        <f>_xlfn.XLOOKUP(A:A,Table4_2[Customer ID],Table4_2[Hospital tier])</f>
        <v>tier - 1</v>
      </c>
      <c r="Q554" s="33" t="str">
        <f>_xlfn.XLOOKUP(A:A,'Hospital details'!A:A,'Hospital details'!F:F)</f>
        <v>tier - 3</v>
      </c>
      <c r="R554" s="33" t="str">
        <f>_xlfn.XLOOKUP(Healthcare!A:A,'Hospital details'!A:A,'Hospital details'!G:G)</f>
        <v>R1012</v>
      </c>
      <c r="S554" s="36">
        <f>_xlfn.XLOOKUP(A:A,'Hospital details'!A:A,'Hospital details'!H:H)</f>
        <v>43</v>
      </c>
      <c r="T554" s="8"/>
    </row>
    <row r="555" spans="1:20" ht="18" x14ac:dyDescent="0.35">
      <c r="A555" s="37" t="s">
        <v>559</v>
      </c>
      <c r="B555" s="31" t="str" cm="1">
        <f t="array" ref="B555">_xlfn.XLOOKUP(_xlfn.SINGLE(A:A),'Customer Name'!A:A,Table14_3[[#All],[Title]])</f>
        <v>Mr</v>
      </c>
      <c r="C555" s="32" t="str" cm="1">
        <f t="array" ref="C555">_xlfn.XLOOKUP(_xlfn.SINGLE(A:A),'Customer Name'!A:A,Table14_3[[#All],[First Name]])</f>
        <v>Amy R</v>
      </c>
      <c r="D555" s="32" t="str" cm="1">
        <f t="array" ref="D555">_xlfn.XLOOKUP(_xlfn.SINGLE(A:A),'Customer Name'!A:A,Table14_3[[#All],[Last Name]])</f>
        <v>Campbell</v>
      </c>
      <c r="E555" s="32">
        <f>_xlfn.XLOOKUP(A:A,'Medical Examination'!A:A,'Medical Examination'!B:B)</f>
        <v>41.325000000000003</v>
      </c>
      <c r="F555" s="32">
        <f>_xlfn.XLOOKUP(A:A,'Medical Examination'!A:A,'Medical Examination'!C:C)</f>
        <v>4.04</v>
      </c>
      <c r="G555" s="33" t="str">
        <f>_xlfn.XLOOKUP(A:A,'Medical Examination'!A:A,'Medical Examination'!D:D)</f>
        <v>yes</v>
      </c>
      <c r="H555" s="33" t="str">
        <f>_xlfn.XLOOKUP(A:A,'Medical Examination'!A:A,'Medical Examination'!E:E)</f>
        <v>No</v>
      </c>
      <c r="I555" s="33" t="str">
        <f>_xlfn.XLOOKUP(A:A,'Medical Examination'!A:A,'Medical Examination'!F:F)</f>
        <v>Yes</v>
      </c>
      <c r="J555" s="33">
        <f>_xlfn.XLOOKUP(A:A,'Medical Examination'!A:A,'Medical Examination'!G:G)</f>
        <v>1</v>
      </c>
      <c r="K555" s="33" t="str">
        <f>_xlfn.XLOOKUP(A:A,'Medical Examination'!A:A,'Medical Examination'!H:H)</f>
        <v>No</v>
      </c>
      <c r="L555" s="32" t="str">
        <f>_xlfn.XLOOKUP(A:A,'Medical Examination'!A:A,'Medical Examination'!I:I)</f>
        <v>Obesity</v>
      </c>
      <c r="M555" s="31" t="str">
        <f>_xlfn.XLOOKUP(A:A,'Medical Examination'!A:A,'Medical Examination'!J:J)</f>
        <v>Normal</v>
      </c>
      <c r="N555" s="34">
        <f>_xlfn.XLOOKUP(Healthcare!A:A,Table4_2[Customer ID],Table4_2[Date of Birth])</f>
        <v>35668</v>
      </c>
      <c r="O555" s="35">
        <f>_xlfn.XLOOKUP(A:A,Table4_2[Customer ID],Table4_2[Charges])</f>
        <v>17878.900000000001</v>
      </c>
      <c r="P555" s="33" t="str">
        <f>_xlfn.XLOOKUP(A:A,Table4_2[Customer ID],Table4_2[Hospital tier])</f>
        <v>tier - 1</v>
      </c>
      <c r="Q555" s="33" t="str">
        <f>_xlfn.XLOOKUP(A:A,'Hospital details'!A:A,'Hospital details'!F:F)</f>
        <v>tier - 2</v>
      </c>
      <c r="R555" s="33" t="str">
        <f>_xlfn.XLOOKUP(Healthcare!A:A,'Hospital details'!A:A,'Hospital details'!G:G)</f>
        <v>R1024</v>
      </c>
      <c r="S555" s="36">
        <f>_xlfn.XLOOKUP(A:A,'Hospital details'!A:A,'Hospital details'!H:H)</f>
        <v>25</v>
      </c>
      <c r="T555" s="8"/>
    </row>
    <row r="556" spans="1:20" ht="18" x14ac:dyDescent="0.35">
      <c r="A556" s="37" t="s">
        <v>560</v>
      </c>
      <c r="B556" s="31" t="str" cm="1">
        <f t="array" ref="B556">_xlfn.XLOOKUP(_xlfn.SINGLE(A:A),'Customer Name'!A:A,Table14_3[[#All],[Title]])</f>
        <v>Ms</v>
      </c>
      <c r="C556" s="32" t="str" cm="1">
        <f t="array" ref="C556">_xlfn.XLOOKUP(_xlfn.SINGLE(A:A),'Customer Name'!A:A,Table14_3[[#All],[First Name]])</f>
        <v>Brian</v>
      </c>
      <c r="D556" s="32" t="str" cm="1">
        <f t="array" ref="D556">_xlfn.XLOOKUP(_xlfn.SINGLE(A:A),'Customer Name'!A:A,Table14_3[[#All],[Last Name]])</f>
        <v>Asher</v>
      </c>
      <c r="E556" s="32">
        <f>_xlfn.XLOOKUP(A:A,'Medical Examination'!A:A,'Medical Examination'!B:B)</f>
        <v>51.65</v>
      </c>
      <c r="F556" s="32">
        <f>_xlfn.XLOOKUP(A:A,'Medical Examination'!A:A,'Medical Examination'!C:C)</f>
        <v>5.3</v>
      </c>
      <c r="G556" s="33" t="str">
        <f>_xlfn.XLOOKUP(A:A,'Medical Examination'!A:A,'Medical Examination'!D:D)</f>
        <v>yes</v>
      </c>
      <c r="H556" s="33" t="str">
        <f>_xlfn.XLOOKUP(A:A,'Medical Examination'!A:A,'Medical Examination'!E:E)</f>
        <v>No</v>
      </c>
      <c r="I556" s="33" t="str">
        <f>_xlfn.XLOOKUP(A:A,'Medical Examination'!A:A,'Medical Examination'!F:F)</f>
        <v>No</v>
      </c>
      <c r="J556" s="33">
        <f>_xlfn.XLOOKUP(A:A,'Medical Examination'!A:A,'Medical Examination'!G:G)</f>
        <v>0</v>
      </c>
      <c r="K556" s="33" t="str">
        <f>_xlfn.XLOOKUP(A:A,'Medical Examination'!A:A,'Medical Examination'!H:H)</f>
        <v>No</v>
      </c>
      <c r="L556" s="32" t="str">
        <f>_xlfn.XLOOKUP(A:A,'Medical Examination'!A:A,'Medical Examination'!I:I)</f>
        <v>Obesity</v>
      </c>
      <c r="M556" s="31" t="str">
        <f>_xlfn.XLOOKUP(A:A,'Medical Examination'!A:A,'Medical Examination'!J:J)</f>
        <v>Normal</v>
      </c>
      <c r="N556" s="34">
        <f>_xlfn.XLOOKUP(Healthcare!A:A,Table4_2[Customer ID],Table4_2[Date of Birth])</f>
        <v>28106</v>
      </c>
      <c r="O556" s="35">
        <f>_xlfn.XLOOKUP(A:A,Table4_2[Customer ID],Table4_2[Charges])</f>
        <v>17862.919999999998</v>
      </c>
      <c r="P556" s="33" t="str">
        <f>_xlfn.XLOOKUP(A:A,Table4_2[Customer ID],Table4_2[Hospital tier])</f>
        <v>tier - 1</v>
      </c>
      <c r="Q556" s="33" t="str">
        <f>_xlfn.XLOOKUP(A:A,'Hospital details'!A:A,'Hospital details'!F:F)</f>
        <v>tier - 2</v>
      </c>
      <c r="R556" s="33" t="str">
        <f>_xlfn.XLOOKUP(Healthcare!A:A,'Hospital details'!A:A,'Hospital details'!G:G)</f>
        <v>R1012</v>
      </c>
      <c r="S556" s="36">
        <f>_xlfn.XLOOKUP(A:A,'Hospital details'!A:A,'Hospital details'!H:H)</f>
        <v>46</v>
      </c>
      <c r="T556" s="8"/>
    </row>
    <row r="557" spans="1:20" ht="18" x14ac:dyDescent="0.35">
      <c r="A557" s="37" t="s">
        <v>561</v>
      </c>
      <c r="B557" s="31" t="str" cm="1">
        <f t="array" ref="B557">_xlfn.XLOOKUP(_xlfn.SINGLE(A:A),'Customer Name'!A:A,Table14_3[[#All],[Title]])</f>
        <v>Mr</v>
      </c>
      <c r="C557" s="32" t="str" cm="1">
        <f t="array" ref="C557">_xlfn.XLOOKUP(_xlfn.SINGLE(A:A),'Customer Name'!A:A,Table14_3[[#All],[First Name]])</f>
        <v>Mike G</v>
      </c>
      <c r="D557" s="32" t="str" cm="1">
        <f t="array" ref="D557">_xlfn.XLOOKUP(_xlfn.SINGLE(A:A),'Customer Name'!A:A,Table14_3[[#All],[Last Name]])</f>
        <v>Mazzotta</v>
      </c>
      <c r="E557" s="32">
        <f>_xlfn.XLOOKUP(A:A,'Medical Examination'!A:A,'Medical Examination'!B:B)</f>
        <v>44.52</v>
      </c>
      <c r="F557" s="32">
        <f>_xlfn.XLOOKUP(A:A,'Medical Examination'!A:A,'Medical Examination'!C:C)</f>
        <v>8.64</v>
      </c>
      <c r="G557" s="33" t="str">
        <f>_xlfn.XLOOKUP(A:A,'Medical Examination'!A:A,'Medical Examination'!D:D)</f>
        <v>yes</v>
      </c>
      <c r="H557" s="33" t="str">
        <f>_xlfn.XLOOKUP(A:A,'Medical Examination'!A:A,'Medical Examination'!E:E)</f>
        <v>No</v>
      </c>
      <c r="I557" s="33" t="str">
        <f>_xlfn.XLOOKUP(A:A,'Medical Examination'!A:A,'Medical Examination'!F:F)</f>
        <v>Yes</v>
      </c>
      <c r="J557" s="33">
        <f>_xlfn.XLOOKUP(A:A,'Medical Examination'!A:A,'Medical Examination'!G:G)</f>
        <v>1</v>
      </c>
      <c r="K557" s="33" t="str">
        <f>_xlfn.XLOOKUP(A:A,'Medical Examination'!A:A,'Medical Examination'!H:H)</f>
        <v>No</v>
      </c>
      <c r="L557" s="32" t="str">
        <f>_xlfn.XLOOKUP(A:A,'Medical Examination'!A:A,'Medical Examination'!I:I)</f>
        <v>Obesity</v>
      </c>
      <c r="M557" s="31" t="str">
        <f>_xlfn.XLOOKUP(A:A,'Medical Examination'!A:A,'Medical Examination'!J:J)</f>
        <v>Diabetic</v>
      </c>
      <c r="N557" s="34">
        <f>_xlfn.XLOOKUP(Healthcare!A:A,Table4_2[Customer ID],Table4_2[Date of Birth])</f>
        <v>23353</v>
      </c>
      <c r="O557" s="35">
        <f>_xlfn.XLOOKUP(A:A,Table4_2[Customer ID],Table4_2[Charges])</f>
        <v>17832.599999999999</v>
      </c>
      <c r="P557" s="33" t="str">
        <f>_xlfn.XLOOKUP(A:A,Table4_2[Customer ID],Table4_2[Hospital tier])</f>
        <v>tier - 1</v>
      </c>
      <c r="Q557" s="33" t="str">
        <f>_xlfn.XLOOKUP(A:A,'Hospital details'!A:A,'Hospital details'!F:F)</f>
        <v>tier - 2</v>
      </c>
      <c r="R557" s="33" t="str">
        <f>_xlfn.XLOOKUP(Healthcare!A:A,'Hospital details'!A:A,'Hospital details'!G:G)</f>
        <v>R1012</v>
      </c>
      <c r="S557" s="36">
        <f>_xlfn.XLOOKUP(A:A,'Hospital details'!A:A,'Hospital details'!H:H)</f>
        <v>59</v>
      </c>
      <c r="T557" s="8"/>
    </row>
    <row r="558" spans="1:20" ht="18" x14ac:dyDescent="0.35">
      <c r="A558" s="37" t="s">
        <v>562</v>
      </c>
      <c r="B558" s="31" t="str" cm="1">
        <f t="array" ref="B558">_xlfn.XLOOKUP(_xlfn.SINGLE(A:A),'Customer Name'!A:A,Table14_3[[#All],[Title]])</f>
        <v>Mr</v>
      </c>
      <c r="C558" s="32" t="str" cm="1">
        <f t="array" ref="C558">_xlfn.XLOOKUP(_xlfn.SINGLE(A:A),'Customer Name'!A:A,Table14_3[[#All],[First Name]])</f>
        <v>Simonezitrone Sr</v>
      </c>
      <c r="D558" s="32" t="str" cm="1">
        <f t="array" ref="D558">_xlfn.XLOOKUP(_xlfn.SINGLE(A:A),'Customer Name'!A:A,Table14_3[[#All],[Last Name]])</f>
        <v>Huttl</v>
      </c>
      <c r="E558" s="32">
        <f>_xlfn.XLOOKUP(A:A,'Medical Examination'!A:A,'Medical Examination'!B:B)</f>
        <v>53.29</v>
      </c>
      <c r="F558" s="32">
        <f>_xlfn.XLOOKUP(A:A,'Medical Examination'!A:A,'Medical Examination'!C:C)</f>
        <v>4.03</v>
      </c>
      <c r="G558" s="33" t="str">
        <f>_xlfn.XLOOKUP(A:A,'Medical Examination'!A:A,'Medical Examination'!D:D)</f>
        <v>No</v>
      </c>
      <c r="H558" s="33" t="str">
        <f>_xlfn.XLOOKUP(A:A,'Medical Examination'!A:A,'Medical Examination'!E:E)</f>
        <v>No</v>
      </c>
      <c r="I558" s="33" t="str">
        <f>_xlfn.XLOOKUP(A:A,'Medical Examination'!A:A,'Medical Examination'!F:F)</f>
        <v>Yes</v>
      </c>
      <c r="J558" s="33">
        <f>_xlfn.XLOOKUP(A:A,'Medical Examination'!A:A,'Medical Examination'!G:G)</f>
        <v>1</v>
      </c>
      <c r="K558" s="33" t="str">
        <f>_xlfn.XLOOKUP(A:A,'Medical Examination'!A:A,'Medical Examination'!H:H)</f>
        <v>No</v>
      </c>
      <c r="L558" s="32" t="str">
        <f>_xlfn.XLOOKUP(A:A,'Medical Examination'!A:A,'Medical Examination'!I:I)</f>
        <v>Obesity</v>
      </c>
      <c r="M558" s="31" t="str">
        <f>_xlfn.XLOOKUP(A:A,'Medical Examination'!A:A,'Medical Examination'!J:J)</f>
        <v>Normal</v>
      </c>
      <c r="N558" s="34">
        <f>_xlfn.XLOOKUP(Healthcare!A:A,Table4_2[Customer ID],Table4_2[Date of Birth])</f>
        <v>29138</v>
      </c>
      <c r="O558" s="35">
        <f>_xlfn.XLOOKUP(A:A,Table4_2[Customer ID],Table4_2[Charges])</f>
        <v>17779.939999999999</v>
      </c>
      <c r="P558" s="33" t="str">
        <f>_xlfn.XLOOKUP(A:A,Table4_2[Customer ID],Table4_2[Hospital tier])</f>
        <v>tier - 1</v>
      </c>
      <c r="Q558" s="33" t="str">
        <f>_xlfn.XLOOKUP(A:A,'Hospital details'!A:A,'Hospital details'!F:F)</f>
        <v>tier - 2</v>
      </c>
      <c r="R558" s="33" t="str">
        <f>_xlfn.XLOOKUP(Healthcare!A:A,'Hospital details'!A:A,'Hospital details'!G:G)</f>
        <v>R1012</v>
      </c>
      <c r="S558" s="36">
        <f>_xlfn.XLOOKUP(A:A,'Hospital details'!A:A,'Hospital details'!H:H)</f>
        <v>43</v>
      </c>
      <c r="T558" s="8"/>
    </row>
    <row r="559" spans="1:20" ht="18" x14ac:dyDescent="0.35">
      <c r="A559" s="37" t="s">
        <v>563</v>
      </c>
      <c r="B559" s="31" t="str" cm="1">
        <f t="array" ref="B559">_xlfn.XLOOKUP(_xlfn.SINGLE(A:A),'Customer Name'!A:A,Table14_3[[#All],[Title]])</f>
        <v>Ms</v>
      </c>
      <c r="C559" s="32" t="str" cm="1">
        <f t="array" ref="C559">_xlfn.XLOOKUP(_xlfn.SINGLE(A:A),'Customer Name'!A:A,Table14_3[[#All],[First Name]])</f>
        <v>Nicholas</v>
      </c>
      <c r="D559" s="32" t="str" cm="1">
        <f t="array" ref="D559">_xlfn.XLOOKUP(_xlfn.SINGLE(A:A),'Customer Name'!A:A,Table14_3[[#All],[Last Name]])</f>
        <v>Ferron</v>
      </c>
      <c r="E559" s="32">
        <f>_xlfn.XLOOKUP(A:A,'Medical Examination'!A:A,'Medical Examination'!B:B)</f>
        <v>46.63</v>
      </c>
      <c r="F559" s="32">
        <f>_xlfn.XLOOKUP(A:A,'Medical Examination'!A:A,'Medical Examination'!C:C)</f>
        <v>4.26</v>
      </c>
      <c r="G559" s="33" t="str">
        <f>_xlfn.XLOOKUP(A:A,'Medical Examination'!A:A,'Medical Examination'!D:D)</f>
        <v>yes</v>
      </c>
      <c r="H559" s="33" t="str">
        <f>_xlfn.XLOOKUP(A:A,'Medical Examination'!A:A,'Medical Examination'!E:E)</f>
        <v>No</v>
      </c>
      <c r="I559" s="33" t="str">
        <f>_xlfn.XLOOKUP(A:A,'Medical Examination'!A:A,'Medical Examination'!F:F)</f>
        <v>No</v>
      </c>
      <c r="J559" s="33">
        <f>_xlfn.XLOOKUP(A:A,'Medical Examination'!A:A,'Medical Examination'!G:G)</f>
        <v>2</v>
      </c>
      <c r="K559" s="33" t="str">
        <f>_xlfn.XLOOKUP(A:A,'Medical Examination'!A:A,'Medical Examination'!H:H)</f>
        <v>No</v>
      </c>
      <c r="L559" s="32" t="str">
        <f>_xlfn.XLOOKUP(A:A,'Medical Examination'!A:A,'Medical Examination'!I:I)</f>
        <v>Obesity</v>
      </c>
      <c r="M559" s="31" t="str">
        <f>_xlfn.XLOOKUP(A:A,'Medical Examination'!A:A,'Medical Examination'!J:J)</f>
        <v>Normal</v>
      </c>
      <c r="N559" s="34">
        <f>_xlfn.XLOOKUP(Healthcare!A:A,Table4_2[Customer ID],Table4_2[Date of Birth])</f>
        <v>24279</v>
      </c>
      <c r="O559" s="35">
        <f>_xlfn.XLOOKUP(A:A,Table4_2[Customer ID],Table4_2[Charges])</f>
        <v>17777.73</v>
      </c>
      <c r="P559" s="33" t="str">
        <f>_xlfn.XLOOKUP(A:A,Table4_2[Customer ID],Table4_2[Hospital tier])</f>
        <v>tier - 1</v>
      </c>
      <c r="Q559" s="33" t="str">
        <f>_xlfn.XLOOKUP(A:A,'Hospital details'!A:A,'Hospital details'!F:F)</f>
        <v>tier - 3</v>
      </c>
      <c r="R559" s="33" t="str">
        <f>_xlfn.XLOOKUP(Healthcare!A:A,'Hospital details'!A:A,'Hospital details'!G:G)</f>
        <v>R1012</v>
      </c>
      <c r="S559" s="36">
        <f>_xlfn.XLOOKUP(A:A,'Hospital details'!A:A,'Hospital details'!H:H)</f>
        <v>56</v>
      </c>
      <c r="T559" s="8"/>
    </row>
    <row r="560" spans="1:20" ht="18" x14ac:dyDescent="0.35">
      <c r="A560" s="37" t="s">
        <v>564</v>
      </c>
      <c r="B560" s="31" t="str" cm="1">
        <f t="array" ref="B560">_xlfn.XLOOKUP(_xlfn.SINGLE(A:A),'Customer Name'!A:A,Table14_3[[#All],[Title]])</f>
        <v>Ms</v>
      </c>
      <c r="C560" s="32" t="str" cm="1">
        <f t="array" ref="C560">_xlfn.XLOOKUP(_xlfn.SINGLE(A:A),'Customer Name'!A:A,Table14_3[[#All],[First Name]])</f>
        <v>Angela M</v>
      </c>
      <c r="D560" s="32" t="str" cm="1">
        <f t="array" ref="D560">_xlfn.XLOOKUP(_xlfn.SINGLE(A:A),'Customer Name'!A:A,Table14_3[[#All],[Last Name]])</f>
        <v>Colarusso</v>
      </c>
      <c r="E560" s="32">
        <f>_xlfn.XLOOKUP(A:A,'Medical Examination'!A:A,'Medical Examination'!B:B)</f>
        <v>28.88</v>
      </c>
      <c r="F560" s="32">
        <f>_xlfn.XLOOKUP(A:A,'Medical Examination'!A:A,'Medical Examination'!C:C)</f>
        <v>5.35</v>
      </c>
      <c r="G560" s="33" t="str">
        <f>_xlfn.XLOOKUP(A:A,'Medical Examination'!A:A,'Medical Examination'!D:D)</f>
        <v>No</v>
      </c>
      <c r="H560" s="33" t="str">
        <f>_xlfn.XLOOKUP(A:A,'Medical Examination'!A:A,'Medical Examination'!E:E)</f>
        <v>No</v>
      </c>
      <c r="I560" s="33" t="str">
        <f>_xlfn.XLOOKUP(A:A,'Medical Examination'!A:A,'Medical Examination'!F:F)</f>
        <v>Yes</v>
      </c>
      <c r="J560" s="33">
        <f>_xlfn.XLOOKUP(A:A,'Medical Examination'!A:A,'Medical Examination'!G:G)</f>
        <v>1</v>
      </c>
      <c r="K560" s="33" t="str">
        <f>_xlfn.XLOOKUP(A:A,'Medical Examination'!A:A,'Medical Examination'!H:H)</f>
        <v>yes</v>
      </c>
      <c r="L560" s="32" t="str">
        <f>_xlfn.XLOOKUP(A:A,'Medical Examination'!A:A,'Medical Examination'!I:I)</f>
        <v>Overweight</v>
      </c>
      <c r="M560" s="31" t="str">
        <f>_xlfn.XLOOKUP(A:A,'Medical Examination'!A:A,'Medical Examination'!J:J)</f>
        <v>Normal</v>
      </c>
      <c r="N560" s="34">
        <f>_xlfn.XLOOKUP(Healthcare!A:A,Table4_2[Customer ID],Table4_2[Date of Birth])</f>
        <v>37816</v>
      </c>
      <c r="O560" s="35">
        <f>_xlfn.XLOOKUP(A:A,Table4_2[Customer ID],Table4_2[Charges])</f>
        <v>17748.509999999998</v>
      </c>
      <c r="P560" s="33" t="str">
        <f>_xlfn.XLOOKUP(A:A,Table4_2[Customer ID],Table4_2[Hospital tier])</f>
        <v>tier - 1</v>
      </c>
      <c r="Q560" s="33" t="str">
        <f>_xlfn.XLOOKUP(A:A,'Hospital details'!A:A,'Hospital details'!F:F)</f>
        <v>tier - 1</v>
      </c>
      <c r="R560" s="33" t="str">
        <f>_xlfn.XLOOKUP(Healthcare!A:A,'Hospital details'!A:A,'Hospital details'!G:G)</f>
        <v>R1012</v>
      </c>
      <c r="S560" s="36">
        <f>_xlfn.XLOOKUP(A:A,'Hospital details'!A:A,'Hospital details'!H:H)</f>
        <v>19</v>
      </c>
      <c r="T560" s="8"/>
    </row>
    <row r="561" spans="1:20" ht="18" x14ac:dyDescent="0.35">
      <c r="A561" s="37" t="s">
        <v>565</v>
      </c>
      <c r="B561" s="31" t="str" cm="1">
        <f t="array" ref="B561">_xlfn.XLOOKUP(_xlfn.SINGLE(A:A),'Customer Name'!A:A,Table14_3[[#All],[Title]])</f>
        <v>Mr</v>
      </c>
      <c r="C561" s="32" t="str" cm="1">
        <f t="array" ref="C561">_xlfn.XLOOKUP(_xlfn.SINGLE(A:A),'Customer Name'!A:A,Table14_3[[#All],[First Name]])</f>
        <v>Oz</v>
      </c>
      <c r="D561" s="32" t="str" cm="1">
        <f t="array" ref="D561">_xlfn.XLOOKUP(_xlfn.SINGLE(A:A),'Customer Name'!A:A,Table14_3[[#All],[Last Name]])</f>
        <v>Pearlman</v>
      </c>
      <c r="E561" s="32">
        <f>_xlfn.XLOOKUP(A:A,'Medical Examination'!A:A,'Medical Examination'!B:B)</f>
        <v>23.98</v>
      </c>
      <c r="F561" s="32">
        <f>_xlfn.XLOOKUP(A:A,'Medical Examination'!A:A,'Medical Examination'!C:C)</f>
        <v>4.9000000000000004</v>
      </c>
      <c r="G561" s="33" t="str">
        <f>_xlfn.XLOOKUP(A:A,'Medical Examination'!A:A,'Medical Examination'!D:D)</f>
        <v>No</v>
      </c>
      <c r="H561" s="33" t="str">
        <f>_xlfn.XLOOKUP(A:A,'Medical Examination'!A:A,'Medical Examination'!E:E)</f>
        <v>No</v>
      </c>
      <c r="I561" s="33" t="str">
        <f>_xlfn.XLOOKUP(A:A,'Medical Examination'!A:A,'Medical Examination'!F:F)</f>
        <v>No</v>
      </c>
      <c r="J561" s="33">
        <f>_xlfn.XLOOKUP(A:A,'Medical Examination'!A:A,'Medical Examination'!G:G)</f>
        <v>0</v>
      </c>
      <c r="K561" s="33" t="str">
        <f>_xlfn.XLOOKUP(A:A,'Medical Examination'!A:A,'Medical Examination'!H:H)</f>
        <v>No</v>
      </c>
      <c r="L561" s="32" t="str">
        <f>_xlfn.XLOOKUP(A:A,'Medical Examination'!A:A,'Medical Examination'!I:I)</f>
        <v>Normal Weight</v>
      </c>
      <c r="M561" s="31" t="str">
        <f>_xlfn.XLOOKUP(A:A,'Medical Examination'!A:A,'Medical Examination'!J:J)</f>
        <v>Normal</v>
      </c>
      <c r="N561" s="34">
        <f>_xlfn.XLOOKUP(Healthcare!A:A,Table4_2[Customer ID],Table4_2[Date of Birth])</f>
        <v>34516</v>
      </c>
      <c r="O561" s="35">
        <f>_xlfn.XLOOKUP(A:A,Table4_2[Customer ID],Table4_2[Charges])</f>
        <v>17663.14</v>
      </c>
      <c r="P561" s="33" t="str">
        <f>_xlfn.XLOOKUP(A:A,Table4_2[Customer ID],Table4_2[Hospital tier])</f>
        <v>tier - 1</v>
      </c>
      <c r="Q561" s="33" t="str">
        <f>_xlfn.XLOOKUP(A:A,'Hospital details'!A:A,'Hospital details'!F:F)</f>
        <v>tier - 3</v>
      </c>
      <c r="R561" s="33" t="str">
        <f>_xlfn.XLOOKUP(Healthcare!A:A,'Hospital details'!A:A,'Hospital details'!G:G)</f>
        <v>R1013</v>
      </c>
      <c r="S561" s="36">
        <f>_xlfn.XLOOKUP(A:A,'Hospital details'!A:A,'Hospital details'!H:H)</f>
        <v>28</v>
      </c>
      <c r="T561" s="8"/>
    </row>
    <row r="562" spans="1:20" ht="18" x14ac:dyDescent="0.35">
      <c r="A562" s="37" t="s">
        <v>566</v>
      </c>
      <c r="B562" s="31" t="str" cm="1">
        <f t="array" ref="B562">_xlfn.XLOOKUP(_xlfn.SINGLE(A:A),'Customer Name'!A:A,Table14_3[[#All],[Title]])</f>
        <v>Mr</v>
      </c>
      <c r="C562" s="32" t="str" cm="1">
        <f t="array" ref="C562">_xlfn.XLOOKUP(_xlfn.SINGLE(A:A),'Customer Name'!A:A,Table14_3[[#All],[First Name]])</f>
        <v>Erin M</v>
      </c>
      <c r="D562" s="32" t="str" cm="1">
        <f t="array" ref="D562">_xlfn.XLOOKUP(_xlfn.SINGLE(A:A),'Customer Name'!A:A,Table14_3[[#All],[Last Name]])</f>
        <v>O'Mara</v>
      </c>
      <c r="E562" s="32">
        <f>_xlfn.XLOOKUP(A:A,'Medical Examination'!A:A,'Medical Examination'!B:B)</f>
        <v>23.65</v>
      </c>
      <c r="F562" s="32">
        <f>_xlfn.XLOOKUP(A:A,'Medical Examination'!A:A,'Medical Examination'!C:C)</f>
        <v>4.5</v>
      </c>
      <c r="G562" s="33" t="str">
        <f>_xlfn.XLOOKUP(A:A,'Medical Examination'!A:A,'Medical Examination'!D:D)</f>
        <v>No</v>
      </c>
      <c r="H562" s="33" t="str">
        <f>_xlfn.XLOOKUP(A:A,'Medical Examination'!A:A,'Medical Examination'!E:E)</f>
        <v>No</v>
      </c>
      <c r="I562" s="33" t="str">
        <f>_xlfn.XLOOKUP(A:A,'Medical Examination'!A:A,'Medical Examination'!F:F)</f>
        <v>No</v>
      </c>
      <c r="J562" s="33">
        <f>_xlfn.XLOOKUP(A:A,'Medical Examination'!A:A,'Medical Examination'!G:G)</f>
        <v>0</v>
      </c>
      <c r="K562" s="33" t="str">
        <f>_xlfn.XLOOKUP(A:A,'Medical Examination'!A:A,'Medical Examination'!H:H)</f>
        <v>No</v>
      </c>
      <c r="L562" s="32" t="str">
        <f>_xlfn.XLOOKUP(A:A,'Medical Examination'!A:A,'Medical Examination'!I:I)</f>
        <v>Normal Weight</v>
      </c>
      <c r="M562" s="31" t="str">
        <f>_xlfn.XLOOKUP(A:A,'Medical Examination'!A:A,'Medical Examination'!J:J)</f>
        <v>Normal</v>
      </c>
      <c r="N562" s="34">
        <f>_xlfn.XLOOKUP(Healthcare!A:A,Table4_2[Customer ID],Table4_2[Date of Birth])</f>
        <v>33171</v>
      </c>
      <c r="O562" s="35">
        <f>_xlfn.XLOOKUP(A:A,Table4_2[Customer ID],Table4_2[Charges])</f>
        <v>17626.240000000002</v>
      </c>
      <c r="P562" s="33" t="str">
        <f>_xlfn.XLOOKUP(A:A,Table4_2[Customer ID],Table4_2[Hospital tier])</f>
        <v>tier - 1</v>
      </c>
      <c r="Q562" s="33" t="str">
        <f>_xlfn.XLOOKUP(A:A,'Hospital details'!A:A,'Hospital details'!F:F)</f>
        <v>tier - 3</v>
      </c>
      <c r="R562" s="33" t="str">
        <f>_xlfn.XLOOKUP(Healthcare!A:A,'Hospital details'!A:A,'Hospital details'!G:G)</f>
        <v>R1013</v>
      </c>
      <c r="S562" s="36">
        <f>_xlfn.XLOOKUP(A:A,'Hospital details'!A:A,'Hospital details'!H:H)</f>
        <v>32</v>
      </c>
      <c r="T562" s="8"/>
    </row>
    <row r="563" spans="1:20" ht="18" x14ac:dyDescent="0.35">
      <c r="A563" s="37" t="s">
        <v>567</v>
      </c>
      <c r="B563" s="31" t="str" cm="1">
        <f t="array" ref="B563">_xlfn.XLOOKUP(_xlfn.SINGLE(A:A),'Customer Name'!A:A,Table14_3[[#All],[Title]])</f>
        <v>Ms</v>
      </c>
      <c r="C563" s="32" t="str" cm="1">
        <f t="array" ref="C563">_xlfn.XLOOKUP(_xlfn.SINGLE(A:A),'Customer Name'!A:A,Table14_3[[#All],[First Name]])</f>
        <v>Bobby E</v>
      </c>
      <c r="D563" s="32" t="str" cm="1">
        <f t="array" ref="D563">_xlfn.XLOOKUP(_xlfn.SINGLE(A:A),'Customer Name'!A:A,Table14_3[[#All],[Last Name]])</f>
        <v>Niska</v>
      </c>
      <c r="E563" s="32">
        <f>_xlfn.XLOOKUP(A:A,'Medical Examination'!A:A,'Medical Examination'!B:B)</f>
        <v>49.09</v>
      </c>
      <c r="F563" s="32">
        <f>_xlfn.XLOOKUP(A:A,'Medical Examination'!A:A,'Medical Examination'!C:C)</f>
        <v>8.3800000000000008</v>
      </c>
      <c r="G563" s="33" t="str">
        <f>_xlfn.XLOOKUP(A:A,'Medical Examination'!A:A,'Medical Examination'!D:D)</f>
        <v>yes</v>
      </c>
      <c r="H563" s="33" t="str">
        <f>_xlfn.XLOOKUP(A:A,'Medical Examination'!A:A,'Medical Examination'!E:E)</f>
        <v>No</v>
      </c>
      <c r="I563" s="33" t="str">
        <f>_xlfn.XLOOKUP(A:A,'Medical Examination'!A:A,'Medical Examination'!F:F)</f>
        <v>No</v>
      </c>
      <c r="J563" s="33">
        <f>_xlfn.XLOOKUP(A:A,'Medical Examination'!A:A,'Medical Examination'!G:G)</f>
        <v>2</v>
      </c>
      <c r="K563" s="33" t="str">
        <f>_xlfn.XLOOKUP(A:A,'Medical Examination'!A:A,'Medical Examination'!H:H)</f>
        <v>No</v>
      </c>
      <c r="L563" s="32" t="str">
        <f>_xlfn.XLOOKUP(A:A,'Medical Examination'!A:A,'Medical Examination'!I:I)</f>
        <v>Obesity</v>
      </c>
      <c r="M563" s="31" t="str">
        <f>_xlfn.XLOOKUP(A:A,'Medical Examination'!A:A,'Medical Examination'!J:J)</f>
        <v>Diabetic</v>
      </c>
      <c r="N563" s="34">
        <f>_xlfn.XLOOKUP(Healthcare!A:A,Table4_2[Customer ID],Table4_2[Date of Birth])</f>
        <v>25775</v>
      </c>
      <c r="O563" s="35">
        <f>_xlfn.XLOOKUP(A:A,Table4_2[Customer ID],Table4_2[Charges])</f>
        <v>17584.72</v>
      </c>
      <c r="P563" s="33" t="str">
        <f>_xlfn.XLOOKUP(A:A,Table4_2[Customer ID],Table4_2[Hospital tier])</f>
        <v>tier - 1</v>
      </c>
      <c r="Q563" s="33" t="str">
        <f>_xlfn.XLOOKUP(A:A,'Hospital details'!A:A,'Hospital details'!F:F)</f>
        <v>tier - 3</v>
      </c>
      <c r="R563" s="33" t="str">
        <f>_xlfn.XLOOKUP(Healthcare!A:A,'Hospital details'!A:A,'Hospital details'!G:G)</f>
        <v>R1012</v>
      </c>
      <c r="S563" s="36">
        <f>_xlfn.XLOOKUP(A:A,'Hospital details'!A:A,'Hospital details'!H:H)</f>
        <v>52</v>
      </c>
      <c r="T563" s="8"/>
    </row>
    <row r="564" spans="1:20" ht="18" x14ac:dyDescent="0.35">
      <c r="A564" s="37" t="s">
        <v>568</v>
      </c>
      <c r="B564" s="31" t="str" cm="1">
        <f t="array" ref="B564">_xlfn.XLOOKUP(_xlfn.SINGLE(A:A),'Customer Name'!A:A,Table14_3[[#All],[Title]])</f>
        <v>Mr</v>
      </c>
      <c r="C564" s="32" t="str" cm="1">
        <f t="array" ref="C564">_xlfn.XLOOKUP(_xlfn.SINGLE(A:A),'Customer Name'!A:A,Table14_3[[#All],[First Name]])</f>
        <v>Daniel P</v>
      </c>
      <c r="D564" s="32" t="str" cm="1">
        <f t="array" ref="D564">_xlfn.XLOOKUP(_xlfn.SINGLE(A:A),'Customer Name'!A:A,Table14_3[[#All],[Last Name]])</f>
        <v>Schlich</v>
      </c>
      <c r="E564" s="32">
        <f>_xlfn.XLOOKUP(A:A,'Medical Examination'!A:A,'Medical Examination'!B:B)</f>
        <v>28.024999999999999</v>
      </c>
      <c r="F564" s="32">
        <f>_xlfn.XLOOKUP(A:A,'Medical Examination'!A:A,'Medical Examination'!C:C)</f>
        <v>7.03</v>
      </c>
      <c r="G564" s="33" t="str">
        <f>_xlfn.XLOOKUP(A:A,'Medical Examination'!A:A,'Medical Examination'!D:D)</f>
        <v>No</v>
      </c>
      <c r="H564" s="33" t="str">
        <f>_xlfn.XLOOKUP(A:A,'Medical Examination'!A:A,'Medical Examination'!E:E)</f>
        <v>No</v>
      </c>
      <c r="I564" s="33" t="str">
        <f>_xlfn.XLOOKUP(A:A,'Medical Examination'!A:A,'Medical Examination'!F:F)</f>
        <v>No</v>
      </c>
      <c r="J564" s="33">
        <f>_xlfn.XLOOKUP(A:A,'Medical Examination'!A:A,'Medical Examination'!G:G)</f>
        <v>0</v>
      </c>
      <c r="K564" s="33" t="str">
        <f>_xlfn.XLOOKUP(A:A,'Medical Examination'!A:A,'Medical Examination'!H:H)</f>
        <v>yes</v>
      </c>
      <c r="L564" s="32" t="str">
        <f>_xlfn.XLOOKUP(A:A,'Medical Examination'!A:A,'Medical Examination'!I:I)</f>
        <v>Overweight</v>
      </c>
      <c r="M564" s="31" t="str">
        <f>_xlfn.XLOOKUP(A:A,'Medical Examination'!A:A,'Medical Examination'!J:J)</f>
        <v>Diabetic</v>
      </c>
      <c r="N564" s="34">
        <f>_xlfn.XLOOKUP(Healthcare!A:A,Table4_2[Customer ID],Table4_2[Date of Birth])</f>
        <v>37493</v>
      </c>
      <c r="O564" s="35">
        <f>_xlfn.XLOOKUP(A:A,Table4_2[Customer ID],Table4_2[Charges])</f>
        <v>17560.38</v>
      </c>
      <c r="P564" s="33" t="str">
        <f>_xlfn.XLOOKUP(A:A,Table4_2[Customer ID],Table4_2[Hospital tier])</f>
        <v>tier - 1</v>
      </c>
      <c r="Q564" s="33" t="str">
        <f>_xlfn.XLOOKUP(A:A,'Hospital details'!A:A,'Hospital details'!F:F)</f>
        <v>tier - 1</v>
      </c>
      <c r="R564" s="33" t="str">
        <f>_xlfn.XLOOKUP(Healthcare!A:A,'Hospital details'!A:A,'Hospital details'!G:G)</f>
        <v>R1012</v>
      </c>
      <c r="S564" s="36">
        <f>_xlfn.XLOOKUP(A:A,'Hospital details'!A:A,'Hospital details'!H:H)</f>
        <v>20</v>
      </c>
      <c r="T564" s="8"/>
    </row>
    <row r="565" spans="1:20" ht="18" x14ac:dyDescent="0.35">
      <c r="A565" s="37" t="s">
        <v>569</v>
      </c>
      <c r="B565" s="31" t="str" cm="1">
        <f t="array" ref="B565">_xlfn.XLOOKUP(_xlfn.SINGLE(A:A),'Customer Name'!A:A,Table14_3[[#All],[Title]])</f>
        <v>Mr</v>
      </c>
      <c r="C565" s="32" t="str" cm="1">
        <f t="array" ref="C565">_xlfn.XLOOKUP(_xlfn.SINGLE(A:A),'Customer Name'!A:A,Table14_3[[#All],[First Name]])</f>
        <v>Marie E</v>
      </c>
      <c r="D565" s="32" t="str" cm="1">
        <f t="array" ref="D565">_xlfn.XLOOKUP(_xlfn.SINGLE(A:A),'Customer Name'!A:A,Table14_3[[#All],[Last Name]])</f>
        <v>Zidek</v>
      </c>
      <c r="E565" s="32">
        <f>_xlfn.XLOOKUP(A:A,'Medical Examination'!A:A,'Medical Examination'!B:B)</f>
        <v>43.32</v>
      </c>
      <c r="F565" s="32">
        <f>_xlfn.XLOOKUP(A:A,'Medical Examination'!A:A,'Medical Examination'!C:C)</f>
        <v>8.75</v>
      </c>
      <c r="G565" s="33" t="str">
        <f>_xlfn.XLOOKUP(A:A,'Medical Examination'!A:A,'Medical Examination'!D:D)</f>
        <v>yes</v>
      </c>
      <c r="H565" s="33" t="str">
        <f>_xlfn.XLOOKUP(A:A,'Medical Examination'!A:A,'Medical Examination'!E:E)</f>
        <v>No</v>
      </c>
      <c r="I565" s="33" t="str">
        <f>_xlfn.XLOOKUP(A:A,'Medical Examination'!A:A,'Medical Examination'!F:F)</f>
        <v>Yes</v>
      </c>
      <c r="J565" s="33">
        <f>_xlfn.XLOOKUP(A:A,'Medical Examination'!A:A,'Medical Examination'!G:G)</f>
        <v>1</v>
      </c>
      <c r="K565" s="33" t="str">
        <f>_xlfn.XLOOKUP(A:A,'Medical Examination'!A:A,'Medical Examination'!H:H)</f>
        <v>No</v>
      </c>
      <c r="L565" s="32" t="str">
        <f>_xlfn.XLOOKUP(A:A,'Medical Examination'!A:A,'Medical Examination'!I:I)</f>
        <v>Obesity</v>
      </c>
      <c r="M565" s="31" t="str">
        <f>_xlfn.XLOOKUP(A:A,'Medical Examination'!A:A,'Medical Examination'!J:J)</f>
        <v>Diabetic</v>
      </c>
      <c r="N565" s="34">
        <f>_xlfn.XLOOKUP(Healthcare!A:A,Table4_2[Customer ID],Table4_2[Date of Birth])</f>
        <v>23331</v>
      </c>
      <c r="O565" s="35">
        <f>_xlfn.XLOOKUP(A:A,Table4_2[Customer ID],Table4_2[Charges])</f>
        <v>17556.88</v>
      </c>
      <c r="P565" s="33" t="str">
        <f>_xlfn.XLOOKUP(A:A,Table4_2[Customer ID],Table4_2[Hospital tier])</f>
        <v>tier - 1</v>
      </c>
      <c r="Q565" s="33" t="str">
        <f>_xlfn.XLOOKUP(A:A,'Hospital details'!A:A,'Hospital details'!F:F)</f>
        <v>tier - 2</v>
      </c>
      <c r="R565" s="33" t="str">
        <f>_xlfn.XLOOKUP(Healthcare!A:A,'Hospital details'!A:A,'Hospital details'!G:G)</f>
        <v>R1012</v>
      </c>
      <c r="S565" s="36">
        <f>_xlfn.XLOOKUP(A:A,'Hospital details'!A:A,'Hospital details'!H:H)</f>
        <v>59</v>
      </c>
      <c r="T565" s="8"/>
    </row>
    <row r="566" spans="1:20" ht="18" x14ac:dyDescent="0.35">
      <c r="A566" s="37" t="s">
        <v>570</v>
      </c>
      <c r="B566" s="31" t="str" cm="1">
        <f t="array" ref="B566">_xlfn.XLOOKUP(_xlfn.SINGLE(A:A),'Customer Name'!A:A,Table14_3[[#All],[Title]])</f>
        <v>Ms</v>
      </c>
      <c r="C566" s="32" t="str" cm="1">
        <f t="array" ref="C566">_xlfn.XLOOKUP(_xlfn.SINGLE(A:A),'Customer Name'!A:A,Table14_3[[#All],[First Name]])</f>
        <v>Katie</v>
      </c>
      <c r="D566" s="32" t="str" cm="1">
        <f t="array" ref="D566">_xlfn.XLOOKUP(_xlfn.SINGLE(A:A),'Customer Name'!A:A,Table14_3[[#All],[Last Name]])</f>
        <v>Ellgass</v>
      </c>
      <c r="E566" s="32">
        <f>_xlfn.XLOOKUP(A:A,'Medical Examination'!A:A,'Medical Examination'!B:B)</f>
        <v>45.92</v>
      </c>
      <c r="F566" s="32">
        <f>_xlfn.XLOOKUP(A:A,'Medical Examination'!A:A,'Medical Examination'!C:C)</f>
        <v>9.51</v>
      </c>
      <c r="G566" s="33" t="str">
        <f>_xlfn.XLOOKUP(A:A,'Medical Examination'!A:A,'Medical Examination'!D:D)</f>
        <v>No</v>
      </c>
      <c r="H566" s="33" t="str">
        <f>_xlfn.XLOOKUP(A:A,'Medical Examination'!A:A,'Medical Examination'!E:E)</f>
        <v>No</v>
      </c>
      <c r="I566" s="33" t="str">
        <f>_xlfn.XLOOKUP(A:A,'Medical Examination'!A:A,'Medical Examination'!F:F)</f>
        <v>No</v>
      </c>
      <c r="J566" s="33">
        <f>_xlfn.XLOOKUP(A:A,'Medical Examination'!A:A,'Medical Examination'!G:G)</f>
        <v>0</v>
      </c>
      <c r="K566" s="33" t="str">
        <f>_xlfn.XLOOKUP(A:A,'Medical Examination'!A:A,'Medical Examination'!H:H)</f>
        <v>No</v>
      </c>
      <c r="L566" s="32" t="str">
        <f>_xlfn.XLOOKUP(A:A,'Medical Examination'!A:A,'Medical Examination'!I:I)</f>
        <v>Obesity</v>
      </c>
      <c r="M566" s="31" t="str">
        <f>_xlfn.XLOOKUP(A:A,'Medical Examination'!A:A,'Medical Examination'!J:J)</f>
        <v>Diabetic</v>
      </c>
      <c r="N566" s="34">
        <f>_xlfn.XLOOKUP(Healthcare!A:A,Table4_2[Customer ID],Table4_2[Date of Birth])</f>
        <v>25031</v>
      </c>
      <c r="O566" s="35">
        <f>_xlfn.XLOOKUP(A:A,Table4_2[Customer ID],Table4_2[Charges])</f>
        <v>17507.47</v>
      </c>
      <c r="P566" s="33" t="str">
        <f>_xlfn.XLOOKUP(A:A,Table4_2[Customer ID],Table4_2[Hospital tier])</f>
        <v>tier - 1</v>
      </c>
      <c r="Q566" s="33" t="str">
        <f>_xlfn.XLOOKUP(A:A,'Hospital details'!A:A,'Hospital details'!F:F)</f>
        <v>tier - 1</v>
      </c>
      <c r="R566" s="33" t="str">
        <f>_xlfn.XLOOKUP(Healthcare!A:A,'Hospital details'!A:A,'Hospital details'!G:G)</f>
        <v>R1026</v>
      </c>
      <c r="S566" s="36">
        <f>_xlfn.XLOOKUP(A:A,'Hospital details'!A:A,'Hospital details'!H:H)</f>
        <v>54</v>
      </c>
      <c r="T566" s="8"/>
    </row>
    <row r="567" spans="1:20" ht="18" x14ac:dyDescent="0.35">
      <c r="A567" s="37" t="s">
        <v>571</v>
      </c>
      <c r="B567" s="31" t="str" cm="1">
        <f t="array" ref="B567">_xlfn.XLOOKUP(_xlfn.SINGLE(A:A),'Customer Name'!A:A,Table14_3[[#All],[Title]])</f>
        <v>Mr</v>
      </c>
      <c r="C567" s="32" t="str" cm="1">
        <f t="array" ref="C567">_xlfn.XLOOKUP(_xlfn.SINGLE(A:A),'Customer Name'!A:A,Table14_3[[#All],[First Name]])</f>
        <v>Eric D</v>
      </c>
      <c r="D567" s="32" t="str" cm="1">
        <f t="array" ref="D567">_xlfn.XLOOKUP(_xlfn.SINGLE(A:A),'Customer Name'!A:A,Table14_3[[#All],[Last Name]])</f>
        <v>Lowe</v>
      </c>
      <c r="E567" s="32">
        <f>_xlfn.XLOOKUP(A:A,'Medical Examination'!A:A,'Medical Examination'!B:B)</f>
        <v>44.03</v>
      </c>
      <c r="F567" s="32">
        <f>_xlfn.XLOOKUP(A:A,'Medical Examination'!A:A,'Medical Examination'!C:C)</f>
        <v>9.36</v>
      </c>
      <c r="G567" s="33" t="str">
        <f>_xlfn.XLOOKUP(A:A,'Medical Examination'!A:A,'Medical Examination'!D:D)</f>
        <v>No</v>
      </c>
      <c r="H567" s="33" t="str">
        <f>_xlfn.XLOOKUP(A:A,'Medical Examination'!A:A,'Medical Examination'!E:E)</f>
        <v>No</v>
      </c>
      <c r="I567" s="33" t="str">
        <f>_xlfn.XLOOKUP(A:A,'Medical Examination'!A:A,'Medical Examination'!F:F)</f>
        <v>No</v>
      </c>
      <c r="J567" s="33">
        <f>_xlfn.XLOOKUP(A:A,'Medical Examination'!A:A,'Medical Examination'!G:G)</f>
        <v>0</v>
      </c>
      <c r="K567" s="33" t="str">
        <f>_xlfn.XLOOKUP(A:A,'Medical Examination'!A:A,'Medical Examination'!H:H)</f>
        <v>No</v>
      </c>
      <c r="L567" s="32" t="str">
        <f>_xlfn.XLOOKUP(A:A,'Medical Examination'!A:A,'Medical Examination'!I:I)</f>
        <v>Obesity</v>
      </c>
      <c r="M567" s="31" t="str">
        <f>_xlfn.XLOOKUP(A:A,'Medical Examination'!A:A,'Medical Examination'!J:J)</f>
        <v>Diabetic</v>
      </c>
      <c r="N567" s="34">
        <f>_xlfn.XLOOKUP(Healthcare!A:A,Table4_2[Customer ID],Table4_2[Date of Birth])</f>
        <v>23909</v>
      </c>
      <c r="O567" s="35">
        <f>_xlfn.XLOOKUP(A:A,Table4_2[Customer ID],Table4_2[Charges])</f>
        <v>17505.650000000001</v>
      </c>
      <c r="P567" s="33" t="str">
        <f>_xlfn.XLOOKUP(A:A,Table4_2[Customer ID],Table4_2[Hospital tier])</f>
        <v>tier - 1</v>
      </c>
      <c r="Q567" s="33" t="str">
        <f>_xlfn.XLOOKUP(A:A,'Hospital details'!A:A,'Hospital details'!F:F)</f>
        <v>tier - 2</v>
      </c>
      <c r="R567" s="33" t="str">
        <f>_xlfn.XLOOKUP(Healthcare!A:A,'Hospital details'!A:A,'Hospital details'!G:G)</f>
        <v>R1023</v>
      </c>
      <c r="S567" s="36">
        <f>_xlfn.XLOOKUP(A:A,'Hospital details'!A:A,'Hospital details'!H:H)</f>
        <v>57</v>
      </c>
      <c r="T567" s="8"/>
    </row>
    <row r="568" spans="1:20" ht="18" x14ac:dyDescent="0.35">
      <c r="A568" s="37" t="s">
        <v>572</v>
      </c>
      <c r="B568" s="31" t="str" cm="1">
        <f t="array" ref="B568">_xlfn.XLOOKUP(_xlfn.SINGLE(A:A),'Customer Name'!A:A,Table14_3[[#All],[Title]])</f>
        <v>Mr</v>
      </c>
      <c r="C568" s="32" t="str" cm="1">
        <f t="array" ref="C568">_xlfn.XLOOKUP(_xlfn.SINGLE(A:A),'Customer Name'!A:A,Table14_3[[#All],[First Name]])</f>
        <v>Tara</v>
      </c>
      <c r="D568" s="32" t="str" cm="1">
        <f t="array" ref="D568">_xlfn.XLOOKUP(_xlfn.SINGLE(A:A),'Customer Name'!A:A,Table14_3[[#All],[Last Name]])</f>
        <v>Malone</v>
      </c>
      <c r="E568" s="32">
        <f>_xlfn.XLOOKUP(A:A,'Medical Examination'!A:A,'Medical Examination'!B:B)</f>
        <v>24.6</v>
      </c>
      <c r="F568" s="32">
        <f>_xlfn.XLOOKUP(A:A,'Medical Examination'!A:A,'Medical Examination'!C:C)</f>
        <v>4.8099999999999996</v>
      </c>
      <c r="G568" s="33" t="str">
        <f>_xlfn.XLOOKUP(A:A,'Medical Examination'!A:A,'Medical Examination'!D:D)</f>
        <v>No</v>
      </c>
      <c r="H568" s="33" t="str">
        <f>_xlfn.XLOOKUP(A:A,'Medical Examination'!A:A,'Medical Examination'!E:E)</f>
        <v>No</v>
      </c>
      <c r="I568" s="33" t="str">
        <f>_xlfn.XLOOKUP(A:A,'Medical Examination'!A:A,'Medical Examination'!F:F)</f>
        <v>No</v>
      </c>
      <c r="J568" s="33">
        <f>_xlfn.XLOOKUP(A:A,'Medical Examination'!A:A,'Medical Examination'!G:G)</f>
        <v>0</v>
      </c>
      <c r="K568" s="33" t="str">
        <f>_xlfn.XLOOKUP(A:A,'Medical Examination'!A:A,'Medical Examination'!H:H)</f>
        <v>yes</v>
      </c>
      <c r="L568" s="32" t="str">
        <f>_xlfn.XLOOKUP(A:A,'Medical Examination'!A:A,'Medical Examination'!I:I)</f>
        <v>Normal Weight</v>
      </c>
      <c r="M568" s="31" t="str">
        <f>_xlfn.XLOOKUP(A:A,'Medical Examination'!A:A,'Medical Examination'!J:J)</f>
        <v>Normal</v>
      </c>
      <c r="N568" s="34">
        <f>_xlfn.XLOOKUP(Healthcare!A:A,Table4_2[Customer ID],Table4_2[Date of Birth])</f>
        <v>33236</v>
      </c>
      <c r="O568" s="35">
        <f>_xlfn.XLOOKUP(A:A,Table4_2[Customer ID],Table4_2[Charges])</f>
        <v>17496.310000000001</v>
      </c>
      <c r="P568" s="33" t="str">
        <f>_xlfn.XLOOKUP(A:A,Table4_2[Customer ID],Table4_2[Hospital tier])</f>
        <v>tier - 1</v>
      </c>
      <c r="Q568" s="33" t="str">
        <f>_xlfn.XLOOKUP(A:A,'Hospital details'!A:A,'Hospital details'!F:F)</f>
        <v>tier - 2</v>
      </c>
      <c r="R568" s="33" t="str">
        <f>_xlfn.XLOOKUP(Healthcare!A:A,'Hospital details'!A:A,'Hospital details'!G:G)</f>
        <v>R1011</v>
      </c>
      <c r="S568" s="36">
        <f>_xlfn.XLOOKUP(A:A,'Hospital details'!A:A,'Hospital details'!H:H)</f>
        <v>32</v>
      </c>
      <c r="T568" s="8"/>
    </row>
    <row r="569" spans="1:20" ht="18" x14ac:dyDescent="0.35">
      <c r="A569" s="37" t="s">
        <v>573</v>
      </c>
      <c r="B569" s="31" t="str" cm="1">
        <f t="array" ref="B569">_xlfn.XLOOKUP(_xlfn.SINGLE(A:A),'Customer Name'!A:A,Table14_3[[#All],[Title]])</f>
        <v>Ms</v>
      </c>
      <c r="C569" s="32" t="str" cm="1">
        <f t="array" ref="C569">_xlfn.XLOOKUP(_xlfn.SINGLE(A:A),'Customer Name'!A:A,Table14_3[[#All],[First Name]])</f>
        <v>Haley L</v>
      </c>
      <c r="D569" s="32" t="str" cm="1">
        <f t="array" ref="D569">_xlfn.XLOOKUP(_xlfn.SINGLE(A:A),'Customer Name'!A:A,Table14_3[[#All],[Last Name]])</f>
        <v>Dumke</v>
      </c>
      <c r="E569" s="32">
        <f>_xlfn.XLOOKUP(A:A,'Medical Examination'!A:A,'Medical Examination'!B:B)</f>
        <v>49.15</v>
      </c>
      <c r="F569" s="32">
        <f>_xlfn.XLOOKUP(A:A,'Medical Examination'!A:A,'Medical Examination'!C:C)</f>
        <v>8.08</v>
      </c>
      <c r="G569" s="33" t="str">
        <f>_xlfn.XLOOKUP(A:A,'Medical Examination'!A:A,'Medical Examination'!D:D)</f>
        <v>No</v>
      </c>
      <c r="H569" s="33" t="str">
        <f>_xlfn.XLOOKUP(A:A,'Medical Examination'!A:A,'Medical Examination'!E:E)</f>
        <v>No</v>
      </c>
      <c r="I569" s="33" t="str">
        <f>_xlfn.XLOOKUP(A:A,'Medical Examination'!A:A,'Medical Examination'!F:F)</f>
        <v>No</v>
      </c>
      <c r="J569" s="33">
        <f>_xlfn.XLOOKUP(A:A,'Medical Examination'!A:A,'Medical Examination'!G:G)</f>
        <v>0</v>
      </c>
      <c r="K569" s="33" t="str">
        <f>_xlfn.XLOOKUP(A:A,'Medical Examination'!A:A,'Medical Examination'!H:H)</f>
        <v>No</v>
      </c>
      <c r="L569" s="32" t="str">
        <f>_xlfn.XLOOKUP(A:A,'Medical Examination'!A:A,'Medical Examination'!I:I)</f>
        <v>Obesity</v>
      </c>
      <c r="M569" s="31" t="str">
        <f>_xlfn.XLOOKUP(A:A,'Medical Examination'!A:A,'Medical Examination'!J:J)</f>
        <v>Diabetic</v>
      </c>
      <c r="N569" s="34">
        <f>_xlfn.XLOOKUP(Healthcare!A:A,Table4_2[Customer ID],Table4_2[Date of Birth])</f>
        <v>26092</v>
      </c>
      <c r="O569" s="35">
        <f>_xlfn.XLOOKUP(A:A,Table4_2[Customer ID],Table4_2[Charges])</f>
        <v>17479.53</v>
      </c>
      <c r="P569" s="33" t="str">
        <f>_xlfn.XLOOKUP(A:A,Table4_2[Customer ID],Table4_2[Hospital tier])</f>
        <v>tier - 1</v>
      </c>
      <c r="Q569" s="33" t="str">
        <f>_xlfn.XLOOKUP(A:A,'Hospital details'!A:A,'Hospital details'!F:F)</f>
        <v>tier - 1</v>
      </c>
      <c r="R569" s="33" t="str">
        <f>_xlfn.XLOOKUP(Healthcare!A:A,'Hospital details'!A:A,'Hospital details'!G:G)</f>
        <v>R1012</v>
      </c>
      <c r="S569" s="36">
        <f>_xlfn.XLOOKUP(A:A,'Hospital details'!A:A,'Hospital details'!H:H)</f>
        <v>52</v>
      </c>
      <c r="T569" s="8"/>
    </row>
    <row r="570" spans="1:20" ht="18" x14ac:dyDescent="0.35">
      <c r="A570" s="37" t="s">
        <v>574</v>
      </c>
      <c r="B570" s="31" t="str" cm="1">
        <f t="array" ref="B570">_xlfn.XLOOKUP(_xlfn.SINGLE(A:A),'Customer Name'!A:A,Table14_3[[#All],[Title]])</f>
        <v>Mr</v>
      </c>
      <c r="C570" s="32" t="str" cm="1">
        <f t="array" ref="C570">_xlfn.XLOOKUP(_xlfn.SINGLE(A:A),'Customer Name'!A:A,Table14_3[[#All],[First Name]])</f>
        <v>Kayla B</v>
      </c>
      <c r="D570" s="32" t="str" cm="1">
        <f t="array" ref="D570">_xlfn.XLOOKUP(_xlfn.SINGLE(A:A),'Customer Name'!A:A,Table14_3[[#All],[Last Name]])</f>
        <v>Strong</v>
      </c>
      <c r="E570" s="32">
        <f>_xlfn.XLOOKUP(A:A,'Medical Examination'!A:A,'Medical Examination'!B:B)</f>
        <v>28.31</v>
      </c>
      <c r="F570" s="32">
        <f>_xlfn.XLOOKUP(A:A,'Medical Examination'!A:A,'Medical Examination'!C:C)</f>
        <v>6.29</v>
      </c>
      <c r="G570" s="33" t="str">
        <f>_xlfn.XLOOKUP(A:A,'Medical Examination'!A:A,'Medical Examination'!D:D)</f>
        <v>No</v>
      </c>
      <c r="H570" s="33" t="str">
        <f>_xlfn.XLOOKUP(A:A,'Medical Examination'!A:A,'Medical Examination'!E:E)</f>
        <v>No</v>
      </c>
      <c r="I570" s="33" t="str">
        <f>_xlfn.XLOOKUP(A:A,'Medical Examination'!A:A,'Medical Examination'!F:F)</f>
        <v>Yes</v>
      </c>
      <c r="J570" s="33">
        <f>_xlfn.XLOOKUP(A:A,'Medical Examination'!A:A,'Medical Examination'!G:G)</f>
        <v>1</v>
      </c>
      <c r="K570" s="33" t="str">
        <f>_xlfn.XLOOKUP(A:A,'Medical Examination'!A:A,'Medical Examination'!H:H)</f>
        <v>yes</v>
      </c>
      <c r="L570" s="32" t="str">
        <f>_xlfn.XLOOKUP(A:A,'Medical Examination'!A:A,'Medical Examination'!I:I)</f>
        <v>Overweight</v>
      </c>
      <c r="M570" s="31" t="str">
        <f>_xlfn.XLOOKUP(A:A,'Medical Examination'!A:A,'Medical Examination'!J:J)</f>
        <v>Prediabetic</v>
      </c>
      <c r="N570" s="34">
        <f>_xlfn.XLOOKUP(Healthcare!A:A,Table4_2[Customer ID],Table4_2[Date of Birth])</f>
        <v>37927</v>
      </c>
      <c r="O570" s="35">
        <f>_xlfn.XLOOKUP(A:A,Table4_2[Customer ID],Table4_2[Charges])</f>
        <v>17468.98</v>
      </c>
      <c r="P570" s="33" t="str">
        <f>_xlfn.XLOOKUP(A:A,Table4_2[Customer ID],Table4_2[Hospital tier])</f>
        <v>tier - 2</v>
      </c>
      <c r="Q570" s="33" t="str">
        <f>_xlfn.XLOOKUP(A:A,'Hospital details'!A:A,'Hospital details'!F:F)</f>
        <v>tier - 1</v>
      </c>
      <c r="R570" s="33" t="str">
        <f>_xlfn.XLOOKUP(Healthcare!A:A,'Hospital details'!A:A,'Hospital details'!G:G)</f>
        <v>R1012</v>
      </c>
      <c r="S570" s="36">
        <f>_xlfn.XLOOKUP(A:A,'Hospital details'!A:A,'Hospital details'!H:H)</f>
        <v>19</v>
      </c>
      <c r="T570" s="8"/>
    </row>
    <row r="571" spans="1:20" ht="18" x14ac:dyDescent="0.35">
      <c r="A571" s="37" t="s">
        <v>575</v>
      </c>
      <c r="B571" s="31" t="str" cm="1">
        <f t="array" ref="B571">_xlfn.XLOOKUP(_xlfn.SINGLE(A:A),'Customer Name'!A:A,Table14_3[[#All],[Title]])</f>
        <v>Mr</v>
      </c>
      <c r="C571" s="32" t="str" cm="1">
        <f t="array" ref="C571">_xlfn.XLOOKUP(_xlfn.SINGLE(A:A),'Customer Name'!A:A,Table14_3[[#All],[First Name]])</f>
        <v>Mark D</v>
      </c>
      <c r="D571" s="32" t="str" cm="1">
        <f t="array" ref="D571">_xlfn.XLOOKUP(_xlfn.SINGLE(A:A),'Customer Name'!A:A,Table14_3[[#All],[Last Name]])</f>
        <v>Ferguson</v>
      </c>
      <c r="E571" s="32">
        <f>_xlfn.XLOOKUP(A:A,'Medical Examination'!A:A,'Medical Examination'!B:B)</f>
        <v>22.99</v>
      </c>
      <c r="F571" s="32">
        <f>_xlfn.XLOOKUP(A:A,'Medical Examination'!A:A,'Medical Examination'!C:C)</f>
        <v>6.29</v>
      </c>
      <c r="G571" s="33" t="str">
        <f>_xlfn.XLOOKUP(A:A,'Medical Examination'!A:A,'Medical Examination'!D:D)</f>
        <v>No</v>
      </c>
      <c r="H571" s="33" t="str">
        <f>_xlfn.XLOOKUP(A:A,'Medical Examination'!A:A,'Medical Examination'!E:E)</f>
        <v>No</v>
      </c>
      <c r="I571" s="33" t="str">
        <f>_xlfn.XLOOKUP(A:A,'Medical Examination'!A:A,'Medical Examination'!F:F)</f>
        <v>No</v>
      </c>
      <c r="J571" s="33">
        <f>_xlfn.XLOOKUP(A:A,'Medical Examination'!A:A,'Medical Examination'!G:G)</f>
        <v>1</v>
      </c>
      <c r="K571" s="33" t="str">
        <f>_xlfn.XLOOKUP(A:A,'Medical Examination'!A:A,'Medical Examination'!H:H)</f>
        <v>yes</v>
      </c>
      <c r="L571" s="32" t="str">
        <f>_xlfn.XLOOKUP(A:A,'Medical Examination'!A:A,'Medical Examination'!I:I)</f>
        <v>Normal Weight</v>
      </c>
      <c r="M571" s="31" t="str">
        <f>_xlfn.XLOOKUP(A:A,'Medical Examination'!A:A,'Medical Examination'!J:J)</f>
        <v>Prediabetic</v>
      </c>
      <c r="N571" s="34">
        <f>_xlfn.XLOOKUP(Healthcare!A:A,Table4_2[Customer ID],Table4_2[Date of Birth])</f>
        <v>33895</v>
      </c>
      <c r="O571" s="35">
        <f>_xlfn.XLOOKUP(A:A,Table4_2[Customer ID],Table4_2[Charges])</f>
        <v>17361.77</v>
      </c>
      <c r="P571" s="33" t="str">
        <f>_xlfn.XLOOKUP(A:A,Table4_2[Customer ID],Table4_2[Hospital tier])</f>
        <v>tier - 2</v>
      </c>
      <c r="Q571" s="33" t="str">
        <f>_xlfn.XLOOKUP(A:A,'Hospital details'!A:A,'Hospital details'!F:F)</f>
        <v>tier - 1</v>
      </c>
      <c r="R571" s="33" t="str">
        <f>_xlfn.XLOOKUP(Healthcare!A:A,'Hospital details'!A:A,'Hospital details'!G:G)</f>
        <v>R1012</v>
      </c>
      <c r="S571" s="36">
        <f>_xlfn.XLOOKUP(A:A,'Hospital details'!A:A,'Hospital details'!H:H)</f>
        <v>30</v>
      </c>
      <c r="T571" s="8"/>
    </row>
    <row r="572" spans="1:20" ht="18" x14ac:dyDescent="0.35">
      <c r="A572" s="37" t="s">
        <v>576</v>
      </c>
      <c r="B572" s="31" t="str" cm="1">
        <f t="array" ref="B572">_xlfn.XLOOKUP(_xlfn.SINGLE(A:A),'Customer Name'!A:A,Table14_3[[#All],[Title]])</f>
        <v>Ms</v>
      </c>
      <c r="C572" s="32" t="str" cm="1">
        <f t="array" ref="C572">_xlfn.XLOOKUP(_xlfn.SINGLE(A:A),'Customer Name'!A:A,Table14_3[[#All],[First Name]])</f>
        <v>Patrick J</v>
      </c>
      <c r="D572" s="32" t="str" cm="1">
        <f t="array" ref="D572">_xlfn.XLOOKUP(_xlfn.SINGLE(A:A),'Customer Name'!A:A,Table14_3[[#All],[Last Name]])</f>
        <v>Klein</v>
      </c>
      <c r="E572" s="32">
        <f>_xlfn.XLOOKUP(A:A,'Medical Examination'!A:A,'Medical Examination'!B:B)</f>
        <v>29.07</v>
      </c>
      <c r="F572" s="32">
        <f>_xlfn.XLOOKUP(A:A,'Medical Examination'!A:A,'Medical Examination'!C:C)</f>
        <v>5.12</v>
      </c>
      <c r="G572" s="33" t="str">
        <f>_xlfn.XLOOKUP(A:A,'Medical Examination'!A:A,'Medical Examination'!D:D)</f>
        <v>No</v>
      </c>
      <c r="H572" s="33" t="str">
        <f>_xlfn.XLOOKUP(A:A,'Medical Examination'!A:A,'Medical Examination'!E:E)</f>
        <v>No</v>
      </c>
      <c r="I572" s="33" t="str">
        <f>_xlfn.XLOOKUP(A:A,'Medical Examination'!A:A,'Medical Examination'!F:F)</f>
        <v>Yes</v>
      </c>
      <c r="J572" s="33">
        <f>_xlfn.XLOOKUP(A:A,'Medical Examination'!A:A,'Medical Examination'!G:G)</f>
        <v>1</v>
      </c>
      <c r="K572" s="33" t="str">
        <f>_xlfn.XLOOKUP(A:A,'Medical Examination'!A:A,'Medical Examination'!H:H)</f>
        <v>yes</v>
      </c>
      <c r="L572" s="32" t="str">
        <f>_xlfn.XLOOKUP(A:A,'Medical Examination'!A:A,'Medical Examination'!I:I)</f>
        <v>Overweight</v>
      </c>
      <c r="M572" s="31" t="str">
        <f>_xlfn.XLOOKUP(A:A,'Medical Examination'!A:A,'Medical Examination'!J:J)</f>
        <v>Normal</v>
      </c>
      <c r="N572" s="34">
        <f>_xlfn.XLOOKUP(Healthcare!A:A,Table4_2[Customer ID],Table4_2[Date of Birth])</f>
        <v>37926</v>
      </c>
      <c r="O572" s="35">
        <f>_xlfn.XLOOKUP(A:A,Table4_2[Customer ID],Table4_2[Charges])</f>
        <v>17352.68</v>
      </c>
      <c r="P572" s="33" t="str">
        <f>_xlfn.XLOOKUP(A:A,Table4_2[Customer ID],Table4_2[Hospital tier])</f>
        <v>tier - 2</v>
      </c>
      <c r="Q572" s="33" t="str">
        <f>_xlfn.XLOOKUP(A:A,'Hospital details'!A:A,'Hospital details'!F:F)</f>
        <v>tier - 3</v>
      </c>
      <c r="R572" s="33" t="str">
        <f>_xlfn.XLOOKUP(Healthcare!A:A,'Hospital details'!A:A,'Hospital details'!G:G)</f>
        <v>R1012</v>
      </c>
      <c r="S572" s="36">
        <f>_xlfn.XLOOKUP(A:A,'Hospital details'!A:A,'Hospital details'!H:H)</f>
        <v>19</v>
      </c>
      <c r="T572" s="8"/>
    </row>
    <row r="573" spans="1:20" ht="18" x14ac:dyDescent="0.35">
      <c r="A573" s="37" t="s">
        <v>577</v>
      </c>
      <c r="B573" s="31" t="str" cm="1">
        <f t="array" ref="B573">_xlfn.XLOOKUP(_xlfn.SINGLE(A:A),'Customer Name'!A:A,Table14_3[[#All],[Title]])</f>
        <v>Mr</v>
      </c>
      <c r="C573" s="32" t="str" cm="1">
        <f t="array" ref="C573">_xlfn.XLOOKUP(_xlfn.SINGLE(A:A),'Customer Name'!A:A,Table14_3[[#All],[First Name]])</f>
        <v>Alejandro</v>
      </c>
      <c r="D573" s="32" t="str" cm="1">
        <f t="array" ref="D573">_xlfn.XLOOKUP(_xlfn.SINGLE(A:A),'Customer Name'!A:A,Table14_3[[#All],[Last Name]])</f>
        <v>Eusebio</v>
      </c>
      <c r="E573" s="32">
        <f>_xlfn.XLOOKUP(A:A,'Medical Examination'!A:A,'Medical Examination'!B:B)</f>
        <v>42.02</v>
      </c>
      <c r="F573" s="32">
        <f>_xlfn.XLOOKUP(A:A,'Medical Examination'!A:A,'Medical Examination'!C:C)</f>
        <v>9.9499999999999993</v>
      </c>
      <c r="G573" s="33" t="str">
        <f>_xlfn.XLOOKUP(A:A,'Medical Examination'!A:A,'Medical Examination'!D:D)</f>
        <v>yes</v>
      </c>
      <c r="H573" s="33" t="str">
        <f>_xlfn.XLOOKUP(A:A,'Medical Examination'!A:A,'Medical Examination'!E:E)</f>
        <v>No</v>
      </c>
      <c r="I573" s="33" t="str">
        <f>_xlfn.XLOOKUP(A:A,'Medical Examination'!A:A,'Medical Examination'!F:F)</f>
        <v>Yes</v>
      </c>
      <c r="J573" s="33">
        <f>_xlfn.XLOOKUP(A:A,'Medical Examination'!A:A,'Medical Examination'!G:G)</f>
        <v>1</v>
      </c>
      <c r="K573" s="33" t="str">
        <f>_xlfn.XLOOKUP(A:A,'Medical Examination'!A:A,'Medical Examination'!H:H)</f>
        <v>No</v>
      </c>
      <c r="L573" s="32" t="str">
        <f>_xlfn.XLOOKUP(A:A,'Medical Examination'!A:A,'Medical Examination'!I:I)</f>
        <v>Obesity</v>
      </c>
      <c r="M573" s="31" t="str">
        <f>_xlfn.XLOOKUP(A:A,'Medical Examination'!A:A,'Medical Examination'!J:J)</f>
        <v>Diabetic</v>
      </c>
      <c r="N573" s="34">
        <f>_xlfn.XLOOKUP(Healthcare!A:A,Table4_2[Customer ID],Table4_2[Date of Birth])</f>
        <v>23204</v>
      </c>
      <c r="O573" s="35">
        <f>_xlfn.XLOOKUP(A:A,Table4_2[Customer ID],Table4_2[Charges])</f>
        <v>17337.580000000002</v>
      </c>
      <c r="P573" s="33" t="str">
        <f>_xlfn.XLOOKUP(A:A,Table4_2[Customer ID],Table4_2[Hospital tier])</f>
        <v>tier - 2</v>
      </c>
      <c r="Q573" s="33" t="str">
        <f>_xlfn.XLOOKUP(A:A,'Hospital details'!A:A,'Hospital details'!F:F)</f>
        <v>tier - 3</v>
      </c>
      <c r="R573" s="33" t="str">
        <f>_xlfn.XLOOKUP(Healthcare!A:A,'Hospital details'!A:A,'Hospital details'!G:G)</f>
        <v>R1023</v>
      </c>
      <c r="S573" s="36">
        <f>_xlfn.XLOOKUP(A:A,'Hospital details'!A:A,'Hospital details'!H:H)</f>
        <v>59</v>
      </c>
      <c r="T573" s="8"/>
    </row>
    <row r="574" spans="1:20" ht="18" x14ac:dyDescent="0.35">
      <c r="A574" s="37" t="s">
        <v>578</v>
      </c>
      <c r="B574" s="31" t="str" cm="1">
        <f t="array" ref="B574">_xlfn.XLOOKUP(_xlfn.SINGLE(A:A),'Customer Name'!A:A,Table14_3[[#All],[Title]])</f>
        <v>Ms</v>
      </c>
      <c r="C574" s="32" t="str" cm="1">
        <f t="array" ref="C574">_xlfn.XLOOKUP(_xlfn.SINGLE(A:A),'Customer Name'!A:A,Table14_3[[#All],[First Name]])</f>
        <v>Beth A</v>
      </c>
      <c r="D574" s="32" t="str" cm="1">
        <f t="array" ref="D574">_xlfn.XLOOKUP(_xlfn.SINGLE(A:A),'Customer Name'!A:A,Table14_3[[#All],[Last Name]])</f>
        <v>Szolosi</v>
      </c>
      <c r="E574" s="32">
        <f>_xlfn.XLOOKUP(A:A,'Medical Examination'!A:A,'Medical Examination'!B:B)</f>
        <v>49.07</v>
      </c>
      <c r="F574" s="32">
        <f>_xlfn.XLOOKUP(A:A,'Medical Examination'!A:A,'Medical Examination'!C:C)</f>
        <v>9.08</v>
      </c>
      <c r="G574" s="33" t="str">
        <f>_xlfn.XLOOKUP(A:A,'Medical Examination'!A:A,'Medical Examination'!D:D)</f>
        <v>yes</v>
      </c>
      <c r="H574" s="33" t="str">
        <f>_xlfn.XLOOKUP(A:A,'Medical Examination'!A:A,'Medical Examination'!E:E)</f>
        <v>No</v>
      </c>
      <c r="I574" s="33" t="str">
        <f>_xlfn.XLOOKUP(A:A,'Medical Examination'!A:A,'Medical Examination'!F:F)</f>
        <v>No</v>
      </c>
      <c r="J574" s="33">
        <f>_xlfn.XLOOKUP(A:A,'Medical Examination'!A:A,'Medical Examination'!G:G)</f>
        <v>1</v>
      </c>
      <c r="K574" s="33" t="str">
        <f>_xlfn.XLOOKUP(A:A,'Medical Examination'!A:A,'Medical Examination'!H:H)</f>
        <v>No</v>
      </c>
      <c r="L574" s="32" t="str">
        <f>_xlfn.XLOOKUP(A:A,'Medical Examination'!A:A,'Medical Examination'!I:I)</f>
        <v>Obesity</v>
      </c>
      <c r="M574" s="31" t="str">
        <f>_xlfn.XLOOKUP(A:A,'Medical Examination'!A:A,'Medical Examination'!J:J)</f>
        <v>Diabetic</v>
      </c>
      <c r="N574" s="34">
        <f>_xlfn.XLOOKUP(Healthcare!A:A,Table4_2[Customer ID],Table4_2[Date of Birth])</f>
        <v>27631</v>
      </c>
      <c r="O574" s="35">
        <f>_xlfn.XLOOKUP(A:A,Table4_2[Customer ID],Table4_2[Charges])</f>
        <v>17253.43</v>
      </c>
      <c r="P574" s="33" t="str">
        <f>_xlfn.XLOOKUP(A:A,Table4_2[Customer ID],Table4_2[Hospital tier])</f>
        <v>tier - 2</v>
      </c>
      <c r="Q574" s="33" t="str">
        <f>_xlfn.XLOOKUP(A:A,'Hospital details'!A:A,'Hospital details'!F:F)</f>
        <v>tier - 3</v>
      </c>
      <c r="R574" s="33" t="str">
        <f>_xlfn.XLOOKUP(Healthcare!A:A,'Hospital details'!A:A,'Hospital details'!G:G)</f>
        <v>R1026</v>
      </c>
      <c r="S574" s="36">
        <f>_xlfn.XLOOKUP(A:A,'Hospital details'!A:A,'Hospital details'!H:H)</f>
        <v>47</v>
      </c>
      <c r="T574" s="8"/>
    </row>
    <row r="575" spans="1:20" ht="18" x14ac:dyDescent="0.35">
      <c r="A575" s="37" t="s">
        <v>579</v>
      </c>
      <c r="B575" s="31" t="str" cm="1">
        <f t="array" ref="B575">_xlfn.XLOOKUP(_xlfn.SINGLE(A:A),'Customer Name'!A:A,Table14_3[[#All],[Title]])</f>
        <v>Mr</v>
      </c>
      <c r="C575" s="32" t="str" cm="1">
        <f t="array" ref="C575">_xlfn.XLOOKUP(_xlfn.SINGLE(A:A),'Customer Name'!A:A,Table14_3[[#All],[First Name]])</f>
        <v>Jason R</v>
      </c>
      <c r="D575" s="32" t="str" cm="1">
        <f t="array" ref="D575">_xlfn.XLOOKUP(_xlfn.SINGLE(A:A),'Customer Name'!A:A,Table14_3[[#All],[Last Name]])</f>
        <v>Butler</v>
      </c>
      <c r="E575" s="32">
        <f>_xlfn.XLOOKUP(A:A,'Medical Examination'!A:A,'Medical Examination'!B:B)</f>
        <v>19.8</v>
      </c>
      <c r="F575" s="32">
        <f>_xlfn.XLOOKUP(A:A,'Medical Examination'!A:A,'Medical Examination'!C:C)</f>
        <v>4.82</v>
      </c>
      <c r="G575" s="33" t="str">
        <f>_xlfn.XLOOKUP(A:A,'Medical Examination'!A:A,'Medical Examination'!D:D)</f>
        <v>No</v>
      </c>
      <c r="H575" s="33" t="str">
        <f>_xlfn.XLOOKUP(A:A,'Medical Examination'!A:A,'Medical Examination'!E:E)</f>
        <v>No</v>
      </c>
      <c r="I575" s="33" t="str">
        <f>_xlfn.XLOOKUP(A:A,'Medical Examination'!A:A,'Medical Examination'!F:F)</f>
        <v>No</v>
      </c>
      <c r="J575" s="33">
        <f>_xlfn.XLOOKUP(A:A,'Medical Examination'!A:A,'Medical Examination'!G:G)</f>
        <v>0</v>
      </c>
      <c r="K575" s="33" t="str">
        <f>_xlfn.XLOOKUP(A:A,'Medical Examination'!A:A,'Medical Examination'!H:H)</f>
        <v>yes</v>
      </c>
      <c r="L575" s="32" t="str">
        <f>_xlfn.XLOOKUP(A:A,'Medical Examination'!A:A,'Medical Examination'!I:I)</f>
        <v>Normal Weight</v>
      </c>
      <c r="M575" s="31" t="str">
        <f>_xlfn.XLOOKUP(A:A,'Medical Examination'!A:A,'Medical Examination'!J:J)</f>
        <v>Normal</v>
      </c>
      <c r="N575" s="34">
        <f>_xlfn.XLOOKUP(Healthcare!A:A,Table4_2[Customer ID],Table4_2[Date of Birth])</f>
        <v>30246</v>
      </c>
      <c r="O575" s="35">
        <f>_xlfn.XLOOKUP(A:A,Table4_2[Customer ID],Table4_2[Charges])</f>
        <v>17179.52</v>
      </c>
      <c r="P575" s="33" t="str">
        <f>_xlfn.XLOOKUP(A:A,Table4_2[Customer ID],Table4_2[Hospital tier])</f>
        <v>tier - 2</v>
      </c>
      <c r="Q575" s="33" t="str">
        <f>_xlfn.XLOOKUP(A:A,'Hospital details'!A:A,'Hospital details'!F:F)</f>
        <v>tier - 1</v>
      </c>
      <c r="R575" s="33" t="str">
        <f>_xlfn.XLOOKUP(Healthcare!A:A,'Hospital details'!A:A,'Hospital details'!G:G)</f>
        <v>R1013</v>
      </c>
      <c r="S575" s="36">
        <f>_xlfn.XLOOKUP(A:A,'Hospital details'!A:A,'Hospital details'!H:H)</f>
        <v>40</v>
      </c>
      <c r="T575" s="8"/>
    </row>
    <row r="576" spans="1:20" ht="18" x14ac:dyDescent="0.35">
      <c r="A576" s="37" t="s">
        <v>580</v>
      </c>
      <c r="B576" s="31" t="str" cm="1">
        <f t="array" ref="B576">_xlfn.XLOOKUP(_xlfn.SINGLE(A:A),'Customer Name'!A:A,Table14_3[[#All],[Title]])</f>
        <v>Mr</v>
      </c>
      <c r="C576" s="32" t="str" cm="1">
        <f t="array" ref="C576">_xlfn.XLOOKUP(_xlfn.SINGLE(A:A),'Customer Name'!A:A,Table14_3[[#All],[First Name]])</f>
        <v>Yoshinori</v>
      </c>
      <c r="D576" s="32" t="str" cm="1">
        <f t="array" ref="D576">_xlfn.XLOOKUP(_xlfn.SINGLE(A:A),'Customer Name'!A:A,Table14_3[[#All],[Last Name]])</f>
        <v>Fukuchi</v>
      </c>
      <c r="E576" s="32">
        <f>_xlfn.XLOOKUP(A:A,'Medical Examination'!A:A,'Medical Examination'!B:B)</f>
        <v>27.36</v>
      </c>
      <c r="F576" s="32">
        <f>_xlfn.XLOOKUP(A:A,'Medical Examination'!A:A,'Medical Examination'!C:C)</f>
        <v>4.6500000000000004</v>
      </c>
      <c r="G576" s="33" t="str">
        <f>_xlfn.XLOOKUP(A:A,'Medical Examination'!A:A,'Medical Examination'!D:D)</f>
        <v>No</v>
      </c>
      <c r="H576" s="33" t="str">
        <f>_xlfn.XLOOKUP(A:A,'Medical Examination'!A:A,'Medical Examination'!E:E)</f>
        <v>yes</v>
      </c>
      <c r="I576" s="33" t="str">
        <f>_xlfn.XLOOKUP(A:A,'Medical Examination'!A:A,'Medical Examination'!F:F)</f>
        <v>No</v>
      </c>
      <c r="J576" s="33">
        <f>_xlfn.XLOOKUP(A:A,'Medical Examination'!A:A,'Medical Examination'!G:G)</f>
        <v>1</v>
      </c>
      <c r="K576" s="33" t="str">
        <f>_xlfn.XLOOKUP(A:A,'Medical Examination'!A:A,'Medical Examination'!H:H)</f>
        <v>yes</v>
      </c>
      <c r="L576" s="32" t="str">
        <f>_xlfn.XLOOKUP(A:A,'Medical Examination'!A:A,'Medical Examination'!I:I)</f>
        <v>Overweight</v>
      </c>
      <c r="M576" s="31" t="str">
        <f>_xlfn.XLOOKUP(A:A,'Medical Examination'!A:A,'Medical Examination'!J:J)</f>
        <v>Normal</v>
      </c>
      <c r="N576" s="34">
        <f>_xlfn.XLOOKUP(Healthcare!A:A,Table4_2[Customer ID],Table4_2[Date of Birth])</f>
        <v>38217</v>
      </c>
      <c r="O576" s="35">
        <f>_xlfn.XLOOKUP(A:A,Table4_2[Customer ID],Table4_2[Charges])</f>
        <v>17178.68</v>
      </c>
      <c r="P576" s="33" t="str">
        <f>_xlfn.XLOOKUP(A:A,Table4_2[Customer ID],Table4_2[Hospital tier])</f>
        <v>tier - 2</v>
      </c>
      <c r="Q576" s="33" t="str">
        <f>_xlfn.XLOOKUP(A:A,'Hospital details'!A:A,'Hospital details'!F:F)</f>
        <v>tier - 2</v>
      </c>
      <c r="R576" s="33" t="str">
        <f>_xlfn.XLOOKUP(Healthcare!A:A,'Hospital details'!A:A,'Hospital details'!G:G)</f>
        <v>R1019</v>
      </c>
      <c r="S576" s="36">
        <f>_xlfn.XLOOKUP(A:A,'Hospital details'!A:A,'Hospital details'!H:H)</f>
        <v>18</v>
      </c>
      <c r="T576" s="8"/>
    </row>
    <row r="577" spans="1:20" ht="18" x14ac:dyDescent="0.35">
      <c r="A577" s="37" t="s">
        <v>581</v>
      </c>
      <c r="B577" s="31" t="str" cm="1">
        <f t="array" ref="B577">_xlfn.XLOOKUP(_xlfn.SINGLE(A:A),'Customer Name'!A:A,Table14_3[[#All],[Title]])</f>
        <v>Ms</v>
      </c>
      <c r="C577" s="32" t="str" cm="1">
        <f t="array" ref="C577">_xlfn.XLOOKUP(_xlfn.SINGLE(A:A),'Customer Name'!A:A,Table14_3[[#All],[First Name]])</f>
        <v>Adrienne G</v>
      </c>
      <c r="D577" s="32" t="str" cm="1">
        <f t="array" ref="D577">_xlfn.XLOOKUP(_xlfn.SINGLE(A:A),'Customer Name'!A:A,Table14_3[[#All],[Last Name]])</f>
        <v>Drucker</v>
      </c>
      <c r="E577" s="32">
        <f>_xlfn.XLOOKUP(A:A,'Medical Examination'!A:A,'Medical Examination'!B:B)</f>
        <v>42.95</v>
      </c>
      <c r="F577" s="32">
        <f>_xlfn.XLOOKUP(A:A,'Medical Examination'!A:A,'Medical Examination'!C:C)</f>
        <v>5.16</v>
      </c>
      <c r="G577" s="33" t="str">
        <f>_xlfn.XLOOKUP(A:A,'Medical Examination'!A:A,'Medical Examination'!D:D)</f>
        <v>yes</v>
      </c>
      <c r="H577" s="33" t="str">
        <f>_xlfn.XLOOKUP(A:A,'Medical Examination'!A:A,'Medical Examination'!E:E)</f>
        <v>No</v>
      </c>
      <c r="I577" s="33" t="str">
        <f>_xlfn.XLOOKUP(A:A,'Medical Examination'!A:A,'Medical Examination'!F:F)</f>
        <v>No</v>
      </c>
      <c r="J577" s="33">
        <f>_xlfn.XLOOKUP(A:A,'Medical Examination'!A:A,'Medical Examination'!G:G)</f>
        <v>1</v>
      </c>
      <c r="K577" s="33" t="str">
        <f>_xlfn.XLOOKUP(A:A,'Medical Examination'!A:A,'Medical Examination'!H:H)</f>
        <v>No</v>
      </c>
      <c r="L577" s="32" t="str">
        <f>_xlfn.XLOOKUP(A:A,'Medical Examination'!A:A,'Medical Examination'!I:I)</f>
        <v>Obesity</v>
      </c>
      <c r="M577" s="31" t="str">
        <f>_xlfn.XLOOKUP(A:A,'Medical Examination'!A:A,'Medical Examination'!J:J)</f>
        <v>Normal</v>
      </c>
      <c r="N577" s="34">
        <f>_xlfn.XLOOKUP(Healthcare!A:A,Table4_2[Customer ID],Table4_2[Date of Birth])</f>
        <v>23535</v>
      </c>
      <c r="O577" s="35">
        <f>_xlfn.XLOOKUP(A:A,Table4_2[Customer ID],Table4_2[Charges])</f>
        <v>17174.52</v>
      </c>
      <c r="P577" s="33" t="str">
        <f>_xlfn.XLOOKUP(A:A,Table4_2[Customer ID],Table4_2[Hospital tier])</f>
        <v>tier - 2</v>
      </c>
      <c r="Q577" s="33" t="str">
        <f>_xlfn.XLOOKUP(A:A,'Hospital details'!A:A,'Hospital details'!F:F)</f>
        <v>tier - 2</v>
      </c>
      <c r="R577" s="33" t="str">
        <f>_xlfn.XLOOKUP(Healthcare!A:A,'Hospital details'!A:A,'Hospital details'!G:G)</f>
        <v>R1012</v>
      </c>
      <c r="S577" s="36">
        <f>_xlfn.XLOOKUP(A:A,'Hospital details'!A:A,'Hospital details'!H:H)</f>
        <v>59</v>
      </c>
      <c r="T577" s="8"/>
    </row>
    <row r="578" spans="1:20" ht="18" x14ac:dyDescent="0.35">
      <c r="A578" s="37" t="s">
        <v>582</v>
      </c>
      <c r="B578" s="31" t="str" cm="1">
        <f t="array" ref="B578">_xlfn.XLOOKUP(_xlfn.SINGLE(A:A),'Customer Name'!A:A,Table14_3[[#All],[Title]])</f>
        <v>Mr</v>
      </c>
      <c r="C578" s="32" t="str" cm="1">
        <f t="array" ref="C578">_xlfn.XLOOKUP(_xlfn.SINGLE(A:A),'Customer Name'!A:A,Table14_3[[#All],[First Name]])</f>
        <v>Meredith</v>
      </c>
      <c r="D578" s="32" t="str" cm="1">
        <f t="array" ref="D578">_xlfn.XLOOKUP(_xlfn.SINGLE(A:A),'Customer Name'!A:A,Table14_3[[#All],[Last Name]])</f>
        <v>Aziz</v>
      </c>
      <c r="E578" s="32">
        <f>_xlfn.XLOOKUP(A:A,'Medical Examination'!A:A,'Medical Examination'!B:B)</f>
        <v>42.66</v>
      </c>
      <c r="F578" s="32">
        <f>_xlfn.XLOOKUP(A:A,'Medical Examination'!A:A,'Medical Examination'!C:C)</f>
        <v>10.44</v>
      </c>
      <c r="G578" s="33" t="str">
        <f>_xlfn.XLOOKUP(A:A,'Medical Examination'!A:A,'Medical Examination'!D:D)</f>
        <v>No</v>
      </c>
      <c r="H578" s="33" t="str">
        <f>_xlfn.XLOOKUP(A:A,'Medical Examination'!A:A,'Medical Examination'!E:E)</f>
        <v>No</v>
      </c>
      <c r="I578" s="33" t="str">
        <f>_xlfn.XLOOKUP(A:A,'Medical Examination'!A:A,'Medical Examination'!F:F)</f>
        <v>No</v>
      </c>
      <c r="J578" s="33">
        <f>_xlfn.XLOOKUP(A:A,'Medical Examination'!A:A,'Medical Examination'!G:G)</f>
        <v>0</v>
      </c>
      <c r="K578" s="33" t="str">
        <f>_xlfn.XLOOKUP(A:A,'Medical Examination'!A:A,'Medical Examination'!H:H)</f>
        <v>No</v>
      </c>
      <c r="L578" s="32" t="str">
        <f>_xlfn.XLOOKUP(A:A,'Medical Examination'!A:A,'Medical Examination'!I:I)</f>
        <v>Obesity</v>
      </c>
      <c r="M578" s="31" t="str">
        <f>_xlfn.XLOOKUP(A:A,'Medical Examination'!A:A,'Medical Examination'!J:J)</f>
        <v>Diabetic</v>
      </c>
      <c r="N578" s="34">
        <f>_xlfn.XLOOKUP(Healthcare!A:A,Table4_2[Customer ID],Table4_2[Date of Birth])</f>
        <v>24001</v>
      </c>
      <c r="O578" s="35">
        <f>_xlfn.XLOOKUP(A:A,Table4_2[Customer ID],Table4_2[Charges])</f>
        <v>17172.27</v>
      </c>
      <c r="P578" s="33" t="str">
        <f>_xlfn.XLOOKUP(A:A,Table4_2[Customer ID],Table4_2[Hospital tier])</f>
        <v>tier - 2</v>
      </c>
      <c r="Q578" s="33" t="str">
        <f>_xlfn.XLOOKUP(A:A,'Hospital details'!A:A,'Hospital details'!F:F)</f>
        <v>tier - 2</v>
      </c>
      <c r="R578" s="33" t="str">
        <f>_xlfn.XLOOKUP(Healthcare!A:A,'Hospital details'!A:A,'Hospital details'!G:G)</f>
        <v>R1026</v>
      </c>
      <c r="S578" s="36">
        <f>_xlfn.XLOOKUP(A:A,'Hospital details'!A:A,'Hospital details'!H:H)</f>
        <v>57</v>
      </c>
      <c r="T578" s="8"/>
    </row>
    <row r="579" spans="1:20" ht="18" x14ac:dyDescent="0.35">
      <c r="A579" s="37" t="s">
        <v>583</v>
      </c>
      <c r="B579" s="31" t="str" cm="1">
        <f t="array" ref="B579">_xlfn.XLOOKUP(_xlfn.SINGLE(A:A),'Customer Name'!A:A,Table14_3[[#All],[Title]])</f>
        <v>Mr</v>
      </c>
      <c r="C579" s="32" t="str" cm="1">
        <f t="array" ref="C579">_xlfn.XLOOKUP(_xlfn.SINGLE(A:A),'Customer Name'!A:A,Table14_3[[#All],[First Name]])</f>
        <v>Junyong</v>
      </c>
      <c r="D579" s="32" t="str" cm="1">
        <f t="array" ref="D579">_xlfn.XLOOKUP(_xlfn.SINGLE(A:A),'Customer Name'!A:A,Table14_3[[#All],[Last Name]])</f>
        <v>Pak</v>
      </c>
      <c r="E579" s="32">
        <f>_xlfn.XLOOKUP(A:A,'Medical Examination'!A:A,'Medical Examination'!B:B)</f>
        <v>33.630000000000003</v>
      </c>
      <c r="F579" s="32">
        <f>_xlfn.XLOOKUP(A:A,'Medical Examination'!A:A,'Medical Examination'!C:C)</f>
        <v>5.69</v>
      </c>
      <c r="G579" s="33" t="str">
        <f>_xlfn.XLOOKUP(A:A,'Medical Examination'!A:A,'Medical Examination'!D:D)</f>
        <v>No</v>
      </c>
      <c r="H579" s="33" t="str">
        <f>_xlfn.XLOOKUP(A:A,'Medical Examination'!A:A,'Medical Examination'!E:E)</f>
        <v>No</v>
      </c>
      <c r="I579" s="33" t="str">
        <f>_xlfn.XLOOKUP(A:A,'Medical Examination'!A:A,'Medical Examination'!F:F)</f>
        <v>No</v>
      </c>
      <c r="J579" s="33">
        <f>_xlfn.XLOOKUP(A:A,'Medical Examination'!A:A,'Medical Examination'!G:G)</f>
        <v>1</v>
      </c>
      <c r="K579" s="33" t="str">
        <f>_xlfn.XLOOKUP(A:A,'Medical Examination'!A:A,'Medical Examination'!H:H)</f>
        <v>No</v>
      </c>
      <c r="L579" s="32" t="str">
        <f>_xlfn.XLOOKUP(A:A,'Medical Examination'!A:A,'Medical Examination'!I:I)</f>
        <v>Obesity</v>
      </c>
      <c r="M579" s="31" t="str">
        <f>_xlfn.XLOOKUP(A:A,'Medical Examination'!A:A,'Medical Examination'!J:J)</f>
        <v>Normal</v>
      </c>
      <c r="N579" s="34">
        <f>_xlfn.XLOOKUP(Healthcare!A:A,Table4_2[Customer ID],Table4_2[Date of Birth])</f>
        <v>35949</v>
      </c>
      <c r="O579" s="35">
        <f>_xlfn.XLOOKUP(A:A,Table4_2[Customer ID],Table4_2[Charges])</f>
        <v>17128.43</v>
      </c>
      <c r="P579" s="33" t="str">
        <f>_xlfn.XLOOKUP(A:A,Table4_2[Customer ID],Table4_2[Hospital tier])</f>
        <v>tier - 2</v>
      </c>
      <c r="Q579" s="33" t="str">
        <f>_xlfn.XLOOKUP(A:A,'Hospital details'!A:A,'Hospital details'!F:F)</f>
        <v>tier - 3</v>
      </c>
      <c r="R579" s="33" t="str">
        <f>_xlfn.XLOOKUP(Healthcare!A:A,'Hospital details'!A:A,'Hospital details'!G:G)</f>
        <v>R1016</v>
      </c>
      <c r="S579" s="36">
        <f>_xlfn.XLOOKUP(A:A,'Hospital details'!A:A,'Hospital details'!H:H)</f>
        <v>25</v>
      </c>
      <c r="T579" s="8"/>
    </row>
    <row r="580" spans="1:20" ht="18" x14ac:dyDescent="0.35">
      <c r="A580" s="37" t="s">
        <v>584</v>
      </c>
      <c r="B580" s="31" t="str" cm="1">
        <f t="array" ref="B580">_xlfn.XLOOKUP(_xlfn.SINGLE(A:A),'Customer Name'!A:A,Table14_3[[#All],[Title]])</f>
        <v>Ms</v>
      </c>
      <c r="C580" s="32" t="str" cm="1">
        <f t="array" ref="C580">_xlfn.XLOOKUP(_xlfn.SINGLE(A:A),'Customer Name'!A:A,Table14_3[[#All],[First Name]])</f>
        <v>Kristen A</v>
      </c>
      <c r="D580" s="32" t="str" cm="1">
        <f t="array" ref="D580">_xlfn.XLOOKUP(_xlfn.SINGLE(A:A),'Customer Name'!A:A,Table14_3[[#All],[Last Name]])</f>
        <v>Kieta</v>
      </c>
      <c r="E580" s="32">
        <f>_xlfn.XLOOKUP(A:A,'Medical Examination'!A:A,'Medical Examination'!B:B)</f>
        <v>26.84</v>
      </c>
      <c r="F580" s="32">
        <f>_xlfn.XLOOKUP(A:A,'Medical Examination'!A:A,'Medical Examination'!C:C)</f>
        <v>6.5</v>
      </c>
      <c r="G580" s="33" t="str">
        <f>_xlfn.XLOOKUP(A:A,'Medical Examination'!A:A,'Medical Examination'!D:D)</f>
        <v>No</v>
      </c>
      <c r="H580" s="33" t="str">
        <f>_xlfn.XLOOKUP(A:A,'Medical Examination'!A:A,'Medical Examination'!E:E)</f>
        <v>No</v>
      </c>
      <c r="I580" s="33" t="str">
        <f>_xlfn.XLOOKUP(A:A,'Medical Examination'!A:A,'Medical Examination'!F:F)</f>
        <v>No</v>
      </c>
      <c r="J580" s="33">
        <f>_xlfn.XLOOKUP(A:A,'Medical Examination'!A:A,'Medical Examination'!G:G)</f>
        <v>0</v>
      </c>
      <c r="K580" s="33" t="str">
        <f>_xlfn.XLOOKUP(A:A,'Medical Examination'!A:A,'Medical Examination'!H:H)</f>
        <v>yes</v>
      </c>
      <c r="L580" s="32" t="str">
        <f>_xlfn.XLOOKUP(A:A,'Medical Examination'!A:A,'Medical Examination'!I:I)</f>
        <v>Overweight</v>
      </c>
      <c r="M580" s="31" t="str">
        <f>_xlfn.XLOOKUP(A:A,'Medical Examination'!A:A,'Medical Examination'!J:J)</f>
        <v>Diabetic</v>
      </c>
      <c r="N580" s="34">
        <f>_xlfn.XLOOKUP(Healthcare!A:A,Table4_2[Customer ID],Table4_2[Date of Birth])</f>
        <v>37435</v>
      </c>
      <c r="O580" s="35">
        <f>_xlfn.XLOOKUP(A:A,Table4_2[Customer ID],Table4_2[Charges])</f>
        <v>17085.27</v>
      </c>
      <c r="P580" s="33" t="str">
        <f>_xlfn.XLOOKUP(A:A,Table4_2[Customer ID],Table4_2[Hospital tier])</f>
        <v>tier - 2</v>
      </c>
      <c r="Q580" s="33" t="str">
        <f>_xlfn.XLOOKUP(A:A,'Hospital details'!A:A,'Hospital details'!F:F)</f>
        <v>tier - 3</v>
      </c>
      <c r="R580" s="33" t="str">
        <f>_xlfn.XLOOKUP(Healthcare!A:A,'Hospital details'!A:A,'Hospital details'!G:G)</f>
        <v>R1013</v>
      </c>
      <c r="S580" s="36">
        <f>_xlfn.XLOOKUP(A:A,'Hospital details'!A:A,'Hospital details'!H:H)</f>
        <v>20</v>
      </c>
      <c r="T580" s="8"/>
    </row>
    <row r="581" spans="1:20" ht="18" x14ac:dyDescent="0.35">
      <c r="A581" s="37" t="s">
        <v>585</v>
      </c>
      <c r="B581" s="31" t="str" cm="1">
        <f t="array" ref="B581">_xlfn.XLOOKUP(_xlfn.SINGLE(A:A),'Customer Name'!A:A,Table14_3[[#All],[Title]])</f>
        <v>Ms</v>
      </c>
      <c r="C581" s="32" t="str" cm="1">
        <f t="array" ref="C581">_xlfn.XLOOKUP(_xlfn.SINGLE(A:A),'Customer Name'!A:A,Table14_3[[#All],[First Name]])</f>
        <v>Maria I</v>
      </c>
      <c r="D581" s="32" t="str" cm="1">
        <f t="array" ref="D581">_xlfn.XLOOKUP(_xlfn.SINGLE(A:A),'Customer Name'!A:A,Table14_3[[#All],[Last Name]])</f>
        <v>Velez</v>
      </c>
      <c r="E581" s="32">
        <f>_xlfn.XLOOKUP(A:A,'Medical Examination'!A:A,'Medical Examination'!B:B)</f>
        <v>28.3</v>
      </c>
      <c r="F581" s="32">
        <f>_xlfn.XLOOKUP(A:A,'Medical Examination'!A:A,'Medical Examination'!C:C)</f>
        <v>5.73</v>
      </c>
      <c r="G581" s="33" t="str">
        <f>_xlfn.XLOOKUP(A:A,'Medical Examination'!A:A,'Medical Examination'!D:D)</f>
        <v>No</v>
      </c>
      <c r="H581" s="33" t="str">
        <f>_xlfn.XLOOKUP(A:A,'Medical Examination'!A:A,'Medical Examination'!E:E)</f>
        <v>No</v>
      </c>
      <c r="I581" s="33" t="str">
        <f>_xlfn.XLOOKUP(A:A,'Medical Examination'!A:A,'Medical Examination'!F:F)</f>
        <v>Yes</v>
      </c>
      <c r="J581" s="33">
        <f>_xlfn.XLOOKUP(A:A,'Medical Examination'!A:A,'Medical Examination'!G:G)</f>
        <v>1</v>
      </c>
      <c r="K581" s="33" t="str">
        <f>_xlfn.XLOOKUP(A:A,'Medical Examination'!A:A,'Medical Examination'!H:H)</f>
        <v>yes</v>
      </c>
      <c r="L581" s="32" t="str">
        <f>_xlfn.XLOOKUP(A:A,'Medical Examination'!A:A,'Medical Examination'!I:I)</f>
        <v>Overweight</v>
      </c>
      <c r="M581" s="31" t="str">
        <f>_xlfn.XLOOKUP(A:A,'Medical Examination'!A:A,'Medical Examination'!J:J)</f>
        <v>Prediabetic</v>
      </c>
      <c r="N581" s="34">
        <f>_xlfn.XLOOKUP(Healthcare!A:A,Table4_2[Customer ID],Table4_2[Date of Birth])</f>
        <v>37981</v>
      </c>
      <c r="O581" s="35">
        <f>_xlfn.XLOOKUP(A:A,Table4_2[Customer ID],Table4_2[Charges])</f>
        <v>17081.080000000002</v>
      </c>
      <c r="P581" s="33" t="str">
        <f>_xlfn.XLOOKUP(A:A,Table4_2[Customer ID],Table4_2[Hospital tier])</f>
        <v>tier - 2</v>
      </c>
      <c r="Q581" s="33" t="str">
        <f>_xlfn.XLOOKUP(A:A,'Hospital details'!A:A,'Hospital details'!F:F)</f>
        <v>tier - 2</v>
      </c>
      <c r="R581" s="33" t="str">
        <f>_xlfn.XLOOKUP(Healthcare!A:A,'Hospital details'!A:A,'Hospital details'!G:G)</f>
        <v>R1011</v>
      </c>
      <c r="S581" s="36">
        <f>_xlfn.XLOOKUP(A:A,'Hospital details'!A:A,'Hospital details'!H:H)</f>
        <v>19</v>
      </c>
      <c r="T581" s="8"/>
    </row>
    <row r="582" spans="1:20" ht="18" x14ac:dyDescent="0.35">
      <c r="A582" s="37" t="s">
        <v>586</v>
      </c>
      <c r="B582" s="31" t="str" cm="1">
        <f t="array" ref="B582">_xlfn.XLOOKUP(_xlfn.SINGLE(A:A),'Customer Name'!A:A,Table14_3[[#All],[Title]])</f>
        <v>Mr</v>
      </c>
      <c r="C582" s="32" t="str" cm="1">
        <f t="array" ref="C582">_xlfn.XLOOKUP(_xlfn.SINGLE(A:A),'Customer Name'!A:A,Table14_3[[#All],[First Name]])</f>
        <v>Jonathan</v>
      </c>
      <c r="D582" s="32" t="str" cm="1">
        <f t="array" ref="D582">_xlfn.XLOOKUP(_xlfn.SINGLE(A:A),'Customer Name'!A:A,Table14_3[[#All],[Last Name]])</f>
        <v>Bussiere</v>
      </c>
      <c r="E582" s="32">
        <f>_xlfn.XLOOKUP(A:A,'Medical Examination'!A:A,'Medical Examination'!B:B)</f>
        <v>27.06</v>
      </c>
      <c r="F582" s="32">
        <f>_xlfn.XLOOKUP(A:A,'Medical Examination'!A:A,'Medical Examination'!C:C)</f>
        <v>5.74</v>
      </c>
      <c r="G582" s="33" t="str">
        <f>_xlfn.XLOOKUP(A:A,'Medical Examination'!A:A,'Medical Examination'!D:D)</f>
        <v>yes</v>
      </c>
      <c r="H582" s="33" t="str">
        <f>_xlfn.XLOOKUP(A:A,'Medical Examination'!A:A,'Medical Examination'!E:E)</f>
        <v>No</v>
      </c>
      <c r="I582" s="33" t="str">
        <f>_xlfn.XLOOKUP(A:A,'Medical Examination'!A:A,'Medical Examination'!F:F)</f>
        <v>No</v>
      </c>
      <c r="J582" s="33">
        <f>_xlfn.XLOOKUP(A:A,'Medical Examination'!A:A,'Medical Examination'!G:G)</f>
        <v>0</v>
      </c>
      <c r="K582" s="33" t="str">
        <f>_xlfn.XLOOKUP(A:A,'Medical Examination'!A:A,'Medical Examination'!H:H)</f>
        <v>yes</v>
      </c>
      <c r="L582" s="32" t="str">
        <f>_xlfn.XLOOKUP(A:A,'Medical Examination'!A:A,'Medical Examination'!I:I)</f>
        <v>Overweight</v>
      </c>
      <c r="M582" s="31" t="str">
        <f>_xlfn.XLOOKUP(A:A,'Medical Examination'!A:A,'Medical Examination'!J:J)</f>
        <v>Prediabetic</v>
      </c>
      <c r="N582" s="34">
        <f>_xlfn.XLOOKUP(Healthcare!A:A,Table4_2[Customer ID],Table4_2[Date of Birth])</f>
        <v>35226</v>
      </c>
      <c r="O582" s="35">
        <f>_xlfn.XLOOKUP(A:A,Table4_2[Customer ID],Table4_2[Charges])</f>
        <v>17043.34</v>
      </c>
      <c r="P582" s="33" t="str">
        <f>_xlfn.XLOOKUP(A:A,Table4_2[Customer ID],Table4_2[Hospital tier])</f>
        <v>tier - 2</v>
      </c>
      <c r="Q582" s="33" t="str">
        <f>_xlfn.XLOOKUP(A:A,'Hospital details'!A:A,'Hospital details'!F:F)</f>
        <v>tier - 3</v>
      </c>
      <c r="R582" s="33" t="str">
        <f>_xlfn.XLOOKUP(Healthcare!A:A,'Hospital details'!A:A,'Hospital details'!G:G)</f>
        <v>R1013</v>
      </c>
      <c r="S582" s="36">
        <f>_xlfn.XLOOKUP(A:A,'Hospital details'!A:A,'Hospital details'!H:H)</f>
        <v>26</v>
      </c>
      <c r="T582" s="8"/>
    </row>
    <row r="583" spans="1:20" ht="18" x14ac:dyDescent="0.35">
      <c r="A583" s="37" t="s">
        <v>587</v>
      </c>
      <c r="B583" s="31" t="str" cm="1">
        <f t="array" ref="B583">_xlfn.XLOOKUP(_xlfn.SINGLE(A:A),'Customer Name'!A:A,Table14_3[[#All],[Title]])</f>
        <v>Mr</v>
      </c>
      <c r="C583" s="32" t="str" cm="1">
        <f t="array" ref="C583">_xlfn.XLOOKUP(_xlfn.SINGLE(A:A),'Customer Name'!A:A,Table14_3[[#All],[First Name]])</f>
        <v>Phil</v>
      </c>
      <c r="D583" s="32" t="str" cm="1">
        <f t="array" ref="D583">_xlfn.XLOOKUP(_xlfn.SINGLE(A:A),'Customer Name'!A:A,Table14_3[[#All],[Last Name]])</f>
        <v>Mccartney</v>
      </c>
      <c r="E583" s="32">
        <f>_xlfn.XLOOKUP(A:A,'Medical Examination'!A:A,'Medical Examination'!B:B)</f>
        <v>47.13</v>
      </c>
      <c r="F583" s="32">
        <f>_xlfn.XLOOKUP(A:A,'Medical Examination'!A:A,'Medical Examination'!C:C)</f>
        <v>8.6999999999999993</v>
      </c>
      <c r="G583" s="33" t="str">
        <f>_xlfn.XLOOKUP(A:A,'Medical Examination'!A:A,'Medical Examination'!D:D)</f>
        <v>No</v>
      </c>
      <c r="H583" s="33" t="str">
        <f>_xlfn.XLOOKUP(A:A,'Medical Examination'!A:A,'Medical Examination'!E:E)</f>
        <v>No</v>
      </c>
      <c r="I583" s="33" t="str">
        <f>_xlfn.XLOOKUP(A:A,'Medical Examination'!A:A,'Medical Examination'!F:F)</f>
        <v>No</v>
      </c>
      <c r="J583" s="33">
        <f>_xlfn.XLOOKUP(A:A,'Medical Examination'!A:A,'Medical Examination'!G:G)</f>
        <v>0</v>
      </c>
      <c r="K583" s="33" t="str">
        <f>_xlfn.XLOOKUP(A:A,'Medical Examination'!A:A,'Medical Examination'!H:H)</f>
        <v>No</v>
      </c>
      <c r="L583" s="32" t="str">
        <f>_xlfn.XLOOKUP(A:A,'Medical Examination'!A:A,'Medical Examination'!I:I)</f>
        <v>Obesity</v>
      </c>
      <c r="M583" s="31" t="str">
        <f>_xlfn.XLOOKUP(A:A,'Medical Examination'!A:A,'Medical Examination'!J:J)</f>
        <v>Diabetic</v>
      </c>
      <c r="N583" s="34">
        <f>_xlfn.XLOOKUP(Healthcare!A:A,Table4_2[Customer ID],Table4_2[Date of Birth])</f>
        <v>26167</v>
      </c>
      <c r="O583" s="35">
        <f>_xlfn.XLOOKUP(A:A,Table4_2[Customer ID],Table4_2[Charges])</f>
        <v>17016.009999999998</v>
      </c>
      <c r="P583" s="33" t="str">
        <f>_xlfn.XLOOKUP(A:A,Table4_2[Customer ID],Table4_2[Hospital tier])</f>
        <v>tier - 2</v>
      </c>
      <c r="Q583" s="33" t="str">
        <f>_xlfn.XLOOKUP(A:A,'Hospital details'!A:A,'Hospital details'!F:F)</f>
        <v>tier - 2</v>
      </c>
      <c r="R583" s="33" t="str">
        <f>_xlfn.XLOOKUP(Healthcare!A:A,'Hospital details'!A:A,'Hospital details'!G:G)</f>
        <v>R1023</v>
      </c>
      <c r="S583" s="36">
        <f>_xlfn.XLOOKUP(A:A,'Hospital details'!A:A,'Hospital details'!H:H)</f>
        <v>51</v>
      </c>
      <c r="T583" s="8"/>
    </row>
    <row r="584" spans="1:20" ht="18" x14ac:dyDescent="0.35">
      <c r="A584" s="37" t="s">
        <v>588</v>
      </c>
      <c r="B584" s="31" t="str" cm="1">
        <f t="array" ref="B584">_xlfn.XLOOKUP(_xlfn.SINGLE(A:A),'Customer Name'!A:A,Table14_3[[#All],[Title]])</f>
        <v>Ms</v>
      </c>
      <c r="C584" s="32" t="str" cm="1">
        <f t="array" ref="C584">_xlfn.XLOOKUP(_xlfn.SINGLE(A:A),'Customer Name'!A:A,Table14_3[[#All],[First Name]])</f>
        <v>Benjamina C</v>
      </c>
      <c r="D584" s="32" t="str" cm="1">
        <f t="array" ref="D584">_xlfn.XLOOKUP(_xlfn.SINGLE(A:A),'Customer Name'!A:A,Table14_3[[#All],[Last Name]])</f>
        <v>Bambauer</v>
      </c>
      <c r="E584" s="32">
        <f>_xlfn.XLOOKUP(A:A,'Medical Examination'!A:A,'Medical Examination'!B:B)</f>
        <v>51.72</v>
      </c>
      <c r="F584" s="32">
        <f>_xlfn.XLOOKUP(A:A,'Medical Examination'!A:A,'Medical Examination'!C:C)</f>
        <v>5.09</v>
      </c>
      <c r="G584" s="33" t="str">
        <f>_xlfn.XLOOKUP(A:A,'Medical Examination'!A:A,'Medical Examination'!D:D)</f>
        <v>No</v>
      </c>
      <c r="H584" s="33" t="str">
        <f>_xlfn.XLOOKUP(A:A,'Medical Examination'!A:A,'Medical Examination'!E:E)</f>
        <v>No</v>
      </c>
      <c r="I584" s="33" t="str">
        <f>_xlfn.XLOOKUP(A:A,'Medical Examination'!A:A,'Medical Examination'!F:F)</f>
        <v>No</v>
      </c>
      <c r="J584" s="33">
        <f>_xlfn.XLOOKUP(A:A,'Medical Examination'!A:A,'Medical Examination'!G:G)</f>
        <v>0</v>
      </c>
      <c r="K584" s="33" t="str">
        <f>_xlfn.XLOOKUP(A:A,'Medical Examination'!A:A,'Medical Examination'!H:H)</f>
        <v>No</v>
      </c>
      <c r="L584" s="32" t="str">
        <f>_xlfn.XLOOKUP(A:A,'Medical Examination'!A:A,'Medical Examination'!I:I)</f>
        <v>Obesity</v>
      </c>
      <c r="M584" s="31" t="str">
        <f>_xlfn.XLOOKUP(A:A,'Medical Examination'!A:A,'Medical Examination'!J:J)</f>
        <v>Normal</v>
      </c>
      <c r="N584" s="34">
        <f>_xlfn.XLOOKUP(Healthcare!A:A,Table4_2[Customer ID],Table4_2[Date of Birth])</f>
        <v>29418</v>
      </c>
      <c r="O584" s="35">
        <f>_xlfn.XLOOKUP(A:A,Table4_2[Customer ID],Table4_2[Charges])</f>
        <v>16990.55</v>
      </c>
      <c r="P584" s="33" t="str">
        <f>_xlfn.XLOOKUP(A:A,Table4_2[Customer ID],Table4_2[Hospital tier])</f>
        <v>tier - 2</v>
      </c>
      <c r="Q584" s="33" t="str">
        <f>_xlfn.XLOOKUP(A:A,'Hospital details'!A:A,'Hospital details'!F:F)</f>
        <v>tier - 3</v>
      </c>
      <c r="R584" s="33" t="str">
        <f>_xlfn.XLOOKUP(Healthcare!A:A,'Hospital details'!A:A,'Hospital details'!G:G)</f>
        <v>R1012</v>
      </c>
      <c r="S584" s="36">
        <f>_xlfn.XLOOKUP(A:A,'Hospital details'!A:A,'Hospital details'!H:H)</f>
        <v>42</v>
      </c>
      <c r="T584" s="8"/>
    </row>
    <row r="585" spans="1:20" ht="18" x14ac:dyDescent="0.35">
      <c r="A585" s="37" t="s">
        <v>589</v>
      </c>
      <c r="B585" s="31" t="str" cm="1">
        <f t="array" ref="B585">_xlfn.XLOOKUP(_xlfn.SINGLE(A:A),'Customer Name'!A:A,Table14_3[[#All],[Title]])</f>
        <v>Mr</v>
      </c>
      <c r="C585" s="32" t="str" cm="1">
        <f t="array" ref="C585">_xlfn.XLOOKUP(_xlfn.SINGLE(A:A),'Customer Name'!A:A,Table14_3[[#All],[First Name]])</f>
        <v>Christopher</v>
      </c>
      <c r="D585" s="32" t="str" cm="1">
        <f t="array" ref="D585">_xlfn.XLOOKUP(_xlfn.SINGLE(A:A),'Customer Name'!A:A,Table14_3[[#All],[Last Name]])</f>
        <v>Mertz</v>
      </c>
      <c r="E585" s="32">
        <f>_xlfn.XLOOKUP(A:A,'Medical Examination'!A:A,'Medical Examination'!B:B)</f>
        <v>48.59</v>
      </c>
      <c r="F585" s="32">
        <f>_xlfn.XLOOKUP(A:A,'Medical Examination'!A:A,'Medical Examination'!C:C)</f>
        <v>5.57</v>
      </c>
      <c r="G585" s="33" t="str">
        <f>_xlfn.XLOOKUP(A:A,'Medical Examination'!A:A,'Medical Examination'!D:D)</f>
        <v>No</v>
      </c>
      <c r="H585" s="33" t="str">
        <f>_xlfn.XLOOKUP(A:A,'Medical Examination'!A:A,'Medical Examination'!E:E)</f>
        <v>No</v>
      </c>
      <c r="I585" s="33" t="str">
        <f>_xlfn.XLOOKUP(A:A,'Medical Examination'!A:A,'Medical Examination'!F:F)</f>
        <v>No</v>
      </c>
      <c r="J585" s="33">
        <f>_xlfn.XLOOKUP(A:A,'Medical Examination'!A:A,'Medical Examination'!G:G)</f>
        <v>0</v>
      </c>
      <c r="K585" s="33" t="str">
        <f>_xlfn.XLOOKUP(A:A,'Medical Examination'!A:A,'Medical Examination'!H:H)</f>
        <v>No</v>
      </c>
      <c r="L585" s="32" t="str">
        <f>_xlfn.XLOOKUP(A:A,'Medical Examination'!A:A,'Medical Examination'!I:I)</f>
        <v>Obesity</v>
      </c>
      <c r="M585" s="31" t="str">
        <f>_xlfn.XLOOKUP(A:A,'Medical Examination'!A:A,'Medical Examination'!J:J)</f>
        <v>Normal</v>
      </c>
      <c r="N585" s="34">
        <f>_xlfn.XLOOKUP(Healthcare!A:A,Table4_2[Customer ID],Table4_2[Date of Birth])</f>
        <v>28362</v>
      </c>
      <c r="O585" s="35">
        <f>_xlfn.XLOOKUP(A:A,Table4_2[Customer ID],Table4_2[Charges])</f>
        <v>16921.09</v>
      </c>
      <c r="P585" s="33" t="str">
        <f>_xlfn.XLOOKUP(A:A,Table4_2[Customer ID],Table4_2[Hospital tier])</f>
        <v>tier - 2</v>
      </c>
      <c r="Q585" s="33" t="str">
        <f>_xlfn.XLOOKUP(A:A,'Hospital details'!A:A,'Hospital details'!F:F)</f>
        <v>tier - 3</v>
      </c>
      <c r="R585" s="33" t="str">
        <f>_xlfn.XLOOKUP(Healthcare!A:A,'Hospital details'!A:A,'Hospital details'!G:G)</f>
        <v>R1023</v>
      </c>
      <c r="S585" s="36">
        <f>_xlfn.XLOOKUP(A:A,'Hospital details'!A:A,'Hospital details'!H:H)</f>
        <v>45</v>
      </c>
      <c r="T585" s="8"/>
    </row>
    <row r="586" spans="1:20" ht="18" x14ac:dyDescent="0.35">
      <c r="A586" s="37" t="s">
        <v>590</v>
      </c>
      <c r="B586" s="31" t="str" cm="1">
        <f t="array" ref="B586">_xlfn.XLOOKUP(_xlfn.SINGLE(A:A),'Customer Name'!A:A,Table14_3[[#All],[Title]])</f>
        <v>Mr</v>
      </c>
      <c r="C586" s="32" t="str" cm="1">
        <f t="array" ref="C586">_xlfn.XLOOKUP(_xlfn.SINGLE(A:A),'Customer Name'!A:A,Table14_3[[#All],[First Name]])</f>
        <v>Alison B</v>
      </c>
      <c r="D586" s="32" t="str" cm="1">
        <f t="array" ref="D586">_xlfn.XLOOKUP(_xlfn.SINGLE(A:A),'Customer Name'!A:A,Table14_3[[#All],[Last Name]])</f>
        <v>Mason</v>
      </c>
      <c r="E586" s="32">
        <f>_xlfn.XLOOKUP(A:A,'Medical Examination'!A:A,'Medical Examination'!B:B)</f>
        <v>45.18</v>
      </c>
      <c r="F586" s="32">
        <f>_xlfn.XLOOKUP(A:A,'Medical Examination'!A:A,'Medical Examination'!C:C)</f>
        <v>10.87</v>
      </c>
      <c r="G586" s="33" t="str">
        <f>_xlfn.XLOOKUP(A:A,'Medical Examination'!A:A,'Medical Examination'!D:D)</f>
        <v>No</v>
      </c>
      <c r="H586" s="33" t="str">
        <f>_xlfn.XLOOKUP(A:A,'Medical Examination'!A:A,'Medical Examination'!E:E)</f>
        <v>No</v>
      </c>
      <c r="I586" s="33" t="str">
        <f>_xlfn.XLOOKUP(A:A,'Medical Examination'!A:A,'Medical Examination'!F:F)</f>
        <v>No</v>
      </c>
      <c r="J586" s="33">
        <f>_xlfn.XLOOKUP(A:A,'Medical Examination'!A:A,'Medical Examination'!G:G)</f>
        <v>0</v>
      </c>
      <c r="K586" s="33" t="str">
        <f>_xlfn.XLOOKUP(A:A,'Medical Examination'!A:A,'Medical Examination'!H:H)</f>
        <v>No</v>
      </c>
      <c r="L586" s="32" t="str">
        <f>_xlfn.XLOOKUP(A:A,'Medical Examination'!A:A,'Medical Examination'!I:I)</f>
        <v>Obesity</v>
      </c>
      <c r="M586" s="31" t="str">
        <f>_xlfn.XLOOKUP(A:A,'Medical Examination'!A:A,'Medical Examination'!J:J)</f>
        <v>Diabetic</v>
      </c>
      <c r="N586" s="34">
        <f>_xlfn.XLOOKUP(Healthcare!A:A,Table4_2[Customer ID],Table4_2[Date of Birth])</f>
        <v>25132</v>
      </c>
      <c r="O586" s="35">
        <f>_xlfn.XLOOKUP(A:A,Table4_2[Customer ID],Table4_2[Charges])</f>
        <v>16903.5</v>
      </c>
      <c r="P586" s="33" t="str">
        <f>_xlfn.XLOOKUP(A:A,Table4_2[Customer ID],Table4_2[Hospital tier])</f>
        <v>tier - 2</v>
      </c>
      <c r="Q586" s="33" t="str">
        <f>_xlfn.XLOOKUP(A:A,'Hospital details'!A:A,'Hospital details'!F:F)</f>
        <v>tier - 3</v>
      </c>
      <c r="R586" s="33" t="str">
        <f>_xlfn.XLOOKUP(Healthcare!A:A,'Hospital details'!A:A,'Hospital details'!G:G)</f>
        <v>R1012</v>
      </c>
      <c r="S586" s="36">
        <f>_xlfn.XLOOKUP(A:A,'Hospital details'!A:A,'Hospital details'!H:H)</f>
        <v>54</v>
      </c>
      <c r="T586" s="8"/>
    </row>
    <row r="587" spans="1:20" ht="18" x14ac:dyDescent="0.35">
      <c r="A587" s="37" t="s">
        <v>591</v>
      </c>
      <c r="B587" s="31" t="str" cm="1">
        <f t="array" ref="B587">_xlfn.XLOOKUP(_xlfn.SINGLE(A:A),'Customer Name'!A:A,Table14_3[[#All],[Title]])</f>
        <v>Ms</v>
      </c>
      <c r="C587" s="32" t="str" cm="1">
        <f t="array" ref="C587">_xlfn.XLOOKUP(_xlfn.SINGLE(A:A),'Customer Name'!A:A,Table14_3[[#All],[First Name]])</f>
        <v>Caroline</v>
      </c>
      <c r="D587" s="32" t="str" cm="1">
        <f t="array" ref="D587">_xlfn.XLOOKUP(_xlfn.SINGLE(A:A),'Customer Name'!A:A,Table14_3[[#All],[Last Name]])</f>
        <v>Rotich</v>
      </c>
      <c r="E587" s="32">
        <f>_xlfn.XLOOKUP(A:A,'Medical Examination'!A:A,'Medical Examination'!B:B)</f>
        <v>27.9</v>
      </c>
      <c r="F587" s="32">
        <f>_xlfn.XLOOKUP(A:A,'Medical Examination'!A:A,'Medical Examination'!C:C)</f>
        <v>6.02</v>
      </c>
      <c r="G587" s="33" t="str">
        <f>_xlfn.XLOOKUP(A:A,'Medical Examination'!A:A,'Medical Examination'!D:D)</f>
        <v>No</v>
      </c>
      <c r="H587" s="33" t="str">
        <f>_xlfn.XLOOKUP(A:A,'Medical Examination'!A:A,'Medical Examination'!E:E)</f>
        <v>No</v>
      </c>
      <c r="I587" s="33" t="str">
        <f>_xlfn.XLOOKUP(A:A,'Medical Examination'!A:A,'Medical Examination'!F:F)</f>
        <v>Yes</v>
      </c>
      <c r="J587" s="33">
        <f>_xlfn.XLOOKUP(A:A,'Medical Examination'!A:A,'Medical Examination'!G:G)</f>
        <v>1</v>
      </c>
      <c r="K587" s="33" t="str">
        <f>_xlfn.XLOOKUP(A:A,'Medical Examination'!A:A,'Medical Examination'!H:H)</f>
        <v>yes</v>
      </c>
      <c r="L587" s="32" t="str">
        <f>_xlfn.XLOOKUP(A:A,'Medical Examination'!A:A,'Medical Examination'!I:I)</f>
        <v>Overweight</v>
      </c>
      <c r="M587" s="31" t="str">
        <f>_xlfn.XLOOKUP(A:A,'Medical Examination'!A:A,'Medical Examination'!J:J)</f>
        <v>Prediabetic</v>
      </c>
      <c r="N587" s="34">
        <f>_xlfn.XLOOKUP(Healthcare!A:A,Table4_2[Customer ID],Table4_2[Date of Birth])</f>
        <v>37874</v>
      </c>
      <c r="O587" s="35">
        <f>_xlfn.XLOOKUP(A:A,Table4_2[Customer ID],Table4_2[Charges])</f>
        <v>16884.919999999998</v>
      </c>
      <c r="P587" s="33" t="str">
        <f>_xlfn.XLOOKUP(A:A,Table4_2[Customer ID],Table4_2[Hospital tier])</f>
        <v>tier - 2</v>
      </c>
      <c r="Q587" s="33" t="str">
        <f>_xlfn.XLOOKUP(A:A,'Hospital details'!A:A,'Hospital details'!F:F)</f>
        <v>tier - 2</v>
      </c>
      <c r="R587" s="33" t="str">
        <f>_xlfn.XLOOKUP(Healthcare!A:A,'Hospital details'!A:A,'Hospital details'!G:G)</f>
        <v>R1011</v>
      </c>
      <c r="S587" s="36">
        <f>_xlfn.XLOOKUP(A:A,'Hospital details'!A:A,'Hospital details'!H:H)</f>
        <v>19</v>
      </c>
      <c r="T587" s="8"/>
    </row>
    <row r="588" spans="1:20" ht="18" x14ac:dyDescent="0.35">
      <c r="A588" s="37" t="s">
        <v>592</v>
      </c>
      <c r="B588" s="31" t="str" cm="1">
        <f t="array" ref="B588">_xlfn.XLOOKUP(_xlfn.SINGLE(A:A),'Customer Name'!A:A,Table14_3[[#All],[Title]])</f>
        <v>Mr</v>
      </c>
      <c r="C588" s="32" t="str" cm="1">
        <f t="array" ref="C588">_xlfn.XLOOKUP(_xlfn.SINGLE(A:A),'Customer Name'!A:A,Table14_3[[#All],[First Name]])</f>
        <v>Alexis N</v>
      </c>
      <c r="D588" s="32" t="str" cm="1">
        <f t="array" ref="D588">_xlfn.XLOOKUP(_xlfn.SINGLE(A:A),'Customer Name'!A:A,Table14_3[[#All],[Last Name]])</f>
        <v>Fetzer</v>
      </c>
      <c r="E588" s="32">
        <f>_xlfn.XLOOKUP(A:A,'Medical Examination'!A:A,'Medical Examination'!B:B)</f>
        <v>51.33</v>
      </c>
      <c r="F588" s="32">
        <f>_xlfn.XLOOKUP(A:A,'Medical Examination'!A:A,'Medical Examination'!C:C)</f>
        <v>7</v>
      </c>
      <c r="G588" s="33" t="str">
        <f>_xlfn.XLOOKUP(A:A,'Medical Examination'!A:A,'Medical Examination'!D:D)</f>
        <v>No</v>
      </c>
      <c r="H588" s="33" t="str">
        <f>_xlfn.XLOOKUP(A:A,'Medical Examination'!A:A,'Medical Examination'!E:E)</f>
        <v>No</v>
      </c>
      <c r="I588" s="33" t="str">
        <f>_xlfn.XLOOKUP(A:A,'Medical Examination'!A:A,'Medical Examination'!F:F)</f>
        <v>No</v>
      </c>
      <c r="J588" s="33">
        <f>_xlfn.XLOOKUP(A:A,'Medical Examination'!A:A,'Medical Examination'!G:G)</f>
        <v>0</v>
      </c>
      <c r="K588" s="33" t="str">
        <f>_xlfn.XLOOKUP(A:A,'Medical Examination'!A:A,'Medical Examination'!H:H)</f>
        <v>No</v>
      </c>
      <c r="L588" s="32" t="str">
        <f>_xlfn.XLOOKUP(A:A,'Medical Examination'!A:A,'Medical Examination'!I:I)</f>
        <v>Obesity</v>
      </c>
      <c r="M588" s="31" t="str">
        <f>_xlfn.XLOOKUP(A:A,'Medical Examination'!A:A,'Medical Examination'!J:J)</f>
        <v>Diabetic</v>
      </c>
      <c r="N588" s="34">
        <f>_xlfn.XLOOKUP(Healthcare!A:A,Table4_2[Customer ID],Table4_2[Date of Birth])</f>
        <v>27249</v>
      </c>
      <c r="O588" s="35">
        <f>_xlfn.XLOOKUP(A:A,Table4_2[Customer ID],Table4_2[Charges])</f>
        <v>16841.32</v>
      </c>
      <c r="P588" s="33" t="str">
        <f>_xlfn.XLOOKUP(A:A,Table4_2[Customer ID],Table4_2[Hospital tier])</f>
        <v>tier - 2</v>
      </c>
      <c r="Q588" s="33" t="str">
        <f>_xlfn.XLOOKUP(A:A,'Hospital details'!A:A,'Hospital details'!F:F)</f>
        <v>tier - 3</v>
      </c>
      <c r="R588" s="33" t="str">
        <f>_xlfn.XLOOKUP(Healthcare!A:A,'Hospital details'!A:A,'Hospital details'!G:G)</f>
        <v>R1011</v>
      </c>
      <c r="S588" s="36">
        <f>_xlfn.XLOOKUP(A:A,'Hospital details'!A:A,'Hospital details'!H:H)</f>
        <v>48</v>
      </c>
      <c r="T588" s="8"/>
    </row>
    <row r="589" spans="1:20" ht="18" x14ac:dyDescent="0.35">
      <c r="A589" s="37" t="s">
        <v>593</v>
      </c>
      <c r="B589" s="31" t="str" cm="1">
        <f t="array" ref="B589">_xlfn.XLOOKUP(_xlfn.SINGLE(A:A),'Customer Name'!A:A,Table14_3[[#All],[Title]])</f>
        <v>Mr</v>
      </c>
      <c r="C589" s="32" t="str" cm="1">
        <f t="array" ref="C589">_xlfn.XLOOKUP(_xlfn.SINGLE(A:A),'Customer Name'!A:A,Table14_3[[#All],[First Name]])</f>
        <v>Shanda L</v>
      </c>
      <c r="D589" s="32" t="str" cm="1">
        <f t="array" ref="D589">_xlfn.XLOOKUP(_xlfn.SINGLE(A:A),'Customer Name'!A:A,Table14_3[[#All],[Last Name]])</f>
        <v>Mattis</v>
      </c>
      <c r="E589" s="32">
        <f>_xlfn.XLOOKUP(A:A,'Medical Examination'!A:A,'Medical Examination'!B:B)</f>
        <v>30.59</v>
      </c>
      <c r="F589" s="32">
        <f>_xlfn.XLOOKUP(A:A,'Medical Examination'!A:A,'Medical Examination'!C:C)</f>
        <v>5.56</v>
      </c>
      <c r="G589" s="33" t="str">
        <f>_xlfn.XLOOKUP(A:A,'Medical Examination'!A:A,'Medical Examination'!D:D)</f>
        <v>yes</v>
      </c>
      <c r="H589" s="33" t="str">
        <f>_xlfn.XLOOKUP(A:A,'Medical Examination'!A:A,'Medical Examination'!E:E)</f>
        <v>No</v>
      </c>
      <c r="I589" s="33" t="str">
        <f>_xlfn.XLOOKUP(A:A,'Medical Examination'!A:A,'Medical Examination'!F:F)</f>
        <v>No</v>
      </c>
      <c r="J589" s="33">
        <f>_xlfn.XLOOKUP(A:A,'Medical Examination'!A:A,'Medical Examination'!G:G)</f>
        <v>1</v>
      </c>
      <c r="K589" s="33" t="str">
        <f>_xlfn.XLOOKUP(A:A,'Medical Examination'!A:A,'Medical Examination'!H:H)</f>
        <v>No</v>
      </c>
      <c r="L589" s="32" t="str">
        <f>_xlfn.XLOOKUP(A:A,'Medical Examination'!A:A,'Medical Examination'!I:I)</f>
        <v>Obesity</v>
      </c>
      <c r="M589" s="31" t="str">
        <f>_xlfn.XLOOKUP(A:A,'Medical Examination'!A:A,'Medical Examination'!J:J)</f>
        <v>Normal</v>
      </c>
      <c r="N589" s="34">
        <f>_xlfn.XLOOKUP(Healthcare!A:A,Table4_2[Customer ID],Table4_2[Date of Birth])</f>
        <v>34991</v>
      </c>
      <c r="O589" s="35">
        <f>_xlfn.XLOOKUP(A:A,Table4_2[Customer ID],Table4_2[Charges])</f>
        <v>16796.41</v>
      </c>
      <c r="P589" s="33" t="str">
        <f>_xlfn.XLOOKUP(A:A,Table4_2[Customer ID],Table4_2[Hospital tier])</f>
        <v>tier - 2</v>
      </c>
      <c r="Q589" s="33" t="str">
        <f>_xlfn.XLOOKUP(A:A,'Hospital details'!A:A,'Hospital details'!F:F)</f>
        <v>tier - 3</v>
      </c>
      <c r="R589" s="33" t="str">
        <f>_xlfn.XLOOKUP(Healthcare!A:A,'Hospital details'!A:A,'Hospital details'!G:G)</f>
        <v>R1024</v>
      </c>
      <c r="S589" s="36">
        <f>_xlfn.XLOOKUP(A:A,'Hospital details'!A:A,'Hospital details'!H:H)</f>
        <v>27</v>
      </c>
      <c r="T589" s="8"/>
    </row>
    <row r="590" spans="1:20" ht="18" x14ac:dyDescent="0.35">
      <c r="A590" s="37" t="s">
        <v>594</v>
      </c>
      <c r="B590" s="31" t="str" cm="1">
        <f t="array" ref="B590">_xlfn.XLOOKUP(_xlfn.SINGLE(A:A),'Customer Name'!A:A,Table14_3[[#All],[Title]])</f>
        <v>Ms</v>
      </c>
      <c r="C590" s="32" t="str" cm="1">
        <f t="array" ref="C590">_xlfn.XLOOKUP(_xlfn.SINGLE(A:A),'Customer Name'!A:A,Table14_3[[#All],[First Name]])</f>
        <v>Lacey</v>
      </c>
      <c r="D590" s="32" t="str" cm="1">
        <f t="array" ref="D590">_xlfn.XLOOKUP(_xlfn.SINGLE(A:A),'Customer Name'!A:A,Table14_3[[#All],[Last Name]])</f>
        <v>Cochran</v>
      </c>
      <c r="E590" s="32">
        <f>_xlfn.XLOOKUP(A:A,'Medical Examination'!A:A,'Medical Examination'!B:B)</f>
        <v>39.229999999999997</v>
      </c>
      <c r="F590" s="32">
        <f>_xlfn.XLOOKUP(A:A,'Medical Examination'!A:A,'Medical Examination'!C:C)</f>
        <v>8.4499999999999993</v>
      </c>
      <c r="G590" s="33" t="str">
        <f>_xlfn.XLOOKUP(A:A,'Medical Examination'!A:A,'Medical Examination'!D:D)</f>
        <v>No</v>
      </c>
      <c r="H590" s="33" t="str">
        <f>_xlfn.XLOOKUP(A:A,'Medical Examination'!A:A,'Medical Examination'!E:E)</f>
        <v>No</v>
      </c>
      <c r="I590" s="33" t="str">
        <f>_xlfn.XLOOKUP(A:A,'Medical Examination'!A:A,'Medical Examination'!F:F)</f>
        <v>No</v>
      </c>
      <c r="J590" s="33">
        <f>_xlfn.XLOOKUP(A:A,'Medical Examination'!A:A,'Medical Examination'!G:G)</f>
        <v>0</v>
      </c>
      <c r="K590" s="33" t="str">
        <f>_xlfn.XLOOKUP(A:A,'Medical Examination'!A:A,'Medical Examination'!H:H)</f>
        <v>No</v>
      </c>
      <c r="L590" s="32" t="str">
        <f>_xlfn.XLOOKUP(A:A,'Medical Examination'!A:A,'Medical Examination'!I:I)</f>
        <v>Obesity</v>
      </c>
      <c r="M590" s="31" t="str">
        <f>_xlfn.XLOOKUP(A:A,'Medical Examination'!A:A,'Medical Examination'!J:J)</f>
        <v>Diabetic</v>
      </c>
      <c r="N590" s="34">
        <f>_xlfn.XLOOKUP(Healthcare!A:A,Table4_2[Customer ID],Table4_2[Date of Birth])</f>
        <v>22856</v>
      </c>
      <c r="O590" s="35">
        <f>_xlfn.XLOOKUP(A:A,Table4_2[Customer ID],Table4_2[Charges])</f>
        <v>16779.400000000001</v>
      </c>
      <c r="P590" s="33" t="str">
        <f>_xlfn.XLOOKUP(A:A,Table4_2[Customer ID],Table4_2[Hospital tier])</f>
        <v>tier - 2</v>
      </c>
      <c r="Q590" s="33" t="str">
        <f>_xlfn.XLOOKUP(A:A,'Hospital details'!A:A,'Hospital details'!F:F)</f>
        <v>tier - 2</v>
      </c>
      <c r="R590" s="33" t="str">
        <f>_xlfn.XLOOKUP(Healthcare!A:A,'Hospital details'!A:A,'Hospital details'!G:G)</f>
        <v>R1026</v>
      </c>
      <c r="S590" s="36">
        <f>_xlfn.XLOOKUP(A:A,'Hospital details'!A:A,'Hospital details'!H:H)</f>
        <v>60</v>
      </c>
      <c r="T590" s="8"/>
    </row>
    <row r="591" spans="1:20" ht="18" x14ac:dyDescent="0.35">
      <c r="A591" s="37" t="s">
        <v>595</v>
      </c>
      <c r="B591" s="31" t="str" cm="1">
        <f t="array" ref="B591">_xlfn.XLOOKUP(_xlfn.SINGLE(A:A),'Customer Name'!A:A,Table14_3[[#All],[Title]])</f>
        <v>Ms</v>
      </c>
      <c r="C591" s="32" t="str" cm="1">
        <f t="array" ref="C591">_xlfn.XLOOKUP(_xlfn.SINGLE(A:A),'Customer Name'!A:A,Table14_3[[#All],[First Name]])</f>
        <v>Laurette</v>
      </c>
      <c r="D591" s="32" t="str" cm="1">
        <f t="array" ref="D591">_xlfn.XLOOKUP(_xlfn.SINGLE(A:A),'Customer Name'!A:A,Table14_3[[#All],[Last Name]])</f>
        <v>Balinsky</v>
      </c>
      <c r="E591" s="32">
        <f>_xlfn.XLOOKUP(A:A,'Medical Examination'!A:A,'Medical Examination'!B:B)</f>
        <v>19.094999999999999</v>
      </c>
      <c r="F591" s="32">
        <f>_xlfn.XLOOKUP(A:A,'Medical Examination'!A:A,'Medical Examination'!C:C)</f>
        <v>6.19</v>
      </c>
      <c r="G591" s="33" t="str">
        <f>_xlfn.XLOOKUP(A:A,'Medical Examination'!A:A,'Medical Examination'!D:D)</f>
        <v>No</v>
      </c>
      <c r="H591" s="33" t="str">
        <f>_xlfn.XLOOKUP(A:A,'Medical Examination'!A:A,'Medical Examination'!E:E)</f>
        <v>No</v>
      </c>
      <c r="I591" s="33" t="str">
        <f>_xlfn.XLOOKUP(A:A,'Medical Examination'!A:A,'Medical Examination'!F:F)</f>
        <v>No</v>
      </c>
      <c r="J591" s="33">
        <f>_xlfn.XLOOKUP(A:A,'Medical Examination'!A:A,'Medical Examination'!G:G)</f>
        <v>0</v>
      </c>
      <c r="K591" s="33" t="str">
        <f>_xlfn.XLOOKUP(A:A,'Medical Examination'!A:A,'Medical Examination'!H:H)</f>
        <v>yes</v>
      </c>
      <c r="L591" s="32" t="str">
        <f>_xlfn.XLOOKUP(A:A,'Medical Examination'!A:A,'Medical Examination'!I:I)</f>
        <v>Normal Weight</v>
      </c>
      <c r="M591" s="31" t="str">
        <f>_xlfn.XLOOKUP(A:A,'Medical Examination'!A:A,'Medical Examination'!J:J)</f>
        <v>Prediabetic</v>
      </c>
      <c r="N591" s="34">
        <f>_xlfn.XLOOKUP(Healthcare!A:A,Table4_2[Customer ID],Table4_2[Date of Birth])</f>
        <v>32774</v>
      </c>
      <c r="O591" s="35">
        <f>_xlfn.XLOOKUP(A:A,Table4_2[Customer ID],Table4_2[Charges])</f>
        <v>16776.3</v>
      </c>
      <c r="P591" s="33" t="str">
        <f>_xlfn.XLOOKUP(A:A,Table4_2[Customer ID],Table4_2[Hospital tier])</f>
        <v>tier - 2</v>
      </c>
      <c r="Q591" s="33" t="str">
        <f>_xlfn.XLOOKUP(A:A,'Hospital details'!A:A,'Hospital details'!F:F)</f>
        <v>tier - 2</v>
      </c>
      <c r="R591" s="33" t="str">
        <f>_xlfn.XLOOKUP(Healthcare!A:A,'Hospital details'!A:A,'Hospital details'!G:G)</f>
        <v>R1024</v>
      </c>
      <c r="S591" s="36">
        <f>_xlfn.XLOOKUP(A:A,'Hospital details'!A:A,'Hospital details'!H:H)</f>
        <v>33</v>
      </c>
      <c r="T591" s="8"/>
    </row>
    <row r="592" spans="1:20" ht="18" x14ac:dyDescent="0.35">
      <c r="A592" s="37" t="s">
        <v>596</v>
      </c>
      <c r="B592" s="31" t="str" cm="1">
        <f t="array" ref="B592">_xlfn.XLOOKUP(_xlfn.SINGLE(A:A),'Customer Name'!A:A,Table14_3[[#All],[Title]])</f>
        <v>Mr</v>
      </c>
      <c r="C592" s="32" t="str" cm="1">
        <f t="array" ref="C592">_xlfn.XLOOKUP(_xlfn.SINGLE(A:A),'Customer Name'!A:A,Table14_3[[#All],[First Name]])</f>
        <v>Jason</v>
      </c>
      <c r="D592" s="32" t="str" cm="1">
        <f t="array" ref="D592">_xlfn.XLOOKUP(_xlfn.SINGLE(A:A),'Customer Name'!A:A,Table14_3[[#All],[Last Name]])</f>
        <v>Reilly</v>
      </c>
      <c r="E592" s="32">
        <f>_xlfn.XLOOKUP(A:A,'Medical Examination'!A:A,'Medical Examination'!B:B)</f>
        <v>49.72</v>
      </c>
      <c r="F592" s="32">
        <f>_xlfn.XLOOKUP(A:A,'Medical Examination'!A:A,'Medical Examination'!C:C)</f>
        <v>7.71</v>
      </c>
      <c r="G592" s="33" t="str">
        <f>_xlfn.XLOOKUP(A:A,'Medical Examination'!A:A,'Medical Examination'!D:D)</f>
        <v>No</v>
      </c>
      <c r="H592" s="33" t="str">
        <f>_xlfn.XLOOKUP(A:A,'Medical Examination'!A:A,'Medical Examination'!E:E)</f>
        <v>No</v>
      </c>
      <c r="I592" s="33" t="str">
        <f>_xlfn.XLOOKUP(A:A,'Medical Examination'!A:A,'Medical Examination'!F:F)</f>
        <v>No</v>
      </c>
      <c r="J592" s="33">
        <f>_xlfn.XLOOKUP(A:A,'Medical Examination'!A:A,'Medical Examination'!G:G)</f>
        <v>0</v>
      </c>
      <c r="K592" s="33" t="str">
        <f>_xlfn.XLOOKUP(A:A,'Medical Examination'!A:A,'Medical Examination'!H:H)</f>
        <v>No</v>
      </c>
      <c r="L592" s="32" t="str">
        <f>_xlfn.XLOOKUP(A:A,'Medical Examination'!A:A,'Medical Examination'!I:I)</f>
        <v>Obesity</v>
      </c>
      <c r="M592" s="31" t="str">
        <f>_xlfn.XLOOKUP(A:A,'Medical Examination'!A:A,'Medical Examination'!J:J)</f>
        <v>Diabetic</v>
      </c>
      <c r="N592" s="34">
        <f>_xlfn.XLOOKUP(Healthcare!A:A,Table4_2[Customer ID],Table4_2[Date of Birth])</f>
        <v>27269</v>
      </c>
      <c r="O592" s="35">
        <f>_xlfn.XLOOKUP(A:A,Table4_2[Customer ID],Table4_2[Charges])</f>
        <v>16770.990000000002</v>
      </c>
      <c r="P592" s="33" t="str">
        <f>_xlfn.XLOOKUP(A:A,Table4_2[Customer ID],Table4_2[Hospital tier])</f>
        <v>tier - 2</v>
      </c>
      <c r="Q592" s="33" t="str">
        <f>_xlfn.XLOOKUP(A:A,'Hospital details'!A:A,'Hospital details'!F:F)</f>
        <v>tier - 1</v>
      </c>
      <c r="R592" s="33" t="str">
        <f>_xlfn.XLOOKUP(Healthcare!A:A,'Hospital details'!A:A,'Hospital details'!G:G)</f>
        <v>R1012</v>
      </c>
      <c r="S592" s="36">
        <f>_xlfn.XLOOKUP(A:A,'Hospital details'!A:A,'Hospital details'!H:H)</f>
        <v>48</v>
      </c>
      <c r="T592" s="8"/>
    </row>
    <row r="593" spans="1:20" ht="18" x14ac:dyDescent="0.35">
      <c r="A593" s="37" t="s">
        <v>597</v>
      </c>
      <c r="B593" s="31" t="str" cm="1">
        <f t="array" ref="B593">_xlfn.XLOOKUP(_xlfn.SINGLE(A:A),'Customer Name'!A:A,Table14_3[[#All],[Title]])</f>
        <v>Mr</v>
      </c>
      <c r="C593" s="32" t="str" cm="1">
        <f t="array" ref="C593">_xlfn.XLOOKUP(_xlfn.SINGLE(A:A),'Customer Name'!A:A,Table14_3[[#All],[First Name]])</f>
        <v>Mary</v>
      </c>
      <c r="D593" s="32" t="str" cm="1">
        <f t="array" ref="D593">_xlfn.XLOOKUP(_xlfn.SINGLE(A:A),'Customer Name'!A:A,Table14_3[[#All],[Last Name]])</f>
        <v>Johnson</v>
      </c>
      <c r="E593" s="32">
        <f>_xlfn.XLOOKUP(A:A,'Medical Examination'!A:A,'Medical Examination'!B:B)</f>
        <v>21.754999999999999</v>
      </c>
      <c r="F593" s="32">
        <f>_xlfn.XLOOKUP(A:A,'Medical Examination'!A:A,'Medical Examination'!C:C)</f>
        <v>4.63</v>
      </c>
      <c r="G593" s="33" t="str">
        <f>_xlfn.XLOOKUP(A:A,'Medical Examination'!A:A,'Medical Examination'!D:D)</f>
        <v>No</v>
      </c>
      <c r="H593" s="33" t="str">
        <f>_xlfn.XLOOKUP(A:A,'Medical Examination'!A:A,'Medical Examination'!E:E)</f>
        <v>No</v>
      </c>
      <c r="I593" s="33" t="str">
        <f>_xlfn.XLOOKUP(A:A,'Medical Examination'!A:A,'Medical Examination'!F:F)</f>
        <v>Yes</v>
      </c>
      <c r="J593" s="33">
        <f>_xlfn.XLOOKUP(A:A,'Medical Examination'!A:A,'Medical Examination'!G:G)</f>
        <v>1</v>
      </c>
      <c r="K593" s="33" t="str">
        <f>_xlfn.XLOOKUP(A:A,'Medical Examination'!A:A,'Medical Examination'!H:H)</f>
        <v>yes</v>
      </c>
      <c r="L593" s="32" t="str">
        <f>_xlfn.XLOOKUP(A:A,'Medical Examination'!A:A,'Medical Examination'!I:I)</f>
        <v>Normal Weight</v>
      </c>
      <c r="M593" s="31" t="str">
        <f>_xlfn.XLOOKUP(A:A,'Medical Examination'!A:A,'Medical Examination'!J:J)</f>
        <v>Normal</v>
      </c>
      <c r="N593" s="34">
        <f>_xlfn.XLOOKUP(Healthcare!A:A,Table4_2[Customer ID],Table4_2[Date of Birth])</f>
        <v>34278</v>
      </c>
      <c r="O593" s="35">
        <f>_xlfn.XLOOKUP(A:A,Table4_2[Customer ID],Table4_2[Charges])</f>
        <v>16657.72</v>
      </c>
      <c r="P593" s="33" t="str">
        <f>_xlfn.XLOOKUP(A:A,Table4_2[Customer ID],Table4_2[Hospital tier])</f>
        <v>tier - 2</v>
      </c>
      <c r="Q593" s="33" t="str">
        <f>_xlfn.XLOOKUP(A:A,'Hospital details'!A:A,'Hospital details'!F:F)</f>
        <v>tier - 1</v>
      </c>
      <c r="R593" s="33" t="str">
        <f>_xlfn.XLOOKUP(Healthcare!A:A,'Hospital details'!A:A,'Hospital details'!G:G)</f>
        <v>R1024</v>
      </c>
      <c r="S593" s="36">
        <f>_xlfn.XLOOKUP(A:A,'Hospital details'!A:A,'Hospital details'!H:H)</f>
        <v>29</v>
      </c>
      <c r="T593" s="8"/>
    </row>
    <row r="594" spans="1:20" ht="18" x14ac:dyDescent="0.35">
      <c r="A594" s="37" t="s">
        <v>598</v>
      </c>
      <c r="B594" s="31" t="str" cm="1">
        <f t="array" ref="B594">_xlfn.XLOOKUP(_xlfn.SINGLE(A:A),'Customer Name'!A:A,Table14_3[[#All],[Title]])</f>
        <v>Ms</v>
      </c>
      <c r="C594" s="32" t="str" cm="1">
        <f t="array" ref="C594">_xlfn.XLOOKUP(_xlfn.SINGLE(A:A),'Customer Name'!A:A,Table14_3[[#All],[First Name]])</f>
        <v>Kati A</v>
      </c>
      <c r="D594" s="32" t="str" cm="1">
        <f t="array" ref="D594">_xlfn.XLOOKUP(_xlfn.SINGLE(A:A),'Customer Name'!A:A,Table14_3[[#All],[Last Name]])</f>
        <v>Petry</v>
      </c>
      <c r="E594" s="32">
        <f>_xlfn.XLOOKUP(A:A,'Medical Examination'!A:A,'Medical Examination'!B:B)</f>
        <v>48.39</v>
      </c>
      <c r="F594" s="32">
        <f>_xlfn.XLOOKUP(A:A,'Medical Examination'!A:A,'Medical Examination'!C:C)</f>
        <v>4.6100000000000003</v>
      </c>
      <c r="G594" s="33" t="str">
        <f>_xlfn.XLOOKUP(A:A,'Medical Examination'!A:A,'Medical Examination'!D:D)</f>
        <v>No</v>
      </c>
      <c r="H594" s="33" t="str">
        <f>_xlfn.XLOOKUP(A:A,'Medical Examination'!A:A,'Medical Examination'!E:E)</f>
        <v>No</v>
      </c>
      <c r="I594" s="33" t="str">
        <f>_xlfn.XLOOKUP(A:A,'Medical Examination'!A:A,'Medical Examination'!F:F)</f>
        <v>No</v>
      </c>
      <c r="J594" s="33">
        <f>_xlfn.XLOOKUP(A:A,'Medical Examination'!A:A,'Medical Examination'!G:G)</f>
        <v>0</v>
      </c>
      <c r="K594" s="33" t="str">
        <f>_xlfn.XLOOKUP(A:A,'Medical Examination'!A:A,'Medical Examination'!H:H)</f>
        <v>No</v>
      </c>
      <c r="L594" s="32" t="str">
        <f>_xlfn.XLOOKUP(A:A,'Medical Examination'!A:A,'Medical Examination'!I:I)</f>
        <v>Obesity</v>
      </c>
      <c r="M594" s="31" t="str">
        <f>_xlfn.XLOOKUP(A:A,'Medical Examination'!A:A,'Medical Examination'!J:J)</f>
        <v>Normal</v>
      </c>
      <c r="N594" s="34">
        <f>_xlfn.XLOOKUP(Healthcare!A:A,Table4_2[Customer ID],Table4_2[Date of Birth])</f>
        <v>28393</v>
      </c>
      <c r="O594" s="35">
        <f>_xlfn.XLOOKUP(A:A,Table4_2[Customer ID],Table4_2[Charges])</f>
        <v>16631.61</v>
      </c>
      <c r="P594" s="33" t="str">
        <f>_xlfn.XLOOKUP(A:A,Table4_2[Customer ID],Table4_2[Hospital tier])</f>
        <v>tier - 2</v>
      </c>
      <c r="Q594" s="33" t="str">
        <f>_xlfn.XLOOKUP(A:A,'Hospital details'!A:A,'Hospital details'!F:F)</f>
        <v>tier - 1</v>
      </c>
      <c r="R594" s="33" t="str">
        <f>_xlfn.XLOOKUP(Healthcare!A:A,'Hospital details'!A:A,'Hospital details'!G:G)</f>
        <v>R1012</v>
      </c>
      <c r="S594" s="36">
        <f>_xlfn.XLOOKUP(A:A,'Hospital details'!A:A,'Hospital details'!H:H)</f>
        <v>45</v>
      </c>
      <c r="T594" s="8"/>
    </row>
    <row r="595" spans="1:20" ht="18" x14ac:dyDescent="0.35">
      <c r="A595" s="37" t="s">
        <v>599</v>
      </c>
      <c r="B595" s="31" t="str" cm="1">
        <f t="array" ref="B595">_xlfn.XLOOKUP(_xlfn.SINGLE(A:A),'Customer Name'!A:A,Table14_3[[#All],[Title]])</f>
        <v>Mr</v>
      </c>
      <c r="C595" s="32" t="str" cm="1">
        <f t="array" ref="C595">_xlfn.XLOOKUP(_xlfn.SINGLE(A:A),'Customer Name'!A:A,Table14_3[[#All],[First Name]])</f>
        <v>Kelly J</v>
      </c>
      <c r="D595" s="32" t="str" cm="1">
        <f t="array" ref="D595">_xlfn.XLOOKUP(_xlfn.SINGLE(A:A),'Customer Name'!A:A,Table14_3[[#All],[Last Name]])</f>
        <v>Laleman</v>
      </c>
      <c r="E595" s="32">
        <f>_xlfn.XLOOKUP(A:A,'Medical Examination'!A:A,'Medical Examination'!B:B)</f>
        <v>47.15</v>
      </c>
      <c r="F595" s="32">
        <f>_xlfn.XLOOKUP(A:A,'Medical Examination'!A:A,'Medical Examination'!C:C)</f>
        <v>9.5299999999999994</v>
      </c>
      <c r="G595" s="33" t="str">
        <f>_xlfn.XLOOKUP(A:A,'Medical Examination'!A:A,'Medical Examination'!D:D)</f>
        <v>yes</v>
      </c>
      <c r="H595" s="33" t="str">
        <f>_xlfn.XLOOKUP(A:A,'Medical Examination'!A:A,'Medical Examination'!E:E)</f>
        <v>No</v>
      </c>
      <c r="I595" s="33" t="str">
        <f>_xlfn.XLOOKUP(A:A,'Medical Examination'!A:A,'Medical Examination'!F:F)</f>
        <v>No</v>
      </c>
      <c r="J595" s="33">
        <f>_xlfn.XLOOKUP(A:A,'Medical Examination'!A:A,'Medical Examination'!G:G)</f>
        <v>1</v>
      </c>
      <c r="K595" s="33" t="str">
        <f>_xlfn.XLOOKUP(A:A,'Medical Examination'!A:A,'Medical Examination'!H:H)</f>
        <v>No</v>
      </c>
      <c r="L595" s="32" t="str">
        <f>_xlfn.XLOOKUP(A:A,'Medical Examination'!A:A,'Medical Examination'!I:I)</f>
        <v>Obesity</v>
      </c>
      <c r="M595" s="31" t="str">
        <f>_xlfn.XLOOKUP(A:A,'Medical Examination'!A:A,'Medical Examination'!J:J)</f>
        <v>Diabetic</v>
      </c>
      <c r="N595" s="34">
        <f>_xlfn.XLOOKUP(Healthcare!A:A,Table4_2[Customer ID],Table4_2[Date of Birth])</f>
        <v>27599</v>
      </c>
      <c r="O595" s="35">
        <f>_xlfn.XLOOKUP(A:A,Table4_2[Customer ID],Table4_2[Charges])</f>
        <v>16602.18</v>
      </c>
      <c r="P595" s="33" t="str">
        <f>_xlfn.XLOOKUP(A:A,Table4_2[Customer ID],Table4_2[Hospital tier])</f>
        <v>tier - 2</v>
      </c>
      <c r="Q595" s="33" t="str">
        <f>_xlfn.XLOOKUP(A:A,'Hospital details'!A:A,'Hospital details'!F:F)</f>
        <v>tier - 1</v>
      </c>
      <c r="R595" s="33" t="str">
        <f>_xlfn.XLOOKUP(Healthcare!A:A,'Hospital details'!A:A,'Hospital details'!G:G)</f>
        <v>R1026</v>
      </c>
      <c r="S595" s="36">
        <f>_xlfn.XLOOKUP(A:A,'Hospital details'!A:A,'Hospital details'!H:H)</f>
        <v>47</v>
      </c>
      <c r="T595" s="8"/>
    </row>
    <row r="596" spans="1:20" ht="18" x14ac:dyDescent="0.35">
      <c r="A596" s="37" t="s">
        <v>600</v>
      </c>
      <c r="B596" s="31" t="str" cm="1">
        <f t="array" ref="B596">_xlfn.XLOOKUP(_xlfn.SINGLE(A:A),'Customer Name'!A:A,Table14_3[[#All],[Title]])</f>
        <v>Mr</v>
      </c>
      <c r="C596" s="32" t="str" cm="1">
        <f t="array" ref="C596">_xlfn.XLOOKUP(_xlfn.SINGLE(A:A),'Customer Name'!A:A,Table14_3[[#All],[First Name]])</f>
        <v>Greer D</v>
      </c>
      <c r="D596" s="32" t="str" cm="1">
        <f t="array" ref="D596">_xlfn.XLOOKUP(_xlfn.SINGLE(A:A),'Customer Name'!A:A,Table14_3[[#All],[Last Name]])</f>
        <v>Colby</v>
      </c>
      <c r="E596" s="32">
        <f>_xlfn.XLOOKUP(A:A,'Medical Examination'!A:A,'Medical Examination'!B:B)</f>
        <v>47.59</v>
      </c>
      <c r="F596" s="32">
        <f>_xlfn.XLOOKUP(A:A,'Medical Examination'!A:A,'Medical Examination'!C:C)</f>
        <v>11.43</v>
      </c>
      <c r="G596" s="33" t="str">
        <f>_xlfn.XLOOKUP(A:A,'Medical Examination'!A:A,'Medical Examination'!D:D)</f>
        <v>yes</v>
      </c>
      <c r="H596" s="33" t="str">
        <f>_xlfn.XLOOKUP(A:A,'Medical Examination'!A:A,'Medical Examination'!E:E)</f>
        <v>No</v>
      </c>
      <c r="I596" s="33" t="str">
        <f>_xlfn.XLOOKUP(A:A,'Medical Examination'!A:A,'Medical Examination'!F:F)</f>
        <v>No</v>
      </c>
      <c r="J596" s="33">
        <f>_xlfn.XLOOKUP(A:A,'Medical Examination'!A:A,'Medical Examination'!G:G)</f>
        <v>2</v>
      </c>
      <c r="K596" s="33" t="str">
        <f>_xlfn.XLOOKUP(A:A,'Medical Examination'!A:A,'Medical Examination'!H:H)</f>
        <v>No</v>
      </c>
      <c r="L596" s="32" t="str">
        <f>_xlfn.XLOOKUP(A:A,'Medical Examination'!A:A,'Medical Examination'!I:I)</f>
        <v>Obesity</v>
      </c>
      <c r="M596" s="31" t="str">
        <f>_xlfn.XLOOKUP(A:A,'Medical Examination'!A:A,'Medical Examination'!J:J)</f>
        <v>Diabetic</v>
      </c>
      <c r="N596" s="34">
        <f>_xlfn.XLOOKUP(Healthcare!A:A,Table4_2[Customer ID],Table4_2[Date of Birth])</f>
        <v>25759</v>
      </c>
      <c r="O596" s="35">
        <f>_xlfn.XLOOKUP(A:A,Table4_2[Customer ID],Table4_2[Charges])</f>
        <v>16600.16</v>
      </c>
      <c r="P596" s="33" t="str">
        <f>_xlfn.XLOOKUP(A:A,Table4_2[Customer ID],Table4_2[Hospital tier])</f>
        <v>tier - 2</v>
      </c>
      <c r="Q596" s="33" t="str">
        <f>_xlfn.XLOOKUP(A:A,'Hospital details'!A:A,'Hospital details'!F:F)</f>
        <v>tier - 2</v>
      </c>
      <c r="R596" s="33" t="str">
        <f>_xlfn.XLOOKUP(Healthcare!A:A,'Hospital details'!A:A,'Hospital details'!G:G)</f>
        <v>R1011</v>
      </c>
      <c r="S596" s="36">
        <f>_xlfn.XLOOKUP(A:A,'Hospital details'!A:A,'Hospital details'!H:H)</f>
        <v>52</v>
      </c>
      <c r="T596" s="8"/>
    </row>
    <row r="597" spans="1:20" ht="18" x14ac:dyDescent="0.35">
      <c r="A597" s="37" t="s">
        <v>601</v>
      </c>
      <c r="B597" s="31" t="str" cm="1">
        <f t="array" ref="B597">_xlfn.XLOOKUP(_xlfn.SINGLE(A:A),'Customer Name'!A:A,Table14_3[[#All],[Title]])</f>
        <v>Ms</v>
      </c>
      <c r="C597" s="32" t="str" cm="1">
        <f t="array" ref="C597">_xlfn.XLOOKUP(_xlfn.SINGLE(A:A),'Customer Name'!A:A,Table14_3[[#All],[First Name]])</f>
        <v>Brent</v>
      </c>
      <c r="D597" s="32" t="str" cm="1">
        <f t="array" ref="D597">_xlfn.XLOOKUP(_xlfn.SINGLE(A:A),'Customer Name'!A:A,Table14_3[[#All],[Last Name]])</f>
        <v>Wathke</v>
      </c>
      <c r="E597" s="32">
        <f>_xlfn.XLOOKUP(A:A,'Medical Examination'!A:A,'Medical Examination'!B:B)</f>
        <v>39.81</v>
      </c>
      <c r="F597" s="32">
        <f>_xlfn.XLOOKUP(A:A,'Medical Examination'!A:A,'Medical Examination'!C:C)</f>
        <v>7.65</v>
      </c>
      <c r="G597" s="33" t="str">
        <f>_xlfn.XLOOKUP(A:A,'Medical Examination'!A:A,'Medical Examination'!D:D)</f>
        <v>yes</v>
      </c>
      <c r="H597" s="33" t="str">
        <f>_xlfn.XLOOKUP(A:A,'Medical Examination'!A:A,'Medical Examination'!E:E)</f>
        <v>No</v>
      </c>
      <c r="I597" s="33" t="str">
        <f>_xlfn.XLOOKUP(A:A,'Medical Examination'!A:A,'Medical Examination'!F:F)</f>
        <v>Yes</v>
      </c>
      <c r="J597" s="33">
        <f>_xlfn.XLOOKUP(A:A,'Medical Examination'!A:A,'Medical Examination'!G:G)</f>
        <v>1</v>
      </c>
      <c r="K597" s="33" t="str">
        <f>_xlfn.XLOOKUP(A:A,'Medical Examination'!A:A,'Medical Examination'!H:H)</f>
        <v>No</v>
      </c>
      <c r="L597" s="32" t="str">
        <f>_xlfn.XLOOKUP(A:A,'Medical Examination'!A:A,'Medical Examination'!I:I)</f>
        <v>Obesity</v>
      </c>
      <c r="M597" s="31" t="str">
        <f>_xlfn.XLOOKUP(A:A,'Medical Examination'!A:A,'Medical Examination'!J:J)</f>
        <v>Diabetic</v>
      </c>
      <c r="N597" s="34">
        <f>_xlfn.XLOOKUP(Healthcare!A:A,Table4_2[Customer ID],Table4_2[Date of Birth])</f>
        <v>23187</v>
      </c>
      <c r="O597" s="35">
        <f>_xlfn.XLOOKUP(A:A,Table4_2[Customer ID],Table4_2[Charges])</f>
        <v>16587.96</v>
      </c>
      <c r="P597" s="33" t="str">
        <f>_xlfn.XLOOKUP(A:A,Table4_2[Customer ID],Table4_2[Hospital tier])</f>
        <v>tier - 2</v>
      </c>
      <c r="Q597" s="33" t="str">
        <f>_xlfn.XLOOKUP(A:A,'Hospital details'!A:A,'Hospital details'!F:F)</f>
        <v>tier - 2</v>
      </c>
      <c r="R597" s="33" t="str">
        <f>_xlfn.XLOOKUP(Healthcare!A:A,'Hospital details'!A:A,'Hospital details'!G:G)</f>
        <v>R1023</v>
      </c>
      <c r="S597" s="36">
        <f>_xlfn.XLOOKUP(A:A,'Hospital details'!A:A,'Hospital details'!H:H)</f>
        <v>59</v>
      </c>
      <c r="T597" s="8"/>
    </row>
    <row r="598" spans="1:20" ht="18" x14ac:dyDescent="0.35">
      <c r="A598" s="37" t="s">
        <v>602</v>
      </c>
      <c r="B598" s="31" t="str" cm="1">
        <f t="array" ref="B598">_xlfn.XLOOKUP(_xlfn.SINGLE(A:A),'Customer Name'!A:A,Table14_3[[#All],[Title]])</f>
        <v>Mr</v>
      </c>
      <c r="C598" s="32" t="str" cm="1">
        <f t="array" ref="C598">_xlfn.XLOOKUP(_xlfn.SINGLE(A:A),'Customer Name'!A:A,Table14_3[[#All],[First Name]])</f>
        <v>Eugene M</v>
      </c>
      <c r="D598" s="32" t="str" cm="1">
        <f t="array" ref="D598">_xlfn.XLOOKUP(_xlfn.SINGLE(A:A),'Customer Name'!A:A,Table14_3[[#All],[Last Name]])</f>
        <v>Daly</v>
      </c>
      <c r="E598" s="32">
        <f>_xlfn.XLOOKUP(A:A,'Medical Examination'!A:A,'Medical Examination'!B:B)</f>
        <v>31.02</v>
      </c>
      <c r="F598" s="32">
        <f>_xlfn.XLOOKUP(A:A,'Medical Examination'!A:A,'Medical Examination'!C:C)</f>
        <v>5.87</v>
      </c>
      <c r="G598" s="33" t="str">
        <f>_xlfn.XLOOKUP(A:A,'Medical Examination'!A:A,'Medical Examination'!D:D)</f>
        <v>yes</v>
      </c>
      <c r="H598" s="33" t="str">
        <f>_xlfn.XLOOKUP(A:A,'Medical Examination'!A:A,'Medical Examination'!E:E)</f>
        <v>No</v>
      </c>
      <c r="I598" s="33" t="str">
        <f>_xlfn.XLOOKUP(A:A,'Medical Examination'!A:A,'Medical Examination'!F:F)</f>
        <v>No</v>
      </c>
      <c r="J598" s="33">
        <f>_xlfn.XLOOKUP(A:A,'Medical Examination'!A:A,'Medical Examination'!G:G)</f>
        <v>0</v>
      </c>
      <c r="K598" s="33" t="str">
        <f>_xlfn.XLOOKUP(A:A,'Medical Examination'!A:A,'Medical Examination'!H:H)</f>
        <v>No</v>
      </c>
      <c r="L598" s="32" t="str">
        <f>_xlfn.XLOOKUP(A:A,'Medical Examination'!A:A,'Medical Examination'!I:I)</f>
        <v>Obesity</v>
      </c>
      <c r="M598" s="31" t="str">
        <f>_xlfn.XLOOKUP(A:A,'Medical Examination'!A:A,'Medical Examination'!J:J)</f>
        <v>Prediabetic</v>
      </c>
      <c r="N598" s="34">
        <f>_xlfn.XLOOKUP(Healthcare!A:A,Table4_2[Customer ID],Table4_2[Date of Birth])</f>
        <v>37067</v>
      </c>
      <c r="O598" s="35">
        <f>_xlfn.XLOOKUP(A:A,Table4_2[Customer ID],Table4_2[Charges])</f>
        <v>16586.5</v>
      </c>
      <c r="P598" s="33" t="str">
        <f>_xlfn.XLOOKUP(A:A,Table4_2[Customer ID],Table4_2[Hospital tier])</f>
        <v>tier - 2</v>
      </c>
      <c r="Q598" s="33" t="str">
        <f>_xlfn.XLOOKUP(A:A,'Hospital details'!A:A,'Hospital details'!F:F)</f>
        <v>tier - 1</v>
      </c>
      <c r="R598" s="33" t="str">
        <f>_xlfn.XLOOKUP(Healthcare!A:A,'Hospital details'!A:A,'Hospital details'!G:G)</f>
        <v>R1013</v>
      </c>
      <c r="S598" s="36">
        <f>_xlfn.XLOOKUP(A:A,'Hospital details'!A:A,'Hospital details'!H:H)</f>
        <v>21</v>
      </c>
      <c r="T598" s="8"/>
    </row>
    <row r="599" spans="1:20" ht="18" x14ac:dyDescent="0.35">
      <c r="A599" s="37" t="s">
        <v>603</v>
      </c>
      <c r="B599" s="31" t="str" cm="1">
        <f t="array" ref="B599">_xlfn.XLOOKUP(_xlfn.SINGLE(A:A),'Customer Name'!A:A,Table14_3[[#All],[Title]])</f>
        <v>Mr</v>
      </c>
      <c r="C599" s="32" t="str" cm="1">
        <f t="array" ref="C599">_xlfn.XLOOKUP(_xlfn.SINGLE(A:A),'Customer Name'!A:A,Table14_3[[#All],[First Name]])</f>
        <v>Erin D</v>
      </c>
      <c r="D599" s="32" t="str" cm="1">
        <f t="array" ref="D599">_xlfn.XLOOKUP(_xlfn.SINGLE(A:A),'Customer Name'!A:A,Table14_3[[#All],[Last Name]])</f>
        <v>Dillon</v>
      </c>
      <c r="E599" s="32">
        <f>_xlfn.XLOOKUP(A:A,'Medical Examination'!A:A,'Medical Examination'!B:B)</f>
        <v>24.75</v>
      </c>
      <c r="F599" s="32">
        <f>_xlfn.XLOOKUP(A:A,'Medical Examination'!A:A,'Medical Examination'!C:C)</f>
        <v>4.3600000000000003</v>
      </c>
      <c r="G599" s="33" t="str">
        <f>_xlfn.XLOOKUP(A:A,'Medical Examination'!A:A,'Medical Examination'!D:D)</f>
        <v>yes</v>
      </c>
      <c r="H599" s="33" t="str">
        <f>_xlfn.XLOOKUP(A:A,'Medical Examination'!A:A,'Medical Examination'!E:E)</f>
        <v>No</v>
      </c>
      <c r="I599" s="33" t="str">
        <f>_xlfn.XLOOKUP(A:A,'Medical Examination'!A:A,'Medical Examination'!F:F)</f>
        <v>No</v>
      </c>
      <c r="J599" s="33">
        <f>_xlfn.XLOOKUP(A:A,'Medical Examination'!A:A,'Medical Examination'!G:G)</f>
        <v>1</v>
      </c>
      <c r="K599" s="33" t="str">
        <f>_xlfn.XLOOKUP(A:A,'Medical Examination'!A:A,'Medical Examination'!H:H)</f>
        <v>yes</v>
      </c>
      <c r="L599" s="32" t="str">
        <f>_xlfn.XLOOKUP(A:A,'Medical Examination'!A:A,'Medical Examination'!I:I)</f>
        <v>Normal Weight</v>
      </c>
      <c r="M599" s="31" t="str">
        <f>_xlfn.XLOOKUP(A:A,'Medical Examination'!A:A,'Medical Examination'!J:J)</f>
        <v>Normal</v>
      </c>
      <c r="N599" s="34">
        <f>_xlfn.XLOOKUP(Healthcare!A:A,Table4_2[Customer ID],Table4_2[Date of Birth])</f>
        <v>35056</v>
      </c>
      <c r="O599" s="35">
        <f>_xlfn.XLOOKUP(A:A,Table4_2[Customer ID],Table4_2[Charges])</f>
        <v>16577.78</v>
      </c>
      <c r="P599" s="33" t="str">
        <f>_xlfn.XLOOKUP(A:A,Table4_2[Customer ID],Table4_2[Hospital tier])</f>
        <v>tier - 2</v>
      </c>
      <c r="Q599" s="33" t="str">
        <f>_xlfn.XLOOKUP(A:A,'Hospital details'!A:A,'Hospital details'!F:F)</f>
        <v>tier - 1</v>
      </c>
      <c r="R599" s="33" t="str">
        <f>_xlfn.XLOOKUP(Healthcare!A:A,'Hospital details'!A:A,'Hospital details'!G:G)</f>
        <v>R1013</v>
      </c>
      <c r="S599" s="36">
        <f>_xlfn.XLOOKUP(A:A,'Hospital details'!A:A,'Hospital details'!H:H)</f>
        <v>27</v>
      </c>
      <c r="T599" s="8"/>
    </row>
    <row r="600" spans="1:20" ht="18" x14ac:dyDescent="0.35">
      <c r="A600" s="37" t="s">
        <v>604</v>
      </c>
      <c r="B600" s="31" t="str" cm="1">
        <f t="array" ref="B600">_xlfn.XLOOKUP(_xlfn.SINGLE(A:A),'Customer Name'!A:A,Table14_3[[#All],[Title]])</f>
        <v>Ms</v>
      </c>
      <c r="C600" s="32" t="str" cm="1">
        <f t="array" ref="C600">_xlfn.XLOOKUP(_xlfn.SINGLE(A:A),'Customer Name'!A:A,Table14_3[[#All],[First Name]])</f>
        <v>Kamilla</v>
      </c>
      <c r="D600" s="32" t="str" cm="1">
        <f t="array" ref="D600">_xlfn.XLOOKUP(_xlfn.SINGLE(A:A),'Customer Name'!A:A,Table14_3[[#All],[Last Name]])</f>
        <v>Pontes</v>
      </c>
      <c r="E600" s="32">
        <f>_xlfn.XLOOKUP(A:A,'Medical Examination'!A:A,'Medical Examination'!B:B)</f>
        <v>30.114999999999998</v>
      </c>
      <c r="F600" s="32">
        <f>_xlfn.XLOOKUP(A:A,'Medical Examination'!A:A,'Medical Examination'!C:C)</f>
        <v>10.119999999999999</v>
      </c>
      <c r="G600" s="33" t="str">
        <f>_xlfn.XLOOKUP(A:A,'Medical Examination'!A:A,'Medical Examination'!D:D)</f>
        <v>No</v>
      </c>
      <c r="H600" s="33" t="str">
        <f>_xlfn.XLOOKUP(A:A,'Medical Examination'!A:A,'Medical Examination'!E:E)</f>
        <v>No</v>
      </c>
      <c r="I600" s="33" t="str">
        <f>_xlfn.XLOOKUP(A:A,'Medical Examination'!A:A,'Medical Examination'!F:F)</f>
        <v>No</v>
      </c>
      <c r="J600" s="33">
        <f>_xlfn.XLOOKUP(A:A,'Medical Examination'!A:A,'Medical Examination'!G:G)</f>
        <v>3</v>
      </c>
      <c r="K600" s="33" t="str">
        <f>_xlfn.XLOOKUP(A:A,'Medical Examination'!A:A,'Medical Examination'!H:H)</f>
        <v>No</v>
      </c>
      <c r="L600" s="32" t="str">
        <f>_xlfn.XLOOKUP(A:A,'Medical Examination'!A:A,'Medical Examination'!I:I)</f>
        <v>Obesity</v>
      </c>
      <c r="M600" s="31" t="str">
        <f>_xlfn.XLOOKUP(A:A,'Medical Examination'!A:A,'Medical Examination'!J:J)</f>
        <v>Diabetic</v>
      </c>
      <c r="N600" s="34">
        <f>_xlfn.XLOOKUP(Healthcare!A:A,Table4_2[Customer ID],Table4_2[Date of Birth])</f>
        <v>21468</v>
      </c>
      <c r="O600" s="35">
        <f>_xlfn.XLOOKUP(A:A,Table4_2[Customer ID],Table4_2[Charges])</f>
        <v>16455.71</v>
      </c>
      <c r="P600" s="33" t="str">
        <f>_xlfn.XLOOKUP(A:A,Table4_2[Customer ID],Table4_2[Hospital tier])</f>
        <v>tier - 2</v>
      </c>
      <c r="Q600" s="33" t="str">
        <f>_xlfn.XLOOKUP(A:A,'Hospital details'!A:A,'Hospital details'!F:F)</f>
        <v>tier - 2</v>
      </c>
      <c r="R600" s="33" t="str">
        <f>_xlfn.XLOOKUP(Healthcare!A:A,'Hospital details'!A:A,'Hospital details'!G:G)</f>
        <v>R1012</v>
      </c>
      <c r="S600" s="36">
        <f>_xlfn.XLOOKUP(A:A,'Hospital details'!A:A,'Hospital details'!H:H)</f>
        <v>64</v>
      </c>
      <c r="T600" s="8"/>
    </row>
    <row r="601" spans="1:20" ht="18" x14ac:dyDescent="0.35">
      <c r="A601" s="37" t="s">
        <v>605</v>
      </c>
      <c r="B601" s="31" t="str" cm="1">
        <f t="array" ref="B601">_xlfn.XLOOKUP(_xlfn.SINGLE(A:A),'Customer Name'!A:A,Table14_3[[#All],[Title]])</f>
        <v>Mr</v>
      </c>
      <c r="C601" s="32" t="str" cm="1">
        <f t="array" ref="C601">_xlfn.XLOOKUP(_xlfn.SINGLE(A:A),'Customer Name'!A:A,Table14_3[[#All],[First Name]])</f>
        <v>Wayne I</v>
      </c>
      <c r="D601" s="32" t="str" cm="1">
        <f t="array" ref="D601">_xlfn.XLOOKUP(_xlfn.SINGLE(A:A),'Customer Name'!A:A,Table14_3[[#All],[Last Name]])</f>
        <v>Spies</v>
      </c>
      <c r="E601" s="32">
        <f>_xlfn.XLOOKUP(A:A,'Medical Examination'!A:A,'Medical Examination'!B:B)</f>
        <v>26.03</v>
      </c>
      <c r="F601" s="32">
        <f>_xlfn.XLOOKUP(A:A,'Medical Examination'!A:A,'Medical Examination'!C:C)</f>
        <v>4.01</v>
      </c>
      <c r="G601" s="33" t="str">
        <f>_xlfn.XLOOKUP(A:A,'Medical Examination'!A:A,'Medical Examination'!D:D)</f>
        <v>No</v>
      </c>
      <c r="H601" s="33" t="str">
        <f>_xlfn.XLOOKUP(A:A,'Medical Examination'!A:A,'Medical Examination'!E:E)</f>
        <v>No</v>
      </c>
      <c r="I601" s="33" t="str">
        <f>_xlfn.XLOOKUP(A:A,'Medical Examination'!A:A,'Medical Examination'!F:F)</f>
        <v>Yes</v>
      </c>
      <c r="J601" s="33">
        <f>_xlfn.XLOOKUP(A:A,'Medical Examination'!A:A,'Medical Examination'!G:G)</f>
        <v>1</v>
      </c>
      <c r="K601" s="33" t="str">
        <f>_xlfn.XLOOKUP(A:A,'Medical Examination'!A:A,'Medical Examination'!H:H)</f>
        <v>yes</v>
      </c>
      <c r="L601" s="32" t="str">
        <f>_xlfn.XLOOKUP(A:A,'Medical Examination'!A:A,'Medical Examination'!I:I)</f>
        <v>Overweight</v>
      </c>
      <c r="M601" s="31" t="str">
        <f>_xlfn.XLOOKUP(A:A,'Medical Examination'!A:A,'Medical Examination'!J:J)</f>
        <v>Normal</v>
      </c>
      <c r="N601" s="34">
        <f>_xlfn.XLOOKUP(Healthcare!A:A,Table4_2[Customer ID],Table4_2[Date of Birth])</f>
        <v>37975</v>
      </c>
      <c r="O601" s="35">
        <f>_xlfn.XLOOKUP(A:A,Table4_2[Customer ID],Table4_2[Charges])</f>
        <v>16450.89</v>
      </c>
      <c r="P601" s="33" t="str">
        <f>_xlfn.XLOOKUP(A:A,Table4_2[Customer ID],Table4_2[Hospital tier])</f>
        <v>tier - 2</v>
      </c>
      <c r="Q601" s="33" t="str">
        <f>_xlfn.XLOOKUP(A:A,'Hospital details'!A:A,'Hospital details'!F:F)</f>
        <v>tier - 1</v>
      </c>
      <c r="R601" s="33" t="str">
        <f>_xlfn.XLOOKUP(Healthcare!A:A,'Hospital details'!A:A,'Hospital details'!G:G)</f>
        <v>R1012</v>
      </c>
      <c r="S601" s="36">
        <f>_xlfn.XLOOKUP(A:A,'Hospital details'!A:A,'Hospital details'!H:H)</f>
        <v>19</v>
      </c>
      <c r="T601" s="8"/>
    </row>
    <row r="602" spans="1:20" ht="18" x14ac:dyDescent="0.35">
      <c r="A602" s="37" t="s">
        <v>606</v>
      </c>
      <c r="B602" s="31" t="str" cm="1">
        <f t="array" ref="B602">_xlfn.XLOOKUP(_xlfn.SINGLE(A:A),'Customer Name'!A:A,Table14_3[[#All],[Title]])</f>
        <v>Mr</v>
      </c>
      <c r="C602" s="32" t="str" cm="1">
        <f t="array" ref="C602">_xlfn.XLOOKUP(_xlfn.SINGLE(A:A),'Customer Name'!A:A,Table14_3[[#All],[First Name]])</f>
        <v>Tracy L</v>
      </c>
      <c r="D602" s="32" t="str" cm="1">
        <f t="array" ref="D602">_xlfn.XLOOKUP(_xlfn.SINGLE(A:A),'Customer Name'!A:A,Table14_3[[#All],[Last Name]])</f>
        <v>Greig</v>
      </c>
      <c r="E602" s="32">
        <f>_xlfn.XLOOKUP(A:A,'Medical Examination'!A:A,'Medical Examination'!B:B)</f>
        <v>20.045000000000002</v>
      </c>
      <c r="F602" s="32">
        <f>_xlfn.XLOOKUP(A:A,'Medical Examination'!A:A,'Medical Examination'!C:C)</f>
        <v>4.7699999999999996</v>
      </c>
      <c r="G602" s="33" t="str">
        <f>_xlfn.XLOOKUP(A:A,'Medical Examination'!A:A,'Medical Examination'!D:D)</f>
        <v>yes</v>
      </c>
      <c r="H602" s="33" t="str">
        <f>_xlfn.XLOOKUP(A:A,'Medical Examination'!A:A,'Medical Examination'!E:E)</f>
        <v>No</v>
      </c>
      <c r="I602" s="33" t="str">
        <f>_xlfn.XLOOKUP(A:A,'Medical Examination'!A:A,'Medical Examination'!F:F)</f>
        <v>No</v>
      </c>
      <c r="J602" s="33">
        <f>_xlfn.XLOOKUP(A:A,'Medical Examination'!A:A,'Medical Examination'!G:G)</f>
        <v>1</v>
      </c>
      <c r="K602" s="33" t="str">
        <f>_xlfn.XLOOKUP(A:A,'Medical Examination'!A:A,'Medical Examination'!H:H)</f>
        <v>yes</v>
      </c>
      <c r="L602" s="32" t="str">
        <f>_xlfn.XLOOKUP(A:A,'Medical Examination'!A:A,'Medical Examination'!I:I)</f>
        <v>Normal Weight</v>
      </c>
      <c r="M602" s="31" t="str">
        <f>_xlfn.XLOOKUP(A:A,'Medical Examination'!A:A,'Medical Examination'!J:J)</f>
        <v>Normal</v>
      </c>
      <c r="N602" s="34">
        <f>_xlfn.XLOOKUP(Healthcare!A:A,Table4_2[Customer ID],Table4_2[Date of Birth])</f>
        <v>34970</v>
      </c>
      <c r="O602" s="35">
        <f>_xlfn.XLOOKUP(A:A,Table4_2[Customer ID],Table4_2[Charges])</f>
        <v>16420.490000000002</v>
      </c>
      <c r="P602" s="33" t="str">
        <f>_xlfn.XLOOKUP(A:A,Table4_2[Customer ID],Table4_2[Hospital tier])</f>
        <v>tier - 2</v>
      </c>
      <c r="Q602" s="33" t="str">
        <f>_xlfn.XLOOKUP(A:A,'Hospital details'!A:A,'Hospital details'!F:F)</f>
        <v>tier - 3</v>
      </c>
      <c r="R602" s="33" t="str">
        <f>_xlfn.XLOOKUP(Healthcare!A:A,'Hospital details'!A:A,'Hospital details'!G:G)</f>
        <v>R1012</v>
      </c>
      <c r="S602" s="36">
        <f>_xlfn.XLOOKUP(A:A,'Hospital details'!A:A,'Hospital details'!H:H)</f>
        <v>27</v>
      </c>
      <c r="T602" s="8"/>
    </row>
    <row r="603" spans="1:20" ht="18" x14ac:dyDescent="0.35">
      <c r="A603" s="37" t="s">
        <v>607</v>
      </c>
      <c r="B603" s="31" t="str" cm="1">
        <f t="array" ref="B603">_xlfn.XLOOKUP(_xlfn.SINGLE(A:A),'Customer Name'!A:A,Table14_3[[#All],[Title]])</f>
        <v>Ms</v>
      </c>
      <c r="C603" s="32" t="str" cm="1">
        <f t="array" ref="C603">_xlfn.XLOOKUP(_xlfn.SINGLE(A:A),'Customer Name'!A:A,Table14_3[[#All],[First Name]])</f>
        <v>Heather</v>
      </c>
      <c r="D603" s="32" t="str" cm="1">
        <f t="array" ref="D603">_xlfn.XLOOKUP(_xlfn.SINGLE(A:A),'Customer Name'!A:A,Table14_3[[#All],[Last Name]])</f>
        <v>Scott</v>
      </c>
      <c r="E603" s="32">
        <f>_xlfn.XLOOKUP(A:A,'Medical Examination'!A:A,'Medical Examination'!B:B)</f>
        <v>40.24</v>
      </c>
      <c r="F603" s="32">
        <f>_xlfn.XLOOKUP(A:A,'Medical Examination'!A:A,'Medical Examination'!C:C)</f>
        <v>6.83</v>
      </c>
      <c r="G603" s="33" t="str">
        <f>_xlfn.XLOOKUP(A:A,'Medical Examination'!A:A,'Medical Examination'!D:D)</f>
        <v>No</v>
      </c>
      <c r="H603" s="33" t="str">
        <f>_xlfn.XLOOKUP(A:A,'Medical Examination'!A:A,'Medical Examination'!E:E)</f>
        <v>No</v>
      </c>
      <c r="I603" s="33" t="str">
        <f>_xlfn.XLOOKUP(A:A,'Medical Examination'!A:A,'Medical Examination'!F:F)</f>
        <v>No</v>
      </c>
      <c r="J603" s="33">
        <f>_xlfn.XLOOKUP(A:A,'Medical Examination'!A:A,'Medical Examination'!G:G)</f>
        <v>0</v>
      </c>
      <c r="K603" s="33" t="str">
        <f>_xlfn.XLOOKUP(A:A,'Medical Examination'!A:A,'Medical Examination'!H:H)</f>
        <v>No</v>
      </c>
      <c r="L603" s="32" t="str">
        <f>_xlfn.XLOOKUP(A:A,'Medical Examination'!A:A,'Medical Examination'!I:I)</f>
        <v>Obesity</v>
      </c>
      <c r="M603" s="31" t="str">
        <f>_xlfn.XLOOKUP(A:A,'Medical Examination'!A:A,'Medical Examination'!J:J)</f>
        <v>Diabetic</v>
      </c>
      <c r="N603" s="34">
        <f>_xlfn.XLOOKUP(Healthcare!A:A,Table4_2[Customer ID],Table4_2[Date of Birth])</f>
        <v>24081</v>
      </c>
      <c r="O603" s="35">
        <f>_xlfn.XLOOKUP(A:A,Table4_2[Customer ID],Table4_2[Charges])</f>
        <v>16351.42</v>
      </c>
      <c r="P603" s="33" t="str">
        <f>_xlfn.XLOOKUP(A:A,Table4_2[Customer ID],Table4_2[Hospital tier])</f>
        <v>tier - 2</v>
      </c>
      <c r="Q603" s="33" t="str">
        <f>_xlfn.XLOOKUP(A:A,'Hospital details'!A:A,'Hospital details'!F:F)</f>
        <v>tier - 3</v>
      </c>
      <c r="R603" s="33" t="str">
        <f>_xlfn.XLOOKUP(Healthcare!A:A,'Hospital details'!A:A,'Hospital details'!G:G)</f>
        <v>R1026</v>
      </c>
      <c r="S603" s="36">
        <f>_xlfn.XLOOKUP(A:A,'Hospital details'!A:A,'Hospital details'!H:H)</f>
        <v>57</v>
      </c>
      <c r="T603" s="8"/>
    </row>
    <row r="604" spans="1:20" ht="18" x14ac:dyDescent="0.35">
      <c r="A604" s="37" t="s">
        <v>608</v>
      </c>
      <c r="B604" s="31" t="str" cm="1">
        <f t="array" ref="B604">_xlfn.XLOOKUP(_xlfn.SINGLE(A:A),'Customer Name'!A:A,Table14_3[[#All],[Title]])</f>
        <v>Mr</v>
      </c>
      <c r="C604" s="32" t="str" cm="1">
        <f t="array" ref="C604">_xlfn.XLOOKUP(_xlfn.SINGLE(A:A),'Customer Name'!A:A,Table14_3[[#All],[First Name]])</f>
        <v>Megan C</v>
      </c>
      <c r="D604" s="32" t="str" cm="1">
        <f t="array" ref="D604">_xlfn.XLOOKUP(_xlfn.SINGLE(A:A),'Customer Name'!A:A,Table14_3[[#All],[Last Name]])</f>
        <v>Erlandson</v>
      </c>
      <c r="E604" s="32">
        <f>_xlfn.XLOOKUP(A:A,'Medical Examination'!A:A,'Medical Examination'!B:B)</f>
        <v>43.15</v>
      </c>
      <c r="F604" s="32">
        <f>_xlfn.XLOOKUP(A:A,'Medical Examination'!A:A,'Medical Examination'!C:C)</f>
        <v>6.14</v>
      </c>
      <c r="G604" s="33" t="str">
        <f>_xlfn.XLOOKUP(A:A,'Medical Examination'!A:A,'Medical Examination'!D:D)</f>
        <v>yes</v>
      </c>
      <c r="H604" s="33" t="str">
        <f>_xlfn.XLOOKUP(A:A,'Medical Examination'!A:A,'Medical Examination'!E:E)</f>
        <v>No</v>
      </c>
      <c r="I604" s="33" t="str">
        <f>_xlfn.XLOOKUP(A:A,'Medical Examination'!A:A,'Medical Examination'!F:F)</f>
        <v>Yes</v>
      </c>
      <c r="J604" s="33">
        <f>_xlfn.XLOOKUP(A:A,'Medical Examination'!A:A,'Medical Examination'!G:G)</f>
        <v>1</v>
      </c>
      <c r="K604" s="33" t="str">
        <f>_xlfn.XLOOKUP(A:A,'Medical Examination'!A:A,'Medical Examination'!H:H)</f>
        <v>No</v>
      </c>
      <c r="L604" s="32" t="str">
        <f>_xlfn.XLOOKUP(A:A,'Medical Examination'!A:A,'Medical Examination'!I:I)</f>
        <v>Obesity</v>
      </c>
      <c r="M604" s="31" t="str">
        <f>_xlfn.XLOOKUP(A:A,'Medical Examination'!A:A,'Medical Examination'!J:J)</f>
        <v>Prediabetic</v>
      </c>
      <c r="N604" s="34">
        <f>_xlfn.XLOOKUP(Healthcare!A:A,Table4_2[Customer ID],Table4_2[Date of Birth])</f>
        <v>25423</v>
      </c>
      <c r="O604" s="35">
        <f>_xlfn.XLOOKUP(A:A,Table4_2[Customer ID],Table4_2[Charges])</f>
        <v>16311.05</v>
      </c>
      <c r="P604" s="33" t="str">
        <f>_xlfn.XLOOKUP(A:A,Table4_2[Customer ID],Table4_2[Hospital tier])</f>
        <v>tier - 2</v>
      </c>
      <c r="Q604" s="33" t="str">
        <f>_xlfn.XLOOKUP(A:A,'Hospital details'!A:A,'Hospital details'!F:F)</f>
        <v>tier - 3</v>
      </c>
      <c r="R604" s="33" t="str">
        <f>_xlfn.XLOOKUP(Healthcare!A:A,'Hospital details'!A:A,'Hospital details'!G:G)</f>
        <v>R1026</v>
      </c>
      <c r="S604" s="36">
        <f>_xlfn.XLOOKUP(A:A,'Hospital details'!A:A,'Hospital details'!H:H)</f>
        <v>53</v>
      </c>
      <c r="T604" s="8"/>
    </row>
    <row r="605" spans="1:20" ht="18" x14ac:dyDescent="0.35">
      <c r="A605" s="37" t="s">
        <v>609</v>
      </c>
      <c r="B605" s="31" t="str" cm="1">
        <f t="array" ref="B605">_xlfn.XLOOKUP(_xlfn.SINGLE(A:A),'Customer Name'!A:A,Table14_3[[#All],[Title]])</f>
        <v>Ms</v>
      </c>
      <c r="C605" s="32" t="str" cm="1">
        <f t="array" ref="C605">_xlfn.XLOOKUP(_xlfn.SINGLE(A:A),'Customer Name'!A:A,Table14_3[[#All],[First Name]])</f>
        <v>Jonathan</v>
      </c>
      <c r="D605" s="32" t="str" cm="1">
        <f t="array" ref="D605">_xlfn.XLOOKUP(_xlfn.SINGLE(A:A),'Customer Name'!A:A,Table14_3[[#All],[Last Name]])</f>
        <v>Autrey</v>
      </c>
      <c r="E605" s="32">
        <f>_xlfn.XLOOKUP(A:A,'Medical Examination'!A:A,'Medical Examination'!B:B)</f>
        <v>27.7</v>
      </c>
      <c r="F605" s="32">
        <f>_xlfn.XLOOKUP(A:A,'Medical Examination'!A:A,'Medical Examination'!C:C)</f>
        <v>5.6</v>
      </c>
      <c r="G605" s="33" t="str">
        <f>_xlfn.XLOOKUP(A:A,'Medical Examination'!A:A,'Medical Examination'!D:D)</f>
        <v>No</v>
      </c>
      <c r="H605" s="33" t="str">
        <f>_xlfn.XLOOKUP(A:A,'Medical Examination'!A:A,'Medical Examination'!E:E)</f>
        <v>No</v>
      </c>
      <c r="I605" s="33" t="str">
        <f>_xlfn.XLOOKUP(A:A,'Medical Examination'!A:A,'Medical Examination'!F:F)</f>
        <v>Yes</v>
      </c>
      <c r="J605" s="33">
        <f>_xlfn.XLOOKUP(A:A,'Medical Examination'!A:A,'Medical Examination'!G:G)</f>
        <v>1</v>
      </c>
      <c r="K605" s="33" t="str">
        <f>_xlfn.XLOOKUP(A:A,'Medical Examination'!A:A,'Medical Examination'!H:H)</f>
        <v>yes</v>
      </c>
      <c r="L605" s="32" t="str">
        <f>_xlfn.XLOOKUP(A:A,'Medical Examination'!A:A,'Medical Examination'!I:I)</f>
        <v>Overweight</v>
      </c>
      <c r="M605" s="31" t="str">
        <f>_xlfn.XLOOKUP(A:A,'Medical Examination'!A:A,'Medical Examination'!J:J)</f>
        <v>Normal</v>
      </c>
      <c r="N605" s="34">
        <f>_xlfn.XLOOKUP(Healthcare!A:A,Table4_2[Customer ID],Table4_2[Date of Birth])</f>
        <v>37857</v>
      </c>
      <c r="O605" s="35">
        <f>_xlfn.XLOOKUP(A:A,Table4_2[Customer ID],Table4_2[Charges])</f>
        <v>16297.85</v>
      </c>
      <c r="P605" s="33" t="str">
        <f>_xlfn.XLOOKUP(A:A,Table4_2[Customer ID],Table4_2[Hospital tier])</f>
        <v>tier - 2</v>
      </c>
      <c r="Q605" s="33" t="str">
        <f>_xlfn.XLOOKUP(A:A,'Hospital details'!A:A,'Hospital details'!F:F)</f>
        <v>tier - 3</v>
      </c>
      <c r="R605" s="33" t="str">
        <f>_xlfn.XLOOKUP(Healthcare!A:A,'Hospital details'!A:A,'Hospital details'!G:G)</f>
        <v>R1011</v>
      </c>
      <c r="S605" s="36">
        <f>_xlfn.XLOOKUP(A:A,'Hospital details'!A:A,'Hospital details'!H:H)</f>
        <v>19</v>
      </c>
      <c r="T605" s="8"/>
    </row>
    <row r="606" spans="1:20" ht="18" x14ac:dyDescent="0.35">
      <c r="A606" s="37" t="s">
        <v>610</v>
      </c>
      <c r="B606" s="31" t="str" cm="1">
        <f t="array" ref="B606">_xlfn.XLOOKUP(_xlfn.SINGLE(A:A),'Customer Name'!A:A,Table14_3[[#All],[Title]])</f>
        <v>Mr</v>
      </c>
      <c r="C606" s="32" t="str" cm="1">
        <f t="array" ref="C606">_xlfn.XLOOKUP(_xlfn.SINGLE(A:A),'Customer Name'!A:A,Table14_3[[#All],[First Name]])</f>
        <v>Greg D</v>
      </c>
      <c r="D606" s="32" t="str" cm="1">
        <f t="array" ref="D606">_xlfn.XLOOKUP(_xlfn.SINGLE(A:A),'Customer Name'!A:A,Table14_3[[#All],[Last Name]])</f>
        <v>Alleman</v>
      </c>
      <c r="E606" s="32">
        <f>_xlfn.XLOOKUP(A:A,'Medical Examination'!A:A,'Medical Examination'!B:B)</f>
        <v>45.68</v>
      </c>
      <c r="F606" s="32">
        <f>_xlfn.XLOOKUP(A:A,'Medical Examination'!A:A,'Medical Examination'!C:C)</f>
        <v>4.8</v>
      </c>
      <c r="G606" s="33" t="str">
        <f>_xlfn.XLOOKUP(A:A,'Medical Examination'!A:A,'Medical Examination'!D:D)</f>
        <v>No</v>
      </c>
      <c r="H606" s="33" t="str">
        <f>_xlfn.XLOOKUP(A:A,'Medical Examination'!A:A,'Medical Examination'!E:E)</f>
        <v>No</v>
      </c>
      <c r="I606" s="33" t="str">
        <f>_xlfn.XLOOKUP(A:A,'Medical Examination'!A:A,'Medical Examination'!F:F)</f>
        <v>No</v>
      </c>
      <c r="J606" s="33">
        <f>_xlfn.XLOOKUP(A:A,'Medical Examination'!A:A,'Medical Examination'!G:G)</f>
        <v>2</v>
      </c>
      <c r="K606" s="33" t="str">
        <f>_xlfn.XLOOKUP(A:A,'Medical Examination'!A:A,'Medical Examination'!H:H)</f>
        <v>No</v>
      </c>
      <c r="L606" s="32" t="str">
        <f>_xlfn.XLOOKUP(A:A,'Medical Examination'!A:A,'Medical Examination'!I:I)</f>
        <v>Obesity</v>
      </c>
      <c r="M606" s="31" t="str">
        <f>_xlfn.XLOOKUP(A:A,'Medical Examination'!A:A,'Medical Examination'!J:J)</f>
        <v>Normal</v>
      </c>
      <c r="N606" s="34">
        <f>_xlfn.XLOOKUP(Healthcare!A:A,Table4_2[Customer ID],Table4_2[Date of Birth])</f>
        <v>26510</v>
      </c>
      <c r="O606" s="35">
        <f>_xlfn.XLOOKUP(A:A,Table4_2[Customer ID],Table4_2[Charges])</f>
        <v>16267.32</v>
      </c>
      <c r="P606" s="33" t="str">
        <f>_xlfn.XLOOKUP(A:A,Table4_2[Customer ID],Table4_2[Hospital tier])</f>
        <v>tier - 2</v>
      </c>
      <c r="Q606" s="33" t="str">
        <f>_xlfn.XLOOKUP(A:A,'Hospital details'!A:A,'Hospital details'!F:F)</f>
        <v>tier - 2</v>
      </c>
      <c r="R606" s="33" t="str">
        <f>_xlfn.XLOOKUP(Healthcare!A:A,'Hospital details'!A:A,'Hospital details'!G:G)</f>
        <v>R1023</v>
      </c>
      <c r="S606" s="36">
        <f>_xlfn.XLOOKUP(A:A,'Hospital details'!A:A,'Hospital details'!H:H)</f>
        <v>50</v>
      </c>
      <c r="T606" s="8"/>
    </row>
    <row r="607" spans="1:20" ht="18" x14ac:dyDescent="0.35">
      <c r="A607" s="37" t="s">
        <v>611</v>
      </c>
      <c r="B607" s="31" t="str" cm="1">
        <f t="array" ref="B607">_xlfn.XLOOKUP(_xlfn.SINGLE(A:A),'Customer Name'!A:A,Table14_3[[#All],[Title]])</f>
        <v>Mr</v>
      </c>
      <c r="C607" s="32" t="str" cm="1">
        <f t="array" ref="C607">_xlfn.XLOOKUP(_xlfn.SINGLE(A:A),'Customer Name'!A:A,Table14_3[[#All],[First Name]])</f>
        <v>Steven L</v>
      </c>
      <c r="D607" s="32" t="str" cm="1">
        <f t="array" ref="D607">_xlfn.XLOOKUP(_xlfn.SINGLE(A:A),'Customer Name'!A:A,Table14_3[[#All],[Last Name]])</f>
        <v>Michalski</v>
      </c>
      <c r="E607" s="32">
        <f>_xlfn.XLOOKUP(A:A,'Medical Examination'!A:A,'Medical Examination'!B:B)</f>
        <v>27.3</v>
      </c>
      <c r="F607" s="32">
        <f>_xlfn.XLOOKUP(A:A,'Medical Examination'!A:A,'Medical Examination'!C:C)</f>
        <v>11.89</v>
      </c>
      <c r="G607" s="33" t="str">
        <f>_xlfn.XLOOKUP(A:A,'Medical Examination'!A:A,'Medical Examination'!D:D)</f>
        <v>No</v>
      </c>
      <c r="H607" s="33" t="str">
        <f>_xlfn.XLOOKUP(A:A,'Medical Examination'!A:A,'Medical Examination'!E:E)</f>
        <v>No</v>
      </c>
      <c r="I607" s="33" t="str">
        <f>_xlfn.XLOOKUP(A:A,'Medical Examination'!A:A,'Medical Examination'!F:F)</f>
        <v>No</v>
      </c>
      <c r="J607" s="33">
        <f>_xlfn.XLOOKUP(A:A,'Medical Examination'!A:A,'Medical Examination'!G:G)</f>
        <v>0</v>
      </c>
      <c r="K607" s="33" t="str">
        <f>_xlfn.XLOOKUP(A:A,'Medical Examination'!A:A,'Medical Examination'!H:H)</f>
        <v>yes</v>
      </c>
      <c r="L607" s="32" t="str">
        <f>_xlfn.XLOOKUP(A:A,'Medical Examination'!A:A,'Medical Examination'!I:I)</f>
        <v>Overweight</v>
      </c>
      <c r="M607" s="31" t="str">
        <f>_xlfn.XLOOKUP(A:A,'Medical Examination'!A:A,'Medical Examination'!J:J)</f>
        <v>Diabetic</v>
      </c>
      <c r="N607" s="34">
        <f>_xlfn.XLOOKUP(Healthcare!A:A,Table4_2[Customer ID],Table4_2[Date of Birth])</f>
        <v>37507</v>
      </c>
      <c r="O607" s="35">
        <f>_xlfn.XLOOKUP(A:A,Table4_2[Customer ID],Table4_2[Charges])</f>
        <v>16232.85</v>
      </c>
      <c r="P607" s="33" t="str">
        <f>_xlfn.XLOOKUP(A:A,Table4_2[Customer ID],Table4_2[Hospital tier])</f>
        <v>tier - 2</v>
      </c>
      <c r="Q607" s="33" t="str">
        <f>_xlfn.XLOOKUP(A:A,'Hospital details'!A:A,'Hospital details'!F:F)</f>
        <v>tier - 1</v>
      </c>
      <c r="R607" s="33" t="str">
        <f>_xlfn.XLOOKUP(Healthcare!A:A,'Hospital details'!A:A,'Hospital details'!G:G)</f>
        <v>R1011</v>
      </c>
      <c r="S607" s="36">
        <f>_xlfn.XLOOKUP(A:A,'Hospital details'!A:A,'Hospital details'!H:H)</f>
        <v>20</v>
      </c>
      <c r="T607" s="8"/>
    </row>
    <row r="608" spans="1:20" ht="18" x14ac:dyDescent="0.35">
      <c r="A608" s="37" t="s">
        <v>612</v>
      </c>
      <c r="B608" s="31" t="str" cm="1">
        <f t="array" ref="B608">_xlfn.XLOOKUP(_xlfn.SINGLE(A:A),'Customer Name'!A:A,Table14_3[[#All],[Title]])</f>
        <v>Ms</v>
      </c>
      <c r="C608" s="32" t="str" cm="1">
        <f t="array" ref="C608">_xlfn.XLOOKUP(_xlfn.SINGLE(A:A),'Customer Name'!A:A,Table14_3[[#All],[First Name]])</f>
        <v>Gianfilippo</v>
      </c>
      <c r="D608" s="32" t="str" cm="1">
        <f t="array" ref="D608">_xlfn.XLOOKUP(_xlfn.SINGLE(A:A),'Customer Name'!A:A,Table14_3[[#All],[Last Name]])</f>
        <v>Grillo</v>
      </c>
      <c r="E608" s="32">
        <f>_xlfn.XLOOKUP(A:A,'Medical Examination'!A:A,'Medical Examination'!B:B)</f>
        <v>54.45</v>
      </c>
      <c r="F608" s="32">
        <f>_xlfn.XLOOKUP(A:A,'Medical Examination'!A:A,'Medical Examination'!C:C)</f>
        <v>4.7300000000000004</v>
      </c>
      <c r="G608" s="33" t="str">
        <f>_xlfn.XLOOKUP(A:A,'Medical Examination'!A:A,'Medical Examination'!D:D)</f>
        <v>yes</v>
      </c>
      <c r="H608" s="33" t="str">
        <f>_xlfn.XLOOKUP(A:A,'Medical Examination'!A:A,'Medical Examination'!E:E)</f>
        <v>No</v>
      </c>
      <c r="I608" s="33" t="str">
        <f>_xlfn.XLOOKUP(A:A,'Medical Examination'!A:A,'Medical Examination'!F:F)</f>
        <v>No</v>
      </c>
      <c r="J608" s="33">
        <f>_xlfn.XLOOKUP(A:A,'Medical Examination'!A:A,'Medical Examination'!G:G)</f>
        <v>1</v>
      </c>
      <c r="K608" s="33" t="str">
        <f>_xlfn.XLOOKUP(A:A,'Medical Examination'!A:A,'Medical Examination'!H:H)</f>
        <v>No</v>
      </c>
      <c r="L608" s="32" t="str">
        <f>_xlfn.XLOOKUP(A:A,'Medical Examination'!A:A,'Medical Examination'!I:I)</f>
        <v>Obesity</v>
      </c>
      <c r="M608" s="31" t="str">
        <f>_xlfn.XLOOKUP(A:A,'Medical Examination'!A:A,'Medical Examination'!J:J)</f>
        <v>Normal</v>
      </c>
      <c r="N608" s="34">
        <f>_xlfn.XLOOKUP(Healthcare!A:A,Table4_2[Customer ID],Table4_2[Date of Birth])</f>
        <v>32376</v>
      </c>
      <c r="O608" s="35">
        <f>_xlfn.XLOOKUP(A:A,Table4_2[Customer ID],Table4_2[Charges])</f>
        <v>16205.88</v>
      </c>
      <c r="P608" s="33" t="str">
        <f>_xlfn.XLOOKUP(A:A,Table4_2[Customer ID],Table4_2[Hospital tier])</f>
        <v>tier - 2</v>
      </c>
      <c r="Q608" s="33" t="str">
        <f>_xlfn.XLOOKUP(A:A,'Hospital details'!A:A,'Hospital details'!F:F)</f>
        <v>tier - 1</v>
      </c>
      <c r="R608" s="33" t="str">
        <f>_xlfn.XLOOKUP(Healthcare!A:A,'Hospital details'!A:A,'Hospital details'!G:G)</f>
        <v>R1012</v>
      </c>
      <c r="S608" s="36">
        <f>_xlfn.XLOOKUP(A:A,'Hospital details'!A:A,'Hospital details'!H:H)</f>
        <v>34</v>
      </c>
      <c r="T608" s="8"/>
    </row>
    <row r="609" spans="1:20" ht="18" x14ac:dyDescent="0.35">
      <c r="A609" s="37" t="s">
        <v>613</v>
      </c>
      <c r="B609" s="31" t="str" cm="1">
        <f t="array" ref="B609">_xlfn.XLOOKUP(_xlfn.SINGLE(A:A),'Customer Name'!A:A,Table14_3[[#All],[Title]])</f>
        <v>Mr</v>
      </c>
      <c r="C609" s="32" t="str" cm="1">
        <f t="array" ref="C609">_xlfn.XLOOKUP(_xlfn.SINGLE(A:A),'Customer Name'!A:A,Table14_3[[#All],[First Name]])</f>
        <v>Hector</v>
      </c>
      <c r="D609" s="32" t="str" cm="1">
        <f t="array" ref="D609">_xlfn.XLOOKUP(_xlfn.SINGLE(A:A),'Customer Name'!A:A,Table14_3[[#All],[Last Name]])</f>
        <v>Coronado</v>
      </c>
      <c r="E609" s="32">
        <f>_xlfn.XLOOKUP(A:A,'Medical Examination'!A:A,'Medical Examination'!B:B)</f>
        <v>54.43</v>
      </c>
      <c r="F609" s="32">
        <f>_xlfn.XLOOKUP(A:A,'Medical Examination'!A:A,'Medical Examination'!C:C)</f>
        <v>4.6100000000000003</v>
      </c>
      <c r="G609" s="33" t="str">
        <f>_xlfn.XLOOKUP(A:A,'Medical Examination'!A:A,'Medical Examination'!D:D)</f>
        <v>yes</v>
      </c>
      <c r="H609" s="33" t="str">
        <f>_xlfn.XLOOKUP(A:A,'Medical Examination'!A:A,'Medical Examination'!E:E)</f>
        <v>No</v>
      </c>
      <c r="I609" s="33" t="str">
        <f>_xlfn.XLOOKUP(A:A,'Medical Examination'!A:A,'Medical Examination'!F:F)</f>
        <v>No</v>
      </c>
      <c r="J609" s="33">
        <f>_xlfn.XLOOKUP(A:A,'Medical Examination'!A:A,'Medical Examination'!G:G)</f>
        <v>1</v>
      </c>
      <c r="K609" s="33" t="str">
        <f>_xlfn.XLOOKUP(A:A,'Medical Examination'!A:A,'Medical Examination'!H:H)</f>
        <v>No</v>
      </c>
      <c r="L609" s="32" t="str">
        <f>_xlfn.XLOOKUP(A:A,'Medical Examination'!A:A,'Medical Examination'!I:I)</f>
        <v>Obesity</v>
      </c>
      <c r="M609" s="31" t="str">
        <f>_xlfn.XLOOKUP(A:A,'Medical Examination'!A:A,'Medical Examination'!J:J)</f>
        <v>Normal</v>
      </c>
      <c r="N609" s="34">
        <f>_xlfn.XLOOKUP(Healthcare!A:A,Table4_2[Customer ID],Table4_2[Date of Birth])</f>
        <v>32361</v>
      </c>
      <c r="O609" s="35">
        <f>_xlfn.XLOOKUP(A:A,Table4_2[Customer ID],Table4_2[Charges])</f>
        <v>16199.1</v>
      </c>
      <c r="P609" s="33" t="str">
        <f>_xlfn.XLOOKUP(A:A,Table4_2[Customer ID],Table4_2[Hospital tier])</f>
        <v>tier - 2</v>
      </c>
      <c r="Q609" s="33" t="str">
        <f>_xlfn.XLOOKUP(A:A,'Hospital details'!A:A,'Hospital details'!F:F)</f>
        <v>tier - 2</v>
      </c>
      <c r="R609" s="33" t="str">
        <f>_xlfn.XLOOKUP(Healthcare!A:A,'Hospital details'!A:A,'Hospital details'!G:G)</f>
        <v>R1012</v>
      </c>
      <c r="S609" s="36">
        <f>_xlfn.XLOOKUP(A:A,'Hospital details'!A:A,'Hospital details'!H:H)</f>
        <v>34</v>
      </c>
      <c r="T609" s="8"/>
    </row>
    <row r="610" spans="1:20" ht="18" x14ac:dyDescent="0.35">
      <c r="A610" s="37" t="s">
        <v>614</v>
      </c>
      <c r="B610" s="31" t="str" cm="1">
        <f t="array" ref="B610">_xlfn.XLOOKUP(_xlfn.SINGLE(A:A),'Customer Name'!A:A,Table14_3[[#All],[Title]])</f>
        <v>Mr</v>
      </c>
      <c r="C610" s="32" t="str" cm="1">
        <f t="array" ref="C610">_xlfn.XLOOKUP(_xlfn.SINGLE(A:A),'Customer Name'!A:A,Table14_3[[#All],[First Name]])</f>
        <v>Mark W</v>
      </c>
      <c r="D610" s="32" t="str" cm="1">
        <f t="array" ref="D610">_xlfn.XLOOKUP(_xlfn.SINGLE(A:A),'Customer Name'!A:A,Table14_3[[#All],[Last Name]])</f>
        <v>Dewine</v>
      </c>
      <c r="E610" s="32">
        <f>_xlfn.XLOOKUP(A:A,'Medical Examination'!A:A,'Medical Examination'!B:B)</f>
        <v>48.01</v>
      </c>
      <c r="F610" s="32">
        <f>_xlfn.XLOOKUP(A:A,'Medical Examination'!A:A,'Medical Examination'!C:C)</f>
        <v>7.3</v>
      </c>
      <c r="G610" s="33" t="str">
        <f>_xlfn.XLOOKUP(A:A,'Medical Examination'!A:A,'Medical Examination'!D:D)</f>
        <v>No</v>
      </c>
      <c r="H610" s="33" t="str">
        <f>_xlfn.XLOOKUP(A:A,'Medical Examination'!A:A,'Medical Examination'!E:E)</f>
        <v>No</v>
      </c>
      <c r="I610" s="33" t="str">
        <f>_xlfn.XLOOKUP(A:A,'Medical Examination'!A:A,'Medical Examination'!F:F)</f>
        <v>No</v>
      </c>
      <c r="J610" s="33">
        <f>_xlfn.XLOOKUP(A:A,'Medical Examination'!A:A,'Medical Examination'!G:G)</f>
        <v>0</v>
      </c>
      <c r="K610" s="33" t="str">
        <f>_xlfn.XLOOKUP(A:A,'Medical Examination'!A:A,'Medical Examination'!H:H)</f>
        <v>No</v>
      </c>
      <c r="L610" s="32" t="str">
        <f>_xlfn.XLOOKUP(A:A,'Medical Examination'!A:A,'Medical Examination'!I:I)</f>
        <v>Obesity</v>
      </c>
      <c r="M610" s="31" t="str">
        <f>_xlfn.XLOOKUP(A:A,'Medical Examination'!A:A,'Medical Examination'!J:J)</f>
        <v>Diabetic</v>
      </c>
      <c r="N610" s="34">
        <f>_xlfn.XLOOKUP(Healthcare!A:A,Table4_2[Customer ID],Table4_2[Date of Birth])</f>
        <v>27283</v>
      </c>
      <c r="O610" s="35">
        <f>_xlfn.XLOOKUP(A:A,Table4_2[Customer ID],Table4_2[Charges])</f>
        <v>16190.97</v>
      </c>
      <c r="P610" s="33" t="str">
        <f>_xlfn.XLOOKUP(A:A,Table4_2[Customer ID],Table4_2[Hospital tier])</f>
        <v>tier - 2</v>
      </c>
      <c r="Q610" s="33" t="str">
        <f>_xlfn.XLOOKUP(A:A,'Hospital details'!A:A,'Hospital details'!F:F)</f>
        <v>tier - 3</v>
      </c>
      <c r="R610" s="33" t="str">
        <f>_xlfn.XLOOKUP(Healthcare!A:A,'Hospital details'!A:A,'Hospital details'!G:G)</f>
        <v>R1012</v>
      </c>
      <c r="S610" s="36">
        <f>_xlfn.XLOOKUP(A:A,'Hospital details'!A:A,'Hospital details'!H:H)</f>
        <v>48</v>
      </c>
      <c r="T610" s="8"/>
    </row>
    <row r="611" spans="1:20" ht="18" x14ac:dyDescent="0.35">
      <c r="A611" s="37" t="s">
        <v>615</v>
      </c>
      <c r="B611" s="31" t="str" cm="1">
        <f t="array" ref="B611">_xlfn.XLOOKUP(_xlfn.SINGLE(A:A),'Customer Name'!A:A,Table14_3[[#All],[Title]])</f>
        <v>Ms</v>
      </c>
      <c r="C611" s="32" t="str" cm="1">
        <f t="array" ref="C611">_xlfn.XLOOKUP(_xlfn.SINGLE(A:A),'Customer Name'!A:A,Table14_3[[#All],[First Name]])</f>
        <v>Aubri</v>
      </c>
      <c r="D611" s="32" t="str" cm="1">
        <f t="array" ref="D611">_xlfn.XLOOKUP(_xlfn.SINGLE(A:A),'Customer Name'!A:A,Table14_3[[#All],[Last Name]])</f>
        <v>Carman</v>
      </c>
      <c r="E611" s="32">
        <f>_xlfn.XLOOKUP(A:A,'Medical Examination'!A:A,'Medical Examination'!B:B)</f>
        <v>48.32</v>
      </c>
      <c r="F611" s="32">
        <f>_xlfn.XLOOKUP(A:A,'Medical Examination'!A:A,'Medical Examination'!C:C)</f>
        <v>5.88</v>
      </c>
      <c r="G611" s="33" t="str">
        <f>_xlfn.XLOOKUP(A:A,'Medical Examination'!A:A,'Medical Examination'!D:D)</f>
        <v>No</v>
      </c>
      <c r="H611" s="33" t="str">
        <f>_xlfn.XLOOKUP(A:A,'Medical Examination'!A:A,'Medical Examination'!E:E)</f>
        <v>No</v>
      </c>
      <c r="I611" s="33" t="str">
        <f>_xlfn.XLOOKUP(A:A,'Medical Examination'!A:A,'Medical Examination'!F:F)</f>
        <v>No</v>
      </c>
      <c r="J611" s="33">
        <f>_xlfn.XLOOKUP(A:A,'Medical Examination'!A:A,'Medical Examination'!G:G)</f>
        <v>0</v>
      </c>
      <c r="K611" s="33" t="str">
        <f>_xlfn.XLOOKUP(A:A,'Medical Examination'!A:A,'Medical Examination'!H:H)</f>
        <v>No</v>
      </c>
      <c r="L611" s="32" t="str">
        <f>_xlfn.XLOOKUP(A:A,'Medical Examination'!A:A,'Medical Examination'!I:I)</f>
        <v>Obesity</v>
      </c>
      <c r="M611" s="31" t="str">
        <f>_xlfn.XLOOKUP(A:A,'Medical Examination'!A:A,'Medical Examination'!J:J)</f>
        <v>Prediabetic</v>
      </c>
      <c r="N611" s="34">
        <f>_xlfn.XLOOKUP(Healthcare!A:A,Table4_2[Customer ID],Table4_2[Date of Birth])</f>
        <v>30138</v>
      </c>
      <c r="O611" s="35">
        <f>_xlfn.XLOOKUP(A:A,Table4_2[Customer ID],Table4_2[Charges])</f>
        <v>16152.04</v>
      </c>
      <c r="P611" s="33" t="str">
        <f>_xlfn.XLOOKUP(A:A,Table4_2[Customer ID],Table4_2[Hospital tier])</f>
        <v>tier - 2</v>
      </c>
      <c r="Q611" s="33" t="str">
        <f>_xlfn.XLOOKUP(A:A,'Hospital details'!A:A,'Hospital details'!F:F)</f>
        <v>tier - 1</v>
      </c>
      <c r="R611" s="33" t="str">
        <f>_xlfn.XLOOKUP(Healthcare!A:A,'Hospital details'!A:A,'Hospital details'!G:G)</f>
        <v>R1026</v>
      </c>
      <c r="S611" s="36">
        <f>_xlfn.XLOOKUP(A:A,'Hospital details'!A:A,'Hospital details'!H:H)</f>
        <v>40</v>
      </c>
      <c r="T611" s="8"/>
    </row>
    <row r="612" spans="1:20" ht="18" x14ac:dyDescent="0.35">
      <c r="A612" s="37" t="s">
        <v>616</v>
      </c>
      <c r="B612" s="31" t="str" cm="1">
        <f t="array" ref="B612">_xlfn.XLOOKUP(_xlfn.SINGLE(A:A),'Customer Name'!A:A,Table14_3[[#All],[Title]])</f>
        <v>Ms</v>
      </c>
      <c r="C612" s="32" t="str" cm="1">
        <f t="array" ref="C612">_xlfn.XLOOKUP(_xlfn.SINGLE(A:A),'Customer Name'!A:A,Table14_3[[#All],[First Name]])</f>
        <v>Justin</v>
      </c>
      <c r="D612" s="32" t="str" cm="1">
        <f t="array" ref="D612">_xlfn.XLOOKUP(_xlfn.SINGLE(A:A),'Customer Name'!A:A,Table14_3[[#All],[Last Name]])</f>
        <v>Neems</v>
      </c>
      <c r="E612" s="32">
        <f>_xlfn.XLOOKUP(A:A,'Medical Examination'!A:A,'Medical Examination'!B:B)</f>
        <v>22.895</v>
      </c>
      <c r="F612" s="32">
        <f>_xlfn.XLOOKUP(A:A,'Medical Examination'!A:A,'Medical Examination'!C:C)</f>
        <v>4.0599999999999996</v>
      </c>
      <c r="G612" s="33" t="str">
        <f>_xlfn.XLOOKUP(A:A,'Medical Examination'!A:A,'Medical Examination'!D:D)</f>
        <v>No</v>
      </c>
      <c r="H612" s="33" t="str">
        <f>_xlfn.XLOOKUP(A:A,'Medical Examination'!A:A,'Medical Examination'!E:E)</f>
        <v>No</v>
      </c>
      <c r="I612" s="33" t="str">
        <f>_xlfn.XLOOKUP(A:A,'Medical Examination'!A:A,'Medical Examination'!F:F)</f>
        <v>Yes</v>
      </c>
      <c r="J612" s="33">
        <f>_xlfn.XLOOKUP(A:A,'Medical Examination'!A:A,'Medical Examination'!G:G)</f>
        <v>1</v>
      </c>
      <c r="K612" s="33" t="str">
        <f>_xlfn.XLOOKUP(A:A,'Medical Examination'!A:A,'Medical Examination'!H:H)</f>
        <v>yes</v>
      </c>
      <c r="L612" s="32" t="str">
        <f>_xlfn.XLOOKUP(A:A,'Medical Examination'!A:A,'Medical Examination'!I:I)</f>
        <v>Normal Weight</v>
      </c>
      <c r="M612" s="31" t="str">
        <f>_xlfn.XLOOKUP(A:A,'Medical Examination'!A:A,'Medical Examination'!J:J)</f>
        <v>Normal</v>
      </c>
      <c r="N612" s="34">
        <f>_xlfn.XLOOKUP(Healthcare!A:A,Table4_2[Customer ID],Table4_2[Date of Birth])</f>
        <v>34315</v>
      </c>
      <c r="O612" s="35">
        <f>_xlfn.XLOOKUP(A:A,Table4_2[Customer ID],Table4_2[Charges])</f>
        <v>16138.76</v>
      </c>
      <c r="P612" s="33" t="str">
        <f>_xlfn.XLOOKUP(A:A,Table4_2[Customer ID],Table4_2[Hospital tier])</f>
        <v>tier - 2</v>
      </c>
      <c r="Q612" s="33" t="str">
        <f>_xlfn.XLOOKUP(A:A,'Hospital details'!A:A,'Hospital details'!F:F)</f>
        <v>tier - 3</v>
      </c>
      <c r="R612" s="33" t="str">
        <f>_xlfn.XLOOKUP(Healthcare!A:A,'Hospital details'!A:A,'Hospital details'!G:G)</f>
        <v>R1017</v>
      </c>
      <c r="S612" s="36">
        <f>_xlfn.XLOOKUP(A:A,'Hospital details'!A:A,'Hospital details'!H:H)</f>
        <v>29</v>
      </c>
      <c r="T612" s="8"/>
    </row>
    <row r="613" spans="1:20" ht="18" x14ac:dyDescent="0.35">
      <c r="A613" s="37" t="s">
        <v>617</v>
      </c>
      <c r="B613" s="31" t="str" cm="1">
        <f t="array" ref="B613">_xlfn.XLOOKUP(_xlfn.SINGLE(A:A),'Customer Name'!A:A,Table14_3[[#All],[Title]])</f>
        <v>Mr</v>
      </c>
      <c r="C613" s="32" t="str" cm="1">
        <f t="array" ref="C613">_xlfn.XLOOKUP(_xlfn.SINGLE(A:A),'Customer Name'!A:A,Table14_3[[#All],[First Name]])</f>
        <v>Megan A</v>
      </c>
      <c r="D613" s="32" t="str" cm="1">
        <f t="array" ref="D613">_xlfn.XLOOKUP(_xlfn.SINGLE(A:A),'Customer Name'!A:A,Table14_3[[#All],[Last Name]])</f>
        <v>Pesyna</v>
      </c>
      <c r="E613" s="32">
        <f>_xlfn.XLOOKUP(A:A,'Medical Examination'!A:A,'Medical Examination'!B:B)</f>
        <v>54.85</v>
      </c>
      <c r="F613" s="32">
        <f>_xlfn.XLOOKUP(A:A,'Medical Examination'!A:A,'Medical Examination'!C:C)</f>
        <v>4.9000000000000004</v>
      </c>
      <c r="G613" s="33" t="str">
        <f>_xlfn.XLOOKUP(A:A,'Medical Examination'!A:A,'Medical Examination'!D:D)</f>
        <v>No</v>
      </c>
      <c r="H613" s="33" t="str">
        <f>_xlfn.XLOOKUP(A:A,'Medical Examination'!A:A,'Medical Examination'!E:E)</f>
        <v>No</v>
      </c>
      <c r="I613" s="33" t="str">
        <f>_xlfn.XLOOKUP(A:A,'Medical Examination'!A:A,'Medical Examination'!F:F)</f>
        <v>No</v>
      </c>
      <c r="J613" s="33">
        <f>_xlfn.XLOOKUP(A:A,'Medical Examination'!A:A,'Medical Examination'!G:G)</f>
        <v>1</v>
      </c>
      <c r="K613" s="33" t="str">
        <f>_xlfn.XLOOKUP(A:A,'Medical Examination'!A:A,'Medical Examination'!H:H)</f>
        <v>No</v>
      </c>
      <c r="L613" s="32" t="str">
        <f>_xlfn.XLOOKUP(A:A,'Medical Examination'!A:A,'Medical Examination'!I:I)</f>
        <v>Obesity</v>
      </c>
      <c r="M613" s="31" t="str">
        <f>_xlfn.XLOOKUP(A:A,'Medical Examination'!A:A,'Medical Examination'!J:J)</f>
        <v>Normal</v>
      </c>
      <c r="N613" s="34">
        <f>_xlfn.XLOOKUP(Healthcare!A:A,Table4_2[Customer ID],Table4_2[Date of Birth])</f>
        <v>32056</v>
      </c>
      <c r="O613" s="35">
        <f>_xlfn.XLOOKUP(A:A,Table4_2[Customer ID],Table4_2[Charges])</f>
        <v>16122.65</v>
      </c>
      <c r="P613" s="33" t="str">
        <f>_xlfn.XLOOKUP(A:A,Table4_2[Customer ID],Table4_2[Hospital tier])</f>
        <v>tier - 2</v>
      </c>
      <c r="Q613" s="33" t="str">
        <f>_xlfn.XLOOKUP(A:A,'Hospital details'!A:A,'Hospital details'!F:F)</f>
        <v>tier - 1</v>
      </c>
      <c r="R613" s="33" t="str">
        <f>_xlfn.XLOOKUP(Healthcare!A:A,'Hospital details'!A:A,'Hospital details'!G:G)</f>
        <v>R1011</v>
      </c>
      <c r="S613" s="36">
        <f>_xlfn.XLOOKUP(A:A,'Hospital details'!A:A,'Hospital details'!H:H)</f>
        <v>35</v>
      </c>
      <c r="T613" s="8"/>
    </row>
    <row r="614" spans="1:20" ht="18" x14ac:dyDescent="0.35">
      <c r="A614" s="37" t="s">
        <v>618</v>
      </c>
      <c r="B614" s="31" t="str" cm="1">
        <f t="array" ref="B614">_xlfn.XLOOKUP(_xlfn.SINGLE(A:A),'Customer Name'!A:A,Table14_3[[#All],[Title]])</f>
        <v>Mr</v>
      </c>
      <c r="C614" s="32" t="str" cm="1">
        <f t="array" ref="C614">_xlfn.XLOOKUP(_xlfn.SINGLE(A:A),'Customer Name'!A:A,Table14_3[[#All],[First Name]])</f>
        <v>Erika M</v>
      </c>
      <c r="D614" s="32" t="str" cm="1">
        <f t="array" ref="D614">_xlfn.XLOOKUP(_xlfn.SINGLE(A:A),'Customer Name'!A:A,Table14_3[[#All],[Last Name]])</f>
        <v>Meling</v>
      </c>
      <c r="E614" s="32">
        <f>_xlfn.XLOOKUP(A:A,'Medical Examination'!A:A,'Medical Examination'!B:B)</f>
        <v>21.85</v>
      </c>
      <c r="F614" s="32">
        <f>_xlfn.XLOOKUP(A:A,'Medical Examination'!A:A,'Medical Examination'!C:C)</f>
        <v>5.52</v>
      </c>
      <c r="G614" s="33" t="str">
        <f>_xlfn.XLOOKUP(A:A,'Medical Examination'!A:A,'Medical Examination'!D:D)</f>
        <v>No</v>
      </c>
      <c r="H614" s="33" t="str">
        <f>_xlfn.XLOOKUP(A:A,'Medical Examination'!A:A,'Medical Examination'!E:E)</f>
        <v>No</v>
      </c>
      <c r="I614" s="33" t="str">
        <f>_xlfn.XLOOKUP(A:A,'Medical Examination'!A:A,'Medical Examination'!F:F)</f>
        <v>Yes</v>
      </c>
      <c r="J614" s="33">
        <f>_xlfn.XLOOKUP(A:A,'Medical Examination'!A:A,'Medical Examination'!G:G)</f>
        <v>1</v>
      </c>
      <c r="K614" s="33" t="str">
        <f>_xlfn.XLOOKUP(A:A,'Medical Examination'!A:A,'Medical Examination'!H:H)</f>
        <v>yes</v>
      </c>
      <c r="L614" s="32" t="str">
        <f>_xlfn.XLOOKUP(A:A,'Medical Examination'!A:A,'Medical Examination'!I:I)</f>
        <v>Normal Weight</v>
      </c>
      <c r="M614" s="31" t="str">
        <f>_xlfn.XLOOKUP(A:A,'Medical Examination'!A:A,'Medical Examination'!J:J)</f>
        <v>Normal</v>
      </c>
      <c r="N614" s="34">
        <f>_xlfn.XLOOKUP(Healthcare!A:A,Table4_2[Customer ID],Table4_2[Date of Birth])</f>
        <v>34189</v>
      </c>
      <c r="O614" s="35">
        <f>_xlfn.XLOOKUP(A:A,Table4_2[Customer ID],Table4_2[Charges])</f>
        <v>16115.3</v>
      </c>
      <c r="P614" s="33" t="str">
        <f>_xlfn.XLOOKUP(A:A,Table4_2[Customer ID],Table4_2[Hospital tier])</f>
        <v>tier - 2</v>
      </c>
      <c r="Q614" s="33" t="str">
        <f>_xlfn.XLOOKUP(A:A,'Hospital details'!A:A,'Hospital details'!F:F)</f>
        <v>tier - 1</v>
      </c>
      <c r="R614" s="33" t="str">
        <f>_xlfn.XLOOKUP(Healthcare!A:A,'Hospital details'!A:A,'Hospital details'!G:G)</f>
        <v>R1024</v>
      </c>
      <c r="S614" s="36">
        <f>_xlfn.XLOOKUP(A:A,'Hospital details'!A:A,'Hospital details'!H:H)</f>
        <v>29</v>
      </c>
      <c r="T614" s="8"/>
    </row>
    <row r="615" spans="1:20" ht="18" x14ac:dyDescent="0.35">
      <c r="A615" s="37" t="s">
        <v>619</v>
      </c>
      <c r="B615" s="31" t="str" cm="1">
        <f t="array" ref="B615">_xlfn.XLOOKUP(_xlfn.SINGLE(A:A),'Customer Name'!A:A,Table14_3[[#All],[Title]])</f>
        <v>Ms</v>
      </c>
      <c r="C615" s="32" t="str" cm="1">
        <f t="array" ref="C615">_xlfn.XLOOKUP(_xlfn.SINGLE(A:A),'Customer Name'!A:A,Table14_3[[#All],[First Name]])</f>
        <v>Daniel G</v>
      </c>
      <c r="D615" s="32" t="str" cm="1">
        <f t="array" ref="D615">_xlfn.XLOOKUP(_xlfn.SINGLE(A:A),'Customer Name'!A:A,Table14_3[[#All],[Last Name]])</f>
        <v>Widlowski</v>
      </c>
      <c r="E615" s="32">
        <f>_xlfn.XLOOKUP(A:A,'Medical Examination'!A:A,'Medical Examination'!B:B)</f>
        <v>51.86</v>
      </c>
      <c r="F615" s="32">
        <f>_xlfn.XLOOKUP(A:A,'Medical Examination'!A:A,'Medical Examination'!C:C)</f>
        <v>5.2</v>
      </c>
      <c r="G615" s="33" t="str">
        <f>_xlfn.XLOOKUP(A:A,'Medical Examination'!A:A,'Medical Examination'!D:D)</f>
        <v>yes</v>
      </c>
      <c r="H615" s="33" t="str">
        <f>_xlfn.XLOOKUP(A:A,'Medical Examination'!A:A,'Medical Examination'!E:E)</f>
        <v>No</v>
      </c>
      <c r="I615" s="33" t="str">
        <f>_xlfn.XLOOKUP(A:A,'Medical Examination'!A:A,'Medical Examination'!F:F)</f>
        <v>No</v>
      </c>
      <c r="J615" s="33">
        <f>_xlfn.XLOOKUP(A:A,'Medical Examination'!A:A,'Medical Examination'!G:G)</f>
        <v>0</v>
      </c>
      <c r="K615" s="33" t="str">
        <f>_xlfn.XLOOKUP(A:A,'Medical Examination'!A:A,'Medical Examination'!H:H)</f>
        <v>No</v>
      </c>
      <c r="L615" s="32" t="str">
        <f>_xlfn.XLOOKUP(A:A,'Medical Examination'!A:A,'Medical Examination'!I:I)</f>
        <v>Obesity</v>
      </c>
      <c r="M615" s="31" t="str">
        <f>_xlfn.XLOOKUP(A:A,'Medical Examination'!A:A,'Medical Examination'!J:J)</f>
        <v>Normal</v>
      </c>
      <c r="N615" s="34">
        <f>_xlfn.XLOOKUP(Healthcare!A:A,Table4_2[Customer ID],Table4_2[Date of Birth])</f>
        <v>31286</v>
      </c>
      <c r="O615" s="35">
        <f>_xlfn.XLOOKUP(A:A,Table4_2[Customer ID],Table4_2[Charges])</f>
        <v>16097.94</v>
      </c>
      <c r="P615" s="33" t="str">
        <f>_xlfn.XLOOKUP(A:A,Table4_2[Customer ID],Table4_2[Hospital tier])</f>
        <v>tier - 2</v>
      </c>
      <c r="Q615" s="33" t="str">
        <f>_xlfn.XLOOKUP(A:A,'Hospital details'!A:A,'Hospital details'!F:F)</f>
        <v>tier - 3</v>
      </c>
      <c r="R615" s="33" t="str">
        <f>_xlfn.XLOOKUP(Healthcare!A:A,'Hospital details'!A:A,'Hospital details'!G:G)</f>
        <v>R1012</v>
      </c>
      <c r="S615" s="36">
        <f>_xlfn.XLOOKUP(A:A,'Hospital details'!A:A,'Hospital details'!H:H)</f>
        <v>37</v>
      </c>
      <c r="T615" s="8"/>
    </row>
    <row r="616" spans="1:20" ht="18" x14ac:dyDescent="0.35">
      <c r="A616" s="37" t="s">
        <v>620</v>
      </c>
      <c r="B616" s="31" t="str" cm="1">
        <f t="array" ref="B616">_xlfn.XLOOKUP(_xlfn.SINGLE(A:A),'Customer Name'!A:A,Table14_3[[#All],[Title]])</f>
        <v>Mr</v>
      </c>
      <c r="C616" s="32" t="str" cm="1">
        <f t="array" ref="C616">_xlfn.XLOOKUP(_xlfn.SINGLE(A:A),'Customer Name'!A:A,Table14_3[[#All],[First Name]])</f>
        <v>Devin C</v>
      </c>
      <c r="D616" s="32" t="str" cm="1">
        <f t="array" ref="D616">_xlfn.XLOOKUP(_xlfn.SINGLE(A:A),'Customer Name'!A:A,Table14_3[[#All],[Last Name]])</f>
        <v>Nadar</v>
      </c>
      <c r="E616" s="32">
        <f>_xlfn.XLOOKUP(A:A,'Medical Examination'!A:A,'Medical Examination'!B:B)</f>
        <v>39.049999999999997</v>
      </c>
      <c r="F616" s="32">
        <f>_xlfn.XLOOKUP(A:A,'Medical Examination'!A:A,'Medical Examination'!C:C)</f>
        <v>7.59</v>
      </c>
      <c r="G616" s="33" t="str">
        <f>_xlfn.XLOOKUP(A:A,'Medical Examination'!A:A,'Medical Examination'!D:D)</f>
        <v>No</v>
      </c>
      <c r="H616" s="33" t="str">
        <f>_xlfn.XLOOKUP(A:A,'Medical Examination'!A:A,'Medical Examination'!E:E)</f>
        <v>No</v>
      </c>
      <c r="I616" s="33" t="str">
        <f>_xlfn.XLOOKUP(A:A,'Medical Examination'!A:A,'Medical Examination'!F:F)</f>
        <v>No</v>
      </c>
      <c r="J616" s="33">
        <f>_xlfn.XLOOKUP(A:A,'Medical Examination'!A:A,'Medical Examination'!G:G)</f>
        <v>3</v>
      </c>
      <c r="K616" s="33" t="str">
        <f>_xlfn.XLOOKUP(A:A,'Medical Examination'!A:A,'Medical Examination'!H:H)</f>
        <v>No</v>
      </c>
      <c r="L616" s="32" t="str">
        <f>_xlfn.XLOOKUP(A:A,'Medical Examination'!A:A,'Medical Examination'!I:I)</f>
        <v>Obesity</v>
      </c>
      <c r="M616" s="31" t="str">
        <f>_xlfn.XLOOKUP(A:A,'Medical Examination'!A:A,'Medical Examination'!J:J)</f>
        <v>Diabetic</v>
      </c>
      <c r="N616" s="34">
        <f>_xlfn.XLOOKUP(Healthcare!A:A,Table4_2[Customer ID],Table4_2[Date of Birth])</f>
        <v>21357</v>
      </c>
      <c r="O616" s="35">
        <f>_xlfn.XLOOKUP(A:A,Table4_2[Customer ID],Table4_2[Charges])</f>
        <v>16085.13</v>
      </c>
      <c r="P616" s="33" t="str">
        <f>_xlfn.XLOOKUP(A:A,Table4_2[Customer ID],Table4_2[Hospital tier])</f>
        <v>tier - 2</v>
      </c>
      <c r="Q616" s="33" t="str">
        <f>_xlfn.XLOOKUP(A:A,'Hospital details'!A:A,'Hospital details'!F:F)</f>
        <v>tier - 2</v>
      </c>
      <c r="R616" s="33" t="str">
        <f>_xlfn.XLOOKUP(Healthcare!A:A,'Hospital details'!A:A,'Hospital details'!G:G)</f>
        <v>R1013</v>
      </c>
      <c r="S616" s="36">
        <f>_xlfn.XLOOKUP(A:A,'Hospital details'!A:A,'Hospital details'!H:H)</f>
        <v>64</v>
      </c>
      <c r="T616" s="8"/>
    </row>
    <row r="617" spans="1:20" ht="18" x14ac:dyDescent="0.35">
      <c r="A617" s="37" t="s">
        <v>621</v>
      </c>
      <c r="B617" s="31" t="str" cm="1">
        <f t="array" ref="B617">_xlfn.XLOOKUP(_xlfn.SINGLE(A:A),'Customer Name'!A:A,Table14_3[[#All],[Title]])</f>
        <v>Mr</v>
      </c>
      <c r="C617" s="32" t="str" cm="1">
        <f t="array" ref="C617">_xlfn.XLOOKUP(_xlfn.SINGLE(A:A),'Customer Name'!A:A,Table14_3[[#All],[First Name]])</f>
        <v>Louise A</v>
      </c>
      <c r="D617" s="32" t="str" cm="1">
        <f t="array" ref="D617">_xlfn.XLOOKUP(_xlfn.SINGLE(A:A),'Customer Name'!A:A,Table14_3[[#All],[Last Name]])</f>
        <v>Turner</v>
      </c>
      <c r="E617" s="32">
        <f>_xlfn.XLOOKUP(A:A,'Medical Examination'!A:A,'Medical Examination'!B:B)</f>
        <v>31.824999999999999</v>
      </c>
      <c r="F617" s="32">
        <f>_xlfn.XLOOKUP(A:A,'Medical Examination'!A:A,'Medical Examination'!C:C)</f>
        <v>8.2799999999999994</v>
      </c>
      <c r="G617" s="33" t="str">
        <f>_xlfn.XLOOKUP(A:A,'Medical Examination'!A:A,'Medical Examination'!D:D)</f>
        <v>No</v>
      </c>
      <c r="H617" s="33" t="str">
        <f>_xlfn.XLOOKUP(A:A,'Medical Examination'!A:A,'Medical Examination'!E:E)</f>
        <v>No</v>
      </c>
      <c r="I617" s="33" t="str">
        <f>_xlfn.XLOOKUP(A:A,'Medical Examination'!A:A,'Medical Examination'!F:F)</f>
        <v>No</v>
      </c>
      <c r="J617" s="33">
        <f>_xlfn.XLOOKUP(A:A,'Medical Examination'!A:A,'Medical Examination'!G:G)</f>
        <v>3</v>
      </c>
      <c r="K617" s="33" t="str">
        <f>_xlfn.XLOOKUP(A:A,'Medical Examination'!A:A,'Medical Examination'!H:H)</f>
        <v>No</v>
      </c>
      <c r="L617" s="32" t="str">
        <f>_xlfn.XLOOKUP(A:A,'Medical Examination'!A:A,'Medical Examination'!I:I)</f>
        <v>Obesity</v>
      </c>
      <c r="M617" s="31" t="str">
        <f>_xlfn.XLOOKUP(A:A,'Medical Examination'!A:A,'Medical Examination'!J:J)</f>
        <v>Diabetic</v>
      </c>
      <c r="N617" s="34">
        <f>_xlfn.XLOOKUP(Healthcare!A:A,Table4_2[Customer ID],Table4_2[Date of Birth])</f>
        <v>21480</v>
      </c>
      <c r="O617" s="35">
        <f>_xlfn.XLOOKUP(A:A,Table4_2[Customer ID],Table4_2[Charges])</f>
        <v>16069.08</v>
      </c>
      <c r="P617" s="33" t="str">
        <f>_xlfn.XLOOKUP(A:A,Table4_2[Customer ID],Table4_2[Hospital tier])</f>
        <v>tier - 2</v>
      </c>
      <c r="Q617" s="33" t="str">
        <f>_xlfn.XLOOKUP(A:A,'Hospital details'!A:A,'Hospital details'!F:F)</f>
        <v>tier - 2</v>
      </c>
      <c r="R617" s="33" t="str">
        <f>_xlfn.XLOOKUP(Healthcare!A:A,'Hospital details'!A:A,'Hospital details'!G:G)</f>
        <v>R1024</v>
      </c>
      <c r="S617" s="36">
        <f>_xlfn.XLOOKUP(A:A,'Hospital details'!A:A,'Hospital details'!H:H)</f>
        <v>64</v>
      </c>
      <c r="T617" s="8"/>
    </row>
    <row r="618" spans="1:20" ht="18" x14ac:dyDescent="0.35">
      <c r="A618" s="37" t="s">
        <v>622</v>
      </c>
      <c r="B618" s="31" t="str" cm="1">
        <f t="array" ref="B618">_xlfn.XLOOKUP(_xlfn.SINGLE(A:A),'Customer Name'!A:A,Table14_3[[#All],[Title]])</f>
        <v>Ms</v>
      </c>
      <c r="C618" s="32" t="str" cm="1">
        <f t="array" ref="C618">_xlfn.XLOOKUP(_xlfn.SINGLE(A:A),'Customer Name'!A:A,Table14_3[[#All],[First Name]])</f>
        <v>Sarah</v>
      </c>
      <c r="D618" s="32" t="str" cm="1">
        <f t="array" ref="D618">_xlfn.XLOOKUP(_xlfn.SINGLE(A:A),'Customer Name'!A:A,Table14_3[[#All],[Last Name]])</f>
        <v>Walker</v>
      </c>
      <c r="E618" s="32">
        <f>_xlfn.XLOOKUP(A:A,'Medical Examination'!A:A,'Medical Examination'!B:B)</f>
        <v>46.43</v>
      </c>
      <c r="F618" s="32">
        <f>_xlfn.XLOOKUP(A:A,'Medical Examination'!A:A,'Medical Examination'!C:C)</f>
        <v>6.72</v>
      </c>
      <c r="G618" s="33" t="str">
        <f>_xlfn.XLOOKUP(A:A,'Medical Examination'!A:A,'Medical Examination'!D:D)</f>
        <v>No</v>
      </c>
      <c r="H618" s="33" t="str">
        <f>_xlfn.XLOOKUP(A:A,'Medical Examination'!A:A,'Medical Examination'!E:E)</f>
        <v>No</v>
      </c>
      <c r="I618" s="33" t="str">
        <f>_xlfn.XLOOKUP(A:A,'Medical Examination'!A:A,'Medical Examination'!F:F)</f>
        <v>No</v>
      </c>
      <c r="J618" s="33">
        <f>_xlfn.XLOOKUP(A:A,'Medical Examination'!A:A,'Medical Examination'!G:G)</f>
        <v>0</v>
      </c>
      <c r="K618" s="33" t="str">
        <f>_xlfn.XLOOKUP(A:A,'Medical Examination'!A:A,'Medical Examination'!H:H)</f>
        <v>No</v>
      </c>
      <c r="L618" s="32" t="str">
        <f>_xlfn.XLOOKUP(A:A,'Medical Examination'!A:A,'Medical Examination'!I:I)</f>
        <v>Obesity</v>
      </c>
      <c r="M618" s="31" t="str">
        <f>_xlfn.XLOOKUP(A:A,'Medical Examination'!A:A,'Medical Examination'!J:J)</f>
        <v>Diabetic</v>
      </c>
      <c r="N618" s="34">
        <f>_xlfn.XLOOKUP(Healthcare!A:A,Table4_2[Customer ID],Table4_2[Date of Birth])</f>
        <v>28749</v>
      </c>
      <c r="O618" s="35">
        <f>_xlfn.XLOOKUP(A:A,Table4_2[Customer ID],Table4_2[Charges])</f>
        <v>16062.89</v>
      </c>
      <c r="P618" s="33" t="str">
        <f>_xlfn.XLOOKUP(A:A,Table4_2[Customer ID],Table4_2[Hospital tier])</f>
        <v>tier - 2</v>
      </c>
      <c r="Q618" s="33" t="str">
        <f>_xlfn.XLOOKUP(A:A,'Hospital details'!A:A,'Hospital details'!F:F)</f>
        <v>tier - 2</v>
      </c>
      <c r="R618" s="33" t="str">
        <f>_xlfn.XLOOKUP(Healthcare!A:A,'Hospital details'!A:A,'Hospital details'!G:G)</f>
        <v>R1026</v>
      </c>
      <c r="S618" s="36">
        <f>_xlfn.XLOOKUP(A:A,'Hospital details'!A:A,'Hospital details'!H:H)</f>
        <v>44</v>
      </c>
      <c r="T618" s="8"/>
    </row>
    <row r="619" spans="1:20" ht="18" x14ac:dyDescent="0.35">
      <c r="A619" s="37" t="s">
        <v>623</v>
      </c>
      <c r="B619" s="31" t="str" cm="1">
        <f t="array" ref="B619">_xlfn.XLOOKUP(_xlfn.SINGLE(A:A),'Customer Name'!A:A,Table14_3[[#All],[Title]])</f>
        <v>Mr</v>
      </c>
      <c r="C619" s="32" t="str" cm="1">
        <f t="array" ref="C619">_xlfn.XLOOKUP(_xlfn.SINGLE(A:A),'Customer Name'!A:A,Table14_3[[#All],[First Name]])</f>
        <v>Amy</v>
      </c>
      <c r="D619" s="32" t="str" cm="1">
        <f t="array" ref="D619">_xlfn.XLOOKUP(_xlfn.SINGLE(A:A),'Customer Name'!A:A,Table14_3[[#All],[Last Name]])</f>
        <v>Leedham</v>
      </c>
      <c r="E619" s="32">
        <f>_xlfn.XLOOKUP(A:A,'Medical Examination'!A:A,'Medical Examination'!B:B)</f>
        <v>53.63</v>
      </c>
      <c r="F619" s="32">
        <f>_xlfn.XLOOKUP(A:A,'Medical Examination'!A:A,'Medical Examination'!C:C)</f>
        <v>5.47</v>
      </c>
      <c r="G619" s="33" t="str">
        <f>_xlfn.XLOOKUP(A:A,'Medical Examination'!A:A,'Medical Examination'!D:D)</f>
        <v>yes</v>
      </c>
      <c r="H619" s="33" t="str">
        <f>_xlfn.XLOOKUP(A:A,'Medical Examination'!A:A,'Medical Examination'!E:E)</f>
        <v>No</v>
      </c>
      <c r="I619" s="33" t="str">
        <f>_xlfn.XLOOKUP(A:A,'Medical Examination'!A:A,'Medical Examination'!F:F)</f>
        <v>No</v>
      </c>
      <c r="J619" s="33">
        <f>_xlfn.XLOOKUP(A:A,'Medical Examination'!A:A,'Medical Examination'!G:G)</f>
        <v>1</v>
      </c>
      <c r="K619" s="33" t="str">
        <f>_xlfn.XLOOKUP(A:A,'Medical Examination'!A:A,'Medical Examination'!H:H)</f>
        <v>No</v>
      </c>
      <c r="L619" s="32" t="str">
        <f>_xlfn.XLOOKUP(A:A,'Medical Examination'!A:A,'Medical Examination'!I:I)</f>
        <v>Obesity</v>
      </c>
      <c r="M619" s="31" t="str">
        <f>_xlfn.XLOOKUP(A:A,'Medical Examination'!A:A,'Medical Examination'!J:J)</f>
        <v>Normal</v>
      </c>
      <c r="N619" s="34">
        <f>_xlfn.XLOOKUP(Healthcare!A:A,Table4_2[Customer ID],Table4_2[Date of Birth])</f>
        <v>32482</v>
      </c>
      <c r="O619" s="35">
        <f>_xlfn.XLOOKUP(A:A,Table4_2[Customer ID],Table4_2[Charges])</f>
        <v>16059.06</v>
      </c>
      <c r="P619" s="33" t="str">
        <f>_xlfn.XLOOKUP(A:A,Table4_2[Customer ID],Table4_2[Hospital tier])</f>
        <v>tier - 2</v>
      </c>
      <c r="Q619" s="33" t="str">
        <f>_xlfn.XLOOKUP(A:A,'Hospital details'!A:A,'Hospital details'!F:F)</f>
        <v>tier - 3</v>
      </c>
      <c r="R619" s="33" t="str">
        <f>_xlfn.XLOOKUP(Healthcare!A:A,'Hospital details'!A:A,'Hospital details'!G:G)</f>
        <v>R1012</v>
      </c>
      <c r="S619" s="36">
        <f>_xlfn.XLOOKUP(A:A,'Hospital details'!A:A,'Hospital details'!H:H)</f>
        <v>34</v>
      </c>
      <c r="T619" s="8"/>
    </row>
    <row r="620" spans="1:20" ht="18" x14ac:dyDescent="0.35">
      <c r="A620" s="37" t="s">
        <v>624</v>
      </c>
      <c r="B620" s="31" t="str" cm="1">
        <f t="array" ref="B620">_xlfn.XLOOKUP(_xlfn.SINGLE(A:A),'Customer Name'!A:A,Table14_3[[#All],[Title]])</f>
        <v>Mr</v>
      </c>
      <c r="C620" s="32" t="str" cm="1">
        <f t="array" ref="C620">_xlfn.XLOOKUP(_xlfn.SINGLE(A:A),'Customer Name'!A:A,Table14_3[[#All],[First Name]])</f>
        <v>Brittany L</v>
      </c>
      <c r="D620" s="32" t="str" cm="1">
        <f t="array" ref="D620">_xlfn.XLOOKUP(_xlfn.SINGLE(A:A),'Customer Name'!A:A,Table14_3[[#All],[Last Name]])</f>
        <v>Haglund</v>
      </c>
      <c r="E620" s="32">
        <f>_xlfn.XLOOKUP(A:A,'Medical Examination'!A:A,'Medical Examination'!B:B)</f>
        <v>48.7</v>
      </c>
      <c r="F620" s="32">
        <f>_xlfn.XLOOKUP(A:A,'Medical Examination'!A:A,'Medical Examination'!C:C)</f>
        <v>4.71</v>
      </c>
      <c r="G620" s="33" t="str">
        <f>_xlfn.XLOOKUP(A:A,'Medical Examination'!A:A,'Medical Examination'!D:D)</f>
        <v>No</v>
      </c>
      <c r="H620" s="33" t="str">
        <f>_xlfn.XLOOKUP(A:A,'Medical Examination'!A:A,'Medical Examination'!E:E)</f>
        <v>No</v>
      </c>
      <c r="I620" s="33" t="str">
        <f>_xlfn.XLOOKUP(A:A,'Medical Examination'!A:A,'Medical Examination'!F:F)</f>
        <v>No</v>
      </c>
      <c r="J620" s="33">
        <f>_xlfn.XLOOKUP(A:A,'Medical Examination'!A:A,'Medical Examination'!G:G)</f>
        <v>0</v>
      </c>
      <c r="K620" s="33" t="str">
        <f>_xlfn.XLOOKUP(A:A,'Medical Examination'!A:A,'Medical Examination'!H:H)</f>
        <v>No</v>
      </c>
      <c r="L620" s="32" t="str">
        <f>_xlfn.XLOOKUP(A:A,'Medical Examination'!A:A,'Medical Examination'!I:I)</f>
        <v>Obesity</v>
      </c>
      <c r="M620" s="31" t="str">
        <f>_xlfn.XLOOKUP(A:A,'Medical Examination'!A:A,'Medical Examination'!J:J)</f>
        <v>Normal</v>
      </c>
      <c r="N620" s="34">
        <f>_xlfn.XLOOKUP(Healthcare!A:A,Table4_2[Customer ID],Table4_2[Date of Birth])</f>
        <v>29483</v>
      </c>
      <c r="O620" s="35">
        <f>_xlfn.XLOOKUP(A:A,Table4_2[Customer ID],Table4_2[Charges])</f>
        <v>15966.19</v>
      </c>
      <c r="P620" s="33" t="str">
        <f>_xlfn.XLOOKUP(A:A,Table4_2[Customer ID],Table4_2[Hospital tier])</f>
        <v>tier - 2</v>
      </c>
      <c r="Q620" s="33" t="str">
        <f>_xlfn.XLOOKUP(A:A,'Hospital details'!A:A,'Hospital details'!F:F)</f>
        <v>tier - 2</v>
      </c>
      <c r="R620" s="33" t="str">
        <f>_xlfn.XLOOKUP(Healthcare!A:A,'Hospital details'!A:A,'Hospital details'!G:G)</f>
        <v>R1012</v>
      </c>
      <c r="S620" s="36">
        <f>_xlfn.XLOOKUP(A:A,'Hospital details'!A:A,'Hospital details'!H:H)</f>
        <v>42</v>
      </c>
      <c r="T620" s="8"/>
    </row>
    <row r="621" spans="1:20" ht="18" x14ac:dyDescent="0.35">
      <c r="A621" s="37" t="s">
        <v>625</v>
      </c>
      <c r="B621" s="31" t="str" cm="1">
        <f t="array" ref="B621">_xlfn.XLOOKUP(_xlfn.SINGLE(A:A),'Customer Name'!A:A,Table14_3[[#All],[Title]])</f>
        <v>Ms</v>
      </c>
      <c r="C621" s="32" t="str" cm="1">
        <f t="array" ref="C621">_xlfn.XLOOKUP(_xlfn.SINGLE(A:A),'Customer Name'!A:A,Table14_3[[#All],[First Name]])</f>
        <v>Jessica L</v>
      </c>
      <c r="D621" s="32" t="str" cm="1">
        <f t="array" ref="D621">_xlfn.XLOOKUP(_xlfn.SINGLE(A:A),'Customer Name'!A:A,Table14_3[[#All],[Last Name]])</f>
        <v>Mills</v>
      </c>
      <c r="E621" s="32">
        <f>_xlfn.XLOOKUP(A:A,'Medical Examination'!A:A,'Medical Examination'!B:B)</f>
        <v>48.81</v>
      </c>
      <c r="F621" s="32">
        <f>_xlfn.XLOOKUP(A:A,'Medical Examination'!A:A,'Medical Examination'!C:C)</f>
        <v>5.49</v>
      </c>
      <c r="G621" s="33" t="str">
        <f>_xlfn.XLOOKUP(A:A,'Medical Examination'!A:A,'Medical Examination'!D:D)</f>
        <v>No</v>
      </c>
      <c r="H621" s="33" t="str">
        <f>_xlfn.XLOOKUP(A:A,'Medical Examination'!A:A,'Medical Examination'!E:E)</f>
        <v>No</v>
      </c>
      <c r="I621" s="33" t="str">
        <f>_xlfn.XLOOKUP(A:A,'Medical Examination'!A:A,'Medical Examination'!F:F)</f>
        <v>No</v>
      </c>
      <c r="J621" s="33">
        <f>_xlfn.XLOOKUP(A:A,'Medical Examination'!A:A,'Medical Examination'!G:G)</f>
        <v>0</v>
      </c>
      <c r="K621" s="33" t="str">
        <f>_xlfn.XLOOKUP(A:A,'Medical Examination'!A:A,'Medical Examination'!H:H)</f>
        <v>No</v>
      </c>
      <c r="L621" s="32" t="str">
        <f>_xlfn.XLOOKUP(A:A,'Medical Examination'!A:A,'Medical Examination'!I:I)</f>
        <v>Obesity</v>
      </c>
      <c r="M621" s="31" t="str">
        <f>_xlfn.XLOOKUP(A:A,'Medical Examination'!A:A,'Medical Examination'!J:J)</f>
        <v>Normal</v>
      </c>
      <c r="N621" s="34">
        <f>_xlfn.XLOOKUP(Healthcare!A:A,Table4_2[Customer ID],Table4_2[Date of Birth])</f>
        <v>30156</v>
      </c>
      <c r="O621" s="35">
        <f>_xlfn.XLOOKUP(A:A,Table4_2[Customer ID],Table4_2[Charges])</f>
        <v>15965.29</v>
      </c>
      <c r="P621" s="33" t="str">
        <f>_xlfn.XLOOKUP(A:A,Table4_2[Customer ID],Table4_2[Hospital tier])</f>
        <v>tier - 2</v>
      </c>
      <c r="Q621" s="33" t="str">
        <f>_xlfn.XLOOKUP(A:A,'Hospital details'!A:A,'Hospital details'!F:F)</f>
        <v>tier - 1</v>
      </c>
      <c r="R621" s="33" t="str">
        <f>_xlfn.XLOOKUP(Healthcare!A:A,'Hospital details'!A:A,'Hospital details'!G:G)</f>
        <v>R1012</v>
      </c>
      <c r="S621" s="36">
        <f>_xlfn.XLOOKUP(A:A,'Hospital details'!A:A,'Hospital details'!H:H)</f>
        <v>40</v>
      </c>
      <c r="T621" s="8"/>
    </row>
    <row r="622" spans="1:20" ht="18" x14ac:dyDescent="0.35">
      <c r="A622" s="37" t="s">
        <v>626</v>
      </c>
      <c r="B622" s="31" t="str" cm="1">
        <f t="array" ref="B622">_xlfn.XLOOKUP(_xlfn.SINGLE(A:A),'Customer Name'!A:A,Table14_3[[#All],[Title]])</f>
        <v>Ms</v>
      </c>
      <c r="C622" s="32" t="str" cm="1">
        <f t="array" ref="C622">_xlfn.XLOOKUP(_xlfn.SINGLE(A:A),'Customer Name'!A:A,Table14_3[[#All],[First Name]])</f>
        <v>Kristina K</v>
      </c>
      <c r="D622" s="32" t="str" cm="1">
        <f t="array" ref="D622">_xlfn.XLOOKUP(_xlfn.SINGLE(A:A),'Customer Name'!A:A,Table14_3[[#All],[Last Name]])</f>
        <v>Drnjevich</v>
      </c>
      <c r="E622" s="32">
        <f>_xlfn.XLOOKUP(A:A,'Medical Examination'!A:A,'Medical Examination'!B:B)</f>
        <v>47.53</v>
      </c>
      <c r="F622" s="32">
        <f>_xlfn.XLOOKUP(A:A,'Medical Examination'!A:A,'Medical Examination'!C:C)</f>
        <v>4.72</v>
      </c>
      <c r="G622" s="33" t="str">
        <f>_xlfn.XLOOKUP(A:A,'Medical Examination'!A:A,'Medical Examination'!D:D)</f>
        <v>No</v>
      </c>
      <c r="H622" s="33" t="str">
        <f>_xlfn.XLOOKUP(A:A,'Medical Examination'!A:A,'Medical Examination'!E:E)</f>
        <v>No</v>
      </c>
      <c r="I622" s="33" t="str">
        <f>_xlfn.XLOOKUP(A:A,'Medical Examination'!A:A,'Medical Examination'!F:F)</f>
        <v>No</v>
      </c>
      <c r="J622" s="33">
        <f>_xlfn.XLOOKUP(A:A,'Medical Examination'!A:A,'Medical Examination'!G:G)</f>
        <v>0</v>
      </c>
      <c r="K622" s="33" t="str">
        <f>_xlfn.XLOOKUP(A:A,'Medical Examination'!A:A,'Medical Examination'!H:H)</f>
        <v>No</v>
      </c>
      <c r="L622" s="32" t="str">
        <f>_xlfn.XLOOKUP(A:A,'Medical Examination'!A:A,'Medical Examination'!I:I)</f>
        <v>Obesity</v>
      </c>
      <c r="M622" s="31" t="str">
        <f>_xlfn.XLOOKUP(A:A,'Medical Examination'!A:A,'Medical Examination'!J:J)</f>
        <v>Normal</v>
      </c>
      <c r="N622" s="34">
        <f>_xlfn.XLOOKUP(Healthcare!A:A,Table4_2[Customer ID],Table4_2[Date of Birth])</f>
        <v>29506</v>
      </c>
      <c r="O622" s="35">
        <f>_xlfn.XLOOKUP(A:A,Table4_2[Customer ID],Table4_2[Charges])</f>
        <v>15922.29</v>
      </c>
      <c r="P622" s="33" t="str">
        <f>_xlfn.XLOOKUP(A:A,Table4_2[Customer ID],Table4_2[Hospital tier])</f>
        <v>tier - 2</v>
      </c>
      <c r="Q622" s="33" t="str">
        <f>_xlfn.XLOOKUP(A:A,'Hospital details'!A:A,'Hospital details'!F:F)</f>
        <v>tier - 3</v>
      </c>
      <c r="R622" s="33" t="str">
        <f>_xlfn.XLOOKUP(Healthcare!A:A,'Hospital details'!A:A,'Hospital details'!G:G)</f>
        <v>R1026</v>
      </c>
      <c r="S622" s="36">
        <f>_xlfn.XLOOKUP(A:A,'Hospital details'!A:A,'Hospital details'!H:H)</f>
        <v>42</v>
      </c>
      <c r="T622" s="8"/>
    </row>
    <row r="623" spans="1:20" ht="18" x14ac:dyDescent="0.35">
      <c r="A623" s="37" t="s">
        <v>627</v>
      </c>
      <c r="B623" s="31" t="str" cm="1">
        <f t="array" ref="B623">_xlfn.XLOOKUP(_xlfn.SINGLE(A:A),'Customer Name'!A:A,Table14_3[[#All],[Title]])</f>
        <v>Mr</v>
      </c>
      <c r="C623" s="32" t="str" cm="1">
        <f t="array" ref="C623">_xlfn.XLOOKUP(_xlfn.SINGLE(A:A),'Customer Name'!A:A,Table14_3[[#All],[First Name]])</f>
        <v>Brad</v>
      </c>
      <c r="D623" s="32" t="str" cm="1">
        <f t="array" ref="D623">_xlfn.XLOOKUP(_xlfn.SINGLE(A:A),'Customer Name'!A:A,Table14_3[[#All],[Last Name]])</f>
        <v>Clay</v>
      </c>
      <c r="E623" s="32">
        <f>_xlfn.XLOOKUP(A:A,'Medical Examination'!A:A,'Medical Examination'!B:B)</f>
        <v>36.85</v>
      </c>
      <c r="F623" s="32">
        <f>_xlfn.XLOOKUP(A:A,'Medical Examination'!A:A,'Medical Examination'!C:C)</f>
        <v>6.7</v>
      </c>
      <c r="G623" s="33" t="str">
        <f>_xlfn.XLOOKUP(A:A,'Medical Examination'!A:A,'Medical Examination'!D:D)</f>
        <v>No</v>
      </c>
      <c r="H623" s="33" t="str">
        <f>_xlfn.XLOOKUP(A:A,'Medical Examination'!A:A,'Medical Examination'!E:E)</f>
        <v>No</v>
      </c>
      <c r="I623" s="33" t="str">
        <f>_xlfn.XLOOKUP(A:A,'Medical Examination'!A:A,'Medical Examination'!F:F)</f>
        <v>No</v>
      </c>
      <c r="J623" s="33">
        <f>_xlfn.XLOOKUP(A:A,'Medical Examination'!A:A,'Medical Examination'!G:G)</f>
        <v>0</v>
      </c>
      <c r="K623" s="33" t="str">
        <f>_xlfn.XLOOKUP(A:A,'Medical Examination'!A:A,'Medical Examination'!H:H)</f>
        <v>No</v>
      </c>
      <c r="L623" s="32" t="str">
        <f>_xlfn.XLOOKUP(A:A,'Medical Examination'!A:A,'Medical Examination'!I:I)</f>
        <v>Obesity</v>
      </c>
      <c r="M623" s="31" t="str">
        <f>_xlfn.XLOOKUP(A:A,'Medical Examination'!A:A,'Medical Examination'!J:J)</f>
        <v>Diabetic</v>
      </c>
      <c r="N623" s="34">
        <f>_xlfn.XLOOKUP(Healthcare!A:A,Table4_2[Customer ID],Table4_2[Date of Birth])</f>
        <v>23005</v>
      </c>
      <c r="O623" s="35">
        <f>_xlfn.XLOOKUP(A:A,Table4_2[Customer ID],Table4_2[Charges])</f>
        <v>15840.81</v>
      </c>
      <c r="P623" s="33" t="str">
        <f>_xlfn.XLOOKUP(A:A,Table4_2[Customer ID],Table4_2[Hospital tier])</f>
        <v>tier - 2</v>
      </c>
      <c r="Q623" s="33" t="str">
        <f>_xlfn.XLOOKUP(A:A,'Hospital details'!A:A,'Hospital details'!F:F)</f>
        <v>tier - 1</v>
      </c>
      <c r="R623" s="33" t="str">
        <f>_xlfn.XLOOKUP(Healthcare!A:A,'Hospital details'!A:A,'Hospital details'!G:G)</f>
        <v>R1022</v>
      </c>
      <c r="S623" s="36">
        <f>_xlfn.XLOOKUP(A:A,'Hospital details'!A:A,'Hospital details'!H:H)</f>
        <v>60</v>
      </c>
      <c r="T623" s="8"/>
    </row>
    <row r="624" spans="1:20" ht="18" x14ac:dyDescent="0.35">
      <c r="A624" s="37" t="s">
        <v>628</v>
      </c>
      <c r="B624" s="31" t="str" cm="1">
        <f t="array" ref="B624">_xlfn.XLOOKUP(_xlfn.SINGLE(A:A),'Customer Name'!A:A,Table14_3[[#All],[Title]])</f>
        <v>Mr</v>
      </c>
      <c r="C624" s="32" t="str" cm="1">
        <f t="array" ref="C624">_xlfn.XLOOKUP(_xlfn.SINGLE(A:A),'Customer Name'!A:A,Table14_3[[#All],[First Name]])</f>
        <v>Margaret O</v>
      </c>
      <c r="D624" s="32" t="str" cm="1">
        <f t="array" ref="D624">_xlfn.XLOOKUP(_xlfn.SINGLE(A:A),'Customer Name'!A:A,Table14_3[[#All],[Last Name]])</f>
        <v>Marbury</v>
      </c>
      <c r="E624" s="32">
        <f>_xlfn.XLOOKUP(A:A,'Medical Examination'!A:A,'Medical Examination'!B:B)</f>
        <v>29.3</v>
      </c>
      <c r="F624" s="32">
        <f>_xlfn.XLOOKUP(A:A,'Medical Examination'!A:A,'Medical Examination'!C:C)</f>
        <v>5.5</v>
      </c>
      <c r="G624" s="33" t="str">
        <f>_xlfn.XLOOKUP(A:A,'Medical Examination'!A:A,'Medical Examination'!D:D)</f>
        <v>No</v>
      </c>
      <c r="H624" s="33" t="str">
        <f>_xlfn.XLOOKUP(A:A,'Medical Examination'!A:A,'Medical Examination'!E:E)</f>
        <v>No</v>
      </c>
      <c r="I624" s="33" t="str">
        <f>_xlfn.XLOOKUP(A:A,'Medical Examination'!A:A,'Medical Examination'!F:F)</f>
        <v>No</v>
      </c>
      <c r="J624" s="33">
        <f>_xlfn.XLOOKUP(A:A,'Medical Examination'!A:A,'Medical Examination'!G:G)</f>
        <v>0</v>
      </c>
      <c r="K624" s="33" t="str">
        <f>_xlfn.XLOOKUP(A:A,'Medical Examination'!A:A,'Medical Examination'!H:H)</f>
        <v>No</v>
      </c>
      <c r="L624" s="32" t="str">
        <f>_xlfn.XLOOKUP(A:A,'Medical Examination'!A:A,'Medical Examination'!I:I)</f>
        <v>Overweight</v>
      </c>
      <c r="M624" s="31" t="str">
        <f>_xlfn.XLOOKUP(A:A,'Medical Examination'!A:A,'Medical Examination'!J:J)</f>
        <v>Normal</v>
      </c>
      <c r="N624" s="34">
        <f>_xlfn.XLOOKUP(Healthcare!A:A,Table4_2[Customer ID],Table4_2[Date of Birth])</f>
        <v>30266</v>
      </c>
      <c r="O624" s="35">
        <f>_xlfn.XLOOKUP(A:A,Table4_2[Customer ID],Table4_2[Charges])</f>
        <v>15828.82</v>
      </c>
      <c r="P624" s="33" t="str">
        <f>_xlfn.XLOOKUP(A:A,Table4_2[Customer ID],Table4_2[Hospital tier])</f>
        <v>tier - 2</v>
      </c>
      <c r="Q624" s="33" t="str">
        <f>_xlfn.XLOOKUP(A:A,'Hospital details'!A:A,'Hospital details'!F:F)</f>
        <v>tier - 3</v>
      </c>
      <c r="R624" s="33" t="str">
        <f>_xlfn.XLOOKUP(Healthcare!A:A,'Hospital details'!A:A,'Hospital details'!G:G)</f>
        <v>R1011</v>
      </c>
      <c r="S624" s="36">
        <f>_xlfn.XLOOKUP(A:A,'Hospital details'!A:A,'Hospital details'!H:H)</f>
        <v>40</v>
      </c>
      <c r="T624" s="8"/>
    </row>
    <row r="625" spans="1:20" ht="18" x14ac:dyDescent="0.35">
      <c r="A625" s="37" t="s">
        <v>629</v>
      </c>
      <c r="B625" s="31" t="str" cm="1">
        <f t="array" ref="B625">_xlfn.XLOOKUP(_xlfn.SINGLE(A:A),'Customer Name'!A:A,Table14_3[[#All],[Title]])</f>
        <v>Ms</v>
      </c>
      <c r="C625" s="32" t="str" cm="1">
        <f t="array" ref="C625">_xlfn.XLOOKUP(_xlfn.SINGLE(A:A),'Customer Name'!A:A,Table14_3[[#All],[First Name]])</f>
        <v>Craig R</v>
      </c>
      <c r="D625" s="32" t="str" cm="1">
        <f t="array" ref="D625">_xlfn.XLOOKUP(_xlfn.SINGLE(A:A),'Customer Name'!A:A,Table14_3[[#All],[Last Name]])</f>
        <v>Coon</v>
      </c>
      <c r="E625" s="32">
        <f>_xlfn.XLOOKUP(A:A,'Medical Examination'!A:A,'Medical Examination'!B:B)</f>
        <v>19.3</v>
      </c>
      <c r="F625" s="32">
        <f>_xlfn.XLOOKUP(A:A,'Medical Examination'!A:A,'Medical Examination'!C:C)</f>
        <v>4.46</v>
      </c>
      <c r="G625" s="33" t="str">
        <f>_xlfn.XLOOKUP(A:A,'Medical Examination'!A:A,'Medical Examination'!D:D)</f>
        <v>No</v>
      </c>
      <c r="H625" s="33" t="str">
        <f>_xlfn.XLOOKUP(A:A,'Medical Examination'!A:A,'Medical Examination'!E:E)</f>
        <v>No</v>
      </c>
      <c r="I625" s="33" t="str">
        <f>_xlfn.XLOOKUP(A:A,'Medical Examination'!A:A,'Medical Examination'!F:F)</f>
        <v>No</v>
      </c>
      <c r="J625" s="33">
        <f>_xlfn.XLOOKUP(A:A,'Medical Examination'!A:A,'Medical Examination'!G:G)</f>
        <v>1</v>
      </c>
      <c r="K625" s="33" t="str">
        <f>_xlfn.XLOOKUP(A:A,'Medical Examination'!A:A,'Medical Examination'!H:H)</f>
        <v>yes</v>
      </c>
      <c r="L625" s="32" t="str">
        <f>_xlfn.XLOOKUP(A:A,'Medical Examination'!A:A,'Medical Examination'!I:I)</f>
        <v>Normal Weight</v>
      </c>
      <c r="M625" s="31" t="str">
        <f>_xlfn.XLOOKUP(A:A,'Medical Examination'!A:A,'Medical Examination'!J:J)</f>
        <v>Normal</v>
      </c>
      <c r="N625" s="34">
        <f>_xlfn.XLOOKUP(Healthcare!A:A,Table4_2[Customer ID],Table4_2[Date of Birth])</f>
        <v>30859</v>
      </c>
      <c r="O625" s="35">
        <f>_xlfn.XLOOKUP(A:A,Table4_2[Customer ID],Table4_2[Charges])</f>
        <v>15820.7</v>
      </c>
      <c r="P625" s="33" t="str">
        <f>_xlfn.XLOOKUP(A:A,Table4_2[Customer ID],Table4_2[Hospital tier])</f>
        <v>tier - 2</v>
      </c>
      <c r="Q625" s="33" t="str">
        <f>_xlfn.XLOOKUP(A:A,'Hospital details'!A:A,'Hospital details'!F:F)</f>
        <v>tier - 3</v>
      </c>
      <c r="R625" s="33" t="str">
        <f>_xlfn.XLOOKUP(Healthcare!A:A,'Hospital details'!A:A,'Hospital details'!G:G)</f>
        <v>R1011</v>
      </c>
      <c r="S625" s="36">
        <f>_xlfn.XLOOKUP(A:A,'Hospital details'!A:A,'Hospital details'!H:H)</f>
        <v>38</v>
      </c>
      <c r="T625" s="8"/>
    </row>
    <row r="626" spans="1:20" ht="18" x14ac:dyDescent="0.35">
      <c r="A626" s="37" t="s">
        <v>630</v>
      </c>
      <c r="B626" s="31" t="str" cm="1">
        <f t="array" ref="B626">_xlfn.XLOOKUP(_xlfn.SINGLE(A:A),'Customer Name'!A:A,Table14_3[[#All],[Title]])</f>
        <v>Mr</v>
      </c>
      <c r="C626" s="32" t="str" cm="1">
        <f t="array" ref="C626">_xlfn.XLOOKUP(_xlfn.SINGLE(A:A),'Customer Name'!A:A,Table14_3[[#All],[First Name]])</f>
        <v>Simo</v>
      </c>
      <c r="D626" s="32" t="str" cm="1">
        <f t="array" ref="D626">_xlfn.XLOOKUP(_xlfn.SINGLE(A:A),'Customer Name'!A:A,Table14_3[[#All],[Last Name]])</f>
        <v>Vanttinen</v>
      </c>
      <c r="E626" s="32">
        <f>_xlfn.XLOOKUP(A:A,'Medical Examination'!A:A,'Medical Examination'!B:B)</f>
        <v>24.13</v>
      </c>
      <c r="F626" s="32">
        <f>_xlfn.XLOOKUP(A:A,'Medical Examination'!A:A,'Medical Examination'!C:C)</f>
        <v>5.29</v>
      </c>
      <c r="G626" s="33" t="str">
        <f>_xlfn.XLOOKUP(A:A,'Medical Examination'!A:A,'Medical Examination'!D:D)</f>
        <v>yes</v>
      </c>
      <c r="H626" s="33" t="str">
        <f>_xlfn.XLOOKUP(A:A,'Medical Examination'!A:A,'Medical Examination'!E:E)</f>
        <v>No</v>
      </c>
      <c r="I626" s="33" t="str">
        <f>_xlfn.XLOOKUP(A:A,'Medical Examination'!A:A,'Medical Examination'!F:F)</f>
        <v>Yes</v>
      </c>
      <c r="J626" s="33">
        <f>_xlfn.XLOOKUP(A:A,'Medical Examination'!A:A,'Medical Examination'!G:G)</f>
        <v>1</v>
      </c>
      <c r="K626" s="33" t="str">
        <f>_xlfn.XLOOKUP(A:A,'Medical Examination'!A:A,'Medical Examination'!H:H)</f>
        <v>yes</v>
      </c>
      <c r="L626" s="32" t="str">
        <f>_xlfn.XLOOKUP(A:A,'Medical Examination'!A:A,'Medical Examination'!I:I)</f>
        <v>Normal Weight</v>
      </c>
      <c r="M626" s="31" t="str">
        <f>_xlfn.XLOOKUP(A:A,'Medical Examination'!A:A,'Medical Examination'!J:J)</f>
        <v>Normal</v>
      </c>
      <c r="N626" s="34">
        <f>_xlfn.XLOOKUP(Healthcare!A:A,Table4_2[Customer ID],Table4_2[Date of Birth])</f>
        <v>35712</v>
      </c>
      <c r="O626" s="35">
        <f>_xlfn.XLOOKUP(A:A,Table4_2[Customer ID],Table4_2[Charges])</f>
        <v>15817.99</v>
      </c>
      <c r="P626" s="33" t="str">
        <f>_xlfn.XLOOKUP(A:A,Table4_2[Customer ID],Table4_2[Hospital tier])</f>
        <v>tier - 2</v>
      </c>
      <c r="Q626" s="33" t="str">
        <f>_xlfn.XLOOKUP(A:A,'Hospital details'!A:A,'Hospital details'!F:F)</f>
        <v>tier - 2</v>
      </c>
      <c r="R626" s="33" t="str">
        <f>_xlfn.XLOOKUP(Healthcare!A:A,'Hospital details'!A:A,'Hospital details'!G:G)</f>
        <v>R1012</v>
      </c>
      <c r="S626" s="36">
        <f>_xlfn.XLOOKUP(A:A,'Hospital details'!A:A,'Hospital details'!H:H)</f>
        <v>25</v>
      </c>
      <c r="T626" s="8"/>
    </row>
    <row r="627" spans="1:20" ht="18" x14ac:dyDescent="0.35">
      <c r="A627" s="37" t="s">
        <v>631</v>
      </c>
      <c r="B627" s="31" t="str" cm="1">
        <f t="array" ref="B627">_xlfn.XLOOKUP(_xlfn.SINGLE(A:A),'Customer Name'!A:A,Table14_3[[#All],[Title]])</f>
        <v>Mr</v>
      </c>
      <c r="C627" s="32" t="str" cm="1">
        <f t="array" ref="C627">_xlfn.XLOOKUP(_xlfn.SINGLE(A:A),'Customer Name'!A:A,Table14_3[[#All],[First Name]])</f>
        <v>Christopher J</v>
      </c>
      <c r="D627" s="32" t="str" cm="1">
        <f t="array" ref="D627">_xlfn.XLOOKUP(_xlfn.SINGLE(A:A),'Customer Name'!A:A,Table14_3[[#All],[Last Name]])</f>
        <v>Garges</v>
      </c>
      <c r="E627" s="32">
        <f>_xlfn.XLOOKUP(A:A,'Medical Examination'!A:A,'Medical Examination'!B:B)</f>
        <v>46.7</v>
      </c>
      <c r="F627" s="32">
        <f>_xlfn.XLOOKUP(A:A,'Medical Examination'!A:A,'Medical Examination'!C:C)</f>
        <v>10.99</v>
      </c>
      <c r="G627" s="33" t="str">
        <f>_xlfn.XLOOKUP(A:A,'Medical Examination'!A:A,'Medical Examination'!D:D)</f>
        <v>No</v>
      </c>
      <c r="H627" s="33" t="str">
        <f>_xlfn.XLOOKUP(A:A,'Medical Examination'!A:A,'Medical Examination'!E:E)</f>
        <v>No</v>
      </c>
      <c r="I627" s="33" t="str">
        <f>_xlfn.XLOOKUP(A:A,'Medical Examination'!A:A,'Medical Examination'!F:F)</f>
        <v>No</v>
      </c>
      <c r="J627" s="33">
        <f>_xlfn.XLOOKUP(A:A,'Medical Examination'!A:A,'Medical Examination'!G:G)</f>
        <v>0</v>
      </c>
      <c r="K627" s="33" t="str">
        <f>_xlfn.XLOOKUP(A:A,'Medical Examination'!A:A,'Medical Examination'!H:H)</f>
        <v>No</v>
      </c>
      <c r="L627" s="32" t="str">
        <f>_xlfn.XLOOKUP(A:A,'Medical Examination'!A:A,'Medical Examination'!I:I)</f>
        <v>Obesity</v>
      </c>
      <c r="M627" s="31" t="str">
        <f>_xlfn.XLOOKUP(A:A,'Medical Examination'!A:A,'Medical Examination'!J:J)</f>
        <v>Diabetic</v>
      </c>
      <c r="N627" s="34">
        <f>_xlfn.XLOOKUP(Healthcare!A:A,Table4_2[Customer ID],Table4_2[Date of Birth])</f>
        <v>27270</v>
      </c>
      <c r="O627" s="35">
        <f>_xlfn.XLOOKUP(A:A,Table4_2[Customer ID],Table4_2[Charges])</f>
        <v>15746.62</v>
      </c>
      <c r="P627" s="33" t="str">
        <f>_xlfn.XLOOKUP(A:A,Table4_2[Customer ID],Table4_2[Hospital tier])</f>
        <v>tier - 2</v>
      </c>
      <c r="Q627" s="33" t="str">
        <f>_xlfn.XLOOKUP(A:A,'Hospital details'!A:A,'Hospital details'!F:F)</f>
        <v>tier - 1</v>
      </c>
      <c r="R627" s="33" t="str">
        <f>_xlfn.XLOOKUP(Healthcare!A:A,'Hospital details'!A:A,'Hospital details'!G:G)</f>
        <v>R1012</v>
      </c>
      <c r="S627" s="36">
        <f>_xlfn.XLOOKUP(A:A,'Hospital details'!A:A,'Hospital details'!H:H)</f>
        <v>48</v>
      </c>
      <c r="T627" s="8"/>
    </row>
    <row r="628" spans="1:20" ht="18" x14ac:dyDescent="0.35">
      <c r="A628" s="37" t="s">
        <v>632</v>
      </c>
      <c r="B628" s="31" t="str" cm="1">
        <f t="array" ref="B628">_xlfn.XLOOKUP(_xlfn.SINGLE(A:A),'Customer Name'!A:A,Table14_3[[#All],[Title]])</f>
        <v>Ms</v>
      </c>
      <c r="C628" s="32" t="str" cm="1">
        <f t="array" ref="C628">_xlfn.XLOOKUP(_xlfn.SINGLE(A:A),'Customer Name'!A:A,Table14_3[[#All],[First Name]])</f>
        <v>Mario Sr</v>
      </c>
      <c r="D628" s="32" t="str" cm="1">
        <f t="array" ref="D628">_xlfn.XLOOKUP(_xlfn.SINGLE(A:A),'Customer Name'!A:A,Table14_3[[#All],[Last Name]])</f>
        <v>Rivel</v>
      </c>
      <c r="E628" s="32">
        <f>_xlfn.XLOOKUP(A:A,'Medical Examination'!A:A,'Medical Examination'!B:B)</f>
        <v>45.27</v>
      </c>
      <c r="F628" s="32">
        <f>_xlfn.XLOOKUP(A:A,'Medical Examination'!A:A,'Medical Examination'!C:C)</f>
        <v>5.2</v>
      </c>
      <c r="G628" s="33" t="str">
        <f>_xlfn.XLOOKUP(A:A,'Medical Examination'!A:A,'Medical Examination'!D:D)</f>
        <v>yes</v>
      </c>
      <c r="H628" s="33" t="str">
        <f>_xlfn.XLOOKUP(A:A,'Medical Examination'!A:A,'Medical Examination'!E:E)</f>
        <v>No</v>
      </c>
      <c r="I628" s="33" t="str">
        <f>_xlfn.XLOOKUP(A:A,'Medical Examination'!A:A,'Medical Examination'!F:F)</f>
        <v>No</v>
      </c>
      <c r="J628" s="33">
        <f>_xlfn.XLOOKUP(A:A,'Medical Examination'!A:A,'Medical Examination'!G:G)</f>
        <v>0</v>
      </c>
      <c r="K628" s="33" t="str">
        <f>_xlfn.XLOOKUP(A:A,'Medical Examination'!A:A,'Medical Examination'!H:H)</f>
        <v>No</v>
      </c>
      <c r="L628" s="32" t="str">
        <f>_xlfn.XLOOKUP(A:A,'Medical Examination'!A:A,'Medical Examination'!I:I)</f>
        <v>Obesity</v>
      </c>
      <c r="M628" s="31" t="str">
        <f>_xlfn.XLOOKUP(A:A,'Medical Examination'!A:A,'Medical Examination'!J:J)</f>
        <v>Normal</v>
      </c>
      <c r="N628" s="34">
        <f>_xlfn.XLOOKUP(Healthcare!A:A,Table4_2[Customer ID],Table4_2[Date of Birth])</f>
        <v>28023</v>
      </c>
      <c r="O628" s="35">
        <f>_xlfn.XLOOKUP(A:A,Table4_2[Customer ID],Table4_2[Charges])</f>
        <v>15698.86</v>
      </c>
      <c r="P628" s="33" t="str">
        <f>_xlfn.XLOOKUP(A:A,Table4_2[Customer ID],Table4_2[Hospital tier])</f>
        <v>tier - 2</v>
      </c>
      <c r="Q628" s="33" t="str">
        <f>_xlfn.XLOOKUP(A:A,'Hospital details'!A:A,'Hospital details'!F:F)</f>
        <v>tier - 2</v>
      </c>
      <c r="R628" s="33" t="str">
        <f>_xlfn.XLOOKUP(Healthcare!A:A,'Hospital details'!A:A,'Hospital details'!G:G)</f>
        <v>R1012</v>
      </c>
      <c r="S628" s="36">
        <f>_xlfn.XLOOKUP(A:A,'Hospital details'!A:A,'Hospital details'!H:H)</f>
        <v>46</v>
      </c>
      <c r="T628" s="8"/>
    </row>
    <row r="629" spans="1:20" ht="18" x14ac:dyDescent="0.35">
      <c r="A629" s="37" t="s">
        <v>633</v>
      </c>
      <c r="B629" s="31" t="str" cm="1">
        <f t="array" ref="B629">_xlfn.XLOOKUP(_xlfn.SINGLE(A:A),'Customer Name'!A:A,Table14_3[[#All],[Title]])</f>
        <v>Mr</v>
      </c>
      <c r="C629" s="32" t="str" cm="1">
        <f t="array" ref="C629">_xlfn.XLOOKUP(_xlfn.SINGLE(A:A),'Customer Name'!A:A,Table14_3[[#All],[First Name]])</f>
        <v>Meghann R</v>
      </c>
      <c r="D629" s="32" t="str" cm="1">
        <f t="array" ref="D629">_xlfn.XLOOKUP(_xlfn.SINGLE(A:A),'Customer Name'!A:A,Table14_3[[#All],[Last Name]])</f>
        <v>Lawson</v>
      </c>
      <c r="E629" s="32">
        <f>_xlfn.XLOOKUP(A:A,'Medical Examination'!A:A,'Medical Examination'!B:B)</f>
        <v>44.29</v>
      </c>
      <c r="F629" s="32">
        <f>_xlfn.XLOOKUP(A:A,'Medical Examination'!A:A,'Medical Examination'!C:C)</f>
        <v>9.66</v>
      </c>
      <c r="G629" s="33" t="str">
        <f>_xlfn.XLOOKUP(A:A,'Medical Examination'!A:A,'Medical Examination'!D:D)</f>
        <v>No</v>
      </c>
      <c r="H629" s="33" t="str">
        <f>_xlfn.XLOOKUP(A:A,'Medical Examination'!A:A,'Medical Examination'!E:E)</f>
        <v>No</v>
      </c>
      <c r="I629" s="33" t="str">
        <f>_xlfn.XLOOKUP(A:A,'Medical Examination'!A:A,'Medical Examination'!F:F)</f>
        <v>No</v>
      </c>
      <c r="J629" s="33">
        <f>_xlfn.XLOOKUP(A:A,'Medical Examination'!A:A,'Medical Examination'!G:G)</f>
        <v>2</v>
      </c>
      <c r="K629" s="33" t="str">
        <f>_xlfn.XLOOKUP(A:A,'Medical Examination'!A:A,'Medical Examination'!H:H)</f>
        <v>No</v>
      </c>
      <c r="L629" s="32" t="str">
        <f>_xlfn.XLOOKUP(A:A,'Medical Examination'!A:A,'Medical Examination'!I:I)</f>
        <v>Obesity</v>
      </c>
      <c r="M629" s="31" t="str">
        <f>_xlfn.XLOOKUP(A:A,'Medical Examination'!A:A,'Medical Examination'!J:J)</f>
        <v>Diabetic</v>
      </c>
      <c r="N629" s="34">
        <f>_xlfn.XLOOKUP(Healthcare!A:A,Table4_2[Customer ID],Table4_2[Date of Birth])</f>
        <v>26841</v>
      </c>
      <c r="O629" s="35">
        <f>_xlfn.XLOOKUP(A:A,Table4_2[Customer ID],Table4_2[Charges])</f>
        <v>15670.3</v>
      </c>
      <c r="P629" s="33" t="str">
        <f>_xlfn.XLOOKUP(A:A,Table4_2[Customer ID],Table4_2[Hospital tier])</f>
        <v>tier - 2</v>
      </c>
      <c r="Q629" s="33" t="str">
        <f>_xlfn.XLOOKUP(A:A,'Hospital details'!A:A,'Hospital details'!F:F)</f>
        <v>tier - 2</v>
      </c>
      <c r="R629" s="33" t="str">
        <f>_xlfn.XLOOKUP(Healthcare!A:A,'Hospital details'!A:A,'Hospital details'!G:G)</f>
        <v>R1026</v>
      </c>
      <c r="S629" s="36">
        <f>_xlfn.XLOOKUP(A:A,'Hospital details'!A:A,'Hospital details'!H:H)</f>
        <v>49</v>
      </c>
      <c r="T629" s="8"/>
    </row>
    <row r="630" spans="1:20" ht="18" x14ac:dyDescent="0.35">
      <c r="A630" s="37" t="s">
        <v>634</v>
      </c>
      <c r="B630" s="31" t="str" cm="1">
        <f t="array" ref="B630">_xlfn.XLOOKUP(_xlfn.SINGLE(A:A),'Customer Name'!A:A,Table14_3[[#All],[Title]])</f>
        <v>Mr</v>
      </c>
      <c r="C630" s="32" t="str" cm="1">
        <f t="array" ref="C630">_xlfn.XLOOKUP(_xlfn.SINGLE(A:A),'Customer Name'!A:A,Table14_3[[#All],[First Name]])</f>
        <v>Scott M</v>
      </c>
      <c r="D630" s="32" t="str" cm="1">
        <f t="array" ref="D630">_xlfn.XLOOKUP(_xlfn.SINGLE(A:A),'Customer Name'!A:A,Table14_3[[#All],[Last Name]])</f>
        <v>Cale</v>
      </c>
      <c r="E630" s="32">
        <f>_xlfn.XLOOKUP(A:A,'Medical Examination'!A:A,'Medical Examination'!B:B)</f>
        <v>54.59</v>
      </c>
      <c r="F630" s="32">
        <f>_xlfn.XLOOKUP(A:A,'Medical Examination'!A:A,'Medical Examination'!C:C)</f>
        <v>4.22</v>
      </c>
      <c r="G630" s="33" t="str">
        <f>_xlfn.XLOOKUP(A:A,'Medical Examination'!A:A,'Medical Examination'!D:D)</f>
        <v>yes</v>
      </c>
      <c r="H630" s="33" t="str">
        <f>_xlfn.XLOOKUP(A:A,'Medical Examination'!A:A,'Medical Examination'!E:E)</f>
        <v>No</v>
      </c>
      <c r="I630" s="33" t="str">
        <f>_xlfn.XLOOKUP(A:A,'Medical Examination'!A:A,'Medical Examination'!F:F)</f>
        <v>No</v>
      </c>
      <c r="J630" s="33">
        <f>_xlfn.XLOOKUP(A:A,'Medical Examination'!A:A,'Medical Examination'!G:G)</f>
        <v>1</v>
      </c>
      <c r="K630" s="33" t="str">
        <f>_xlfn.XLOOKUP(A:A,'Medical Examination'!A:A,'Medical Examination'!H:H)</f>
        <v>No</v>
      </c>
      <c r="L630" s="32" t="str">
        <f>_xlfn.XLOOKUP(A:A,'Medical Examination'!A:A,'Medical Examination'!I:I)</f>
        <v>Obesity</v>
      </c>
      <c r="M630" s="31" t="str">
        <f>_xlfn.XLOOKUP(A:A,'Medical Examination'!A:A,'Medical Examination'!J:J)</f>
        <v>Normal</v>
      </c>
      <c r="N630" s="34">
        <f>_xlfn.XLOOKUP(Healthcare!A:A,Table4_2[Customer ID],Table4_2[Date of Birth])</f>
        <v>32499</v>
      </c>
      <c r="O630" s="35">
        <f>_xlfn.XLOOKUP(A:A,Table4_2[Customer ID],Table4_2[Charges])</f>
        <v>15646.28</v>
      </c>
      <c r="P630" s="33" t="str">
        <f>_xlfn.XLOOKUP(A:A,Table4_2[Customer ID],Table4_2[Hospital tier])</f>
        <v>tier - 2</v>
      </c>
      <c r="Q630" s="33" t="str">
        <f>_xlfn.XLOOKUP(A:A,'Hospital details'!A:A,'Hospital details'!F:F)</f>
        <v>tier - 2</v>
      </c>
      <c r="R630" s="33" t="str">
        <f>_xlfn.XLOOKUP(Healthcare!A:A,'Hospital details'!A:A,'Hospital details'!G:G)</f>
        <v>R1011</v>
      </c>
      <c r="S630" s="36">
        <f>_xlfn.XLOOKUP(A:A,'Hospital details'!A:A,'Hospital details'!H:H)</f>
        <v>34</v>
      </c>
      <c r="T630" s="8"/>
    </row>
    <row r="631" spans="1:20" ht="18" x14ac:dyDescent="0.35">
      <c r="A631" s="37" t="s">
        <v>635</v>
      </c>
      <c r="B631" s="31" t="str" cm="1">
        <f t="array" ref="B631">_xlfn.XLOOKUP(_xlfn.SINGLE(A:A),'Customer Name'!A:A,Table14_3[[#All],[Title]])</f>
        <v>Ms</v>
      </c>
      <c r="C631" s="32" t="str" cm="1">
        <f t="array" ref="C631">_xlfn.XLOOKUP(_xlfn.SINGLE(A:A),'Customer Name'!A:A,Table14_3[[#All],[First Name]])</f>
        <v>Caitlin E</v>
      </c>
      <c r="D631" s="32" t="str" cm="1">
        <f t="array" ref="D631">_xlfn.XLOOKUP(_xlfn.SINGLE(A:A),'Customer Name'!A:A,Table14_3[[#All],[Last Name]])</f>
        <v>Phillips</v>
      </c>
      <c r="E631" s="32">
        <f>_xlfn.XLOOKUP(A:A,'Medical Examination'!A:A,'Medical Examination'!B:B)</f>
        <v>32.965000000000003</v>
      </c>
      <c r="F631" s="32">
        <f>_xlfn.XLOOKUP(A:A,'Medical Examination'!A:A,'Medical Examination'!C:C)</f>
        <v>11.78</v>
      </c>
      <c r="G631" s="33" t="str">
        <f>_xlfn.XLOOKUP(A:A,'Medical Examination'!A:A,'Medical Examination'!D:D)</f>
        <v>No</v>
      </c>
      <c r="H631" s="33" t="str">
        <f>_xlfn.XLOOKUP(A:A,'Medical Examination'!A:A,'Medical Examination'!E:E)</f>
        <v>No</v>
      </c>
      <c r="I631" s="33" t="str">
        <f>_xlfn.XLOOKUP(A:A,'Medical Examination'!A:A,'Medical Examination'!F:F)</f>
        <v>No</v>
      </c>
      <c r="J631" s="33">
        <f>_xlfn.XLOOKUP(A:A,'Medical Examination'!A:A,'Medical Examination'!G:G)</f>
        <v>0</v>
      </c>
      <c r="K631" s="33" t="str">
        <f>_xlfn.XLOOKUP(A:A,'Medical Examination'!A:A,'Medical Examination'!H:H)</f>
        <v>No</v>
      </c>
      <c r="L631" s="32" t="str">
        <f>_xlfn.XLOOKUP(A:A,'Medical Examination'!A:A,'Medical Examination'!I:I)</f>
        <v>Obesity</v>
      </c>
      <c r="M631" s="31" t="str">
        <f>_xlfn.XLOOKUP(A:A,'Medical Examination'!A:A,'Medical Examination'!J:J)</f>
        <v>Diabetic</v>
      </c>
      <c r="N631" s="34">
        <f>_xlfn.XLOOKUP(Healthcare!A:A,Table4_2[Customer ID],Table4_2[Date of Birth])</f>
        <v>22073</v>
      </c>
      <c r="O631" s="35">
        <f>_xlfn.XLOOKUP(A:A,Table4_2[Customer ID],Table4_2[Charges])</f>
        <v>15612.19</v>
      </c>
      <c r="P631" s="33" t="str">
        <f>_xlfn.XLOOKUP(A:A,Table4_2[Customer ID],Table4_2[Hospital tier])</f>
        <v>tier - 2</v>
      </c>
      <c r="Q631" s="33" t="str">
        <f>_xlfn.XLOOKUP(A:A,'Hospital details'!A:A,'Hospital details'!F:F)</f>
        <v>tier - 2</v>
      </c>
      <c r="R631" s="33" t="str">
        <f>_xlfn.XLOOKUP(Healthcare!A:A,'Hospital details'!A:A,'Hospital details'!G:G)</f>
        <v>R1012</v>
      </c>
      <c r="S631" s="36">
        <f>_xlfn.XLOOKUP(A:A,'Hospital details'!A:A,'Hospital details'!H:H)</f>
        <v>63</v>
      </c>
      <c r="T631" s="8"/>
    </row>
    <row r="632" spans="1:20" ht="18" x14ac:dyDescent="0.35">
      <c r="A632" s="37" t="s">
        <v>636</v>
      </c>
      <c r="B632" s="31" t="str" cm="1">
        <f t="array" ref="B632">_xlfn.XLOOKUP(_xlfn.SINGLE(A:A),'Customer Name'!A:A,Table14_3[[#All],[Title]])</f>
        <v>Mr</v>
      </c>
      <c r="C632" s="32" t="str" cm="1">
        <f t="array" ref="C632">_xlfn.XLOOKUP(_xlfn.SINGLE(A:A),'Customer Name'!A:A,Table14_3[[#All],[First Name]])</f>
        <v>Samantha A</v>
      </c>
      <c r="D632" s="32" t="str" cm="1">
        <f t="array" ref="D632">_xlfn.XLOOKUP(_xlfn.SINGLE(A:A),'Customer Name'!A:A,Table14_3[[#All],[Last Name]])</f>
        <v>Stewart</v>
      </c>
      <c r="E632" s="32">
        <f>_xlfn.XLOOKUP(A:A,'Medical Examination'!A:A,'Medical Examination'!B:B)</f>
        <v>38.049999999999997</v>
      </c>
      <c r="F632" s="32">
        <f>_xlfn.XLOOKUP(A:A,'Medical Examination'!A:A,'Medical Examination'!C:C)</f>
        <v>9.6199999999999992</v>
      </c>
      <c r="G632" s="33" t="str">
        <f>_xlfn.XLOOKUP(A:A,'Medical Examination'!A:A,'Medical Examination'!D:D)</f>
        <v>No</v>
      </c>
      <c r="H632" s="33" t="str">
        <f>_xlfn.XLOOKUP(A:A,'Medical Examination'!A:A,'Medical Examination'!E:E)</f>
        <v>No</v>
      </c>
      <c r="I632" s="33" t="str">
        <f>_xlfn.XLOOKUP(A:A,'Medical Examination'!A:A,'Medical Examination'!F:F)</f>
        <v>No</v>
      </c>
      <c r="J632" s="33">
        <f>_xlfn.XLOOKUP(A:A,'Medical Examination'!A:A,'Medical Examination'!G:G)</f>
        <v>0</v>
      </c>
      <c r="K632" s="33" t="str">
        <f>_xlfn.XLOOKUP(A:A,'Medical Examination'!A:A,'Medical Examination'!H:H)</f>
        <v>No</v>
      </c>
      <c r="L632" s="32" t="str">
        <f>_xlfn.XLOOKUP(A:A,'Medical Examination'!A:A,'Medical Examination'!I:I)</f>
        <v>Obesity</v>
      </c>
      <c r="M632" s="31" t="str">
        <f>_xlfn.XLOOKUP(A:A,'Medical Examination'!A:A,'Medical Examination'!J:J)</f>
        <v>Diabetic</v>
      </c>
      <c r="N632" s="34">
        <f>_xlfn.XLOOKUP(Healthcare!A:A,Table4_2[Customer ID],Table4_2[Date of Birth])</f>
        <v>24043</v>
      </c>
      <c r="O632" s="35">
        <f>_xlfn.XLOOKUP(A:A,Table4_2[Customer ID],Table4_2[Charges])</f>
        <v>15608.58</v>
      </c>
      <c r="P632" s="33" t="str">
        <f>_xlfn.XLOOKUP(A:A,Table4_2[Customer ID],Table4_2[Hospital tier])</f>
        <v>tier - 2</v>
      </c>
      <c r="Q632" s="33" t="str">
        <f>_xlfn.XLOOKUP(A:A,'Hospital details'!A:A,'Hospital details'!F:F)</f>
        <v>tier - 2</v>
      </c>
      <c r="R632" s="33" t="str">
        <f>_xlfn.XLOOKUP(Healthcare!A:A,'Hospital details'!A:A,'Hospital details'!G:G)</f>
        <v>R1026</v>
      </c>
      <c r="S632" s="36">
        <f>_xlfn.XLOOKUP(A:A,'Hospital details'!A:A,'Hospital details'!H:H)</f>
        <v>57</v>
      </c>
      <c r="T632" s="8"/>
    </row>
    <row r="633" spans="1:20" ht="18" x14ac:dyDescent="0.35">
      <c r="A633" s="37" t="s">
        <v>637</v>
      </c>
      <c r="B633" s="31" t="str" cm="1">
        <f t="array" ref="B633">_xlfn.XLOOKUP(_xlfn.SINGLE(A:A),'Customer Name'!A:A,Table14_3[[#All],[Title]])</f>
        <v>Mr</v>
      </c>
      <c r="C633" s="32" t="str" cm="1">
        <f t="array" ref="C633">_xlfn.XLOOKUP(_xlfn.SINGLE(A:A),'Customer Name'!A:A,Table14_3[[#All],[First Name]])</f>
        <v>Erik</v>
      </c>
      <c r="D633" s="32" t="str" cm="1">
        <f t="array" ref="D633">_xlfn.XLOOKUP(_xlfn.SINGLE(A:A),'Customer Name'!A:A,Table14_3[[#All],[Last Name]])</f>
        <v>Drotz</v>
      </c>
      <c r="E633" s="32">
        <f>_xlfn.XLOOKUP(A:A,'Medical Examination'!A:A,'Medical Examination'!B:B)</f>
        <v>46.14</v>
      </c>
      <c r="F633" s="32">
        <f>_xlfn.XLOOKUP(A:A,'Medical Examination'!A:A,'Medical Examination'!C:C)</f>
        <v>10.78</v>
      </c>
      <c r="G633" s="33" t="str">
        <f>_xlfn.XLOOKUP(A:A,'Medical Examination'!A:A,'Medical Examination'!D:D)</f>
        <v>No</v>
      </c>
      <c r="H633" s="33" t="str">
        <f>_xlfn.XLOOKUP(A:A,'Medical Examination'!A:A,'Medical Examination'!E:E)</f>
        <v>No</v>
      </c>
      <c r="I633" s="33" t="str">
        <f>_xlfn.XLOOKUP(A:A,'Medical Examination'!A:A,'Medical Examination'!F:F)</f>
        <v>No</v>
      </c>
      <c r="J633" s="33">
        <f>_xlfn.XLOOKUP(A:A,'Medical Examination'!A:A,'Medical Examination'!G:G)</f>
        <v>0</v>
      </c>
      <c r="K633" s="33" t="str">
        <f>_xlfn.XLOOKUP(A:A,'Medical Examination'!A:A,'Medical Examination'!H:H)</f>
        <v>No</v>
      </c>
      <c r="L633" s="32" t="str">
        <f>_xlfn.XLOOKUP(A:A,'Medical Examination'!A:A,'Medical Examination'!I:I)</f>
        <v>Obesity</v>
      </c>
      <c r="M633" s="31" t="str">
        <f>_xlfn.XLOOKUP(A:A,'Medical Examination'!A:A,'Medical Examination'!J:J)</f>
        <v>Diabetic</v>
      </c>
      <c r="N633" s="34">
        <f>_xlfn.XLOOKUP(Healthcare!A:A,Table4_2[Customer ID],Table4_2[Date of Birth])</f>
        <v>27240</v>
      </c>
      <c r="O633" s="35">
        <f>_xlfn.XLOOKUP(A:A,Table4_2[Customer ID],Table4_2[Charges])</f>
        <v>15556.67</v>
      </c>
      <c r="P633" s="33" t="str">
        <f>_xlfn.XLOOKUP(A:A,Table4_2[Customer ID],Table4_2[Hospital tier])</f>
        <v>tier - 2</v>
      </c>
      <c r="Q633" s="33" t="str">
        <f>_xlfn.XLOOKUP(A:A,'Hospital details'!A:A,'Hospital details'!F:F)</f>
        <v>tier - 2</v>
      </c>
      <c r="R633" s="33" t="str">
        <f>_xlfn.XLOOKUP(Healthcare!A:A,'Hospital details'!A:A,'Hospital details'!G:G)</f>
        <v>R1012</v>
      </c>
      <c r="S633" s="36">
        <f>_xlfn.XLOOKUP(A:A,'Hospital details'!A:A,'Hospital details'!H:H)</f>
        <v>48</v>
      </c>
      <c r="T633" s="8"/>
    </row>
    <row r="634" spans="1:20" ht="18" x14ac:dyDescent="0.35">
      <c r="A634" s="37" t="s">
        <v>638</v>
      </c>
      <c r="B634" s="31" t="str" cm="1">
        <f t="array" ref="B634">_xlfn.XLOOKUP(_xlfn.SINGLE(A:A),'Customer Name'!A:A,Table14_3[[#All],[Title]])</f>
        <v>Ms</v>
      </c>
      <c r="C634" s="32" t="str" cm="1">
        <f t="array" ref="C634">_xlfn.XLOOKUP(_xlfn.SINGLE(A:A),'Customer Name'!A:A,Table14_3[[#All],[First Name]])</f>
        <v>Christopher</v>
      </c>
      <c r="D634" s="32" t="str" cm="1">
        <f t="array" ref="D634">_xlfn.XLOOKUP(_xlfn.SINGLE(A:A),'Customer Name'!A:A,Table14_3[[#All],[Last Name]])</f>
        <v>Mutai</v>
      </c>
      <c r="E634" s="32">
        <f>_xlfn.XLOOKUP(A:A,'Medical Examination'!A:A,'Medical Examination'!B:B)</f>
        <v>41.325000000000003</v>
      </c>
      <c r="F634" s="32">
        <f>_xlfn.XLOOKUP(A:A,'Medical Examination'!A:A,'Medical Examination'!C:C)</f>
        <v>5.1100000000000003</v>
      </c>
      <c r="G634" s="33" t="str">
        <f>_xlfn.XLOOKUP(A:A,'Medical Examination'!A:A,'Medical Examination'!D:D)</f>
        <v>yes</v>
      </c>
      <c r="H634" s="33" t="str">
        <f>_xlfn.XLOOKUP(A:A,'Medical Examination'!A:A,'Medical Examination'!E:E)</f>
        <v>No</v>
      </c>
      <c r="I634" s="33" t="str">
        <f>_xlfn.XLOOKUP(A:A,'Medical Examination'!A:A,'Medical Examination'!F:F)</f>
        <v>No</v>
      </c>
      <c r="J634" s="33">
        <f>_xlfn.XLOOKUP(A:A,'Medical Examination'!A:A,'Medical Examination'!G:G)</f>
        <v>2</v>
      </c>
      <c r="K634" s="33" t="str">
        <f>_xlfn.XLOOKUP(A:A,'Medical Examination'!A:A,'Medical Examination'!H:H)</f>
        <v>No</v>
      </c>
      <c r="L634" s="32" t="str">
        <f>_xlfn.XLOOKUP(A:A,'Medical Examination'!A:A,'Medical Examination'!I:I)</f>
        <v>Obesity</v>
      </c>
      <c r="M634" s="31" t="str">
        <f>_xlfn.XLOOKUP(A:A,'Medical Examination'!A:A,'Medical Examination'!J:J)</f>
        <v>Normal</v>
      </c>
      <c r="N634" s="34">
        <f>_xlfn.XLOOKUP(Healthcare!A:A,Table4_2[Customer ID],Table4_2[Date of Birth])</f>
        <v>21825</v>
      </c>
      <c r="O634" s="35">
        <f>_xlfn.XLOOKUP(A:A,Table4_2[Customer ID],Table4_2[Charges])</f>
        <v>15555.19</v>
      </c>
      <c r="P634" s="33" t="str">
        <f>_xlfn.XLOOKUP(A:A,Table4_2[Customer ID],Table4_2[Hospital tier])</f>
        <v>tier - 2</v>
      </c>
      <c r="Q634" s="33" t="str">
        <f>_xlfn.XLOOKUP(A:A,'Hospital details'!A:A,'Hospital details'!F:F)</f>
        <v>tier - 3</v>
      </c>
      <c r="R634" s="33" t="str">
        <f>_xlfn.XLOOKUP(Healthcare!A:A,'Hospital details'!A:A,'Hospital details'!G:G)</f>
        <v>R1012</v>
      </c>
      <c r="S634" s="36">
        <f>_xlfn.XLOOKUP(A:A,'Hospital details'!A:A,'Hospital details'!H:H)</f>
        <v>63</v>
      </c>
      <c r="T634" s="8"/>
    </row>
    <row r="635" spans="1:20" ht="18" x14ac:dyDescent="0.35">
      <c r="A635" s="37" t="s">
        <v>639</v>
      </c>
      <c r="B635" s="31" t="str" cm="1">
        <f t="array" ref="B635">_xlfn.XLOOKUP(_xlfn.SINGLE(A:A),'Customer Name'!A:A,Table14_3[[#All],[Title]])</f>
        <v>Mr</v>
      </c>
      <c r="C635" s="32" t="str" cm="1">
        <f t="array" ref="C635">_xlfn.XLOOKUP(_xlfn.SINGLE(A:A),'Customer Name'!A:A,Table14_3[[#All],[First Name]])</f>
        <v>Maya</v>
      </c>
      <c r="D635" s="32" t="str" cm="1">
        <f t="array" ref="D635">_xlfn.XLOOKUP(_xlfn.SINGLE(A:A),'Customer Name'!A:A,Table14_3[[#All],[Last Name]])</f>
        <v>Lovlien</v>
      </c>
      <c r="E635" s="32">
        <f>_xlfn.XLOOKUP(A:A,'Medical Examination'!A:A,'Medical Examination'!B:B)</f>
        <v>44.64</v>
      </c>
      <c r="F635" s="32">
        <f>_xlfn.XLOOKUP(A:A,'Medical Examination'!A:A,'Medical Examination'!C:C)</f>
        <v>7.18</v>
      </c>
      <c r="G635" s="33" t="str">
        <f>_xlfn.XLOOKUP(A:A,'Medical Examination'!A:A,'Medical Examination'!D:D)</f>
        <v>No</v>
      </c>
      <c r="H635" s="33" t="str">
        <f>_xlfn.XLOOKUP(A:A,'Medical Examination'!A:A,'Medical Examination'!E:E)</f>
        <v>No</v>
      </c>
      <c r="I635" s="33" t="str">
        <f>_xlfn.XLOOKUP(A:A,'Medical Examination'!A:A,'Medical Examination'!F:F)</f>
        <v>No</v>
      </c>
      <c r="J635" s="33">
        <f>_xlfn.XLOOKUP(A:A,'Medical Examination'!A:A,'Medical Examination'!G:G)</f>
        <v>0</v>
      </c>
      <c r="K635" s="33" t="str">
        <f>_xlfn.XLOOKUP(A:A,'Medical Examination'!A:A,'Medical Examination'!H:H)</f>
        <v>No</v>
      </c>
      <c r="L635" s="32" t="str">
        <f>_xlfn.XLOOKUP(A:A,'Medical Examination'!A:A,'Medical Examination'!I:I)</f>
        <v>Obesity</v>
      </c>
      <c r="M635" s="31" t="str">
        <f>_xlfn.XLOOKUP(A:A,'Medical Examination'!A:A,'Medical Examination'!J:J)</f>
        <v>Diabetic</v>
      </c>
      <c r="N635" s="34">
        <f>_xlfn.XLOOKUP(Healthcare!A:A,Table4_2[Customer ID],Table4_2[Date of Birth])</f>
        <v>27208</v>
      </c>
      <c r="O635" s="35">
        <f>_xlfn.XLOOKUP(A:A,Table4_2[Customer ID],Table4_2[Charges])</f>
        <v>15532.16</v>
      </c>
      <c r="P635" s="33" t="str">
        <f>_xlfn.XLOOKUP(A:A,Table4_2[Customer ID],Table4_2[Hospital tier])</f>
        <v>tier - 2</v>
      </c>
      <c r="Q635" s="33" t="str">
        <f>_xlfn.XLOOKUP(A:A,'Hospital details'!A:A,'Hospital details'!F:F)</f>
        <v>tier - 2</v>
      </c>
      <c r="R635" s="33" t="str">
        <f>_xlfn.XLOOKUP(Healthcare!A:A,'Hospital details'!A:A,'Hospital details'!G:G)</f>
        <v>R1026</v>
      </c>
      <c r="S635" s="36">
        <f>_xlfn.XLOOKUP(A:A,'Hospital details'!A:A,'Hospital details'!H:H)</f>
        <v>48</v>
      </c>
      <c r="T635" s="8"/>
    </row>
    <row r="636" spans="1:20" ht="18" x14ac:dyDescent="0.35">
      <c r="A636" s="37" t="s">
        <v>640</v>
      </c>
      <c r="B636" s="31" t="str" cm="1">
        <f t="array" ref="B636">_xlfn.XLOOKUP(_xlfn.SINGLE(A:A),'Customer Name'!A:A,Table14_3[[#All],[Title]])</f>
        <v>Ms</v>
      </c>
      <c r="C636" s="32" t="str" cm="1">
        <f t="array" ref="C636">_xlfn.XLOOKUP(_xlfn.SINGLE(A:A),'Customer Name'!A:A,Table14_3[[#All],[First Name]])</f>
        <v>Zachary T</v>
      </c>
      <c r="D636" s="32" t="str" cm="1">
        <f t="array" ref="D636">_xlfn.XLOOKUP(_xlfn.SINGLE(A:A),'Customer Name'!A:A,Table14_3[[#All],[Last Name]])</f>
        <v>Bruns</v>
      </c>
      <c r="E636" s="32">
        <f>_xlfn.XLOOKUP(A:A,'Medical Examination'!A:A,'Medical Examination'!B:B)</f>
        <v>25.175000000000001</v>
      </c>
      <c r="F636" s="32">
        <f>_xlfn.XLOOKUP(A:A,'Medical Examination'!A:A,'Medical Examination'!C:C)</f>
        <v>4.96</v>
      </c>
      <c r="G636" s="33" t="str">
        <f>_xlfn.XLOOKUP(A:A,'Medical Examination'!A:A,'Medical Examination'!D:D)</f>
        <v>No</v>
      </c>
      <c r="H636" s="33" t="str">
        <f>_xlfn.XLOOKUP(A:A,'Medical Examination'!A:A,'Medical Examination'!E:E)</f>
        <v>yes</v>
      </c>
      <c r="I636" s="33" t="str">
        <f>_xlfn.XLOOKUP(A:A,'Medical Examination'!A:A,'Medical Examination'!F:F)</f>
        <v>No</v>
      </c>
      <c r="J636" s="33">
        <f>_xlfn.XLOOKUP(A:A,'Medical Examination'!A:A,'Medical Examination'!G:G)</f>
        <v>1</v>
      </c>
      <c r="K636" s="33" t="str">
        <f>_xlfn.XLOOKUP(A:A,'Medical Examination'!A:A,'Medical Examination'!H:H)</f>
        <v>No</v>
      </c>
      <c r="L636" s="32" t="str">
        <f>_xlfn.XLOOKUP(A:A,'Medical Examination'!A:A,'Medical Examination'!I:I)</f>
        <v>Overweight</v>
      </c>
      <c r="M636" s="31" t="str">
        <f>_xlfn.XLOOKUP(A:A,'Medical Examination'!A:A,'Medical Examination'!J:J)</f>
        <v>Normal</v>
      </c>
      <c r="N636" s="34">
        <f>_xlfn.XLOOKUP(Healthcare!A:A,Table4_2[Customer ID],Table4_2[Date of Birth])</f>
        <v>38185</v>
      </c>
      <c r="O636" s="35">
        <f>_xlfn.XLOOKUP(A:A,Table4_2[Customer ID],Table4_2[Charges])</f>
        <v>15518.18</v>
      </c>
      <c r="P636" s="33" t="str">
        <f>_xlfn.XLOOKUP(A:A,Table4_2[Customer ID],Table4_2[Hospital tier])</f>
        <v>tier - 2</v>
      </c>
      <c r="Q636" s="33" t="str">
        <f>_xlfn.XLOOKUP(A:A,'Hospital details'!A:A,'Hospital details'!F:F)</f>
        <v>tier - 3</v>
      </c>
      <c r="R636" s="33" t="str">
        <f>_xlfn.XLOOKUP(Healthcare!A:A,'Hospital details'!A:A,'Hospital details'!G:G)</f>
        <v>R1015</v>
      </c>
      <c r="S636" s="36">
        <f>_xlfn.XLOOKUP(A:A,'Hospital details'!A:A,'Hospital details'!H:H)</f>
        <v>18</v>
      </c>
      <c r="T636" s="8"/>
    </row>
    <row r="637" spans="1:20" ht="18" x14ac:dyDescent="0.35">
      <c r="A637" s="37" t="s">
        <v>641</v>
      </c>
      <c r="B637" s="31" t="str" cm="1">
        <f t="array" ref="B637">_xlfn.XLOOKUP(_xlfn.SINGLE(A:A),'Customer Name'!A:A,Table14_3[[#All],[Title]])</f>
        <v>Mr</v>
      </c>
      <c r="C637" s="32" t="str" cm="1">
        <f t="array" ref="C637">_xlfn.XLOOKUP(_xlfn.SINGLE(A:A),'Customer Name'!A:A,Table14_3[[#All],[First Name]])</f>
        <v>Hilda</v>
      </c>
      <c r="D637" s="32" t="str" cm="1">
        <f t="array" ref="D637">_xlfn.XLOOKUP(_xlfn.SINGLE(A:A),'Customer Name'!A:A,Table14_3[[#All],[Last Name]])</f>
        <v>Stoney</v>
      </c>
      <c r="E637" s="32">
        <f>_xlfn.XLOOKUP(A:A,'Medical Examination'!A:A,'Medical Examination'!B:B)</f>
        <v>43.11</v>
      </c>
      <c r="F637" s="32">
        <f>_xlfn.XLOOKUP(A:A,'Medical Examination'!A:A,'Medical Examination'!C:C)</f>
        <v>4.67</v>
      </c>
      <c r="G637" s="33" t="str">
        <f>_xlfn.XLOOKUP(A:A,'Medical Examination'!A:A,'Medical Examination'!D:D)</f>
        <v>yes</v>
      </c>
      <c r="H637" s="33" t="str">
        <f>_xlfn.XLOOKUP(A:A,'Medical Examination'!A:A,'Medical Examination'!E:E)</f>
        <v>No</v>
      </c>
      <c r="I637" s="33" t="str">
        <f>_xlfn.XLOOKUP(A:A,'Medical Examination'!A:A,'Medical Examination'!F:F)</f>
        <v>No</v>
      </c>
      <c r="J637" s="33">
        <f>_xlfn.XLOOKUP(A:A,'Medical Examination'!A:A,'Medical Examination'!G:G)</f>
        <v>0</v>
      </c>
      <c r="K637" s="33" t="str">
        <f>_xlfn.XLOOKUP(A:A,'Medical Examination'!A:A,'Medical Examination'!H:H)</f>
        <v>No</v>
      </c>
      <c r="L637" s="32" t="str">
        <f>_xlfn.XLOOKUP(A:A,'Medical Examination'!A:A,'Medical Examination'!I:I)</f>
        <v>Obesity</v>
      </c>
      <c r="M637" s="31" t="str">
        <f>_xlfn.XLOOKUP(A:A,'Medical Examination'!A:A,'Medical Examination'!J:J)</f>
        <v>Normal</v>
      </c>
      <c r="N637" s="34">
        <f>_xlfn.XLOOKUP(Healthcare!A:A,Table4_2[Customer ID],Table4_2[Date of Birth])</f>
        <v>27961</v>
      </c>
      <c r="O637" s="35">
        <f>_xlfn.XLOOKUP(A:A,Table4_2[Customer ID],Table4_2[Charges])</f>
        <v>15450.48</v>
      </c>
      <c r="P637" s="33" t="str">
        <f>_xlfn.XLOOKUP(A:A,Table4_2[Customer ID],Table4_2[Hospital tier])</f>
        <v>tier - 2</v>
      </c>
      <c r="Q637" s="33" t="str">
        <f>_xlfn.XLOOKUP(A:A,'Hospital details'!A:A,'Hospital details'!F:F)</f>
        <v>tier - 1</v>
      </c>
      <c r="R637" s="33" t="str">
        <f>_xlfn.XLOOKUP(Healthcare!A:A,'Hospital details'!A:A,'Hospital details'!G:G)</f>
        <v>R1026</v>
      </c>
      <c r="S637" s="36">
        <f>_xlfn.XLOOKUP(A:A,'Hospital details'!A:A,'Hospital details'!H:H)</f>
        <v>46</v>
      </c>
      <c r="T637" s="8"/>
    </row>
    <row r="638" spans="1:20" ht="18" x14ac:dyDescent="0.35">
      <c r="A638" s="37" t="s">
        <v>642</v>
      </c>
      <c r="B638" s="31" t="str" cm="1">
        <f t="array" ref="B638">_xlfn.XLOOKUP(_xlfn.SINGLE(A:A),'Customer Name'!A:A,Table14_3[[#All],[Title]])</f>
        <v>Mr</v>
      </c>
      <c r="C638" s="32" t="str" cm="1">
        <f t="array" ref="C638">_xlfn.XLOOKUP(_xlfn.SINGLE(A:A),'Customer Name'!A:A,Table14_3[[#All],[First Name]])</f>
        <v>Stephanie</v>
      </c>
      <c r="D638" s="32" t="str" cm="1">
        <f t="array" ref="D638">_xlfn.XLOOKUP(_xlfn.SINGLE(A:A),'Customer Name'!A:A,Table14_3[[#All],[Last Name]])</f>
        <v>Markert</v>
      </c>
      <c r="E638" s="32">
        <f>_xlfn.XLOOKUP(A:A,'Medical Examination'!A:A,'Medical Examination'!B:B)</f>
        <v>53.32</v>
      </c>
      <c r="F638" s="32">
        <f>_xlfn.XLOOKUP(A:A,'Medical Examination'!A:A,'Medical Examination'!C:C)</f>
        <v>5.0599999999999996</v>
      </c>
      <c r="G638" s="33" t="str">
        <f>_xlfn.XLOOKUP(A:A,'Medical Examination'!A:A,'Medical Examination'!D:D)</f>
        <v>No</v>
      </c>
      <c r="H638" s="33" t="str">
        <f>_xlfn.XLOOKUP(A:A,'Medical Examination'!A:A,'Medical Examination'!E:E)</f>
        <v>No</v>
      </c>
      <c r="I638" s="33" t="str">
        <f>_xlfn.XLOOKUP(A:A,'Medical Examination'!A:A,'Medical Examination'!F:F)</f>
        <v>No</v>
      </c>
      <c r="J638" s="33">
        <f>_xlfn.XLOOKUP(A:A,'Medical Examination'!A:A,'Medical Examination'!G:G)</f>
        <v>0</v>
      </c>
      <c r="K638" s="33" t="str">
        <f>_xlfn.XLOOKUP(A:A,'Medical Examination'!A:A,'Medical Examination'!H:H)</f>
        <v>No</v>
      </c>
      <c r="L638" s="32" t="str">
        <f>_xlfn.XLOOKUP(A:A,'Medical Examination'!A:A,'Medical Examination'!I:I)</f>
        <v>Obesity</v>
      </c>
      <c r="M638" s="31" t="str">
        <f>_xlfn.XLOOKUP(A:A,'Medical Examination'!A:A,'Medical Examination'!J:J)</f>
        <v>Normal</v>
      </c>
      <c r="N638" s="34">
        <f>_xlfn.XLOOKUP(Healthcare!A:A,Table4_2[Customer ID],Table4_2[Date of Birth])</f>
        <v>33171</v>
      </c>
      <c r="O638" s="35">
        <f>_xlfn.XLOOKUP(A:A,Table4_2[Customer ID],Table4_2[Charges])</f>
        <v>15440.2</v>
      </c>
      <c r="P638" s="33" t="str">
        <f>_xlfn.XLOOKUP(A:A,Table4_2[Customer ID],Table4_2[Hospital tier])</f>
        <v>tier - 2</v>
      </c>
      <c r="Q638" s="33" t="str">
        <f>_xlfn.XLOOKUP(A:A,'Hospital details'!A:A,'Hospital details'!F:F)</f>
        <v>tier - 1</v>
      </c>
      <c r="R638" s="33" t="str">
        <f>_xlfn.XLOOKUP(Healthcare!A:A,'Hospital details'!A:A,'Hospital details'!G:G)</f>
        <v>R1012</v>
      </c>
      <c r="S638" s="36">
        <f>_xlfn.XLOOKUP(A:A,'Hospital details'!A:A,'Hospital details'!H:H)</f>
        <v>32</v>
      </c>
      <c r="T638" s="8"/>
    </row>
    <row r="639" spans="1:20" ht="18" x14ac:dyDescent="0.35">
      <c r="A639" s="37" t="s">
        <v>643</v>
      </c>
      <c r="B639" s="31" t="str" cm="1">
        <f t="array" ref="B639">_xlfn.XLOOKUP(_xlfn.SINGLE(A:A),'Customer Name'!A:A,Table14_3[[#All],[Title]])</f>
        <v>Ms</v>
      </c>
      <c r="C639" s="32" t="str" cm="1">
        <f t="array" ref="C639">_xlfn.XLOOKUP(_xlfn.SINGLE(A:A),'Customer Name'!A:A,Table14_3[[#All],[First Name]])</f>
        <v>Doug</v>
      </c>
      <c r="D639" s="32" t="str" cm="1">
        <f t="array" ref="D639">_xlfn.XLOOKUP(_xlfn.SINGLE(A:A),'Customer Name'!A:A,Table14_3[[#All],[Last Name]])</f>
        <v>Mclucas</v>
      </c>
      <c r="E639" s="32">
        <f>_xlfn.XLOOKUP(A:A,'Medical Examination'!A:A,'Medical Examination'!B:B)</f>
        <v>38.04</v>
      </c>
      <c r="F639" s="32">
        <f>_xlfn.XLOOKUP(A:A,'Medical Examination'!A:A,'Medical Examination'!C:C)</f>
        <v>5.0199999999999996</v>
      </c>
      <c r="G639" s="33" t="str">
        <f>_xlfn.XLOOKUP(A:A,'Medical Examination'!A:A,'Medical Examination'!D:D)</f>
        <v>yes</v>
      </c>
      <c r="H639" s="33" t="str">
        <f>_xlfn.XLOOKUP(A:A,'Medical Examination'!A:A,'Medical Examination'!E:E)</f>
        <v>No</v>
      </c>
      <c r="I639" s="33" t="str">
        <f>_xlfn.XLOOKUP(A:A,'Medical Examination'!A:A,'Medical Examination'!F:F)</f>
        <v>No</v>
      </c>
      <c r="J639" s="33">
        <f>_xlfn.XLOOKUP(A:A,'Medical Examination'!A:A,'Medical Examination'!G:G)</f>
        <v>1</v>
      </c>
      <c r="K639" s="33" t="str">
        <f>_xlfn.XLOOKUP(A:A,'Medical Examination'!A:A,'Medical Examination'!H:H)</f>
        <v>No</v>
      </c>
      <c r="L639" s="32" t="str">
        <f>_xlfn.XLOOKUP(A:A,'Medical Examination'!A:A,'Medical Examination'!I:I)</f>
        <v>Obesity</v>
      </c>
      <c r="M639" s="31" t="str">
        <f>_xlfn.XLOOKUP(A:A,'Medical Examination'!A:A,'Medical Examination'!J:J)</f>
        <v>Normal</v>
      </c>
      <c r="N639" s="34">
        <f>_xlfn.XLOOKUP(Healthcare!A:A,Table4_2[Customer ID],Table4_2[Date of Birth])</f>
        <v>23624</v>
      </c>
      <c r="O639" s="35">
        <f>_xlfn.XLOOKUP(A:A,Table4_2[Customer ID],Table4_2[Charges])</f>
        <v>15377.77</v>
      </c>
      <c r="P639" s="33" t="str">
        <f>_xlfn.XLOOKUP(A:A,Table4_2[Customer ID],Table4_2[Hospital tier])</f>
        <v>tier - 2</v>
      </c>
      <c r="Q639" s="33" t="str">
        <f>_xlfn.XLOOKUP(A:A,'Hospital details'!A:A,'Hospital details'!F:F)</f>
        <v>tier - 2</v>
      </c>
      <c r="R639" s="33" t="str">
        <f>_xlfn.XLOOKUP(Healthcare!A:A,'Hospital details'!A:A,'Hospital details'!G:G)</f>
        <v>R1012</v>
      </c>
      <c r="S639" s="36">
        <f>_xlfn.XLOOKUP(A:A,'Hospital details'!A:A,'Hospital details'!H:H)</f>
        <v>58</v>
      </c>
      <c r="T639" s="8"/>
    </row>
    <row r="640" spans="1:20" ht="18" x14ac:dyDescent="0.35">
      <c r="A640" s="37" t="s">
        <v>644</v>
      </c>
      <c r="B640" s="31" t="str" cm="1">
        <f t="array" ref="B640">_xlfn.XLOOKUP(_xlfn.SINGLE(A:A),'Customer Name'!A:A,Table14_3[[#All],[Title]])</f>
        <v>Mr</v>
      </c>
      <c r="C640" s="32" t="str" cm="1">
        <f t="array" ref="C640">_xlfn.XLOOKUP(_xlfn.SINGLE(A:A),'Customer Name'!A:A,Table14_3[[#All],[First Name]])</f>
        <v>Bethany N</v>
      </c>
      <c r="D640" s="32" t="str" cm="1">
        <f t="array" ref="D640">_xlfn.XLOOKUP(_xlfn.SINGLE(A:A),'Customer Name'!A:A,Table14_3[[#All],[Last Name]])</f>
        <v>Erwin</v>
      </c>
      <c r="E640" s="32">
        <f>_xlfn.XLOOKUP(A:A,'Medical Examination'!A:A,'Medical Examination'!B:B)</f>
        <v>37.9</v>
      </c>
      <c r="F640" s="32">
        <f>_xlfn.XLOOKUP(A:A,'Medical Examination'!A:A,'Medical Examination'!C:C)</f>
        <v>7.76</v>
      </c>
      <c r="G640" s="33" t="str">
        <f>_xlfn.XLOOKUP(A:A,'Medical Examination'!A:A,'Medical Examination'!D:D)</f>
        <v>No</v>
      </c>
      <c r="H640" s="33" t="str">
        <f>_xlfn.XLOOKUP(A:A,'Medical Examination'!A:A,'Medical Examination'!E:E)</f>
        <v>No</v>
      </c>
      <c r="I640" s="33" t="str">
        <f>_xlfn.XLOOKUP(A:A,'Medical Examination'!A:A,'Medical Examination'!F:F)</f>
        <v>No</v>
      </c>
      <c r="J640" s="33">
        <f>_xlfn.XLOOKUP(A:A,'Medical Examination'!A:A,'Medical Examination'!G:G)</f>
        <v>0</v>
      </c>
      <c r="K640" s="33" t="str">
        <f>_xlfn.XLOOKUP(A:A,'Medical Examination'!A:A,'Medical Examination'!H:H)</f>
        <v>No</v>
      </c>
      <c r="L640" s="32" t="str">
        <f>_xlfn.XLOOKUP(A:A,'Medical Examination'!A:A,'Medical Examination'!I:I)</f>
        <v>Obesity</v>
      </c>
      <c r="M640" s="31" t="str">
        <f>_xlfn.XLOOKUP(A:A,'Medical Examination'!A:A,'Medical Examination'!J:J)</f>
        <v>Diabetic</v>
      </c>
      <c r="N640" s="34">
        <f>_xlfn.XLOOKUP(Healthcare!A:A,Table4_2[Customer ID],Table4_2[Date of Birth])</f>
        <v>22895</v>
      </c>
      <c r="O640" s="35">
        <f>_xlfn.XLOOKUP(A:A,Table4_2[Customer ID],Table4_2[Charges])</f>
        <v>15368.22</v>
      </c>
      <c r="P640" s="33" t="str">
        <f>_xlfn.XLOOKUP(A:A,Table4_2[Customer ID],Table4_2[Hospital tier])</f>
        <v>tier - 2</v>
      </c>
      <c r="Q640" s="33" t="str">
        <f>_xlfn.XLOOKUP(A:A,'Hospital details'!A:A,'Hospital details'!F:F)</f>
        <v>tier - 2</v>
      </c>
      <c r="R640" s="33" t="str">
        <f>_xlfn.XLOOKUP(Healthcare!A:A,'Hospital details'!A:A,'Hospital details'!G:G)</f>
        <v>R1011</v>
      </c>
      <c r="S640" s="36">
        <f>_xlfn.XLOOKUP(A:A,'Hospital details'!A:A,'Hospital details'!H:H)</f>
        <v>60</v>
      </c>
      <c r="T640" s="8"/>
    </row>
    <row r="641" spans="1:20" ht="18" x14ac:dyDescent="0.35">
      <c r="A641" s="37" t="s">
        <v>645</v>
      </c>
      <c r="B641" s="31" t="str" cm="1">
        <f t="array" ref="B641">_xlfn.XLOOKUP(_xlfn.SINGLE(A:A),'Customer Name'!A:A,Table14_3[[#All],[Title]])</f>
        <v>Mr</v>
      </c>
      <c r="C641" s="32" t="str" cm="1">
        <f t="array" ref="C641">_xlfn.XLOOKUP(_xlfn.SINGLE(A:A),'Customer Name'!A:A,Table14_3[[#All],[First Name]])</f>
        <v>Sandra H</v>
      </c>
      <c r="D641" s="32" t="str" cm="1">
        <f t="array" ref="D641">_xlfn.XLOOKUP(_xlfn.SINGLE(A:A),'Customer Name'!A:A,Table14_3[[#All],[Last Name]])</f>
        <v>Osborne</v>
      </c>
      <c r="E641" s="32">
        <f>_xlfn.XLOOKUP(A:A,'Medical Examination'!A:A,'Medical Examination'!B:B)</f>
        <v>39.6</v>
      </c>
      <c r="F641" s="32">
        <f>_xlfn.XLOOKUP(A:A,'Medical Examination'!A:A,'Medical Examination'!C:C)</f>
        <v>9.32</v>
      </c>
      <c r="G641" s="33" t="str">
        <f>_xlfn.XLOOKUP(A:A,'Medical Examination'!A:A,'Medical Examination'!D:D)</f>
        <v>No</v>
      </c>
      <c r="H641" s="33" t="str">
        <f>_xlfn.XLOOKUP(A:A,'Medical Examination'!A:A,'Medical Examination'!E:E)</f>
        <v>No</v>
      </c>
      <c r="I641" s="33" t="str">
        <f>_xlfn.XLOOKUP(A:A,'Medical Examination'!A:A,'Medical Examination'!F:F)</f>
        <v>No</v>
      </c>
      <c r="J641" s="33">
        <f>_xlfn.XLOOKUP(A:A,'Medical Examination'!A:A,'Medical Examination'!G:G)</f>
        <v>0</v>
      </c>
      <c r="K641" s="33" t="str">
        <f>_xlfn.XLOOKUP(A:A,'Medical Examination'!A:A,'Medical Examination'!H:H)</f>
        <v>No</v>
      </c>
      <c r="L641" s="32" t="str">
        <f>_xlfn.XLOOKUP(A:A,'Medical Examination'!A:A,'Medical Examination'!I:I)</f>
        <v>Obesity</v>
      </c>
      <c r="M641" s="31" t="str">
        <f>_xlfn.XLOOKUP(A:A,'Medical Examination'!A:A,'Medical Examination'!J:J)</f>
        <v>Diabetic</v>
      </c>
      <c r="N641" s="34">
        <f>_xlfn.XLOOKUP(Healthcare!A:A,Table4_2[Customer ID],Table4_2[Date of Birth])</f>
        <v>25037</v>
      </c>
      <c r="O641" s="35">
        <f>_xlfn.XLOOKUP(A:A,Table4_2[Customer ID],Table4_2[Charges])</f>
        <v>15363.77</v>
      </c>
      <c r="P641" s="33" t="str">
        <f>_xlfn.XLOOKUP(A:A,Table4_2[Customer ID],Table4_2[Hospital tier])</f>
        <v>tier - 2</v>
      </c>
      <c r="Q641" s="33" t="str">
        <f>_xlfn.XLOOKUP(A:A,'Hospital details'!A:A,'Hospital details'!F:F)</f>
        <v>tier - 1</v>
      </c>
      <c r="R641" s="33" t="str">
        <f>_xlfn.XLOOKUP(Healthcare!A:A,'Hospital details'!A:A,'Hospital details'!G:G)</f>
        <v>R1026</v>
      </c>
      <c r="S641" s="36">
        <f>_xlfn.XLOOKUP(A:A,'Hospital details'!A:A,'Hospital details'!H:H)</f>
        <v>54</v>
      </c>
      <c r="T641" s="8"/>
    </row>
    <row r="642" spans="1:20" ht="18" x14ac:dyDescent="0.35">
      <c r="A642" s="37" t="s">
        <v>646</v>
      </c>
      <c r="B642" s="31" t="str" cm="1">
        <f t="array" ref="B642">_xlfn.XLOOKUP(_xlfn.SINGLE(A:A),'Customer Name'!A:A,Table14_3[[#All],[Title]])</f>
        <v>Ms</v>
      </c>
      <c r="C642" s="32" t="str" cm="1">
        <f t="array" ref="C642">_xlfn.XLOOKUP(_xlfn.SINGLE(A:A),'Customer Name'!A:A,Table14_3[[#All],[First Name]])</f>
        <v>Takuo</v>
      </c>
      <c r="D642" s="32" t="str" cm="1">
        <f t="array" ref="D642">_xlfn.XLOOKUP(_xlfn.SINGLE(A:A),'Customer Name'!A:A,Table14_3[[#All],[Last Name]])</f>
        <v>Otsuka</v>
      </c>
      <c r="E642" s="32">
        <f>_xlfn.XLOOKUP(A:A,'Medical Examination'!A:A,'Medical Examination'!B:B)</f>
        <v>50.92</v>
      </c>
      <c r="F642" s="32">
        <f>_xlfn.XLOOKUP(A:A,'Medical Examination'!A:A,'Medical Examination'!C:C)</f>
        <v>5.31</v>
      </c>
      <c r="G642" s="33" t="str">
        <f>_xlfn.XLOOKUP(A:A,'Medical Examination'!A:A,'Medical Examination'!D:D)</f>
        <v>yes</v>
      </c>
      <c r="H642" s="33" t="str">
        <f>_xlfn.XLOOKUP(A:A,'Medical Examination'!A:A,'Medical Examination'!E:E)</f>
        <v>No</v>
      </c>
      <c r="I642" s="33" t="str">
        <f>_xlfn.XLOOKUP(A:A,'Medical Examination'!A:A,'Medical Examination'!F:F)</f>
        <v>No</v>
      </c>
      <c r="J642" s="33">
        <f>_xlfn.XLOOKUP(A:A,'Medical Examination'!A:A,'Medical Examination'!G:G)</f>
        <v>1</v>
      </c>
      <c r="K642" s="33" t="str">
        <f>_xlfn.XLOOKUP(A:A,'Medical Examination'!A:A,'Medical Examination'!H:H)</f>
        <v>No</v>
      </c>
      <c r="L642" s="32" t="str">
        <f>_xlfn.XLOOKUP(A:A,'Medical Examination'!A:A,'Medical Examination'!I:I)</f>
        <v>Obesity</v>
      </c>
      <c r="M642" s="31" t="str">
        <f>_xlfn.XLOOKUP(A:A,'Medical Examination'!A:A,'Medical Examination'!J:J)</f>
        <v>Normal</v>
      </c>
      <c r="N642" s="34">
        <f>_xlfn.XLOOKUP(Healthcare!A:A,Table4_2[Customer ID],Table4_2[Date of Birth])</f>
        <v>32494</v>
      </c>
      <c r="O642" s="35">
        <f>_xlfn.XLOOKUP(A:A,Table4_2[Customer ID],Table4_2[Charges])</f>
        <v>15361.5</v>
      </c>
      <c r="P642" s="33" t="str">
        <f>_xlfn.XLOOKUP(A:A,Table4_2[Customer ID],Table4_2[Hospital tier])</f>
        <v>tier - 2</v>
      </c>
      <c r="Q642" s="33" t="str">
        <f>_xlfn.XLOOKUP(A:A,'Hospital details'!A:A,'Hospital details'!F:F)</f>
        <v>tier - 3</v>
      </c>
      <c r="R642" s="33" t="str">
        <f>_xlfn.XLOOKUP(Healthcare!A:A,'Hospital details'!A:A,'Hospital details'!G:G)</f>
        <v>R1023</v>
      </c>
      <c r="S642" s="36">
        <f>_xlfn.XLOOKUP(A:A,'Hospital details'!A:A,'Hospital details'!H:H)</f>
        <v>34</v>
      </c>
      <c r="T642" s="8"/>
    </row>
    <row r="643" spans="1:20" ht="18" x14ac:dyDescent="0.35">
      <c r="A643" s="37" t="s">
        <v>647</v>
      </c>
      <c r="B643" s="31" t="str" cm="1">
        <f t="array" ref="B643">_xlfn.XLOOKUP(_xlfn.SINGLE(A:A),'Customer Name'!A:A,Table14_3[[#All],[Title]])</f>
        <v>Ms</v>
      </c>
      <c r="C643" s="32" t="str" cm="1">
        <f t="array" ref="C643">_xlfn.XLOOKUP(_xlfn.SINGLE(A:A),'Customer Name'!A:A,Table14_3[[#All],[First Name]])</f>
        <v>Kelly A</v>
      </c>
      <c r="D643" s="32" t="str" cm="1">
        <f t="array" ref="D643">_xlfn.XLOOKUP(_xlfn.SINGLE(A:A),'Customer Name'!A:A,Table14_3[[#All],[Last Name]])</f>
        <v>Smith</v>
      </c>
      <c r="E643" s="32">
        <f>_xlfn.XLOOKUP(A:A,'Medical Examination'!A:A,'Medical Examination'!B:B)</f>
        <v>21.85</v>
      </c>
      <c r="F643" s="32">
        <f>_xlfn.XLOOKUP(A:A,'Medical Examination'!A:A,'Medical Examination'!C:C)</f>
        <v>5.56</v>
      </c>
      <c r="G643" s="33" t="str">
        <f>_xlfn.XLOOKUP(A:A,'Medical Examination'!A:A,'Medical Examination'!D:D)</f>
        <v>yes</v>
      </c>
      <c r="H643" s="33" t="str">
        <f>_xlfn.XLOOKUP(A:A,'Medical Examination'!A:A,'Medical Examination'!E:E)</f>
        <v>No</v>
      </c>
      <c r="I643" s="33" t="str">
        <f>_xlfn.XLOOKUP(A:A,'Medical Examination'!A:A,'Medical Examination'!F:F)</f>
        <v>No</v>
      </c>
      <c r="J643" s="33">
        <f>_xlfn.XLOOKUP(A:A,'Medical Examination'!A:A,'Medical Examination'!G:G)</f>
        <v>0</v>
      </c>
      <c r="K643" s="33" t="str">
        <f>_xlfn.XLOOKUP(A:A,'Medical Examination'!A:A,'Medical Examination'!H:H)</f>
        <v>yes</v>
      </c>
      <c r="L643" s="32" t="str">
        <f>_xlfn.XLOOKUP(A:A,'Medical Examination'!A:A,'Medical Examination'!I:I)</f>
        <v>Normal Weight</v>
      </c>
      <c r="M643" s="31" t="str">
        <f>_xlfn.XLOOKUP(A:A,'Medical Examination'!A:A,'Medical Examination'!J:J)</f>
        <v>Normal</v>
      </c>
      <c r="N643" s="34">
        <f>_xlfn.XLOOKUP(Healthcare!A:A,Table4_2[Customer ID],Table4_2[Date of Birth])</f>
        <v>37086</v>
      </c>
      <c r="O643" s="35">
        <f>_xlfn.XLOOKUP(A:A,Table4_2[Customer ID],Table4_2[Charges])</f>
        <v>15359.1</v>
      </c>
      <c r="P643" s="33" t="str">
        <f>_xlfn.XLOOKUP(A:A,Table4_2[Customer ID],Table4_2[Hospital tier])</f>
        <v>tier - 2</v>
      </c>
      <c r="Q643" s="33" t="str">
        <f>_xlfn.XLOOKUP(A:A,'Hospital details'!A:A,'Hospital details'!F:F)</f>
        <v>tier - 3</v>
      </c>
      <c r="R643" s="33" t="str">
        <f>_xlfn.XLOOKUP(Healthcare!A:A,'Hospital details'!A:A,'Hospital details'!G:G)</f>
        <v>R1024</v>
      </c>
      <c r="S643" s="36">
        <f>_xlfn.XLOOKUP(A:A,'Hospital details'!A:A,'Hospital details'!H:H)</f>
        <v>21</v>
      </c>
      <c r="T643" s="8"/>
    </row>
    <row r="644" spans="1:20" ht="18" x14ac:dyDescent="0.35">
      <c r="A644" s="37" t="s">
        <v>648</v>
      </c>
      <c r="B644" s="31" t="str" cm="1">
        <f t="array" ref="B644">_xlfn.XLOOKUP(_xlfn.SINGLE(A:A),'Customer Name'!A:A,Table14_3[[#All],[Title]])</f>
        <v>Mr</v>
      </c>
      <c r="C644" s="32" t="str" cm="1">
        <f t="array" ref="C644">_xlfn.XLOOKUP(_xlfn.SINGLE(A:A),'Customer Name'!A:A,Table14_3[[#All],[First Name]])</f>
        <v>Scott</v>
      </c>
      <c r="D644" s="32" t="str" cm="1">
        <f t="array" ref="D644">_xlfn.XLOOKUP(_xlfn.SINGLE(A:A),'Customer Name'!A:A,Table14_3[[#All],[Last Name]])</f>
        <v>Myers</v>
      </c>
      <c r="E644" s="32">
        <f>_xlfn.XLOOKUP(A:A,'Medical Examination'!A:A,'Medical Examination'!B:B)</f>
        <v>36.08</v>
      </c>
      <c r="F644" s="32">
        <f>_xlfn.XLOOKUP(A:A,'Medical Examination'!A:A,'Medical Examination'!C:C)</f>
        <v>7.11</v>
      </c>
      <c r="G644" s="33" t="str">
        <f>_xlfn.XLOOKUP(A:A,'Medical Examination'!A:A,'Medical Examination'!D:D)</f>
        <v>yes</v>
      </c>
      <c r="H644" s="33" t="str">
        <f>_xlfn.XLOOKUP(A:A,'Medical Examination'!A:A,'Medical Examination'!E:E)</f>
        <v>No</v>
      </c>
      <c r="I644" s="33" t="str">
        <f>_xlfn.XLOOKUP(A:A,'Medical Examination'!A:A,'Medical Examination'!F:F)</f>
        <v>Yes</v>
      </c>
      <c r="J644" s="33">
        <f>_xlfn.XLOOKUP(A:A,'Medical Examination'!A:A,'Medical Examination'!G:G)</f>
        <v>1</v>
      </c>
      <c r="K644" s="33" t="str">
        <f>_xlfn.XLOOKUP(A:A,'Medical Examination'!A:A,'Medical Examination'!H:H)</f>
        <v>No</v>
      </c>
      <c r="L644" s="32" t="str">
        <f>_xlfn.XLOOKUP(A:A,'Medical Examination'!A:A,'Medical Examination'!I:I)</f>
        <v>Obesity</v>
      </c>
      <c r="M644" s="31" t="str">
        <f>_xlfn.XLOOKUP(A:A,'Medical Examination'!A:A,'Medical Examination'!J:J)</f>
        <v>Diabetic</v>
      </c>
      <c r="N644" s="34">
        <f>_xlfn.XLOOKUP(Healthcare!A:A,Table4_2[Customer ID],Table4_2[Date of Birth])</f>
        <v>23358</v>
      </c>
      <c r="O644" s="35">
        <f>_xlfn.XLOOKUP(A:A,Table4_2[Customer ID],Table4_2[Charges])</f>
        <v>15322.77</v>
      </c>
      <c r="P644" s="33" t="str">
        <f>_xlfn.XLOOKUP(A:A,Table4_2[Customer ID],Table4_2[Hospital tier])</f>
        <v>tier - 2</v>
      </c>
      <c r="Q644" s="33" t="str">
        <f>_xlfn.XLOOKUP(A:A,'Hospital details'!A:A,'Hospital details'!F:F)</f>
        <v>tier - 3</v>
      </c>
      <c r="R644" s="33" t="str">
        <f>_xlfn.XLOOKUP(Healthcare!A:A,'Hospital details'!A:A,'Hospital details'!G:G)</f>
        <v>R1021</v>
      </c>
      <c r="S644" s="36">
        <f>_xlfn.XLOOKUP(A:A,'Hospital details'!A:A,'Hospital details'!H:H)</f>
        <v>59</v>
      </c>
      <c r="T644" s="8"/>
    </row>
    <row r="645" spans="1:20" ht="18" x14ac:dyDescent="0.35">
      <c r="A645" s="37" t="s">
        <v>649</v>
      </c>
      <c r="B645" s="31" t="str" cm="1">
        <f t="array" ref="B645">_xlfn.XLOOKUP(_xlfn.SINGLE(A:A),'Customer Name'!A:A,Table14_3[[#All],[Title]])</f>
        <v>Mr</v>
      </c>
      <c r="C645" s="32" t="str" cm="1">
        <f t="array" ref="C645">_xlfn.XLOOKUP(_xlfn.SINGLE(A:A),'Customer Name'!A:A,Table14_3[[#All],[First Name]])</f>
        <v>Benoit</v>
      </c>
      <c r="D645" s="32" t="str" cm="1">
        <f t="array" ref="D645">_xlfn.XLOOKUP(_xlfn.SINGLE(A:A),'Customer Name'!A:A,Table14_3[[#All],[Last Name]])</f>
        <v>Cote</v>
      </c>
      <c r="E645" s="32">
        <f>_xlfn.XLOOKUP(A:A,'Medical Examination'!A:A,'Medical Examination'!B:B)</f>
        <v>40.44</v>
      </c>
      <c r="F645" s="32">
        <f>_xlfn.XLOOKUP(A:A,'Medical Examination'!A:A,'Medical Examination'!C:C)</f>
        <v>5.13</v>
      </c>
      <c r="G645" s="33" t="str">
        <f>_xlfn.XLOOKUP(A:A,'Medical Examination'!A:A,'Medical Examination'!D:D)</f>
        <v>yes</v>
      </c>
      <c r="H645" s="33" t="str">
        <f>_xlfn.XLOOKUP(A:A,'Medical Examination'!A:A,'Medical Examination'!E:E)</f>
        <v>No</v>
      </c>
      <c r="I645" s="33" t="str">
        <f>_xlfn.XLOOKUP(A:A,'Medical Examination'!A:A,'Medical Examination'!F:F)</f>
        <v>Yes</v>
      </c>
      <c r="J645" s="33">
        <f>_xlfn.XLOOKUP(A:A,'Medical Examination'!A:A,'Medical Examination'!G:G)</f>
        <v>1</v>
      </c>
      <c r="K645" s="33" t="str">
        <f>_xlfn.XLOOKUP(A:A,'Medical Examination'!A:A,'Medical Examination'!H:H)</f>
        <v>No</v>
      </c>
      <c r="L645" s="32" t="str">
        <f>_xlfn.XLOOKUP(A:A,'Medical Examination'!A:A,'Medical Examination'!I:I)</f>
        <v>Obesity</v>
      </c>
      <c r="M645" s="31" t="str">
        <f>_xlfn.XLOOKUP(A:A,'Medical Examination'!A:A,'Medical Examination'!J:J)</f>
        <v>Normal</v>
      </c>
      <c r="N645" s="34">
        <f>_xlfn.XLOOKUP(Healthcare!A:A,Table4_2[Customer ID],Table4_2[Date of Birth])</f>
        <v>25462</v>
      </c>
      <c r="O645" s="35">
        <f>_xlfn.XLOOKUP(A:A,Table4_2[Customer ID],Table4_2[Charges])</f>
        <v>15260.52</v>
      </c>
      <c r="P645" s="33" t="str">
        <f>_xlfn.XLOOKUP(A:A,Table4_2[Customer ID],Table4_2[Hospital tier])</f>
        <v>tier - 2</v>
      </c>
      <c r="Q645" s="33" t="str">
        <f>_xlfn.XLOOKUP(A:A,'Hospital details'!A:A,'Hospital details'!F:F)</f>
        <v>tier - 2</v>
      </c>
      <c r="R645" s="33" t="str">
        <f>_xlfn.XLOOKUP(Healthcare!A:A,'Hospital details'!A:A,'Hospital details'!G:G)</f>
        <v>R1023</v>
      </c>
      <c r="S645" s="36">
        <f>_xlfn.XLOOKUP(A:A,'Hospital details'!A:A,'Hospital details'!H:H)</f>
        <v>53</v>
      </c>
      <c r="T645" s="8"/>
    </row>
    <row r="646" spans="1:20" ht="18" x14ac:dyDescent="0.35">
      <c r="A646" s="37" t="s">
        <v>650</v>
      </c>
      <c r="B646" s="31" t="str" cm="1">
        <f t="array" ref="B646">_xlfn.XLOOKUP(_xlfn.SINGLE(A:A),'Customer Name'!A:A,Table14_3[[#All],[Title]])</f>
        <v>Ms</v>
      </c>
      <c r="C646" s="32" t="str" cm="1">
        <f t="array" ref="C646">_xlfn.XLOOKUP(_xlfn.SINGLE(A:A),'Customer Name'!A:A,Table14_3[[#All],[First Name]])</f>
        <v>Elizabeth M</v>
      </c>
      <c r="D646" s="32" t="str" cm="1">
        <f t="array" ref="D646">_xlfn.XLOOKUP(_xlfn.SINGLE(A:A),'Customer Name'!A:A,Table14_3[[#All],[Last Name]])</f>
        <v>Ehrhardt</v>
      </c>
      <c r="E646" s="32">
        <f>_xlfn.XLOOKUP(A:A,'Medical Examination'!A:A,'Medical Examination'!B:B)</f>
        <v>38.094999999999999</v>
      </c>
      <c r="F646" s="32">
        <f>_xlfn.XLOOKUP(A:A,'Medical Examination'!A:A,'Medical Examination'!C:C)</f>
        <v>10.199999999999999</v>
      </c>
      <c r="G646" s="33" t="str">
        <f>_xlfn.XLOOKUP(A:A,'Medical Examination'!A:A,'Medical Examination'!D:D)</f>
        <v>No</v>
      </c>
      <c r="H646" s="33" t="str">
        <f>_xlfn.XLOOKUP(A:A,'Medical Examination'!A:A,'Medical Examination'!E:E)</f>
        <v>No</v>
      </c>
      <c r="I646" s="33" t="str">
        <f>_xlfn.XLOOKUP(A:A,'Medical Examination'!A:A,'Medical Examination'!F:F)</f>
        <v>No</v>
      </c>
      <c r="J646" s="33">
        <f>_xlfn.XLOOKUP(A:A,'Medical Examination'!A:A,'Medical Examination'!G:G)</f>
        <v>0</v>
      </c>
      <c r="K646" s="33" t="str">
        <f>_xlfn.XLOOKUP(A:A,'Medical Examination'!A:A,'Medical Examination'!H:H)</f>
        <v>No</v>
      </c>
      <c r="L646" s="32" t="str">
        <f>_xlfn.XLOOKUP(A:A,'Medical Examination'!A:A,'Medical Examination'!I:I)</f>
        <v>Obesity</v>
      </c>
      <c r="M646" s="31" t="str">
        <f>_xlfn.XLOOKUP(A:A,'Medical Examination'!A:A,'Medical Examination'!J:J)</f>
        <v>Diabetic</v>
      </c>
      <c r="N646" s="34">
        <f>_xlfn.XLOOKUP(Healthcare!A:A,Table4_2[Customer ID],Table4_2[Date of Birth])</f>
        <v>22122</v>
      </c>
      <c r="O646" s="35">
        <f>_xlfn.XLOOKUP(A:A,Table4_2[Customer ID],Table4_2[Charges])</f>
        <v>15230.32</v>
      </c>
      <c r="P646" s="33" t="str">
        <f>_xlfn.XLOOKUP(A:A,Table4_2[Customer ID],Table4_2[Hospital tier])</f>
        <v>tier - 2</v>
      </c>
      <c r="Q646" s="33" t="str">
        <f>_xlfn.XLOOKUP(A:A,'Hospital details'!A:A,'Hospital details'!F:F)</f>
        <v>tier - 2</v>
      </c>
      <c r="R646" s="33" t="str">
        <f>_xlfn.XLOOKUP(Healthcare!A:A,'Hospital details'!A:A,'Hospital details'!G:G)</f>
        <v>R1024</v>
      </c>
      <c r="S646" s="36">
        <f>_xlfn.XLOOKUP(A:A,'Hospital details'!A:A,'Hospital details'!H:H)</f>
        <v>62</v>
      </c>
      <c r="T646" s="8"/>
    </row>
    <row r="647" spans="1:20" ht="18" x14ac:dyDescent="0.35">
      <c r="A647" s="37" t="s">
        <v>651</v>
      </c>
      <c r="B647" s="31" t="str" cm="1">
        <f t="array" ref="B647">_xlfn.XLOOKUP(_xlfn.SINGLE(A:A),'Customer Name'!A:A,Table14_3[[#All],[Title]])</f>
        <v>Mr</v>
      </c>
      <c r="C647" s="32" t="str" cm="1">
        <f t="array" ref="C647">_xlfn.XLOOKUP(_xlfn.SINGLE(A:A),'Customer Name'!A:A,Table14_3[[#All],[First Name]])</f>
        <v>Jessica A</v>
      </c>
      <c r="D647" s="32" t="str" cm="1">
        <f t="array" ref="D647">_xlfn.XLOOKUP(_xlfn.SINGLE(A:A),'Customer Name'!A:A,Table14_3[[#All],[Last Name]])</f>
        <v>Petersen</v>
      </c>
      <c r="E647" s="32">
        <f>_xlfn.XLOOKUP(A:A,'Medical Examination'!A:A,'Medical Examination'!B:B)</f>
        <v>44.95</v>
      </c>
      <c r="F647" s="32">
        <f>_xlfn.XLOOKUP(A:A,'Medical Examination'!A:A,'Medical Examination'!C:C)</f>
        <v>10.4</v>
      </c>
      <c r="G647" s="33" t="str">
        <f>_xlfn.XLOOKUP(A:A,'Medical Examination'!A:A,'Medical Examination'!D:D)</f>
        <v>No</v>
      </c>
      <c r="H647" s="33" t="str">
        <f>_xlfn.XLOOKUP(A:A,'Medical Examination'!A:A,'Medical Examination'!E:E)</f>
        <v>No</v>
      </c>
      <c r="I647" s="33" t="str">
        <f>_xlfn.XLOOKUP(A:A,'Medical Examination'!A:A,'Medical Examination'!F:F)</f>
        <v>No</v>
      </c>
      <c r="J647" s="33">
        <f>_xlfn.XLOOKUP(A:A,'Medical Examination'!A:A,'Medical Examination'!G:G)</f>
        <v>0</v>
      </c>
      <c r="K647" s="33" t="str">
        <f>_xlfn.XLOOKUP(A:A,'Medical Examination'!A:A,'Medical Examination'!H:H)</f>
        <v>No</v>
      </c>
      <c r="L647" s="32" t="str">
        <f>_xlfn.XLOOKUP(A:A,'Medical Examination'!A:A,'Medical Examination'!I:I)</f>
        <v>Obesity</v>
      </c>
      <c r="M647" s="31" t="str">
        <f>_xlfn.XLOOKUP(A:A,'Medical Examination'!A:A,'Medical Examination'!J:J)</f>
        <v>Diabetic</v>
      </c>
      <c r="N647" s="34">
        <f>_xlfn.XLOOKUP(Healthcare!A:A,Table4_2[Customer ID],Table4_2[Date of Birth])</f>
        <v>28817</v>
      </c>
      <c r="O647" s="35">
        <f>_xlfn.XLOOKUP(A:A,Table4_2[Customer ID],Table4_2[Charges])</f>
        <v>15207.92</v>
      </c>
      <c r="P647" s="33" t="str">
        <f>_xlfn.XLOOKUP(A:A,Table4_2[Customer ID],Table4_2[Hospital tier])</f>
        <v>tier - 2</v>
      </c>
      <c r="Q647" s="33" t="str">
        <f>_xlfn.XLOOKUP(A:A,'Hospital details'!A:A,'Hospital details'!F:F)</f>
        <v>tier - 1</v>
      </c>
      <c r="R647" s="33" t="str">
        <f>_xlfn.XLOOKUP(Healthcare!A:A,'Hospital details'!A:A,'Hospital details'!G:G)</f>
        <v>R1012</v>
      </c>
      <c r="S647" s="36">
        <f>_xlfn.XLOOKUP(A:A,'Hospital details'!A:A,'Hospital details'!H:H)</f>
        <v>44</v>
      </c>
      <c r="T647" s="8"/>
    </row>
    <row r="648" spans="1:20" ht="18" x14ac:dyDescent="0.35">
      <c r="A648" s="37" t="s">
        <v>652</v>
      </c>
      <c r="B648" s="31" t="str" cm="1">
        <f t="array" ref="B648">_xlfn.XLOOKUP(_xlfn.SINGLE(A:A),'Customer Name'!A:A,Table14_3[[#All],[Title]])</f>
        <v>Mr</v>
      </c>
      <c r="C648" s="32" t="str" cm="1">
        <f t="array" ref="C648">_xlfn.XLOOKUP(_xlfn.SINGLE(A:A),'Customer Name'!A:A,Table14_3[[#All],[First Name]])</f>
        <v>Monica K</v>
      </c>
      <c r="D648" s="32" t="str" cm="1">
        <f t="array" ref="D648">_xlfn.XLOOKUP(_xlfn.SINGLE(A:A),'Customer Name'!A:A,Table14_3[[#All],[Last Name]])</f>
        <v>Ertel</v>
      </c>
      <c r="E648" s="32">
        <f>_xlfn.XLOOKUP(A:A,'Medical Examination'!A:A,'Medical Examination'!B:B)</f>
        <v>35.54</v>
      </c>
      <c r="F648" s="32">
        <f>_xlfn.XLOOKUP(A:A,'Medical Examination'!A:A,'Medical Examination'!C:C)</f>
        <v>10.67</v>
      </c>
      <c r="G648" s="33" t="str">
        <f>_xlfn.XLOOKUP(A:A,'Medical Examination'!A:A,'Medical Examination'!D:D)</f>
        <v>No</v>
      </c>
      <c r="H648" s="33" t="str">
        <f>_xlfn.XLOOKUP(A:A,'Medical Examination'!A:A,'Medical Examination'!E:E)</f>
        <v>No</v>
      </c>
      <c r="I648" s="33" t="str">
        <f>_xlfn.XLOOKUP(A:A,'Medical Examination'!A:A,'Medical Examination'!F:F)</f>
        <v>No</v>
      </c>
      <c r="J648" s="33">
        <f>_xlfn.XLOOKUP(A:A,'Medical Examination'!A:A,'Medical Examination'!G:G)</f>
        <v>0</v>
      </c>
      <c r="K648" s="33" t="str">
        <f>_xlfn.XLOOKUP(A:A,'Medical Examination'!A:A,'Medical Examination'!H:H)</f>
        <v>No</v>
      </c>
      <c r="L648" s="32" t="str">
        <f>_xlfn.XLOOKUP(A:A,'Medical Examination'!A:A,'Medical Examination'!I:I)</f>
        <v>Obesity</v>
      </c>
      <c r="M648" s="31" t="str">
        <f>_xlfn.XLOOKUP(A:A,'Medical Examination'!A:A,'Medical Examination'!J:J)</f>
        <v>Diabetic</v>
      </c>
      <c r="N648" s="34">
        <f>_xlfn.XLOOKUP(Healthcare!A:A,Table4_2[Customer ID],Table4_2[Date of Birth])</f>
        <v>22814</v>
      </c>
      <c r="O648" s="35">
        <f>_xlfn.XLOOKUP(A:A,Table4_2[Customer ID],Table4_2[Charges])</f>
        <v>15174.81</v>
      </c>
      <c r="P648" s="33" t="str">
        <f>_xlfn.XLOOKUP(A:A,Table4_2[Customer ID],Table4_2[Hospital tier])</f>
        <v>tier - 2</v>
      </c>
      <c r="Q648" s="33" t="str">
        <f>_xlfn.XLOOKUP(A:A,'Hospital details'!A:A,'Hospital details'!F:F)</f>
        <v>tier - 1</v>
      </c>
      <c r="R648" s="33" t="str">
        <f>_xlfn.XLOOKUP(Healthcare!A:A,'Hospital details'!A:A,'Hospital details'!G:G)</f>
        <v>R1012</v>
      </c>
      <c r="S648" s="36">
        <f>_xlfn.XLOOKUP(A:A,'Hospital details'!A:A,'Hospital details'!H:H)</f>
        <v>60</v>
      </c>
      <c r="T648" s="8"/>
    </row>
    <row r="649" spans="1:20" ht="18" x14ac:dyDescent="0.35">
      <c r="A649" s="37" t="s">
        <v>653</v>
      </c>
      <c r="B649" s="31" t="str" cm="1">
        <f t="array" ref="B649">_xlfn.XLOOKUP(_xlfn.SINGLE(A:A),'Customer Name'!A:A,Table14_3[[#All],[Title]])</f>
        <v>Ms</v>
      </c>
      <c r="C649" s="32" t="str" cm="1">
        <f t="array" ref="C649">_xlfn.XLOOKUP(_xlfn.SINGLE(A:A),'Customer Name'!A:A,Table14_3[[#All],[First Name]])</f>
        <v>Kevin L</v>
      </c>
      <c r="D649" s="32" t="str" cm="1">
        <f t="array" ref="D649">_xlfn.XLOOKUP(_xlfn.SINGLE(A:A),'Customer Name'!A:A,Table14_3[[#All],[Last Name]])</f>
        <v>Lanza</v>
      </c>
      <c r="E649" s="32">
        <f>_xlfn.XLOOKUP(A:A,'Medical Examination'!A:A,'Medical Examination'!B:B)</f>
        <v>39.799999999999997</v>
      </c>
      <c r="F649" s="32">
        <f>_xlfn.XLOOKUP(A:A,'Medical Examination'!A:A,'Medical Examination'!C:C)</f>
        <v>4.6500000000000004</v>
      </c>
      <c r="G649" s="33" t="str">
        <f>_xlfn.XLOOKUP(A:A,'Medical Examination'!A:A,'Medical Examination'!D:D)</f>
        <v>yes</v>
      </c>
      <c r="H649" s="33" t="str">
        <f>_xlfn.XLOOKUP(A:A,'Medical Examination'!A:A,'Medical Examination'!E:E)</f>
        <v>No</v>
      </c>
      <c r="I649" s="33" t="str">
        <f>_xlfn.XLOOKUP(A:A,'Medical Examination'!A:A,'Medical Examination'!F:F)</f>
        <v>No</v>
      </c>
      <c r="J649" s="33">
        <f>_xlfn.XLOOKUP(A:A,'Medical Examination'!A:A,'Medical Examination'!G:G)</f>
        <v>2</v>
      </c>
      <c r="K649" s="33" t="str">
        <f>_xlfn.XLOOKUP(A:A,'Medical Examination'!A:A,'Medical Examination'!H:H)</f>
        <v>No</v>
      </c>
      <c r="L649" s="32" t="str">
        <f>_xlfn.XLOOKUP(A:A,'Medical Examination'!A:A,'Medical Examination'!I:I)</f>
        <v>Obesity</v>
      </c>
      <c r="M649" s="31" t="str">
        <f>_xlfn.XLOOKUP(A:A,'Medical Examination'!A:A,'Medical Examination'!J:J)</f>
        <v>Normal</v>
      </c>
      <c r="N649" s="34">
        <f>_xlfn.XLOOKUP(Healthcare!A:A,Table4_2[Customer ID],Table4_2[Date of Birth])</f>
        <v>21887</v>
      </c>
      <c r="O649" s="35">
        <f>_xlfn.XLOOKUP(A:A,Table4_2[Customer ID],Table4_2[Charges])</f>
        <v>15170.07</v>
      </c>
      <c r="P649" s="33" t="str">
        <f>_xlfn.XLOOKUP(A:A,Table4_2[Customer ID],Table4_2[Hospital tier])</f>
        <v>tier - 2</v>
      </c>
      <c r="Q649" s="33" t="str">
        <f>_xlfn.XLOOKUP(A:A,'Hospital details'!A:A,'Hospital details'!F:F)</f>
        <v>tier - 3</v>
      </c>
      <c r="R649" s="33" t="str">
        <f>_xlfn.XLOOKUP(Healthcare!A:A,'Hospital details'!A:A,'Hospital details'!G:G)</f>
        <v>R1011</v>
      </c>
      <c r="S649" s="36">
        <f>_xlfn.XLOOKUP(A:A,'Hospital details'!A:A,'Hospital details'!H:H)</f>
        <v>63</v>
      </c>
      <c r="T649" s="8"/>
    </row>
    <row r="650" spans="1:20" ht="18" x14ac:dyDescent="0.35">
      <c r="A650" s="37" t="s">
        <v>654</v>
      </c>
      <c r="B650" s="31" t="str" cm="1">
        <f t="array" ref="B650">_xlfn.XLOOKUP(_xlfn.SINGLE(A:A),'Customer Name'!A:A,Table14_3[[#All],[Title]])</f>
        <v>Mr</v>
      </c>
      <c r="C650" s="32" t="str" cm="1">
        <f t="array" ref="C650">_xlfn.XLOOKUP(_xlfn.SINGLE(A:A),'Customer Name'!A:A,Table14_3[[#All],[First Name]])</f>
        <v>Gregory</v>
      </c>
      <c r="D650" s="32" t="str" cm="1">
        <f t="array" ref="D650">_xlfn.XLOOKUP(_xlfn.SINGLE(A:A),'Customer Name'!A:A,Table14_3[[#All],[Last Name]])</f>
        <v>Picklesimer</v>
      </c>
      <c r="E650" s="32">
        <f>_xlfn.XLOOKUP(A:A,'Medical Examination'!A:A,'Medical Examination'!B:B)</f>
        <v>33.659999999999997</v>
      </c>
      <c r="F650" s="32">
        <f>_xlfn.XLOOKUP(A:A,'Medical Examination'!A:A,'Medical Examination'!C:C)</f>
        <v>5.65</v>
      </c>
      <c r="G650" s="33" t="str">
        <f>_xlfn.XLOOKUP(A:A,'Medical Examination'!A:A,'Medical Examination'!D:D)</f>
        <v>yes</v>
      </c>
      <c r="H650" s="33" t="str">
        <f>_xlfn.XLOOKUP(A:A,'Medical Examination'!A:A,'Medical Examination'!E:E)</f>
        <v>No</v>
      </c>
      <c r="I650" s="33" t="str">
        <f>_xlfn.XLOOKUP(A:A,'Medical Examination'!A:A,'Medical Examination'!F:F)</f>
        <v>No</v>
      </c>
      <c r="J650" s="33">
        <f>_xlfn.XLOOKUP(A:A,'Medical Examination'!A:A,'Medical Examination'!G:G)</f>
        <v>2</v>
      </c>
      <c r="K650" s="33" t="str">
        <f>_xlfn.XLOOKUP(A:A,'Medical Examination'!A:A,'Medical Examination'!H:H)</f>
        <v>No</v>
      </c>
      <c r="L650" s="32" t="str">
        <f>_xlfn.XLOOKUP(A:A,'Medical Examination'!A:A,'Medical Examination'!I:I)</f>
        <v>Obesity</v>
      </c>
      <c r="M650" s="31" t="str">
        <f>_xlfn.XLOOKUP(A:A,'Medical Examination'!A:A,'Medical Examination'!J:J)</f>
        <v>Normal</v>
      </c>
      <c r="N650" s="34">
        <f>_xlfn.XLOOKUP(Healthcare!A:A,Table4_2[Customer ID],Table4_2[Date of Birth])</f>
        <v>21705</v>
      </c>
      <c r="O650" s="35">
        <f>_xlfn.XLOOKUP(A:A,Table4_2[Customer ID],Table4_2[Charges])</f>
        <v>15161.53</v>
      </c>
      <c r="P650" s="33" t="str">
        <f>_xlfn.XLOOKUP(A:A,Table4_2[Customer ID],Table4_2[Hospital tier])</f>
        <v>tier - 2</v>
      </c>
      <c r="Q650" s="33" t="str">
        <f>_xlfn.XLOOKUP(A:A,'Hospital details'!A:A,'Hospital details'!F:F)</f>
        <v>tier - 1</v>
      </c>
      <c r="R650" s="33" t="str">
        <f>_xlfn.XLOOKUP(Healthcare!A:A,'Hospital details'!A:A,'Hospital details'!G:G)</f>
        <v>R1013</v>
      </c>
      <c r="S650" s="36">
        <f>_xlfn.XLOOKUP(A:A,'Hospital details'!A:A,'Hospital details'!H:H)</f>
        <v>64</v>
      </c>
      <c r="T650" s="8"/>
    </row>
    <row r="651" spans="1:20" ht="18" x14ac:dyDescent="0.35">
      <c r="A651" s="37" t="s">
        <v>655</v>
      </c>
      <c r="B651" s="31" t="str" cm="1">
        <f t="array" ref="B651">_xlfn.XLOOKUP(_xlfn.SINGLE(A:A),'Customer Name'!A:A,Table14_3[[#All],[Title]])</f>
        <v>Mr</v>
      </c>
      <c r="C651" s="32" t="str" cm="1">
        <f t="array" ref="C651">_xlfn.XLOOKUP(_xlfn.SINGLE(A:A),'Customer Name'!A:A,Table14_3[[#All],[First Name]])</f>
        <v>Della</v>
      </c>
      <c r="D651" s="32" t="str" cm="1">
        <f t="array" ref="D651">_xlfn.XLOOKUP(_xlfn.SINGLE(A:A),'Customer Name'!A:A,Table14_3[[#All],[Last Name]])</f>
        <v>Giles</v>
      </c>
      <c r="E651" s="32">
        <f>_xlfn.XLOOKUP(A:A,'Medical Examination'!A:A,'Medical Examination'!B:B)</f>
        <v>35.5</v>
      </c>
      <c r="F651" s="32">
        <f>_xlfn.XLOOKUP(A:A,'Medical Examination'!A:A,'Medical Examination'!C:C)</f>
        <v>11.97</v>
      </c>
      <c r="G651" s="33" t="str">
        <f>_xlfn.XLOOKUP(A:A,'Medical Examination'!A:A,'Medical Examination'!D:D)</f>
        <v>No</v>
      </c>
      <c r="H651" s="33" t="str">
        <f>_xlfn.XLOOKUP(A:A,'Medical Examination'!A:A,'Medical Examination'!E:E)</f>
        <v>No</v>
      </c>
      <c r="I651" s="33" t="str">
        <f>_xlfn.XLOOKUP(A:A,'Medical Examination'!A:A,'Medical Examination'!F:F)</f>
        <v>No</v>
      </c>
      <c r="J651" s="33">
        <f>_xlfn.XLOOKUP(A:A,'Medical Examination'!A:A,'Medical Examination'!G:G)</f>
        <v>0</v>
      </c>
      <c r="K651" s="33" t="str">
        <f>_xlfn.XLOOKUP(A:A,'Medical Examination'!A:A,'Medical Examination'!H:H)</f>
        <v>No</v>
      </c>
      <c r="L651" s="32" t="str">
        <f>_xlfn.XLOOKUP(A:A,'Medical Examination'!A:A,'Medical Examination'!I:I)</f>
        <v>Obesity</v>
      </c>
      <c r="M651" s="31" t="str">
        <f>_xlfn.XLOOKUP(A:A,'Medical Examination'!A:A,'Medical Examination'!J:J)</f>
        <v>Diabetic</v>
      </c>
      <c r="N651" s="34">
        <f>_xlfn.XLOOKUP(Healthcare!A:A,Table4_2[Customer ID],Table4_2[Date of Birth])</f>
        <v>22944</v>
      </c>
      <c r="O651" s="35">
        <f>_xlfn.XLOOKUP(A:A,Table4_2[Customer ID],Table4_2[Charges])</f>
        <v>15161.25</v>
      </c>
      <c r="P651" s="33" t="str">
        <f>_xlfn.XLOOKUP(A:A,Table4_2[Customer ID],Table4_2[Hospital tier])</f>
        <v>tier - 2</v>
      </c>
      <c r="Q651" s="33" t="str">
        <f>_xlfn.XLOOKUP(A:A,'Hospital details'!A:A,'Hospital details'!F:F)</f>
        <v>tier - 2</v>
      </c>
      <c r="R651" s="33" t="str">
        <f>_xlfn.XLOOKUP(Healthcare!A:A,'Hospital details'!A:A,'Hospital details'!G:G)</f>
        <v>R1012</v>
      </c>
      <c r="S651" s="36">
        <f>_xlfn.XLOOKUP(A:A,'Hospital details'!A:A,'Hospital details'!H:H)</f>
        <v>60</v>
      </c>
      <c r="T651" s="8"/>
    </row>
    <row r="652" spans="1:20" ht="18" x14ac:dyDescent="0.35">
      <c r="A652" s="37" t="s">
        <v>656</v>
      </c>
      <c r="B652" s="31" t="str" cm="1">
        <f t="array" ref="B652">_xlfn.XLOOKUP(_xlfn.SINGLE(A:A),'Customer Name'!A:A,Table14_3[[#All],[Title]])</f>
        <v>Ms</v>
      </c>
      <c r="C652" s="32" t="str" cm="1">
        <f t="array" ref="C652">_xlfn.XLOOKUP(_xlfn.SINGLE(A:A),'Customer Name'!A:A,Table14_3[[#All],[First Name]])</f>
        <v>David</v>
      </c>
      <c r="D652" s="32" t="str" cm="1">
        <f t="array" ref="D652">_xlfn.XLOOKUP(_xlfn.SINGLE(A:A),'Customer Name'!A:A,Table14_3[[#All],[Last Name]])</f>
        <v>Harmon</v>
      </c>
      <c r="E652" s="32">
        <f>_xlfn.XLOOKUP(A:A,'Medical Examination'!A:A,'Medical Examination'!B:B)</f>
        <v>41.63</v>
      </c>
      <c r="F652" s="32">
        <f>_xlfn.XLOOKUP(A:A,'Medical Examination'!A:A,'Medical Examination'!C:C)</f>
        <v>6.71</v>
      </c>
      <c r="G652" s="33" t="str">
        <f>_xlfn.XLOOKUP(A:A,'Medical Examination'!A:A,'Medical Examination'!D:D)</f>
        <v>No</v>
      </c>
      <c r="H652" s="33" t="str">
        <f>_xlfn.XLOOKUP(A:A,'Medical Examination'!A:A,'Medical Examination'!E:E)</f>
        <v>No</v>
      </c>
      <c r="I652" s="33" t="str">
        <f>_xlfn.XLOOKUP(A:A,'Medical Examination'!A:A,'Medical Examination'!F:F)</f>
        <v>No</v>
      </c>
      <c r="J652" s="33">
        <f>_xlfn.XLOOKUP(A:A,'Medical Examination'!A:A,'Medical Examination'!G:G)</f>
        <v>0</v>
      </c>
      <c r="K652" s="33" t="str">
        <f>_xlfn.XLOOKUP(A:A,'Medical Examination'!A:A,'Medical Examination'!H:H)</f>
        <v>No</v>
      </c>
      <c r="L652" s="32" t="str">
        <f>_xlfn.XLOOKUP(A:A,'Medical Examination'!A:A,'Medical Examination'!I:I)</f>
        <v>Obesity</v>
      </c>
      <c r="M652" s="31" t="str">
        <f>_xlfn.XLOOKUP(A:A,'Medical Examination'!A:A,'Medical Examination'!J:J)</f>
        <v>Diabetic</v>
      </c>
      <c r="N652" s="34">
        <f>_xlfn.XLOOKUP(Healthcare!A:A,Table4_2[Customer ID],Table4_2[Date of Birth])</f>
        <v>26262</v>
      </c>
      <c r="O652" s="35">
        <f>_xlfn.XLOOKUP(A:A,Table4_2[Customer ID],Table4_2[Charges])</f>
        <v>15150.44</v>
      </c>
      <c r="P652" s="33" t="str">
        <f>_xlfn.XLOOKUP(A:A,Table4_2[Customer ID],Table4_2[Hospital tier])</f>
        <v>tier - 2</v>
      </c>
      <c r="Q652" s="33" t="str">
        <f>_xlfn.XLOOKUP(A:A,'Hospital details'!A:A,'Hospital details'!F:F)</f>
        <v>tier - 1</v>
      </c>
      <c r="R652" s="33" t="str">
        <f>_xlfn.XLOOKUP(Healthcare!A:A,'Hospital details'!A:A,'Hospital details'!G:G)</f>
        <v>R1023</v>
      </c>
      <c r="S652" s="36">
        <f>_xlfn.XLOOKUP(A:A,'Hospital details'!A:A,'Hospital details'!H:H)</f>
        <v>51</v>
      </c>
      <c r="T652" s="8"/>
    </row>
    <row r="653" spans="1:20" ht="18" x14ac:dyDescent="0.35">
      <c r="A653" s="37" t="s">
        <v>657</v>
      </c>
      <c r="B653" s="31" t="str" cm="1">
        <f t="array" ref="B653">_xlfn.XLOOKUP(_xlfn.SINGLE(A:A),'Customer Name'!A:A,Table14_3[[#All],[Title]])</f>
        <v>Ms</v>
      </c>
      <c r="C653" s="32" t="str" cm="1">
        <f t="array" ref="C653">_xlfn.XLOOKUP(_xlfn.SINGLE(A:A),'Customer Name'!A:A,Table14_3[[#All],[First Name]])</f>
        <v>Victoria</v>
      </c>
      <c r="D653" s="32" t="str" cm="1">
        <f t="array" ref="D653">_xlfn.XLOOKUP(_xlfn.SINGLE(A:A),'Customer Name'!A:A,Table14_3[[#All],[Last Name]])</f>
        <v>Pennings</v>
      </c>
      <c r="E653" s="32">
        <f>_xlfn.XLOOKUP(A:A,'Medical Examination'!A:A,'Medical Examination'!B:B)</f>
        <v>46.49</v>
      </c>
      <c r="F653" s="32">
        <f>_xlfn.XLOOKUP(A:A,'Medical Examination'!A:A,'Medical Examination'!C:C)</f>
        <v>11.92</v>
      </c>
      <c r="G653" s="33" t="str">
        <f>_xlfn.XLOOKUP(A:A,'Medical Examination'!A:A,'Medical Examination'!D:D)</f>
        <v>No</v>
      </c>
      <c r="H653" s="33" t="str">
        <f>_xlfn.XLOOKUP(A:A,'Medical Examination'!A:A,'Medical Examination'!E:E)</f>
        <v>No</v>
      </c>
      <c r="I653" s="33" t="str">
        <f>_xlfn.XLOOKUP(A:A,'Medical Examination'!A:A,'Medical Examination'!F:F)</f>
        <v>No</v>
      </c>
      <c r="J653" s="33">
        <f>_xlfn.XLOOKUP(A:A,'Medical Examination'!A:A,'Medical Examination'!G:G)</f>
        <v>0</v>
      </c>
      <c r="K653" s="33" t="str">
        <f>_xlfn.XLOOKUP(A:A,'Medical Examination'!A:A,'Medical Examination'!H:H)</f>
        <v>No</v>
      </c>
      <c r="L653" s="32" t="str">
        <f>_xlfn.XLOOKUP(A:A,'Medical Examination'!A:A,'Medical Examination'!I:I)</f>
        <v>Obesity</v>
      </c>
      <c r="M653" s="31" t="str">
        <f>_xlfn.XLOOKUP(A:A,'Medical Examination'!A:A,'Medical Examination'!J:J)</f>
        <v>Diabetic</v>
      </c>
      <c r="N653" s="34">
        <f>_xlfn.XLOOKUP(Healthcare!A:A,Table4_2[Customer ID],Table4_2[Date of Birth])</f>
        <v>28738</v>
      </c>
      <c r="O653" s="35">
        <f>_xlfn.XLOOKUP(A:A,Table4_2[Customer ID],Table4_2[Charges])</f>
        <v>15123.19</v>
      </c>
      <c r="P653" s="33" t="str">
        <f>_xlfn.XLOOKUP(A:A,Table4_2[Customer ID],Table4_2[Hospital tier])</f>
        <v>tier - 2</v>
      </c>
      <c r="Q653" s="33" t="str">
        <f>_xlfn.XLOOKUP(A:A,'Hospital details'!A:A,'Hospital details'!F:F)</f>
        <v>tier - 1</v>
      </c>
      <c r="R653" s="33" t="str">
        <f>_xlfn.XLOOKUP(Healthcare!A:A,'Hospital details'!A:A,'Hospital details'!G:G)</f>
        <v>R1011</v>
      </c>
      <c r="S653" s="36">
        <f>_xlfn.XLOOKUP(A:A,'Hospital details'!A:A,'Hospital details'!H:H)</f>
        <v>44</v>
      </c>
      <c r="T653" s="8"/>
    </row>
    <row r="654" spans="1:20" ht="18" x14ac:dyDescent="0.35">
      <c r="A654" s="37" t="s">
        <v>658</v>
      </c>
      <c r="B654" s="31" t="str" cm="1">
        <f t="array" ref="B654">_xlfn.XLOOKUP(_xlfn.SINGLE(A:A),'Customer Name'!A:A,Table14_3[[#All],[Title]])</f>
        <v>Mr</v>
      </c>
      <c r="C654" s="32" t="str" cm="1">
        <f t="array" ref="C654">_xlfn.XLOOKUP(_xlfn.SINGLE(A:A),'Customer Name'!A:A,Table14_3[[#All],[First Name]])</f>
        <v>Tasos</v>
      </c>
      <c r="D654" s="32" t="str" cm="1">
        <f t="array" ref="D654">_xlfn.XLOOKUP(_xlfn.SINGLE(A:A),'Customer Name'!A:A,Table14_3[[#All],[Last Name]])</f>
        <v>Tseronis</v>
      </c>
      <c r="E654" s="32">
        <f>_xlfn.XLOOKUP(A:A,'Medical Examination'!A:A,'Medical Examination'!B:B)</f>
        <v>43.29</v>
      </c>
      <c r="F654" s="32">
        <f>_xlfn.XLOOKUP(A:A,'Medical Examination'!A:A,'Medical Examination'!C:C)</f>
        <v>5.35</v>
      </c>
      <c r="G654" s="33" t="str">
        <f>_xlfn.XLOOKUP(A:A,'Medical Examination'!A:A,'Medical Examination'!D:D)</f>
        <v>No</v>
      </c>
      <c r="H654" s="33" t="str">
        <f>_xlfn.XLOOKUP(A:A,'Medical Examination'!A:A,'Medical Examination'!E:E)</f>
        <v>No</v>
      </c>
      <c r="I654" s="33" t="str">
        <f>_xlfn.XLOOKUP(A:A,'Medical Examination'!A:A,'Medical Examination'!F:F)</f>
        <v>No</v>
      </c>
      <c r="J654" s="33">
        <f>_xlfn.XLOOKUP(A:A,'Medical Examination'!A:A,'Medical Examination'!G:G)</f>
        <v>2</v>
      </c>
      <c r="K654" s="33" t="str">
        <f>_xlfn.XLOOKUP(A:A,'Medical Examination'!A:A,'Medical Examination'!H:H)</f>
        <v>No</v>
      </c>
      <c r="L654" s="32" t="str">
        <f>_xlfn.XLOOKUP(A:A,'Medical Examination'!A:A,'Medical Examination'!I:I)</f>
        <v>Obesity</v>
      </c>
      <c r="M654" s="31" t="str">
        <f>_xlfn.XLOOKUP(A:A,'Medical Examination'!A:A,'Medical Examination'!J:J)</f>
        <v>Normal</v>
      </c>
      <c r="N654" s="34">
        <f>_xlfn.XLOOKUP(Healthcare!A:A,Table4_2[Customer ID],Table4_2[Date of Birth])</f>
        <v>26610</v>
      </c>
      <c r="O654" s="35">
        <f>_xlfn.XLOOKUP(A:A,Table4_2[Customer ID],Table4_2[Charges])</f>
        <v>15103.69</v>
      </c>
      <c r="P654" s="33" t="str">
        <f>_xlfn.XLOOKUP(A:A,Table4_2[Customer ID],Table4_2[Hospital tier])</f>
        <v>tier - 2</v>
      </c>
      <c r="Q654" s="33" t="str">
        <f>_xlfn.XLOOKUP(A:A,'Hospital details'!A:A,'Hospital details'!F:F)</f>
        <v>tier - 1</v>
      </c>
      <c r="R654" s="33" t="str">
        <f>_xlfn.XLOOKUP(Healthcare!A:A,'Hospital details'!A:A,'Hospital details'!G:G)</f>
        <v>R1012</v>
      </c>
      <c r="S654" s="36">
        <f>_xlfn.XLOOKUP(A:A,'Hospital details'!A:A,'Hospital details'!H:H)</f>
        <v>50</v>
      </c>
      <c r="T654" s="8"/>
    </row>
    <row r="655" spans="1:20" ht="18" x14ac:dyDescent="0.35">
      <c r="A655" s="37" t="s">
        <v>659</v>
      </c>
      <c r="B655" s="31" t="str" cm="1">
        <f t="array" ref="B655">_xlfn.XLOOKUP(_xlfn.SINGLE(A:A),'Customer Name'!A:A,Table14_3[[#All],[Title]])</f>
        <v>Mr</v>
      </c>
      <c r="C655" s="32" t="str" cm="1">
        <f t="array" ref="C655">_xlfn.XLOOKUP(_xlfn.SINGLE(A:A),'Customer Name'!A:A,Table14_3[[#All],[First Name]])</f>
        <v>Thomas</v>
      </c>
      <c r="D655" s="32" t="str" cm="1">
        <f t="array" ref="D655">_xlfn.XLOOKUP(_xlfn.SINGLE(A:A),'Customer Name'!A:A,Table14_3[[#All],[Last Name]])</f>
        <v>Aliff</v>
      </c>
      <c r="E655" s="32">
        <f>_xlfn.XLOOKUP(A:A,'Medical Examination'!A:A,'Medical Examination'!B:B)</f>
        <v>43.08</v>
      </c>
      <c r="F655" s="32">
        <f>_xlfn.XLOOKUP(A:A,'Medical Examination'!A:A,'Medical Examination'!C:C)</f>
        <v>8.9600000000000009</v>
      </c>
      <c r="G655" s="33" t="str">
        <f>_xlfn.XLOOKUP(A:A,'Medical Examination'!A:A,'Medical Examination'!D:D)</f>
        <v>yes</v>
      </c>
      <c r="H655" s="33" t="str">
        <f>_xlfn.XLOOKUP(A:A,'Medical Examination'!A:A,'Medical Examination'!E:E)</f>
        <v>No</v>
      </c>
      <c r="I655" s="33" t="str">
        <f>_xlfn.XLOOKUP(A:A,'Medical Examination'!A:A,'Medical Examination'!F:F)</f>
        <v>No</v>
      </c>
      <c r="J655" s="33">
        <f>_xlfn.XLOOKUP(A:A,'Medical Examination'!A:A,'Medical Examination'!G:G)</f>
        <v>1</v>
      </c>
      <c r="K655" s="33" t="str">
        <f>_xlfn.XLOOKUP(A:A,'Medical Examination'!A:A,'Medical Examination'!H:H)</f>
        <v>No</v>
      </c>
      <c r="L655" s="32" t="str">
        <f>_xlfn.XLOOKUP(A:A,'Medical Examination'!A:A,'Medical Examination'!I:I)</f>
        <v>Obesity</v>
      </c>
      <c r="M655" s="31" t="str">
        <f>_xlfn.XLOOKUP(A:A,'Medical Examination'!A:A,'Medical Examination'!J:J)</f>
        <v>Diabetic</v>
      </c>
      <c r="N655" s="34">
        <f>_xlfn.XLOOKUP(Healthcare!A:A,Table4_2[Customer ID],Table4_2[Date of Birth])</f>
        <v>27693</v>
      </c>
      <c r="O655" s="35">
        <f>_xlfn.XLOOKUP(A:A,Table4_2[Customer ID],Table4_2[Charges])</f>
        <v>15090.35</v>
      </c>
      <c r="P655" s="33" t="str">
        <f>_xlfn.XLOOKUP(A:A,Table4_2[Customer ID],Table4_2[Hospital tier])</f>
        <v>tier - 2</v>
      </c>
      <c r="Q655" s="33" t="str">
        <f>_xlfn.XLOOKUP(A:A,'Hospital details'!A:A,'Hospital details'!F:F)</f>
        <v>tier - 1</v>
      </c>
      <c r="R655" s="33" t="str">
        <f>_xlfn.XLOOKUP(Healthcare!A:A,'Hospital details'!A:A,'Hospital details'!G:G)</f>
        <v>R1023</v>
      </c>
      <c r="S655" s="36">
        <f>_xlfn.XLOOKUP(A:A,'Hospital details'!A:A,'Hospital details'!H:H)</f>
        <v>47</v>
      </c>
      <c r="T655" s="8"/>
    </row>
    <row r="656" spans="1:20" ht="18" x14ac:dyDescent="0.35">
      <c r="A656" s="37" t="s">
        <v>660</v>
      </c>
      <c r="B656" s="31" t="str" cm="1">
        <f t="array" ref="B656">_xlfn.XLOOKUP(_xlfn.SINGLE(A:A),'Customer Name'!A:A,Table14_3[[#All],[Title]])</f>
        <v>Ms</v>
      </c>
      <c r="C656" s="32" t="str" cm="1">
        <f t="array" ref="C656">_xlfn.XLOOKUP(_xlfn.SINGLE(A:A),'Customer Name'!A:A,Table14_3[[#All],[First Name]])</f>
        <v>Lukasz</v>
      </c>
      <c r="D656" s="32" t="str" cm="1">
        <f t="array" ref="D656">_xlfn.XLOOKUP(_xlfn.SINGLE(A:A),'Customer Name'!A:A,Table14_3[[#All],[Last Name]])</f>
        <v>Willenberg</v>
      </c>
      <c r="E656" s="32">
        <f>_xlfn.XLOOKUP(A:A,'Medical Examination'!A:A,'Medical Examination'!B:B)</f>
        <v>39.07</v>
      </c>
      <c r="F656" s="32">
        <f>_xlfn.XLOOKUP(A:A,'Medical Examination'!A:A,'Medical Examination'!C:C)</f>
        <v>11.93</v>
      </c>
      <c r="G656" s="33" t="str">
        <f>_xlfn.XLOOKUP(A:A,'Medical Examination'!A:A,'Medical Examination'!D:D)</f>
        <v>No</v>
      </c>
      <c r="H656" s="33" t="str">
        <f>_xlfn.XLOOKUP(A:A,'Medical Examination'!A:A,'Medical Examination'!E:E)</f>
        <v>No</v>
      </c>
      <c r="I656" s="33" t="str">
        <f>_xlfn.XLOOKUP(A:A,'Medical Examination'!A:A,'Medical Examination'!F:F)</f>
        <v>No</v>
      </c>
      <c r="J656" s="33">
        <f>_xlfn.XLOOKUP(A:A,'Medical Examination'!A:A,'Medical Examination'!G:G)</f>
        <v>0</v>
      </c>
      <c r="K656" s="33" t="str">
        <f>_xlfn.XLOOKUP(A:A,'Medical Examination'!A:A,'Medical Examination'!H:H)</f>
        <v>No</v>
      </c>
      <c r="L656" s="32" t="str">
        <f>_xlfn.XLOOKUP(A:A,'Medical Examination'!A:A,'Medical Examination'!I:I)</f>
        <v>Obesity</v>
      </c>
      <c r="M656" s="31" t="str">
        <f>_xlfn.XLOOKUP(A:A,'Medical Examination'!A:A,'Medical Examination'!J:J)</f>
        <v>Diabetic</v>
      </c>
      <c r="N656" s="34">
        <f>_xlfn.XLOOKUP(Healthcare!A:A,Table4_2[Customer ID],Table4_2[Date of Birth])</f>
        <v>25001</v>
      </c>
      <c r="O656" s="35">
        <f>_xlfn.XLOOKUP(A:A,Table4_2[Customer ID],Table4_2[Charges])</f>
        <v>15052.68</v>
      </c>
      <c r="P656" s="33" t="str">
        <f>_xlfn.XLOOKUP(A:A,Table4_2[Customer ID],Table4_2[Hospital tier])</f>
        <v>tier - 2</v>
      </c>
      <c r="Q656" s="33" t="str">
        <f>_xlfn.XLOOKUP(A:A,'Hospital details'!A:A,'Hospital details'!F:F)</f>
        <v>tier - 2</v>
      </c>
      <c r="R656" s="33" t="str">
        <f>_xlfn.XLOOKUP(Healthcare!A:A,'Hospital details'!A:A,'Hospital details'!G:G)</f>
        <v>R1022</v>
      </c>
      <c r="S656" s="36">
        <f>_xlfn.XLOOKUP(A:A,'Hospital details'!A:A,'Hospital details'!H:H)</f>
        <v>54</v>
      </c>
      <c r="T656" s="8"/>
    </row>
    <row r="657" spans="1:20" ht="18" x14ac:dyDescent="0.35">
      <c r="A657" s="37" t="s">
        <v>661</v>
      </c>
      <c r="B657" s="31" t="str" cm="1">
        <f t="array" ref="B657">_xlfn.XLOOKUP(_xlfn.SINGLE(A:A),'Customer Name'!A:A,Table14_3[[#All],[Title]])</f>
        <v>Mr</v>
      </c>
      <c r="C657" s="32" t="str" cm="1">
        <f t="array" ref="C657">_xlfn.XLOOKUP(_xlfn.SINGLE(A:A),'Customer Name'!A:A,Table14_3[[#All],[First Name]])</f>
        <v>Matthew A</v>
      </c>
      <c r="D657" s="32" t="str" cm="1">
        <f t="array" ref="D657">_xlfn.XLOOKUP(_xlfn.SINGLE(A:A),'Customer Name'!A:A,Table14_3[[#All],[Last Name]])</f>
        <v>Millett</v>
      </c>
      <c r="E657" s="32">
        <f>_xlfn.XLOOKUP(A:A,'Medical Examination'!A:A,'Medical Examination'!B:B)</f>
        <v>41.3</v>
      </c>
      <c r="F657" s="32">
        <f>_xlfn.XLOOKUP(A:A,'Medical Examination'!A:A,'Medical Examination'!C:C)</f>
        <v>9.59</v>
      </c>
      <c r="G657" s="33" t="str">
        <f>_xlfn.XLOOKUP(A:A,'Medical Examination'!A:A,'Medical Examination'!D:D)</f>
        <v>No</v>
      </c>
      <c r="H657" s="33" t="str">
        <f>_xlfn.XLOOKUP(A:A,'Medical Examination'!A:A,'Medical Examination'!E:E)</f>
        <v>No</v>
      </c>
      <c r="I657" s="33" t="str">
        <f>_xlfn.XLOOKUP(A:A,'Medical Examination'!A:A,'Medical Examination'!F:F)</f>
        <v>No</v>
      </c>
      <c r="J657" s="33">
        <f>_xlfn.XLOOKUP(A:A,'Medical Examination'!A:A,'Medical Examination'!G:G)</f>
        <v>0</v>
      </c>
      <c r="K657" s="33" t="str">
        <f>_xlfn.XLOOKUP(A:A,'Medical Examination'!A:A,'Medical Examination'!H:H)</f>
        <v>No</v>
      </c>
      <c r="L657" s="32" t="str">
        <f>_xlfn.XLOOKUP(A:A,'Medical Examination'!A:A,'Medical Examination'!I:I)</f>
        <v>Obesity</v>
      </c>
      <c r="M657" s="31" t="str">
        <f>_xlfn.XLOOKUP(A:A,'Medical Examination'!A:A,'Medical Examination'!J:J)</f>
        <v>Diabetic</v>
      </c>
      <c r="N657" s="34">
        <f>_xlfn.XLOOKUP(Healthcare!A:A,Table4_2[Customer ID],Table4_2[Date of Birth])</f>
        <v>26160</v>
      </c>
      <c r="O657" s="35">
        <f>_xlfn.XLOOKUP(A:A,Table4_2[Customer ID],Table4_2[Charges])</f>
        <v>15038.51</v>
      </c>
      <c r="P657" s="33" t="str">
        <f>_xlfn.XLOOKUP(A:A,Table4_2[Customer ID],Table4_2[Hospital tier])</f>
        <v>tier - 2</v>
      </c>
      <c r="Q657" s="33" t="str">
        <f>_xlfn.XLOOKUP(A:A,'Hospital details'!A:A,'Hospital details'!F:F)</f>
        <v>tier - 3</v>
      </c>
      <c r="R657" s="33" t="str">
        <f>_xlfn.XLOOKUP(Healthcare!A:A,'Hospital details'!A:A,'Hospital details'!G:G)</f>
        <v>R1023</v>
      </c>
      <c r="S657" s="36">
        <f>_xlfn.XLOOKUP(A:A,'Hospital details'!A:A,'Hospital details'!H:H)</f>
        <v>51</v>
      </c>
      <c r="T657" s="8"/>
    </row>
    <row r="658" spans="1:20" ht="18" x14ac:dyDescent="0.35">
      <c r="A658" s="37" t="s">
        <v>662</v>
      </c>
      <c r="B658" s="31" t="str" cm="1">
        <f t="array" ref="B658">_xlfn.XLOOKUP(_xlfn.SINGLE(A:A),'Customer Name'!A:A,Table14_3[[#All],[Title]])</f>
        <v>Mr</v>
      </c>
      <c r="C658" s="32" t="str" cm="1">
        <f t="array" ref="C658">_xlfn.XLOOKUP(_xlfn.SINGLE(A:A),'Customer Name'!A:A,Table14_3[[#All],[First Name]])</f>
        <v>Meta</v>
      </c>
      <c r="D658" s="32" t="str" cm="1">
        <f t="array" ref="D658">_xlfn.XLOOKUP(_xlfn.SINGLE(A:A),'Customer Name'!A:A,Table14_3[[#All],[Last Name]])</f>
        <v>Haley</v>
      </c>
      <c r="E658" s="32">
        <f>_xlfn.XLOOKUP(A:A,'Medical Examination'!A:A,'Medical Examination'!B:B)</f>
        <v>42.95</v>
      </c>
      <c r="F658" s="32">
        <f>_xlfn.XLOOKUP(A:A,'Medical Examination'!A:A,'Medical Examination'!C:C)</f>
        <v>11.88</v>
      </c>
      <c r="G658" s="33" t="str">
        <f>_xlfn.XLOOKUP(A:A,'Medical Examination'!A:A,'Medical Examination'!D:D)</f>
        <v>yes</v>
      </c>
      <c r="H658" s="33" t="str">
        <f>_xlfn.XLOOKUP(A:A,'Medical Examination'!A:A,'Medical Examination'!E:E)</f>
        <v>No</v>
      </c>
      <c r="I658" s="33" t="str">
        <f>_xlfn.XLOOKUP(A:A,'Medical Examination'!A:A,'Medical Examination'!F:F)</f>
        <v>No</v>
      </c>
      <c r="J658" s="33">
        <f>_xlfn.XLOOKUP(A:A,'Medical Examination'!A:A,'Medical Examination'!G:G)</f>
        <v>2</v>
      </c>
      <c r="K658" s="33" t="str">
        <f>_xlfn.XLOOKUP(A:A,'Medical Examination'!A:A,'Medical Examination'!H:H)</f>
        <v>No</v>
      </c>
      <c r="L658" s="32" t="str">
        <f>_xlfn.XLOOKUP(A:A,'Medical Examination'!A:A,'Medical Examination'!I:I)</f>
        <v>Obesity</v>
      </c>
      <c r="M658" s="31" t="str">
        <f>_xlfn.XLOOKUP(A:A,'Medical Examination'!A:A,'Medical Examination'!J:J)</f>
        <v>Diabetic</v>
      </c>
      <c r="N658" s="34">
        <f>_xlfn.XLOOKUP(Healthcare!A:A,Table4_2[Customer ID],Table4_2[Date of Birth])</f>
        <v>25822</v>
      </c>
      <c r="O658" s="35">
        <f>_xlfn.XLOOKUP(A:A,Table4_2[Customer ID],Table4_2[Charges])</f>
        <v>15026.3</v>
      </c>
      <c r="P658" s="33" t="str">
        <f>_xlfn.XLOOKUP(A:A,Table4_2[Customer ID],Table4_2[Hospital tier])</f>
        <v>tier - 2</v>
      </c>
      <c r="Q658" s="33" t="str">
        <f>_xlfn.XLOOKUP(A:A,'Hospital details'!A:A,'Hospital details'!F:F)</f>
        <v>tier - 3</v>
      </c>
      <c r="R658" s="33" t="str">
        <f>_xlfn.XLOOKUP(Healthcare!A:A,'Hospital details'!A:A,'Hospital details'!G:G)</f>
        <v>R1011</v>
      </c>
      <c r="S658" s="36">
        <f>_xlfn.XLOOKUP(A:A,'Hospital details'!A:A,'Hospital details'!H:H)</f>
        <v>52</v>
      </c>
      <c r="T658" s="8"/>
    </row>
    <row r="659" spans="1:20" ht="18" x14ac:dyDescent="0.35">
      <c r="A659" s="37" t="s">
        <v>663</v>
      </c>
      <c r="B659" s="31" t="str" cm="1">
        <f t="array" ref="B659">_xlfn.XLOOKUP(_xlfn.SINGLE(A:A),'Customer Name'!A:A,Table14_3[[#All],[Title]])</f>
        <v>Ms</v>
      </c>
      <c r="C659" s="32" t="str" cm="1">
        <f t="array" ref="C659">_xlfn.XLOOKUP(_xlfn.SINGLE(A:A),'Customer Name'!A:A,Table14_3[[#All],[First Name]])</f>
        <v>Rachel E</v>
      </c>
      <c r="D659" s="32" t="str" cm="1">
        <f t="array" ref="D659">_xlfn.XLOOKUP(_xlfn.SINGLE(A:A),'Customer Name'!A:A,Table14_3[[#All],[Last Name]])</f>
        <v>Ackerman</v>
      </c>
      <c r="E659" s="32">
        <f>_xlfn.XLOOKUP(A:A,'Medical Examination'!A:A,'Medical Examination'!B:B)</f>
        <v>46.96</v>
      </c>
      <c r="F659" s="32">
        <f>_xlfn.XLOOKUP(A:A,'Medical Examination'!A:A,'Medical Examination'!C:C)</f>
        <v>4.6399999999999997</v>
      </c>
      <c r="G659" s="33" t="str">
        <f>_xlfn.XLOOKUP(A:A,'Medical Examination'!A:A,'Medical Examination'!D:D)</f>
        <v>No</v>
      </c>
      <c r="H659" s="33" t="str">
        <f>_xlfn.XLOOKUP(A:A,'Medical Examination'!A:A,'Medical Examination'!E:E)</f>
        <v>No</v>
      </c>
      <c r="I659" s="33" t="str">
        <f>_xlfn.XLOOKUP(A:A,'Medical Examination'!A:A,'Medical Examination'!F:F)</f>
        <v>Yes</v>
      </c>
      <c r="J659" s="33">
        <f>_xlfn.XLOOKUP(A:A,'Medical Examination'!A:A,'Medical Examination'!G:G)</f>
        <v>1</v>
      </c>
      <c r="K659" s="33" t="str">
        <f>_xlfn.XLOOKUP(A:A,'Medical Examination'!A:A,'Medical Examination'!H:H)</f>
        <v>No</v>
      </c>
      <c r="L659" s="32" t="str">
        <f>_xlfn.XLOOKUP(A:A,'Medical Examination'!A:A,'Medical Examination'!I:I)</f>
        <v>Obesity</v>
      </c>
      <c r="M659" s="31" t="str">
        <f>_xlfn.XLOOKUP(A:A,'Medical Examination'!A:A,'Medical Examination'!J:J)</f>
        <v>Normal</v>
      </c>
      <c r="N659" s="34">
        <f>_xlfn.XLOOKUP(Healthcare!A:A,Table4_2[Customer ID],Table4_2[Date of Birth])</f>
        <v>29184</v>
      </c>
      <c r="O659" s="35">
        <f>_xlfn.XLOOKUP(A:A,Table4_2[Customer ID],Table4_2[Charges])</f>
        <v>15025.76</v>
      </c>
      <c r="P659" s="33" t="str">
        <f>_xlfn.XLOOKUP(A:A,Table4_2[Customer ID],Table4_2[Hospital tier])</f>
        <v>tier - 2</v>
      </c>
      <c r="Q659" s="33" t="str">
        <f>_xlfn.XLOOKUP(A:A,'Hospital details'!A:A,'Hospital details'!F:F)</f>
        <v>tier - 1</v>
      </c>
      <c r="R659" s="33" t="str">
        <f>_xlfn.XLOOKUP(Healthcare!A:A,'Hospital details'!A:A,'Hospital details'!G:G)</f>
        <v>R1011</v>
      </c>
      <c r="S659" s="36">
        <f>_xlfn.XLOOKUP(A:A,'Hospital details'!A:A,'Hospital details'!H:H)</f>
        <v>43</v>
      </c>
      <c r="T659" s="8"/>
    </row>
    <row r="660" spans="1:20" ht="18" x14ac:dyDescent="0.35">
      <c r="A660" s="37" t="s">
        <v>664</v>
      </c>
      <c r="B660" s="31" t="str" cm="1">
        <f t="array" ref="B660">_xlfn.XLOOKUP(_xlfn.SINGLE(A:A),'Customer Name'!A:A,Table14_3[[#All],[Title]])</f>
        <v>Mr</v>
      </c>
      <c r="C660" s="32" t="str" cm="1">
        <f t="array" ref="C660">_xlfn.XLOOKUP(_xlfn.SINGLE(A:A),'Customer Name'!A:A,Table14_3[[#All],[First Name]])</f>
        <v>Angelica</v>
      </c>
      <c r="D660" s="32" t="str" cm="1">
        <f t="array" ref="D660">_xlfn.XLOOKUP(_xlfn.SINGLE(A:A),'Customer Name'!A:A,Table14_3[[#All],[Last Name]])</f>
        <v>Valdez</v>
      </c>
      <c r="E660" s="32">
        <f>_xlfn.XLOOKUP(A:A,'Medical Examination'!A:A,'Medical Examination'!B:B)</f>
        <v>30.495000000000001</v>
      </c>
      <c r="F660" s="32">
        <f>_xlfn.XLOOKUP(A:A,'Medical Examination'!A:A,'Medical Examination'!C:C)</f>
        <v>9.5299999999999994</v>
      </c>
      <c r="G660" s="33" t="str">
        <f>_xlfn.XLOOKUP(A:A,'Medical Examination'!A:A,'Medical Examination'!D:D)</f>
        <v>No</v>
      </c>
      <c r="H660" s="33" t="str">
        <f>_xlfn.XLOOKUP(A:A,'Medical Examination'!A:A,'Medical Examination'!E:E)</f>
        <v>No</v>
      </c>
      <c r="I660" s="33" t="str">
        <f>_xlfn.XLOOKUP(A:A,'Medical Examination'!A:A,'Medical Examination'!F:F)</f>
        <v>No</v>
      </c>
      <c r="J660" s="33">
        <f>_xlfn.XLOOKUP(A:A,'Medical Examination'!A:A,'Medical Examination'!G:G)</f>
        <v>0</v>
      </c>
      <c r="K660" s="33" t="str">
        <f>_xlfn.XLOOKUP(A:A,'Medical Examination'!A:A,'Medical Examination'!H:H)</f>
        <v>No</v>
      </c>
      <c r="L660" s="32" t="str">
        <f>_xlfn.XLOOKUP(A:A,'Medical Examination'!A:A,'Medical Examination'!I:I)</f>
        <v>Obesity</v>
      </c>
      <c r="M660" s="31" t="str">
        <f>_xlfn.XLOOKUP(A:A,'Medical Examination'!A:A,'Medical Examination'!J:J)</f>
        <v>Diabetic</v>
      </c>
      <c r="N660" s="34">
        <f>_xlfn.XLOOKUP(Healthcare!A:A,Table4_2[Customer ID],Table4_2[Date of Birth])</f>
        <v>22136</v>
      </c>
      <c r="O660" s="35">
        <f>_xlfn.XLOOKUP(A:A,Table4_2[Customer ID],Table4_2[Charges])</f>
        <v>15019.76</v>
      </c>
      <c r="P660" s="33" t="str">
        <f>_xlfn.XLOOKUP(A:A,Table4_2[Customer ID],Table4_2[Hospital tier])</f>
        <v>tier - 2</v>
      </c>
      <c r="Q660" s="33" t="str">
        <f>_xlfn.XLOOKUP(A:A,'Hospital details'!A:A,'Hospital details'!F:F)</f>
        <v>tier - 2</v>
      </c>
      <c r="R660" s="33" t="str">
        <f>_xlfn.XLOOKUP(Healthcare!A:A,'Hospital details'!A:A,'Hospital details'!G:G)</f>
        <v>R1012</v>
      </c>
      <c r="S660" s="36">
        <f>_xlfn.XLOOKUP(A:A,'Hospital details'!A:A,'Hospital details'!H:H)</f>
        <v>62</v>
      </c>
      <c r="T660" s="8"/>
    </row>
    <row r="661" spans="1:20" ht="18" x14ac:dyDescent="0.35">
      <c r="A661" s="37" t="s">
        <v>665</v>
      </c>
      <c r="B661" s="31" t="str" cm="1">
        <f t="array" ref="B661">_xlfn.XLOOKUP(_xlfn.SINGLE(A:A),'Customer Name'!A:A,Table14_3[[#All],[Title]])</f>
        <v>Mr</v>
      </c>
      <c r="C661" s="32" t="str" cm="1">
        <f t="array" ref="C661">_xlfn.XLOOKUP(_xlfn.SINGLE(A:A),'Customer Name'!A:A,Table14_3[[#All],[First Name]])</f>
        <v>Kathleen</v>
      </c>
      <c r="D661" s="32" t="str" cm="1">
        <f t="array" ref="D661">_xlfn.XLOOKUP(_xlfn.SINGLE(A:A),'Customer Name'!A:A,Table14_3[[#All],[Last Name]])</f>
        <v>Michaud</v>
      </c>
      <c r="E661" s="32">
        <f>_xlfn.XLOOKUP(A:A,'Medical Examination'!A:A,'Medical Examination'!B:B)</f>
        <v>17.954999999999998</v>
      </c>
      <c r="F661" s="32">
        <f>_xlfn.XLOOKUP(A:A,'Medical Examination'!A:A,'Medical Examination'!C:C)</f>
        <v>5.29</v>
      </c>
      <c r="G661" s="33" t="str">
        <f>_xlfn.XLOOKUP(A:A,'Medical Examination'!A:A,'Medical Examination'!D:D)</f>
        <v>yes</v>
      </c>
      <c r="H661" s="33" t="str">
        <f>_xlfn.XLOOKUP(A:A,'Medical Examination'!A:A,'Medical Examination'!E:E)</f>
        <v>No</v>
      </c>
      <c r="I661" s="33" t="str">
        <f>_xlfn.XLOOKUP(A:A,'Medical Examination'!A:A,'Medical Examination'!F:F)</f>
        <v>No</v>
      </c>
      <c r="J661" s="33">
        <f>_xlfn.XLOOKUP(A:A,'Medical Examination'!A:A,'Medical Examination'!G:G)</f>
        <v>1</v>
      </c>
      <c r="K661" s="33" t="str">
        <f>_xlfn.XLOOKUP(A:A,'Medical Examination'!A:A,'Medical Examination'!H:H)</f>
        <v>yes</v>
      </c>
      <c r="L661" s="32" t="str">
        <f>_xlfn.XLOOKUP(A:A,'Medical Examination'!A:A,'Medical Examination'!I:I)</f>
        <v>Under  Weight</v>
      </c>
      <c r="M661" s="31" t="str">
        <f>_xlfn.XLOOKUP(A:A,'Medical Examination'!A:A,'Medical Examination'!J:J)</f>
        <v>Normal</v>
      </c>
      <c r="N661" s="34">
        <f>_xlfn.XLOOKUP(Healthcare!A:A,Table4_2[Customer ID],Table4_2[Date of Birth])</f>
        <v>34913</v>
      </c>
      <c r="O661" s="35">
        <f>_xlfn.XLOOKUP(A:A,Table4_2[Customer ID],Table4_2[Charges])</f>
        <v>15006.58</v>
      </c>
      <c r="P661" s="33" t="str">
        <f>_xlfn.XLOOKUP(A:A,Table4_2[Customer ID],Table4_2[Hospital tier])</f>
        <v>tier - 2</v>
      </c>
      <c r="Q661" s="33" t="str">
        <f>_xlfn.XLOOKUP(A:A,'Hospital details'!A:A,'Hospital details'!F:F)</f>
        <v>tier - 2</v>
      </c>
      <c r="R661" s="33" t="str">
        <f>_xlfn.XLOOKUP(Healthcare!A:A,'Hospital details'!A:A,'Hospital details'!G:G)</f>
        <v>R1024</v>
      </c>
      <c r="S661" s="36">
        <f>_xlfn.XLOOKUP(A:A,'Hospital details'!A:A,'Hospital details'!H:H)</f>
        <v>27</v>
      </c>
      <c r="T661" s="8"/>
    </row>
    <row r="662" spans="1:20" ht="18" x14ac:dyDescent="0.35">
      <c r="A662" s="37" t="s">
        <v>666</v>
      </c>
      <c r="B662" s="31" t="str" cm="1">
        <f t="array" ref="B662">_xlfn.XLOOKUP(_xlfn.SINGLE(A:A),'Customer Name'!A:A,Table14_3[[#All],[Title]])</f>
        <v>Ms</v>
      </c>
      <c r="C662" s="32" t="str" cm="1">
        <f t="array" ref="C662">_xlfn.XLOOKUP(_xlfn.SINGLE(A:A),'Customer Name'!A:A,Table14_3[[#All],[First Name]])</f>
        <v>Gabriel D</v>
      </c>
      <c r="D662" s="32" t="str" cm="1">
        <f t="array" ref="D662">_xlfn.XLOOKUP(_xlfn.SINGLE(A:A),'Customer Name'!A:A,Table14_3[[#All],[Last Name]])</f>
        <v>Gunnink</v>
      </c>
      <c r="E662" s="32">
        <f>_xlfn.XLOOKUP(A:A,'Medical Examination'!A:A,'Medical Examination'!B:B)</f>
        <v>25.6</v>
      </c>
      <c r="F662" s="32">
        <f>_xlfn.XLOOKUP(A:A,'Medical Examination'!A:A,'Medical Examination'!C:C)</f>
        <v>10.95</v>
      </c>
      <c r="G662" s="33" t="str">
        <f>_xlfn.XLOOKUP(A:A,'Medical Examination'!A:A,'Medical Examination'!D:D)</f>
        <v>No</v>
      </c>
      <c r="H662" s="33" t="str">
        <f>_xlfn.XLOOKUP(A:A,'Medical Examination'!A:A,'Medical Examination'!E:E)</f>
        <v>No</v>
      </c>
      <c r="I662" s="33" t="str">
        <f>_xlfn.XLOOKUP(A:A,'Medical Examination'!A:A,'Medical Examination'!F:F)</f>
        <v>No</v>
      </c>
      <c r="J662" s="33">
        <f>_xlfn.XLOOKUP(A:A,'Medical Examination'!A:A,'Medical Examination'!G:G)</f>
        <v>3</v>
      </c>
      <c r="K662" s="33" t="str">
        <f>_xlfn.XLOOKUP(A:A,'Medical Examination'!A:A,'Medical Examination'!H:H)</f>
        <v>No</v>
      </c>
      <c r="L662" s="32" t="str">
        <f>_xlfn.XLOOKUP(A:A,'Medical Examination'!A:A,'Medical Examination'!I:I)</f>
        <v>Overweight</v>
      </c>
      <c r="M662" s="31" t="str">
        <f>_xlfn.XLOOKUP(A:A,'Medical Examination'!A:A,'Medical Examination'!J:J)</f>
        <v>Diabetic</v>
      </c>
      <c r="N662" s="34">
        <f>_xlfn.XLOOKUP(Healthcare!A:A,Table4_2[Customer ID],Table4_2[Date of Birth])</f>
        <v>21395</v>
      </c>
      <c r="O662" s="35">
        <f>_xlfn.XLOOKUP(A:A,Table4_2[Customer ID],Table4_2[Charges])</f>
        <v>14988.43</v>
      </c>
      <c r="P662" s="33" t="str">
        <f>_xlfn.XLOOKUP(A:A,Table4_2[Customer ID],Table4_2[Hospital tier])</f>
        <v>tier - 2</v>
      </c>
      <c r="Q662" s="33" t="str">
        <f>_xlfn.XLOOKUP(A:A,'Hospital details'!A:A,'Hospital details'!F:F)</f>
        <v>tier - 3</v>
      </c>
      <c r="R662" s="33" t="str">
        <f>_xlfn.XLOOKUP(Healthcare!A:A,'Hospital details'!A:A,'Hospital details'!G:G)</f>
        <v>R1011</v>
      </c>
      <c r="S662" s="36">
        <f>_xlfn.XLOOKUP(A:A,'Hospital details'!A:A,'Hospital details'!H:H)</f>
        <v>64</v>
      </c>
      <c r="T662" s="8"/>
    </row>
    <row r="663" spans="1:20" ht="18" x14ac:dyDescent="0.35">
      <c r="A663" s="37" t="s">
        <v>667</v>
      </c>
      <c r="B663" s="31" t="str" cm="1">
        <f t="array" ref="B663">_xlfn.XLOOKUP(_xlfn.SINGLE(A:A),'Customer Name'!A:A,Table14_3[[#All],[Title]])</f>
        <v>Mr</v>
      </c>
      <c r="C663" s="32" t="str" cm="1">
        <f t="array" ref="C663">_xlfn.XLOOKUP(_xlfn.SINGLE(A:A),'Customer Name'!A:A,Table14_3[[#All],[First Name]])</f>
        <v>Jeff T</v>
      </c>
      <c r="D663" s="32" t="str" cm="1">
        <f t="array" ref="D663">_xlfn.XLOOKUP(_xlfn.SINGLE(A:A),'Customer Name'!A:A,Table14_3[[#All],[Last Name]])</f>
        <v>Knight</v>
      </c>
      <c r="E663" s="32">
        <f>_xlfn.XLOOKUP(A:A,'Medical Examination'!A:A,'Medical Examination'!B:B)</f>
        <v>34.21</v>
      </c>
      <c r="F663" s="32">
        <f>_xlfn.XLOOKUP(A:A,'Medical Examination'!A:A,'Medical Examination'!C:C)</f>
        <v>9.17</v>
      </c>
      <c r="G663" s="33" t="str">
        <f>_xlfn.XLOOKUP(A:A,'Medical Examination'!A:A,'Medical Examination'!D:D)</f>
        <v>No</v>
      </c>
      <c r="H663" s="33" t="str">
        <f>_xlfn.XLOOKUP(A:A,'Medical Examination'!A:A,'Medical Examination'!E:E)</f>
        <v>No</v>
      </c>
      <c r="I663" s="33" t="str">
        <f>_xlfn.XLOOKUP(A:A,'Medical Examination'!A:A,'Medical Examination'!F:F)</f>
        <v>No</v>
      </c>
      <c r="J663" s="33">
        <f>_xlfn.XLOOKUP(A:A,'Medical Examination'!A:A,'Medical Examination'!G:G)</f>
        <v>0</v>
      </c>
      <c r="K663" s="33" t="str">
        <f>_xlfn.XLOOKUP(A:A,'Medical Examination'!A:A,'Medical Examination'!H:H)</f>
        <v>No</v>
      </c>
      <c r="L663" s="32" t="str">
        <f>_xlfn.XLOOKUP(A:A,'Medical Examination'!A:A,'Medical Examination'!I:I)</f>
        <v>Obesity</v>
      </c>
      <c r="M663" s="31" t="str">
        <f>_xlfn.XLOOKUP(A:A,'Medical Examination'!A:A,'Medical Examination'!J:J)</f>
        <v>Diabetic</v>
      </c>
      <c r="N663" s="34">
        <f>_xlfn.XLOOKUP(Healthcare!A:A,Table4_2[Customer ID],Table4_2[Date of Birth])</f>
        <v>22979</v>
      </c>
      <c r="O663" s="35">
        <f>_xlfn.XLOOKUP(A:A,Table4_2[Customer ID],Table4_2[Charges])</f>
        <v>14945.34</v>
      </c>
      <c r="P663" s="33" t="str">
        <f>_xlfn.XLOOKUP(A:A,Table4_2[Customer ID],Table4_2[Hospital tier])</f>
        <v>tier - 2</v>
      </c>
      <c r="Q663" s="33" t="str">
        <f>_xlfn.XLOOKUP(A:A,'Hospital details'!A:A,'Hospital details'!F:F)</f>
        <v>tier - 1</v>
      </c>
      <c r="R663" s="33" t="str">
        <f>_xlfn.XLOOKUP(Healthcare!A:A,'Hospital details'!A:A,'Hospital details'!G:G)</f>
        <v>R1021</v>
      </c>
      <c r="S663" s="36">
        <f>_xlfn.XLOOKUP(A:A,'Hospital details'!A:A,'Hospital details'!H:H)</f>
        <v>60</v>
      </c>
      <c r="T663" s="8"/>
    </row>
    <row r="664" spans="1:20" ht="18" x14ac:dyDescent="0.35">
      <c r="A664" s="37" t="s">
        <v>668</v>
      </c>
      <c r="B664" s="31" t="str" cm="1">
        <f t="array" ref="B664">_xlfn.XLOOKUP(_xlfn.SINGLE(A:A),'Customer Name'!A:A,Table14_3[[#All],[Title]])</f>
        <v>Mr</v>
      </c>
      <c r="C664" s="32" t="str" cm="1">
        <f t="array" ref="C664">_xlfn.XLOOKUP(_xlfn.SINGLE(A:A),'Customer Name'!A:A,Table14_3[[#All],[First Name]])</f>
        <v>Neil D</v>
      </c>
      <c r="D664" s="32" t="str" cm="1">
        <f t="array" ref="D664">_xlfn.XLOOKUP(_xlfn.SINGLE(A:A),'Customer Name'!A:A,Table14_3[[#All],[Last Name]])</f>
        <v>Grosscup</v>
      </c>
      <c r="E664" s="32">
        <f>_xlfn.XLOOKUP(A:A,'Medical Examination'!A:A,'Medical Examination'!B:B)</f>
        <v>39.74</v>
      </c>
      <c r="F664" s="32">
        <f>_xlfn.XLOOKUP(A:A,'Medical Examination'!A:A,'Medical Examination'!C:C)</f>
        <v>7.39</v>
      </c>
      <c r="G664" s="33" t="str">
        <f>_xlfn.XLOOKUP(A:A,'Medical Examination'!A:A,'Medical Examination'!D:D)</f>
        <v>No</v>
      </c>
      <c r="H664" s="33" t="str">
        <f>_xlfn.XLOOKUP(A:A,'Medical Examination'!A:A,'Medical Examination'!E:E)</f>
        <v>No</v>
      </c>
      <c r="I664" s="33" t="str">
        <f>_xlfn.XLOOKUP(A:A,'Medical Examination'!A:A,'Medical Examination'!F:F)</f>
        <v>No</v>
      </c>
      <c r="J664" s="33">
        <f>_xlfn.XLOOKUP(A:A,'Medical Examination'!A:A,'Medical Examination'!G:G)</f>
        <v>0</v>
      </c>
      <c r="K664" s="33" t="str">
        <f>_xlfn.XLOOKUP(A:A,'Medical Examination'!A:A,'Medical Examination'!H:H)</f>
        <v>No</v>
      </c>
      <c r="L664" s="32" t="str">
        <f>_xlfn.XLOOKUP(A:A,'Medical Examination'!A:A,'Medical Examination'!I:I)</f>
        <v>Obesity</v>
      </c>
      <c r="M664" s="31" t="str">
        <f>_xlfn.XLOOKUP(A:A,'Medical Examination'!A:A,'Medical Examination'!J:J)</f>
        <v>Diabetic</v>
      </c>
      <c r="N664" s="34">
        <f>_xlfn.XLOOKUP(Healthcare!A:A,Table4_2[Customer ID],Table4_2[Date of Birth])</f>
        <v>25150</v>
      </c>
      <c r="O664" s="35">
        <f>_xlfn.XLOOKUP(A:A,Table4_2[Customer ID],Table4_2[Charges])</f>
        <v>14926.97</v>
      </c>
      <c r="P664" s="33" t="str">
        <f>_xlfn.XLOOKUP(A:A,Table4_2[Customer ID],Table4_2[Hospital tier])</f>
        <v>tier - 2</v>
      </c>
      <c r="Q664" s="33" t="str">
        <f>_xlfn.XLOOKUP(A:A,'Hospital details'!A:A,'Hospital details'!F:F)</f>
        <v>tier - 2</v>
      </c>
      <c r="R664" s="33" t="str">
        <f>_xlfn.XLOOKUP(Healthcare!A:A,'Hospital details'!A:A,'Hospital details'!G:G)</f>
        <v>R1012</v>
      </c>
      <c r="S664" s="36">
        <f>_xlfn.XLOOKUP(A:A,'Hospital details'!A:A,'Hospital details'!H:H)</f>
        <v>54</v>
      </c>
      <c r="T664" s="8"/>
    </row>
    <row r="665" spans="1:20" ht="18" x14ac:dyDescent="0.35">
      <c r="A665" s="37" t="s">
        <v>669</v>
      </c>
      <c r="B665" s="31" t="str" cm="1">
        <f t="array" ref="B665">_xlfn.XLOOKUP(_xlfn.SINGLE(A:A),'Customer Name'!A:A,Table14_3[[#All],[Title]])</f>
        <v>Ms</v>
      </c>
      <c r="C665" s="32" t="str" cm="1">
        <f t="array" ref="C665">_xlfn.XLOOKUP(_xlfn.SINGLE(A:A),'Customer Name'!A:A,Table14_3[[#All],[First Name]])</f>
        <v>Katherine L</v>
      </c>
      <c r="D665" s="32" t="str" cm="1">
        <f t="array" ref="D665">_xlfn.XLOOKUP(_xlfn.SINGLE(A:A),'Customer Name'!A:A,Table14_3[[#All],[Last Name]])</f>
        <v>Koniuch</v>
      </c>
      <c r="E665" s="32">
        <f>_xlfn.XLOOKUP(A:A,'Medical Examination'!A:A,'Medical Examination'!B:B)</f>
        <v>49.53</v>
      </c>
      <c r="F665" s="32">
        <f>_xlfn.XLOOKUP(A:A,'Medical Examination'!A:A,'Medical Examination'!C:C)</f>
        <v>9.1300000000000008</v>
      </c>
      <c r="G665" s="33" t="str">
        <f>_xlfn.XLOOKUP(A:A,'Medical Examination'!A:A,'Medical Examination'!D:D)</f>
        <v>yes</v>
      </c>
      <c r="H665" s="33" t="str">
        <f>_xlfn.XLOOKUP(A:A,'Medical Examination'!A:A,'Medical Examination'!E:E)</f>
        <v>No</v>
      </c>
      <c r="I665" s="33" t="str">
        <f>_xlfn.XLOOKUP(A:A,'Medical Examination'!A:A,'Medical Examination'!F:F)</f>
        <v>No</v>
      </c>
      <c r="J665" s="33">
        <f>_xlfn.XLOOKUP(A:A,'Medical Examination'!A:A,'Medical Examination'!G:G)</f>
        <v>0</v>
      </c>
      <c r="K665" s="33" t="str">
        <f>_xlfn.XLOOKUP(A:A,'Medical Examination'!A:A,'Medical Examination'!H:H)</f>
        <v>No</v>
      </c>
      <c r="L665" s="32" t="str">
        <f>_xlfn.XLOOKUP(A:A,'Medical Examination'!A:A,'Medical Examination'!I:I)</f>
        <v>Obesity</v>
      </c>
      <c r="M665" s="31" t="str">
        <f>_xlfn.XLOOKUP(A:A,'Medical Examination'!A:A,'Medical Examination'!J:J)</f>
        <v>Diabetic</v>
      </c>
      <c r="N665" s="34">
        <f>_xlfn.XLOOKUP(Healthcare!A:A,Table4_2[Customer ID],Table4_2[Date of Birth])</f>
        <v>29771</v>
      </c>
      <c r="O665" s="35">
        <f>_xlfn.XLOOKUP(A:A,Table4_2[Customer ID],Table4_2[Charges])</f>
        <v>14908.27</v>
      </c>
      <c r="P665" s="33" t="str">
        <f>_xlfn.XLOOKUP(A:A,Table4_2[Customer ID],Table4_2[Hospital tier])</f>
        <v>tier - 2</v>
      </c>
      <c r="Q665" s="33" t="str">
        <f>_xlfn.XLOOKUP(A:A,'Hospital details'!A:A,'Hospital details'!F:F)</f>
        <v>tier - 1</v>
      </c>
      <c r="R665" s="33" t="str">
        <f>_xlfn.XLOOKUP(Healthcare!A:A,'Hospital details'!A:A,'Hospital details'!G:G)</f>
        <v>R1011</v>
      </c>
      <c r="S665" s="36">
        <f>_xlfn.XLOOKUP(A:A,'Hospital details'!A:A,'Hospital details'!H:H)</f>
        <v>41</v>
      </c>
      <c r="T665" s="8"/>
    </row>
    <row r="666" spans="1:20" ht="18" x14ac:dyDescent="0.35">
      <c r="A666" s="37" t="s">
        <v>670</v>
      </c>
      <c r="B666" s="31" t="str" cm="1">
        <f t="array" ref="B666">_xlfn.XLOOKUP(_xlfn.SINGLE(A:A),'Customer Name'!A:A,Table14_3[[#All],[Title]])</f>
        <v>Mr</v>
      </c>
      <c r="C666" s="32" t="str" cm="1">
        <f t="array" ref="C666">_xlfn.XLOOKUP(_xlfn.SINGLE(A:A),'Customer Name'!A:A,Table14_3[[#All],[First Name]])</f>
        <v>Ariel E</v>
      </c>
      <c r="D666" s="32" t="str" cm="1">
        <f t="array" ref="D666">_xlfn.XLOOKUP(_xlfn.SINGLE(A:A),'Customer Name'!A:A,Table14_3[[#All],[Last Name]])</f>
        <v>Heitzman</v>
      </c>
      <c r="E666" s="32">
        <f>_xlfn.XLOOKUP(A:A,'Medical Examination'!A:A,'Medical Examination'!B:B)</f>
        <v>39.33</v>
      </c>
      <c r="F666" s="32">
        <f>_xlfn.XLOOKUP(A:A,'Medical Examination'!A:A,'Medical Examination'!C:C)</f>
        <v>10.4</v>
      </c>
      <c r="G666" s="33" t="str">
        <f>_xlfn.XLOOKUP(A:A,'Medical Examination'!A:A,'Medical Examination'!D:D)</f>
        <v>No</v>
      </c>
      <c r="H666" s="33" t="str">
        <f>_xlfn.XLOOKUP(A:A,'Medical Examination'!A:A,'Medical Examination'!E:E)</f>
        <v>No</v>
      </c>
      <c r="I666" s="33" t="str">
        <f>_xlfn.XLOOKUP(A:A,'Medical Examination'!A:A,'Medical Examination'!F:F)</f>
        <v>No</v>
      </c>
      <c r="J666" s="33">
        <f>_xlfn.XLOOKUP(A:A,'Medical Examination'!A:A,'Medical Examination'!G:G)</f>
        <v>3</v>
      </c>
      <c r="K666" s="33" t="str">
        <f>_xlfn.XLOOKUP(A:A,'Medical Examination'!A:A,'Medical Examination'!H:H)</f>
        <v>No</v>
      </c>
      <c r="L666" s="32" t="str">
        <f>_xlfn.XLOOKUP(A:A,'Medical Examination'!A:A,'Medical Examination'!I:I)</f>
        <v>Obesity</v>
      </c>
      <c r="M666" s="31" t="str">
        <f>_xlfn.XLOOKUP(A:A,'Medical Examination'!A:A,'Medical Examination'!J:J)</f>
        <v>Diabetic</v>
      </c>
      <c r="N666" s="34">
        <f>_xlfn.XLOOKUP(Healthcare!A:A,Table4_2[Customer ID],Table4_2[Date of Birth])</f>
        <v>21475</v>
      </c>
      <c r="O666" s="35">
        <f>_xlfn.XLOOKUP(A:A,Table4_2[Customer ID],Table4_2[Charges])</f>
        <v>14901.52</v>
      </c>
      <c r="P666" s="33" t="str">
        <f>_xlfn.XLOOKUP(A:A,Table4_2[Customer ID],Table4_2[Hospital tier])</f>
        <v>tier - 2</v>
      </c>
      <c r="Q666" s="33" t="str">
        <f>_xlfn.XLOOKUP(A:A,'Hospital details'!A:A,'Hospital details'!F:F)</f>
        <v>tier - 2</v>
      </c>
      <c r="R666" s="33" t="str">
        <f>_xlfn.XLOOKUP(Healthcare!A:A,'Hospital details'!A:A,'Hospital details'!G:G)</f>
        <v>R1024</v>
      </c>
      <c r="S666" s="36">
        <f>_xlfn.XLOOKUP(A:A,'Hospital details'!A:A,'Hospital details'!H:H)</f>
        <v>64</v>
      </c>
      <c r="T666" s="8"/>
    </row>
    <row r="667" spans="1:20" ht="18" x14ac:dyDescent="0.35">
      <c r="A667" s="37" t="s">
        <v>671</v>
      </c>
      <c r="B667" s="31" t="str" cm="1">
        <f t="array" ref="B667">_xlfn.XLOOKUP(_xlfn.SINGLE(A:A),'Customer Name'!A:A,Table14_3[[#All],[Title]])</f>
        <v>Ms</v>
      </c>
      <c r="C667" s="32" t="str" cm="1">
        <f t="array" ref="C667">_xlfn.XLOOKUP(_xlfn.SINGLE(A:A),'Customer Name'!A:A,Table14_3[[#All],[First Name]])</f>
        <v>Christopher P</v>
      </c>
      <c r="D667" s="32" t="str" cm="1">
        <f t="array" ref="D667">_xlfn.XLOOKUP(_xlfn.SINGLE(A:A),'Customer Name'!A:A,Table14_3[[#All],[Last Name]])</f>
        <v>Tatton</v>
      </c>
      <c r="E667" s="32">
        <f>_xlfn.XLOOKUP(A:A,'Medical Examination'!A:A,'Medical Examination'!B:B)</f>
        <v>39.979999999999997</v>
      </c>
      <c r="F667" s="32">
        <f>_xlfn.XLOOKUP(A:A,'Medical Examination'!A:A,'Medical Examination'!C:C)</f>
        <v>9.4600000000000009</v>
      </c>
      <c r="G667" s="33" t="str">
        <f>_xlfn.XLOOKUP(A:A,'Medical Examination'!A:A,'Medical Examination'!D:D)</f>
        <v>yes</v>
      </c>
      <c r="H667" s="33" t="str">
        <f>_xlfn.XLOOKUP(A:A,'Medical Examination'!A:A,'Medical Examination'!E:E)</f>
        <v>No</v>
      </c>
      <c r="I667" s="33" t="str">
        <f>_xlfn.XLOOKUP(A:A,'Medical Examination'!A:A,'Medical Examination'!F:F)</f>
        <v>No</v>
      </c>
      <c r="J667" s="33">
        <f>_xlfn.XLOOKUP(A:A,'Medical Examination'!A:A,'Medical Examination'!G:G)</f>
        <v>2</v>
      </c>
      <c r="K667" s="33" t="str">
        <f>_xlfn.XLOOKUP(A:A,'Medical Examination'!A:A,'Medical Examination'!H:H)</f>
        <v>No</v>
      </c>
      <c r="L667" s="32" t="str">
        <f>_xlfn.XLOOKUP(A:A,'Medical Examination'!A:A,'Medical Examination'!I:I)</f>
        <v>Obesity</v>
      </c>
      <c r="M667" s="31" t="str">
        <f>_xlfn.XLOOKUP(A:A,'Medical Examination'!A:A,'Medical Examination'!J:J)</f>
        <v>Diabetic</v>
      </c>
      <c r="N667" s="34">
        <f>_xlfn.XLOOKUP(Healthcare!A:A,Table4_2[Customer ID],Table4_2[Date of Birth])</f>
        <v>25883</v>
      </c>
      <c r="O667" s="35">
        <f>_xlfn.XLOOKUP(A:A,Table4_2[Customer ID],Table4_2[Charges])</f>
        <v>14847.63</v>
      </c>
      <c r="P667" s="33" t="str">
        <f>_xlfn.XLOOKUP(A:A,Table4_2[Customer ID],Table4_2[Hospital tier])</f>
        <v>tier - 2</v>
      </c>
      <c r="Q667" s="33" t="str">
        <f>_xlfn.XLOOKUP(A:A,'Hospital details'!A:A,'Hospital details'!F:F)</f>
        <v>tier - 2</v>
      </c>
      <c r="R667" s="33" t="str">
        <f>_xlfn.XLOOKUP(Healthcare!A:A,'Hospital details'!A:A,'Hospital details'!G:G)</f>
        <v>R1023</v>
      </c>
      <c r="S667" s="36">
        <f>_xlfn.XLOOKUP(A:A,'Hospital details'!A:A,'Hospital details'!H:H)</f>
        <v>52</v>
      </c>
      <c r="T667" s="8"/>
    </row>
    <row r="668" spans="1:20" ht="18" x14ac:dyDescent="0.35">
      <c r="A668" s="37" t="s">
        <v>672</v>
      </c>
      <c r="B668" s="31" t="str" cm="1">
        <f t="array" ref="B668">_xlfn.XLOOKUP(_xlfn.SINGLE(A:A),'Customer Name'!A:A,Table14_3[[#All],[Title]])</f>
        <v>Mr</v>
      </c>
      <c r="C668" s="32" t="str" cm="1">
        <f t="array" ref="C668">_xlfn.XLOOKUP(_xlfn.SINGLE(A:A),'Customer Name'!A:A,Table14_3[[#All],[First Name]])</f>
        <v>Erin M</v>
      </c>
      <c r="D668" s="32" t="str" cm="1">
        <f t="array" ref="D668">_xlfn.XLOOKUP(_xlfn.SINGLE(A:A),'Customer Name'!A:A,Table14_3[[#All],[Last Name]])</f>
        <v>Flanagan</v>
      </c>
      <c r="E668" s="32">
        <f>_xlfn.XLOOKUP(A:A,'Medical Examination'!A:A,'Medical Examination'!B:B)</f>
        <v>46.51</v>
      </c>
      <c r="F668" s="32">
        <f>_xlfn.XLOOKUP(A:A,'Medical Examination'!A:A,'Medical Examination'!C:C)</f>
        <v>8.69</v>
      </c>
      <c r="G668" s="33" t="str">
        <f>_xlfn.XLOOKUP(A:A,'Medical Examination'!A:A,'Medical Examination'!D:D)</f>
        <v>yes</v>
      </c>
      <c r="H668" s="33" t="str">
        <f>_xlfn.XLOOKUP(A:A,'Medical Examination'!A:A,'Medical Examination'!E:E)</f>
        <v>No</v>
      </c>
      <c r="I668" s="33" t="str">
        <f>_xlfn.XLOOKUP(A:A,'Medical Examination'!A:A,'Medical Examination'!F:F)</f>
        <v>No</v>
      </c>
      <c r="J668" s="33">
        <f>_xlfn.XLOOKUP(A:A,'Medical Examination'!A:A,'Medical Examination'!G:G)</f>
        <v>0</v>
      </c>
      <c r="K668" s="33" t="str">
        <f>_xlfn.XLOOKUP(A:A,'Medical Examination'!A:A,'Medical Examination'!H:H)</f>
        <v>No</v>
      </c>
      <c r="L668" s="32" t="str">
        <f>_xlfn.XLOOKUP(A:A,'Medical Examination'!A:A,'Medical Examination'!I:I)</f>
        <v>Obesity</v>
      </c>
      <c r="M668" s="31" t="str">
        <f>_xlfn.XLOOKUP(A:A,'Medical Examination'!A:A,'Medical Examination'!J:J)</f>
        <v>Diabetic</v>
      </c>
      <c r="N668" s="34">
        <f>_xlfn.XLOOKUP(Healthcare!A:A,Table4_2[Customer ID],Table4_2[Date of Birth])</f>
        <v>29742</v>
      </c>
      <c r="O668" s="35">
        <f>_xlfn.XLOOKUP(A:A,Table4_2[Customer ID],Table4_2[Charges])</f>
        <v>14843.96</v>
      </c>
      <c r="P668" s="33" t="str">
        <f>_xlfn.XLOOKUP(A:A,Table4_2[Customer ID],Table4_2[Hospital tier])</f>
        <v>tier - 2</v>
      </c>
      <c r="Q668" s="33" t="str">
        <f>_xlfn.XLOOKUP(A:A,'Hospital details'!A:A,'Hospital details'!F:F)</f>
        <v>tier - 3</v>
      </c>
      <c r="R668" s="33" t="str">
        <f>_xlfn.XLOOKUP(Healthcare!A:A,'Hospital details'!A:A,'Hospital details'!G:G)</f>
        <v>R1026</v>
      </c>
      <c r="S668" s="36">
        <f>_xlfn.XLOOKUP(A:A,'Hospital details'!A:A,'Hospital details'!H:H)</f>
        <v>42</v>
      </c>
      <c r="T668" s="8"/>
    </row>
    <row r="669" spans="1:20" ht="18" x14ac:dyDescent="0.35">
      <c r="A669" s="37" t="s">
        <v>673</v>
      </c>
      <c r="B669" s="31" t="str" cm="1">
        <f t="array" ref="B669">_xlfn.XLOOKUP(_xlfn.SINGLE(A:A),'Customer Name'!A:A,Table14_3[[#All],[Title]])</f>
        <v>Mr</v>
      </c>
      <c r="C669" s="32" t="str" cm="1">
        <f t="array" ref="C669">_xlfn.XLOOKUP(_xlfn.SINGLE(A:A),'Customer Name'!A:A,Table14_3[[#All],[First Name]])</f>
        <v>Molly K</v>
      </c>
      <c r="D669" s="32" t="str" cm="1">
        <f t="array" ref="D669">_xlfn.XLOOKUP(_xlfn.SINGLE(A:A),'Customer Name'!A:A,Table14_3[[#All],[Last Name]])</f>
        <v>Funk</v>
      </c>
      <c r="E669" s="32">
        <f>_xlfn.XLOOKUP(A:A,'Medical Examination'!A:A,'Medical Examination'!B:B)</f>
        <v>43.58</v>
      </c>
      <c r="F669" s="32">
        <f>_xlfn.XLOOKUP(A:A,'Medical Examination'!A:A,'Medical Examination'!C:C)</f>
        <v>4.2300000000000004</v>
      </c>
      <c r="G669" s="33" t="str">
        <f>_xlfn.XLOOKUP(A:A,'Medical Examination'!A:A,'Medical Examination'!D:D)</f>
        <v>No</v>
      </c>
      <c r="H669" s="33" t="str">
        <f>_xlfn.XLOOKUP(A:A,'Medical Examination'!A:A,'Medical Examination'!E:E)</f>
        <v>No</v>
      </c>
      <c r="I669" s="33" t="str">
        <f>_xlfn.XLOOKUP(A:A,'Medical Examination'!A:A,'Medical Examination'!F:F)</f>
        <v>Yes</v>
      </c>
      <c r="J669" s="33">
        <f>_xlfn.XLOOKUP(A:A,'Medical Examination'!A:A,'Medical Examination'!G:G)</f>
        <v>1</v>
      </c>
      <c r="K669" s="33" t="str">
        <f>_xlfn.XLOOKUP(A:A,'Medical Examination'!A:A,'Medical Examination'!H:H)</f>
        <v>No</v>
      </c>
      <c r="L669" s="32" t="str">
        <f>_xlfn.XLOOKUP(A:A,'Medical Examination'!A:A,'Medical Examination'!I:I)</f>
        <v>Obesity</v>
      </c>
      <c r="M669" s="31" t="str">
        <f>_xlfn.XLOOKUP(A:A,'Medical Examination'!A:A,'Medical Examination'!J:J)</f>
        <v>Normal</v>
      </c>
      <c r="N669" s="34">
        <f>_xlfn.XLOOKUP(Healthcare!A:A,Table4_2[Customer ID],Table4_2[Date of Birth])</f>
        <v>29146</v>
      </c>
      <c r="O669" s="35">
        <f>_xlfn.XLOOKUP(A:A,Table4_2[Customer ID],Table4_2[Charges])</f>
        <v>14839.34</v>
      </c>
      <c r="P669" s="33" t="str">
        <f>_xlfn.XLOOKUP(A:A,Table4_2[Customer ID],Table4_2[Hospital tier])</f>
        <v>tier - 2</v>
      </c>
      <c r="Q669" s="33" t="str">
        <f>_xlfn.XLOOKUP(A:A,'Hospital details'!A:A,'Hospital details'!F:F)</f>
        <v>tier - 3</v>
      </c>
      <c r="R669" s="33" t="str">
        <f>_xlfn.XLOOKUP(Healthcare!A:A,'Hospital details'!A:A,'Hospital details'!G:G)</f>
        <v>R1026</v>
      </c>
      <c r="S669" s="36">
        <f>_xlfn.XLOOKUP(A:A,'Hospital details'!A:A,'Hospital details'!H:H)</f>
        <v>43</v>
      </c>
      <c r="T669" s="8"/>
    </row>
    <row r="670" spans="1:20" ht="18" x14ac:dyDescent="0.35">
      <c r="A670" s="37" t="s">
        <v>674</v>
      </c>
      <c r="B670" s="31" t="str" cm="1">
        <f t="array" ref="B670">_xlfn.XLOOKUP(_xlfn.SINGLE(A:A),'Customer Name'!A:A,Table14_3[[#All],[Title]])</f>
        <v>Ms</v>
      </c>
      <c r="C670" s="32" t="str" cm="1">
        <f t="array" ref="C670">_xlfn.XLOOKUP(_xlfn.SINGLE(A:A),'Customer Name'!A:A,Table14_3[[#All],[First Name]])</f>
        <v>Ryan J</v>
      </c>
      <c r="D670" s="32" t="str" cm="1">
        <f t="array" ref="D670">_xlfn.XLOOKUP(_xlfn.SINGLE(A:A),'Customer Name'!A:A,Table14_3[[#All],[Last Name]])</f>
        <v>Davenport</v>
      </c>
      <c r="E670" s="32">
        <f>_xlfn.XLOOKUP(A:A,'Medical Examination'!A:A,'Medical Examination'!B:B)</f>
        <v>42.28</v>
      </c>
      <c r="F670" s="32">
        <f>_xlfn.XLOOKUP(A:A,'Medical Examination'!A:A,'Medical Examination'!C:C)</f>
        <v>9.16</v>
      </c>
      <c r="G670" s="33" t="str">
        <f>_xlfn.XLOOKUP(A:A,'Medical Examination'!A:A,'Medical Examination'!D:D)</f>
        <v>yes</v>
      </c>
      <c r="H670" s="33" t="str">
        <f>_xlfn.XLOOKUP(A:A,'Medical Examination'!A:A,'Medical Examination'!E:E)</f>
        <v>No</v>
      </c>
      <c r="I670" s="33" t="str">
        <f>_xlfn.XLOOKUP(A:A,'Medical Examination'!A:A,'Medical Examination'!F:F)</f>
        <v>No</v>
      </c>
      <c r="J670" s="33">
        <f>_xlfn.XLOOKUP(A:A,'Medical Examination'!A:A,'Medical Examination'!G:G)</f>
        <v>1</v>
      </c>
      <c r="K670" s="33" t="str">
        <f>_xlfn.XLOOKUP(A:A,'Medical Examination'!A:A,'Medical Examination'!H:H)</f>
        <v>No</v>
      </c>
      <c r="L670" s="32" t="str">
        <f>_xlfn.XLOOKUP(A:A,'Medical Examination'!A:A,'Medical Examination'!I:I)</f>
        <v>Obesity</v>
      </c>
      <c r="M670" s="31" t="str">
        <f>_xlfn.XLOOKUP(A:A,'Medical Examination'!A:A,'Medical Examination'!J:J)</f>
        <v>Diabetic</v>
      </c>
      <c r="N670" s="34">
        <f>_xlfn.XLOOKUP(Healthcare!A:A,Table4_2[Customer ID],Table4_2[Date of Birth])</f>
        <v>27738</v>
      </c>
      <c r="O670" s="35">
        <f>_xlfn.XLOOKUP(A:A,Table4_2[Customer ID],Table4_2[Charges])</f>
        <v>14819</v>
      </c>
      <c r="P670" s="33" t="str">
        <f>_xlfn.XLOOKUP(A:A,Table4_2[Customer ID],Table4_2[Hospital tier])</f>
        <v>tier - 2</v>
      </c>
      <c r="Q670" s="33" t="str">
        <f>_xlfn.XLOOKUP(A:A,'Hospital details'!A:A,'Hospital details'!F:F)</f>
        <v>tier - 3</v>
      </c>
      <c r="R670" s="33" t="str">
        <f>_xlfn.XLOOKUP(Healthcare!A:A,'Hospital details'!A:A,'Hospital details'!G:G)</f>
        <v>R1023</v>
      </c>
      <c r="S670" s="36">
        <f>_xlfn.XLOOKUP(A:A,'Hospital details'!A:A,'Hospital details'!H:H)</f>
        <v>47</v>
      </c>
      <c r="T670" s="8"/>
    </row>
    <row r="671" spans="1:20" ht="18" x14ac:dyDescent="0.35">
      <c r="A671" s="37" t="s">
        <v>675</v>
      </c>
      <c r="B671" s="31" t="str" cm="1">
        <f t="array" ref="B671">_xlfn.XLOOKUP(_xlfn.SINGLE(A:A),'Customer Name'!A:A,Table14_3[[#All],[Title]])</f>
        <v>Mr</v>
      </c>
      <c r="C671" s="32" t="str" cm="1">
        <f t="array" ref="C671">_xlfn.XLOOKUP(_xlfn.SINGLE(A:A),'Customer Name'!A:A,Table14_3[[#All],[First Name]])</f>
        <v>Jennifer</v>
      </c>
      <c r="D671" s="32" t="str" cm="1">
        <f t="array" ref="D671">_xlfn.XLOOKUP(_xlfn.SINGLE(A:A),'Customer Name'!A:A,Table14_3[[#All],[Last Name]])</f>
        <v>Nicholson</v>
      </c>
      <c r="E671" s="32">
        <f>_xlfn.XLOOKUP(A:A,'Medical Examination'!A:A,'Medical Examination'!B:B)</f>
        <v>35.520000000000003</v>
      </c>
      <c r="F671" s="32">
        <f>_xlfn.XLOOKUP(A:A,'Medical Examination'!A:A,'Medical Examination'!C:C)</f>
        <v>8.26</v>
      </c>
      <c r="G671" s="33" t="str">
        <f>_xlfn.XLOOKUP(A:A,'Medical Examination'!A:A,'Medical Examination'!D:D)</f>
        <v>No</v>
      </c>
      <c r="H671" s="33" t="str">
        <f>_xlfn.XLOOKUP(A:A,'Medical Examination'!A:A,'Medical Examination'!E:E)</f>
        <v>No</v>
      </c>
      <c r="I671" s="33" t="str">
        <f>_xlfn.XLOOKUP(A:A,'Medical Examination'!A:A,'Medical Examination'!F:F)</f>
        <v>No</v>
      </c>
      <c r="J671" s="33">
        <f>_xlfn.XLOOKUP(A:A,'Medical Examination'!A:A,'Medical Examination'!G:G)</f>
        <v>0</v>
      </c>
      <c r="K671" s="33" t="str">
        <f>_xlfn.XLOOKUP(A:A,'Medical Examination'!A:A,'Medical Examination'!H:H)</f>
        <v>No</v>
      </c>
      <c r="L671" s="32" t="str">
        <f>_xlfn.XLOOKUP(A:A,'Medical Examination'!A:A,'Medical Examination'!I:I)</f>
        <v>Obesity</v>
      </c>
      <c r="M671" s="31" t="str">
        <f>_xlfn.XLOOKUP(A:A,'Medical Examination'!A:A,'Medical Examination'!J:J)</f>
        <v>Diabetic</v>
      </c>
      <c r="N671" s="34">
        <f>_xlfn.XLOOKUP(Healthcare!A:A,Table4_2[Customer ID],Table4_2[Date of Birth])</f>
        <v>23950</v>
      </c>
      <c r="O671" s="35">
        <f>_xlfn.XLOOKUP(A:A,Table4_2[Customer ID],Table4_2[Charges])</f>
        <v>14750.42</v>
      </c>
      <c r="P671" s="33" t="str">
        <f>_xlfn.XLOOKUP(A:A,Table4_2[Customer ID],Table4_2[Hospital tier])</f>
        <v>tier - 2</v>
      </c>
      <c r="Q671" s="33" t="str">
        <f>_xlfn.XLOOKUP(A:A,'Hospital details'!A:A,'Hospital details'!F:F)</f>
        <v>tier - 2</v>
      </c>
      <c r="R671" s="33" t="str">
        <f>_xlfn.XLOOKUP(Healthcare!A:A,'Hospital details'!A:A,'Hospital details'!G:G)</f>
        <v>R1026</v>
      </c>
      <c r="S671" s="36">
        <f>_xlfn.XLOOKUP(A:A,'Hospital details'!A:A,'Hospital details'!H:H)</f>
        <v>57</v>
      </c>
      <c r="T671" s="8"/>
    </row>
    <row r="672" spans="1:20" ht="18" x14ac:dyDescent="0.35">
      <c r="A672" s="37" t="s">
        <v>676</v>
      </c>
      <c r="B672" s="31" t="str" cm="1">
        <f t="array" ref="B672">_xlfn.XLOOKUP(_xlfn.SINGLE(A:A),'Customer Name'!A:A,Table14_3[[#All],[Title]])</f>
        <v>Mr</v>
      </c>
      <c r="C672" s="32" t="str" cm="1">
        <f t="array" ref="C672">_xlfn.XLOOKUP(_xlfn.SINGLE(A:A),'Customer Name'!A:A,Table14_3[[#All],[First Name]])</f>
        <v>Daniel M</v>
      </c>
      <c r="D672" s="32" t="str" cm="1">
        <f t="array" ref="D672">_xlfn.XLOOKUP(_xlfn.SINGLE(A:A),'Customer Name'!A:A,Table14_3[[#All],[Last Name]])</f>
        <v>Lindbloom</v>
      </c>
      <c r="E672" s="32">
        <f>_xlfn.XLOOKUP(A:A,'Medical Examination'!A:A,'Medical Examination'!B:B)</f>
        <v>33.6</v>
      </c>
      <c r="F672" s="32">
        <f>_xlfn.XLOOKUP(A:A,'Medical Examination'!A:A,'Medical Examination'!C:C)</f>
        <v>11.25</v>
      </c>
      <c r="G672" s="33" t="str">
        <f>_xlfn.XLOOKUP(A:A,'Medical Examination'!A:A,'Medical Examination'!D:D)</f>
        <v>No</v>
      </c>
      <c r="H672" s="33" t="str">
        <f>_xlfn.XLOOKUP(A:A,'Medical Examination'!A:A,'Medical Examination'!E:E)</f>
        <v>No</v>
      </c>
      <c r="I672" s="33" t="str">
        <f>_xlfn.XLOOKUP(A:A,'Medical Examination'!A:A,'Medical Examination'!F:F)</f>
        <v>No</v>
      </c>
      <c r="J672" s="33">
        <f>_xlfn.XLOOKUP(A:A,'Medical Examination'!A:A,'Medical Examination'!G:G)</f>
        <v>0</v>
      </c>
      <c r="K672" s="33" t="str">
        <f>_xlfn.XLOOKUP(A:A,'Medical Examination'!A:A,'Medical Examination'!H:H)</f>
        <v>No</v>
      </c>
      <c r="L672" s="32" t="str">
        <f>_xlfn.XLOOKUP(A:A,'Medical Examination'!A:A,'Medical Examination'!I:I)</f>
        <v>Obesity</v>
      </c>
      <c r="M672" s="31" t="str">
        <f>_xlfn.XLOOKUP(A:A,'Medical Examination'!A:A,'Medical Examination'!J:J)</f>
        <v>Diabetic</v>
      </c>
      <c r="N672" s="34">
        <f>_xlfn.XLOOKUP(Healthcare!A:A,Table4_2[Customer ID],Table4_2[Date of Birth])</f>
        <v>22856</v>
      </c>
      <c r="O672" s="35">
        <f>_xlfn.XLOOKUP(A:A,Table4_2[Customer ID],Table4_2[Charges])</f>
        <v>14738.43</v>
      </c>
      <c r="P672" s="33" t="str">
        <f>_xlfn.XLOOKUP(A:A,Table4_2[Customer ID],Table4_2[Hospital tier])</f>
        <v>tier - 2</v>
      </c>
      <c r="Q672" s="33" t="str">
        <f>_xlfn.XLOOKUP(A:A,'Hospital details'!A:A,'Hospital details'!F:F)</f>
        <v>tier - 3</v>
      </c>
      <c r="R672" s="33" t="str">
        <f>_xlfn.XLOOKUP(Healthcare!A:A,'Hospital details'!A:A,'Hospital details'!G:G)</f>
        <v>R1021</v>
      </c>
      <c r="S672" s="36">
        <f>_xlfn.XLOOKUP(A:A,'Hospital details'!A:A,'Hospital details'!H:H)</f>
        <v>60</v>
      </c>
      <c r="T672" s="8"/>
    </row>
    <row r="673" spans="1:20" ht="18" x14ac:dyDescent="0.35">
      <c r="A673" s="37" t="s">
        <v>677</v>
      </c>
      <c r="B673" s="31" t="str" cm="1">
        <f t="array" ref="B673">_xlfn.XLOOKUP(_xlfn.SINGLE(A:A),'Customer Name'!A:A,Table14_3[[#All],[Title]])</f>
        <v>Ms</v>
      </c>
      <c r="C673" s="32" t="str" cm="1">
        <f t="array" ref="C673">_xlfn.XLOOKUP(_xlfn.SINGLE(A:A),'Customer Name'!A:A,Table14_3[[#All],[First Name]])</f>
        <v>Hiruni</v>
      </c>
      <c r="D673" s="32" t="str" cm="1">
        <f t="array" ref="D673">_xlfn.XLOOKUP(_xlfn.SINGLE(A:A),'Customer Name'!A:A,Table14_3[[#All],[Last Name]])</f>
        <v>Wijayaratne</v>
      </c>
      <c r="E673" s="32">
        <f>_xlfn.XLOOKUP(A:A,'Medical Examination'!A:A,'Medical Examination'!B:B)</f>
        <v>22.42</v>
      </c>
      <c r="F673" s="32">
        <f>_xlfn.XLOOKUP(A:A,'Medical Examination'!A:A,'Medical Examination'!C:C)</f>
        <v>6.74</v>
      </c>
      <c r="G673" s="33" t="str">
        <f>_xlfn.XLOOKUP(A:A,'Medical Examination'!A:A,'Medical Examination'!D:D)</f>
        <v>No</v>
      </c>
      <c r="H673" s="33" t="str">
        <f>_xlfn.XLOOKUP(A:A,'Medical Examination'!A:A,'Medical Examination'!E:E)</f>
        <v>No</v>
      </c>
      <c r="I673" s="33" t="str">
        <f>_xlfn.XLOOKUP(A:A,'Medical Examination'!A:A,'Medical Examination'!F:F)</f>
        <v>No</v>
      </c>
      <c r="J673" s="33">
        <f>_xlfn.XLOOKUP(A:A,'Medical Examination'!A:A,'Medical Examination'!G:G)</f>
        <v>0</v>
      </c>
      <c r="K673" s="33" t="str">
        <f>_xlfn.XLOOKUP(A:A,'Medical Examination'!A:A,'Medical Examination'!H:H)</f>
        <v>yes</v>
      </c>
      <c r="L673" s="32" t="str">
        <f>_xlfn.XLOOKUP(A:A,'Medical Examination'!A:A,'Medical Examination'!I:I)</f>
        <v>Normal Weight</v>
      </c>
      <c r="M673" s="31" t="str">
        <f>_xlfn.XLOOKUP(A:A,'Medical Examination'!A:A,'Medical Examination'!J:J)</f>
        <v>Diabetic</v>
      </c>
      <c r="N673" s="34">
        <f>_xlfn.XLOOKUP(Healthcare!A:A,Table4_2[Customer ID],Table4_2[Date of Birth])</f>
        <v>37523</v>
      </c>
      <c r="O673" s="35">
        <f>_xlfn.XLOOKUP(A:A,Table4_2[Customer ID],Table4_2[Charges])</f>
        <v>14711.74</v>
      </c>
      <c r="P673" s="33" t="str">
        <f>_xlfn.XLOOKUP(A:A,Table4_2[Customer ID],Table4_2[Hospital tier])</f>
        <v>tier - 2</v>
      </c>
      <c r="Q673" s="33" t="str">
        <f>_xlfn.XLOOKUP(A:A,'Hospital details'!A:A,'Hospital details'!F:F)</f>
        <v>tier - 2</v>
      </c>
      <c r="R673" s="33" t="str">
        <f>_xlfn.XLOOKUP(Healthcare!A:A,'Hospital details'!A:A,'Hospital details'!G:G)</f>
        <v>R1012</v>
      </c>
      <c r="S673" s="36">
        <f>_xlfn.XLOOKUP(A:A,'Hospital details'!A:A,'Hospital details'!H:H)</f>
        <v>20</v>
      </c>
      <c r="T673" s="8"/>
    </row>
    <row r="674" spans="1:20" ht="18" x14ac:dyDescent="0.35">
      <c r="A674" s="37" t="s">
        <v>678</v>
      </c>
      <c r="B674" s="31" t="str" cm="1">
        <f t="array" ref="B674">_xlfn.XLOOKUP(_xlfn.SINGLE(A:A),'Customer Name'!A:A,Table14_3[[#All],[Title]])</f>
        <v>Ms</v>
      </c>
      <c r="C674" s="32" t="str" cm="1">
        <f t="array" ref="C674">_xlfn.XLOOKUP(_xlfn.SINGLE(A:A),'Customer Name'!A:A,Table14_3[[#All],[First Name]])</f>
        <v>Reina H</v>
      </c>
      <c r="D674" s="32" t="str" cm="1">
        <f t="array" ref="D674">_xlfn.XLOOKUP(_xlfn.SINGLE(A:A),'Customer Name'!A:A,Table14_3[[#All],[Last Name]])</f>
        <v>Ainsworth</v>
      </c>
      <c r="E674" s="32">
        <f>_xlfn.XLOOKUP(A:A,'Medical Examination'!A:A,'Medical Examination'!B:B)</f>
        <v>46.86</v>
      </c>
      <c r="F674" s="32">
        <f>_xlfn.XLOOKUP(A:A,'Medical Examination'!A:A,'Medical Examination'!C:C)</f>
        <v>4.87</v>
      </c>
      <c r="G674" s="33" t="str">
        <f>_xlfn.XLOOKUP(A:A,'Medical Examination'!A:A,'Medical Examination'!D:D)</f>
        <v>No</v>
      </c>
      <c r="H674" s="33" t="str">
        <f>_xlfn.XLOOKUP(A:A,'Medical Examination'!A:A,'Medical Examination'!E:E)</f>
        <v>No</v>
      </c>
      <c r="I674" s="33" t="str">
        <f>_xlfn.XLOOKUP(A:A,'Medical Examination'!A:A,'Medical Examination'!F:F)</f>
        <v>No</v>
      </c>
      <c r="J674" s="33">
        <f>_xlfn.XLOOKUP(A:A,'Medical Examination'!A:A,'Medical Examination'!G:G)</f>
        <v>0</v>
      </c>
      <c r="K674" s="33" t="str">
        <f>_xlfn.XLOOKUP(A:A,'Medical Examination'!A:A,'Medical Examination'!H:H)</f>
        <v>No</v>
      </c>
      <c r="L674" s="32" t="str">
        <f>_xlfn.XLOOKUP(A:A,'Medical Examination'!A:A,'Medical Examination'!I:I)</f>
        <v>Obesity</v>
      </c>
      <c r="M674" s="31" t="str">
        <f>_xlfn.XLOOKUP(A:A,'Medical Examination'!A:A,'Medical Examination'!J:J)</f>
        <v>Normal</v>
      </c>
      <c r="N674" s="34">
        <f>_xlfn.XLOOKUP(Healthcare!A:A,Table4_2[Customer ID],Table4_2[Date of Birth])</f>
        <v>30198</v>
      </c>
      <c r="O674" s="35">
        <f>_xlfn.XLOOKUP(A:A,Table4_2[Customer ID],Table4_2[Charges])</f>
        <v>14696.77</v>
      </c>
      <c r="P674" s="33" t="str">
        <f>_xlfn.XLOOKUP(A:A,Table4_2[Customer ID],Table4_2[Hospital tier])</f>
        <v>tier - 2</v>
      </c>
      <c r="Q674" s="33" t="str">
        <f>_xlfn.XLOOKUP(A:A,'Hospital details'!A:A,'Hospital details'!F:F)</f>
        <v>tier - 2</v>
      </c>
      <c r="R674" s="33" t="str">
        <f>_xlfn.XLOOKUP(Healthcare!A:A,'Hospital details'!A:A,'Hospital details'!G:G)</f>
        <v>R1011</v>
      </c>
      <c r="S674" s="36">
        <f>_xlfn.XLOOKUP(A:A,'Hospital details'!A:A,'Hospital details'!H:H)</f>
        <v>40</v>
      </c>
      <c r="T674" s="8"/>
    </row>
    <row r="675" spans="1:20" ht="18" x14ac:dyDescent="0.35">
      <c r="A675" s="37" t="s">
        <v>679</v>
      </c>
      <c r="B675" s="31" t="str" cm="1">
        <f t="array" ref="B675">_xlfn.XLOOKUP(_xlfn.SINGLE(A:A),'Customer Name'!A:A,Table14_3[[#All],[Title]])</f>
        <v>Mr</v>
      </c>
      <c r="C675" s="32" t="str" cm="1">
        <f t="array" ref="C675">_xlfn.XLOOKUP(_xlfn.SINGLE(A:A),'Customer Name'!A:A,Table14_3[[#All],[First Name]])</f>
        <v>Kristi</v>
      </c>
      <c r="D675" s="32" t="str" cm="1">
        <f t="array" ref="D675">_xlfn.XLOOKUP(_xlfn.SINGLE(A:A),'Customer Name'!A:A,Table14_3[[#All],[Last Name]])</f>
        <v>Gayagoy</v>
      </c>
      <c r="E675" s="32">
        <f>_xlfn.XLOOKUP(A:A,'Medical Examination'!A:A,'Medical Examination'!B:B)</f>
        <v>32.965000000000003</v>
      </c>
      <c r="F675" s="32">
        <f>_xlfn.XLOOKUP(A:A,'Medical Examination'!A:A,'Medical Examination'!C:C)</f>
        <v>6.68</v>
      </c>
      <c r="G675" s="33" t="str">
        <f>_xlfn.XLOOKUP(A:A,'Medical Examination'!A:A,'Medical Examination'!D:D)</f>
        <v>No</v>
      </c>
      <c r="H675" s="33" t="str">
        <f>_xlfn.XLOOKUP(A:A,'Medical Examination'!A:A,'Medical Examination'!E:E)</f>
        <v>No</v>
      </c>
      <c r="I675" s="33" t="str">
        <f>_xlfn.XLOOKUP(A:A,'Medical Examination'!A:A,'Medical Examination'!F:F)</f>
        <v>No</v>
      </c>
      <c r="J675" s="33">
        <f>_xlfn.XLOOKUP(A:A,'Medical Examination'!A:A,'Medical Examination'!G:G)</f>
        <v>3</v>
      </c>
      <c r="K675" s="33" t="str">
        <f>_xlfn.XLOOKUP(A:A,'Medical Examination'!A:A,'Medical Examination'!H:H)</f>
        <v>No</v>
      </c>
      <c r="L675" s="32" t="str">
        <f>_xlfn.XLOOKUP(A:A,'Medical Examination'!A:A,'Medical Examination'!I:I)</f>
        <v>Obesity</v>
      </c>
      <c r="M675" s="31" t="str">
        <f>_xlfn.XLOOKUP(A:A,'Medical Examination'!A:A,'Medical Examination'!J:J)</f>
        <v>Diabetic</v>
      </c>
      <c r="N675" s="34">
        <f>_xlfn.XLOOKUP(Healthcare!A:A,Table4_2[Customer ID],Table4_2[Date of Birth])</f>
        <v>21389</v>
      </c>
      <c r="O675" s="35">
        <f>_xlfn.XLOOKUP(A:A,Table4_2[Customer ID],Table4_2[Charges])</f>
        <v>14692.67</v>
      </c>
      <c r="P675" s="33" t="str">
        <f>_xlfn.XLOOKUP(A:A,Table4_2[Customer ID],Table4_2[Hospital tier])</f>
        <v>tier - 2</v>
      </c>
      <c r="Q675" s="33" t="str">
        <f>_xlfn.XLOOKUP(A:A,'Hospital details'!A:A,'Hospital details'!F:F)</f>
        <v>tier - 1</v>
      </c>
      <c r="R675" s="33" t="str">
        <f>_xlfn.XLOOKUP(Healthcare!A:A,'Hospital details'!A:A,'Hospital details'!G:G)</f>
        <v>R1012</v>
      </c>
      <c r="S675" s="36">
        <f>_xlfn.XLOOKUP(A:A,'Hospital details'!A:A,'Hospital details'!H:H)</f>
        <v>64</v>
      </c>
      <c r="T675" s="8"/>
    </row>
    <row r="676" spans="1:20" ht="18" x14ac:dyDescent="0.35">
      <c r="A676" s="37" t="s">
        <v>680</v>
      </c>
      <c r="B676" s="31" t="str" cm="1">
        <f t="array" ref="B676">_xlfn.XLOOKUP(_xlfn.SINGLE(A:A),'Customer Name'!A:A,Table14_3[[#All],[Title]])</f>
        <v>Mr</v>
      </c>
      <c r="C676" s="32" t="str" cm="1">
        <f t="array" ref="C676">_xlfn.XLOOKUP(_xlfn.SINGLE(A:A),'Customer Name'!A:A,Table14_3[[#All],[First Name]])</f>
        <v>Meredith L</v>
      </c>
      <c r="D676" s="32" t="str" cm="1">
        <f t="array" ref="D676">_xlfn.XLOOKUP(_xlfn.SINGLE(A:A),'Customer Name'!A:A,Table14_3[[#All],[Last Name]])</f>
        <v>Fitzmaurice</v>
      </c>
      <c r="E676" s="32">
        <f>_xlfn.XLOOKUP(A:A,'Medical Examination'!A:A,'Medical Examination'!B:B)</f>
        <v>39.340000000000003</v>
      </c>
      <c r="F676" s="32">
        <f>_xlfn.XLOOKUP(A:A,'Medical Examination'!A:A,'Medical Examination'!C:C)</f>
        <v>5.0199999999999996</v>
      </c>
      <c r="G676" s="33" t="str">
        <f>_xlfn.XLOOKUP(A:A,'Medical Examination'!A:A,'Medical Examination'!D:D)</f>
        <v>yes</v>
      </c>
      <c r="H676" s="33" t="str">
        <f>_xlfn.XLOOKUP(A:A,'Medical Examination'!A:A,'Medical Examination'!E:E)</f>
        <v>No</v>
      </c>
      <c r="I676" s="33" t="str">
        <f>_xlfn.XLOOKUP(A:A,'Medical Examination'!A:A,'Medical Examination'!F:F)</f>
        <v>Yes</v>
      </c>
      <c r="J676" s="33">
        <f>_xlfn.XLOOKUP(A:A,'Medical Examination'!A:A,'Medical Examination'!G:G)</f>
        <v>1</v>
      </c>
      <c r="K676" s="33" t="str">
        <f>_xlfn.XLOOKUP(A:A,'Medical Examination'!A:A,'Medical Examination'!H:H)</f>
        <v>No</v>
      </c>
      <c r="L676" s="32" t="str">
        <f>_xlfn.XLOOKUP(A:A,'Medical Examination'!A:A,'Medical Examination'!I:I)</f>
        <v>Obesity</v>
      </c>
      <c r="M676" s="31" t="str">
        <f>_xlfn.XLOOKUP(A:A,'Medical Examination'!A:A,'Medical Examination'!J:J)</f>
        <v>Normal</v>
      </c>
      <c r="N676" s="34">
        <f>_xlfn.XLOOKUP(Healthcare!A:A,Table4_2[Customer ID],Table4_2[Date of Birth])</f>
        <v>25496</v>
      </c>
      <c r="O676" s="35">
        <f>_xlfn.XLOOKUP(A:A,Table4_2[Customer ID],Table4_2[Charges])</f>
        <v>14665.75</v>
      </c>
      <c r="P676" s="33" t="str">
        <f>_xlfn.XLOOKUP(A:A,Table4_2[Customer ID],Table4_2[Hospital tier])</f>
        <v>tier - 2</v>
      </c>
      <c r="Q676" s="33" t="str">
        <f>_xlfn.XLOOKUP(A:A,'Hospital details'!A:A,'Hospital details'!F:F)</f>
        <v>tier - 1</v>
      </c>
      <c r="R676" s="33" t="str">
        <f>_xlfn.XLOOKUP(Healthcare!A:A,'Hospital details'!A:A,'Hospital details'!G:G)</f>
        <v>R1012</v>
      </c>
      <c r="S676" s="36">
        <f>_xlfn.XLOOKUP(A:A,'Hospital details'!A:A,'Hospital details'!H:H)</f>
        <v>53</v>
      </c>
      <c r="T676" s="8"/>
    </row>
    <row r="677" spans="1:20" ht="18" x14ac:dyDescent="0.35">
      <c r="A677" s="37" t="s">
        <v>681</v>
      </c>
      <c r="B677" s="31" t="str" cm="1">
        <f t="array" ref="B677">_xlfn.XLOOKUP(_xlfn.SINGLE(A:A),'Customer Name'!A:A,Table14_3[[#All],[Title]])</f>
        <v>Ms</v>
      </c>
      <c r="C677" s="32" t="str" cm="1">
        <f t="array" ref="C677">_xlfn.XLOOKUP(_xlfn.SINGLE(A:A),'Customer Name'!A:A,Table14_3[[#All],[First Name]])</f>
        <v>Jocelyn</v>
      </c>
      <c r="D677" s="32" t="str" cm="1">
        <f t="array" ref="D677">_xlfn.XLOOKUP(_xlfn.SINGLE(A:A),'Customer Name'!A:A,Table14_3[[#All],[Last Name]])</f>
        <v>Rodriguez</v>
      </c>
      <c r="E677" s="32">
        <f>_xlfn.XLOOKUP(A:A,'Medical Examination'!A:A,'Medical Examination'!B:B)</f>
        <v>47</v>
      </c>
      <c r="F677" s="32">
        <f>_xlfn.XLOOKUP(A:A,'Medical Examination'!A:A,'Medical Examination'!C:C)</f>
        <v>10.64</v>
      </c>
      <c r="G677" s="33" t="str">
        <f>_xlfn.XLOOKUP(A:A,'Medical Examination'!A:A,'Medical Examination'!D:D)</f>
        <v>yes</v>
      </c>
      <c r="H677" s="33" t="str">
        <f>_xlfn.XLOOKUP(A:A,'Medical Examination'!A:A,'Medical Examination'!E:E)</f>
        <v>No</v>
      </c>
      <c r="I677" s="33" t="str">
        <f>_xlfn.XLOOKUP(A:A,'Medical Examination'!A:A,'Medical Examination'!F:F)</f>
        <v>No</v>
      </c>
      <c r="J677" s="33">
        <f>_xlfn.XLOOKUP(A:A,'Medical Examination'!A:A,'Medical Examination'!G:G)</f>
        <v>0</v>
      </c>
      <c r="K677" s="33" t="str">
        <f>_xlfn.XLOOKUP(A:A,'Medical Examination'!A:A,'Medical Examination'!H:H)</f>
        <v>No</v>
      </c>
      <c r="L677" s="32" t="str">
        <f>_xlfn.XLOOKUP(A:A,'Medical Examination'!A:A,'Medical Examination'!I:I)</f>
        <v>Obesity</v>
      </c>
      <c r="M677" s="31" t="str">
        <f>_xlfn.XLOOKUP(A:A,'Medical Examination'!A:A,'Medical Examination'!J:J)</f>
        <v>Diabetic</v>
      </c>
      <c r="N677" s="34">
        <f>_xlfn.XLOOKUP(Healthcare!A:A,Table4_2[Customer ID],Table4_2[Date of Birth])</f>
        <v>29903</v>
      </c>
      <c r="O677" s="35">
        <f>_xlfn.XLOOKUP(A:A,Table4_2[Customer ID],Table4_2[Charges])</f>
        <v>14657.2</v>
      </c>
      <c r="P677" s="33" t="str">
        <f>_xlfn.XLOOKUP(A:A,Table4_2[Customer ID],Table4_2[Hospital tier])</f>
        <v>tier - 2</v>
      </c>
      <c r="Q677" s="33" t="str">
        <f>_xlfn.XLOOKUP(A:A,'Hospital details'!A:A,'Hospital details'!F:F)</f>
        <v>tier - 1</v>
      </c>
      <c r="R677" s="33" t="str">
        <f>_xlfn.XLOOKUP(Healthcare!A:A,'Hospital details'!A:A,'Hospital details'!G:G)</f>
        <v>R1012</v>
      </c>
      <c r="S677" s="36">
        <f>_xlfn.XLOOKUP(A:A,'Hospital details'!A:A,'Hospital details'!H:H)</f>
        <v>41</v>
      </c>
      <c r="T677" s="8"/>
    </row>
    <row r="678" spans="1:20" ht="18" x14ac:dyDescent="0.35">
      <c r="A678" s="37" t="s">
        <v>682</v>
      </c>
      <c r="B678" s="31" t="str" cm="1">
        <f t="array" ref="B678">_xlfn.XLOOKUP(_xlfn.SINGLE(A:A),'Customer Name'!A:A,Table14_3[[#All],[Title]])</f>
        <v>Mr</v>
      </c>
      <c r="C678" s="32" t="str" cm="1">
        <f t="array" ref="C678">_xlfn.XLOOKUP(_xlfn.SINGLE(A:A),'Customer Name'!A:A,Table14_3[[#All],[First Name]])</f>
        <v>Daphne</v>
      </c>
      <c r="D678" s="32" t="str" cm="1">
        <f t="array" ref="D678">_xlfn.XLOOKUP(_xlfn.SINGLE(A:A),'Customer Name'!A:A,Table14_3[[#All],[Last Name]])</f>
        <v>Tsoucas</v>
      </c>
      <c r="E678" s="32">
        <f>_xlfn.XLOOKUP(A:A,'Medical Examination'!A:A,'Medical Examination'!B:B)</f>
        <v>36.71</v>
      </c>
      <c r="F678" s="32">
        <f>_xlfn.XLOOKUP(A:A,'Medical Examination'!A:A,'Medical Examination'!C:C)</f>
        <v>8.74</v>
      </c>
      <c r="G678" s="33" t="str">
        <f>_xlfn.XLOOKUP(A:A,'Medical Examination'!A:A,'Medical Examination'!D:D)</f>
        <v>yes</v>
      </c>
      <c r="H678" s="33" t="str">
        <f>_xlfn.XLOOKUP(A:A,'Medical Examination'!A:A,'Medical Examination'!E:E)</f>
        <v>No</v>
      </c>
      <c r="I678" s="33" t="str">
        <f>_xlfn.XLOOKUP(A:A,'Medical Examination'!A:A,'Medical Examination'!F:F)</f>
        <v>No</v>
      </c>
      <c r="J678" s="33">
        <f>_xlfn.XLOOKUP(A:A,'Medical Examination'!A:A,'Medical Examination'!G:G)</f>
        <v>0</v>
      </c>
      <c r="K678" s="33" t="str">
        <f>_xlfn.XLOOKUP(A:A,'Medical Examination'!A:A,'Medical Examination'!H:H)</f>
        <v>No</v>
      </c>
      <c r="L678" s="32" t="str">
        <f>_xlfn.XLOOKUP(A:A,'Medical Examination'!A:A,'Medical Examination'!I:I)</f>
        <v>Obesity</v>
      </c>
      <c r="M678" s="31" t="str">
        <f>_xlfn.XLOOKUP(A:A,'Medical Examination'!A:A,'Medical Examination'!J:J)</f>
        <v>Diabetic</v>
      </c>
      <c r="N678" s="34">
        <f>_xlfn.XLOOKUP(Healthcare!A:A,Table4_2[Customer ID],Table4_2[Date of Birth])</f>
        <v>24716</v>
      </c>
      <c r="O678" s="35">
        <f>_xlfn.XLOOKUP(A:A,Table4_2[Customer ID],Table4_2[Charges])</f>
        <v>14640.35</v>
      </c>
      <c r="P678" s="33" t="str">
        <f>_xlfn.XLOOKUP(A:A,Table4_2[Customer ID],Table4_2[Hospital tier])</f>
        <v>tier - 2</v>
      </c>
      <c r="Q678" s="33" t="str">
        <f>_xlfn.XLOOKUP(A:A,'Hospital details'!A:A,'Hospital details'!F:F)</f>
        <v>tier - 3</v>
      </c>
      <c r="R678" s="33" t="str">
        <f>_xlfn.XLOOKUP(Healthcare!A:A,'Hospital details'!A:A,'Hospital details'!G:G)</f>
        <v>R1026</v>
      </c>
      <c r="S678" s="36">
        <f>_xlfn.XLOOKUP(A:A,'Hospital details'!A:A,'Hospital details'!H:H)</f>
        <v>55</v>
      </c>
      <c r="T678" s="8"/>
    </row>
    <row r="679" spans="1:20" ht="18" x14ac:dyDescent="0.35">
      <c r="A679" s="37" t="s">
        <v>683</v>
      </c>
      <c r="B679" s="31" t="str" cm="1">
        <f t="array" ref="B679">_xlfn.XLOOKUP(_xlfn.SINGLE(A:A),'Customer Name'!A:A,Table14_3[[#All],[Title]])</f>
        <v>Mr</v>
      </c>
      <c r="C679" s="32" t="str" cm="1">
        <f t="array" ref="C679">_xlfn.XLOOKUP(_xlfn.SINGLE(A:A),'Customer Name'!A:A,Table14_3[[#All],[First Name]])</f>
        <v>Margaret E</v>
      </c>
      <c r="D679" s="32" t="str" cm="1">
        <f t="array" ref="D679">_xlfn.XLOOKUP(_xlfn.SINGLE(A:A),'Customer Name'!A:A,Table14_3[[#All],[Last Name]])</f>
        <v>Muhly</v>
      </c>
      <c r="E679" s="32">
        <f>_xlfn.XLOOKUP(A:A,'Medical Examination'!A:A,'Medical Examination'!B:B)</f>
        <v>53.48</v>
      </c>
      <c r="F679" s="32">
        <f>_xlfn.XLOOKUP(A:A,'Medical Examination'!A:A,'Medical Examination'!C:C)</f>
        <v>5.64</v>
      </c>
      <c r="G679" s="33" t="str">
        <f>_xlfn.XLOOKUP(A:A,'Medical Examination'!A:A,'Medical Examination'!D:D)</f>
        <v>No</v>
      </c>
      <c r="H679" s="33" t="str">
        <f>_xlfn.XLOOKUP(A:A,'Medical Examination'!A:A,'Medical Examination'!E:E)</f>
        <v>No</v>
      </c>
      <c r="I679" s="33" t="str">
        <f>_xlfn.XLOOKUP(A:A,'Medical Examination'!A:A,'Medical Examination'!F:F)</f>
        <v>No</v>
      </c>
      <c r="J679" s="33">
        <f>_xlfn.XLOOKUP(A:A,'Medical Examination'!A:A,'Medical Examination'!G:G)</f>
        <v>0</v>
      </c>
      <c r="K679" s="33" t="str">
        <f>_xlfn.XLOOKUP(A:A,'Medical Examination'!A:A,'Medical Examination'!H:H)</f>
        <v>No</v>
      </c>
      <c r="L679" s="32" t="str">
        <f>_xlfn.XLOOKUP(A:A,'Medical Examination'!A:A,'Medical Examination'!I:I)</f>
        <v>Obesity</v>
      </c>
      <c r="M679" s="31" t="str">
        <f>_xlfn.XLOOKUP(A:A,'Medical Examination'!A:A,'Medical Examination'!J:J)</f>
        <v>Normal</v>
      </c>
      <c r="N679" s="34">
        <f>_xlfn.XLOOKUP(Healthcare!A:A,Table4_2[Customer ID],Table4_2[Date of Birth])</f>
        <v>33471</v>
      </c>
      <c r="O679" s="35">
        <f>_xlfn.XLOOKUP(A:A,Table4_2[Customer ID],Table4_2[Charges])</f>
        <v>14630.52</v>
      </c>
      <c r="P679" s="33" t="str">
        <f>_xlfn.XLOOKUP(A:A,Table4_2[Customer ID],Table4_2[Hospital tier])</f>
        <v>tier - 2</v>
      </c>
      <c r="Q679" s="33" t="str">
        <f>_xlfn.XLOOKUP(A:A,'Hospital details'!A:A,'Hospital details'!F:F)</f>
        <v>tier - 3</v>
      </c>
      <c r="R679" s="33" t="str">
        <f>_xlfn.XLOOKUP(Healthcare!A:A,'Hospital details'!A:A,'Hospital details'!G:G)</f>
        <v>R1011</v>
      </c>
      <c r="S679" s="36">
        <f>_xlfn.XLOOKUP(A:A,'Hospital details'!A:A,'Hospital details'!H:H)</f>
        <v>31</v>
      </c>
      <c r="T679" s="8"/>
    </row>
    <row r="680" spans="1:20" ht="18" x14ac:dyDescent="0.35">
      <c r="A680" s="37" t="s">
        <v>684</v>
      </c>
      <c r="B680" s="31" t="str" cm="1">
        <f t="array" ref="B680">_xlfn.XLOOKUP(_xlfn.SINGLE(A:A),'Customer Name'!A:A,Table14_3[[#All],[Title]])</f>
        <v>Ms</v>
      </c>
      <c r="C680" s="32" t="str" cm="1">
        <f t="array" ref="C680">_xlfn.XLOOKUP(_xlfn.SINGLE(A:A),'Customer Name'!A:A,Table14_3[[#All],[First Name]])</f>
        <v>Mario J</v>
      </c>
      <c r="D680" s="32" t="str" cm="1">
        <f t="array" ref="D680">_xlfn.XLOOKUP(_xlfn.SINGLE(A:A),'Customer Name'!A:A,Table14_3[[#All],[Last Name]])</f>
        <v>Lund</v>
      </c>
      <c r="E680" s="32">
        <f>_xlfn.XLOOKUP(A:A,'Medical Examination'!A:A,'Medical Examination'!B:B)</f>
        <v>35.5</v>
      </c>
      <c r="F680" s="32">
        <f>_xlfn.XLOOKUP(A:A,'Medical Examination'!A:A,'Medical Examination'!C:C)</f>
        <v>10.37</v>
      </c>
      <c r="G680" s="33" t="str">
        <f>_xlfn.XLOOKUP(A:A,'Medical Examination'!A:A,'Medical Examination'!D:D)</f>
        <v>No</v>
      </c>
      <c r="H680" s="33" t="str">
        <f>_xlfn.XLOOKUP(A:A,'Medical Examination'!A:A,'Medical Examination'!E:E)</f>
        <v>No</v>
      </c>
      <c r="I680" s="33" t="str">
        <f>_xlfn.XLOOKUP(A:A,'Medical Examination'!A:A,'Medical Examination'!F:F)</f>
        <v>No</v>
      </c>
      <c r="J680" s="33">
        <f>_xlfn.XLOOKUP(A:A,'Medical Examination'!A:A,'Medical Examination'!G:G)</f>
        <v>0</v>
      </c>
      <c r="K680" s="33" t="str">
        <f>_xlfn.XLOOKUP(A:A,'Medical Examination'!A:A,'Medical Examination'!H:H)</f>
        <v>No</v>
      </c>
      <c r="L680" s="32" t="str">
        <f>_xlfn.XLOOKUP(A:A,'Medical Examination'!A:A,'Medical Examination'!I:I)</f>
        <v>Obesity</v>
      </c>
      <c r="M680" s="31" t="str">
        <f>_xlfn.XLOOKUP(A:A,'Medical Examination'!A:A,'Medical Examination'!J:J)</f>
        <v>Diabetic</v>
      </c>
      <c r="N680" s="34">
        <f>_xlfn.XLOOKUP(Healthcare!A:A,Table4_2[Customer ID],Table4_2[Date of Birth])</f>
        <v>24054</v>
      </c>
      <c r="O680" s="35">
        <f>_xlfn.XLOOKUP(A:A,Table4_2[Customer ID],Table4_2[Charges])</f>
        <v>14612.33</v>
      </c>
      <c r="P680" s="33" t="str">
        <f>_xlfn.XLOOKUP(A:A,Table4_2[Customer ID],Table4_2[Hospital tier])</f>
        <v>tier - 2</v>
      </c>
      <c r="Q680" s="33" t="str">
        <f>_xlfn.XLOOKUP(A:A,'Hospital details'!A:A,'Hospital details'!F:F)</f>
        <v>tier - 3</v>
      </c>
      <c r="R680" s="33" t="str">
        <f>_xlfn.XLOOKUP(Healthcare!A:A,'Hospital details'!A:A,'Hospital details'!G:G)</f>
        <v>R1021</v>
      </c>
      <c r="S680" s="36">
        <f>_xlfn.XLOOKUP(A:A,'Hospital details'!A:A,'Hospital details'!H:H)</f>
        <v>57</v>
      </c>
      <c r="T680" s="8"/>
    </row>
    <row r="681" spans="1:20" ht="18" x14ac:dyDescent="0.35">
      <c r="A681" s="37" t="s">
        <v>685</v>
      </c>
      <c r="B681" s="31" t="str" cm="1">
        <f t="array" ref="B681">_xlfn.XLOOKUP(_xlfn.SINGLE(A:A),'Customer Name'!A:A,Table14_3[[#All],[Title]])</f>
        <v>Mr</v>
      </c>
      <c r="C681" s="32" t="str" cm="1">
        <f t="array" ref="C681">_xlfn.XLOOKUP(_xlfn.SINGLE(A:A),'Customer Name'!A:A,Table14_3[[#All],[First Name]])</f>
        <v>Peter</v>
      </c>
      <c r="D681" s="32" t="str" cm="1">
        <f t="array" ref="D681">_xlfn.XLOOKUP(_xlfn.SINGLE(A:A),'Customer Name'!A:A,Table14_3[[#All],[Last Name]])</f>
        <v>Battaglino</v>
      </c>
      <c r="E681" s="32">
        <f>_xlfn.XLOOKUP(A:A,'Medical Examination'!A:A,'Medical Examination'!B:B)</f>
        <v>36.979999999999997</v>
      </c>
      <c r="F681" s="32">
        <f>_xlfn.XLOOKUP(A:A,'Medical Examination'!A:A,'Medical Examination'!C:C)</f>
        <v>9.56</v>
      </c>
      <c r="G681" s="33" t="str">
        <f>_xlfn.XLOOKUP(A:A,'Medical Examination'!A:A,'Medical Examination'!D:D)</f>
        <v>yes</v>
      </c>
      <c r="H681" s="33" t="str">
        <f>_xlfn.XLOOKUP(A:A,'Medical Examination'!A:A,'Medical Examination'!E:E)</f>
        <v>No</v>
      </c>
      <c r="I681" s="33" t="str">
        <f>_xlfn.XLOOKUP(A:A,'Medical Examination'!A:A,'Medical Examination'!F:F)</f>
        <v>No</v>
      </c>
      <c r="J681" s="33">
        <f>_xlfn.XLOOKUP(A:A,'Medical Examination'!A:A,'Medical Examination'!G:G)</f>
        <v>0</v>
      </c>
      <c r="K681" s="33" t="str">
        <f>_xlfn.XLOOKUP(A:A,'Medical Examination'!A:A,'Medical Examination'!H:H)</f>
        <v>No</v>
      </c>
      <c r="L681" s="32" t="str">
        <f>_xlfn.XLOOKUP(A:A,'Medical Examination'!A:A,'Medical Examination'!I:I)</f>
        <v>Obesity</v>
      </c>
      <c r="M681" s="31" t="str">
        <f>_xlfn.XLOOKUP(A:A,'Medical Examination'!A:A,'Medical Examination'!J:J)</f>
        <v>Diabetic</v>
      </c>
      <c r="N681" s="34">
        <f>_xlfn.XLOOKUP(Healthcare!A:A,Table4_2[Customer ID],Table4_2[Date of Birth])</f>
        <v>24671</v>
      </c>
      <c r="O681" s="35">
        <f>_xlfn.XLOOKUP(A:A,Table4_2[Customer ID],Table4_2[Charges])</f>
        <v>14600.62</v>
      </c>
      <c r="P681" s="33" t="str">
        <f>_xlfn.XLOOKUP(A:A,Table4_2[Customer ID],Table4_2[Hospital tier])</f>
        <v>tier - 2</v>
      </c>
      <c r="Q681" s="33" t="str">
        <f>_xlfn.XLOOKUP(A:A,'Hospital details'!A:A,'Hospital details'!F:F)</f>
        <v>tier - 3</v>
      </c>
      <c r="R681" s="33" t="str">
        <f>_xlfn.XLOOKUP(Healthcare!A:A,'Hospital details'!A:A,'Hospital details'!G:G)</f>
        <v>R1022</v>
      </c>
      <c r="S681" s="36">
        <f>_xlfn.XLOOKUP(A:A,'Hospital details'!A:A,'Hospital details'!H:H)</f>
        <v>55</v>
      </c>
      <c r="T681" s="8"/>
    </row>
    <row r="682" spans="1:20" ht="18" x14ac:dyDescent="0.35">
      <c r="A682" s="37" t="s">
        <v>686</v>
      </c>
      <c r="B682" s="31" t="str" cm="1">
        <f t="array" ref="B682">_xlfn.XLOOKUP(_xlfn.SINGLE(A:A),'Customer Name'!A:A,Table14_3[[#All],[Title]])</f>
        <v>Mr</v>
      </c>
      <c r="C682" s="32" t="str" cm="1">
        <f t="array" ref="C682">_xlfn.XLOOKUP(_xlfn.SINGLE(A:A),'Customer Name'!A:A,Table14_3[[#All],[First Name]])</f>
        <v>Carolina</v>
      </c>
      <c r="D682" s="32" t="str" cm="1">
        <f t="array" ref="D682">_xlfn.XLOOKUP(_xlfn.SINGLE(A:A),'Customer Name'!A:A,Table14_3[[#All],[Last Name]])</f>
        <v>Pena</v>
      </c>
      <c r="E682" s="32">
        <f>_xlfn.XLOOKUP(A:A,'Medical Examination'!A:A,'Medical Examination'!B:B)</f>
        <v>32.395000000000003</v>
      </c>
      <c r="F682" s="32">
        <f>_xlfn.XLOOKUP(A:A,'Medical Examination'!A:A,'Medical Examination'!C:C)</f>
        <v>8.23</v>
      </c>
      <c r="G682" s="33" t="str">
        <f>_xlfn.XLOOKUP(A:A,'Medical Examination'!A:A,'Medical Examination'!D:D)</f>
        <v>yes</v>
      </c>
      <c r="H682" s="33" t="str">
        <f>_xlfn.XLOOKUP(A:A,'Medical Examination'!A:A,'Medical Examination'!E:E)</f>
        <v>No</v>
      </c>
      <c r="I682" s="33" t="str">
        <f>_xlfn.XLOOKUP(A:A,'Medical Examination'!A:A,'Medical Examination'!F:F)</f>
        <v>Yes</v>
      </c>
      <c r="J682" s="33">
        <f>_xlfn.XLOOKUP(A:A,'Medical Examination'!A:A,'Medical Examination'!G:G)</f>
        <v>1</v>
      </c>
      <c r="K682" s="33" t="str">
        <f>_xlfn.XLOOKUP(A:A,'Medical Examination'!A:A,'Medical Examination'!H:H)</f>
        <v>No</v>
      </c>
      <c r="L682" s="32" t="str">
        <f>_xlfn.XLOOKUP(A:A,'Medical Examination'!A:A,'Medical Examination'!I:I)</f>
        <v>Obesity</v>
      </c>
      <c r="M682" s="31" t="str">
        <f>_xlfn.XLOOKUP(A:A,'Medical Examination'!A:A,'Medical Examination'!J:J)</f>
        <v>Diabetic</v>
      </c>
      <c r="N682" s="34">
        <f>_xlfn.XLOOKUP(Healthcare!A:A,Table4_2[Customer ID],Table4_2[Date of Birth])</f>
        <v>23298</v>
      </c>
      <c r="O682" s="35">
        <f>_xlfn.XLOOKUP(A:A,Table4_2[Customer ID],Table4_2[Charges])</f>
        <v>14590.63</v>
      </c>
      <c r="P682" s="33" t="str">
        <f>_xlfn.XLOOKUP(A:A,Table4_2[Customer ID],Table4_2[Hospital tier])</f>
        <v>tier - 2</v>
      </c>
      <c r="Q682" s="33" t="str">
        <f>_xlfn.XLOOKUP(A:A,'Hospital details'!A:A,'Hospital details'!F:F)</f>
        <v>tier - 1</v>
      </c>
      <c r="R682" s="33" t="str">
        <f>_xlfn.XLOOKUP(Healthcare!A:A,'Hospital details'!A:A,'Hospital details'!G:G)</f>
        <v>R1024</v>
      </c>
      <c r="S682" s="36">
        <f>_xlfn.XLOOKUP(A:A,'Hospital details'!A:A,'Hospital details'!H:H)</f>
        <v>59</v>
      </c>
      <c r="T682" s="8"/>
    </row>
    <row r="683" spans="1:20" ht="18" x14ac:dyDescent="0.35">
      <c r="A683" s="37" t="s">
        <v>687</v>
      </c>
      <c r="B683" s="31" t="str" cm="1">
        <f t="array" ref="B683">_xlfn.XLOOKUP(_xlfn.SINGLE(A:A),'Customer Name'!A:A,Table14_3[[#All],[Title]])</f>
        <v>Ms</v>
      </c>
      <c r="C683" s="32" t="str" cm="1">
        <f t="array" ref="C683">_xlfn.XLOOKUP(_xlfn.SINGLE(A:A),'Customer Name'!A:A,Table14_3[[#All],[First Name]])</f>
        <v>Jenny K</v>
      </c>
      <c r="D683" s="32" t="str" cm="1">
        <f t="array" ref="D683">_xlfn.XLOOKUP(_xlfn.SINGLE(A:A),'Customer Name'!A:A,Table14_3[[#All],[Last Name]])</f>
        <v>Thomason</v>
      </c>
      <c r="E683" s="32">
        <f>_xlfn.XLOOKUP(A:A,'Medical Examination'!A:A,'Medical Examination'!B:B)</f>
        <v>32.729999999999997</v>
      </c>
      <c r="F683" s="32">
        <f>_xlfn.XLOOKUP(A:A,'Medical Examination'!A:A,'Medical Examination'!C:C)</f>
        <v>7.03</v>
      </c>
      <c r="G683" s="33" t="str">
        <f>_xlfn.XLOOKUP(A:A,'Medical Examination'!A:A,'Medical Examination'!D:D)</f>
        <v>No</v>
      </c>
      <c r="H683" s="33" t="str">
        <f>_xlfn.XLOOKUP(A:A,'Medical Examination'!A:A,'Medical Examination'!E:E)</f>
        <v>No</v>
      </c>
      <c r="I683" s="33" t="str">
        <f>_xlfn.XLOOKUP(A:A,'Medical Examination'!A:A,'Medical Examination'!F:F)</f>
        <v>No</v>
      </c>
      <c r="J683" s="33">
        <f>_xlfn.XLOOKUP(A:A,'Medical Examination'!A:A,'Medical Examination'!G:G)</f>
        <v>0</v>
      </c>
      <c r="K683" s="33" t="str">
        <f>_xlfn.XLOOKUP(A:A,'Medical Examination'!A:A,'Medical Examination'!H:H)</f>
        <v>No</v>
      </c>
      <c r="L683" s="32" t="str">
        <f>_xlfn.XLOOKUP(A:A,'Medical Examination'!A:A,'Medical Examination'!I:I)</f>
        <v>Obesity</v>
      </c>
      <c r="M683" s="31" t="str">
        <f>_xlfn.XLOOKUP(A:A,'Medical Examination'!A:A,'Medical Examination'!J:J)</f>
        <v>Diabetic</v>
      </c>
      <c r="N683" s="34">
        <f>_xlfn.XLOOKUP(Healthcare!A:A,Table4_2[Customer ID],Table4_2[Date of Birth])</f>
        <v>22983</v>
      </c>
      <c r="O683" s="35">
        <f>_xlfn.XLOOKUP(A:A,Table4_2[Customer ID],Table4_2[Charges])</f>
        <v>14574.64</v>
      </c>
      <c r="P683" s="33" t="str">
        <f>_xlfn.XLOOKUP(A:A,Table4_2[Customer ID],Table4_2[Hospital tier])</f>
        <v>tier - 2</v>
      </c>
      <c r="Q683" s="33" t="str">
        <f>_xlfn.XLOOKUP(A:A,'Hospital details'!A:A,'Hospital details'!F:F)</f>
        <v>tier - 1</v>
      </c>
      <c r="R683" s="33" t="str">
        <f>_xlfn.XLOOKUP(Healthcare!A:A,'Hospital details'!A:A,'Hospital details'!G:G)</f>
        <v>R1025</v>
      </c>
      <c r="S683" s="36">
        <f>_xlfn.XLOOKUP(A:A,'Hospital details'!A:A,'Hospital details'!H:H)</f>
        <v>60</v>
      </c>
      <c r="T683" s="8"/>
    </row>
    <row r="684" spans="1:20" ht="18" x14ac:dyDescent="0.35">
      <c r="A684" s="37" t="s">
        <v>688</v>
      </c>
      <c r="B684" s="31" t="str" cm="1">
        <f t="array" ref="B684">_xlfn.XLOOKUP(_xlfn.SINGLE(A:A),'Customer Name'!A:A,Table14_3[[#All],[Title]])</f>
        <v>Ms</v>
      </c>
      <c r="C684" s="32" t="str" cm="1">
        <f t="array" ref="C684">_xlfn.XLOOKUP(_xlfn.SINGLE(A:A),'Customer Name'!A:A,Table14_3[[#All],[First Name]])</f>
        <v>Jessica</v>
      </c>
      <c r="D684" s="32" t="str" cm="1">
        <f t="array" ref="D684">_xlfn.XLOOKUP(_xlfn.SINGLE(A:A),'Customer Name'!A:A,Table14_3[[#All],[Last Name]])</f>
        <v>Hancox</v>
      </c>
      <c r="E684" s="32">
        <f>_xlfn.XLOOKUP(A:A,'Medical Examination'!A:A,'Medical Examination'!B:B)</f>
        <v>20.52</v>
      </c>
      <c r="F684" s="32">
        <f>_xlfn.XLOOKUP(A:A,'Medical Examination'!A:A,'Medical Examination'!C:C)</f>
        <v>5.45</v>
      </c>
      <c r="G684" s="33" t="str">
        <f>_xlfn.XLOOKUP(A:A,'Medical Examination'!A:A,'Medical Examination'!D:D)</f>
        <v>No</v>
      </c>
      <c r="H684" s="33" t="str">
        <f>_xlfn.XLOOKUP(A:A,'Medical Examination'!A:A,'Medical Examination'!E:E)</f>
        <v>No</v>
      </c>
      <c r="I684" s="33" t="str">
        <f>_xlfn.XLOOKUP(A:A,'Medical Examination'!A:A,'Medical Examination'!F:F)</f>
        <v>No</v>
      </c>
      <c r="J684" s="33">
        <f>_xlfn.XLOOKUP(A:A,'Medical Examination'!A:A,'Medical Examination'!G:G)</f>
        <v>1</v>
      </c>
      <c r="K684" s="33" t="str">
        <f>_xlfn.XLOOKUP(A:A,'Medical Examination'!A:A,'Medical Examination'!H:H)</f>
        <v>yes</v>
      </c>
      <c r="L684" s="32" t="str">
        <f>_xlfn.XLOOKUP(A:A,'Medical Examination'!A:A,'Medical Examination'!I:I)</f>
        <v>Normal Weight</v>
      </c>
      <c r="M684" s="31" t="str">
        <f>_xlfn.XLOOKUP(A:A,'Medical Examination'!A:A,'Medical Examination'!J:J)</f>
        <v>Normal</v>
      </c>
      <c r="N684" s="34">
        <f>_xlfn.XLOOKUP(Healthcare!A:A,Table4_2[Customer ID],Table4_2[Date of Birth])</f>
        <v>36050</v>
      </c>
      <c r="O684" s="35">
        <f>_xlfn.XLOOKUP(A:A,Table4_2[Customer ID],Table4_2[Charges])</f>
        <v>14571.89</v>
      </c>
      <c r="P684" s="33" t="str">
        <f>_xlfn.XLOOKUP(A:A,Table4_2[Customer ID],Table4_2[Hospital tier])</f>
        <v>tier - 2</v>
      </c>
      <c r="Q684" s="33" t="str">
        <f>_xlfn.XLOOKUP(A:A,'Hospital details'!A:A,'Hospital details'!F:F)</f>
        <v>tier - 1</v>
      </c>
      <c r="R684" s="33" t="str">
        <f>_xlfn.XLOOKUP(Healthcare!A:A,'Hospital details'!A:A,'Hospital details'!G:G)</f>
        <v>R1024</v>
      </c>
      <c r="S684" s="36">
        <f>_xlfn.XLOOKUP(A:A,'Hospital details'!A:A,'Hospital details'!H:H)</f>
        <v>24</v>
      </c>
      <c r="T684" s="8"/>
    </row>
    <row r="685" spans="1:20" ht="18" x14ac:dyDescent="0.35">
      <c r="A685" s="37" t="s">
        <v>689</v>
      </c>
      <c r="B685" s="31" t="str" cm="1">
        <f t="array" ref="B685">_xlfn.XLOOKUP(_xlfn.SINGLE(A:A),'Customer Name'!A:A,Table14_3[[#All],[Title]])</f>
        <v>Mr</v>
      </c>
      <c r="C685" s="32" t="str" cm="1">
        <f t="array" ref="C685">_xlfn.XLOOKUP(_xlfn.SINGLE(A:A),'Customer Name'!A:A,Table14_3[[#All],[First Name]])</f>
        <v>Kimberly D</v>
      </c>
      <c r="D685" s="32" t="str" cm="1">
        <f t="array" ref="D685">_xlfn.XLOOKUP(_xlfn.SINGLE(A:A),'Customer Name'!A:A,Table14_3[[#All],[Last Name]])</f>
        <v>Canarecci</v>
      </c>
      <c r="E685" s="32">
        <f>_xlfn.XLOOKUP(A:A,'Medical Examination'!A:A,'Medical Examination'!B:B)</f>
        <v>51.72</v>
      </c>
      <c r="F685" s="32">
        <f>_xlfn.XLOOKUP(A:A,'Medical Examination'!A:A,'Medical Examination'!C:C)</f>
        <v>5.76</v>
      </c>
      <c r="G685" s="33" t="str">
        <f>_xlfn.XLOOKUP(A:A,'Medical Examination'!A:A,'Medical Examination'!D:D)</f>
        <v>No</v>
      </c>
      <c r="H685" s="33" t="str">
        <f>_xlfn.XLOOKUP(A:A,'Medical Examination'!A:A,'Medical Examination'!E:E)</f>
        <v>No</v>
      </c>
      <c r="I685" s="33" t="str">
        <f>_xlfn.XLOOKUP(A:A,'Medical Examination'!A:A,'Medical Examination'!F:F)</f>
        <v>No</v>
      </c>
      <c r="J685" s="33">
        <f>_xlfn.XLOOKUP(A:A,'Medical Examination'!A:A,'Medical Examination'!G:G)</f>
        <v>0</v>
      </c>
      <c r="K685" s="33" t="str">
        <f>_xlfn.XLOOKUP(A:A,'Medical Examination'!A:A,'Medical Examination'!H:H)</f>
        <v>No</v>
      </c>
      <c r="L685" s="32" t="str">
        <f>_xlfn.XLOOKUP(A:A,'Medical Examination'!A:A,'Medical Examination'!I:I)</f>
        <v>Obesity</v>
      </c>
      <c r="M685" s="31" t="str">
        <f>_xlfn.XLOOKUP(A:A,'Medical Examination'!A:A,'Medical Examination'!J:J)</f>
        <v>Prediabetic</v>
      </c>
      <c r="N685" s="34">
        <f>_xlfn.XLOOKUP(Healthcare!A:A,Table4_2[Customer ID],Table4_2[Date of Birth])</f>
        <v>32703</v>
      </c>
      <c r="O685" s="35">
        <f>_xlfn.XLOOKUP(A:A,Table4_2[Customer ID],Table4_2[Charges])</f>
        <v>14547.26</v>
      </c>
      <c r="P685" s="33" t="str">
        <f>_xlfn.XLOOKUP(A:A,Table4_2[Customer ID],Table4_2[Hospital tier])</f>
        <v>tier - 2</v>
      </c>
      <c r="Q685" s="33" t="str">
        <f>_xlfn.XLOOKUP(A:A,'Hospital details'!A:A,'Hospital details'!F:F)</f>
        <v>tier - 3</v>
      </c>
      <c r="R685" s="33" t="str">
        <f>_xlfn.XLOOKUP(Healthcare!A:A,'Hospital details'!A:A,'Hospital details'!G:G)</f>
        <v>R1011</v>
      </c>
      <c r="S685" s="36">
        <f>_xlfn.XLOOKUP(A:A,'Hospital details'!A:A,'Hospital details'!H:H)</f>
        <v>33</v>
      </c>
      <c r="T685" s="8"/>
    </row>
    <row r="686" spans="1:20" ht="18" x14ac:dyDescent="0.35">
      <c r="A686" s="37" t="s">
        <v>690</v>
      </c>
      <c r="B686" s="31" t="str" cm="1">
        <f t="array" ref="B686">_xlfn.XLOOKUP(_xlfn.SINGLE(A:A),'Customer Name'!A:A,Table14_3[[#All],[Title]])</f>
        <v>Mr</v>
      </c>
      <c r="C686" s="32" t="str" cm="1">
        <f t="array" ref="C686">_xlfn.XLOOKUP(_xlfn.SINGLE(A:A),'Customer Name'!A:A,Table14_3[[#All],[First Name]])</f>
        <v>Marc-Olivier</v>
      </c>
      <c r="D686" s="32" t="str" cm="1">
        <f t="array" ref="D686">_xlfn.XLOOKUP(_xlfn.SINGLE(A:A),'Customer Name'!A:A,Table14_3[[#All],[Last Name]])</f>
        <v>Toupin</v>
      </c>
      <c r="E686" s="32">
        <f>_xlfn.XLOOKUP(A:A,'Medical Examination'!A:A,'Medical Examination'!B:B)</f>
        <v>50.2</v>
      </c>
      <c r="F686" s="32">
        <f>_xlfn.XLOOKUP(A:A,'Medical Examination'!A:A,'Medical Examination'!C:C)</f>
        <v>5.4</v>
      </c>
      <c r="G686" s="33" t="str">
        <f>_xlfn.XLOOKUP(A:A,'Medical Examination'!A:A,'Medical Examination'!D:D)</f>
        <v>No</v>
      </c>
      <c r="H686" s="33" t="str">
        <f>_xlfn.XLOOKUP(A:A,'Medical Examination'!A:A,'Medical Examination'!E:E)</f>
        <v>No</v>
      </c>
      <c r="I686" s="33" t="str">
        <f>_xlfn.XLOOKUP(A:A,'Medical Examination'!A:A,'Medical Examination'!F:F)</f>
        <v>No</v>
      </c>
      <c r="J686" s="33">
        <f>_xlfn.XLOOKUP(A:A,'Medical Examination'!A:A,'Medical Examination'!G:G)</f>
        <v>0</v>
      </c>
      <c r="K686" s="33" t="str">
        <f>_xlfn.XLOOKUP(A:A,'Medical Examination'!A:A,'Medical Examination'!H:H)</f>
        <v>No</v>
      </c>
      <c r="L686" s="32" t="str">
        <f>_xlfn.XLOOKUP(A:A,'Medical Examination'!A:A,'Medical Examination'!I:I)</f>
        <v>Obesity</v>
      </c>
      <c r="M686" s="31" t="str">
        <f>_xlfn.XLOOKUP(A:A,'Medical Examination'!A:A,'Medical Examination'!J:J)</f>
        <v>Normal</v>
      </c>
      <c r="N686" s="34">
        <f>_xlfn.XLOOKUP(Healthcare!A:A,Table4_2[Customer ID],Table4_2[Date of Birth])</f>
        <v>32711</v>
      </c>
      <c r="O686" s="35">
        <f>_xlfn.XLOOKUP(A:A,Table4_2[Customer ID],Table4_2[Charges])</f>
        <v>14507.46</v>
      </c>
      <c r="P686" s="33" t="str">
        <f>_xlfn.XLOOKUP(A:A,Table4_2[Customer ID],Table4_2[Hospital tier])</f>
        <v>tier - 2</v>
      </c>
      <c r="Q686" s="33" t="str">
        <f>_xlfn.XLOOKUP(A:A,'Hospital details'!A:A,'Hospital details'!F:F)</f>
        <v>tier - 3</v>
      </c>
      <c r="R686" s="33" t="str">
        <f>_xlfn.XLOOKUP(Healthcare!A:A,'Hospital details'!A:A,'Hospital details'!G:G)</f>
        <v>R1012</v>
      </c>
      <c r="S686" s="36">
        <f>_xlfn.XLOOKUP(A:A,'Hospital details'!A:A,'Hospital details'!H:H)</f>
        <v>33</v>
      </c>
      <c r="T686" s="8"/>
    </row>
    <row r="687" spans="1:20" ht="18" x14ac:dyDescent="0.35">
      <c r="A687" s="37" t="s">
        <v>691</v>
      </c>
      <c r="B687" s="31" t="str" cm="1">
        <f t="array" ref="B687">_xlfn.XLOOKUP(_xlfn.SINGLE(A:A),'Customer Name'!A:A,Table14_3[[#All],[Title]])</f>
        <v>Ms</v>
      </c>
      <c r="C687" s="32" t="str" cm="1">
        <f t="array" ref="C687">_xlfn.XLOOKUP(_xlfn.SINGLE(A:A),'Customer Name'!A:A,Table14_3[[#All],[First Name]])</f>
        <v>Russell J</v>
      </c>
      <c r="D687" s="32" t="str" cm="1">
        <f t="array" ref="D687">_xlfn.XLOOKUP(_xlfn.SINGLE(A:A),'Customer Name'!A:A,Table14_3[[#All],[Last Name]])</f>
        <v>Mulley</v>
      </c>
      <c r="E687" s="32">
        <f>_xlfn.XLOOKUP(A:A,'Medical Examination'!A:A,'Medical Examination'!B:B)</f>
        <v>25.52</v>
      </c>
      <c r="F687" s="32">
        <f>_xlfn.XLOOKUP(A:A,'Medical Examination'!A:A,'Medical Examination'!C:C)</f>
        <v>6.35</v>
      </c>
      <c r="G687" s="33" t="str">
        <f>_xlfn.XLOOKUP(A:A,'Medical Examination'!A:A,'Medical Examination'!D:D)</f>
        <v>No</v>
      </c>
      <c r="H687" s="33" t="str">
        <f>_xlfn.XLOOKUP(A:A,'Medical Examination'!A:A,'Medical Examination'!E:E)</f>
        <v>No</v>
      </c>
      <c r="I687" s="33" t="str">
        <f>_xlfn.XLOOKUP(A:A,'Medical Examination'!A:A,'Medical Examination'!F:F)</f>
        <v>Yes</v>
      </c>
      <c r="J687" s="33">
        <f>_xlfn.XLOOKUP(A:A,'Medical Examination'!A:A,'Medical Examination'!G:G)</f>
        <v>1</v>
      </c>
      <c r="K687" s="33" t="str">
        <f>_xlfn.XLOOKUP(A:A,'Medical Examination'!A:A,'Medical Examination'!H:H)</f>
        <v>No</v>
      </c>
      <c r="L687" s="32" t="str">
        <f>_xlfn.XLOOKUP(A:A,'Medical Examination'!A:A,'Medical Examination'!I:I)</f>
        <v>Overweight</v>
      </c>
      <c r="M687" s="31" t="str">
        <f>_xlfn.XLOOKUP(A:A,'Medical Examination'!A:A,'Medical Examination'!J:J)</f>
        <v>Prediabetic</v>
      </c>
      <c r="N687" s="34">
        <f>_xlfn.XLOOKUP(Healthcare!A:A,Table4_2[Customer ID],Table4_2[Date of Birth])</f>
        <v>29148</v>
      </c>
      <c r="O687" s="35">
        <f>_xlfn.XLOOKUP(A:A,Table4_2[Customer ID],Table4_2[Charges])</f>
        <v>14478.33</v>
      </c>
      <c r="P687" s="33" t="str">
        <f>_xlfn.XLOOKUP(A:A,Table4_2[Customer ID],Table4_2[Hospital tier])</f>
        <v>tier - 2</v>
      </c>
      <c r="Q687" s="33" t="str">
        <f>_xlfn.XLOOKUP(A:A,'Hospital details'!A:A,'Hospital details'!F:F)</f>
        <v>tier - 2</v>
      </c>
      <c r="R687" s="33" t="str">
        <f>_xlfn.XLOOKUP(Healthcare!A:A,'Hospital details'!A:A,'Hospital details'!G:G)</f>
        <v>R1013</v>
      </c>
      <c r="S687" s="36">
        <f>_xlfn.XLOOKUP(A:A,'Hospital details'!A:A,'Hospital details'!H:H)</f>
        <v>43</v>
      </c>
      <c r="T687" s="8"/>
    </row>
    <row r="688" spans="1:20" ht="18" x14ac:dyDescent="0.35">
      <c r="A688" s="37" t="s">
        <v>692</v>
      </c>
      <c r="B688" s="31" t="str" cm="1">
        <f t="array" ref="B688">_xlfn.XLOOKUP(_xlfn.SINGLE(A:A),'Customer Name'!A:A,Table14_3[[#All],[Title]])</f>
        <v>Mr</v>
      </c>
      <c r="C688" s="32" t="str" cm="1">
        <f t="array" ref="C688">_xlfn.XLOOKUP(_xlfn.SINGLE(A:A),'Customer Name'!A:A,Table14_3[[#All],[First Name]])</f>
        <v>Karine</v>
      </c>
      <c r="D688" s="32" t="str" cm="1">
        <f t="array" ref="D688">_xlfn.XLOOKUP(_xlfn.SINGLE(A:A),'Customer Name'!A:A,Table14_3[[#All],[Last Name]])</f>
        <v>Parry</v>
      </c>
      <c r="E688" s="32">
        <f>_xlfn.XLOOKUP(A:A,'Medical Examination'!A:A,'Medical Examination'!B:B)</f>
        <v>35.200000000000003</v>
      </c>
      <c r="F688" s="32">
        <f>_xlfn.XLOOKUP(A:A,'Medical Examination'!A:A,'Medical Examination'!C:C)</f>
        <v>6.26</v>
      </c>
      <c r="G688" s="33" t="str">
        <f>_xlfn.XLOOKUP(A:A,'Medical Examination'!A:A,'Medical Examination'!D:D)</f>
        <v>yes</v>
      </c>
      <c r="H688" s="33" t="str">
        <f>_xlfn.XLOOKUP(A:A,'Medical Examination'!A:A,'Medical Examination'!E:E)</f>
        <v>No</v>
      </c>
      <c r="I688" s="33" t="str">
        <f>_xlfn.XLOOKUP(A:A,'Medical Examination'!A:A,'Medical Examination'!F:F)</f>
        <v>No</v>
      </c>
      <c r="J688" s="33">
        <f>_xlfn.XLOOKUP(A:A,'Medical Examination'!A:A,'Medical Examination'!G:G)</f>
        <v>2</v>
      </c>
      <c r="K688" s="33" t="str">
        <f>_xlfn.XLOOKUP(A:A,'Medical Examination'!A:A,'Medical Examination'!H:H)</f>
        <v>No</v>
      </c>
      <c r="L688" s="32" t="str">
        <f>_xlfn.XLOOKUP(A:A,'Medical Examination'!A:A,'Medical Examination'!I:I)</f>
        <v>Obesity</v>
      </c>
      <c r="M688" s="31" t="str">
        <f>_xlfn.XLOOKUP(A:A,'Medical Examination'!A:A,'Medical Examination'!J:J)</f>
        <v>Prediabetic</v>
      </c>
      <c r="N688" s="34">
        <f>_xlfn.XLOOKUP(Healthcare!A:A,Table4_2[Customer ID],Table4_2[Date of Birth])</f>
        <v>21874</v>
      </c>
      <c r="O688" s="35">
        <f>_xlfn.XLOOKUP(A:A,Table4_2[Customer ID],Table4_2[Charges])</f>
        <v>14474.68</v>
      </c>
      <c r="P688" s="33" t="str">
        <f>_xlfn.XLOOKUP(A:A,Table4_2[Customer ID],Table4_2[Hospital tier])</f>
        <v>tier - 2</v>
      </c>
      <c r="Q688" s="33" t="str">
        <f>_xlfn.XLOOKUP(A:A,'Hospital details'!A:A,'Hospital details'!F:F)</f>
        <v>tier - 2</v>
      </c>
      <c r="R688" s="33" t="str">
        <f>_xlfn.XLOOKUP(Healthcare!A:A,'Hospital details'!A:A,'Hospital details'!G:G)</f>
        <v>R1013</v>
      </c>
      <c r="S688" s="36">
        <f>_xlfn.XLOOKUP(A:A,'Hospital details'!A:A,'Hospital details'!H:H)</f>
        <v>63</v>
      </c>
      <c r="T688" s="8"/>
    </row>
    <row r="689" spans="1:20" ht="18" x14ac:dyDescent="0.35">
      <c r="A689" s="37" t="s">
        <v>693</v>
      </c>
      <c r="B689" s="31" t="str" cm="1">
        <f t="array" ref="B689">_xlfn.XLOOKUP(_xlfn.SINGLE(A:A),'Customer Name'!A:A,Table14_3[[#All],[Title]])</f>
        <v>Mr</v>
      </c>
      <c r="C689" s="32" t="str" cm="1">
        <f t="array" ref="C689">_xlfn.XLOOKUP(_xlfn.SINGLE(A:A),'Customer Name'!A:A,Table14_3[[#All],[First Name]])</f>
        <v>Cheryl</v>
      </c>
      <c r="D689" s="32" t="str" cm="1">
        <f t="array" ref="D689">_xlfn.XLOOKUP(_xlfn.SINGLE(A:A),'Customer Name'!A:A,Table14_3[[#All],[Last Name]])</f>
        <v>Mason Cox</v>
      </c>
      <c r="E689" s="32">
        <f>_xlfn.XLOOKUP(A:A,'Medical Examination'!A:A,'Medical Examination'!B:B)</f>
        <v>41.26</v>
      </c>
      <c r="F689" s="32">
        <f>_xlfn.XLOOKUP(A:A,'Medical Examination'!A:A,'Medical Examination'!C:C)</f>
        <v>5.97</v>
      </c>
      <c r="G689" s="33" t="str">
        <f>_xlfn.XLOOKUP(A:A,'Medical Examination'!A:A,'Medical Examination'!D:D)</f>
        <v>yes</v>
      </c>
      <c r="H689" s="33" t="str">
        <f>_xlfn.XLOOKUP(A:A,'Medical Examination'!A:A,'Medical Examination'!E:E)</f>
        <v>No</v>
      </c>
      <c r="I689" s="33" t="str">
        <f>_xlfn.XLOOKUP(A:A,'Medical Examination'!A:A,'Medical Examination'!F:F)</f>
        <v>No</v>
      </c>
      <c r="J689" s="33">
        <f>_xlfn.XLOOKUP(A:A,'Medical Examination'!A:A,'Medical Examination'!G:G)</f>
        <v>0</v>
      </c>
      <c r="K689" s="33" t="str">
        <f>_xlfn.XLOOKUP(A:A,'Medical Examination'!A:A,'Medical Examination'!H:H)</f>
        <v>No</v>
      </c>
      <c r="L689" s="32" t="str">
        <f>_xlfn.XLOOKUP(A:A,'Medical Examination'!A:A,'Medical Examination'!I:I)</f>
        <v>Obesity</v>
      </c>
      <c r="M689" s="31" t="str">
        <f>_xlfn.XLOOKUP(A:A,'Medical Examination'!A:A,'Medical Examination'!J:J)</f>
        <v>Prediabetic</v>
      </c>
      <c r="N689" s="34">
        <f>_xlfn.XLOOKUP(Healthcare!A:A,Table4_2[Customer ID],Table4_2[Date of Birth])</f>
        <v>28091</v>
      </c>
      <c r="O689" s="35">
        <f>_xlfn.XLOOKUP(A:A,Table4_2[Customer ID],Table4_2[Charges])</f>
        <v>14470.01</v>
      </c>
      <c r="P689" s="33" t="str">
        <f>_xlfn.XLOOKUP(A:A,Table4_2[Customer ID],Table4_2[Hospital tier])</f>
        <v>tier - 2</v>
      </c>
      <c r="Q689" s="33" t="str">
        <f>_xlfn.XLOOKUP(A:A,'Hospital details'!A:A,'Hospital details'!F:F)</f>
        <v>tier - 3</v>
      </c>
      <c r="R689" s="33" t="str">
        <f>_xlfn.XLOOKUP(Healthcare!A:A,'Hospital details'!A:A,'Hospital details'!G:G)</f>
        <v>R1012</v>
      </c>
      <c r="S689" s="36">
        <f>_xlfn.XLOOKUP(A:A,'Hospital details'!A:A,'Hospital details'!H:H)</f>
        <v>46</v>
      </c>
      <c r="T689" s="8"/>
    </row>
    <row r="690" spans="1:20" ht="18" x14ac:dyDescent="0.35">
      <c r="A690" s="37" t="s">
        <v>694</v>
      </c>
      <c r="B690" s="31" t="str" cm="1">
        <f t="array" ref="B690">_xlfn.XLOOKUP(_xlfn.SINGLE(A:A),'Customer Name'!A:A,Table14_3[[#All],[Title]])</f>
        <v>Ms</v>
      </c>
      <c r="C690" s="32" t="str" cm="1">
        <f t="array" ref="C690">_xlfn.XLOOKUP(_xlfn.SINGLE(A:A),'Customer Name'!A:A,Table14_3[[#All],[First Name]])</f>
        <v>Allison M</v>
      </c>
      <c r="D690" s="32" t="str" cm="1">
        <f t="array" ref="D690">_xlfn.XLOOKUP(_xlfn.SINGLE(A:A),'Customer Name'!A:A,Table14_3[[#All],[Last Name]])</f>
        <v>Thompson</v>
      </c>
      <c r="E690" s="32">
        <f>_xlfn.XLOOKUP(A:A,'Medical Examination'!A:A,'Medical Examination'!B:B)</f>
        <v>17.195</v>
      </c>
      <c r="F690" s="32">
        <f>_xlfn.XLOOKUP(A:A,'Medical Examination'!A:A,'Medical Examination'!C:C)</f>
        <v>5.29</v>
      </c>
      <c r="G690" s="33" t="str">
        <f>_xlfn.XLOOKUP(A:A,'Medical Examination'!A:A,'Medical Examination'!D:D)</f>
        <v>yes</v>
      </c>
      <c r="H690" s="33" t="str">
        <f>_xlfn.XLOOKUP(A:A,'Medical Examination'!A:A,'Medical Examination'!E:E)</f>
        <v>No</v>
      </c>
      <c r="I690" s="33" t="str">
        <f>_xlfn.XLOOKUP(A:A,'Medical Examination'!A:A,'Medical Examination'!F:F)</f>
        <v>No</v>
      </c>
      <c r="J690" s="33">
        <f>_xlfn.XLOOKUP(A:A,'Medical Examination'!A:A,'Medical Examination'!G:G)</f>
        <v>0</v>
      </c>
      <c r="K690" s="33" t="str">
        <f>_xlfn.XLOOKUP(A:A,'Medical Examination'!A:A,'Medical Examination'!H:H)</f>
        <v>yes</v>
      </c>
      <c r="L690" s="32" t="str">
        <f>_xlfn.XLOOKUP(A:A,'Medical Examination'!A:A,'Medical Examination'!I:I)</f>
        <v>Under  Weight</v>
      </c>
      <c r="M690" s="31" t="str">
        <f>_xlfn.XLOOKUP(A:A,'Medical Examination'!A:A,'Medical Examination'!J:J)</f>
        <v>Normal</v>
      </c>
      <c r="N690" s="34">
        <f>_xlfn.XLOOKUP(Healthcare!A:A,Table4_2[Customer ID],Table4_2[Date of Birth])</f>
        <v>35379</v>
      </c>
      <c r="O690" s="35">
        <f>_xlfn.XLOOKUP(A:A,Table4_2[Customer ID],Table4_2[Charges])</f>
        <v>14455.64</v>
      </c>
      <c r="P690" s="33" t="str">
        <f>_xlfn.XLOOKUP(A:A,Table4_2[Customer ID],Table4_2[Hospital tier])</f>
        <v>tier - 2</v>
      </c>
      <c r="Q690" s="33" t="str">
        <f>_xlfn.XLOOKUP(A:A,'Hospital details'!A:A,'Hospital details'!F:F)</f>
        <v>tier - 3</v>
      </c>
      <c r="R690" s="33" t="str">
        <f>_xlfn.XLOOKUP(Healthcare!A:A,'Hospital details'!A:A,'Hospital details'!G:G)</f>
        <v>R1024</v>
      </c>
      <c r="S690" s="36">
        <f>_xlfn.XLOOKUP(A:A,'Hospital details'!A:A,'Hospital details'!H:H)</f>
        <v>26</v>
      </c>
      <c r="T690" s="8"/>
    </row>
    <row r="691" spans="1:20" ht="18" x14ac:dyDescent="0.35">
      <c r="A691" s="37" t="s">
        <v>695</v>
      </c>
      <c r="B691" s="31" t="str" cm="1">
        <f t="array" ref="B691">_xlfn.XLOOKUP(_xlfn.SINGLE(A:A),'Customer Name'!A:A,Table14_3[[#All],[Title]])</f>
        <v>Mr</v>
      </c>
      <c r="C691" s="32" t="str" cm="1">
        <f t="array" ref="C691">_xlfn.XLOOKUP(_xlfn.SINGLE(A:A),'Customer Name'!A:A,Table14_3[[#All],[First Name]])</f>
        <v>Adriana</v>
      </c>
      <c r="D691" s="32" t="str" cm="1">
        <f t="array" ref="D691">_xlfn.XLOOKUP(_xlfn.SINGLE(A:A),'Customer Name'!A:A,Table14_3[[#All],[Last Name]])</f>
        <v>Nelson</v>
      </c>
      <c r="E691" s="32">
        <f>_xlfn.XLOOKUP(A:A,'Medical Examination'!A:A,'Medical Examination'!B:B)</f>
        <v>23.085000000000001</v>
      </c>
      <c r="F691" s="32">
        <f>_xlfn.XLOOKUP(A:A,'Medical Examination'!A:A,'Medical Examination'!C:C)</f>
        <v>4.2699999999999996</v>
      </c>
      <c r="G691" s="33" t="str">
        <f>_xlfn.XLOOKUP(A:A,'Medical Examination'!A:A,'Medical Examination'!D:D)</f>
        <v>yes</v>
      </c>
      <c r="H691" s="33" t="str">
        <f>_xlfn.XLOOKUP(A:A,'Medical Examination'!A:A,'Medical Examination'!E:E)</f>
        <v>No</v>
      </c>
      <c r="I691" s="33" t="str">
        <f>_xlfn.XLOOKUP(A:A,'Medical Examination'!A:A,'Medical Examination'!F:F)</f>
        <v>No</v>
      </c>
      <c r="J691" s="33">
        <f>_xlfn.XLOOKUP(A:A,'Medical Examination'!A:A,'Medical Examination'!G:G)</f>
        <v>2</v>
      </c>
      <c r="K691" s="33" t="str">
        <f>_xlfn.XLOOKUP(A:A,'Medical Examination'!A:A,'Medical Examination'!H:H)</f>
        <v>No</v>
      </c>
      <c r="L691" s="32" t="str">
        <f>_xlfn.XLOOKUP(A:A,'Medical Examination'!A:A,'Medical Examination'!I:I)</f>
        <v>Normal Weight</v>
      </c>
      <c r="M691" s="31" t="str">
        <f>_xlfn.XLOOKUP(A:A,'Medical Examination'!A:A,'Medical Examination'!J:J)</f>
        <v>Normal</v>
      </c>
      <c r="N691" s="34">
        <f>_xlfn.XLOOKUP(Healthcare!A:A,Table4_2[Customer ID],Table4_2[Date of Birth])</f>
        <v>21765</v>
      </c>
      <c r="O691" s="35">
        <f>_xlfn.XLOOKUP(A:A,Table4_2[Customer ID],Table4_2[Charges])</f>
        <v>14451.84</v>
      </c>
      <c r="P691" s="33" t="str">
        <f>_xlfn.XLOOKUP(A:A,Table4_2[Customer ID],Table4_2[Hospital tier])</f>
        <v>tier - 2</v>
      </c>
      <c r="Q691" s="33" t="str">
        <f>_xlfn.XLOOKUP(A:A,'Hospital details'!A:A,'Hospital details'!F:F)</f>
        <v>tier - 3</v>
      </c>
      <c r="R691" s="33" t="str">
        <f>_xlfn.XLOOKUP(Healthcare!A:A,'Hospital details'!A:A,'Hospital details'!G:G)</f>
        <v>R1023</v>
      </c>
      <c r="S691" s="36">
        <f>_xlfn.XLOOKUP(A:A,'Hospital details'!A:A,'Hospital details'!H:H)</f>
        <v>63</v>
      </c>
      <c r="T691" s="8"/>
    </row>
    <row r="692" spans="1:20" ht="18" x14ac:dyDescent="0.35">
      <c r="A692" s="37" t="s">
        <v>696</v>
      </c>
      <c r="B692" s="31" t="str" cm="1">
        <f t="array" ref="B692">_xlfn.XLOOKUP(_xlfn.SINGLE(A:A),'Customer Name'!A:A,Table14_3[[#All],[Title]])</f>
        <v>Mr</v>
      </c>
      <c r="C692" s="32" t="str" cm="1">
        <f t="array" ref="C692">_xlfn.XLOOKUP(_xlfn.SINGLE(A:A),'Customer Name'!A:A,Table14_3[[#All],[First Name]])</f>
        <v>Miranda J</v>
      </c>
      <c r="D692" s="32" t="str" cm="1">
        <f t="array" ref="D692">_xlfn.XLOOKUP(_xlfn.SINGLE(A:A),'Customer Name'!A:A,Table14_3[[#All],[Last Name]])</f>
        <v>Forte</v>
      </c>
      <c r="E692" s="32">
        <f>_xlfn.XLOOKUP(A:A,'Medical Examination'!A:A,'Medical Examination'!B:B)</f>
        <v>21.66</v>
      </c>
      <c r="F692" s="32">
        <f>_xlfn.XLOOKUP(A:A,'Medical Examination'!A:A,'Medical Examination'!C:C)</f>
        <v>5.2</v>
      </c>
      <c r="G692" s="33" t="str">
        <f>_xlfn.XLOOKUP(A:A,'Medical Examination'!A:A,'Medical Examination'!D:D)</f>
        <v>yes</v>
      </c>
      <c r="H692" s="33" t="str">
        <f>_xlfn.XLOOKUP(A:A,'Medical Examination'!A:A,'Medical Examination'!E:E)</f>
        <v>No</v>
      </c>
      <c r="I692" s="33" t="str">
        <f>_xlfn.XLOOKUP(A:A,'Medical Examination'!A:A,'Medical Examination'!F:F)</f>
        <v>No</v>
      </c>
      <c r="J692" s="33">
        <f>_xlfn.XLOOKUP(A:A,'Medical Examination'!A:A,'Medical Examination'!G:G)</f>
        <v>2</v>
      </c>
      <c r="K692" s="33" t="str">
        <f>_xlfn.XLOOKUP(A:A,'Medical Examination'!A:A,'Medical Examination'!H:H)</f>
        <v>No</v>
      </c>
      <c r="L692" s="32" t="str">
        <f>_xlfn.XLOOKUP(A:A,'Medical Examination'!A:A,'Medical Examination'!I:I)</f>
        <v>Normal Weight</v>
      </c>
      <c r="M692" s="31" t="str">
        <f>_xlfn.XLOOKUP(A:A,'Medical Examination'!A:A,'Medical Examination'!J:J)</f>
        <v>Normal</v>
      </c>
      <c r="N692" s="34">
        <f>_xlfn.XLOOKUP(Healthcare!A:A,Table4_2[Customer ID],Table4_2[Date of Birth])</f>
        <v>21730</v>
      </c>
      <c r="O692" s="35">
        <f>_xlfn.XLOOKUP(A:A,Table4_2[Customer ID],Table4_2[Charges])</f>
        <v>14449.85</v>
      </c>
      <c r="P692" s="33" t="str">
        <f>_xlfn.XLOOKUP(A:A,Table4_2[Customer ID],Table4_2[Hospital tier])</f>
        <v>tier - 2</v>
      </c>
      <c r="Q692" s="33" t="str">
        <f>_xlfn.XLOOKUP(A:A,'Hospital details'!A:A,'Hospital details'!F:F)</f>
        <v>tier - 1</v>
      </c>
      <c r="R692" s="33" t="str">
        <f>_xlfn.XLOOKUP(Healthcare!A:A,'Hospital details'!A:A,'Hospital details'!G:G)</f>
        <v>R1024</v>
      </c>
      <c r="S692" s="36">
        <f>_xlfn.XLOOKUP(A:A,'Hospital details'!A:A,'Hospital details'!H:H)</f>
        <v>63</v>
      </c>
      <c r="T692" s="8"/>
    </row>
    <row r="693" spans="1:20" ht="18" x14ac:dyDescent="0.35">
      <c r="A693" s="37" t="s">
        <v>697</v>
      </c>
      <c r="B693" s="31" t="str" cm="1">
        <f t="array" ref="B693">_xlfn.XLOOKUP(_xlfn.SINGLE(A:A),'Customer Name'!A:A,Table14_3[[#All],[Title]])</f>
        <v>Ms</v>
      </c>
      <c r="C693" s="32" t="str" cm="1">
        <f t="array" ref="C693">_xlfn.XLOOKUP(_xlfn.SINGLE(A:A),'Customer Name'!A:A,Table14_3[[#All],[First Name]])</f>
        <v>Roberto</v>
      </c>
      <c r="D693" s="32" t="str" cm="1">
        <f t="array" ref="D693">_xlfn.XLOOKUP(_xlfn.SINGLE(A:A),'Customer Name'!A:A,Table14_3[[#All],[Last Name]])</f>
        <v>Corona Iturriaga</v>
      </c>
      <c r="E693" s="32">
        <f>_xlfn.XLOOKUP(A:A,'Medical Examination'!A:A,'Medical Examination'!B:B)</f>
        <v>36.47</v>
      </c>
      <c r="F693" s="32">
        <f>_xlfn.XLOOKUP(A:A,'Medical Examination'!A:A,'Medical Examination'!C:C)</f>
        <v>8.23</v>
      </c>
      <c r="G693" s="33" t="str">
        <f>_xlfn.XLOOKUP(A:A,'Medical Examination'!A:A,'Medical Examination'!D:D)</f>
        <v>yes</v>
      </c>
      <c r="H693" s="33" t="str">
        <f>_xlfn.XLOOKUP(A:A,'Medical Examination'!A:A,'Medical Examination'!E:E)</f>
        <v>No</v>
      </c>
      <c r="I693" s="33" t="str">
        <f>_xlfn.XLOOKUP(A:A,'Medical Examination'!A:A,'Medical Examination'!F:F)</f>
        <v>No</v>
      </c>
      <c r="J693" s="33">
        <f>_xlfn.XLOOKUP(A:A,'Medical Examination'!A:A,'Medical Examination'!G:G)</f>
        <v>0</v>
      </c>
      <c r="K693" s="33" t="str">
        <f>_xlfn.XLOOKUP(A:A,'Medical Examination'!A:A,'Medical Examination'!H:H)</f>
        <v>No</v>
      </c>
      <c r="L693" s="32" t="str">
        <f>_xlfn.XLOOKUP(A:A,'Medical Examination'!A:A,'Medical Examination'!I:I)</f>
        <v>Obesity</v>
      </c>
      <c r="M693" s="31" t="str">
        <f>_xlfn.XLOOKUP(A:A,'Medical Examination'!A:A,'Medical Examination'!J:J)</f>
        <v>Diabetic</v>
      </c>
      <c r="N693" s="34">
        <f>_xlfn.XLOOKUP(Healthcare!A:A,Table4_2[Customer ID],Table4_2[Date of Birth])</f>
        <v>24780</v>
      </c>
      <c r="O693" s="35">
        <f>_xlfn.XLOOKUP(A:A,Table4_2[Customer ID],Table4_2[Charges])</f>
        <v>14427.63</v>
      </c>
      <c r="P693" s="33" t="str">
        <f>_xlfn.XLOOKUP(A:A,Table4_2[Customer ID],Table4_2[Hospital tier])</f>
        <v>tier - 2</v>
      </c>
      <c r="Q693" s="33" t="str">
        <f>_xlfn.XLOOKUP(A:A,'Hospital details'!A:A,'Hospital details'!F:F)</f>
        <v>tier - 2</v>
      </c>
      <c r="R693" s="33" t="str">
        <f>_xlfn.XLOOKUP(Healthcare!A:A,'Hospital details'!A:A,'Hospital details'!G:G)</f>
        <v>R1021</v>
      </c>
      <c r="S693" s="36">
        <f>_xlfn.XLOOKUP(A:A,'Hospital details'!A:A,'Hospital details'!H:H)</f>
        <v>55</v>
      </c>
      <c r="T693" s="8"/>
    </row>
    <row r="694" spans="1:20" ht="18" x14ac:dyDescent="0.35">
      <c r="A694" s="37" t="s">
        <v>698</v>
      </c>
      <c r="B694" s="31" t="str" cm="1">
        <f t="array" ref="B694">_xlfn.XLOOKUP(_xlfn.SINGLE(A:A),'Customer Name'!A:A,Table14_3[[#All],[Title]])</f>
        <v>Mr</v>
      </c>
      <c r="C694" s="32" t="str" cm="1">
        <f t="array" ref="C694">_xlfn.XLOOKUP(_xlfn.SINGLE(A:A),'Customer Name'!A:A,Table14_3[[#All],[First Name]])</f>
        <v>Rebecca B</v>
      </c>
      <c r="D694" s="32" t="str" cm="1">
        <f t="array" ref="D694">_xlfn.XLOOKUP(_xlfn.SINGLE(A:A),'Customer Name'!A:A,Table14_3[[#All],[Last Name]])</f>
        <v>Mccollum</v>
      </c>
      <c r="E694" s="32">
        <f>_xlfn.XLOOKUP(A:A,'Medical Examination'!A:A,'Medical Examination'!B:B)</f>
        <v>36.08</v>
      </c>
      <c r="F694" s="32">
        <f>_xlfn.XLOOKUP(A:A,'Medical Examination'!A:A,'Medical Examination'!C:C)</f>
        <v>10.33</v>
      </c>
      <c r="G694" s="33" t="str">
        <f>_xlfn.XLOOKUP(A:A,'Medical Examination'!A:A,'Medical Examination'!D:D)</f>
        <v>yes</v>
      </c>
      <c r="H694" s="33" t="str">
        <f>_xlfn.XLOOKUP(A:A,'Medical Examination'!A:A,'Medical Examination'!E:E)</f>
        <v>No</v>
      </c>
      <c r="I694" s="33" t="str">
        <f>_xlfn.XLOOKUP(A:A,'Medical Examination'!A:A,'Medical Examination'!F:F)</f>
        <v>No</v>
      </c>
      <c r="J694" s="33">
        <f>_xlfn.XLOOKUP(A:A,'Medical Examination'!A:A,'Medical Examination'!G:G)</f>
        <v>0</v>
      </c>
      <c r="K694" s="33" t="str">
        <f>_xlfn.XLOOKUP(A:A,'Medical Examination'!A:A,'Medical Examination'!H:H)</f>
        <v>No</v>
      </c>
      <c r="L694" s="32" t="str">
        <f>_xlfn.XLOOKUP(A:A,'Medical Examination'!A:A,'Medical Examination'!I:I)</f>
        <v>Obesity</v>
      </c>
      <c r="M694" s="31" t="str">
        <f>_xlfn.XLOOKUP(A:A,'Medical Examination'!A:A,'Medical Examination'!J:J)</f>
        <v>Diabetic</v>
      </c>
      <c r="N694" s="34">
        <f>_xlfn.XLOOKUP(Healthcare!A:A,Table4_2[Customer ID],Table4_2[Date of Birth])</f>
        <v>24699</v>
      </c>
      <c r="O694" s="35">
        <f>_xlfn.XLOOKUP(A:A,Table4_2[Customer ID],Table4_2[Charges])</f>
        <v>14426.66</v>
      </c>
      <c r="P694" s="33" t="str">
        <f>_xlfn.XLOOKUP(A:A,Table4_2[Customer ID],Table4_2[Hospital tier])</f>
        <v>tier - 2</v>
      </c>
      <c r="Q694" s="33" t="str">
        <f>_xlfn.XLOOKUP(A:A,'Hospital details'!A:A,'Hospital details'!F:F)</f>
        <v>tier - 2</v>
      </c>
      <c r="R694" s="33" t="str">
        <f>_xlfn.XLOOKUP(Healthcare!A:A,'Hospital details'!A:A,'Hospital details'!G:G)</f>
        <v>R1026</v>
      </c>
      <c r="S694" s="36">
        <f>_xlfn.XLOOKUP(A:A,'Hospital details'!A:A,'Hospital details'!H:H)</f>
        <v>55</v>
      </c>
      <c r="T694" s="8"/>
    </row>
    <row r="695" spans="1:20" ht="18" x14ac:dyDescent="0.35">
      <c r="A695" s="37" t="s">
        <v>699</v>
      </c>
      <c r="B695" s="31" t="str" cm="1">
        <f t="array" ref="B695">_xlfn.XLOOKUP(_xlfn.SINGLE(A:A),'Customer Name'!A:A,Table14_3[[#All],[Title]])</f>
        <v>Mr</v>
      </c>
      <c r="C695" s="32" t="str" cm="1">
        <f t="array" ref="C695">_xlfn.XLOOKUP(_xlfn.SINGLE(A:A),'Customer Name'!A:A,Table14_3[[#All],[First Name]])</f>
        <v>Tiffany</v>
      </c>
      <c r="D695" s="32" t="str" cm="1">
        <f t="array" ref="D695">_xlfn.XLOOKUP(_xlfn.SINGLE(A:A),'Customer Name'!A:A,Table14_3[[#All],[Last Name]])</f>
        <v>Hevner</v>
      </c>
      <c r="E695" s="32">
        <f>_xlfn.XLOOKUP(A:A,'Medical Examination'!A:A,'Medical Examination'!B:B)</f>
        <v>23.18</v>
      </c>
      <c r="F695" s="32">
        <f>_xlfn.XLOOKUP(A:A,'Medical Examination'!A:A,'Medical Examination'!C:C)</f>
        <v>6.13</v>
      </c>
      <c r="G695" s="33" t="str">
        <f>_xlfn.XLOOKUP(A:A,'Medical Examination'!A:A,'Medical Examination'!D:D)</f>
        <v>No</v>
      </c>
      <c r="H695" s="33" t="str">
        <f>_xlfn.XLOOKUP(A:A,'Medical Examination'!A:A,'Medical Examination'!E:E)</f>
        <v>No</v>
      </c>
      <c r="I695" s="33" t="str">
        <f>_xlfn.XLOOKUP(A:A,'Medical Examination'!A:A,'Medical Examination'!F:F)</f>
        <v>No</v>
      </c>
      <c r="J695" s="33">
        <f>_xlfn.XLOOKUP(A:A,'Medical Examination'!A:A,'Medical Examination'!G:G)</f>
        <v>0</v>
      </c>
      <c r="K695" s="33" t="str">
        <f>_xlfn.XLOOKUP(A:A,'Medical Examination'!A:A,'Medical Examination'!H:H)</f>
        <v>No</v>
      </c>
      <c r="L695" s="32" t="str">
        <f>_xlfn.XLOOKUP(A:A,'Medical Examination'!A:A,'Medical Examination'!I:I)</f>
        <v>Normal Weight</v>
      </c>
      <c r="M695" s="31" t="str">
        <f>_xlfn.XLOOKUP(A:A,'Medical Examination'!A:A,'Medical Examination'!J:J)</f>
        <v>Prediabetic</v>
      </c>
      <c r="N695" s="34">
        <f>_xlfn.XLOOKUP(Healthcare!A:A,Table4_2[Customer ID],Table4_2[Date of Birth])</f>
        <v>36382</v>
      </c>
      <c r="O695" s="35">
        <f>_xlfn.XLOOKUP(A:A,Table4_2[Customer ID],Table4_2[Charges])</f>
        <v>14426.07</v>
      </c>
      <c r="P695" s="33" t="str">
        <f>_xlfn.XLOOKUP(A:A,Table4_2[Customer ID],Table4_2[Hospital tier])</f>
        <v>tier - 2</v>
      </c>
      <c r="Q695" s="33" t="str">
        <f>_xlfn.XLOOKUP(A:A,'Hospital details'!A:A,'Hospital details'!F:F)</f>
        <v>tier - 1</v>
      </c>
      <c r="R695" s="33" t="str">
        <f>_xlfn.XLOOKUP(Healthcare!A:A,'Hospital details'!A:A,'Hospital details'!G:G)</f>
        <v>R1012</v>
      </c>
      <c r="S695" s="36">
        <f>_xlfn.XLOOKUP(A:A,'Hospital details'!A:A,'Hospital details'!H:H)</f>
        <v>23</v>
      </c>
      <c r="T695" s="8"/>
    </row>
    <row r="696" spans="1:20" ht="18" x14ac:dyDescent="0.35">
      <c r="A696" s="37" t="s">
        <v>700</v>
      </c>
      <c r="B696" s="31" t="str" cm="1">
        <f t="array" ref="B696">_xlfn.XLOOKUP(_xlfn.SINGLE(A:A),'Customer Name'!A:A,Table14_3[[#All],[Title]])</f>
        <v>Ms</v>
      </c>
      <c r="C696" s="32" t="str" cm="1">
        <f t="array" ref="C696">_xlfn.XLOOKUP(_xlfn.SINGLE(A:A),'Customer Name'!A:A,Table14_3[[#All],[First Name]])</f>
        <v>Alexander</v>
      </c>
      <c r="D696" s="32" t="str" cm="1">
        <f t="array" ref="D696">_xlfn.XLOOKUP(_xlfn.SINGLE(A:A),'Customer Name'!A:A,Table14_3[[#All],[Last Name]])</f>
        <v>Looi</v>
      </c>
      <c r="E696" s="32">
        <f>_xlfn.XLOOKUP(A:A,'Medical Examination'!A:A,'Medical Examination'!B:B)</f>
        <v>39.159999999999997</v>
      </c>
      <c r="F696" s="32">
        <f>_xlfn.XLOOKUP(A:A,'Medical Examination'!A:A,'Medical Examination'!C:C)</f>
        <v>8.08</v>
      </c>
      <c r="G696" s="33" t="str">
        <f>_xlfn.XLOOKUP(A:A,'Medical Examination'!A:A,'Medical Examination'!D:D)</f>
        <v>No</v>
      </c>
      <c r="H696" s="33" t="str">
        <f>_xlfn.XLOOKUP(A:A,'Medical Examination'!A:A,'Medical Examination'!E:E)</f>
        <v>No</v>
      </c>
      <c r="I696" s="33" t="str">
        <f>_xlfn.XLOOKUP(A:A,'Medical Examination'!A:A,'Medical Examination'!F:F)</f>
        <v>No</v>
      </c>
      <c r="J696" s="33">
        <f>_xlfn.XLOOKUP(A:A,'Medical Examination'!A:A,'Medical Examination'!G:G)</f>
        <v>3</v>
      </c>
      <c r="K696" s="33" t="str">
        <f>_xlfn.XLOOKUP(A:A,'Medical Examination'!A:A,'Medical Examination'!H:H)</f>
        <v>No</v>
      </c>
      <c r="L696" s="32" t="str">
        <f>_xlfn.XLOOKUP(A:A,'Medical Examination'!A:A,'Medical Examination'!I:I)</f>
        <v>Obesity</v>
      </c>
      <c r="M696" s="31" t="str">
        <f>_xlfn.XLOOKUP(A:A,'Medical Examination'!A:A,'Medical Examination'!J:J)</f>
        <v>Diabetic</v>
      </c>
      <c r="N696" s="34">
        <f>_xlfn.XLOOKUP(Healthcare!A:A,Table4_2[Customer ID],Table4_2[Date of Birth])</f>
        <v>21448</v>
      </c>
      <c r="O696" s="35">
        <f>_xlfn.XLOOKUP(A:A,Table4_2[Customer ID],Table4_2[Charges])</f>
        <v>14418.28</v>
      </c>
      <c r="P696" s="33" t="str">
        <f>_xlfn.XLOOKUP(A:A,Table4_2[Customer ID],Table4_2[Hospital tier])</f>
        <v>tier - 2</v>
      </c>
      <c r="Q696" s="33" t="str">
        <f>_xlfn.XLOOKUP(A:A,'Hospital details'!A:A,'Hospital details'!F:F)</f>
        <v>tier - 3</v>
      </c>
      <c r="R696" s="33" t="str">
        <f>_xlfn.XLOOKUP(Healthcare!A:A,'Hospital details'!A:A,'Hospital details'!G:G)</f>
        <v>R1013</v>
      </c>
      <c r="S696" s="36">
        <f>_xlfn.XLOOKUP(A:A,'Hospital details'!A:A,'Hospital details'!H:H)</f>
        <v>64</v>
      </c>
      <c r="T696" s="8"/>
    </row>
    <row r="697" spans="1:20" ht="18" x14ac:dyDescent="0.35">
      <c r="A697" s="37" t="s">
        <v>701</v>
      </c>
      <c r="B697" s="31" t="str" cm="1">
        <f t="array" ref="B697">_xlfn.XLOOKUP(_xlfn.SINGLE(A:A),'Customer Name'!A:A,Table14_3[[#All],[Title]])</f>
        <v>Mr</v>
      </c>
      <c r="C697" s="32" t="str" cm="1">
        <f t="array" ref="C697">_xlfn.XLOOKUP(_xlfn.SINGLE(A:A),'Customer Name'!A:A,Table14_3[[#All],[First Name]])</f>
        <v>Rich M</v>
      </c>
      <c r="D697" s="32" t="str" cm="1">
        <f t="array" ref="D697">_xlfn.XLOOKUP(_xlfn.SINGLE(A:A),'Customer Name'!A:A,Table14_3[[#All],[Last Name]])</f>
        <v>Power</v>
      </c>
      <c r="E697" s="32">
        <f>_xlfn.XLOOKUP(A:A,'Medical Examination'!A:A,'Medical Examination'!B:B)</f>
        <v>38.19</v>
      </c>
      <c r="F697" s="32">
        <f>_xlfn.XLOOKUP(A:A,'Medical Examination'!A:A,'Medical Examination'!C:C)</f>
        <v>10.49</v>
      </c>
      <c r="G697" s="33" t="str">
        <f>_xlfn.XLOOKUP(A:A,'Medical Examination'!A:A,'Medical Examination'!D:D)</f>
        <v>No</v>
      </c>
      <c r="H697" s="33" t="str">
        <f>_xlfn.XLOOKUP(A:A,'Medical Examination'!A:A,'Medical Examination'!E:E)</f>
        <v>No</v>
      </c>
      <c r="I697" s="33" t="str">
        <f>_xlfn.XLOOKUP(A:A,'Medical Examination'!A:A,'Medical Examination'!F:F)</f>
        <v>No</v>
      </c>
      <c r="J697" s="33">
        <f>_xlfn.XLOOKUP(A:A,'Medical Examination'!A:A,'Medical Examination'!G:G)</f>
        <v>3</v>
      </c>
      <c r="K697" s="33" t="str">
        <f>_xlfn.XLOOKUP(A:A,'Medical Examination'!A:A,'Medical Examination'!H:H)</f>
        <v>No</v>
      </c>
      <c r="L697" s="32" t="str">
        <f>_xlfn.XLOOKUP(A:A,'Medical Examination'!A:A,'Medical Examination'!I:I)</f>
        <v>Obesity</v>
      </c>
      <c r="M697" s="31" t="str">
        <f>_xlfn.XLOOKUP(A:A,'Medical Examination'!A:A,'Medical Examination'!J:J)</f>
        <v>Diabetic</v>
      </c>
      <c r="N697" s="34">
        <f>_xlfn.XLOOKUP(Healthcare!A:A,Table4_2[Customer ID],Table4_2[Date of Birth])</f>
        <v>21395</v>
      </c>
      <c r="O697" s="35">
        <f>_xlfn.XLOOKUP(A:A,Table4_2[Customer ID],Table4_2[Charges])</f>
        <v>14410.93</v>
      </c>
      <c r="P697" s="33" t="str">
        <f>_xlfn.XLOOKUP(A:A,Table4_2[Customer ID],Table4_2[Hospital tier])</f>
        <v>tier - 2</v>
      </c>
      <c r="Q697" s="33" t="str">
        <f>_xlfn.XLOOKUP(A:A,'Hospital details'!A:A,'Hospital details'!F:F)</f>
        <v>tier - 2</v>
      </c>
      <c r="R697" s="33" t="str">
        <f>_xlfn.XLOOKUP(Healthcare!A:A,'Hospital details'!A:A,'Hospital details'!G:G)</f>
        <v>R1016</v>
      </c>
      <c r="S697" s="36">
        <f>_xlfn.XLOOKUP(A:A,'Hospital details'!A:A,'Hospital details'!H:H)</f>
        <v>64</v>
      </c>
      <c r="T697" s="8"/>
    </row>
    <row r="698" spans="1:20" ht="18" x14ac:dyDescent="0.35">
      <c r="A698" s="37" t="s">
        <v>702</v>
      </c>
      <c r="B698" s="31" t="str" cm="1">
        <f t="array" ref="B698">_xlfn.XLOOKUP(_xlfn.SINGLE(A:A),'Customer Name'!A:A,Table14_3[[#All],[Title]])</f>
        <v>Ms</v>
      </c>
      <c r="C698" s="32" t="str" cm="1">
        <f t="array" ref="C698">_xlfn.XLOOKUP(_xlfn.SINGLE(A:A),'Customer Name'!A:A,Table14_3[[#All],[First Name]])</f>
        <v>Aaron C</v>
      </c>
      <c r="D698" s="32" t="str" cm="1">
        <f t="array" ref="D698">_xlfn.XLOOKUP(_xlfn.SINGLE(A:A),'Customer Name'!A:A,Table14_3[[#All],[Last Name]])</f>
        <v>Routon</v>
      </c>
      <c r="E698" s="32">
        <f>_xlfn.XLOOKUP(A:A,'Medical Examination'!A:A,'Medical Examination'!B:B)</f>
        <v>26.41</v>
      </c>
      <c r="F698" s="32">
        <f>_xlfn.XLOOKUP(A:A,'Medical Examination'!A:A,'Medical Examination'!C:C)</f>
        <v>8.11</v>
      </c>
      <c r="G698" s="33" t="str">
        <f>_xlfn.XLOOKUP(A:A,'Medical Examination'!A:A,'Medical Examination'!D:D)</f>
        <v>No</v>
      </c>
      <c r="H698" s="33" t="str">
        <f>_xlfn.XLOOKUP(A:A,'Medical Examination'!A:A,'Medical Examination'!E:E)</f>
        <v>No</v>
      </c>
      <c r="I698" s="33" t="str">
        <f>_xlfn.XLOOKUP(A:A,'Medical Examination'!A:A,'Medical Examination'!F:F)</f>
        <v>No</v>
      </c>
      <c r="J698" s="33">
        <f>_xlfn.XLOOKUP(A:A,'Medical Examination'!A:A,'Medical Examination'!G:G)</f>
        <v>3</v>
      </c>
      <c r="K698" s="33" t="str">
        <f>_xlfn.XLOOKUP(A:A,'Medical Examination'!A:A,'Medical Examination'!H:H)</f>
        <v>No</v>
      </c>
      <c r="L698" s="32" t="str">
        <f>_xlfn.XLOOKUP(A:A,'Medical Examination'!A:A,'Medical Examination'!I:I)</f>
        <v>Overweight</v>
      </c>
      <c r="M698" s="31" t="str">
        <f>_xlfn.XLOOKUP(A:A,'Medical Examination'!A:A,'Medical Examination'!J:J)</f>
        <v>Diabetic</v>
      </c>
      <c r="N698" s="34">
        <f>_xlfn.XLOOKUP(Healthcare!A:A,Table4_2[Customer ID],Table4_2[Date of Birth])</f>
        <v>21442</v>
      </c>
      <c r="O698" s="35">
        <f>_xlfn.XLOOKUP(A:A,Table4_2[Customer ID],Table4_2[Charges])</f>
        <v>14394.56</v>
      </c>
      <c r="P698" s="33" t="str">
        <f>_xlfn.XLOOKUP(A:A,Table4_2[Customer ID],Table4_2[Hospital tier])</f>
        <v>tier - 2</v>
      </c>
      <c r="Q698" s="33" t="str">
        <f>_xlfn.XLOOKUP(A:A,'Hospital details'!A:A,'Hospital details'!F:F)</f>
        <v>tier - 1</v>
      </c>
      <c r="R698" s="33" t="str">
        <f>_xlfn.XLOOKUP(Healthcare!A:A,'Hospital details'!A:A,'Hospital details'!G:G)</f>
        <v>R1018</v>
      </c>
      <c r="S698" s="36">
        <f>_xlfn.XLOOKUP(A:A,'Hospital details'!A:A,'Hospital details'!H:H)</f>
        <v>64</v>
      </c>
      <c r="T698" s="8"/>
    </row>
    <row r="699" spans="1:20" ht="18" x14ac:dyDescent="0.35">
      <c r="A699" s="37" t="s">
        <v>703</v>
      </c>
      <c r="B699" s="31" t="str" cm="1">
        <f t="array" ref="B699">_xlfn.XLOOKUP(_xlfn.SINGLE(A:A),'Customer Name'!A:A,Table14_3[[#All],[Title]])</f>
        <v>Mr</v>
      </c>
      <c r="C699" s="32" t="str" cm="1">
        <f t="array" ref="C699">_xlfn.XLOOKUP(_xlfn.SINGLE(A:A),'Customer Name'!A:A,Table14_3[[#All],[First Name]])</f>
        <v>Kate</v>
      </c>
      <c r="D699" s="32" t="str" cm="1">
        <f t="array" ref="D699">_xlfn.XLOOKUP(_xlfn.SINGLE(A:A),'Customer Name'!A:A,Table14_3[[#All],[Last Name]])</f>
        <v>Dochelli</v>
      </c>
      <c r="E699" s="32">
        <f>_xlfn.XLOOKUP(A:A,'Medical Examination'!A:A,'Medical Examination'!B:B)</f>
        <v>28.785</v>
      </c>
      <c r="F699" s="32">
        <f>_xlfn.XLOOKUP(A:A,'Medical Examination'!A:A,'Medical Examination'!C:C)</f>
        <v>6.6</v>
      </c>
      <c r="G699" s="33" t="str">
        <f>_xlfn.XLOOKUP(A:A,'Medical Examination'!A:A,'Medical Examination'!D:D)</f>
        <v>No</v>
      </c>
      <c r="H699" s="33" t="str">
        <f>_xlfn.XLOOKUP(A:A,'Medical Examination'!A:A,'Medical Examination'!E:E)</f>
        <v>No</v>
      </c>
      <c r="I699" s="33" t="str">
        <f>_xlfn.XLOOKUP(A:A,'Medical Examination'!A:A,'Medical Examination'!F:F)</f>
        <v>No</v>
      </c>
      <c r="J699" s="33">
        <f>_xlfn.XLOOKUP(A:A,'Medical Examination'!A:A,'Medical Examination'!G:G)</f>
        <v>0</v>
      </c>
      <c r="K699" s="33" t="str">
        <f>_xlfn.XLOOKUP(A:A,'Medical Examination'!A:A,'Medical Examination'!H:H)</f>
        <v>No</v>
      </c>
      <c r="L699" s="32" t="str">
        <f>_xlfn.XLOOKUP(A:A,'Medical Examination'!A:A,'Medical Examination'!I:I)</f>
        <v>Overweight</v>
      </c>
      <c r="M699" s="31" t="str">
        <f>_xlfn.XLOOKUP(A:A,'Medical Examination'!A:A,'Medical Examination'!J:J)</f>
        <v>Diabetic</v>
      </c>
      <c r="N699" s="34">
        <f>_xlfn.XLOOKUP(Healthcare!A:A,Table4_2[Customer ID],Table4_2[Date of Birth])</f>
        <v>23915</v>
      </c>
      <c r="O699" s="35">
        <f>_xlfn.XLOOKUP(A:A,Table4_2[Customer ID],Table4_2[Charges])</f>
        <v>14394.4</v>
      </c>
      <c r="P699" s="33" t="str">
        <f>_xlfn.XLOOKUP(A:A,Table4_2[Customer ID],Table4_2[Hospital tier])</f>
        <v>tier - 2</v>
      </c>
      <c r="Q699" s="33" t="str">
        <f>_xlfn.XLOOKUP(A:A,'Hospital details'!A:A,'Hospital details'!F:F)</f>
        <v>tier - 3</v>
      </c>
      <c r="R699" s="33" t="str">
        <f>_xlfn.XLOOKUP(Healthcare!A:A,'Hospital details'!A:A,'Hospital details'!G:G)</f>
        <v>R1024</v>
      </c>
      <c r="S699" s="36">
        <f>_xlfn.XLOOKUP(A:A,'Hospital details'!A:A,'Hospital details'!H:H)</f>
        <v>57</v>
      </c>
      <c r="T699" s="8"/>
    </row>
    <row r="700" spans="1:20" ht="18" x14ac:dyDescent="0.35">
      <c r="A700" s="37" t="s">
        <v>704</v>
      </c>
      <c r="B700" s="31" t="str" cm="1">
        <f t="array" ref="B700">_xlfn.XLOOKUP(_xlfn.SINGLE(A:A),'Customer Name'!A:A,Table14_3[[#All],[Title]])</f>
        <v>Mr</v>
      </c>
      <c r="C700" s="32" t="str" cm="1">
        <f t="array" ref="C700">_xlfn.XLOOKUP(_xlfn.SINGLE(A:A),'Customer Name'!A:A,Table14_3[[#All],[First Name]])</f>
        <v>Maria M</v>
      </c>
      <c r="D700" s="32" t="str" cm="1">
        <f t="array" ref="D700">_xlfn.XLOOKUP(_xlfn.SINGLE(A:A),'Customer Name'!A:A,Table14_3[[#All],[Last Name]])</f>
        <v>Gillespie</v>
      </c>
      <c r="E700" s="32">
        <f>_xlfn.XLOOKUP(A:A,'Medical Examination'!A:A,'Medical Examination'!B:B)</f>
        <v>26.695</v>
      </c>
      <c r="F700" s="32">
        <f>_xlfn.XLOOKUP(A:A,'Medical Examination'!A:A,'Medical Examination'!C:C)</f>
        <v>10.14</v>
      </c>
      <c r="G700" s="33" t="str">
        <f>_xlfn.XLOOKUP(A:A,'Medical Examination'!A:A,'Medical Examination'!D:D)</f>
        <v>yes</v>
      </c>
      <c r="H700" s="33" t="str">
        <f>_xlfn.XLOOKUP(A:A,'Medical Examination'!A:A,'Medical Examination'!E:E)</f>
        <v>No</v>
      </c>
      <c r="I700" s="33" t="str">
        <f>_xlfn.XLOOKUP(A:A,'Medical Examination'!A:A,'Medical Examination'!F:F)</f>
        <v>Yes</v>
      </c>
      <c r="J700" s="33">
        <f>_xlfn.XLOOKUP(A:A,'Medical Examination'!A:A,'Medical Examination'!G:G)</f>
        <v>1</v>
      </c>
      <c r="K700" s="33" t="str">
        <f>_xlfn.XLOOKUP(A:A,'Medical Examination'!A:A,'Medical Examination'!H:H)</f>
        <v>No</v>
      </c>
      <c r="L700" s="32" t="str">
        <f>_xlfn.XLOOKUP(A:A,'Medical Examination'!A:A,'Medical Examination'!I:I)</f>
        <v>Overweight</v>
      </c>
      <c r="M700" s="31" t="str">
        <f>_xlfn.XLOOKUP(A:A,'Medical Examination'!A:A,'Medical Examination'!J:J)</f>
        <v>Diabetic</v>
      </c>
      <c r="N700" s="34">
        <f>_xlfn.XLOOKUP(Healthcare!A:A,Table4_2[Customer ID],Table4_2[Date of Birth])</f>
        <v>23208</v>
      </c>
      <c r="O700" s="35">
        <f>_xlfn.XLOOKUP(A:A,Table4_2[Customer ID],Table4_2[Charges])</f>
        <v>14382.71</v>
      </c>
      <c r="P700" s="33" t="str">
        <f>_xlfn.XLOOKUP(A:A,Table4_2[Customer ID],Table4_2[Hospital tier])</f>
        <v>tier - 2</v>
      </c>
      <c r="Q700" s="33" t="str">
        <f>_xlfn.XLOOKUP(A:A,'Hospital details'!A:A,'Hospital details'!F:F)</f>
        <v>tier - 2</v>
      </c>
      <c r="R700" s="33" t="str">
        <f>_xlfn.XLOOKUP(Healthcare!A:A,'Hospital details'!A:A,'Hospital details'!G:G)</f>
        <v>R1012</v>
      </c>
      <c r="S700" s="36">
        <f>_xlfn.XLOOKUP(A:A,'Hospital details'!A:A,'Hospital details'!H:H)</f>
        <v>59</v>
      </c>
      <c r="T700" s="8"/>
    </row>
    <row r="701" spans="1:20" ht="18" x14ac:dyDescent="0.35">
      <c r="A701" s="37" t="s">
        <v>705</v>
      </c>
      <c r="B701" s="31" t="str" cm="1">
        <f t="array" ref="B701">_xlfn.XLOOKUP(_xlfn.SINGLE(A:A),'Customer Name'!A:A,Table14_3[[#All],[Title]])</f>
        <v>Ms</v>
      </c>
      <c r="C701" s="32" t="str" cm="1">
        <f t="array" ref="C701">_xlfn.XLOOKUP(_xlfn.SINGLE(A:A),'Customer Name'!A:A,Table14_3[[#All],[First Name]])</f>
        <v>Daven W</v>
      </c>
      <c r="D701" s="32" t="str" cm="1">
        <f t="array" ref="D701">_xlfn.XLOOKUP(_xlfn.SINGLE(A:A),'Customer Name'!A:A,Table14_3[[#All],[Last Name]])</f>
        <v>Oskvig</v>
      </c>
      <c r="E701" s="32">
        <f>_xlfn.XLOOKUP(A:A,'Medical Examination'!A:A,'Medical Examination'!B:B)</f>
        <v>32.799999999999997</v>
      </c>
      <c r="F701" s="32">
        <f>_xlfn.XLOOKUP(A:A,'Medical Examination'!A:A,'Medical Examination'!C:C)</f>
        <v>6.06</v>
      </c>
      <c r="G701" s="33" t="str">
        <f>_xlfn.XLOOKUP(A:A,'Medical Examination'!A:A,'Medical Examination'!D:D)</f>
        <v>yes</v>
      </c>
      <c r="H701" s="33" t="str">
        <f>_xlfn.XLOOKUP(A:A,'Medical Examination'!A:A,'Medical Examination'!E:E)</f>
        <v>No</v>
      </c>
      <c r="I701" s="33" t="str">
        <f>_xlfn.XLOOKUP(A:A,'Medical Examination'!A:A,'Medical Examination'!F:F)</f>
        <v>No</v>
      </c>
      <c r="J701" s="33">
        <f>_xlfn.XLOOKUP(A:A,'Medical Examination'!A:A,'Medical Examination'!G:G)</f>
        <v>1</v>
      </c>
      <c r="K701" s="33" t="str">
        <f>_xlfn.XLOOKUP(A:A,'Medical Examination'!A:A,'Medical Examination'!H:H)</f>
        <v>No</v>
      </c>
      <c r="L701" s="32" t="str">
        <f>_xlfn.XLOOKUP(A:A,'Medical Examination'!A:A,'Medical Examination'!I:I)</f>
        <v>Obesity</v>
      </c>
      <c r="M701" s="31" t="str">
        <f>_xlfn.XLOOKUP(A:A,'Medical Examination'!A:A,'Medical Examination'!J:J)</f>
        <v>Prediabetic</v>
      </c>
      <c r="N701" s="34">
        <f>_xlfn.XLOOKUP(Healthcare!A:A,Table4_2[Customer ID],Table4_2[Date of Birth])</f>
        <v>32463</v>
      </c>
      <c r="O701" s="35">
        <f>_xlfn.XLOOKUP(A:A,Table4_2[Customer ID],Table4_2[Charges])</f>
        <v>14358.36</v>
      </c>
      <c r="P701" s="33" t="str">
        <f>_xlfn.XLOOKUP(A:A,Table4_2[Customer ID],Table4_2[Hospital tier])</f>
        <v>tier - 2</v>
      </c>
      <c r="Q701" s="33" t="str">
        <f>_xlfn.XLOOKUP(A:A,'Hospital details'!A:A,'Hospital details'!F:F)</f>
        <v>tier - 2</v>
      </c>
      <c r="R701" s="33" t="str">
        <f>_xlfn.XLOOKUP(Healthcare!A:A,'Hospital details'!A:A,'Hospital details'!G:G)</f>
        <v>R1011</v>
      </c>
      <c r="S701" s="36">
        <f>_xlfn.XLOOKUP(A:A,'Hospital details'!A:A,'Hospital details'!H:H)</f>
        <v>34</v>
      </c>
      <c r="T701" s="8"/>
    </row>
    <row r="702" spans="1:20" ht="18" x14ac:dyDescent="0.35">
      <c r="A702" s="37" t="s">
        <v>706</v>
      </c>
      <c r="B702" s="31" t="str" cm="1">
        <f t="array" ref="B702">_xlfn.XLOOKUP(_xlfn.SINGLE(A:A),'Customer Name'!A:A,Table14_3[[#All],[Title]])</f>
        <v>Mr</v>
      </c>
      <c r="C702" s="32" t="str" cm="1">
        <f t="array" ref="C702">_xlfn.XLOOKUP(_xlfn.SINGLE(A:A),'Customer Name'!A:A,Table14_3[[#All],[First Name]])</f>
        <v>Brianne</v>
      </c>
      <c r="D702" s="32" t="str" cm="1">
        <f t="array" ref="D702">_xlfn.XLOOKUP(_xlfn.SINGLE(A:A),'Customer Name'!A:A,Table14_3[[#All],[Last Name]])</f>
        <v>Holland-Stergar</v>
      </c>
      <c r="E702" s="32">
        <f>_xlfn.XLOOKUP(A:A,'Medical Examination'!A:A,'Medical Examination'!B:B)</f>
        <v>35.869999999999997</v>
      </c>
      <c r="F702" s="32">
        <f>_xlfn.XLOOKUP(A:A,'Medical Examination'!A:A,'Medical Examination'!C:C)</f>
        <v>9.91</v>
      </c>
      <c r="G702" s="33" t="str">
        <f>_xlfn.XLOOKUP(A:A,'Medical Examination'!A:A,'Medical Examination'!D:D)</f>
        <v>yes</v>
      </c>
      <c r="H702" s="33" t="str">
        <f>_xlfn.XLOOKUP(A:A,'Medical Examination'!A:A,'Medical Examination'!E:E)</f>
        <v>No</v>
      </c>
      <c r="I702" s="33" t="str">
        <f>_xlfn.XLOOKUP(A:A,'Medical Examination'!A:A,'Medical Examination'!F:F)</f>
        <v>No</v>
      </c>
      <c r="J702" s="33">
        <f>_xlfn.XLOOKUP(A:A,'Medical Examination'!A:A,'Medical Examination'!G:G)</f>
        <v>0</v>
      </c>
      <c r="K702" s="33" t="str">
        <f>_xlfn.XLOOKUP(A:A,'Medical Examination'!A:A,'Medical Examination'!H:H)</f>
        <v>No</v>
      </c>
      <c r="L702" s="32" t="str">
        <f>_xlfn.XLOOKUP(A:A,'Medical Examination'!A:A,'Medical Examination'!I:I)</f>
        <v>Obesity</v>
      </c>
      <c r="M702" s="31" t="str">
        <f>_xlfn.XLOOKUP(A:A,'Medical Examination'!A:A,'Medical Examination'!J:J)</f>
        <v>Diabetic</v>
      </c>
      <c r="N702" s="34">
        <f>_xlfn.XLOOKUP(Healthcare!A:A,Table4_2[Customer ID],Table4_2[Date of Birth])</f>
        <v>24755</v>
      </c>
      <c r="O702" s="35">
        <f>_xlfn.XLOOKUP(A:A,Table4_2[Customer ID],Table4_2[Charges])</f>
        <v>14355.43</v>
      </c>
      <c r="P702" s="33" t="str">
        <f>_xlfn.XLOOKUP(A:A,Table4_2[Customer ID],Table4_2[Hospital tier])</f>
        <v>tier - 2</v>
      </c>
      <c r="Q702" s="33" t="str">
        <f>_xlfn.XLOOKUP(A:A,'Hospital details'!A:A,'Hospital details'!F:F)</f>
        <v>tier - 1</v>
      </c>
      <c r="R702" s="33" t="str">
        <f>_xlfn.XLOOKUP(Healthcare!A:A,'Hospital details'!A:A,'Hospital details'!G:G)</f>
        <v>R1026</v>
      </c>
      <c r="S702" s="36">
        <f>_xlfn.XLOOKUP(A:A,'Hospital details'!A:A,'Hospital details'!H:H)</f>
        <v>55</v>
      </c>
      <c r="T702" s="8"/>
    </row>
    <row r="703" spans="1:20" ht="18" x14ac:dyDescent="0.35">
      <c r="A703" s="37" t="s">
        <v>707</v>
      </c>
      <c r="B703" s="31" t="str" cm="1">
        <f t="array" ref="B703">_xlfn.XLOOKUP(_xlfn.SINGLE(A:A),'Customer Name'!A:A,Table14_3[[#All],[Title]])</f>
        <v>Mr</v>
      </c>
      <c r="C703" s="32" t="str" cm="1">
        <f t="array" ref="C703">_xlfn.XLOOKUP(_xlfn.SINGLE(A:A),'Customer Name'!A:A,Table14_3[[#All],[First Name]])</f>
        <v>Hiroki</v>
      </c>
      <c r="D703" s="32" t="str" cm="1">
        <f t="array" ref="D703">_xlfn.XLOOKUP(_xlfn.SINGLE(A:A),'Customer Name'!A:A,Table14_3[[#All],[Last Name]])</f>
        <v>Arai</v>
      </c>
      <c r="E703" s="32">
        <f>_xlfn.XLOOKUP(A:A,'Medical Examination'!A:A,'Medical Examination'!B:B)</f>
        <v>21.66</v>
      </c>
      <c r="F703" s="32">
        <f>_xlfn.XLOOKUP(A:A,'Medical Examination'!A:A,'Medical Examination'!C:C)</f>
        <v>4.1399999999999997</v>
      </c>
      <c r="G703" s="33" t="str">
        <f>_xlfn.XLOOKUP(A:A,'Medical Examination'!A:A,'Medical Examination'!D:D)</f>
        <v>yes</v>
      </c>
      <c r="H703" s="33" t="str">
        <f>_xlfn.XLOOKUP(A:A,'Medical Examination'!A:A,'Medical Examination'!E:E)</f>
        <v>No</v>
      </c>
      <c r="I703" s="33" t="str">
        <f>_xlfn.XLOOKUP(A:A,'Medical Examination'!A:A,'Medical Examination'!F:F)</f>
        <v>No</v>
      </c>
      <c r="J703" s="33">
        <f>_xlfn.XLOOKUP(A:A,'Medical Examination'!A:A,'Medical Examination'!G:G)</f>
        <v>2</v>
      </c>
      <c r="K703" s="33" t="str">
        <f>_xlfn.XLOOKUP(A:A,'Medical Examination'!A:A,'Medical Examination'!H:H)</f>
        <v>No</v>
      </c>
      <c r="L703" s="32" t="str">
        <f>_xlfn.XLOOKUP(A:A,'Medical Examination'!A:A,'Medical Examination'!I:I)</f>
        <v>Normal Weight</v>
      </c>
      <c r="M703" s="31" t="str">
        <f>_xlfn.XLOOKUP(A:A,'Medical Examination'!A:A,'Medical Examination'!J:J)</f>
        <v>Normal</v>
      </c>
      <c r="N703" s="34">
        <f>_xlfn.XLOOKUP(Healthcare!A:A,Table4_2[Customer ID],Table4_2[Date of Birth])</f>
        <v>21908</v>
      </c>
      <c r="O703" s="35">
        <f>_xlfn.XLOOKUP(A:A,Table4_2[Customer ID],Table4_2[Charges])</f>
        <v>14349.85</v>
      </c>
      <c r="P703" s="33" t="str">
        <f>_xlfn.XLOOKUP(A:A,Table4_2[Customer ID],Table4_2[Hospital tier])</f>
        <v>tier - 2</v>
      </c>
      <c r="Q703" s="33" t="str">
        <f>_xlfn.XLOOKUP(A:A,'Hospital details'!A:A,'Hospital details'!F:F)</f>
        <v>tier - 2</v>
      </c>
      <c r="R703" s="33" t="str">
        <f>_xlfn.XLOOKUP(Healthcare!A:A,'Hospital details'!A:A,'Hospital details'!G:G)</f>
        <v>R1012</v>
      </c>
      <c r="S703" s="36">
        <f>_xlfn.XLOOKUP(A:A,'Hospital details'!A:A,'Hospital details'!H:H)</f>
        <v>63</v>
      </c>
      <c r="T703" s="8"/>
    </row>
    <row r="704" spans="1:20" ht="18" x14ac:dyDescent="0.35">
      <c r="A704" s="37" t="s">
        <v>708</v>
      </c>
      <c r="B704" s="31" t="str" cm="1">
        <f t="array" ref="B704">_xlfn.XLOOKUP(_xlfn.SINGLE(A:A),'Customer Name'!A:A,Table14_3[[#All],[Title]])</f>
        <v>Ms</v>
      </c>
      <c r="C704" s="32" t="str" cm="1">
        <f t="array" ref="C704">_xlfn.XLOOKUP(_xlfn.SINGLE(A:A),'Customer Name'!A:A,Table14_3[[#All],[First Name]])</f>
        <v>Anders</v>
      </c>
      <c r="D704" s="32" t="str" cm="1">
        <f t="array" ref="D704">_xlfn.XLOOKUP(_xlfn.SINGLE(A:A),'Customer Name'!A:A,Table14_3[[#All],[Last Name]])</f>
        <v>Olausson</v>
      </c>
      <c r="E704" s="32">
        <f>_xlfn.XLOOKUP(A:A,'Medical Examination'!A:A,'Medical Examination'!B:B)</f>
        <v>37.72</v>
      </c>
      <c r="F704" s="32">
        <f>_xlfn.XLOOKUP(A:A,'Medical Examination'!A:A,'Medical Examination'!C:C)</f>
        <v>4.38</v>
      </c>
      <c r="G704" s="33" t="str">
        <f>_xlfn.XLOOKUP(A:A,'Medical Examination'!A:A,'Medical Examination'!D:D)</f>
        <v>yes</v>
      </c>
      <c r="H704" s="33" t="str">
        <f>_xlfn.XLOOKUP(A:A,'Medical Examination'!A:A,'Medical Examination'!E:E)</f>
        <v>No</v>
      </c>
      <c r="I704" s="33" t="str">
        <f>_xlfn.XLOOKUP(A:A,'Medical Examination'!A:A,'Medical Examination'!F:F)</f>
        <v>Yes</v>
      </c>
      <c r="J704" s="33">
        <f>_xlfn.XLOOKUP(A:A,'Medical Examination'!A:A,'Medical Examination'!G:G)</f>
        <v>1</v>
      </c>
      <c r="K704" s="33" t="str">
        <f>_xlfn.XLOOKUP(A:A,'Medical Examination'!A:A,'Medical Examination'!H:H)</f>
        <v>No</v>
      </c>
      <c r="L704" s="32" t="str">
        <f>_xlfn.XLOOKUP(A:A,'Medical Examination'!A:A,'Medical Examination'!I:I)</f>
        <v>Obesity</v>
      </c>
      <c r="M704" s="31" t="str">
        <f>_xlfn.XLOOKUP(A:A,'Medical Examination'!A:A,'Medical Examination'!J:J)</f>
        <v>Normal</v>
      </c>
      <c r="N704" s="34">
        <f>_xlfn.XLOOKUP(Healthcare!A:A,Table4_2[Customer ID],Table4_2[Date of Birth])</f>
        <v>25472</v>
      </c>
      <c r="O704" s="35">
        <f>_xlfn.XLOOKUP(A:A,Table4_2[Customer ID],Table4_2[Charges])</f>
        <v>14337.91</v>
      </c>
      <c r="P704" s="33" t="str">
        <f>_xlfn.XLOOKUP(A:A,Table4_2[Customer ID],Table4_2[Hospital tier])</f>
        <v>tier - 2</v>
      </c>
      <c r="Q704" s="33" t="str">
        <f>_xlfn.XLOOKUP(A:A,'Hospital details'!A:A,'Hospital details'!F:F)</f>
        <v>tier - 3</v>
      </c>
      <c r="R704" s="33" t="str">
        <f>_xlfn.XLOOKUP(Healthcare!A:A,'Hospital details'!A:A,'Hospital details'!G:G)</f>
        <v>R1022</v>
      </c>
      <c r="S704" s="36">
        <f>_xlfn.XLOOKUP(A:A,'Hospital details'!A:A,'Hospital details'!H:H)</f>
        <v>53</v>
      </c>
      <c r="T704" s="8"/>
    </row>
    <row r="705" spans="1:20" ht="18" x14ac:dyDescent="0.35">
      <c r="A705" s="37" t="s">
        <v>709</v>
      </c>
      <c r="B705" s="31" t="str" cm="1">
        <f t="array" ref="B705">_xlfn.XLOOKUP(_xlfn.SINGLE(A:A),'Customer Name'!A:A,Table14_3[[#All],[Title]])</f>
        <v>Ms</v>
      </c>
      <c r="C705" s="32" t="str" cm="1">
        <f t="array" ref="C705">_xlfn.XLOOKUP(_xlfn.SINGLE(A:A),'Customer Name'!A:A,Table14_3[[#All],[First Name]])</f>
        <v>Danielle</v>
      </c>
      <c r="D705" s="32" t="str" cm="1">
        <f t="array" ref="D705">_xlfn.XLOOKUP(_xlfn.SINGLE(A:A),'Customer Name'!A:A,Table14_3[[#All],[Last Name]])</f>
        <v>Wagner</v>
      </c>
      <c r="E705" s="32">
        <f>_xlfn.XLOOKUP(A:A,'Medical Examination'!A:A,'Medical Examination'!B:B)</f>
        <v>39.700000000000003</v>
      </c>
      <c r="F705" s="32">
        <f>_xlfn.XLOOKUP(A:A,'Medical Examination'!A:A,'Medical Examination'!C:C)</f>
        <v>9.83</v>
      </c>
      <c r="G705" s="33" t="str">
        <f>_xlfn.XLOOKUP(A:A,'Medical Examination'!A:A,'Medical Examination'!D:D)</f>
        <v>No</v>
      </c>
      <c r="H705" s="33" t="str">
        <f>_xlfn.XLOOKUP(A:A,'Medical Examination'!A:A,'Medical Examination'!E:E)</f>
        <v>No</v>
      </c>
      <c r="I705" s="33" t="str">
        <f>_xlfn.XLOOKUP(A:A,'Medical Examination'!A:A,'Medical Examination'!F:F)</f>
        <v>No</v>
      </c>
      <c r="J705" s="33">
        <f>_xlfn.XLOOKUP(A:A,'Medical Examination'!A:A,'Medical Examination'!G:G)</f>
        <v>3</v>
      </c>
      <c r="K705" s="33" t="str">
        <f>_xlfn.XLOOKUP(A:A,'Medical Examination'!A:A,'Medical Examination'!H:H)</f>
        <v>No</v>
      </c>
      <c r="L705" s="32" t="str">
        <f>_xlfn.XLOOKUP(A:A,'Medical Examination'!A:A,'Medical Examination'!I:I)</f>
        <v>Obesity</v>
      </c>
      <c r="M705" s="31" t="str">
        <f>_xlfn.XLOOKUP(A:A,'Medical Examination'!A:A,'Medical Examination'!J:J)</f>
        <v>Diabetic</v>
      </c>
      <c r="N705" s="34">
        <f>_xlfn.XLOOKUP(Healthcare!A:A,Table4_2[Customer ID],Table4_2[Date of Birth])</f>
        <v>21376</v>
      </c>
      <c r="O705" s="35">
        <f>_xlfn.XLOOKUP(A:A,Table4_2[Customer ID],Table4_2[Charges])</f>
        <v>14319.03</v>
      </c>
      <c r="P705" s="33" t="str">
        <f>_xlfn.XLOOKUP(A:A,Table4_2[Customer ID],Table4_2[Hospital tier])</f>
        <v>tier - 2</v>
      </c>
      <c r="Q705" s="33" t="str">
        <f>_xlfn.XLOOKUP(A:A,'Hospital details'!A:A,'Hospital details'!F:F)</f>
        <v>tier - 2</v>
      </c>
      <c r="R705" s="33" t="str">
        <f>_xlfn.XLOOKUP(Healthcare!A:A,'Hospital details'!A:A,'Hospital details'!G:G)</f>
        <v>R1011</v>
      </c>
      <c r="S705" s="36">
        <f>_xlfn.XLOOKUP(A:A,'Hospital details'!A:A,'Hospital details'!H:H)</f>
        <v>64</v>
      </c>
      <c r="T705" s="8"/>
    </row>
    <row r="706" spans="1:20" ht="18" x14ac:dyDescent="0.35">
      <c r="A706" s="37" t="s">
        <v>710</v>
      </c>
      <c r="B706" s="31" t="str" cm="1">
        <f t="array" ref="B706">_xlfn.XLOOKUP(_xlfn.SINGLE(A:A),'Customer Name'!A:A,Table14_3[[#All],[Title]])</f>
        <v>Mr</v>
      </c>
      <c r="C706" s="32" t="str" cm="1">
        <f t="array" ref="C706">_xlfn.XLOOKUP(_xlfn.SINGLE(A:A),'Customer Name'!A:A,Table14_3[[#All],[First Name]])</f>
        <v>Candace N</v>
      </c>
      <c r="D706" s="32" t="str" cm="1">
        <f t="array" ref="D706">_xlfn.XLOOKUP(_xlfn.SINGLE(A:A),'Customer Name'!A:A,Table14_3[[#All],[Last Name]])</f>
        <v>Delong</v>
      </c>
      <c r="E706" s="32">
        <f>_xlfn.XLOOKUP(A:A,'Medical Examination'!A:A,'Medical Examination'!B:B)</f>
        <v>35.97</v>
      </c>
      <c r="F706" s="32">
        <f>_xlfn.XLOOKUP(A:A,'Medical Examination'!A:A,'Medical Examination'!C:C)</f>
        <v>11.08</v>
      </c>
      <c r="G706" s="33" t="str">
        <f>_xlfn.XLOOKUP(A:A,'Medical Examination'!A:A,'Medical Examination'!D:D)</f>
        <v>No</v>
      </c>
      <c r="H706" s="33" t="str">
        <f>_xlfn.XLOOKUP(A:A,'Medical Examination'!A:A,'Medical Examination'!E:E)</f>
        <v>No</v>
      </c>
      <c r="I706" s="33" t="str">
        <f>_xlfn.XLOOKUP(A:A,'Medical Examination'!A:A,'Medical Examination'!F:F)</f>
        <v>No</v>
      </c>
      <c r="J706" s="33">
        <f>_xlfn.XLOOKUP(A:A,'Medical Examination'!A:A,'Medical Examination'!G:G)</f>
        <v>3</v>
      </c>
      <c r="K706" s="33" t="str">
        <f>_xlfn.XLOOKUP(A:A,'Medical Examination'!A:A,'Medical Examination'!H:H)</f>
        <v>No</v>
      </c>
      <c r="L706" s="32" t="str">
        <f>_xlfn.XLOOKUP(A:A,'Medical Examination'!A:A,'Medical Examination'!I:I)</f>
        <v>Obesity</v>
      </c>
      <c r="M706" s="31" t="str">
        <f>_xlfn.XLOOKUP(A:A,'Medical Examination'!A:A,'Medical Examination'!J:J)</f>
        <v>Diabetic</v>
      </c>
      <c r="N706" s="34">
        <f>_xlfn.XLOOKUP(Healthcare!A:A,Table4_2[Customer ID],Table4_2[Date of Birth])</f>
        <v>21473</v>
      </c>
      <c r="O706" s="35">
        <f>_xlfn.XLOOKUP(A:A,Table4_2[Customer ID],Table4_2[Charges])</f>
        <v>14313.85</v>
      </c>
      <c r="P706" s="33" t="str">
        <f>_xlfn.XLOOKUP(A:A,Table4_2[Customer ID],Table4_2[Hospital tier])</f>
        <v>tier - 2</v>
      </c>
      <c r="Q706" s="33" t="str">
        <f>_xlfn.XLOOKUP(A:A,'Hospital details'!A:A,'Hospital details'!F:F)</f>
        <v>tier - 3</v>
      </c>
      <c r="R706" s="33" t="str">
        <f>_xlfn.XLOOKUP(Healthcare!A:A,'Hospital details'!A:A,'Hospital details'!G:G)</f>
        <v>R1013</v>
      </c>
      <c r="S706" s="36">
        <f>_xlfn.XLOOKUP(A:A,'Hospital details'!A:A,'Hospital details'!H:H)</f>
        <v>64</v>
      </c>
      <c r="T706" s="8"/>
    </row>
    <row r="707" spans="1:20" ht="18" x14ac:dyDescent="0.35">
      <c r="A707" s="37" t="s">
        <v>711</v>
      </c>
      <c r="B707" s="31" t="str" cm="1">
        <f t="array" ref="B707">_xlfn.XLOOKUP(_xlfn.SINGLE(A:A),'Customer Name'!A:A,Table14_3[[#All],[Title]])</f>
        <v>Mr</v>
      </c>
      <c r="C707" s="32" t="str" cm="1">
        <f t="array" ref="C707">_xlfn.XLOOKUP(_xlfn.SINGLE(A:A),'Customer Name'!A:A,Table14_3[[#All],[First Name]])</f>
        <v>Bruno F</v>
      </c>
      <c r="D707" s="32" t="str" cm="1">
        <f t="array" ref="D707">_xlfn.XLOOKUP(_xlfn.SINGLE(A:A),'Customer Name'!A:A,Table14_3[[#All],[Last Name]])</f>
        <v>Mehech</v>
      </c>
      <c r="E707" s="32">
        <f>_xlfn.XLOOKUP(A:A,'Medical Examination'!A:A,'Medical Examination'!B:B)</f>
        <v>37.85</v>
      </c>
      <c r="F707" s="32">
        <f>_xlfn.XLOOKUP(A:A,'Medical Examination'!A:A,'Medical Examination'!C:C)</f>
        <v>11.01</v>
      </c>
      <c r="G707" s="33" t="str">
        <f>_xlfn.XLOOKUP(A:A,'Medical Examination'!A:A,'Medical Examination'!D:D)</f>
        <v>No</v>
      </c>
      <c r="H707" s="33" t="str">
        <f>_xlfn.XLOOKUP(A:A,'Medical Examination'!A:A,'Medical Examination'!E:E)</f>
        <v>No</v>
      </c>
      <c r="I707" s="33" t="str">
        <f>_xlfn.XLOOKUP(A:A,'Medical Examination'!A:A,'Medical Examination'!F:F)</f>
        <v>No</v>
      </c>
      <c r="J707" s="33">
        <f>_xlfn.XLOOKUP(A:A,'Medical Examination'!A:A,'Medical Examination'!G:G)</f>
        <v>0</v>
      </c>
      <c r="K707" s="33" t="str">
        <f>_xlfn.XLOOKUP(A:A,'Medical Examination'!A:A,'Medical Examination'!H:H)</f>
        <v>No</v>
      </c>
      <c r="L707" s="32" t="str">
        <f>_xlfn.XLOOKUP(A:A,'Medical Examination'!A:A,'Medical Examination'!I:I)</f>
        <v>Obesity</v>
      </c>
      <c r="M707" s="31" t="str">
        <f>_xlfn.XLOOKUP(A:A,'Medical Examination'!A:A,'Medical Examination'!J:J)</f>
        <v>Diabetic</v>
      </c>
      <c r="N707" s="34">
        <f>_xlfn.XLOOKUP(Healthcare!A:A,Table4_2[Customer ID],Table4_2[Date of Birth])</f>
        <v>25187</v>
      </c>
      <c r="O707" s="35">
        <f>_xlfn.XLOOKUP(A:A,Table4_2[Customer ID],Table4_2[Charges])</f>
        <v>14285.9</v>
      </c>
      <c r="P707" s="33" t="str">
        <f>_xlfn.XLOOKUP(A:A,Table4_2[Customer ID],Table4_2[Hospital tier])</f>
        <v>tier - 2</v>
      </c>
      <c r="Q707" s="33" t="str">
        <f>_xlfn.XLOOKUP(A:A,'Hospital details'!A:A,'Hospital details'!F:F)</f>
        <v>tier - 3</v>
      </c>
      <c r="R707" s="33" t="str">
        <f>_xlfn.XLOOKUP(Healthcare!A:A,'Hospital details'!A:A,'Hospital details'!G:G)</f>
        <v>R1012</v>
      </c>
      <c r="S707" s="36">
        <f>_xlfn.XLOOKUP(A:A,'Hospital details'!A:A,'Hospital details'!H:H)</f>
        <v>54</v>
      </c>
      <c r="T707" s="8"/>
    </row>
    <row r="708" spans="1:20" ht="18" x14ac:dyDescent="0.35">
      <c r="A708" s="37" t="s">
        <v>712</v>
      </c>
      <c r="B708" s="31" t="str" cm="1">
        <f t="array" ref="B708">_xlfn.XLOOKUP(_xlfn.SINGLE(A:A),'Customer Name'!A:A,Table14_3[[#All],[Title]])</f>
        <v>Ms</v>
      </c>
      <c r="C708" s="32" t="str" cm="1">
        <f t="array" ref="C708">_xlfn.XLOOKUP(_xlfn.SINGLE(A:A),'Customer Name'!A:A,Table14_3[[#All],[First Name]])</f>
        <v>Emily</v>
      </c>
      <c r="D708" s="32" t="str" cm="1">
        <f t="array" ref="D708">_xlfn.XLOOKUP(_xlfn.SINGLE(A:A),'Customer Name'!A:A,Table14_3[[#All],[Last Name]])</f>
        <v>Machiela</v>
      </c>
      <c r="E708" s="32">
        <f>_xlfn.XLOOKUP(A:A,'Medical Examination'!A:A,'Medical Examination'!B:B)</f>
        <v>21.66</v>
      </c>
      <c r="F708" s="32">
        <f>_xlfn.XLOOKUP(A:A,'Medical Examination'!A:A,'Medical Examination'!C:C)</f>
        <v>4.37</v>
      </c>
      <c r="G708" s="33" t="str">
        <f>_xlfn.XLOOKUP(A:A,'Medical Examination'!A:A,'Medical Examination'!D:D)</f>
        <v>No</v>
      </c>
      <c r="H708" s="33" t="str">
        <f>_xlfn.XLOOKUP(A:A,'Medical Examination'!A:A,'Medical Examination'!E:E)</f>
        <v>yes</v>
      </c>
      <c r="I708" s="33" t="str">
        <f>_xlfn.XLOOKUP(A:A,'Medical Examination'!A:A,'Medical Examination'!F:F)</f>
        <v>No</v>
      </c>
      <c r="J708" s="33">
        <f>_xlfn.XLOOKUP(A:A,'Medical Examination'!A:A,'Medical Examination'!G:G)</f>
        <v>1</v>
      </c>
      <c r="K708" s="33" t="str">
        <f>_xlfn.XLOOKUP(A:A,'Medical Examination'!A:A,'Medical Examination'!H:H)</f>
        <v>yes</v>
      </c>
      <c r="L708" s="32" t="str">
        <f>_xlfn.XLOOKUP(A:A,'Medical Examination'!A:A,'Medical Examination'!I:I)</f>
        <v>Normal Weight</v>
      </c>
      <c r="M708" s="31" t="str">
        <f>_xlfn.XLOOKUP(A:A,'Medical Examination'!A:A,'Medical Examination'!J:J)</f>
        <v>Normal</v>
      </c>
      <c r="N708" s="34">
        <f>_xlfn.XLOOKUP(Healthcare!A:A,Table4_2[Customer ID],Table4_2[Date of Birth])</f>
        <v>38236</v>
      </c>
      <c r="O708" s="35">
        <f>_xlfn.XLOOKUP(A:A,Table4_2[Customer ID],Table4_2[Charges])</f>
        <v>14283.46</v>
      </c>
      <c r="P708" s="33" t="str">
        <f>_xlfn.XLOOKUP(A:A,Table4_2[Customer ID],Table4_2[Hospital tier])</f>
        <v>tier - 2</v>
      </c>
      <c r="Q708" s="33" t="str">
        <f>_xlfn.XLOOKUP(A:A,'Hospital details'!A:A,'Hospital details'!F:F)</f>
        <v>tier - 2</v>
      </c>
      <c r="R708" s="33" t="str">
        <f>_xlfn.XLOOKUP(Healthcare!A:A,'Hospital details'!A:A,'Hospital details'!G:G)</f>
        <v>R1024</v>
      </c>
      <c r="S708" s="36">
        <f>_xlfn.XLOOKUP(A:A,'Hospital details'!A:A,'Hospital details'!H:H)</f>
        <v>18</v>
      </c>
      <c r="T708" s="8"/>
    </row>
    <row r="709" spans="1:20" ht="18" x14ac:dyDescent="0.35">
      <c r="A709" s="37" t="s">
        <v>713</v>
      </c>
      <c r="B709" s="31" t="str" cm="1">
        <f t="array" ref="B709">_xlfn.XLOOKUP(_xlfn.SINGLE(A:A),'Customer Name'!A:A,Table14_3[[#All],[Title]])</f>
        <v>Mr</v>
      </c>
      <c r="C709" s="32" t="str" cm="1">
        <f t="array" ref="C709">_xlfn.XLOOKUP(_xlfn.SINGLE(A:A),'Customer Name'!A:A,Table14_3[[#All],[First Name]])</f>
        <v>Katie</v>
      </c>
      <c r="D709" s="32" t="str" cm="1">
        <f t="array" ref="D709">_xlfn.XLOOKUP(_xlfn.SINGLE(A:A),'Customer Name'!A:A,Table14_3[[#All],[Last Name]])</f>
        <v>Young</v>
      </c>
      <c r="E709" s="32">
        <f>_xlfn.XLOOKUP(A:A,'Medical Examination'!A:A,'Medical Examination'!B:B)</f>
        <v>39.369999999999997</v>
      </c>
      <c r="F709" s="32">
        <f>_xlfn.XLOOKUP(A:A,'Medical Examination'!A:A,'Medical Examination'!C:C)</f>
        <v>5.91</v>
      </c>
      <c r="G709" s="33" t="str">
        <f>_xlfn.XLOOKUP(A:A,'Medical Examination'!A:A,'Medical Examination'!D:D)</f>
        <v>No</v>
      </c>
      <c r="H709" s="33" t="str">
        <f>_xlfn.XLOOKUP(A:A,'Medical Examination'!A:A,'Medical Examination'!E:E)</f>
        <v>No</v>
      </c>
      <c r="I709" s="33" t="str">
        <f>_xlfn.XLOOKUP(A:A,'Medical Examination'!A:A,'Medical Examination'!F:F)</f>
        <v>No</v>
      </c>
      <c r="J709" s="33">
        <f>_xlfn.XLOOKUP(A:A,'Medical Examination'!A:A,'Medical Examination'!G:G)</f>
        <v>2</v>
      </c>
      <c r="K709" s="33" t="str">
        <f>_xlfn.XLOOKUP(A:A,'Medical Examination'!A:A,'Medical Examination'!H:H)</f>
        <v>No</v>
      </c>
      <c r="L709" s="32" t="str">
        <f>_xlfn.XLOOKUP(A:A,'Medical Examination'!A:A,'Medical Examination'!I:I)</f>
        <v>Obesity</v>
      </c>
      <c r="M709" s="31" t="str">
        <f>_xlfn.XLOOKUP(A:A,'Medical Examination'!A:A,'Medical Examination'!J:J)</f>
        <v>Prediabetic</v>
      </c>
      <c r="N709" s="34">
        <f>_xlfn.XLOOKUP(Healthcare!A:A,Table4_2[Customer ID],Table4_2[Date of Birth])</f>
        <v>26493</v>
      </c>
      <c r="O709" s="35">
        <f>_xlfn.XLOOKUP(A:A,Table4_2[Customer ID],Table4_2[Charges])</f>
        <v>14258.33</v>
      </c>
      <c r="P709" s="33" t="str">
        <f>_xlfn.XLOOKUP(A:A,Table4_2[Customer ID],Table4_2[Hospital tier])</f>
        <v>tier - 2</v>
      </c>
      <c r="Q709" s="33" t="str">
        <f>_xlfn.XLOOKUP(A:A,'Hospital details'!A:A,'Hospital details'!F:F)</f>
        <v>tier - 2</v>
      </c>
      <c r="R709" s="33" t="str">
        <f>_xlfn.XLOOKUP(Healthcare!A:A,'Hospital details'!A:A,'Hospital details'!G:G)</f>
        <v>R1026</v>
      </c>
      <c r="S709" s="36">
        <f>_xlfn.XLOOKUP(A:A,'Hospital details'!A:A,'Hospital details'!H:H)</f>
        <v>50</v>
      </c>
      <c r="T709" s="8"/>
    </row>
    <row r="710" spans="1:20" ht="18" x14ac:dyDescent="0.35">
      <c r="A710" s="37" t="s">
        <v>714</v>
      </c>
      <c r="B710" s="31" t="str" cm="1">
        <f t="array" ref="B710">_xlfn.XLOOKUP(_xlfn.SINGLE(A:A),'Customer Name'!A:A,Table14_3[[#All],[Title]])</f>
        <v>Mr</v>
      </c>
      <c r="C710" s="32" t="str" cm="1">
        <f t="array" ref="C710">_xlfn.XLOOKUP(_xlfn.SINGLE(A:A),'Customer Name'!A:A,Table14_3[[#All],[First Name]])</f>
        <v>Sally</v>
      </c>
      <c r="D710" s="32" t="str" cm="1">
        <f t="array" ref="D710">_xlfn.XLOOKUP(_xlfn.SINGLE(A:A),'Customer Name'!A:A,Table14_3[[#All],[Last Name]])</f>
        <v>Dupere</v>
      </c>
      <c r="E710" s="32">
        <f>_xlfn.XLOOKUP(A:A,'Medical Examination'!A:A,'Medical Examination'!B:B)</f>
        <v>40.880000000000003</v>
      </c>
      <c r="F710" s="32">
        <f>_xlfn.XLOOKUP(A:A,'Medical Examination'!A:A,'Medical Examination'!C:C)</f>
        <v>7.65</v>
      </c>
      <c r="G710" s="33" t="str">
        <f>_xlfn.XLOOKUP(A:A,'Medical Examination'!A:A,'Medical Examination'!D:D)</f>
        <v>No</v>
      </c>
      <c r="H710" s="33" t="str">
        <f>_xlfn.XLOOKUP(A:A,'Medical Examination'!A:A,'Medical Examination'!E:E)</f>
        <v>No</v>
      </c>
      <c r="I710" s="33" t="str">
        <f>_xlfn.XLOOKUP(A:A,'Medical Examination'!A:A,'Medical Examination'!F:F)</f>
        <v>No</v>
      </c>
      <c r="J710" s="33">
        <f>_xlfn.XLOOKUP(A:A,'Medical Examination'!A:A,'Medical Examination'!G:G)</f>
        <v>0</v>
      </c>
      <c r="K710" s="33" t="str">
        <f>_xlfn.XLOOKUP(A:A,'Medical Examination'!A:A,'Medical Examination'!H:H)</f>
        <v>No</v>
      </c>
      <c r="L710" s="32" t="str">
        <f>_xlfn.XLOOKUP(A:A,'Medical Examination'!A:A,'Medical Examination'!I:I)</f>
        <v>Obesity</v>
      </c>
      <c r="M710" s="31" t="str">
        <f>_xlfn.XLOOKUP(A:A,'Medical Examination'!A:A,'Medical Examination'!J:J)</f>
        <v>Diabetic</v>
      </c>
      <c r="N710" s="34">
        <f>_xlfn.XLOOKUP(Healthcare!A:A,Table4_2[Customer ID],Table4_2[Date of Birth])</f>
        <v>27389</v>
      </c>
      <c r="O710" s="35">
        <f>_xlfn.XLOOKUP(A:A,Table4_2[Customer ID],Table4_2[Charges])</f>
        <v>14256.79</v>
      </c>
      <c r="P710" s="33" t="str">
        <f>_xlfn.XLOOKUP(A:A,Table4_2[Customer ID],Table4_2[Hospital tier])</f>
        <v>tier - 2</v>
      </c>
      <c r="Q710" s="33" t="str">
        <f>_xlfn.XLOOKUP(A:A,'Hospital details'!A:A,'Hospital details'!F:F)</f>
        <v>tier - 2</v>
      </c>
      <c r="R710" s="33" t="str">
        <f>_xlfn.XLOOKUP(Healthcare!A:A,'Hospital details'!A:A,'Hospital details'!G:G)</f>
        <v>R1026</v>
      </c>
      <c r="S710" s="36">
        <f>_xlfn.XLOOKUP(A:A,'Hospital details'!A:A,'Hospital details'!H:H)</f>
        <v>48</v>
      </c>
      <c r="T710" s="8"/>
    </row>
    <row r="711" spans="1:20" ht="18" x14ac:dyDescent="0.35">
      <c r="A711" s="37" t="s">
        <v>715</v>
      </c>
      <c r="B711" s="31" t="str" cm="1">
        <f t="array" ref="B711">_xlfn.XLOOKUP(_xlfn.SINGLE(A:A),'Customer Name'!A:A,Table14_3[[#All],[Title]])</f>
        <v>Ms</v>
      </c>
      <c r="C711" s="32" t="str" cm="1">
        <f t="array" ref="C711">_xlfn.XLOOKUP(_xlfn.SINGLE(A:A),'Customer Name'!A:A,Table14_3[[#All],[First Name]])</f>
        <v>Meaghan J</v>
      </c>
      <c r="D711" s="32" t="str" cm="1">
        <f t="array" ref="D711">_xlfn.XLOOKUP(_xlfn.SINGLE(A:A),'Customer Name'!A:A,Table14_3[[#All],[Last Name]])</f>
        <v>Iandolo</v>
      </c>
      <c r="E711" s="32">
        <f>_xlfn.XLOOKUP(A:A,'Medical Examination'!A:A,'Medical Examination'!B:B)</f>
        <v>26.22</v>
      </c>
      <c r="F711" s="32">
        <f>_xlfn.XLOOKUP(A:A,'Medical Examination'!A:A,'Medical Examination'!C:C)</f>
        <v>5.37</v>
      </c>
      <c r="G711" s="33" t="str">
        <f>_xlfn.XLOOKUP(A:A,'Medical Examination'!A:A,'Medical Examination'!D:D)</f>
        <v>yes</v>
      </c>
      <c r="H711" s="33" t="str">
        <f>_xlfn.XLOOKUP(A:A,'Medical Examination'!A:A,'Medical Examination'!E:E)</f>
        <v>No</v>
      </c>
      <c r="I711" s="33" t="str">
        <f>_xlfn.XLOOKUP(A:A,'Medical Examination'!A:A,'Medical Examination'!F:F)</f>
        <v>No</v>
      </c>
      <c r="J711" s="33">
        <f>_xlfn.XLOOKUP(A:A,'Medical Examination'!A:A,'Medical Examination'!G:G)</f>
        <v>2</v>
      </c>
      <c r="K711" s="33" t="str">
        <f>_xlfn.XLOOKUP(A:A,'Medical Examination'!A:A,'Medical Examination'!H:H)</f>
        <v>No</v>
      </c>
      <c r="L711" s="32" t="str">
        <f>_xlfn.XLOOKUP(A:A,'Medical Examination'!A:A,'Medical Examination'!I:I)</f>
        <v>Overweight</v>
      </c>
      <c r="M711" s="31" t="str">
        <f>_xlfn.XLOOKUP(A:A,'Medical Examination'!A:A,'Medical Examination'!J:J)</f>
        <v>Normal</v>
      </c>
      <c r="N711" s="34">
        <f>_xlfn.XLOOKUP(Healthcare!A:A,Table4_2[Customer ID],Table4_2[Date of Birth])</f>
        <v>21862</v>
      </c>
      <c r="O711" s="35">
        <f>_xlfn.XLOOKUP(A:A,Table4_2[Customer ID],Table4_2[Charges])</f>
        <v>14256.19</v>
      </c>
      <c r="P711" s="33" t="str">
        <f>_xlfn.XLOOKUP(A:A,Table4_2[Customer ID],Table4_2[Hospital tier])</f>
        <v>tier - 2</v>
      </c>
      <c r="Q711" s="33" t="str">
        <f>_xlfn.XLOOKUP(A:A,'Hospital details'!A:A,'Hospital details'!F:F)</f>
        <v>tier - 3</v>
      </c>
      <c r="R711" s="33" t="str">
        <f>_xlfn.XLOOKUP(Healthcare!A:A,'Hospital details'!A:A,'Hospital details'!G:G)</f>
        <v>R1012</v>
      </c>
      <c r="S711" s="36">
        <f>_xlfn.XLOOKUP(A:A,'Hospital details'!A:A,'Hospital details'!H:H)</f>
        <v>63</v>
      </c>
      <c r="T711" s="8"/>
    </row>
    <row r="712" spans="1:20" ht="18" x14ac:dyDescent="0.35">
      <c r="A712" s="37" t="s">
        <v>716</v>
      </c>
      <c r="B712" s="31" t="str" cm="1">
        <f t="array" ref="B712">_xlfn.XLOOKUP(_xlfn.SINGLE(A:A),'Customer Name'!A:A,Table14_3[[#All],[Title]])</f>
        <v>Mr</v>
      </c>
      <c r="C712" s="32" t="str" cm="1">
        <f t="array" ref="C712">_xlfn.XLOOKUP(_xlfn.SINGLE(A:A),'Customer Name'!A:A,Table14_3[[#All],[First Name]])</f>
        <v>Rina</v>
      </c>
      <c r="D712" s="32" t="str" cm="1">
        <f t="array" ref="D712">_xlfn.XLOOKUP(_xlfn.SINGLE(A:A),'Customer Name'!A:A,Table14_3[[#All],[Last Name]])</f>
        <v>Ito</v>
      </c>
      <c r="E712" s="32">
        <f>_xlfn.XLOOKUP(A:A,'Medical Examination'!A:A,'Medical Examination'!B:B)</f>
        <v>25.08</v>
      </c>
      <c r="F712" s="32">
        <f>_xlfn.XLOOKUP(A:A,'Medical Examination'!A:A,'Medical Examination'!C:C)</f>
        <v>5.75</v>
      </c>
      <c r="G712" s="33" t="str">
        <f>_xlfn.XLOOKUP(A:A,'Medical Examination'!A:A,'Medical Examination'!D:D)</f>
        <v>yes</v>
      </c>
      <c r="H712" s="33" t="str">
        <f>_xlfn.XLOOKUP(A:A,'Medical Examination'!A:A,'Medical Examination'!E:E)</f>
        <v>No</v>
      </c>
      <c r="I712" s="33" t="str">
        <f>_xlfn.XLOOKUP(A:A,'Medical Examination'!A:A,'Medical Examination'!F:F)</f>
        <v>No</v>
      </c>
      <c r="J712" s="33">
        <f>_xlfn.XLOOKUP(A:A,'Medical Examination'!A:A,'Medical Examination'!G:G)</f>
        <v>2</v>
      </c>
      <c r="K712" s="33" t="str">
        <f>_xlfn.XLOOKUP(A:A,'Medical Examination'!A:A,'Medical Examination'!H:H)</f>
        <v>No</v>
      </c>
      <c r="L712" s="32" t="str">
        <f>_xlfn.XLOOKUP(A:A,'Medical Examination'!A:A,'Medical Examination'!I:I)</f>
        <v>Overweight</v>
      </c>
      <c r="M712" s="31" t="str">
        <f>_xlfn.XLOOKUP(A:A,'Medical Examination'!A:A,'Medical Examination'!J:J)</f>
        <v>Prediabetic</v>
      </c>
      <c r="N712" s="34">
        <f>_xlfn.XLOOKUP(Healthcare!A:A,Table4_2[Customer ID],Table4_2[Date of Birth])</f>
        <v>21833</v>
      </c>
      <c r="O712" s="35">
        <f>_xlfn.XLOOKUP(A:A,Table4_2[Customer ID],Table4_2[Charges])</f>
        <v>14254.61</v>
      </c>
      <c r="P712" s="33" t="str">
        <f>_xlfn.XLOOKUP(A:A,Table4_2[Customer ID],Table4_2[Hospital tier])</f>
        <v>tier - 2</v>
      </c>
      <c r="Q712" s="33" t="str">
        <f>_xlfn.XLOOKUP(A:A,'Hospital details'!A:A,'Hospital details'!F:F)</f>
        <v>tier - 1</v>
      </c>
      <c r="R712" s="33" t="str">
        <f>_xlfn.XLOOKUP(Healthcare!A:A,'Hospital details'!A:A,'Hospital details'!G:G)</f>
        <v>R1012</v>
      </c>
      <c r="S712" s="36">
        <f>_xlfn.XLOOKUP(A:A,'Hospital details'!A:A,'Hospital details'!H:H)</f>
        <v>63</v>
      </c>
      <c r="T712" s="8"/>
    </row>
    <row r="713" spans="1:20" ht="18" x14ac:dyDescent="0.35">
      <c r="A713" s="37" t="s">
        <v>717</v>
      </c>
      <c r="B713" s="31" t="str" cm="1">
        <f t="array" ref="B713">_xlfn.XLOOKUP(_xlfn.SINGLE(A:A),'Customer Name'!A:A,Table14_3[[#All],[Title]])</f>
        <v>Mr</v>
      </c>
      <c r="C713" s="32" t="str" cm="1">
        <f t="array" ref="C713">_xlfn.XLOOKUP(_xlfn.SINGLE(A:A),'Customer Name'!A:A,Table14_3[[#All],[First Name]])</f>
        <v>Kristin P</v>
      </c>
      <c r="D713" s="32" t="str" cm="1">
        <f t="array" ref="D713">_xlfn.XLOOKUP(_xlfn.SINGLE(A:A),'Customer Name'!A:A,Table14_3[[#All],[Last Name]])</f>
        <v>Barry</v>
      </c>
      <c r="E713" s="32">
        <f>_xlfn.XLOOKUP(A:A,'Medical Examination'!A:A,'Medical Examination'!B:B)</f>
        <v>39.1</v>
      </c>
      <c r="F713" s="32">
        <f>_xlfn.XLOOKUP(A:A,'Medical Examination'!A:A,'Medical Examination'!C:C)</f>
        <v>6.79</v>
      </c>
      <c r="G713" s="33" t="str">
        <f>_xlfn.XLOOKUP(A:A,'Medical Examination'!A:A,'Medical Examination'!D:D)</f>
        <v>yes</v>
      </c>
      <c r="H713" s="33" t="str">
        <f>_xlfn.XLOOKUP(A:A,'Medical Examination'!A:A,'Medical Examination'!E:E)</f>
        <v>No</v>
      </c>
      <c r="I713" s="33" t="str">
        <f>_xlfn.XLOOKUP(A:A,'Medical Examination'!A:A,'Medical Examination'!F:F)</f>
        <v>No</v>
      </c>
      <c r="J713" s="33">
        <f>_xlfn.XLOOKUP(A:A,'Medical Examination'!A:A,'Medical Examination'!G:G)</f>
        <v>2</v>
      </c>
      <c r="K713" s="33" t="str">
        <f>_xlfn.XLOOKUP(A:A,'Medical Examination'!A:A,'Medical Examination'!H:H)</f>
        <v>No</v>
      </c>
      <c r="L713" s="32" t="str">
        <f>_xlfn.XLOOKUP(A:A,'Medical Examination'!A:A,'Medical Examination'!I:I)</f>
        <v>Obesity</v>
      </c>
      <c r="M713" s="31" t="str">
        <f>_xlfn.XLOOKUP(A:A,'Medical Examination'!A:A,'Medical Examination'!J:J)</f>
        <v>Diabetic</v>
      </c>
      <c r="N713" s="34">
        <f>_xlfn.XLOOKUP(Healthcare!A:A,Table4_2[Customer ID],Table4_2[Date of Birth])</f>
        <v>22549</v>
      </c>
      <c r="O713" s="35">
        <f>_xlfn.XLOOKUP(A:A,Table4_2[Customer ID],Table4_2[Charges])</f>
        <v>14235.07</v>
      </c>
      <c r="P713" s="33" t="str">
        <f>_xlfn.XLOOKUP(A:A,Table4_2[Customer ID],Table4_2[Hospital tier])</f>
        <v>tier - 2</v>
      </c>
      <c r="Q713" s="33" t="str">
        <f>_xlfn.XLOOKUP(A:A,'Hospital details'!A:A,'Hospital details'!F:F)</f>
        <v>tier - 1</v>
      </c>
      <c r="R713" s="33" t="str">
        <f>_xlfn.XLOOKUP(Healthcare!A:A,'Hospital details'!A:A,'Hospital details'!G:G)</f>
        <v>R1011</v>
      </c>
      <c r="S713" s="36">
        <f>_xlfn.XLOOKUP(A:A,'Hospital details'!A:A,'Hospital details'!H:H)</f>
        <v>61</v>
      </c>
      <c r="T713" s="8"/>
    </row>
    <row r="714" spans="1:20" ht="18" x14ac:dyDescent="0.35">
      <c r="A714" s="37" t="s">
        <v>718</v>
      </c>
      <c r="B714" s="31" t="str" cm="1">
        <f t="array" ref="B714">_xlfn.XLOOKUP(_xlfn.SINGLE(A:A),'Customer Name'!A:A,Table14_3[[#All],[Title]])</f>
        <v>Ms</v>
      </c>
      <c r="C714" s="32" t="str" cm="1">
        <f t="array" ref="C714">_xlfn.XLOOKUP(_xlfn.SINGLE(A:A),'Customer Name'!A:A,Table14_3[[#All],[First Name]])</f>
        <v>Albert</v>
      </c>
      <c r="D714" s="32" t="str" cm="1">
        <f t="array" ref="D714">_xlfn.XLOOKUP(_xlfn.SINGLE(A:A),'Customer Name'!A:A,Table14_3[[#All],[Last Name]])</f>
        <v>Boyce</v>
      </c>
      <c r="E714" s="32">
        <f>_xlfn.XLOOKUP(A:A,'Medical Examination'!A:A,'Medical Examination'!B:B)</f>
        <v>37.905000000000001</v>
      </c>
      <c r="F714" s="32">
        <f>_xlfn.XLOOKUP(A:A,'Medical Examination'!A:A,'Medical Examination'!C:C)</f>
        <v>7.03</v>
      </c>
      <c r="G714" s="33" t="str">
        <f>_xlfn.XLOOKUP(A:A,'Medical Examination'!A:A,'Medical Examination'!D:D)</f>
        <v>No</v>
      </c>
      <c r="H714" s="33" t="str">
        <f>_xlfn.XLOOKUP(A:A,'Medical Examination'!A:A,'Medical Examination'!E:E)</f>
        <v>No</v>
      </c>
      <c r="I714" s="33" t="str">
        <f>_xlfn.XLOOKUP(A:A,'Medical Examination'!A:A,'Medical Examination'!F:F)</f>
        <v>No</v>
      </c>
      <c r="J714" s="33">
        <f>_xlfn.XLOOKUP(A:A,'Medical Examination'!A:A,'Medical Examination'!G:G)</f>
        <v>3</v>
      </c>
      <c r="K714" s="33" t="str">
        <f>_xlfn.XLOOKUP(A:A,'Medical Examination'!A:A,'Medical Examination'!H:H)</f>
        <v>No</v>
      </c>
      <c r="L714" s="32" t="str">
        <f>_xlfn.XLOOKUP(A:A,'Medical Examination'!A:A,'Medical Examination'!I:I)</f>
        <v>Obesity</v>
      </c>
      <c r="M714" s="31" t="str">
        <f>_xlfn.XLOOKUP(A:A,'Medical Examination'!A:A,'Medical Examination'!J:J)</f>
        <v>Diabetic</v>
      </c>
      <c r="N714" s="34">
        <f>_xlfn.XLOOKUP(Healthcare!A:A,Table4_2[Customer ID],Table4_2[Date of Birth])</f>
        <v>21449</v>
      </c>
      <c r="O714" s="35">
        <f>_xlfn.XLOOKUP(A:A,Table4_2[Customer ID],Table4_2[Charges])</f>
        <v>14210.54</v>
      </c>
      <c r="P714" s="33" t="str">
        <f>_xlfn.XLOOKUP(A:A,Table4_2[Customer ID],Table4_2[Hospital tier])</f>
        <v>tier - 2</v>
      </c>
      <c r="Q714" s="33" t="str">
        <f>_xlfn.XLOOKUP(A:A,'Hospital details'!A:A,'Hospital details'!F:F)</f>
        <v>tier - 2</v>
      </c>
      <c r="R714" s="33" t="str">
        <f>_xlfn.XLOOKUP(Healthcare!A:A,'Hospital details'!A:A,'Hospital details'!G:G)</f>
        <v>R1012</v>
      </c>
      <c r="S714" s="36">
        <f>_xlfn.XLOOKUP(A:A,'Hospital details'!A:A,'Hospital details'!H:H)</f>
        <v>64</v>
      </c>
      <c r="T714" s="8"/>
    </row>
    <row r="715" spans="1:20" ht="18" x14ac:dyDescent="0.35">
      <c r="A715" s="37" t="s">
        <v>719</v>
      </c>
      <c r="B715" s="31" t="str" cm="1">
        <f t="array" ref="B715">_xlfn.XLOOKUP(_xlfn.SINGLE(A:A),'Customer Name'!A:A,Table14_3[[#All],[Title]])</f>
        <v>Ms</v>
      </c>
      <c r="C715" s="32" t="str" cm="1">
        <f t="array" ref="C715">_xlfn.XLOOKUP(_xlfn.SINGLE(A:A),'Customer Name'!A:A,Table14_3[[#All],[First Name]])</f>
        <v>Ashley</v>
      </c>
      <c r="D715" s="32" t="str" cm="1">
        <f t="array" ref="D715">_xlfn.XLOOKUP(_xlfn.SINGLE(A:A),'Customer Name'!A:A,Table14_3[[#All],[Last Name]])</f>
        <v>Lin</v>
      </c>
      <c r="E715" s="32">
        <f>_xlfn.XLOOKUP(A:A,'Medical Examination'!A:A,'Medical Examination'!B:B)</f>
        <v>43.35</v>
      </c>
      <c r="F715" s="32">
        <f>_xlfn.XLOOKUP(A:A,'Medical Examination'!A:A,'Medical Examination'!C:C)</f>
        <v>5.41</v>
      </c>
      <c r="G715" s="33" t="str">
        <f>_xlfn.XLOOKUP(A:A,'Medical Examination'!A:A,'Medical Examination'!D:D)</f>
        <v>yes</v>
      </c>
      <c r="H715" s="33" t="str">
        <f>_xlfn.XLOOKUP(A:A,'Medical Examination'!A:A,'Medical Examination'!E:E)</f>
        <v>No</v>
      </c>
      <c r="I715" s="33" t="str">
        <f>_xlfn.XLOOKUP(A:A,'Medical Examination'!A:A,'Medical Examination'!F:F)</f>
        <v>Yes</v>
      </c>
      <c r="J715" s="33">
        <f>_xlfn.XLOOKUP(A:A,'Medical Examination'!A:A,'Medical Examination'!G:G)</f>
        <v>1</v>
      </c>
      <c r="K715" s="33" t="str">
        <f>_xlfn.XLOOKUP(A:A,'Medical Examination'!A:A,'Medical Examination'!H:H)</f>
        <v>No</v>
      </c>
      <c r="L715" s="32" t="str">
        <f>_xlfn.XLOOKUP(A:A,'Medical Examination'!A:A,'Medical Examination'!I:I)</f>
        <v>Obesity</v>
      </c>
      <c r="M715" s="31" t="str">
        <f>_xlfn.XLOOKUP(A:A,'Medical Examination'!A:A,'Medical Examination'!J:J)</f>
        <v>Normal</v>
      </c>
      <c r="N715" s="34">
        <f>_xlfn.XLOOKUP(Healthcare!A:A,Table4_2[Customer ID],Table4_2[Date of Birth])</f>
        <v>30637</v>
      </c>
      <c r="O715" s="35">
        <f>_xlfn.XLOOKUP(A:A,Table4_2[Customer ID],Table4_2[Charges])</f>
        <v>14209.4</v>
      </c>
      <c r="P715" s="33" t="str">
        <f>_xlfn.XLOOKUP(A:A,Table4_2[Customer ID],Table4_2[Hospital tier])</f>
        <v>tier - 2</v>
      </c>
      <c r="Q715" s="33" t="str">
        <f>_xlfn.XLOOKUP(A:A,'Hospital details'!A:A,'Hospital details'!F:F)</f>
        <v>tier - 1</v>
      </c>
      <c r="R715" s="33" t="str">
        <f>_xlfn.XLOOKUP(Healthcare!A:A,'Hospital details'!A:A,'Hospital details'!G:G)</f>
        <v>R1026</v>
      </c>
      <c r="S715" s="36">
        <f>_xlfn.XLOOKUP(A:A,'Hospital details'!A:A,'Hospital details'!H:H)</f>
        <v>39</v>
      </c>
      <c r="T715" s="8"/>
    </row>
    <row r="716" spans="1:20" ht="18" x14ac:dyDescent="0.35">
      <c r="A716" s="37" t="s">
        <v>720</v>
      </c>
      <c r="B716" s="31" t="str" cm="1">
        <f t="array" ref="B716">_xlfn.XLOOKUP(_xlfn.SINGLE(A:A),'Customer Name'!A:A,Table14_3[[#All],[Title]])</f>
        <v>Mr</v>
      </c>
      <c r="C716" s="32" t="str" cm="1">
        <f t="array" ref="C716">_xlfn.XLOOKUP(_xlfn.SINGLE(A:A),'Customer Name'!A:A,Table14_3[[#All],[First Name]])</f>
        <v>Shannon L</v>
      </c>
      <c r="D716" s="32" t="str" cm="1">
        <f t="array" ref="D716">_xlfn.XLOOKUP(_xlfn.SINGLE(A:A),'Customer Name'!A:A,Table14_3[[#All],[Last Name]])</f>
        <v>Smith</v>
      </c>
      <c r="E716" s="32">
        <f>_xlfn.XLOOKUP(A:A,'Medical Examination'!A:A,'Medical Examination'!B:B)</f>
        <v>36.15</v>
      </c>
      <c r="F716" s="32">
        <f>_xlfn.XLOOKUP(A:A,'Medical Examination'!A:A,'Medical Examination'!C:C)</f>
        <v>8.0500000000000007</v>
      </c>
      <c r="G716" s="33" t="str">
        <f>_xlfn.XLOOKUP(A:A,'Medical Examination'!A:A,'Medical Examination'!D:D)</f>
        <v>No</v>
      </c>
      <c r="H716" s="33" t="str">
        <f>_xlfn.XLOOKUP(A:A,'Medical Examination'!A:A,'Medical Examination'!E:E)</f>
        <v>No</v>
      </c>
      <c r="I716" s="33" t="str">
        <f>_xlfn.XLOOKUP(A:A,'Medical Examination'!A:A,'Medical Examination'!F:F)</f>
        <v>No</v>
      </c>
      <c r="J716" s="33">
        <f>_xlfn.XLOOKUP(A:A,'Medical Examination'!A:A,'Medical Examination'!G:G)</f>
        <v>0</v>
      </c>
      <c r="K716" s="33" t="str">
        <f>_xlfn.XLOOKUP(A:A,'Medical Examination'!A:A,'Medical Examination'!H:H)</f>
        <v>No</v>
      </c>
      <c r="L716" s="32" t="str">
        <f>_xlfn.XLOOKUP(A:A,'Medical Examination'!A:A,'Medical Examination'!I:I)</f>
        <v>Obesity</v>
      </c>
      <c r="M716" s="31" t="str">
        <f>_xlfn.XLOOKUP(A:A,'Medical Examination'!A:A,'Medical Examination'!J:J)</f>
        <v>Diabetic</v>
      </c>
      <c r="N716" s="34">
        <f>_xlfn.XLOOKUP(Healthcare!A:A,Table4_2[Customer ID],Table4_2[Date of Birth])</f>
        <v>25197</v>
      </c>
      <c r="O716" s="35">
        <f>_xlfn.XLOOKUP(A:A,Table4_2[Customer ID],Table4_2[Charges])</f>
        <v>14193.55</v>
      </c>
      <c r="P716" s="33" t="str">
        <f>_xlfn.XLOOKUP(A:A,Table4_2[Customer ID],Table4_2[Hospital tier])</f>
        <v>tier - 2</v>
      </c>
      <c r="Q716" s="33" t="str">
        <f>_xlfn.XLOOKUP(A:A,'Hospital details'!A:A,'Hospital details'!F:F)</f>
        <v>tier - 1</v>
      </c>
      <c r="R716" s="33" t="str">
        <f>_xlfn.XLOOKUP(Healthcare!A:A,'Hospital details'!A:A,'Hospital details'!G:G)</f>
        <v>R1026</v>
      </c>
      <c r="S716" s="36">
        <f>_xlfn.XLOOKUP(A:A,'Hospital details'!A:A,'Hospital details'!H:H)</f>
        <v>54</v>
      </c>
      <c r="T716" s="8"/>
    </row>
    <row r="717" spans="1:20" ht="18" x14ac:dyDescent="0.35">
      <c r="A717" s="37" t="s">
        <v>721</v>
      </c>
      <c r="B717" s="31" t="str" cm="1">
        <f t="array" ref="B717">_xlfn.XLOOKUP(_xlfn.SINGLE(A:A),'Customer Name'!A:A,Table14_3[[#All],[Title]])</f>
        <v>Mr</v>
      </c>
      <c r="C717" s="32" t="str" cm="1">
        <f t="array" ref="C717">_xlfn.XLOOKUP(_xlfn.SINGLE(A:A),'Customer Name'!A:A,Table14_3[[#All],[First Name]])</f>
        <v>Amy B</v>
      </c>
      <c r="D717" s="32" t="str" cm="1">
        <f t="array" ref="D717">_xlfn.XLOOKUP(_xlfn.SINGLE(A:A),'Customer Name'!A:A,Table14_3[[#All],[Last Name]])</f>
        <v>Nalven</v>
      </c>
      <c r="E717" s="32">
        <f>_xlfn.XLOOKUP(A:A,'Medical Examination'!A:A,'Medical Examination'!B:B)</f>
        <v>44.98</v>
      </c>
      <c r="F717" s="32">
        <f>_xlfn.XLOOKUP(A:A,'Medical Examination'!A:A,'Medical Examination'!C:C)</f>
        <v>5.94</v>
      </c>
      <c r="G717" s="33" t="str">
        <f>_xlfn.XLOOKUP(A:A,'Medical Examination'!A:A,'Medical Examination'!D:D)</f>
        <v>No</v>
      </c>
      <c r="H717" s="33" t="str">
        <f>_xlfn.XLOOKUP(A:A,'Medical Examination'!A:A,'Medical Examination'!E:E)</f>
        <v>No</v>
      </c>
      <c r="I717" s="33" t="str">
        <f>_xlfn.XLOOKUP(A:A,'Medical Examination'!A:A,'Medical Examination'!F:F)</f>
        <v>No</v>
      </c>
      <c r="J717" s="33">
        <f>_xlfn.XLOOKUP(A:A,'Medical Examination'!A:A,'Medical Examination'!G:G)</f>
        <v>1</v>
      </c>
      <c r="K717" s="33" t="str">
        <f>_xlfn.XLOOKUP(A:A,'Medical Examination'!A:A,'Medical Examination'!H:H)</f>
        <v>No</v>
      </c>
      <c r="L717" s="32" t="str">
        <f>_xlfn.XLOOKUP(A:A,'Medical Examination'!A:A,'Medical Examination'!I:I)</f>
        <v>Obesity</v>
      </c>
      <c r="M717" s="31" t="str">
        <f>_xlfn.XLOOKUP(A:A,'Medical Examination'!A:A,'Medical Examination'!J:J)</f>
        <v>Prediabetic</v>
      </c>
      <c r="N717" s="34">
        <f>_xlfn.XLOOKUP(Healthcare!A:A,Table4_2[Customer ID],Table4_2[Date of Birth])</f>
        <v>30870</v>
      </c>
      <c r="O717" s="35">
        <f>_xlfn.XLOOKUP(A:A,Table4_2[Customer ID],Table4_2[Charges])</f>
        <v>14152.46</v>
      </c>
      <c r="P717" s="33" t="str">
        <f>_xlfn.XLOOKUP(A:A,Table4_2[Customer ID],Table4_2[Hospital tier])</f>
        <v>tier - 2</v>
      </c>
      <c r="Q717" s="33" t="str">
        <f>_xlfn.XLOOKUP(A:A,'Hospital details'!A:A,'Hospital details'!F:F)</f>
        <v>tier - 1</v>
      </c>
      <c r="R717" s="33" t="str">
        <f>_xlfn.XLOOKUP(Healthcare!A:A,'Hospital details'!A:A,'Hospital details'!G:G)</f>
        <v>R1012</v>
      </c>
      <c r="S717" s="36">
        <f>_xlfn.XLOOKUP(A:A,'Hospital details'!A:A,'Hospital details'!H:H)</f>
        <v>38</v>
      </c>
      <c r="T717" s="8"/>
    </row>
    <row r="718" spans="1:20" ht="18" x14ac:dyDescent="0.35">
      <c r="A718" s="37" t="s">
        <v>722</v>
      </c>
      <c r="B718" s="31" t="str" cm="1">
        <f t="array" ref="B718">_xlfn.XLOOKUP(_xlfn.SINGLE(A:A),'Customer Name'!A:A,Table14_3[[#All],[Title]])</f>
        <v>Ms</v>
      </c>
      <c r="C718" s="32" t="str" cm="1">
        <f t="array" ref="C718">_xlfn.XLOOKUP(_xlfn.SINGLE(A:A),'Customer Name'!A:A,Table14_3[[#All],[First Name]])</f>
        <v>A Danielle</v>
      </c>
      <c r="D718" s="32" t="str" cm="1">
        <f t="array" ref="D718">_xlfn.XLOOKUP(_xlfn.SINGLE(A:A),'Customer Name'!A:A,Table14_3[[#All],[Last Name]])</f>
        <v>Bourgeois</v>
      </c>
      <c r="E718" s="32">
        <f>_xlfn.XLOOKUP(A:A,'Medical Examination'!A:A,'Medical Examination'!B:B)</f>
        <v>38.28</v>
      </c>
      <c r="F718" s="32">
        <f>_xlfn.XLOOKUP(A:A,'Medical Examination'!A:A,'Medical Examination'!C:C)</f>
        <v>5.51</v>
      </c>
      <c r="G718" s="33" t="str">
        <f>_xlfn.XLOOKUP(A:A,'Medical Examination'!A:A,'Medical Examination'!D:D)</f>
        <v>No</v>
      </c>
      <c r="H718" s="33" t="str">
        <f>_xlfn.XLOOKUP(A:A,'Medical Examination'!A:A,'Medical Examination'!E:E)</f>
        <v>yes</v>
      </c>
      <c r="I718" s="33" t="str">
        <f>_xlfn.XLOOKUP(A:A,'Medical Examination'!A:A,'Medical Examination'!F:F)</f>
        <v>No</v>
      </c>
      <c r="J718" s="33">
        <f>_xlfn.XLOOKUP(A:A,'Medical Examination'!A:A,'Medical Examination'!G:G)</f>
        <v>1</v>
      </c>
      <c r="K718" s="33" t="str">
        <f>_xlfn.XLOOKUP(A:A,'Medical Examination'!A:A,'Medical Examination'!H:H)</f>
        <v>No</v>
      </c>
      <c r="L718" s="32" t="str">
        <f>_xlfn.XLOOKUP(A:A,'Medical Examination'!A:A,'Medical Examination'!I:I)</f>
        <v>Obesity</v>
      </c>
      <c r="M718" s="31" t="str">
        <f>_xlfn.XLOOKUP(A:A,'Medical Examination'!A:A,'Medical Examination'!J:J)</f>
        <v>Normal</v>
      </c>
      <c r="N718" s="34">
        <f>_xlfn.XLOOKUP(Healthcare!A:A,Table4_2[Customer ID],Table4_2[Date of Birth])</f>
        <v>38174</v>
      </c>
      <c r="O718" s="35">
        <f>_xlfn.XLOOKUP(A:A,Table4_2[Customer ID],Table4_2[Charges])</f>
        <v>14133.04</v>
      </c>
      <c r="P718" s="33" t="str">
        <f>_xlfn.XLOOKUP(A:A,Table4_2[Customer ID],Table4_2[Hospital tier])</f>
        <v>tier - 2</v>
      </c>
      <c r="Q718" s="33" t="str">
        <f>_xlfn.XLOOKUP(A:A,'Hospital details'!A:A,'Hospital details'!F:F)</f>
        <v>tier - 3</v>
      </c>
      <c r="R718" s="33" t="str">
        <f>_xlfn.XLOOKUP(Healthcare!A:A,'Hospital details'!A:A,'Hospital details'!G:G)</f>
        <v>R1013</v>
      </c>
      <c r="S718" s="36">
        <f>_xlfn.XLOOKUP(A:A,'Hospital details'!A:A,'Hospital details'!H:H)</f>
        <v>18</v>
      </c>
      <c r="T718" s="8"/>
    </row>
    <row r="719" spans="1:20" ht="18" x14ac:dyDescent="0.35">
      <c r="A719" s="37" t="s">
        <v>723</v>
      </c>
      <c r="B719" s="31" t="str" cm="1">
        <f t="array" ref="B719">_xlfn.XLOOKUP(_xlfn.SINGLE(A:A),'Customer Name'!A:A,Table14_3[[#All],[Title]])</f>
        <v>Mr</v>
      </c>
      <c r="C719" s="32" t="str" cm="1">
        <f t="array" ref="C719">_xlfn.XLOOKUP(_xlfn.SINGLE(A:A),'Customer Name'!A:A,Table14_3[[#All],[First Name]])</f>
        <v>Conrad F</v>
      </c>
      <c r="D719" s="32" t="str" cm="1">
        <f t="array" ref="D719">_xlfn.XLOOKUP(_xlfn.SINGLE(A:A),'Customer Name'!A:A,Table14_3[[#All],[Last Name]])</f>
        <v>Orloff</v>
      </c>
      <c r="E719" s="32">
        <f>_xlfn.XLOOKUP(A:A,'Medical Examination'!A:A,'Medical Examination'!B:B)</f>
        <v>32.299999999999997</v>
      </c>
      <c r="F719" s="32">
        <f>_xlfn.XLOOKUP(A:A,'Medical Examination'!A:A,'Medical Examination'!C:C)</f>
        <v>6.55</v>
      </c>
      <c r="G719" s="33" t="str">
        <f>_xlfn.XLOOKUP(A:A,'Medical Examination'!A:A,'Medical Examination'!D:D)</f>
        <v>yes</v>
      </c>
      <c r="H719" s="33" t="str">
        <f>_xlfn.XLOOKUP(A:A,'Medical Examination'!A:A,'Medical Examination'!E:E)</f>
        <v>No</v>
      </c>
      <c r="I719" s="33" t="str">
        <f>_xlfn.XLOOKUP(A:A,'Medical Examination'!A:A,'Medical Examination'!F:F)</f>
        <v>No</v>
      </c>
      <c r="J719" s="33">
        <f>_xlfn.XLOOKUP(A:A,'Medical Examination'!A:A,'Medical Examination'!G:G)</f>
        <v>2</v>
      </c>
      <c r="K719" s="33" t="str">
        <f>_xlfn.XLOOKUP(A:A,'Medical Examination'!A:A,'Medical Examination'!H:H)</f>
        <v>No</v>
      </c>
      <c r="L719" s="32" t="str">
        <f>_xlfn.XLOOKUP(A:A,'Medical Examination'!A:A,'Medical Examination'!I:I)</f>
        <v>Obesity</v>
      </c>
      <c r="M719" s="31" t="str">
        <f>_xlfn.XLOOKUP(A:A,'Medical Examination'!A:A,'Medical Examination'!J:J)</f>
        <v>Diabetic</v>
      </c>
      <c r="N719" s="34">
        <f>_xlfn.XLOOKUP(Healthcare!A:A,Table4_2[Customer ID],Table4_2[Date of Birth])</f>
        <v>22446</v>
      </c>
      <c r="O719" s="35">
        <f>_xlfn.XLOOKUP(A:A,Table4_2[Customer ID],Table4_2[Charges])</f>
        <v>14119.62</v>
      </c>
      <c r="P719" s="33" t="str">
        <f>_xlfn.XLOOKUP(A:A,Table4_2[Customer ID],Table4_2[Hospital tier])</f>
        <v>tier - 2</v>
      </c>
      <c r="Q719" s="33" t="str">
        <f>_xlfn.XLOOKUP(A:A,'Hospital details'!A:A,'Hospital details'!F:F)</f>
        <v>tier - 1</v>
      </c>
      <c r="R719" s="33" t="str">
        <f>_xlfn.XLOOKUP(Healthcare!A:A,'Hospital details'!A:A,'Hospital details'!G:G)</f>
        <v>R1012</v>
      </c>
      <c r="S719" s="36">
        <f>_xlfn.XLOOKUP(A:A,'Hospital details'!A:A,'Hospital details'!H:H)</f>
        <v>61</v>
      </c>
      <c r="T719" s="8"/>
    </row>
    <row r="720" spans="1:20" ht="18" x14ac:dyDescent="0.35">
      <c r="A720" s="37" t="s">
        <v>724</v>
      </c>
      <c r="B720" s="31" t="str" cm="1">
        <f t="array" ref="B720">_xlfn.XLOOKUP(_xlfn.SINGLE(A:A),'Customer Name'!A:A,Table14_3[[#All],[Title]])</f>
        <v>Mr</v>
      </c>
      <c r="C720" s="32" t="str" cm="1">
        <f t="array" ref="C720">_xlfn.XLOOKUP(_xlfn.SINGLE(A:A),'Customer Name'!A:A,Table14_3[[#All],[First Name]])</f>
        <v>Josh</v>
      </c>
      <c r="D720" s="32" t="str" cm="1">
        <f t="array" ref="D720">_xlfn.XLOOKUP(_xlfn.SINGLE(A:A),'Customer Name'!A:A,Table14_3[[#All],[Last Name]])</f>
        <v>Ramirez</v>
      </c>
      <c r="E720" s="32">
        <f>_xlfn.XLOOKUP(A:A,'Medical Examination'!A:A,'Medical Examination'!B:B)</f>
        <v>39.51</v>
      </c>
      <c r="F720" s="32">
        <f>_xlfn.XLOOKUP(A:A,'Medical Examination'!A:A,'Medical Examination'!C:C)</f>
        <v>5.79</v>
      </c>
      <c r="G720" s="33" t="str">
        <f>_xlfn.XLOOKUP(A:A,'Medical Examination'!A:A,'Medical Examination'!D:D)</f>
        <v>yes</v>
      </c>
      <c r="H720" s="33" t="str">
        <f>_xlfn.XLOOKUP(A:A,'Medical Examination'!A:A,'Medical Examination'!E:E)</f>
        <v>No</v>
      </c>
      <c r="I720" s="33" t="str">
        <f>_xlfn.XLOOKUP(A:A,'Medical Examination'!A:A,'Medical Examination'!F:F)</f>
        <v>No</v>
      </c>
      <c r="J720" s="33">
        <f>_xlfn.XLOOKUP(A:A,'Medical Examination'!A:A,'Medical Examination'!G:G)</f>
        <v>0</v>
      </c>
      <c r="K720" s="33" t="str">
        <f>_xlfn.XLOOKUP(A:A,'Medical Examination'!A:A,'Medical Examination'!H:H)</f>
        <v>No</v>
      </c>
      <c r="L720" s="32" t="str">
        <f>_xlfn.XLOOKUP(A:A,'Medical Examination'!A:A,'Medical Examination'!I:I)</f>
        <v>Obesity</v>
      </c>
      <c r="M720" s="31" t="str">
        <f>_xlfn.XLOOKUP(A:A,'Medical Examination'!A:A,'Medical Examination'!J:J)</f>
        <v>Prediabetic</v>
      </c>
      <c r="N720" s="34">
        <f>_xlfn.XLOOKUP(Healthcare!A:A,Table4_2[Customer ID],Table4_2[Date of Birth])</f>
        <v>28029</v>
      </c>
      <c r="O720" s="35">
        <f>_xlfn.XLOOKUP(A:A,Table4_2[Customer ID],Table4_2[Charges])</f>
        <v>14098.07</v>
      </c>
      <c r="P720" s="33" t="str">
        <f>_xlfn.XLOOKUP(A:A,Table4_2[Customer ID],Table4_2[Hospital tier])</f>
        <v>tier - 2</v>
      </c>
      <c r="Q720" s="33" t="str">
        <f>_xlfn.XLOOKUP(A:A,'Hospital details'!A:A,'Hospital details'!F:F)</f>
        <v>tier - 3</v>
      </c>
      <c r="R720" s="33" t="str">
        <f>_xlfn.XLOOKUP(Healthcare!A:A,'Hospital details'!A:A,'Hospital details'!G:G)</f>
        <v>R1023</v>
      </c>
      <c r="S720" s="36">
        <f>_xlfn.XLOOKUP(A:A,'Hospital details'!A:A,'Hospital details'!H:H)</f>
        <v>46</v>
      </c>
      <c r="T720" s="8"/>
    </row>
    <row r="721" spans="1:20" ht="18" x14ac:dyDescent="0.35">
      <c r="A721" s="37" t="s">
        <v>725</v>
      </c>
      <c r="B721" s="31" t="str" cm="1">
        <f t="array" ref="B721">_xlfn.XLOOKUP(_xlfn.SINGLE(A:A),'Customer Name'!A:A,Table14_3[[#All],[Title]])</f>
        <v>Ms</v>
      </c>
      <c r="C721" s="32" t="str" cm="1">
        <f t="array" ref="C721">_xlfn.XLOOKUP(_xlfn.SINGLE(A:A),'Customer Name'!A:A,Table14_3[[#All],[First Name]])</f>
        <v>Maxime</v>
      </c>
      <c r="D721" s="32" t="str" cm="1">
        <f t="array" ref="D721">_xlfn.XLOOKUP(_xlfn.SINGLE(A:A),'Customer Name'!A:A,Table14_3[[#All],[Last Name]])</f>
        <v>Fouquet</v>
      </c>
      <c r="E721" s="32">
        <f>_xlfn.XLOOKUP(A:A,'Medical Examination'!A:A,'Medical Examination'!B:B)</f>
        <v>50.46</v>
      </c>
      <c r="F721" s="32">
        <f>_xlfn.XLOOKUP(A:A,'Medical Examination'!A:A,'Medical Examination'!C:C)</f>
        <v>4.5599999999999996</v>
      </c>
      <c r="G721" s="33" t="str">
        <f>_xlfn.XLOOKUP(A:A,'Medical Examination'!A:A,'Medical Examination'!D:D)</f>
        <v>No</v>
      </c>
      <c r="H721" s="33" t="str">
        <f>_xlfn.XLOOKUP(A:A,'Medical Examination'!A:A,'Medical Examination'!E:E)</f>
        <v>No</v>
      </c>
      <c r="I721" s="33" t="str">
        <f>_xlfn.XLOOKUP(A:A,'Medical Examination'!A:A,'Medical Examination'!F:F)</f>
        <v>No</v>
      </c>
      <c r="J721" s="33">
        <f>_xlfn.XLOOKUP(A:A,'Medical Examination'!A:A,'Medical Examination'!G:G)</f>
        <v>0</v>
      </c>
      <c r="K721" s="33" t="str">
        <f>_xlfn.XLOOKUP(A:A,'Medical Examination'!A:A,'Medical Examination'!H:H)</f>
        <v>No</v>
      </c>
      <c r="L721" s="32" t="str">
        <f>_xlfn.XLOOKUP(A:A,'Medical Examination'!A:A,'Medical Examination'!I:I)</f>
        <v>Obesity</v>
      </c>
      <c r="M721" s="31" t="str">
        <f>_xlfn.XLOOKUP(A:A,'Medical Examination'!A:A,'Medical Examination'!J:J)</f>
        <v>Normal</v>
      </c>
      <c r="N721" s="34">
        <f>_xlfn.XLOOKUP(Healthcare!A:A,Table4_2[Customer ID],Table4_2[Date of Birth])</f>
        <v>33493</v>
      </c>
      <c r="O721" s="35">
        <f>_xlfn.XLOOKUP(A:A,Table4_2[Customer ID],Table4_2[Charges])</f>
        <v>14081.93</v>
      </c>
      <c r="P721" s="33" t="str">
        <f>_xlfn.XLOOKUP(A:A,Table4_2[Customer ID],Table4_2[Hospital tier])</f>
        <v>tier - 2</v>
      </c>
      <c r="Q721" s="33" t="str">
        <f>_xlfn.XLOOKUP(A:A,'Hospital details'!A:A,'Hospital details'!F:F)</f>
        <v>tier - 3</v>
      </c>
      <c r="R721" s="33" t="str">
        <f>_xlfn.XLOOKUP(Healthcare!A:A,'Hospital details'!A:A,'Hospital details'!G:G)</f>
        <v>R1012</v>
      </c>
      <c r="S721" s="36">
        <f>_xlfn.XLOOKUP(A:A,'Hospital details'!A:A,'Hospital details'!H:H)</f>
        <v>31</v>
      </c>
      <c r="T721" s="8"/>
    </row>
    <row r="722" spans="1:20" ht="18" x14ac:dyDescent="0.35">
      <c r="A722" s="37" t="s">
        <v>726</v>
      </c>
      <c r="B722" s="31" t="str" cm="1">
        <f t="array" ref="B722">_xlfn.XLOOKUP(_xlfn.SINGLE(A:A),'Customer Name'!A:A,Table14_3[[#All],[Title]])</f>
        <v>Mr</v>
      </c>
      <c r="C722" s="32" t="str" cm="1">
        <f t="array" ref="C722">_xlfn.XLOOKUP(_xlfn.SINGLE(A:A),'Customer Name'!A:A,Table14_3[[#All],[First Name]])</f>
        <v>Natalie</v>
      </c>
      <c r="D722" s="32" t="str" cm="1">
        <f t="array" ref="D722">_xlfn.XLOOKUP(_xlfn.SINGLE(A:A),'Customer Name'!A:A,Table14_3[[#All],[Last Name]])</f>
        <v>Mcphillips</v>
      </c>
      <c r="E722" s="32">
        <f>_xlfn.XLOOKUP(A:A,'Medical Examination'!A:A,'Medical Examination'!B:B)</f>
        <v>31.73</v>
      </c>
      <c r="F722" s="32">
        <f>_xlfn.XLOOKUP(A:A,'Medical Examination'!A:A,'Medical Examination'!C:C)</f>
        <v>7</v>
      </c>
      <c r="G722" s="33" t="str">
        <f>_xlfn.XLOOKUP(A:A,'Medical Examination'!A:A,'Medical Examination'!D:D)</f>
        <v>No</v>
      </c>
      <c r="H722" s="33" t="str">
        <f>_xlfn.XLOOKUP(A:A,'Medical Examination'!A:A,'Medical Examination'!E:E)</f>
        <v>No</v>
      </c>
      <c r="I722" s="33" t="str">
        <f>_xlfn.XLOOKUP(A:A,'Medical Examination'!A:A,'Medical Examination'!F:F)</f>
        <v>No</v>
      </c>
      <c r="J722" s="33">
        <f>_xlfn.XLOOKUP(A:A,'Medical Examination'!A:A,'Medical Examination'!G:G)</f>
        <v>0</v>
      </c>
      <c r="K722" s="33" t="str">
        <f>_xlfn.XLOOKUP(A:A,'Medical Examination'!A:A,'Medical Examination'!H:H)</f>
        <v>No</v>
      </c>
      <c r="L722" s="32" t="str">
        <f>_xlfn.XLOOKUP(A:A,'Medical Examination'!A:A,'Medical Examination'!I:I)</f>
        <v>Obesity</v>
      </c>
      <c r="M722" s="31" t="str">
        <f>_xlfn.XLOOKUP(A:A,'Medical Examination'!A:A,'Medical Examination'!J:J)</f>
        <v>Diabetic</v>
      </c>
      <c r="N722" s="34">
        <f>_xlfn.XLOOKUP(Healthcare!A:A,Table4_2[Customer ID],Table4_2[Date of Birth])</f>
        <v>22228</v>
      </c>
      <c r="O722" s="35">
        <f>_xlfn.XLOOKUP(A:A,Table4_2[Customer ID],Table4_2[Charges])</f>
        <v>14043.48</v>
      </c>
      <c r="P722" s="33" t="str">
        <f>_xlfn.XLOOKUP(A:A,Table4_2[Customer ID],Table4_2[Hospital tier])</f>
        <v>tier - 2</v>
      </c>
      <c r="Q722" s="33" t="str">
        <f>_xlfn.XLOOKUP(A:A,'Hospital details'!A:A,'Hospital details'!F:F)</f>
        <v>tier - 3</v>
      </c>
      <c r="R722" s="33" t="str">
        <f>_xlfn.XLOOKUP(Healthcare!A:A,'Hospital details'!A:A,'Hospital details'!G:G)</f>
        <v>R1024</v>
      </c>
      <c r="S722" s="36">
        <f>_xlfn.XLOOKUP(A:A,'Hospital details'!A:A,'Hospital details'!H:H)</f>
        <v>62</v>
      </c>
      <c r="T722" s="8"/>
    </row>
    <row r="723" spans="1:20" ht="18" x14ac:dyDescent="0.35">
      <c r="A723" s="37" t="s">
        <v>727</v>
      </c>
      <c r="B723" s="31" t="str" cm="1">
        <f t="array" ref="B723">_xlfn.XLOOKUP(_xlfn.SINGLE(A:A),'Customer Name'!A:A,Table14_3[[#All],[Title]])</f>
        <v>Mr</v>
      </c>
      <c r="C723" s="32" t="str" cm="1">
        <f t="array" ref="C723">_xlfn.XLOOKUP(_xlfn.SINGLE(A:A),'Customer Name'!A:A,Table14_3[[#All],[First Name]])</f>
        <v>Melissa</v>
      </c>
      <c r="D723" s="32" t="str" cm="1">
        <f t="array" ref="D723">_xlfn.XLOOKUP(_xlfn.SINGLE(A:A),'Customer Name'!A:A,Table14_3[[#All],[Last Name]])</f>
        <v>Burgin</v>
      </c>
      <c r="E723" s="32">
        <f>_xlfn.XLOOKUP(A:A,'Medical Examination'!A:A,'Medical Examination'!B:B)</f>
        <v>32.1</v>
      </c>
      <c r="F723" s="32">
        <f>_xlfn.XLOOKUP(A:A,'Medical Examination'!A:A,'Medical Examination'!C:C)</f>
        <v>6.57</v>
      </c>
      <c r="G723" s="33" t="str">
        <f>_xlfn.XLOOKUP(A:A,'Medical Examination'!A:A,'Medical Examination'!D:D)</f>
        <v>yes</v>
      </c>
      <c r="H723" s="33" t="str">
        <f>_xlfn.XLOOKUP(A:A,'Medical Examination'!A:A,'Medical Examination'!E:E)</f>
        <v>No</v>
      </c>
      <c r="I723" s="33" t="str">
        <f>_xlfn.XLOOKUP(A:A,'Medical Examination'!A:A,'Medical Examination'!F:F)</f>
        <v>Yes</v>
      </c>
      <c r="J723" s="33">
        <f>_xlfn.XLOOKUP(A:A,'Medical Examination'!A:A,'Medical Examination'!G:G)</f>
        <v>1</v>
      </c>
      <c r="K723" s="33" t="str">
        <f>_xlfn.XLOOKUP(A:A,'Medical Examination'!A:A,'Medical Examination'!H:H)</f>
        <v>No</v>
      </c>
      <c r="L723" s="32" t="str">
        <f>_xlfn.XLOOKUP(A:A,'Medical Examination'!A:A,'Medical Examination'!I:I)</f>
        <v>Obesity</v>
      </c>
      <c r="M723" s="31" t="str">
        <f>_xlfn.XLOOKUP(A:A,'Medical Examination'!A:A,'Medical Examination'!J:J)</f>
        <v>Diabetic</v>
      </c>
      <c r="N723" s="34">
        <f>_xlfn.XLOOKUP(Healthcare!A:A,Table4_2[Customer ID],Table4_2[Date of Birth])</f>
        <v>23200</v>
      </c>
      <c r="O723" s="35">
        <f>_xlfn.XLOOKUP(A:A,Table4_2[Customer ID],Table4_2[Charges])</f>
        <v>14007.22</v>
      </c>
      <c r="P723" s="33" t="str">
        <f>_xlfn.XLOOKUP(A:A,Table4_2[Customer ID],Table4_2[Hospital tier])</f>
        <v>tier - 2</v>
      </c>
      <c r="Q723" s="33" t="str">
        <f>_xlfn.XLOOKUP(A:A,'Hospital details'!A:A,'Hospital details'!F:F)</f>
        <v>tier - 3</v>
      </c>
      <c r="R723" s="33" t="str">
        <f>_xlfn.XLOOKUP(Healthcare!A:A,'Hospital details'!A:A,'Hospital details'!G:G)</f>
        <v>R1011</v>
      </c>
      <c r="S723" s="36">
        <f>_xlfn.XLOOKUP(A:A,'Hospital details'!A:A,'Hospital details'!H:H)</f>
        <v>59</v>
      </c>
      <c r="T723" s="8"/>
    </row>
    <row r="724" spans="1:20" ht="18" x14ac:dyDescent="0.35">
      <c r="A724" s="37" t="s">
        <v>728</v>
      </c>
      <c r="B724" s="31" t="str" cm="1">
        <f t="array" ref="B724">_xlfn.XLOOKUP(_xlfn.SINGLE(A:A),'Customer Name'!A:A,Table14_3[[#All],[Title]])</f>
        <v>Ms</v>
      </c>
      <c r="C724" s="32" t="str" cm="1">
        <f t="array" ref="C724">_xlfn.XLOOKUP(_xlfn.SINGLE(A:A),'Customer Name'!A:A,Table14_3[[#All],[First Name]])</f>
        <v>Laura P</v>
      </c>
      <c r="D724" s="32" t="str" cm="1">
        <f t="array" ref="D724">_xlfn.XLOOKUP(_xlfn.SINGLE(A:A),'Customer Name'!A:A,Table14_3[[#All],[Last Name]])</f>
        <v>Roberts</v>
      </c>
      <c r="E724" s="32">
        <f>_xlfn.XLOOKUP(A:A,'Medical Examination'!A:A,'Medical Examination'!B:B)</f>
        <v>27.83</v>
      </c>
      <c r="F724" s="32">
        <f>_xlfn.XLOOKUP(A:A,'Medical Examination'!A:A,'Medical Examination'!C:C)</f>
        <v>11.61</v>
      </c>
      <c r="G724" s="33" t="str">
        <f>_xlfn.XLOOKUP(A:A,'Medical Examination'!A:A,'Medical Examination'!D:D)</f>
        <v>yes</v>
      </c>
      <c r="H724" s="33" t="str">
        <f>_xlfn.XLOOKUP(A:A,'Medical Examination'!A:A,'Medical Examination'!E:E)</f>
        <v>No</v>
      </c>
      <c r="I724" s="33" t="str">
        <f>_xlfn.XLOOKUP(A:A,'Medical Examination'!A:A,'Medical Examination'!F:F)</f>
        <v>Yes</v>
      </c>
      <c r="J724" s="33">
        <f>_xlfn.XLOOKUP(A:A,'Medical Examination'!A:A,'Medical Examination'!G:G)</f>
        <v>1</v>
      </c>
      <c r="K724" s="33" t="str">
        <f>_xlfn.XLOOKUP(A:A,'Medical Examination'!A:A,'Medical Examination'!H:H)</f>
        <v>No</v>
      </c>
      <c r="L724" s="32" t="str">
        <f>_xlfn.XLOOKUP(A:A,'Medical Examination'!A:A,'Medical Examination'!I:I)</f>
        <v>Overweight</v>
      </c>
      <c r="M724" s="31" t="str">
        <f>_xlfn.XLOOKUP(A:A,'Medical Examination'!A:A,'Medical Examination'!J:J)</f>
        <v>Diabetic</v>
      </c>
      <c r="N724" s="34">
        <f>_xlfn.XLOOKUP(Healthcare!A:A,Table4_2[Customer ID],Table4_2[Date of Birth])</f>
        <v>23198</v>
      </c>
      <c r="O724" s="35">
        <f>_xlfn.XLOOKUP(A:A,Table4_2[Customer ID],Table4_2[Charges])</f>
        <v>14001.29</v>
      </c>
      <c r="P724" s="33" t="str">
        <f>_xlfn.XLOOKUP(A:A,Table4_2[Customer ID],Table4_2[Hospital tier])</f>
        <v>tier - 2</v>
      </c>
      <c r="Q724" s="33" t="str">
        <f>_xlfn.XLOOKUP(A:A,'Hospital details'!A:A,'Hospital details'!F:F)</f>
        <v>tier - 2</v>
      </c>
      <c r="R724" s="33" t="str">
        <f>_xlfn.XLOOKUP(Healthcare!A:A,'Hospital details'!A:A,'Hospital details'!G:G)</f>
        <v>R1013</v>
      </c>
      <c r="S724" s="36">
        <f>_xlfn.XLOOKUP(A:A,'Hospital details'!A:A,'Hospital details'!H:H)</f>
        <v>59</v>
      </c>
      <c r="T724" s="8"/>
    </row>
    <row r="725" spans="1:20" ht="18" x14ac:dyDescent="0.35">
      <c r="A725" s="37" t="s">
        <v>729</v>
      </c>
      <c r="B725" s="31" t="str" cm="1">
        <f t="array" ref="B725">_xlfn.XLOOKUP(_xlfn.SINGLE(A:A),'Customer Name'!A:A,Table14_3[[#All],[Title]])</f>
        <v>Mr</v>
      </c>
      <c r="C725" s="32" t="str" cm="1">
        <f t="array" ref="C725">_xlfn.XLOOKUP(_xlfn.SINGLE(A:A),'Customer Name'!A:A,Table14_3[[#All],[First Name]])</f>
        <v>Lisa</v>
      </c>
      <c r="D725" s="32" t="str" cm="1">
        <f t="array" ref="D725">_xlfn.XLOOKUP(_xlfn.SINGLE(A:A),'Customer Name'!A:A,Table14_3[[#All],[Last Name]])</f>
        <v>Nemec</v>
      </c>
      <c r="E725" s="32">
        <f>_xlfn.XLOOKUP(A:A,'Medical Examination'!A:A,'Medical Examination'!B:B)</f>
        <v>27.72</v>
      </c>
      <c r="F725" s="32">
        <f>_xlfn.XLOOKUP(A:A,'Medical Examination'!A:A,'Medical Examination'!C:C)</f>
        <v>8.16</v>
      </c>
      <c r="G725" s="33" t="str">
        <f>_xlfn.XLOOKUP(A:A,'Medical Examination'!A:A,'Medical Examination'!D:D)</f>
        <v>yes</v>
      </c>
      <c r="H725" s="33" t="str">
        <f>_xlfn.XLOOKUP(A:A,'Medical Examination'!A:A,'Medical Examination'!E:E)</f>
        <v>No</v>
      </c>
      <c r="I725" s="33" t="str">
        <f>_xlfn.XLOOKUP(A:A,'Medical Examination'!A:A,'Medical Examination'!F:F)</f>
        <v>Yes</v>
      </c>
      <c r="J725" s="33">
        <f>_xlfn.XLOOKUP(A:A,'Medical Examination'!A:A,'Medical Examination'!G:G)</f>
        <v>1</v>
      </c>
      <c r="K725" s="33" t="str">
        <f>_xlfn.XLOOKUP(A:A,'Medical Examination'!A:A,'Medical Examination'!H:H)</f>
        <v>No</v>
      </c>
      <c r="L725" s="32" t="str">
        <f>_xlfn.XLOOKUP(A:A,'Medical Examination'!A:A,'Medical Examination'!I:I)</f>
        <v>Overweight</v>
      </c>
      <c r="M725" s="31" t="str">
        <f>_xlfn.XLOOKUP(A:A,'Medical Examination'!A:A,'Medical Examination'!J:J)</f>
        <v>Diabetic</v>
      </c>
      <c r="N725" s="34">
        <f>_xlfn.XLOOKUP(Healthcare!A:A,Table4_2[Customer ID],Table4_2[Date of Birth])</f>
        <v>23368</v>
      </c>
      <c r="O725" s="35">
        <f>_xlfn.XLOOKUP(A:A,Table4_2[Customer ID],Table4_2[Charges])</f>
        <v>14001.13</v>
      </c>
      <c r="P725" s="33" t="str">
        <f>_xlfn.XLOOKUP(A:A,Table4_2[Customer ID],Table4_2[Hospital tier])</f>
        <v>tier - 2</v>
      </c>
      <c r="Q725" s="33" t="str">
        <f>_xlfn.XLOOKUP(A:A,'Hospital details'!A:A,'Hospital details'!F:F)</f>
        <v>tier - 1</v>
      </c>
      <c r="R725" s="33" t="str">
        <f>_xlfn.XLOOKUP(Healthcare!A:A,'Hospital details'!A:A,'Hospital details'!G:G)</f>
        <v>R1013</v>
      </c>
      <c r="S725" s="36">
        <f>_xlfn.XLOOKUP(A:A,'Hospital details'!A:A,'Hospital details'!H:H)</f>
        <v>59</v>
      </c>
      <c r="T725" s="8"/>
    </row>
    <row r="726" spans="1:20" ht="18" x14ac:dyDescent="0.35">
      <c r="A726" s="37" t="s">
        <v>730</v>
      </c>
      <c r="B726" s="31" t="str" cm="1">
        <f t="array" ref="B726">_xlfn.XLOOKUP(_xlfn.SINGLE(A:A),'Customer Name'!A:A,Table14_3[[#All],[Title]])</f>
        <v>Mr</v>
      </c>
      <c r="C726" s="32" t="str" cm="1">
        <f t="array" ref="C726">_xlfn.XLOOKUP(_xlfn.SINGLE(A:A),'Customer Name'!A:A,Table14_3[[#All],[First Name]])</f>
        <v>William D</v>
      </c>
      <c r="D726" s="32" t="str" cm="1">
        <f t="array" ref="D726">_xlfn.XLOOKUP(_xlfn.SINGLE(A:A),'Customer Name'!A:A,Table14_3[[#All],[Last Name]])</f>
        <v>Appman</v>
      </c>
      <c r="E726" s="32">
        <f>_xlfn.XLOOKUP(A:A,'Medical Examination'!A:A,'Medical Examination'!B:B)</f>
        <v>36.765000000000001</v>
      </c>
      <c r="F726" s="32">
        <f>_xlfn.XLOOKUP(A:A,'Medical Examination'!A:A,'Medical Examination'!C:C)</f>
        <v>4.4800000000000004</v>
      </c>
      <c r="G726" s="33" t="str">
        <f>_xlfn.XLOOKUP(A:A,'Medical Examination'!A:A,'Medical Examination'!D:D)</f>
        <v>yes</v>
      </c>
      <c r="H726" s="33" t="str">
        <f>_xlfn.XLOOKUP(A:A,'Medical Examination'!A:A,'Medical Examination'!E:E)</f>
        <v>No</v>
      </c>
      <c r="I726" s="33" t="str">
        <f>_xlfn.XLOOKUP(A:A,'Medical Examination'!A:A,'Medical Examination'!F:F)</f>
        <v>No</v>
      </c>
      <c r="J726" s="33">
        <f>_xlfn.XLOOKUP(A:A,'Medical Examination'!A:A,'Medical Examination'!G:G)</f>
        <v>2</v>
      </c>
      <c r="K726" s="33" t="str">
        <f>_xlfn.XLOOKUP(A:A,'Medical Examination'!A:A,'Medical Examination'!H:H)</f>
        <v>No</v>
      </c>
      <c r="L726" s="32" t="str">
        <f>_xlfn.XLOOKUP(A:A,'Medical Examination'!A:A,'Medical Examination'!I:I)</f>
        <v>Obesity</v>
      </c>
      <c r="M726" s="31" t="str">
        <f>_xlfn.XLOOKUP(A:A,'Medical Examination'!A:A,'Medical Examination'!J:J)</f>
        <v>Normal</v>
      </c>
      <c r="N726" s="34">
        <f>_xlfn.XLOOKUP(Healthcare!A:A,Table4_2[Customer ID],Table4_2[Date of Birth])</f>
        <v>21799</v>
      </c>
      <c r="O726" s="35">
        <f>_xlfn.XLOOKUP(A:A,Table4_2[Customer ID],Table4_2[Charges])</f>
        <v>13981.85</v>
      </c>
      <c r="P726" s="33" t="str">
        <f>_xlfn.XLOOKUP(A:A,Table4_2[Customer ID],Table4_2[Hospital tier])</f>
        <v>tier - 2</v>
      </c>
      <c r="Q726" s="33" t="str">
        <f>_xlfn.XLOOKUP(A:A,'Hospital details'!A:A,'Hospital details'!F:F)</f>
        <v>tier - 1</v>
      </c>
      <c r="R726" s="33" t="str">
        <f>_xlfn.XLOOKUP(Healthcare!A:A,'Hospital details'!A:A,'Hospital details'!G:G)</f>
        <v>R1016</v>
      </c>
      <c r="S726" s="36">
        <f>_xlfn.XLOOKUP(A:A,'Hospital details'!A:A,'Hospital details'!H:H)</f>
        <v>63</v>
      </c>
      <c r="T726" s="8"/>
    </row>
    <row r="727" spans="1:20" ht="18" x14ac:dyDescent="0.35">
      <c r="A727" s="37" t="s">
        <v>731</v>
      </c>
      <c r="B727" s="31" t="str" cm="1">
        <f t="array" ref="B727">_xlfn.XLOOKUP(_xlfn.SINGLE(A:A),'Customer Name'!A:A,Table14_3[[#All],[Title]])</f>
        <v>Ms</v>
      </c>
      <c r="C727" s="32" t="str" cm="1">
        <f t="array" ref="C727">_xlfn.XLOOKUP(_xlfn.SINGLE(A:A),'Customer Name'!A:A,Table14_3[[#All],[First Name]])</f>
        <v>James</v>
      </c>
      <c r="D727" s="32" t="str" cm="1">
        <f t="array" ref="D727">_xlfn.XLOOKUP(_xlfn.SINGLE(A:A),'Customer Name'!A:A,Table14_3[[#All],[Last Name]])</f>
        <v>Driscoll</v>
      </c>
      <c r="E727" s="32">
        <f>_xlfn.XLOOKUP(A:A,'Medical Examination'!A:A,'Medical Examination'!B:B)</f>
        <v>48.36</v>
      </c>
      <c r="F727" s="32">
        <f>_xlfn.XLOOKUP(A:A,'Medical Examination'!A:A,'Medical Examination'!C:C)</f>
        <v>4.08</v>
      </c>
      <c r="G727" s="33" t="str">
        <f>_xlfn.XLOOKUP(A:A,'Medical Examination'!A:A,'Medical Examination'!D:D)</f>
        <v>No</v>
      </c>
      <c r="H727" s="33" t="str">
        <f>_xlfn.XLOOKUP(A:A,'Medical Examination'!A:A,'Medical Examination'!E:E)</f>
        <v>No</v>
      </c>
      <c r="I727" s="33" t="str">
        <f>_xlfn.XLOOKUP(A:A,'Medical Examination'!A:A,'Medical Examination'!F:F)</f>
        <v>No</v>
      </c>
      <c r="J727" s="33">
        <f>_xlfn.XLOOKUP(A:A,'Medical Examination'!A:A,'Medical Examination'!G:G)</f>
        <v>0</v>
      </c>
      <c r="K727" s="33" t="str">
        <f>_xlfn.XLOOKUP(A:A,'Medical Examination'!A:A,'Medical Examination'!H:H)</f>
        <v>No</v>
      </c>
      <c r="L727" s="32" t="str">
        <f>_xlfn.XLOOKUP(A:A,'Medical Examination'!A:A,'Medical Examination'!I:I)</f>
        <v>Obesity</v>
      </c>
      <c r="M727" s="31" t="str">
        <f>_xlfn.XLOOKUP(A:A,'Medical Examination'!A:A,'Medical Examination'!J:J)</f>
        <v>Normal</v>
      </c>
      <c r="N727" s="34">
        <f>_xlfn.XLOOKUP(Healthcare!A:A,Table4_2[Customer ID],Table4_2[Date of Birth])</f>
        <v>33067</v>
      </c>
      <c r="O727" s="35">
        <f>_xlfn.XLOOKUP(A:A,Table4_2[Customer ID],Table4_2[Charges])</f>
        <v>13979.45</v>
      </c>
      <c r="P727" s="33" t="str">
        <f>_xlfn.XLOOKUP(A:A,Table4_2[Customer ID],Table4_2[Hospital tier])</f>
        <v>tier - 2</v>
      </c>
      <c r="Q727" s="33" t="str">
        <f>_xlfn.XLOOKUP(A:A,'Hospital details'!A:A,'Hospital details'!F:F)</f>
        <v>tier - 1</v>
      </c>
      <c r="R727" s="33" t="str">
        <f>_xlfn.XLOOKUP(Healthcare!A:A,'Hospital details'!A:A,'Hospital details'!G:G)</f>
        <v>R1023</v>
      </c>
      <c r="S727" s="36">
        <f>_xlfn.XLOOKUP(A:A,'Hospital details'!A:A,'Hospital details'!H:H)</f>
        <v>32</v>
      </c>
      <c r="T727" s="8"/>
    </row>
    <row r="728" spans="1:20" ht="18" x14ac:dyDescent="0.35">
      <c r="A728" s="37" t="s">
        <v>732</v>
      </c>
      <c r="B728" s="31" t="str" cm="1">
        <f t="array" ref="B728">_xlfn.XLOOKUP(_xlfn.SINGLE(A:A),'Customer Name'!A:A,Table14_3[[#All],[Title]])</f>
        <v>Mr</v>
      </c>
      <c r="C728" s="32" t="str" cm="1">
        <f t="array" ref="C728">_xlfn.XLOOKUP(_xlfn.SINGLE(A:A),'Customer Name'!A:A,Table14_3[[#All],[First Name]])</f>
        <v>John</v>
      </c>
      <c r="D728" s="32" t="str" cm="1">
        <f t="array" ref="D728">_xlfn.XLOOKUP(_xlfn.SINGLE(A:A),'Customer Name'!A:A,Table14_3[[#All],[Last Name]])</f>
        <v>Glotzbach</v>
      </c>
      <c r="E728" s="32">
        <f>_xlfn.XLOOKUP(A:A,'Medical Examination'!A:A,'Medical Examination'!B:B)</f>
        <v>31.445</v>
      </c>
      <c r="F728" s="32">
        <f>_xlfn.XLOOKUP(A:A,'Medical Examination'!A:A,'Medical Examination'!C:C)</f>
        <v>4.4000000000000004</v>
      </c>
      <c r="G728" s="33" t="str">
        <f>_xlfn.XLOOKUP(A:A,'Medical Examination'!A:A,'Medical Examination'!D:D)</f>
        <v>yes</v>
      </c>
      <c r="H728" s="33" t="str">
        <f>_xlfn.XLOOKUP(A:A,'Medical Examination'!A:A,'Medical Examination'!E:E)</f>
        <v>No</v>
      </c>
      <c r="I728" s="33" t="str">
        <f>_xlfn.XLOOKUP(A:A,'Medical Examination'!A:A,'Medical Examination'!F:F)</f>
        <v>No</v>
      </c>
      <c r="J728" s="33">
        <f>_xlfn.XLOOKUP(A:A,'Medical Examination'!A:A,'Medical Examination'!G:G)</f>
        <v>2</v>
      </c>
      <c r="K728" s="33" t="str">
        <f>_xlfn.XLOOKUP(A:A,'Medical Examination'!A:A,'Medical Examination'!H:H)</f>
        <v>No</v>
      </c>
      <c r="L728" s="32" t="str">
        <f>_xlfn.XLOOKUP(A:A,'Medical Examination'!A:A,'Medical Examination'!I:I)</f>
        <v>Obesity</v>
      </c>
      <c r="M728" s="31" t="str">
        <f>_xlfn.XLOOKUP(A:A,'Medical Examination'!A:A,'Medical Examination'!J:J)</f>
        <v>Normal</v>
      </c>
      <c r="N728" s="34">
        <f>_xlfn.XLOOKUP(Healthcare!A:A,Table4_2[Customer ID],Table4_2[Date of Birth])</f>
        <v>21791</v>
      </c>
      <c r="O728" s="35">
        <f>_xlfn.XLOOKUP(A:A,Table4_2[Customer ID],Table4_2[Charges])</f>
        <v>13974.46</v>
      </c>
      <c r="P728" s="33" t="str">
        <f>_xlfn.XLOOKUP(A:A,Table4_2[Customer ID],Table4_2[Hospital tier])</f>
        <v>tier - 2</v>
      </c>
      <c r="Q728" s="33" t="str">
        <f>_xlfn.XLOOKUP(A:A,'Hospital details'!A:A,'Hospital details'!F:F)</f>
        <v>tier - 2</v>
      </c>
      <c r="R728" s="33" t="str">
        <f>_xlfn.XLOOKUP(Healthcare!A:A,'Hospital details'!A:A,'Hospital details'!G:G)</f>
        <v>R1019</v>
      </c>
      <c r="S728" s="36">
        <f>_xlfn.XLOOKUP(A:A,'Hospital details'!A:A,'Hospital details'!H:H)</f>
        <v>63</v>
      </c>
      <c r="T728" s="8"/>
    </row>
    <row r="729" spans="1:20" ht="18" x14ac:dyDescent="0.35">
      <c r="A729" s="37" t="s">
        <v>733</v>
      </c>
      <c r="B729" s="31" t="str" cm="1">
        <f t="array" ref="B729">_xlfn.XLOOKUP(_xlfn.SINGLE(A:A),'Customer Name'!A:A,Table14_3[[#All],[Title]])</f>
        <v>Ms</v>
      </c>
      <c r="C729" s="32" t="str" cm="1">
        <f t="array" ref="C729">_xlfn.XLOOKUP(_xlfn.SINGLE(A:A),'Customer Name'!A:A,Table14_3[[#All],[First Name]])</f>
        <v>Adam S</v>
      </c>
      <c r="D729" s="32" t="str" cm="1">
        <f t="array" ref="D729">_xlfn.XLOOKUP(_xlfn.SINGLE(A:A),'Customer Name'!A:A,Table14_3[[#All],[Last Name]])</f>
        <v>Tenforde</v>
      </c>
      <c r="E729" s="32">
        <f>_xlfn.XLOOKUP(A:A,'Medical Examination'!A:A,'Medical Examination'!B:B)</f>
        <v>27.55</v>
      </c>
      <c r="F729" s="32">
        <f>_xlfn.XLOOKUP(A:A,'Medical Examination'!A:A,'Medical Examination'!C:C)</f>
        <v>9.02</v>
      </c>
      <c r="G729" s="33" t="str">
        <f>_xlfn.XLOOKUP(A:A,'Medical Examination'!A:A,'Medical Examination'!D:D)</f>
        <v>No</v>
      </c>
      <c r="H729" s="33" t="str">
        <f>_xlfn.XLOOKUP(A:A,'Medical Examination'!A:A,'Medical Examination'!E:E)</f>
        <v>No</v>
      </c>
      <c r="I729" s="33" t="str">
        <f>_xlfn.XLOOKUP(A:A,'Medical Examination'!A:A,'Medical Examination'!F:F)</f>
        <v>No</v>
      </c>
      <c r="J729" s="33">
        <f>_xlfn.XLOOKUP(A:A,'Medical Examination'!A:A,'Medical Examination'!G:G)</f>
        <v>0</v>
      </c>
      <c r="K729" s="33" t="str">
        <f>_xlfn.XLOOKUP(A:A,'Medical Examination'!A:A,'Medical Examination'!H:H)</f>
        <v>No</v>
      </c>
      <c r="L729" s="32" t="str">
        <f>_xlfn.XLOOKUP(A:A,'Medical Examination'!A:A,'Medical Examination'!I:I)</f>
        <v>Overweight</v>
      </c>
      <c r="M729" s="31" t="str">
        <f>_xlfn.XLOOKUP(A:A,'Medical Examination'!A:A,'Medical Examination'!J:J)</f>
        <v>Diabetic</v>
      </c>
      <c r="N729" s="34">
        <f>_xlfn.XLOOKUP(Healthcare!A:A,Table4_2[Customer ID],Table4_2[Date of Birth])</f>
        <v>22085</v>
      </c>
      <c r="O729" s="35">
        <f>_xlfn.XLOOKUP(A:A,Table4_2[Customer ID],Table4_2[Charges])</f>
        <v>13937.67</v>
      </c>
      <c r="P729" s="33" t="str">
        <f>_xlfn.XLOOKUP(A:A,Table4_2[Customer ID],Table4_2[Hospital tier])</f>
        <v>tier - 2</v>
      </c>
      <c r="Q729" s="33" t="str">
        <f>_xlfn.XLOOKUP(A:A,'Hospital details'!A:A,'Hospital details'!F:F)</f>
        <v>tier - 1</v>
      </c>
      <c r="R729" s="33" t="str">
        <f>_xlfn.XLOOKUP(Healthcare!A:A,'Hospital details'!A:A,'Hospital details'!G:G)</f>
        <v>R1012</v>
      </c>
      <c r="S729" s="36">
        <f>_xlfn.XLOOKUP(A:A,'Hospital details'!A:A,'Hospital details'!H:H)</f>
        <v>62</v>
      </c>
      <c r="T729" s="8"/>
    </row>
    <row r="730" spans="1:20" ht="18" x14ac:dyDescent="0.35">
      <c r="A730" s="37" t="s">
        <v>734</v>
      </c>
      <c r="B730" s="31" t="str" cm="1">
        <f t="array" ref="B730">_xlfn.XLOOKUP(_xlfn.SINGLE(A:A),'Customer Name'!A:A,Table14_3[[#All],[Title]])</f>
        <v>Mr</v>
      </c>
      <c r="C730" s="32" t="str" cm="1">
        <f t="array" ref="C730">_xlfn.XLOOKUP(_xlfn.SINGLE(A:A),'Customer Name'!A:A,Table14_3[[#All],[First Name]])</f>
        <v>Armando</v>
      </c>
      <c r="D730" s="32" t="str" cm="1">
        <f t="array" ref="D730">_xlfn.XLOOKUP(_xlfn.SINGLE(A:A),'Customer Name'!A:A,Table14_3[[#All],[Last Name]])</f>
        <v>Ramirez</v>
      </c>
      <c r="E730" s="32">
        <f>_xlfn.XLOOKUP(A:A,'Medical Examination'!A:A,'Medical Examination'!B:B)</f>
        <v>33.11</v>
      </c>
      <c r="F730" s="32">
        <f>_xlfn.XLOOKUP(A:A,'Medical Examination'!A:A,'Medical Examination'!C:C)</f>
        <v>8.06</v>
      </c>
      <c r="G730" s="33" t="str">
        <f>_xlfn.XLOOKUP(A:A,'Medical Examination'!A:A,'Medical Examination'!D:D)</f>
        <v>No</v>
      </c>
      <c r="H730" s="33" t="str">
        <f>_xlfn.XLOOKUP(A:A,'Medical Examination'!A:A,'Medical Examination'!E:E)</f>
        <v>No</v>
      </c>
      <c r="I730" s="33" t="str">
        <f>_xlfn.XLOOKUP(A:A,'Medical Examination'!A:A,'Medical Examination'!F:F)</f>
        <v>No</v>
      </c>
      <c r="J730" s="33">
        <f>_xlfn.XLOOKUP(A:A,'Medical Examination'!A:A,'Medical Examination'!G:G)</f>
        <v>0</v>
      </c>
      <c r="K730" s="33" t="str">
        <f>_xlfn.XLOOKUP(A:A,'Medical Examination'!A:A,'Medical Examination'!H:H)</f>
        <v>No</v>
      </c>
      <c r="L730" s="32" t="str">
        <f>_xlfn.XLOOKUP(A:A,'Medical Examination'!A:A,'Medical Examination'!I:I)</f>
        <v>Obesity</v>
      </c>
      <c r="M730" s="31" t="str">
        <f>_xlfn.XLOOKUP(A:A,'Medical Examination'!A:A,'Medical Examination'!J:J)</f>
        <v>Diabetic</v>
      </c>
      <c r="N730" s="34">
        <f>_xlfn.XLOOKUP(Healthcare!A:A,Table4_2[Customer ID],Table4_2[Date of Birth])</f>
        <v>22854</v>
      </c>
      <c r="O730" s="35">
        <f>_xlfn.XLOOKUP(A:A,Table4_2[Customer ID],Table4_2[Charges])</f>
        <v>13919.82</v>
      </c>
      <c r="P730" s="33" t="str">
        <f>_xlfn.XLOOKUP(A:A,Table4_2[Customer ID],Table4_2[Hospital tier])</f>
        <v>tier - 2</v>
      </c>
      <c r="Q730" s="33" t="str">
        <f>_xlfn.XLOOKUP(A:A,'Hospital details'!A:A,'Hospital details'!F:F)</f>
        <v>tier - 2</v>
      </c>
      <c r="R730" s="33" t="str">
        <f>_xlfn.XLOOKUP(Healthcare!A:A,'Hospital details'!A:A,'Hospital details'!G:G)</f>
        <v>R1013</v>
      </c>
      <c r="S730" s="36">
        <f>_xlfn.XLOOKUP(A:A,'Hospital details'!A:A,'Hospital details'!H:H)</f>
        <v>60</v>
      </c>
      <c r="T730" s="8"/>
    </row>
    <row r="731" spans="1:20" ht="18" x14ac:dyDescent="0.35">
      <c r="A731" s="37" t="s">
        <v>735</v>
      </c>
      <c r="B731" s="31" t="str" cm="1">
        <f t="array" ref="B731">_xlfn.XLOOKUP(_xlfn.SINGLE(A:A),'Customer Name'!A:A,Table14_3[[#All],[Title]])</f>
        <v>Mr</v>
      </c>
      <c r="C731" s="32" t="str" cm="1">
        <f t="array" ref="C731">_xlfn.XLOOKUP(_xlfn.SINGLE(A:A),'Customer Name'!A:A,Table14_3[[#All],[First Name]])</f>
        <v>Dana</v>
      </c>
      <c r="D731" s="32" t="str" cm="1">
        <f t="array" ref="D731">_xlfn.XLOOKUP(_xlfn.SINGLE(A:A),'Customer Name'!A:A,Table14_3[[#All],[Last Name]])</f>
        <v>Stanley Torres</v>
      </c>
      <c r="E731" s="32">
        <f>_xlfn.XLOOKUP(A:A,'Medical Examination'!A:A,'Medical Examination'!B:B)</f>
        <v>36.85</v>
      </c>
      <c r="F731" s="32">
        <f>_xlfn.XLOOKUP(A:A,'Medical Examination'!A:A,'Medical Examination'!C:C)</f>
        <v>6.21</v>
      </c>
      <c r="G731" s="33" t="str">
        <f>_xlfn.XLOOKUP(A:A,'Medical Examination'!A:A,'Medical Examination'!D:D)</f>
        <v>yes</v>
      </c>
      <c r="H731" s="33" t="str">
        <f>_xlfn.XLOOKUP(A:A,'Medical Examination'!A:A,'Medical Examination'!E:E)</f>
        <v>No</v>
      </c>
      <c r="I731" s="33" t="str">
        <f>_xlfn.XLOOKUP(A:A,'Medical Examination'!A:A,'Medical Examination'!F:F)</f>
        <v>No</v>
      </c>
      <c r="J731" s="33">
        <f>_xlfn.XLOOKUP(A:A,'Medical Examination'!A:A,'Medical Examination'!G:G)</f>
        <v>2</v>
      </c>
      <c r="K731" s="33" t="str">
        <f>_xlfn.XLOOKUP(A:A,'Medical Examination'!A:A,'Medical Examination'!H:H)</f>
        <v>No</v>
      </c>
      <c r="L731" s="32" t="str">
        <f>_xlfn.XLOOKUP(A:A,'Medical Examination'!A:A,'Medical Examination'!I:I)</f>
        <v>Obesity</v>
      </c>
      <c r="M731" s="31" t="str">
        <f>_xlfn.XLOOKUP(A:A,'Medical Examination'!A:A,'Medical Examination'!J:J)</f>
        <v>Prediabetic</v>
      </c>
      <c r="N731" s="34">
        <f>_xlfn.XLOOKUP(Healthcare!A:A,Table4_2[Customer ID],Table4_2[Date of Birth])</f>
        <v>21738</v>
      </c>
      <c r="O731" s="35">
        <f>_xlfn.XLOOKUP(A:A,Table4_2[Customer ID],Table4_2[Charges])</f>
        <v>13887.97</v>
      </c>
      <c r="P731" s="33" t="str">
        <f>_xlfn.XLOOKUP(A:A,Table4_2[Customer ID],Table4_2[Hospital tier])</f>
        <v>tier - 2</v>
      </c>
      <c r="Q731" s="33" t="str">
        <f>_xlfn.XLOOKUP(A:A,'Hospital details'!A:A,'Hospital details'!F:F)</f>
        <v>tier - 2</v>
      </c>
      <c r="R731" s="33" t="str">
        <f>_xlfn.XLOOKUP(Healthcare!A:A,'Hospital details'!A:A,'Hospital details'!G:G)</f>
        <v>R1013</v>
      </c>
      <c r="S731" s="36">
        <f>_xlfn.XLOOKUP(A:A,'Hospital details'!A:A,'Hospital details'!H:H)</f>
        <v>63</v>
      </c>
      <c r="T731" s="8"/>
    </row>
    <row r="732" spans="1:20" ht="18" x14ac:dyDescent="0.35">
      <c r="A732" s="37" t="s">
        <v>736</v>
      </c>
      <c r="B732" s="31" t="str" cm="1">
        <f t="array" ref="B732">_xlfn.XLOOKUP(_xlfn.SINGLE(A:A),'Customer Name'!A:A,Table14_3[[#All],[Title]])</f>
        <v>Ms</v>
      </c>
      <c r="C732" s="32" t="str" cm="1">
        <f t="array" ref="C732">_xlfn.XLOOKUP(_xlfn.SINGLE(A:A),'Customer Name'!A:A,Table14_3[[#All],[First Name]])</f>
        <v>Jennifer L</v>
      </c>
      <c r="D732" s="32" t="str" cm="1">
        <f t="array" ref="D732">_xlfn.XLOOKUP(_xlfn.SINGLE(A:A),'Customer Name'!A:A,Table14_3[[#All],[Last Name]])</f>
        <v>Vandongen</v>
      </c>
      <c r="E732" s="32">
        <f>_xlfn.XLOOKUP(A:A,'Medical Examination'!A:A,'Medical Examination'!B:B)</f>
        <v>36.299999999999997</v>
      </c>
      <c r="F732" s="32">
        <f>_xlfn.XLOOKUP(A:A,'Medical Examination'!A:A,'Medical Examination'!C:C)</f>
        <v>5.79</v>
      </c>
      <c r="G732" s="33" t="str">
        <f>_xlfn.XLOOKUP(A:A,'Medical Examination'!A:A,'Medical Examination'!D:D)</f>
        <v>yes</v>
      </c>
      <c r="H732" s="33" t="str">
        <f>_xlfn.XLOOKUP(A:A,'Medical Examination'!A:A,'Medical Examination'!E:E)</f>
        <v>No</v>
      </c>
      <c r="I732" s="33" t="str">
        <f>_xlfn.XLOOKUP(A:A,'Medical Examination'!A:A,'Medical Examination'!F:F)</f>
        <v>No</v>
      </c>
      <c r="J732" s="33">
        <f>_xlfn.XLOOKUP(A:A,'Medical Examination'!A:A,'Medical Examination'!G:G)</f>
        <v>2</v>
      </c>
      <c r="K732" s="33" t="str">
        <f>_xlfn.XLOOKUP(A:A,'Medical Examination'!A:A,'Medical Examination'!H:H)</f>
        <v>No</v>
      </c>
      <c r="L732" s="32" t="str">
        <f>_xlfn.XLOOKUP(A:A,'Medical Examination'!A:A,'Medical Examination'!I:I)</f>
        <v>Obesity</v>
      </c>
      <c r="M732" s="31" t="str">
        <f>_xlfn.XLOOKUP(A:A,'Medical Examination'!A:A,'Medical Examination'!J:J)</f>
        <v>Prediabetic</v>
      </c>
      <c r="N732" s="34">
        <f>_xlfn.XLOOKUP(Healthcare!A:A,Table4_2[Customer ID],Table4_2[Date of Birth])</f>
        <v>21913</v>
      </c>
      <c r="O732" s="35">
        <f>_xlfn.XLOOKUP(A:A,Table4_2[Customer ID],Table4_2[Charges])</f>
        <v>13887.2</v>
      </c>
      <c r="P732" s="33" t="str">
        <f>_xlfn.XLOOKUP(A:A,Table4_2[Customer ID],Table4_2[Hospital tier])</f>
        <v>tier - 2</v>
      </c>
      <c r="Q732" s="33" t="str">
        <f>_xlfn.XLOOKUP(A:A,'Hospital details'!A:A,'Hospital details'!F:F)</f>
        <v>tier - 3</v>
      </c>
      <c r="R732" s="33" t="str">
        <f>_xlfn.XLOOKUP(Healthcare!A:A,'Hospital details'!A:A,'Hospital details'!G:G)</f>
        <v>R1013</v>
      </c>
      <c r="S732" s="36">
        <f>_xlfn.XLOOKUP(A:A,'Hospital details'!A:A,'Hospital details'!H:H)</f>
        <v>63</v>
      </c>
      <c r="T732" s="8"/>
    </row>
    <row r="733" spans="1:20" ht="18" x14ac:dyDescent="0.35">
      <c r="A733" s="37" t="s">
        <v>737</v>
      </c>
      <c r="B733" s="31" t="str" cm="1">
        <f t="array" ref="B733">_xlfn.XLOOKUP(_xlfn.SINGLE(A:A),'Customer Name'!A:A,Table14_3[[#All],[Title]])</f>
        <v>Mr</v>
      </c>
      <c r="C733" s="32" t="str" cm="1">
        <f t="array" ref="C733">_xlfn.XLOOKUP(_xlfn.SINGLE(A:A),'Customer Name'!A:A,Table14_3[[#All],[First Name]])</f>
        <v>Benjamin</v>
      </c>
      <c r="D733" s="32" t="str" cm="1">
        <f t="array" ref="D733">_xlfn.XLOOKUP(_xlfn.SINGLE(A:A),'Customer Name'!A:A,Table14_3[[#All],[Last Name]])</f>
        <v>Liebald</v>
      </c>
      <c r="E733" s="32">
        <f>_xlfn.XLOOKUP(A:A,'Medical Examination'!A:A,'Medical Examination'!B:B)</f>
        <v>45.34</v>
      </c>
      <c r="F733" s="32">
        <f>_xlfn.XLOOKUP(A:A,'Medical Examination'!A:A,'Medical Examination'!C:C)</f>
        <v>5.69</v>
      </c>
      <c r="G733" s="33" t="str">
        <f>_xlfn.XLOOKUP(A:A,'Medical Examination'!A:A,'Medical Examination'!D:D)</f>
        <v>yes</v>
      </c>
      <c r="H733" s="33" t="str">
        <f>_xlfn.XLOOKUP(A:A,'Medical Examination'!A:A,'Medical Examination'!E:E)</f>
        <v>No</v>
      </c>
      <c r="I733" s="33" t="str">
        <f>_xlfn.XLOOKUP(A:A,'Medical Examination'!A:A,'Medical Examination'!F:F)</f>
        <v>No</v>
      </c>
      <c r="J733" s="33">
        <f>_xlfn.XLOOKUP(A:A,'Medical Examination'!A:A,'Medical Examination'!G:G)</f>
        <v>0</v>
      </c>
      <c r="K733" s="33" t="str">
        <f>_xlfn.XLOOKUP(A:A,'Medical Examination'!A:A,'Medical Examination'!H:H)</f>
        <v>No</v>
      </c>
      <c r="L733" s="32" t="str">
        <f>_xlfn.XLOOKUP(A:A,'Medical Examination'!A:A,'Medical Examination'!I:I)</f>
        <v>Obesity</v>
      </c>
      <c r="M733" s="31" t="str">
        <f>_xlfn.XLOOKUP(A:A,'Medical Examination'!A:A,'Medical Examination'!J:J)</f>
        <v>Normal</v>
      </c>
      <c r="N733" s="34">
        <f>_xlfn.XLOOKUP(Healthcare!A:A,Table4_2[Customer ID],Table4_2[Date of Birth])</f>
        <v>31315</v>
      </c>
      <c r="O733" s="35">
        <f>_xlfn.XLOOKUP(A:A,Table4_2[Customer ID],Table4_2[Charges])</f>
        <v>13886.4</v>
      </c>
      <c r="P733" s="33" t="str">
        <f>_xlfn.XLOOKUP(A:A,Table4_2[Customer ID],Table4_2[Hospital tier])</f>
        <v>tier - 2</v>
      </c>
      <c r="Q733" s="33" t="str">
        <f>_xlfn.XLOOKUP(A:A,'Hospital details'!A:A,'Hospital details'!F:F)</f>
        <v>tier - 2</v>
      </c>
      <c r="R733" s="33" t="str">
        <f>_xlfn.XLOOKUP(Healthcare!A:A,'Hospital details'!A:A,'Hospital details'!G:G)</f>
        <v>R1012</v>
      </c>
      <c r="S733" s="36">
        <f>_xlfn.XLOOKUP(A:A,'Hospital details'!A:A,'Hospital details'!H:H)</f>
        <v>37</v>
      </c>
      <c r="T733" s="8"/>
    </row>
    <row r="734" spans="1:20" ht="18" x14ac:dyDescent="0.35">
      <c r="A734" s="37" t="s">
        <v>738</v>
      </c>
      <c r="B734" s="31" t="str" cm="1">
        <f t="array" ref="B734">_xlfn.XLOOKUP(_xlfn.SINGLE(A:A),'Customer Name'!A:A,Table14_3[[#All],[Title]])</f>
        <v>Mr</v>
      </c>
      <c r="C734" s="32" t="str" cm="1">
        <f t="array" ref="C734">_xlfn.XLOOKUP(_xlfn.SINGLE(A:A),'Customer Name'!A:A,Table14_3[[#All],[First Name]])</f>
        <v>Tanya</v>
      </c>
      <c r="D734" s="32" t="str" cm="1">
        <f t="array" ref="D734">_xlfn.XLOOKUP(_xlfn.SINGLE(A:A),'Customer Name'!A:A,Table14_3[[#All],[Last Name]])</f>
        <v>Holte</v>
      </c>
      <c r="E734" s="32">
        <f>_xlfn.XLOOKUP(A:A,'Medical Examination'!A:A,'Medical Examination'!B:B)</f>
        <v>31.8</v>
      </c>
      <c r="F734" s="32">
        <f>_xlfn.XLOOKUP(A:A,'Medical Examination'!A:A,'Medical Examination'!C:C)</f>
        <v>5.36</v>
      </c>
      <c r="G734" s="33" t="str">
        <f>_xlfn.XLOOKUP(A:A,'Medical Examination'!A:A,'Medical Examination'!D:D)</f>
        <v>yes</v>
      </c>
      <c r="H734" s="33" t="str">
        <f>_xlfn.XLOOKUP(A:A,'Medical Examination'!A:A,'Medical Examination'!E:E)</f>
        <v>No</v>
      </c>
      <c r="I734" s="33" t="str">
        <f>_xlfn.XLOOKUP(A:A,'Medical Examination'!A:A,'Medical Examination'!F:F)</f>
        <v>No</v>
      </c>
      <c r="J734" s="33">
        <f>_xlfn.XLOOKUP(A:A,'Medical Examination'!A:A,'Medical Examination'!G:G)</f>
        <v>2</v>
      </c>
      <c r="K734" s="33" t="str">
        <f>_xlfn.XLOOKUP(A:A,'Medical Examination'!A:A,'Medical Examination'!H:H)</f>
        <v>No</v>
      </c>
      <c r="L734" s="32" t="str">
        <f>_xlfn.XLOOKUP(A:A,'Medical Examination'!A:A,'Medical Examination'!I:I)</f>
        <v>Obesity</v>
      </c>
      <c r="M734" s="31" t="str">
        <f>_xlfn.XLOOKUP(A:A,'Medical Examination'!A:A,'Medical Examination'!J:J)</f>
        <v>Normal</v>
      </c>
      <c r="N734" s="34">
        <f>_xlfn.XLOOKUP(Healthcare!A:A,Table4_2[Customer ID],Table4_2[Date of Birth])</f>
        <v>21828</v>
      </c>
      <c r="O734" s="35">
        <f>_xlfn.XLOOKUP(A:A,Table4_2[Customer ID],Table4_2[Charges])</f>
        <v>13880.95</v>
      </c>
      <c r="P734" s="33" t="str">
        <f>_xlfn.XLOOKUP(A:A,Table4_2[Customer ID],Table4_2[Hospital tier])</f>
        <v>tier - 2</v>
      </c>
      <c r="Q734" s="33" t="str">
        <f>_xlfn.XLOOKUP(A:A,'Hospital details'!A:A,'Hospital details'!F:F)</f>
        <v>tier - 2</v>
      </c>
      <c r="R734" s="33" t="str">
        <f>_xlfn.XLOOKUP(Healthcare!A:A,'Hospital details'!A:A,'Hospital details'!G:G)</f>
        <v>R1011</v>
      </c>
      <c r="S734" s="36">
        <f>_xlfn.XLOOKUP(A:A,'Hospital details'!A:A,'Hospital details'!H:H)</f>
        <v>63</v>
      </c>
      <c r="T734" s="8"/>
    </row>
    <row r="735" spans="1:20" ht="18" x14ac:dyDescent="0.35">
      <c r="A735" s="37" t="s">
        <v>739</v>
      </c>
      <c r="B735" s="31" t="str" cm="1">
        <f t="array" ref="B735">_xlfn.XLOOKUP(_xlfn.SINGLE(A:A),'Customer Name'!A:A,Table14_3[[#All],[Title]])</f>
        <v>Ms</v>
      </c>
      <c r="C735" s="32" t="str" cm="1">
        <f t="array" ref="C735">_xlfn.XLOOKUP(_xlfn.SINGLE(A:A),'Customer Name'!A:A,Table14_3[[#All],[First Name]])</f>
        <v>Tracy</v>
      </c>
      <c r="D735" s="32" t="str" cm="1">
        <f t="array" ref="D735">_xlfn.XLOOKUP(_xlfn.SINGLE(A:A),'Customer Name'!A:A,Table14_3[[#All],[Last Name]])</f>
        <v>Johnson</v>
      </c>
      <c r="E735" s="32">
        <f>_xlfn.XLOOKUP(A:A,'Medical Examination'!A:A,'Medical Examination'!B:B)</f>
        <v>41.02</v>
      </c>
      <c r="F735" s="32">
        <f>_xlfn.XLOOKUP(A:A,'Medical Examination'!A:A,'Medical Examination'!C:C)</f>
        <v>11.37</v>
      </c>
      <c r="G735" s="33" t="str">
        <f>_xlfn.XLOOKUP(A:A,'Medical Examination'!A:A,'Medical Examination'!D:D)</f>
        <v>No</v>
      </c>
      <c r="H735" s="33" t="str">
        <f>_xlfn.XLOOKUP(A:A,'Medical Examination'!A:A,'Medical Examination'!E:E)</f>
        <v>No</v>
      </c>
      <c r="I735" s="33" t="str">
        <f>_xlfn.XLOOKUP(A:A,'Medical Examination'!A:A,'Medical Examination'!F:F)</f>
        <v>No</v>
      </c>
      <c r="J735" s="33">
        <f>_xlfn.XLOOKUP(A:A,'Medical Examination'!A:A,'Medical Examination'!G:G)</f>
        <v>0</v>
      </c>
      <c r="K735" s="33" t="str">
        <f>_xlfn.XLOOKUP(A:A,'Medical Examination'!A:A,'Medical Examination'!H:H)</f>
        <v>No</v>
      </c>
      <c r="L735" s="32" t="str">
        <f>_xlfn.XLOOKUP(A:A,'Medical Examination'!A:A,'Medical Examination'!I:I)</f>
        <v>Obesity</v>
      </c>
      <c r="M735" s="31" t="str">
        <f>_xlfn.XLOOKUP(A:A,'Medical Examination'!A:A,'Medical Examination'!J:J)</f>
        <v>Diabetic</v>
      </c>
      <c r="N735" s="34">
        <f>_xlfn.XLOOKUP(Healthcare!A:A,Table4_2[Customer ID],Table4_2[Date of Birth])</f>
        <v>28843</v>
      </c>
      <c r="O735" s="35">
        <f>_xlfn.XLOOKUP(A:A,Table4_2[Customer ID],Table4_2[Charges])</f>
        <v>13874.89</v>
      </c>
      <c r="P735" s="33" t="str">
        <f>_xlfn.XLOOKUP(A:A,Table4_2[Customer ID],Table4_2[Hospital tier])</f>
        <v>tier - 2</v>
      </c>
      <c r="Q735" s="33" t="str">
        <f>_xlfn.XLOOKUP(A:A,'Hospital details'!A:A,'Hospital details'!F:F)</f>
        <v>tier - 1</v>
      </c>
      <c r="R735" s="33" t="str">
        <f>_xlfn.XLOOKUP(Healthcare!A:A,'Hospital details'!A:A,'Hospital details'!G:G)</f>
        <v>R1012</v>
      </c>
      <c r="S735" s="36">
        <f>_xlfn.XLOOKUP(A:A,'Hospital details'!A:A,'Hospital details'!H:H)</f>
        <v>44</v>
      </c>
      <c r="T735" s="8"/>
    </row>
    <row r="736" spans="1:20" ht="18" x14ac:dyDescent="0.35">
      <c r="A736" s="37" t="s">
        <v>740</v>
      </c>
      <c r="B736" s="31" t="str" cm="1">
        <f t="array" ref="B736">_xlfn.XLOOKUP(_xlfn.SINGLE(A:A),'Customer Name'!A:A,Table14_3[[#All],[Title]])</f>
        <v>Ms</v>
      </c>
      <c r="C736" s="32" t="str" cm="1">
        <f t="array" ref="C736">_xlfn.XLOOKUP(_xlfn.SINGLE(A:A),'Customer Name'!A:A,Table14_3[[#All],[First Name]])</f>
        <v>Emily S</v>
      </c>
      <c r="D736" s="32" t="str" cm="1">
        <f t="array" ref="D736">_xlfn.XLOOKUP(_xlfn.SINGLE(A:A),'Customer Name'!A:A,Table14_3[[#All],[Last Name]])</f>
        <v>Bartlett</v>
      </c>
      <c r="E736" s="32">
        <f>_xlfn.XLOOKUP(A:A,'Medical Examination'!A:A,'Medical Examination'!B:B)</f>
        <v>32.68</v>
      </c>
      <c r="F736" s="32">
        <f>_xlfn.XLOOKUP(A:A,'Medical Examination'!A:A,'Medical Examination'!C:C)</f>
        <v>11.87</v>
      </c>
      <c r="G736" s="33" t="str">
        <f>_xlfn.XLOOKUP(A:A,'Medical Examination'!A:A,'Medical Examination'!D:D)</f>
        <v>No</v>
      </c>
      <c r="H736" s="33" t="str">
        <f>_xlfn.XLOOKUP(A:A,'Medical Examination'!A:A,'Medical Examination'!E:E)</f>
        <v>No</v>
      </c>
      <c r="I736" s="33" t="str">
        <f>_xlfn.XLOOKUP(A:A,'Medical Examination'!A:A,'Medical Examination'!F:F)</f>
        <v>No</v>
      </c>
      <c r="J736" s="33">
        <f>_xlfn.XLOOKUP(A:A,'Medical Examination'!A:A,'Medical Examination'!G:G)</f>
        <v>0</v>
      </c>
      <c r="K736" s="33" t="str">
        <f>_xlfn.XLOOKUP(A:A,'Medical Examination'!A:A,'Medical Examination'!H:H)</f>
        <v>No</v>
      </c>
      <c r="L736" s="32" t="str">
        <f>_xlfn.XLOOKUP(A:A,'Medical Examination'!A:A,'Medical Examination'!I:I)</f>
        <v>Obesity</v>
      </c>
      <c r="M736" s="31" t="str">
        <f>_xlfn.XLOOKUP(A:A,'Medical Examination'!A:A,'Medical Examination'!J:J)</f>
        <v>Diabetic</v>
      </c>
      <c r="N736" s="34">
        <f>_xlfn.XLOOKUP(Healthcare!A:A,Table4_2[Customer ID],Table4_2[Date of Birth])</f>
        <v>22118</v>
      </c>
      <c r="O736" s="35">
        <f>_xlfn.XLOOKUP(A:A,Table4_2[Customer ID],Table4_2[Charges])</f>
        <v>13844.8</v>
      </c>
      <c r="P736" s="33" t="str">
        <f>_xlfn.XLOOKUP(A:A,Table4_2[Customer ID],Table4_2[Hospital tier])</f>
        <v>tier - 2</v>
      </c>
      <c r="Q736" s="33" t="str">
        <f>_xlfn.XLOOKUP(A:A,'Hospital details'!A:A,'Hospital details'!F:F)</f>
        <v>tier - 2</v>
      </c>
      <c r="R736" s="33" t="str">
        <f>_xlfn.XLOOKUP(Healthcare!A:A,'Hospital details'!A:A,'Hospital details'!G:G)</f>
        <v>R1012</v>
      </c>
      <c r="S736" s="36">
        <f>_xlfn.XLOOKUP(A:A,'Hospital details'!A:A,'Hospital details'!H:H)</f>
        <v>62</v>
      </c>
      <c r="T736" s="8"/>
    </row>
    <row r="737" spans="1:20" ht="18" x14ac:dyDescent="0.35">
      <c r="A737" s="37" t="s">
        <v>741</v>
      </c>
      <c r="B737" s="31" t="str" cm="1">
        <f t="array" ref="B737">_xlfn.XLOOKUP(_xlfn.SINGLE(A:A),'Customer Name'!A:A,Table14_3[[#All],[Title]])</f>
        <v>Mr</v>
      </c>
      <c r="C737" s="32" t="str" cm="1">
        <f t="array" ref="C737">_xlfn.XLOOKUP(_xlfn.SINGLE(A:A),'Customer Name'!A:A,Table14_3[[#All],[First Name]])</f>
        <v>Kelly R</v>
      </c>
      <c r="D737" s="32" t="str" cm="1">
        <f t="array" ref="D737">_xlfn.XLOOKUP(_xlfn.SINGLE(A:A),'Customer Name'!A:A,Table14_3[[#All],[Last Name]])</f>
        <v>Bergman</v>
      </c>
      <c r="E737" s="32">
        <f>_xlfn.XLOOKUP(A:A,'Medical Examination'!A:A,'Medical Examination'!B:B)</f>
        <v>21.7</v>
      </c>
      <c r="F737" s="32">
        <f>_xlfn.XLOOKUP(A:A,'Medical Examination'!A:A,'Medical Examination'!C:C)</f>
        <v>4.9000000000000004</v>
      </c>
      <c r="G737" s="33" t="str">
        <f>_xlfn.XLOOKUP(A:A,'Medical Examination'!A:A,'Medical Examination'!D:D)</f>
        <v>No</v>
      </c>
      <c r="H737" s="33" t="str">
        <f>_xlfn.XLOOKUP(A:A,'Medical Examination'!A:A,'Medical Examination'!E:E)</f>
        <v>No</v>
      </c>
      <c r="I737" s="33" t="str">
        <f>_xlfn.XLOOKUP(A:A,'Medical Examination'!A:A,'Medical Examination'!F:F)</f>
        <v>Yes</v>
      </c>
      <c r="J737" s="33">
        <f>_xlfn.XLOOKUP(A:A,'Medical Examination'!A:A,'Medical Examination'!G:G)</f>
        <v>1</v>
      </c>
      <c r="K737" s="33" t="str">
        <f>_xlfn.XLOOKUP(A:A,'Medical Examination'!A:A,'Medical Examination'!H:H)</f>
        <v>yes</v>
      </c>
      <c r="L737" s="32" t="str">
        <f>_xlfn.XLOOKUP(A:A,'Medical Examination'!A:A,'Medical Examination'!I:I)</f>
        <v>Normal Weight</v>
      </c>
      <c r="M737" s="31" t="str">
        <f>_xlfn.XLOOKUP(A:A,'Medical Examination'!A:A,'Medical Examination'!J:J)</f>
        <v>Normal</v>
      </c>
      <c r="N737" s="34">
        <f>_xlfn.XLOOKUP(Healthcare!A:A,Table4_2[Customer ID],Table4_2[Date of Birth])</f>
        <v>37779</v>
      </c>
      <c r="O737" s="35">
        <f>_xlfn.XLOOKUP(A:A,Table4_2[Customer ID],Table4_2[Charges])</f>
        <v>13844.51</v>
      </c>
      <c r="P737" s="33" t="str">
        <f>_xlfn.XLOOKUP(A:A,Table4_2[Customer ID],Table4_2[Hospital tier])</f>
        <v>tier - 2</v>
      </c>
      <c r="Q737" s="33" t="str">
        <f>_xlfn.XLOOKUP(A:A,'Hospital details'!A:A,'Hospital details'!F:F)</f>
        <v>tier - 1</v>
      </c>
      <c r="R737" s="33" t="str">
        <f>_xlfn.XLOOKUP(Healthcare!A:A,'Hospital details'!A:A,'Hospital details'!G:G)</f>
        <v>R1011</v>
      </c>
      <c r="S737" s="36">
        <f>_xlfn.XLOOKUP(A:A,'Hospital details'!A:A,'Hospital details'!H:H)</f>
        <v>20</v>
      </c>
      <c r="T737" s="8"/>
    </row>
    <row r="738" spans="1:20" ht="18" x14ac:dyDescent="0.35">
      <c r="A738" s="37" t="s">
        <v>742</v>
      </c>
      <c r="B738" s="31" t="str" cm="1">
        <f t="array" ref="B738">_xlfn.XLOOKUP(_xlfn.SINGLE(A:A),'Customer Name'!A:A,Table14_3[[#All],[Title]])</f>
        <v>Mr</v>
      </c>
      <c r="C738" s="32" t="str" cm="1">
        <f t="array" ref="C738">_xlfn.XLOOKUP(_xlfn.SINGLE(A:A),'Customer Name'!A:A,Table14_3[[#All],[First Name]])</f>
        <v>Kyle</v>
      </c>
      <c r="D738" s="32" t="str" cm="1">
        <f t="array" ref="D738">_xlfn.XLOOKUP(_xlfn.SINGLE(A:A),'Customer Name'!A:A,Table14_3[[#All],[Last Name]])</f>
        <v>Aitken</v>
      </c>
      <c r="E738" s="32">
        <f>_xlfn.XLOOKUP(A:A,'Medical Examination'!A:A,'Medical Examination'!B:B)</f>
        <v>40.479999999999997</v>
      </c>
      <c r="F738" s="32">
        <f>_xlfn.XLOOKUP(A:A,'Medical Examination'!A:A,'Medical Examination'!C:C)</f>
        <v>6.7</v>
      </c>
      <c r="G738" s="33" t="str">
        <f>_xlfn.XLOOKUP(A:A,'Medical Examination'!A:A,'Medical Examination'!D:D)</f>
        <v>No</v>
      </c>
      <c r="H738" s="33" t="str">
        <f>_xlfn.XLOOKUP(A:A,'Medical Examination'!A:A,'Medical Examination'!E:E)</f>
        <v>No</v>
      </c>
      <c r="I738" s="33" t="str">
        <f>_xlfn.XLOOKUP(A:A,'Medical Examination'!A:A,'Medical Examination'!F:F)</f>
        <v>No</v>
      </c>
      <c r="J738" s="33">
        <f>_xlfn.XLOOKUP(A:A,'Medical Examination'!A:A,'Medical Examination'!G:G)</f>
        <v>3</v>
      </c>
      <c r="K738" s="33" t="str">
        <f>_xlfn.XLOOKUP(A:A,'Medical Examination'!A:A,'Medical Examination'!H:H)</f>
        <v>No</v>
      </c>
      <c r="L738" s="32" t="str">
        <f>_xlfn.XLOOKUP(A:A,'Medical Examination'!A:A,'Medical Examination'!I:I)</f>
        <v>Obesity</v>
      </c>
      <c r="M738" s="31" t="str">
        <f>_xlfn.XLOOKUP(A:A,'Medical Examination'!A:A,'Medical Examination'!J:J)</f>
        <v>Diabetic</v>
      </c>
      <c r="N738" s="34">
        <f>_xlfn.XLOOKUP(Healthcare!A:A,Table4_2[Customer ID],Table4_2[Date of Birth])</f>
        <v>21529</v>
      </c>
      <c r="O738" s="35">
        <f>_xlfn.XLOOKUP(A:A,Table4_2[Customer ID],Table4_2[Charges])</f>
        <v>13831.12</v>
      </c>
      <c r="P738" s="33" t="str">
        <f>_xlfn.XLOOKUP(A:A,Table4_2[Customer ID],Table4_2[Hospital tier])</f>
        <v>tier - 3</v>
      </c>
      <c r="Q738" s="33" t="str">
        <f>_xlfn.XLOOKUP(A:A,'Hospital details'!A:A,'Hospital details'!F:F)</f>
        <v>tier - 1</v>
      </c>
      <c r="R738" s="33" t="str">
        <f>_xlfn.XLOOKUP(Healthcare!A:A,'Hospital details'!A:A,'Hospital details'!G:G)</f>
        <v>R1013</v>
      </c>
      <c r="S738" s="36">
        <f>_xlfn.XLOOKUP(A:A,'Hospital details'!A:A,'Hospital details'!H:H)</f>
        <v>64</v>
      </c>
      <c r="T738" s="8"/>
    </row>
    <row r="739" spans="1:20" ht="18" x14ac:dyDescent="0.35">
      <c r="A739" s="37" t="s">
        <v>743</v>
      </c>
      <c r="B739" s="31" t="str" cm="1">
        <f t="array" ref="B739">_xlfn.XLOOKUP(_xlfn.SINGLE(A:A),'Customer Name'!A:A,Table14_3[[#All],[Title]])</f>
        <v>Ms</v>
      </c>
      <c r="C739" s="32" t="str" cm="1">
        <f t="array" ref="C739">_xlfn.XLOOKUP(_xlfn.SINGLE(A:A),'Customer Name'!A:A,Table14_3[[#All],[First Name]])</f>
        <v>Bruce A Jr</v>
      </c>
      <c r="D739" s="32" t="str" cm="1">
        <f t="array" ref="D739">_xlfn.XLOOKUP(_xlfn.SINGLE(A:A),'Customer Name'!A:A,Table14_3[[#All],[Last Name]])</f>
        <v>Berger</v>
      </c>
      <c r="E739" s="32">
        <f>_xlfn.XLOOKUP(A:A,'Medical Examination'!A:A,'Medical Examination'!B:B)</f>
        <v>34.5</v>
      </c>
      <c r="F739" s="32">
        <f>_xlfn.XLOOKUP(A:A,'Medical Examination'!A:A,'Medical Examination'!C:C)</f>
        <v>10.3</v>
      </c>
      <c r="G739" s="33" t="str">
        <f>_xlfn.XLOOKUP(A:A,'Medical Examination'!A:A,'Medical Examination'!D:D)</f>
        <v>No</v>
      </c>
      <c r="H739" s="33" t="str">
        <f>_xlfn.XLOOKUP(A:A,'Medical Examination'!A:A,'Medical Examination'!E:E)</f>
        <v>No</v>
      </c>
      <c r="I739" s="33" t="str">
        <f>_xlfn.XLOOKUP(A:A,'Medical Examination'!A:A,'Medical Examination'!F:F)</f>
        <v>No</v>
      </c>
      <c r="J739" s="33">
        <f>_xlfn.XLOOKUP(A:A,'Medical Examination'!A:A,'Medical Examination'!G:G)</f>
        <v>3</v>
      </c>
      <c r="K739" s="33" t="str">
        <f>_xlfn.XLOOKUP(A:A,'Medical Examination'!A:A,'Medical Examination'!H:H)</f>
        <v>No</v>
      </c>
      <c r="L739" s="32" t="str">
        <f>_xlfn.XLOOKUP(A:A,'Medical Examination'!A:A,'Medical Examination'!I:I)</f>
        <v>Obesity</v>
      </c>
      <c r="M739" s="31" t="str">
        <f>_xlfn.XLOOKUP(A:A,'Medical Examination'!A:A,'Medical Examination'!J:J)</f>
        <v>Diabetic</v>
      </c>
      <c r="N739" s="34">
        <f>_xlfn.XLOOKUP(Healthcare!A:A,Table4_2[Customer ID],Table4_2[Date of Birth])</f>
        <v>21514</v>
      </c>
      <c r="O739" s="35">
        <f>_xlfn.XLOOKUP(A:A,Table4_2[Customer ID],Table4_2[Charges])</f>
        <v>13822.8</v>
      </c>
      <c r="P739" s="33" t="str">
        <f>_xlfn.XLOOKUP(A:A,Table4_2[Customer ID],Table4_2[Hospital tier])</f>
        <v>tier - 3</v>
      </c>
      <c r="Q739" s="33" t="str">
        <f>_xlfn.XLOOKUP(A:A,'Hospital details'!A:A,'Hospital details'!F:F)</f>
        <v>tier - 3</v>
      </c>
      <c r="R739" s="33" t="str">
        <f>_xlfn.XLOOKUP(Healthcare!A:A,'Hospital details'!A:A,'Hospital details'!G:G)</f>
        <v>R1011</v>
      </c>
      <c r="S739" s="36">
        <f>_xlfn.XLOOKUP(A:A,'Hospital details'!A:A,'Hospital details'!H:H)</f>
        <v>64</v>
      </c>
      <c r="T739" s="8"/>
    </row>
    <row r="740" spans="1:20" ht="18" x14ac:dyDescent="0.35">
      <c r="A740" s="37" t="s">
        <v>744</v>
      </c>
      <c r="B740" s="31" t="str" cm="1">
        <f t="array" ref="B740">_xlfn.XLOOKUP(_xlfn.SINGLE(A:A),'Customer Name'!A:A,Table14_3[[#All],[Title]])</f>
        <v>Mr</v>
      </c>
      <c r="C740" s="32" t="str" cm="1">
        <f t="array" ref="C740">_xlfn.XLOOKUP(_xlfn.SINGLE(A:A),'Customer Name'!A:A,Table14_3[[#All],[First Name]])</f>
        <v>Cary J</v>
      </c>
      <c r="D740" s="32" t="str" cm="1">
        <f t="array" ref="D740">_xlfn.XLOOKUP(_xlfn.SINGLE(A:A),'Customer Name'!A:A,Table14_3[[#All],[Last Name]])</f>
        <v>Richey</v>
      </c>
      <c r="E740" s="32">
        <f>_xlfn.XLOOKUP(A:A,'Medical Examination'!A:A,'Medical Examination'!B:B)</f>
        <v>45.9</v>
      </c>
      <c r="F740" s="32">
        <f>_xlfn.XLOOKUP(A:A,'Medical Examination'!A:A,'Medical Examination'!C:C)</f>
        <v>11.14</v>
      </c>
      <c r="G740" s="33" t="str">
        <f>_xlfn.XLOOKUP(A:A,'Medical Examination'!A:A,'Medical Examination'!D:D)</f>
        <v>yes</v>
      </c>
      <c r="H740" s="33" t="str">
        <f>_xlfn.XLOOKUP(A:A,'Medical Examination'!A:A,'Medical Examination'!E:E)</f>
        <v>No</v>
      </c>
      <c r="I740" s="33" t="str">
        <f>_xlfn.XLOOKUP(A:A,'Medical Examination'!A:A,'Medical Examination'!F:F)</f>
        <v>No</v>
      </c>
      <c r="J740" s="33">
        <f>_xlfn.XLOOKUP(A:A,'Medical Examination'!A:A,'Medical Examination'!G:G)</f>
        <v>1</v>
      </c>
      <c r="K740" s="33" t="str">
        <f>_xlfn.XLOOKUP(A:A,'Medical Examination'!A:A,'Medical Examination'!H:H)</f>
        <v>No</v>
      </c>
      <c r="L740" s="32" t="str">
        <f>_xlfn.XLOOKUP(A:A,'Medical Examination'!A:A,'Medical Examination'!I:I)</f>
        <v>Obesity</v>
      </c>
      <c r="M740" s="31" t="str">
        <f>_xlfn.XLOOKUP(A:A,'Medical Examination'!A:A,'Medical Examination'!J:J)</f>
        <v>Diabetic</v>
      </c>
      <c r="N740" s="34">
        <f>_xlfn.XLOOKUP(Healthcare!A:A,Table4_2[Customer ID],Table4_2[Date of Birth])</f>
        <v>31754</v>
      </c>
      <c r="O740" s="35">
        <f>_xlfn.XLOOKUP(A:A,Table4_2[Customer ID],Table4_2[Charges])</f>
        <v>13819.49</v>
      </c>
      <c r="P740" s="33" t="str">
        <f>_xlfn.XLOOKUP(A:A,Table4_2[Customer ID],Table4_2[Hospital tier])</f>
        <v>tier - 3</v>
      </c>
      <c r="Q740" s="33" t="str">
        <f>_xlfn.XLOOKUP(A:A,'Hospital details'!A:A,'Hospital details'!F:F)</f>
        <v>tier - 2</v>
      </c>
      <c r="R740" s="33" t="str">
        <f>_xlfn.XLOOKUP(Healthcare!A:A,'Hospital details'!A:A,'Hospital details'!G:G)</f>
        <v>R1012</v>
      </c>
      <c r="S740" s="36">
        <f>_xlfn.XLOOKUP(A:A,'Hospital details'!A:A,'Hospital details'!H:H)</f>
        <v>36</v>
      </c>
      <c r="T740" s="8"/>
    </row>
    <row r="741" spans="1:20" ht="18" x14ac:dyDescent="0.35">
      <c r="A741" s="37" t="s">
        <v>745</v>
      </c>
      <c r="B741" s="31" t="str" cm="1">
        <f t="array" ref="B741">_xlfn.XLOOKUP(_xlfn.SINGLE(A:A),'Customer Name'!A:A,Table14_3[[#All],[Title]])</f>
        <v>Mr</v>
      </c>
      <c r="C741" s="32" t="str" cm="1">
        <f t="array" ref="C741">_xlfn.XLOOKUP(_xlfn.SINGLE(A:A),'Customer Name'!A:A,Table14_3[[#All],[First Name]])</f>
        <v>Jill M</v>
      </c>
      <c r="D741" s="32" t="str" cm="1">
        <f t="array" ref="D741">_xlfn.XLOOKUP(_xlfn.SINGLE(A:A),'Customer Name'!A:A,Table14_3[[#All],[Last Name]])</f>
        <v>Trotter</v>
      </c>
      <c r="E741" s="32">
        <f>_xlfn.XLOOKUP(A:A,'Medical Examination'!A:A,'Medical Examination'!B:B)</f>
        <v>33.479999999999997</v>
      </c>
      <c r="F741" s="32">
        <f>_xlfn.XLOOKUP(A:A,'Medical Examination'!A:A,'Medical Examination'!C:C)</f>
        <v>4.74</v>
      </c>
      <c r="G741" s="33" t="str">
        <f>_xlfn.XLOOKUP(A:A,'Medical Examination'!A:A,'Medical Examination'!D:D)</f>
        <v>yes</v>
      </c>
      <c r="H741" s="33" t="str">
        <f>_xlfn.XLOOKUP(A:A,'Medical Examination'!A:A,'Medical Examination'!E:E)</f>
        <v>No</v>
      </c>
      <c r="I741" s="33" t="str">
        <f>_xlfn.XLOOKUP(A:A,'Medical Examination'!A:A,'Medical Examination'!F:F)</f>
        <v>No</v>
      </c>
      <c r="J741" s="33">
        <f>_xlfn.XLOOKUP(A:A,'Medical Examination'!A:A,'Medical Examination'!G:G)</f>
        <v>2</v>
      </c>
      <c r="K741" s="33" t="str">
        <f>_xlfn.XLOOKUP(A:A,'Medical Examination'!A:A,'Medical Examination'!H:H)</f>
        <v>No</v>
      </c>
      <c r="L741" s="32" t="str">
        <f>_xlfn.XLOOKUP(A:A,'Medical Examination'!A:A,'Medical Examination'!I:I)</f>
        <v>Obesity</v>
      </c>
      <c r="M741" s="31" t="str">
        <f>_xlfn.XLOOKUP(A:A,'Medical Examination'!A:A,'Medical Examination'!J:J)</f>
        <v>Normal</v>
      </c>
      <c r="N741" s="34">
        <f>_xlfn.XLOOKUP(Healthcare!A:A,Table4_2[Customer ID],Table4_2[Date of Birth])</f>
        <v>24421</v>
      </c>
      <c r="O741" s="35">
        <f>_xlfn.XLOOKUP(A:A,Table4_2[Customer ID],Table4_2[Charges])</f>
        <v>13801.61</v>
      </c>
      <c r="P741" s="33" t="str">
        <f>_xlfn.XLOOKUP(A:A,Table4_2[Customer ID],Table4_2[Hospital tier])</f>
        <v>tier - 3</v>
      </c>
      <c r="Q741" s="33" t="str">
        <f>_xlfn.XLOOKUP(A:A,'Hospital details'!A:A,'Hospital details'!F:F)</f>
        <v>tier - 3</v>
      </c>
      <c r="R741" s="33" t="str">
        <f>_xlfn.XLOOKUP(Healthcare!A:A,'Hospital details'!A:A,'Hospital details'!G:G)</f>
        <v>R1026</v>
      </c>
      <c r="S741" s="36">
        <f>_xlfn.XLOOKUP(A:A,'Hospital details'!A:A,'Hospital details'!H:H)</f>
        <v>56</v>
      </c>
      <c r="T741" s="8"/>
    </row>
    <row r="742" spans="1:20" ht="18" x14ac:dyDescent="0.35">
      <c r="A742" s="37" t="s">
        <v>746</v>
      </c>
      <c r="B742" s="31" t="str" cm="1">
        <f t="array" ref="B742">_xlfn.XLOOKUP(_xlfn.SINGLE(A:A),'Customer Name'!A:A,Table14_3[[#All],[Title]])</f>
        <v>Ms</v>
      </c>
      <c r="C742" s="32" t="str" cm="1">
        <f t="array" ref="C742">_xlfn.XLOOKUP(_xlfn.SINGLE(A:A),'Customer Name'!A:A,Table14_3[[#All],[First Name]])</f>
        <v>Chris</v>
      </c>
      <c r="D742" s="32" t="str" cm="1">
        <f t="array" ref="D742">_xlfn.XLOOKUP(_xlfn.SINGLE(A:A),'Customer Name'!A:A,Table14_3[[#All],[Last Name]])</f>
        <v>Chavez</v>
      </c>
      <c r="E742" s="32">
        <f>_xlfn.XLOOKUP(A:A,'Medical Examination'!A:A,'Medical Examination'!B:B)</f>
        <v>28.31</v>
      </c>
      <c r="F742" s="32">
        <f>_xlfn.XLOOKUP(A:A,'Medical Examination'!A:A,'Medical Examination'!C:C)</f>
        <v>5.96</v>
      </c>
      <c r="G742" s="33" t="str">
        <f>_xlfn.XLOOKUP(A:A,'Medical Examination'!A:A,'Medical Examination'!D:D)</f>
        <v>yes</v>
      </c>
      <c r="H742" s="33" t="str">
        <f>_xlfn.XLOOKUP(A:A,'Medical Examination'!A:A,'Medical Examination'!E:E)</f>
        <v>No</v>
      </c>
      <c r="I742" s="33" t="str">
        <f>_xlfn.XLOOKUP(A:A,'Medical Examination'!A:A,'Medical Examination'!F:F)</f>
        <v>No</v>
      </c>
      <c r="J742" s="33">
        <f>_xlfn.XLOOKUP(A:A,'Medical Examination'!A:A,'Medical Examination'!G:G)</f>
        <v>2</v>
      </c>
      <c r="K742" s="33" t="str">
        <f>_xlfn.XLOOKUP(A:A,'Medical Examination'!A:A,'Medical Examination'!H:H)</f>
        <v>No</v>
      </c>
      <c r="L742" s="32" t="str">
        <f>_xlfn.XLOOKUP(A:A,'Medical Examination'!A:A,'Medical Examination'!I:I)</f>
        <v>Overweight</v>
      </c>
      <c r="M742" s="31" t="str">
        <f>_xlfn.XLOOKUP(A:A,'Medical Examination'!A:A,'Medical Examination'!J:J)</f>
        <v>Prediabetic</v>
      </c>
      <c r="N742" s="34">
        <f>_xlfn.XLOOKUP(Healthcare!A:A,Table4_2[Customer ID],Table4_2[Date of Birth])</f>
        <v>21768</v>
      </c>
      <c r="O742" s="35">
        <f>_xlfn.XLOOKUP(A:A,Table4_2[Customer ID],Table4_2[Charges])</f>
        <v>13770.1</v>
      </c>
      <c r="P742" s="33" t="str">
        <f>_xlfn.XLOOKUP(A:A,Table4_2[Customer ID],Table4_2[Hospital tier])</f>
        <v>tier - 3</v>
      </c>
      <c r="Q742" s="33" t="str">
        <f>_xlfn.XLOOKUP(A:A,'Hospital details'!A:A,'Hospital details'!F:F)</f>
        <v>tier - 1</v>
      </c>
      <c r="R742" s="33" t="str">
        <f>_xlfn.XLOOKUP(Healthcare!A:A,'Hospital details'!A:A,'Hospital details'!G:G)</f>
        <v>R1012</v>
      </c>
      <c r="S742" s="36">
        <f>_xlfn.XLOOKUP(A:A,'Hospital details'!A:A,'Hospital details'!H:H)</f>
        <v>63</v>
      </c>
      <c r="T742" s="8"/>
    </row>
    <row r="743" spans="1:20" ht="18" x14ac:dyDescent="0.35">
      <c r="A743" s="37" t="s">
        <v>747</v>
      </c>
      <c r="B743" s="31" t="str" cm="1">
        <f t="array" ref="B743">_xlfn.XLOOKUP(_xlfn.SINGLE(A:A),'Customer Name'!A:A,Table14_3[[#All],[Title]])</f>
        <v>Mr</v>
      </c>
      <c r="C743" s="32" t="str" cm="1">
        <f t="array" ref="C743">_xlfn.XLOOKUP(_xlfn.SINGLE(A:A),'Customer Name'!A:A,Table14_3[[#All],[First Name]])</f>
        <v>Michael E</v>
      </c>
      <c r="D743" s="32" t="str" cm="1">
        <f t="array" ref="D743">_xlfn.XLOOKUP(_xlfn.SINGLE(A:A),'Customer Name'!A:A,Table14_3[[#All],[Last Name]])</f>
        <v>Orifice</v>
      </c>
      <c r="E743" s="32">
        <f>_xlfn.XLOOKUP(A:A,'Medical Examination'!A:A,'Medical Examination'!B:B)</f>
        <v>21.565000000000001</v>
      </c>
      <c r="F743" s="32">
        <f>_xlfn.XLOOKUP(A:A,'Medical Examination'!A:A,'Medical Examination'!C:C)</f>
        <v>4.95</v>
      </c>
      <c r="G743" s="33" t="str">
        <f>_xlfn.XLOOKUP(A:A,'Medical Examination'!A:A,'Medical Examination'!D:D)</f>
        <v>No</v>
      </c>
      <c r="H743" s="33" t="str">
        <f>_xlfn.XLOOKUP(A:A,'Medical Examination'!A:A,'Medical Examination'!E:E)</f>
        <v>yes</v>
      </c>
      <c r="I743" s="33" t="str">
        <f>_xlfn.XLOOKUP(A:A,'Medical Examination'!A:A,'Medical Examination'!F:F)</f>
        <v>No</v>
      </c>
      <c r="J743" s="33">
        <f>_xlfn.XLOOKUP(A:A,'Medical Examination'!A:A,'Medical Examination'!G:G)</f>
        <v>1</v>
      </c>
      <c r="K743" s="33" t="str">
        <f>_xlfn.XLOOKUP(A:A,'Medical Examination'!A:A,'Medical Examination'!H:H)</f>
        <v>yes</v>
      </c>
      <c r="L743" s="32" t="str">
        <f>_xlfn.XLOOKUP(A:A,'Medical Examination'!A:A,'Medical Examination'!I:I)</f>
        <v>Normal Weight</v>
      </c>
      <c r="M743" s="31" t="str">
        <f>_xlfn.XLOOKUP(A:A,'Medical Examination'!A:A,'Medical Examination'!J:J)</f>
        <v>Normal</v>
      </c>
      <c r="N743" s="34">
        <f>_xlfn.XLOOKUP(Healthcare!A:A,Table4_2[Customer ID],Table4_2[Date of Birth])</f>
        <v>38184</v>
      </c>
      <c r="O743" s="35">
        <f>_xlfn.XLOOKUP(A:A,Table4_2[Customer ID],Table4_2[Charges])</f>
        <v>13747.87</v>
      </c>
      <c r="P743" s="33" t="str">
        <f>_xlfn.XLOOKUP(A:A,Table4_2[Customer ID],Table4_2[Hospital tier])</f>
        <v>tier - 3</v>
      </c>
      <c r="Q743" s="33" t="str">
        <f>_xlfn.XLOOKUP(A:A,'Hospital details'!A:A,'Hospital details'!F:F)</f>
        <v>tier - 2</v>
      </c>
      <c r="R743" s="33" t="str">
        <f>_xlfn.XLOOKUP(Healthcare!A:A,'Hospital details'!A:A,'Hospital details'!G:G)</f>
        <v>R1018</v>
      </c>
      <c r="S743" s="36">
        <f>_xlfn.XLOOKUP(A:A,'Hospital details'!A:A,'Hospital details'!H:H)</f>
        <v>18</v>
      </c>
      <c r="T743" s="8"/>
    </row>
    <row r="744" spans="1:20" ht="18" x14ac:dyDescent="0.35">
      <c r="A744" s="37" t="s">
        <v>748</v>
      </c>
      <c r="B744" s="31" t="str" cm="1">
        <f t="array" ref="B744">_xlfn.XLOOKUP(_xlfn.SINGLE(A:A),'Customer Name'!A:A,Table14_3[[#All],[Title]])</f>
        <v>Mr</v>
      </c>
      <c r="C744" s="32" t="str" cm="1">
        <f t="array" ref="C744">_xlfn.XLOOKUP(_xlfn.SINGLE(A:A),'Customer Name'!A:A,Table14_3[[#All],[First Name]])</f>
        <v>Lauren</v>
      </c>
      <c r="D744" s="32" t="str" cm="1">
        <f t="array" ref="D744">_xlfn.XLOOKUP(_xlfn.SINGLE(A:A),'Customer Name'!A:A,Table14_3[[#All],[Last Name]])</f>
        <v>Farkash</v>
      </c>
      <c r="E744" s="32">
        <f>_xlfn.XLOOKUP(A:A,'Medical Examination'!A:A,'Medical Examination'!B:B)</f>
        <v>35.590000000000003</v>
      </c>
      <c r="F744" s="32">
        <f>_xlfn.XLOOKUP(A:A,'Medical Examination'!A:A,'Medical Examination'!C:C)</f>
        <v>5.21</v>
      </c>
      <c r="G744" s="33" t="str">
        <f>_xlfn.XLOOKUP(A:A,'Medical Examination'!A:A,'Medical Examination'!D:D)</f>
        <v>yes</v>
      </c>
      <c r="H744" s="33" t="str">
        <f>_xlfn.XLOOKUP(A:A,'Medical Examination'!A:A,'Medical Examination'!E:E)</f>
        <v>No</v>
      </c>
      <c r="I744" s="33" t="str">
        <f>_xlfn.XLOOKUP(A:A,'Medical Examination'!A:A,'Medical Examination'!F:F)</f>
        <v>Yes</v>
      </c>
      <c r="J744" s="33">
        <f>_xlfn.XLOOKUP(A:A,'Medical Examination'!A:A,'Medical Examination'!G:G)</f>
        <v>1</v>
      </c>
      <c r="K744" s="33" t="str">
        <f>_xlfn.XLOOKUP(A:A,'Medical Examination'!A:A,'Medical Examination'!H:H)</f>
        <v>No</v>
      </c>
      <c r="L744" s="32" t="str">
        <f>_xlfn.XLOOKUP(A:A,'Medical Examination'!A:A,'Medical Examination'!I:I)</f>
        <v>Obesity</v>
      </c>
      <c r="M744" s="31" t="str">
        <f>_xlfn.XLOOKUP(A:A,'Medical Examination'!A:A,'Medical Examination'!J:J)</f>
        <v>Normal</v>
      </c>
      <c r="N744" s="34">
        <f>_xlfn.XLOOKUP(Healthcare!A:A,Table4_2[Customer ID],Table4_2[Date of Birth])</f>
        <v>25499</v>
      </c>
      <c r="O744" s="35">
        <f>_xlfn.XLOOKUP(A:A,Table4_2[Customer ID],Table4_2[Charges])</f>
        <v>13746.74</v>
      </c>
      <c r="P744" s="33" t="str">
        <f>_xlfn.XLOOKUP(A:A,Table4_2[Customer ID],Table4_2[Hospital tier])</f>
        <v>tier - 3</v>
      </c>
      <c r="Q744" s="33" t="str">
        <f>_xlfn.XLOOKUP(A:A,'Hospital details'!A:A,'Hospital details'!F:F)</f>
        <v>tier - 2</v>
      </c>
      <c r="R744" s="33" t="str">
        <f>_xlfn.XLOOKUP(Healthcare!A:A,'Hospital details'!A:A,'Hospital details'!G:G)</f>
        <v>R1026</v>
      </c>
      <c r="S744" s="36">
        <f>_xlfn.XLOOKUP(A:A,'Hospital details'!A:A,'Hospital details'!H:H)</f>
        <v>53</v>
      </c>
      <c r="T744" s="8"/>
    </row>
    <row r="745" spans="1:20" ht="18" x14ac:dyDescent="0.35">
      <c r="A745" s="37" t="s">
        <v>749</v>
      </c>
      <c r="B745" s="31" t="str" cm="1">
        <f t="array" ref="B745">_xlfn.XLOOKUP(_xlfn.SINGLE(A:A),'Customer Name'!A:A,Table14_3[[#All],[Title]])</f>
        <v>Ms</v>
      </c>
      <c r="C745" s="32" t="str" cm="1">
        <f t="array" ref="C745">_xlfn.XLOOKUP(_xlfn.SINGLE(A:A),'Customer Name'!A:A,Table14_3[[#All],[First Name]])</f>
        <v>Kathryn E</v>
      </c>
      <c r="D745" s="32" t="str" cm="1">
        <f t="array" ref="D745">_xlfn.XLOOKUP(_xlfn.SINGLE(A:A),'Customer Name'!A:A,Table14_3[[#All],[Last Name]])</f>
        <v>Hribar</v>
      </c>
      <c r="E745" s="32">
        <f>_xlfn.XLOOKUP(A:A,'Medical Examination'!A:A,'Medical Examination'!B:B)</f>
        <v>43.44</v>
      </c>
      <c r="F745" s="32">
        <f>_xlfn.XLOOKUP(A:A,'Medical Examination'!A:A,'Medical Examination'!C:C)</f>
        <v>4.8600000000000003</v>
      </c>
      <c r="G745" s="33" t="str">
        <f>_xlfn.XLOOKUP(A:A,'Medical Examination'!A:A,'Medical Examination'!D:D)</f>
        <v>yes</v>
      </c>
      <c r="H745" s="33" t="str">
        <f>_xlfn.XLOOKUP(A:A,'Medical Examination'!A:A,'Medical Examination'!E:E)</f>
        <v>No</v>
      </c>
      <c r="I745" s="33" t="str">
        <f>_xlfn.XLOOKUP(A:A,'Medical Examination'!A:A,'Medical Examination'!F:F)</f>
        <v>No</v>
      </c>
      <c r="J745" s="33">
        <f>_xlfn.XLOOKUP(A:A,'Medical Examination'!A:A,'Medical Examination'!G:G)</f>
        <v>0</v>
      </c>
      <c r="K745" s="33" t="str">
        <f>_xlfn.XLOOKUP(A:A,'Medical Examination'!A:A,'Medical Examination'!H:H)</f>
        <v>No</v>
      </c>
      <c r="L745" s="32" t="str">
        <f>_xlfn.XLOOKUP(A:A,'Medical Examination'!A:A,'Medical Examination'!I:I)</f>
        <v>Obesity</v>
      </c>
      <c r="M745" s="31" t="str">
        <f>_xlfn.XLOOKUP(A:A,'Medical Examination'!A:A,'Medical Examination'!J:J)</f>
        <v>Normal</v>
      </c>
      <c r="N745" s="34">
        <f>_xlfn.XLOOKUP(Healthcare!A:A,Table4_2[Customer ID],Table4_2[Date of Birth])</f>
        <v>31288</v>
      </c>
      <c r="O745" s="35">
        <f>_xlfn.XLOOKUP(A:A,Table4_2[Customer ID],Table4_2[Charges])</f>
        <v>13726.21</v>
      </c>
      <c r="P745" s="33" t="str">
        <f>_xlfn.XLOOKUP(A:A,Table4_2[Customer ID],Table4_2[Hospital tier])</f>
        <v>tier - 3</v>
      </c>
      <c r="Q745" s="33" t="str">
        <f>_xlfn.XLOOKUP(A:A,'Hospital details'!A:A,'Hospital details'!F:F)</f>
        <v>tier - 3</v>
      </c>
      <c r="R745" s="33" t="str">
        <f>_xlfn.XLOOKUP(Healthcare!A:A,'Hospital details'!A:A,'Hospital details'!G:G)</f>
        <v>R1026</v>
      </c>
      <c r="S745" s="36">
        <f>_xlfn.XLOOKUP(A:A,'Hospital details'!A:A,'Hospital details'!H:H)</f>
        <v>37</v>
      </c>
      <c r="T745" s="8"/>
    </row>
    <row r="746" spans="1:20" ht="18" x14ac:dyDescent="0.35">
      <c r="A746" s="37" t="s">
        <v>750</v>
      </c>
      <c r="B746" s="31" t="str" cm="1">
        <f t="array" ref="B746">_xlfn.XLOOKUP(_xlfn.SINGLE(A:A),'Customer Name'!A:A,Table14_3[[#All],[Title]])</f>
        <v>Ms</v>
      </c>
      <c r="C746" s="32" t="str" cm="1">
        <f t="array" ref="C746">_xlfn.XLOOKUP(_xlfn.SINGLE(A:A),'Customer Name'!A:A,Table14_3[[#All],[First Name]])</f>
        <v>Polly</v>
      </c>
      <c r="D746" s="32" t="str" cm="1">
        <f t="array" ref="D746">_xlfn.XLOOKUP(_xlfn.SINGLE(A:A),'Customer Name'!A:A,Table14_3[[#All],[Last Name]])</f>
        <v>Crawford</v>
      </c>
      <c r="E746" s="32">
        <f>_xlfn.XLOOKUP(A:A,'Medical Examination'!A:A,'Medical Examination'!B:B)</f>
        <v>21.754999999999999</v>
      </c>
      <c r="F746" s="32">
        <f>_xlfn.XLOOKUP(A:A,'Medical Examination'!A:A,'Medical Examination'!C:C)</f>
        <v>7.79</v>
      </c>
      <c r="G746" s="33" t="str">
        <f>_xlfn.XLOOKUP(A:A,'Medical Examination'!A:A,'Medical Examination'!D:D)</f>
        <v>yes</v>
      </c>
      <c r="H746" s="33" t="str">
        <f>_xlfn.XLOOKUP(A:A,'Medical Examination'!A:A,'Medical Examination'!E:E)</f>
        <v>No</v>
      </c>
      <c r="I746" s="33" t="str">
        <f>_xlfn.XLOOKUP(A:A,'Medical Examination'!A:A,'Medical Examination'!F:F)</f>
        <v>No</v>
      </c>
      <c r="J746" s="33">
        <f>_xlfn.XLOOKUP(A:A,'Medical Examination'!A:A,'Medical Examination'!G:G)</f>
        <v>0</v>
      </c>
      <c r="K746" s="33" t="str">
        <f>_xlfn.XLOOKUP(A:A,'Medical Examination'!A:A,'Medical Examination'!H:H)</f>
        <v>No</v>
      </c>
      <c r="L746" s="32" t="str">
        <f>_xlfn.XLOOKUP(A:A,'Medical Examination'!A:A,'Medical Examination'!I:I)</f>
        <v>Normal Weight</v>
      </c>
      <c r="M746" s="31" t="str">
        <f>_xlfn.XLOOKUP(A:A,'Medical Examination'!A:A,'Medical Examination'!J:J)</f>
        <v>Diabetic</v>
      </c>
      <c r="N746" s="34">
        <f>_xlfn.XLOOKUP(Healthcare!A:A,Table4_2[Customer ID],Table4_2[Date of Birth])</f>
        <v>29800</v>
      </c>
      <c r="O746" s="35">
        <f>_xlfn.XLOOKUP(A:A,Table4_2[Customer ID],Table4_2[Charges])</f>
        <v>13725.47</v>
      </c>
      <c r="P746" s="33" t="str">
        <f>_xlfn.XLOOKUP(A:A,Table4_2[Customer ID],Table4_2[Hospital tier])</f>
        <v>tier - 3</v>
      </c>
      <c r="Q746" s="33" t="str">
        <f>_xlfn.XLOOKUP(A:A,'Hospital details'!A:A,'Hospital details'!F:F)</f>
        <v>tier - 2</v>
      </c>
      <c r="R746" s="33" t="str">
        <f>_xlfn.XLOOKUP(Healthcare!A:A,'Hospital details'!A:A,'Hospital details'!G:G)</f>
        <v>R1024</v>
      </c>
      <c r="S746" s="36">
        <f>_xlfn.XLOOKUP(A:A,'Hospital details'!A:A,'Hospital details'!H:H)</f>
        <v>41</v>
      </c>
      <c r="T746" s="8"/>
    </row>
    <row r="747" spans="1:20" ht="18" x14ac:dyDescent="0.35">
      <c r="A747" s="37" t="s">
        <v>751</v>
      </c>
      <c r="B747" s="31" t="str" cm="1">
        <f t="array" ref="B747">_xlfn.XLOOKUP(_xlfn.SINGLE(A:A),'Customer Name'!A:A,Table14_3[[#All],[Title]])</f>
        <v>Mr</v>
      </c>
      <c r="C747" s="32" t="str" cm="1">
        <f t="array" ref="C747">_xlfn.XLOOKUP(_xlfn.SINGLE(A:A),'Customer Name'!A:A,Table14_3[[#All],[First Name]])</f>
        <v>Mark H</v>
      </c>
      <c r="D747" s="32" t="str" cm="1">
        <f t="array" ref="D747">_xlfn.XLOOKUP(_xlfn.SINGLE(A:A),'Customer Name'!A:A,Table14_3[[#All],[Last Name]])</f>
        <v>Sittlington</v>
      </c>
      <c r="E747" s="32">
        <f>_xlfn.XLOOKUP(A:A,'Medical Examination'!A:A,'Medical Examination'!B:B)</f>
        <v>44.55</v>
      </c>
      <c r="F747" s="32">
        <f>_xlfn.XLOOKUP(A:A,'Medical Examination'!A:A,'Medical Examination'!C:C)</f>
        <v>7.12</v>
      </c>
      <c r="G747" s="33" t="str">
        <f>_xlfn.XLOOKUP(A:A,'Medical Examination'!A:A,'Medical Examination'!D:D)</f>
        <v>yes</v>
      </c>
      <c r="H747" s="33" t="str">
        <f>_xlfn.XLOOKUP(A:A,'Medical Examination'!A:A,'Medical Examination'!E:E)</f>
        <v>No</v>
      </c>
      <c r="I747" s="33" t="str">
        <f>_xlfn.XLOOKUP(A:A,'Medical Examination'!A:A,'Medical Examination'!F:F)</f>
        <v>No</v>
      </c>
      <c r="J747" s="33">
        <f>_xlfn.XLOOKUP(A:A,'Medical Examination'!A:A,'Medical Examination'!G:G)</f>
        <v>1</v>
      </c>
      <c r="K747" s="33" t="str">
        <f>_xlfn.XLOOKUP(A:A,'Medical Examination'!A:A,'Medical Examination'!H:H)</f>
        <v>No</v>
      </c>
      <c r="L747" s="32" t="str">
        <f>_xlfn.XLOOKUP(A:A,'Medical Examination'!A:A,'Medical Examination'!I:I)</f>
        <v>Obesity</v>
      </c>
      <c r="M747" s="31" t="str">
        <f>_xlfn.XLOOKUP(A:A,'Medical Examination'!A:A,'Medical Examination'!J:J)</f>
        <v>Diabetic</v>
      </c>
      <c r="N747" s="34">
        <f>_xlfn.XLOOKUP(Healthcare!A:A,Table4_2[Customer ID],Table4_2[Date of Birth])</f>
        <v>31740</v>
      </c>
      <c r="O747" s="35">
        <f>_xlfn.XLOOKUP(A:A,Table4_2[Customer ID],Table4_2[Charges])</f>
        <v>13714.55</v>
      </c>
      <c r="P747" s="33" t="str">
        <f>_xlfn.XLOOKUP(A:A,Table4_2[Customer ID],Table4_2[Hospital tier])</f>
        <v>tier - 3</v>
      </c>
      <c r="Q747" s="33" t="str">
        <f>_xlfn.XLOOKUP(A:A,'Hospital details'!A:A,'Hospital details'!F:F)</f>
        <v>tier - 2</v>
      </c>
      <c r="R747" s="33" t="str">
        <f>_xlfn.XLOOKUP(Healthcare!A:A,'Hospital details'!A:A,'Hospital details'!G:G)</f>
        <v>R1023</v>
      </c>
      <c r="S747" s="36">
        <f>_xlfn.XLOOKUP(A:A,'Hospital details'!A:A,'Hospital details'!H:H)</f>
        <v>36</v>
      </c>
      <c r="T747" s="8"/>
    </row>
    <row r="748" spans="1:20" ht="18" x14ac:dyDescent="0.35">
      <c r="A748" s="37" t="s">
        <v>752</v>
      </c>
      <c r="B748" s="31" t="str" cm="1">
        <f t="array" ref="B748">_xlfn.XLOOKUP(_xlfn.SINGLE(A:A),'Customer Name'!A:A,Table14_3[[#All],[Title]])</f>
        <v>Mr</v>
      </c>
      <c r="C748" s="32" t="str" cm="1">
        <f t="array" ref="C748">_xlfn.XLOOKUP(_xlfn.SINGLE(A:A),'Customer Name'!A:A,Table14_3[[#All],[First Name]])</f>
        <v>Jessie M</v>
      </c>
      <c r="D748" s="32" t="str" cm="1">
        <f t="array" ref="D748">_xlfn.XLOOKUP(_xlfn.SINGLE(A:A),'Customer Name'!A:A,Table14_3[[#All],[Last Name]])</f>
        <v>Silbert</v>
      </c>
      <c r="E748" s="32">
        <f>_xlfn.XLOOKUP(A:A,'Medical Examination'!A:A,'Medical Examination'!B:B)</f>
        <v>43.32</v>
      </c>
      <c r="F748" s="32">
        <f>_xlfn.XLOOKUP(A:A,'Medical Examination'!A:A,'Medical Examination'!C:C)</f>
        <v>4.67</v>
      </c>
      <c r="G748" s="33" t="str">
        <f>_xlfn.XLOOKUP(A:A,'Medical Examination'!A:A,'Medical Examination'!D:D)</f>
        <v>yes</v>
      </c>
      <c r="H748" s="33" t="str">
        <f>_xlfn.XLOOKUP(A:A,'Medical Examination'!A:A,'Medical Examination'!E:E)</f>
        <v>No</v>
      </c>
      <c r="I748" s="33" t="str">
        <f>_xlfn.XLOOKUP(A:A,'Medical Examination'!A:A,'Medical Examination'!F:F)</f>
        <v>No</v>
      </c>
      <c r="J748" s="33">
        <f>_xlfn.XLOOKUP(A:A,'Medical Examination'!A:A,'Medical Examination'!G:G)</f>
        <v>0</v>
      </c>
      <c r="K748" s="33" t="str">
        <f>_xlfn.XLOOKUP(A:A,'Medical Examination'!A:A,'Medical Examination'!H:H)</f>
        <v>No</v>
      </c>
      <c r="L748" s="32" t="str">
        <f>_xlfn.XLOOKUP(A:A,'Medical Examination'!A:A,'Medical Examination'!I:I)</f>
        <v>Obesity</v>
      </c>
      <c r="M748" s="31" t="str">
        <f>_xlfn.XLOOKUP(A:A,'Medical Examination'!A:A,'Medical Examination'!J:J)</f>
        <v>Normal</v>
      </c>
      <c r="N748" s="34">
        <f>_xlfn.XLOOKUP(Healthcare!A:A,Table4_2[Customer ID],Table4_2[Date of Birth])</f>
        <v>31304</v>
      </c>
      <c r="O748" s="35">
        <f>_xlfn.XLOOKUP(A:A,Table4_2[Customer ID],Table4_2[Charges])</f>
        <v>13685.51</v>
      </c>
      <c r="P748" s="33" t="str">
        <f>_xlfn.XLOOKUP(A:A,Table4_2[Customer ID],Table4_2[Hospital tier])</f>
        <v>tier - 3</v>
      </c>
      <c r="Q748" s="33" t="str">
        <f>_xlfn.XLOOKUP(A:A,'Hospital details'!A:A,'Hospital details'!F:F)</f>
        <v>tier - 1</v>
      </c>
      <c r="R748" s="33" t="str">
        <f>_xlfn.XLOOKUP(Healthcare!A:A,'Hospital details'!A:A,'Hospital details'!G:G)</f>
        <v>R1026</v>
      </c>
      <c r="S748" s="36">
        <f>_xlfn.XLOOKUP(A:A,'Hospital details'!A:A,'Hospital details'!H:H)</f>
        <v>37</v>
      </c>
      <c r="T748" s="8"/>
    </row>
    <row r="749" spans="1:20" ht="18" x14ac:dyDescent="0.35">
      <c r="A749" s="37" t="s">
        <v>753</v>
      </c>
      <c r="B749" s="31" t="str" cm="1">
        <f t="array" ref="B749">_xlfn.XLOOKUP(_xlfn.SINGLE(A:A),'Customer Name'!A:A,Table14_3[[#All],[Title]])</f>
        <v>Ms</v>
      </c>
      <c r="C749" s="32" t="str" cm="1">
        <f t="array" ref="C749">_xlfn.XLOOKUP(_xlfn.SINGLE(A:A),'Customer Name'!A:A,Table14_3[[#All],[First Name]])</f>
        <v>Chris</v>
      </c>
      <c r="D749" s="32" t="str" cm="1">
        <f t="array" ref="D749">_xlfn.XLOOKUP(_xlfn.SINGLE(A:A),'Customer Name'!A:A,Table14_3[[#All],[Last Name]])</f>
        <v>Carrique</v>
      </c>
      <c r="E749" s="32">
        <f>_xlfn.XLOOKUP(A:A,'Medical Examination'!A:A,'Medical Examination'!B:B)</f>
        <v>31.23</v>
      </c>
      <c r="F749" s="32">
        <f>_xlfn.XLOOKUP(A:A,'Medical Examination'!A:A,'Medical Examination'!C:C)</f>
        <v>9.1199999999999992</v>
      </c>
      <c r="G749" s="33" t="str">
        <f>_xlfn.XLOOKUP(A:A,'Medical Examination'!A:A,'Medical Examination'!D:D)</f>
        <v>yes</v>
      </c>
      <c r="H749" s="33" t="str">
        <f>_xlfn.XLOOKUP(A:A,'Medical Examination'!A:A,'Medical Examination'!E:E)</f>
        <v>No</v>
      </c>
      <c r="I749" s="33" t="str">
        <f>_xlfn.XLOOKUP(A:A,'Medical Examination'!A:A,'Medical Examination'!F:F)</f>
        <v>Yes</v>
      </c>
      <c r="J749" s="33">
        <f>_xlfn.XLOOKUP(A:A,'Medical Examination'!A:A,'Medical Examination'!G:G)</f>
        <v>1</v>
      </c>
      <c r="K749" s="33" t="str">
        <f>_xlfn.XLOOKUP(A:A,'Medical Examination'!A:A,'Medical Examination'!H:H)</f>
        <v>No</v>
      </c>
      <c r="L749" s="32" t="str">
        <f>_xlfn.XLOOKUP(A:A,'Medical Examination'!A:A,'Medical Examination'!I:I)</f>
        <v>Obesity</v>
      </c>
      <c r="M749" s="31" t="str">
        <f>_xlfn.XLOOKUP(A:A,'Medical Examination'!A:A,'Medical Examination'!J:J)</f>
        <v>Diabetic</v>
      </c>
      <c r="N749" s="34">
        <f>_xlfn.XLOOKUP(Healthcare!A:A,Table4_2[Customer ID],Table4_2[Date of Birth])</f>
        <v>23227</v>
      </c>
      <c r="O749" s="35">
        <f>_xlfn.XLOOKUP(A:A,Table4_2[Customer ID],Table4_2[Charges])</f>
        <v>13677.68</v>
      </c>
      <c r="P749" s="33" t="str">
        <f>_xlfn.XLOOKUP(A:A,Table4_2[Customer ID],Table4_2[Hospital tier])</f>
        <v>tier - 3</v>
      </c>
      <c r="Q749" s="33" t="str">
        <f>_xlfn.XLOOKUP(A:A,'Hospital details'!A:A,'Hospital details'!F:F)</f>
        <v>tier - 2</v>
      </c>
      <c r="R749" s="33" t="str">
        <f>_xlfn.XLOOKUP(Healthcare!A:A,'Hospital details'!A:A,'Hospital details'!G:G)</f>
        <v>R1021</v>
      </c>
      <c r="S749" s="36">
        <f>_xlfn.XLOOKUP(A:A,'Hospital details'!A:A,'Hospital details'!H:H)</f>
        <v>59</v>
      </c>
      <c r="T749" s="8"/>
    </row>
    <row r="750" spans="1:20" ht="18" x14ac:dyDescent="0.35">
      <c r="A750" s="37" t="s">
        <v>754</v>
      </c>
      <c r="B750" s="31" t="str" cm="1">
        <f t="array" ref="B750">_xlfn.XLOOKUP(_xlfn.SINGLE(A:A),'Customer Name'!A:A,Table14_3[[#All],[Title]])</f>
        <v>Mr</v>
      </c>
      <c r="C750" s="32" t="str" cm="1">
        <f t="array" ref="C750">_xlfn.XLOOKUP(_xlfn.SINGLE(A:A),'Customer Name'!A:A,Table14_3[[#All],[First Name]])</f>
        <v>Daniel</v>
      </c>
      <c r="D750" s="32" t="str" cm="1">
        <f t="array" ref="D750">_xlfn.XLOOKUP(_xlfn.SINGLE(A:A),'Customer Name'!A:A,Table14_3[[#All],[Last Name]])</f>
        <v>Kosla</v>
      </c>
      <c r="E750" s="32">
        <f>_xlfn.XLOOKUP(A:A,'Medical Examination'!A:A,'Medical Examination'!B:B)</f>
        <v>42.81</v>
      </c>
      <c r="F750" s="32">
        <f>_xlfn.XLOOKUP(A:A,'Medical Examination'!A:A,'Medical Examination'!C:C)</f>
        <v>4.1500000000000004</v>
      </c>
      <c r="G750" s="33" t="str">
        <f>_xlfn.XLOOKUP(A:A,'Medical Examination'!A:A,'Medical Examination'!D:D)</f>
        <v>No</v>
      </c>
      <c r="H750" s="33" t="str">
        <f>_xlfn.XLOOKUP(A:A,'Medical Examination'!A:A,'Medical Examination'!E:E)</f>
        <v>No</v>
      </c>
      <c r="I750" s="33" t="str">
        <f>_xlfn.XLOOKUP(A:A,'Medical Examination'!A:A,'Medical Examination'!F:F)</f>
        <v>No</v>
      </c>
      <c r="J750" s="33">
        <f>_xlfn.XLOOKUP(A:A,'Medical Examination'!A:A,'Medical Examination'!G:G)</f>
        <v>1</v>
      </c>
      <c r="K750" s="33" t="str">
        <f>_xlfn.XLOOKUP(A:A,'Medical Examination'!A:A,'Medical Examination'!H:H)</f>
        <v>No</v>
      </c>
      <c r="L750" s="32" t="str">
        <f>_xlfn.XLOOKUP(A:A,'Medical Examination'!A:A,'Medical Examination'!I:I)</f>
        <v>Obesity</v>
      </c>
      <c r="M750" s="31" t="str">
        <f>_xlfn.XLOOKUP(A:A,'Medical Examination'!A:A,'Medical Examination'!J:J)</f>
        <v>Normal</v>
      </c>
      <c r="N750" s="34">
        <f>_xlfn.XLOOKUP(Healthcare!A:A,Table4_2[Customer ID],Table4_2[Date of Birth])</f>
        <v>30883</v>
      </c>
      <c r="O750" s="35">
        <f>_xlfn.XLOOKUP(A:A,Table4_2[Customer ID],Table4_2[Charges])</f>
        <v>13638.06</v>
      </c>
      <c r="P750" s="33" t="str">
        <f>_xlfn.XLOOKUP(A:A,Table4_2[Customer ID],Table4_2[Hospital tier])</f>
        <v>tier - 3</v>
      </c>
      <c r="Q750" s="33" t="str">
        <f>_xlfn.XLOOKUP(A:A,'Hospital details'!A:A,'Hospital details'!F:F)</f>
        <v>tier - 3</v>
      </c>
      <c r="R750" s="33" t="str">
        <f>_xlfn.XLOOKUP(Healthcare!A:A,'Hospital details'!A:A,'Hospital details'!G:G)</f>
        <v>R1023</v>
      </c>
      <c r="S750" s="36">
        <f>_xlfn.XLOOKUP(A:A,'Hospital details'!A:A,'Hospital details'!H:H)</f>
        <v>38</v>
      </c>
      <c r="T750" s="8"/>
    </row>
    <row r="751" spans="1:20" ht="18" x14ac:dyDescent="0.35">
      <c r="A751" s="37" t="s">
        <v>755</v>
      </c>
      <c r="B751" s="31" t="str" cm="1">
        <f t="array" ref="B751">_xlfn.XLOOKUP(_xlfn.SINGLE(A:A),'Customer Name'!A:A,Table14_3[[#All],[Title]])</f>
        <v>Mr</v>
      </c>
      <c r="C751" s="32" t="str" cm="1">
        <f t="array" ref="C751">_xlfn.XLOOKUP(_xlfn.SINGLE(A:A),'Customer Name'!A:A,Table14_3[[#All],[First Name]])</f>
        <v>Megan</v>
      </c>
      <c r="D751" s="32" t="str" cm="1">
        <f t="array" ref="D751">_xlfn.XLOOKUP(_xlfn.SINGLE(A:A),'Customer Name'!A:A,Table14_3[[#All],[Last Name]])</f>
        <v>Parker</v>
      </c>
      <c r="E751" s="32">
        <f>_xlfn.XLOOKUP(A:A,'Medical Examination'!A:A,'Medical Examination'!B:B)</f>
        <v>35.909999999999997</v>
      </c>
      <c r="F751" s="32">
        <f>_xlfn.XLOOKUP(A:A,'Medical Examination'!A:A,'Medical Examination'!C:C)</f>
        <v>6.72</v>
      </c>
      <c r="G751" s="33" t="str">
        <f>_xlfn.XLOOKUP(A:A,'Medical Examination'!A:A,'Medical Examination'!D:D)</f>
        <v>yes</v>
      </c>
      <c r="H751" s="33" t="str">
        <f>_xlfn.XLOOKUP(A:A,'Medical Examination'!A:A,'Medical Examination'!E:E)</f>
        <v>No</v>
      </c>
      <c r="I751" s="33" t="str">
        <f>_xlfn.XLOOKUP(A:A,'Medical Examination'!A:A,'Medical Examination'!F:F)</f>
        <v>No</v>
      </c>
      <c r="J751" s="33">
        <f>_xlfn.XLOOKUP(A:A,'Medical Examination'!A:A,'Medical Examination'!G:G)</f>
        <v>2</v>
      </c>
      <c r="K751" s="33" t="str">
        <f>_xlfn.XLOOKUP(A:A,'Medical Examination'!A:A,'Medical Examination'!H:H)</f>
        <v>No</v>
      </c>
      <c r="L751" s="32" t="str">
        <f>_xlfn.XLOOKUP(A:A,'Medical Examination'!A:A,'Medical Examination'!I:I)</f>
        <v>Obesity</v>
      </c>
      <c r="M751" s="31" t="str">
        <f>_xlfn.XLOOKUP(A:A,'Medical Examination'!A:A,'Medical Examination'!J:J)</f>
        <v>Diabetic</v>
      </c>
      <c r="N751" s="34">
        <f>_xlfn.XLOOKUP(Healthcare!A:A,Table4_2[Customer ID],Table4_2[Date of Birth])</f>
        <v>22639</v>
      </c>
      <c r="O751" s="35">
        <f>_xlfn.XLOOKUP(A:A,Table4_2[Customer ID],Table4_2[Charges])</f>
        <v>13635.64</v>
      </c>
      <c r="P751" s="33" t="str">
        <f>_xlfn.XLOOKUP(A:A,Table4_2[Customer ID],Table4_2[Hospital tier])</f>
        <v>tier - 3</v>
      </c>
      <c r="Q751" s="33" t="str">
        <f>_xlfn.XLOOKUP(A:A,'Hospital details'!A:A,'Hospital details'!F:F)</f>
        <v>tier - 3</v>
      </c>
      <c r="R751" s="33" t="str">
        <f>_xlfn.XLOOKUP(Healthcare!A:A,'Hospital details'!A:A,'Hospital details'!G:G)</f>
        <v>R1024</v>
      </c>
      <c r="S751" s="36">
        <f>_xlfn.XLOOKUP(A:A,'Hospital details'!A:A,'Hospital details'!H:H)</f>
        <v>61</v>
      </c>
      <c r="T751" s="8"/>
    </row>
    <row r="752" spans="1:20" ht="18" x14ac:dyDescent="0.35">
      <c r="A752" s="37" t="s">
        <v>756</v>
      </c>
      <c r="B752" s="31" t="str" cm="1">
        <f t="array" ref="B752">_xlfn.XLOOKUP(_xlfn.SINGLE(A:A),'Customer Name'!A:A,Table14_3[[#All],[Title]])</f>
        <v>Ms</v>
      </c>
      <c r="C752" s="32" t="str" cm="1">
        <f t="array" ref="C752">_xlfn.XLOOKUP(_xlfn.SINGLE(A:A),'Customer Name'!A:A,Table14_3[[#All],[First Name]])</f>
        <v>Kevin</v>
      </c>
      <c r="D752" s="32" t="str" cm="1">
        <f t="array" ref="D752">_xlfn.XLOOKUP(_xlfn.SINGLE(A:A),'Customer Name'!A:A,Table14_3[[#All],[Last Name]])</f>
        <v>Horton</v>
      </c>
      <c r="E752" s="32">
        <f>_xlfn.XLOOKUP(A:A,'Medical Examination'!A:A,'Medical Examination'!B:B)</f>
        <v>36.65</v>
      </c>
      <c r="F752" s="32">
        <f>_xlfn.XLOOKUP(A:A,'Medical Examination'!A:A,'Medical Examination'!C:C)</f>
        <v>5.01</v>
      </c>
      <c r="G752" s="33" t="str">
        <f>_xlfn.XLOOKUP(A:A,'Medical Examination'!A:A,'Medical Examination'!D:D)</f>
        <v>yes</v>
      </c>
      <c r="H752" s="33" t="str">
        <f>_xlfn.XLOOKUP(A:A,'Medical Examination'!A:A,'Medical Examination'!E:E)</f>
        <v>No</v>
      </c>
      <c r="I752" s="33" t="str">
        <f>_xlfn.XLOOKUP(A:A,'Medical Examination'!A:A,'Medical Examination'!F:F)</f>
        <v>Yes</v>
      </c>
      <c r="J752" s="33">
        <f>_xlfn.XLOOKUP(A:A,'Medical Examination'!A:A,'Medical Examination'!G:G)</f>
        <v>1</v>
      </c>
      <c r="K752" s="33" t="str">
        <f>_xlfn.XLOOKUP(A:A,'Medical Examination'!A:A,'Medical Examination'!H:H)</f>
        <v>No</v>
      </c>
      <c r="L752" s="32" t="str">
        <f>_xlfn.XLOOKUP(A:A,'Medical Examination'!A:A,'Medical Examination'!I:I)</f>
        <v>Obesity</v>
      </c>
      <c r="M752" s="31" t="str">
        <f>_xlfn.XLOOKUP(A:A,'Medical Examination'!A:A,'Medical Examination'!J:J)</f>
        <v>Normal</v>
      </c>
      <c r="N752" s="34">
        <f>_xlfn.XLOOKUP(Healthcare!A:A,Table4_2[Customer ID],Table4_2[Date of Birth])</f>
        <v>25410</v>
      </c>
      <c r="O752" s="35">
        <f>_xlfn.XLOOKUP(A:A,Table4_2[Customer ID],Table4_2[Charges])</f>
        <v>13622.01</v>
      </c>
      <c r="P752" s="33" t="str">
        <f>_xlfn.XLOOKUP(A:A,Table4_2[Customer ID],Table4_2[Hospital tier])</f>
        <v>tier - 3</v>
      </c>
      <c r="Q752" s="33" t="str">
        <f>_xlfn.XLOOKUP(A:A,'Hospital details'!A:A,'Hospital details'!F:F)</f>
        <v>tier - 3</v>
      </c>
      <c r="R752" s="33" t="str">
        <f>_xlfn.XLOOKUP(Healthcare!A:A,'Hospital details'!A:A,'Hospital details'!G:G)</f>
        <v>R1012</v>
      </c>
      <c r="S752" s="36">
        <f>_xlfn.XLOOKUP(A:A,'Hospital details'!A:A,'Hospital details'!H:H)</f>
        <v>53</v>
      </c>
      <c r="T752" s="8"/>
    </row>
    <row r="753" spans="1:20" ht="18" x14ac:dyDescent="0.35">
      <c r="A753" s="37" t="s">
        <v>757</v>
      </c>
      <c r="B753" s="31" t="str" cm="1">
        <f t="array" ref="B753">_xlfn.XLOOKUP(_xlfn.SINGLE(A:A),'Customer Name'!A:A,Table14_3[[#All],[Title]])</f>
        <v>Mr</v>
      </c>
      <c r="C753" s="32" t="str" cm="1">
        <f t="array" ref="C753">_xlfn.XLOOKUP(_xlfn.SINGLE(A:A),'Customer Name'!A:A,Table14_3[[#All],[First Name]])</f>
        <v>Caroline S</v>
      </c>
      <c r="D753" s="32" t="str" cm="1">
        <f t="array" ref="D753">_xlfn.XLOOKUP(_xlfn.SINGLE(A:A),'Customer Name'!A:A,Table14_3[[#All],[Last Name]])</f>
        <v>Boller</v>
      </c>
      <c r="E753" s="32">
        <f>_xlfn.XLOOKUP(A:A,'Medical Examination'!A:A,'Medical Examination'!B:B)</f>
        <v>22.04</v>
      </c>
      <c r="F753" s="32">
        <f>_xlfn.XLOOKUP(A:A,'Medical Examination'!A:A,'Medical Examination'!C:C)</f>
        <v>10.9</v>
      </c>
      <c r="G753" s="33" t="str">
        <f>_xlfn.XLOOKUP(A:A,'Medical Examination'!A:A,'Medical Examination'!D:D)</f>
        <v>yes</v>
      </c>
      <c r="H753" s="33" t="str">
        <f>_xlfn.XLOOKUP(A:A,'Medical Examination'!A:A,'Medical Examination'!E:E)</f>
        <v>No</v>
      </c>
      <c r="I753" s="33" t="str">
        <f>_xlfn.XLOOKUP(A:A,'Medical Examination'!A:A,'Medical Examination'!F:F)</f>
        <v>No</v>
      </c>
      <c r="J753" s="33">
        <f>_xlfn.XLOOKUP(A:A,'Medical Examination'!A:A,'Medical Examination'!G:G)</f>
        <v>2</v>
      </c>
      <c r="K753" s="33" t="str">
        <f>_xlfn.XLOOKUP(A:A,'Medical Examination'!A:A,'Medical Examination'!H:H)</f>
        <v>No</v>
      </c>
      <c r="L753" s="32" t="str">
        <f>_xlfn.XLOOKUP(A:A,'Medical Examination'!A:A,'Medical Examination'!I:I)</f>
        <v>Normal Weight</v>
      </c>
      <c r="M753" s="31" t="str">
        <f>_xlfn.XLOOKUP(A:A,'Medical Examination'!A:A,'Medical Examination'!J:J)</f>
        <v>Diabetic</v>
      </c>
      <c r="N753" s="34">
        <f>_xlfn.XLOOKUP(Healthcare!A:A,Table4_2[Customer ID],Table4_2[Date of Birth])</f>
        <v>22603</v>
      </c>
      <c r="O753" s="35">
        <f>_xlfn.XLOOKUP(A:A,Table4_2[Customer ID],Table4_2[Charges])</f>
        <v>13616.36</v>
      </c>
      <c r="P753" s="33" t="str">
        <f>_xlfn.XLOOKUP(A:A,Table4_2[Customer ID],Table4_2[Hospital tier])</f>
        <v>tier - 3</v>
      </c>
      <c r="Q753" s="33" t="str">
        <f>_xlfn.XLOOKUP(A:A,'Hospital details'!A:A,'Hospital details'!F:F)</f>
        <v>tier - 3</v>
      </c>
      <c r="R753" s="33" t="str">
        <f>_xlfn.XLOOKUP(Healthcare!A:A,'Hospital details'!A:A,'Hospital details'!G:G)</f>
        <v>R1024</v>
      </c>
      <c r="S753" s="36">
        <f>_xlfn.XLOOKUP(A:A,'Hospital details'!A:A,'Hospital details'!H:H)</f>
        <v>61</v>
      </c>
      <c r="T753" s="8"/>
    </row>
    <row r="754" spans="1:20" ht="18" x14ac:dyDescent="0.35">
      <c r="A754" s="37" t="s">
        <v>758</v>
      </c>
      <c r="B754" s="31" t="str" cm="1">
        <f t="array" ref="B754">_xlfn.XLOOKUP(_xlfn.SINGLE(A:A),'Customer Name'!A:A,Table14_3[[#All],[Title]])</f>
        <v>Mr</v>
      </c>
      <c r="C754" s="32" t="str" cm="1">
        <f t="array" ref="C754">_xlfn.XLOOKUP(_xlfn.SINGLE(A:A),'Customer Name'!A:A,Table14_3[[#All],[First Name]])</f>
        <v>Nuta</v>
      </c>
      <c r="D754" s="32" t="str" cm="1">
        <f t="array" ref="D754">_xlfn.XLOOKUP(_xlfn.SINGLE(A:A),'Customer Name'!A:A,Table14_3[[#All],[Last Name]])</f>
        <v>Olaru</v>
      </c>
      <c r="E754" s="32">
        <f>_xlfn.XLOOKUP(A:A,'Medical Examination'!A:A,'Medical Examination'!B:B)</f>
        <v>31.824999999999999</v>
      </c>
      <c r="F754" s="32">
        <f>_xlfn.XLOOKUP(A:A,'Medical Examination'!A:A,'Medical Examination'!C:C)</f>
        <v>5.52</v>
      </c>
      <c r="G754" s="33" t="str">
        <f>_xlfn.XLOOKUP(A:A,'Medical Examination'!A:A,'Medical Examination'!D:D)</f>
        <v>yes</v>
      </c>
      <c r="H754" s="33" t="str">
        <f>_xlfn.XLOOKUP(A:A,'Medical Examination'!A:A,'Medical Examination'!E:E)</f>
        <v>No</v>
      </c>
      <c r="I754" s="33" t="str">
        <f>_xlfn.XLOOKUP(A:A,'Medical Examination'!A:A,'Medical Examination'!F:F)</f>
        <v>No</v>
      </c>
      <c r="J754" s="33">
        <f>_xlfn.XLOOKUP(A:A,'Medical Examination'!A:A,'Medical Examination'!G:G)</f>
        <v>1</v>
      </c>
      <c r="K754" s="33" t="str">
        <f>_xlfn.XLOOKUP(A:A,'Medical Examination'!A:A,'Medical Examination'!H:H)</f>
        <v>No</v>
      </c>
      <c r="L754" s="32" t="str">
        <f>_xlfn.XLOOKUP(A:A,'Medical Examination'!A:A,'Medical Examination'!I:I)</f>
        <v>Obesity</v>
      </c>
      <c r="M754" s="31" t="str">
        <f>_xlfn.XLOOKUP(A:A,'Medical Examination'!A:A,'Medical Examination'!J:J)</f>
        <v>Normal</v>
      </c>
      <c r="N754" s="34">
        <f>_xlfn.XLOOKUP(Healthcare!A:A,Table4_2[Customer ID],Table4_2[Date of Birth])</f>
        <v>23630</v>
      </c>
      <c r="O754" s="35">
        <f>_xlfn.XLOOKUP(A:A,Table4_2[Customer ID],Table4_2[Charges])</f>
        <v>13607.37</v>
      </c>
      <c r="P754" s="33" t="str">
        <f>_xlfn.XLOOKUP(A:A,Table4_2[Customer ID],Table4_2[Hospital tier])</f>
        <v>tier - 3</v>
      </c>
      <c r="Q754" s="33" t="str">
        <f>_xlfn.XLOOKUP(A:A,'Hospital details'!A:A,'Hospital details'!F:F)</f>
        <v>tier - 1</v>
      </c>
      <c r="R754" s="33" t="str">
        <f>_xlfn.XLOOKUP(Healthcare!A:A,'Hospital details'!A:A,'Hospital details'!G:G)</f>
        <v>R1024</v>
      </c>
      <c r="S754" s="36">
        <f>_xlfn.XLOOKUP(A:A,'Hospital details'!A:A,'Hospital details'!H:H)</f>
        <v>58</v>
      </c>
      <c r="T754" s="8"/>
    </row>
    <row r="755" spans="1:20" ht="18" x14ac:dyDescent="0.35">
      <c r="A755" s="37" t="s">
        <v>759</v>
      </c>
      <c r="B755" s="31" t="str" cm="1">
        <f t="array" ref="B755">_xlfn.XLOOKUP(_xlfn.SINGLE(A:A),'Customer Name'!A:A,Table14_3[[#All],[Title]])</f>
        <v>Ms</v>
      </c>
      <c r="C755" s="32" t="str" cm="1">
        <f t="array" ref="C755">_xlfn.XLOOKUP(_xlfn.SINGLE(A:A),'Customer Name'!A:A,Table14_3[[#All],[First Name]])</f>
        <v>Margie</v>
      </c>
      <c r="D755" s="32" t="str" cm="1">
        <f t="array" ref="D755">_xlfn.XLOOKUP(_xlfn.SINGLE(A:A),'Customer Name'!A:A,Table14_3[[#All],[Last Name]])</f>
        <v>Prescott</v>
      </c>
      <c r="E755" s="32">
        <f>_xlfn.XLOOKUP(A:A,'Medical Examination'!A:A,'Medical Examination'!B:B)</f>
        <v>53.58</v>
      </c>
      <c r="F755" s="32">
        <f>_xlfn.XLOOKUP(A:A,'Medical Examination'!A:A,'Medical Examination'!C:C)</f>
        <v>4.55</v>
      </c>
      <c r="G755" s="33" t="str">
        <f>_xlfn.XLOOKUP(A:A,'Medical Examination'!A:A,'Medical Examination'!D:D)</f>
        <v>No</v>
      </c>
      <c r="H755" s="33" t="str">
        <f>_xlfn.XLOOKUP(A:A,'Medical Examination'!A:A,'Medical Examination'!E:E)</f>
        <v>No</v>
      </c>
      <c r="I755" s="33" t="str">
        <f>_xlfn.XLOOKUP(A:A,'Medical Examination'!A:A,'Medical Examination'!F:F)</f>
        <v>No</v>
      </c>
      <c r="J755" s="33">
        <f>_xlfn.XLOOKUP(A:A,'Medical Examination'!A:A,'Medical Examination'!G:G)</f>
        <v>1</v>
      </c>
      <c r="K755" s="33" t="str">
        <f>_xlfn.XLOOKUP(A:A,'Medical Examination'!A:A,'Medical Examination'!H:H)</f>
        <v>No</v>
      </c>
      <c r="L755" s="32" t="str">
        <f>_xlfn.XLOOKUP(A:A,'Medical Examination'!A:A,'Medical Examination'!I:I)</f>
        <v>Obesity</v>
      </c>
      <c r="M755" s="31" t="str">
        <f>_xlfn.XLOOKUP(A:A,'Medical Examination'!A:A,'Medical Examination'!J:J)</f>
        <v>Normal</v>
      </c>
      <c r="N755" s="34">
        <f>_xlfn.XLOOKUP(Healthcare!A:A,Table4_2[Customer ID],Table4_2[Date of Birth])</f>
        <v>33830</v>
      </c>
      <c r="O755" s="35">
        <f>_xlfn.XLOOKUP(A:A,Table4_2[Customer ID],Table4_2[Charges])</f>
        <v>13588.17</v>
      </c>
      <c r="P755" s="33" t="str">
        <f>_xlfn.XLOOKUP(A:A,Table4_2[Customer ID],Table4_2[Hospital tier])</f>
        <v>tier - 3</v>
      </c>
      <c r="Q755" s="33" t="str">
        <f>_xlfn.XLOOKUP(A:A,'Hospital details'!A:A,'Hospital details'!F:F)</f>
        <v>tier - 1</v>
      </c>
      <c r="R755" s="33" t="str">
        <f>_xlfn.XLOOKUP(Healthcare!A:A,'Hospital details'!A:A,'Hospital details'!G:G)</f>
        <v>R1012</v>
      </c>
      <c r="S755" s="36">
        <f>_xlfn.XLOOKUP(A:A,'Hospital details'!A:A,'Hospital details'!H:H)</f>
        <v>30</v>
      </c>
      <c r="T755" s="8"/>
    </row>
    <row r="756" spans="1:20" ht="18" x14ac:dyDescent="0.35">
      <c r="A756" s="37" t="s">
        <v>760</v>
      </c>
      <c r="B756" s="31" t="str" cm="1">
        <f t="array" ref="B756">_xlfn.XLOOKUP(_xlfn.SINGLE(A:A),'Customer Name'!A:A,Table14_3[[#All],[Title]])</f>
        <v>Mr</v>
      </c>
      <c r="C756" s="32" t="str" cm="1">
        <f t="array" ref="C756">_xlfn.XLOOKUP(_xlfn.SINGLE(A:A),'Customer Name'!A:A,Table14_3[[#All],[First Name]])</f>
        <v>Heidi</v>
      </c>
      <c r="D756" s="32" t="str" cm="1">
        <f t="array" ref="D756">_xlfn.XLOOKUP(_xlfn.SINGLE(A:A),'Customer Name'!A:A,Table14_3[[#All],[Last Name]])</f>
        <v>Hines</v>
      </c>
      <c r="E756" s="32">
        <f>_xlfn.XLOOKUP(A:A,'Medical Examination'!A:A,'Medical Examination'!B:B)</f>
        <v>34.299999999999997</v>
      </c>
      <c r="F756" s="32">
        <f>_xlfn.XLOOKUP(A:A,'Medical Examination'!A:A,'Medical Examination'!C:C)</f>
        <v>11.76</v>
      </c>
      <c r="G756" s="33" t="str">
        <f>_xlfn.XLOOKUP(A:A,'Medical Examination'!A:A,'Medical Examination'!D:D)</f>
        <v>No</v>
      </c>
      <c r="H756" s="33" t="str">
        <f>_xlfn.XLOOKUP(A:A,'Medical Examination'!A:A,'Medical Examination'!E:E)</f>
        <v>No</v>
      </c>
      <c r="I756" s="33" t="str">
        <f>_xlfn.XLOOKUP(A:A,'Medical Examination'!A:A,'Medical Examination'!F:F)</f>
        <v>No</v>
      </c>
      <c r="J756" s="33">
        <f>_xlfn.XLOOKUP(A:A,'Medical Examination'!A:A,'Medical Examination'!G:G)</f>
        <v>0</v>
      </c>
      <c r="K756" s="33" t="str">
        <f>_xlfn.XLOOKUP(A:A,'Medical Examination'!A:A,'Medical Examination'!H:H)</f>
        <v>No</v>
      </c>
      <c r="L756" s="32" t="str">
        <f>_xlfn.XLOOKUP(A:A,'Medical Examination'!A:A,'Medical Examination'!I:I)</f>
        <v>Obesity</v>
      </c>
      <c r="M756" s="31" t="str">
        <f>_xlfn.XLOOKUP(A:A,'Medical Examination'!A:A,'Medical Examination'!J:J)</f>
        <v>Diabetic</v>
      </c>
      <c r="N756" s="34">
        <f>_xlfn.XLOOKUP(Healthcare!A:A,Table4_2[Customer ID],Table4_2[Date of Birth])</f>
        <v>25034</v>
      </c>
      <c r="O756" s="35">
        <f>_xlfn.XLOOKUP(A:A,Table4_2[Customer ID],Table4_2[Charges])</f>
        <v>13566.04</v>
      </c>
      <c r="P756" s="33" t="str">
        <f>_xlfn.XLOOKUP(A:A,Table4_2[Customer ID],Table4_2[Hospital tier])</f>
        <v>tier - 3</v>
      </c>
      <c r="Q756" s="33" t="str">
        <f>_xlfn.XLOOKUP(A:A,'Hospital details'!A:A,'Hospital details'!F:F)</f>
        <v>tier - 3</v>
      </c>
      <c r="R756" s="33" t="str">
        <f>_xlfn.XLOOKUP(Healthcare!A:A,'Hospital details'!A:A,'Hospital details'!G:G)</f>
        <v>R1026</v>
      </c>
      <c r="S756" s="36">
        <f>_xlfn.XLOOKUP(A:A,'Hospital details'!A:A,'Hospital details'!H:H)</f>
        <v>54</v>
      </c>
      <c r="T756" s="8"/>
    </row>
    <row r="757" spans="1:20" ht="18" x14ac:dyDescent="0.35">
      <c r="A757" s="37" t="s">
        <v>761</v>
      </c>
      <c r="B757" s="31" t="str" cm="1">
        <f t="array" ref="B757">_xlfn.XLOOKUP(_xlfn.SINGLE(A:A),'Customer Name'!A:A,Table14_3[[#All],[Title]])</f>
        <v>Mr</v>
      </c>
      <c r="C757" s="32" t="str" cm="1">
        <f t="array" ref="C757">_xlfn.XLOOKUP(_xlfn.SINGLE(A:A),'Customer Name'!A:A,Table14_3[[#All],[First Name]])</f>
        <v>Diego J</v>
      </c>
      <c r="D757" s="32" t="str" cm="1">
        <f t="array" ref="D757">_xlfn.XLOOKUP(_xlfn.SINGLE(A:A),'Customer Name'!A:A,Table14_3[[#All],[Last Name]])</f>
        <v>Blanton</v>
      </c>
      <c r="E757" s="32">
        <f>_xlfn.XLOOKUP(A:A,'Medical Examination'!A:A,'Medical Examination'!B:B)</f>
        <v>32.11</v>
      </c>
      <c r="F757" s="32">
        <f>_xlfn.XLOOKUP(A:A,'Medical Examination'!A:A,'Medical Examination'!C:C)</f>
        <v>7.06</v>
      </c>
      <c r="G757" s="33" t="str">
        <f>_xlfn.XLOOKUP(A:A,'Medical Examination'!A:A,'Medical Examination'!D:D)</f>
        <v>No</v>
      </c>
      <c r="H757" s="33" t="str">
        <f>_xlfn.XLOOKUP(A:A,'Medical Examination'!A:A,'Medical Examination'!E:E)</f>
        <v>No</v>
      </c>
      <c r="I757" s="33" t="str">
        <f>_xlfn.XLOOKUP(A:A,'Medical Examination'!A:A,'Medical Examination'!F:F)</f>
        <v>No</v>
      </c>
      <c r="J757" s="33">
        <f>_xlfn.XLOOKUP(A:A,'Medical Examination'!A:A,'Medical Examination'!G:G)</f>
        <v>0</v>
      </c>
      <c r="K757" s="33" t="str">
        <f>_xlfn.XLOOKUP(A:A,'Medical Examination'!A:A,'Medical Examination'!H:H)</f>
        <v>No</v>
      </c>
      <c r="L757" s="32" t="str">
        <f>_xlfn.XLOOKUP(A:A,'Medical Examination'!A:A,'Medical Examination'!I:I)</f>
        <v>Obesity</v>
      </c>
      <c r="M757" s="31" t="str">
        <f>_xlfn.XLOOKUP(A:A,'Medical Examination'!A:A,'Medical Examination'!J:J)</f>
        <v>Diabetic</v>
      </c>
      <c r="N757" s="34">
        <f>_xlfn.XLOOKUP(Healthcare!A:A,Table4_2[Customer ID],Table4_2[Date of Birth])</f>
        <v>22108</v>
      </c>
      <c r="O757" s="35">
        <f>_xlfn.XLOOKUP(A:A,Table4_2[Customer ID],Table4_2[Charges])</f>
        <v>13555</v>
      </c>
      <c r="P757" s="33" t="str">
        <f>_xlfn.XLOOKUP(A:A,Table4_2[Customer ID],Table4_2[Hospital tier])</f>
        <v>tier - 3</v>
      </c>
      <c r="Q757" s="33" t="str">
        <f>_xlfn.XLOOKUP(A:A,'Hospital details'!A:A,'Hospital details'!F:F)</f>
        <v>tier - 3</v>
      </c>
      <c r="R757" s="33" t="str">
        <f>_xlfn.XLOOKUP(Healthcare!A:A,'Hospital details'!A:A,'Hospital details'!G:G)</f>
        <v>R1017</v>
      </c>
      <c r="S757" s="36">
        <f>_xlfn.XLOOKUP(A:A,'Hospital details'!A:A,'Hospital details'!H:H)</f>
        <v>62</v>
      </c>
      <c r="T757" s="8"/>
    </row>
    <row r="758" spans="1:20" ht="18" x14ac:dyDescent="0.35">
      <c r="A758" s="37" t="s">
        <v>762</v>
      </c>
      <c r="B758" s="31" t="str" cm="1">
        <f t="array" ref="B758">_xlfn.XLOOKUP(_xlfn.SINGLE(A:A),'Customer Name'!A:A,Table14_3[[#All],[Title]])</f>
        <v>Ms</v>
      </c>
      <c r="C758" s="32" t="str" cm="1">
        <f t="array" ref="C758">_xlfn.XLOOKUP(_xlfn.SINGLE(A:A),'Customer Name'!A:A,Table14_3[[#All],[First Name]])</f>
        <v>Enrique M Sr</v>
      </c>
      <c r="D758" s="32" t="str" cm="1">
        <f t="array" ref="D758">_xlfn.XLOOKUP(_xlfn.SINGLE(A:A),'Customer Name'!A:A,Table14_3[[#All],[Last Name]])</f>
        <v>Bustamante</v>
      </c>
      <c r="E758" s="32">
        <f>_xlfn.XLOOKUP(A:A,'Medical Examination'!A:A,'Medical Examination'!B:B)</f>
        <v>31.78</v>
      </c>
      <c r="F758" s="32">
        <f>_xlfn.XLOOKUP(A:A,'Medical Examination'!A:A,'Medical Examination'!C:C)</f>
        <v>11.35</v>
      </c>
      <c r="G758" s="33" t="str">
        <f>_xlfn.XLOOKUP(A:A,'Medical Examination'!A:A,'Medical Examination'!D:D)</f>
        <v>yes</v>
      </c>
      <c r="H758" s="33" t="str">
        <f>_xlfn.XLOOKUP(A:A,'Medical Examination'!A:A,'Medical Examination'!E:E)</f>
        <v>No</v>
      </c>
      <c r="I758" s="33" t="str">
        <f>_xlfn.XLOOKUP(A:A,'Medical Examination'!A:A,'Medical Examination'!F:F)</f>
        <v>Yes</v>
      </c>
      <c r="J758" s="33">
        <f>_xlfn.XLOOKUP(A:A,'Medical Examination'!A:A,'Medical Examination'!G:G)</f>
        <v>1</v>
      </c>
      <c r="K758" s="33" t="str">
        <f>_xlfn.XLOOKUP(A:A,'Medical Examination'!A:A,'Medical Examination'!H:H)</f>
        <v>No</v>
      </c>
      <c r="L758" s="32" t="str">
        <f>_xlfn.XLOOKUP(A:A,'Medical Examination'!A:A,'Medical Examination'!I:I)</f>
        <v>Obesity</v>
      </c>
      <c r="M758" s="31" t="str">
        <f>_xlfn.XLOOKUP(A:A,'Medical Examination'!A:A,'Medical Examination'!J:J)</f>
        <v>Diabetic</v>
      </c>
      <c r="N758" s="34">
        <f>_xlfn.XLOOKUP(Healthcare!A:A,Table4_2[Customer ID],Table4_2[Date of Birth])</f>
        <v>23298</v>
      </c>
      <c r="O758" s="35">
        <f>_xlfn.XLOOKUP(A:A,Table4_2[Customer ID],Table4_2[Charges])</f>
        <v>13511.28</v>
      </c>
      <c r="P758" s="33" t="str">
        <f>_xlfn.XLOOKUP(A:A,Table4_2[Customer ID],Table4_2[Hospital tier])</f>
        <v>tier - 3</v>
      </c>
      <c r="Q758" s="33" t="str">
        <f>_xlfn.XLOOKUP(A:A,'Hospital details'!A:A,'Hospital details'!F:F)</f>
        <v>tier - 1</v>
      </c>
      <c r="R758" s="33" t="str">
        <f>_xlfn.XLOOKUP(Healthcare!A:A,'Hospital details'!A:A,'Hospital details'!G:G)</f>
        <v>R1012</v>
      </c>
      <c r="S758" s="36">
        <f>_xlfn.XLOOKUP(A:A,'Hospital details'!A:A,'Hospital details'!H:H)</f>
        <v>59</v>
      </c>
      <c r="T758" s="8"/>
    </row>
    <row r="759" spans="1:20" ht="18" x14ac:dyDescent="0.35">
      <c r="A759" s="37" t="s">
        <v>763</v>
      </c>
      <c r="B759" s="31" t="str" cm="1">
        <f t="array" ref="B759">_xlfn.XLOOKUP(_xlfn.SINGLE(A:A),'Customer Name'!A:A,Table14_3[[#All],[Title]])</f>
        <v>Mr</v>
      </c>
      <c r="C759" s="32" t="str" cm="1">
        <f t="array" ref="C759">_xlfn.XLOOKUP(_xlfn.SINGLE(A:A),'Customer Name'!A:A,Table14_3[[#All],[First Name]])</f>
        <v>Greg</v>
      </c>
      <c r="D759" s="32" t="str" cm="1">
        <f t="array" ref="D759">_xlfn.XLOOKUP(_xlfn.SINGLE(A:A),'Customer Name'!A:A,Table14_3[[#All],[Last Name]])</f>
        <v>Mccann</v>
      </c>
      <c r="E759" s="32">
        <f>_xlfn.XLOOKUP(A:A,'Medical Examination'!A:A,'Medical Examination'!B:B)</f>
        <v>46.89</v>
      </c>
      <c r="F759" s="32">
        <f>_xlfn.XLOOKUP(A:A,'Medical Examination'!A:A,'Medical Examination'!C:C)</f>
        <v>5.52</v>
      </c>
      <c r="G759" s="33" t="str">
        <f>_xlfn.XLOOKUP(A:A,'Medical Examination'!A:A,'Medical Examination'!D:D)</f>
        <v>No</v>
      </c>
      <c r="H759" s="33" t="str">
        <f>_xlfn.XLOOKUP(A:A,'Medical Examination'!A:A,'Medical Examination'!E:E)</f>
        <v>No</v>
      </c>
      <c r="I759" s="33" t="str">
        <f>_xlfn.XLOOKUP(A:A,'Medical Examination'!A:A,'Medical Examination'!F:F)</f>
        <v>No</v>
      </c>
      <c r="J759" s="33">
        <f>_xlfn.XLOOKUP(A:A,'Medical Examination'!A:A,'Medical Examination'!G:G)</f>
        <v>0</v>
      </c>
      <c r="K759" s="33" t="str">
        <f>_xlfn.XLOOKUP(A:A,'Medical Examination'!A:A,'Medical Examination'!H:H)</f>
        <v>No</v>
      </c>
      <c r="L759" s="32" t="str">
        <f>_xlfn.XLOOKUP(A:A,'Medical Examination'!A:A,'Medical Examination'!I:I)</f>
        <v>Obesity</v>
      </c>
      <c r="M759" s="31" t="str">
        <f>_xlfn.XLOOKUP(A:A,'Medical Examination'!A:A,'Medical Examination'!J:J)</f>
        <v>Normal</v>
      </c>
      <c r="N759" s="34">
        <f>_xlfn.XLOOKUP(Healthcare!A:A,Table4_2[Customer ID],Table4_2[Date of Birth])</f>
        <v>33115</v>
      </c>
      <c r="O759" s="35">
        <f>_xlfn.XLOOKUP(A:A,Table4_2[Customer ID],Table4_2[Charges])</f>
        <v>13480.83</v>
      </c>
      <c r="P759" s="33" t="str">
        <f>_xlfn.XLOOKUP(A:A,Table4_2[Customer ID],Table4_2[Hospital tier])</f>
        <v>tier - 3</v>
      </c>
      <c r="Q759" s="33" t="str">
        <f>_xlfn.XLOOKUP(A:A,'Hospital details'!A:A,'Hospital details'!F:F)</f>
        <v>tier - 2</v>
      </c>
      <c r="R759" s="33" t="str">
        <f>_xlfn.XLOOKUP(Healthcare!A:A,'Hospital details'!A:A,'Hospital details'!G:G)</f>
        <v>R1023</v>
      </c>
      <c r="S759" s="36">
        <f>_xlfn.XLOOKUP(A:A,'Hospital details'!A:A,'Hospital details'!H:H)</f>
        <v>32</v>
      </c>
      <c r="T759" s="8"/>
    </row>
    <row r="760" spans="1:20" ht="18" x14ac:dyDescent="0.35">
      <c r="A760" s="37" t="s">
        <v>764</v>
      </c>
      <c r="B760" s="31" t="str" cm="1">
        <f t="array" ref="B760">_xlfn.XLOOKUP(_xlfn.SINGLE(A:A),'Customer Name'!A:A,Table14_3[[#All],[Title]])</f>
        <v>Ms</v>
      </c>
      <c r="C760" s="32" t="str" cm="1">
        <f t="array" ref="C760">_xlfn.XLOOKUP(_xlfn.SINGLE(A:A),'Customer Name'!A:A,Table14_3[[#All],[First Name]])</f>
        <v>Filip</v>
      </c>
      <c r="D760" s="32" t="str" cm="1">
        <f t="array" ref="D760">_xlfn.XLOOKUP(_xlfn.SINGLE(A:A),'Customer Name'!A:A,Table14_3[[#All],[Last Name]])</f>
        <v>Schmole</v>
      </c>
      <c r="E760" s="32">
        <f>_xlfn.XLOOKUP(A:A,'Medical Examination'!A:A,'Medical Examination'!B:B)</f>
        <v>39.35</v>
      </c>
      <c r="F760" s="32">
        <f>_xlfn.XLOOKUP(A:A,'Medical Examination'!A:A,'Medical Examination'!C:C)</f>
        <v>7.86</v>
      </c>
      <c r="G760" s="33" t="str">
        <f>_xlfn.XLOOKUP(A:A,'Medical Examination'!A:A,'Medical Examination'!D:D)</f>
        <v>yes</v>
      </c>
      <c r="H760" s="33" t="str">
        <f>_xlfn.XLOOKUP(A:A,'Medical Examination'!A:A,'Medical Examination'!E:E)</f>
        <v>No</v>
      </c>
      <c r="I760" s="33" t="str">
        <f>_xlfn.XLOOKUP(A:A,'Medical Examination'!A:A,'Medical Examination'!F:F)</f>
        <v>No</v>
      </c>
      <c r="J760" s="33">
        <f>_xlfn.XLOOKUP(A:A,'Medical Examination'!A:A,'Medical Examination'!G:G)</f>
        <v>1</v>
      </c>
      <c r="K760" s="33" t="str">
        <f>_xlfn.XLOOKUP(A:A,'Medical Examination'!A:A,'Medical Examination'!H:H)</f>
        <v>No</v>
      </c>
      <c r="L760" s="32" t="str">
        <f>_xlfn.XLOOKUP(A:A,'Medical Examination'!A:A,'Medical Examination'!I:I)</f>
        <v>Obesity</v>
      </c>
      <c r="M760" s="31" t="str">
        <f>_xlfn.XLOOKUP(A:A,'Medical Examination'!A:A,'Medical Examination'!J:J)</f>
        <v>Diabetic</v>
      </c>
      <c r="N760" s="34">
        <f>_xlfn.XLOOKUP(Healthcare!A:A,Table4_2[Customer ID],Table4_2[Date of Birth])</f>
        <v>27613</v>
      </c>
      <c r="O760" s="35">
        <f>_xlfn.XLOOKUP(A:A,Table4_2[Customer ID],Table4_2[Charges])</f>
        <v>13472.19</v>
      </c>
      <c r="P760" s="33" t="str">
        <f>_xlfn.XLOOKUP(A:A,Table4_2[Customer ID],Table4_2[Hospital tier])</f>
        <v>tier - 3</v>
      </c>
      <c r="Q760" s="33" t="str">
        <f>_xlfn.XLOOKUP(A:A,'Hospital details'!A:A,'Hospital details'!F:F)</f>
        <v>tier - 2</v>
      </c>
      <c r="R760" s="33" t="str">
        <f>_xlfn.XLOOKUP(Healthcare!A:A,'Hospital details'!A:A,'Hospital details'!G:G)</f>
        <v>R1012</v>
      </c>
      <c r="S760" s="36">
        <f>_xlfn.XLOOKUP(A:A,'Hospital details'!A:A,'Hospital details'!H:H)</f>
        <v>47</v>
      </c>
      <c r="T760" s="8"/>
    </row>
    <row r="761" spans="1:20" ht="18" x14ac:dyDescent="0.35">
      <c r="A761" s="37" t="s">
        <v>765</v>
      </c>
      <c r="B761" s="31" t="str" cm="1">
        <f t="array" ref="B761">_xlfn.XLOOKUP(_xlfn.SINGLE(A:A),'Customer Name'!A:A,Table14_3[[#All],[Title]])</f>
        <v>Mr</v>
      </c>
      <c r="C761" s="32" t="str" cm="1">
        <f t="array" ref="C761">_xlfn.XLOOKUP(_xlfn.SINGLE(A:A),'Customer Name'!A:A,Table14_3[[#All],[First Name]])</f>
        <v>Rosemary E</v>
      </c>
      <c r="D761" s="32" t="str" cm="1">
        <f t="array" ref="D761">_xlfn.XLOOKUP(_xlfn.SINGLE(A:A),'Customer Name'!A:A,Table14_3[[#All],[Last Name]])</f>
        <v>Barber</v>
      </c>
      <c r="E761" s="32">
        <f>_xlfn.XLOOKUP(A:A,'Medical Examination'!A:A,'Medical Examination'!B:B)</f>
        <v>39.200000000000003</v>
      </c>
      <c r="F761" s="32">
        <f>_xlfn.XLOOKUP(A:A,'Medical Examination'!A:A,'Medical Examination'!C:C)</f>
        <v>11.38</v>
      </c>
      <c r="G761" s="33" t="str">
        <f>_xlfn.XLOOKUP(A:A,'Medical Examination'!A:A,'Medical Examination'!D:D)</f>
        <v>No</v>
      </c>
      <c r="H761" s="33" t="str">
        <f>_xlfn.XLOOKUP(A:A,'Medical Examination'!A:A,'Medical Examination'!E:E)</f>
        <v>No</v>
      </c>
      <c r="I761" s="33" t="str">
        <f>_xlfn.XLOOKUP(A:A,'Medical Examination'!A:A,'Medical Examination'!F:F)</f>
        <v>No</v>
      </c>
      <c r="J761" s="33">
        <f>_xlfn.XLOOKUP(A:A,'Medical Examination'!A:A,'Medical Examination'!G:G)</f>
        <v>0</v>
      </c>
      <c r="K761" s="33" t="str">
        <f>_xlfn.XLOOKUP(A:A,'Medical Examination'!A:A,'Medical Examination'!H:H)</f>
        <v>No</v>
      </c>
      <c r="L761" s="32" t="str">
        <f>_xlfn.XLOOKUP(A:A,'Medical Examination'!A:A,'Medical Examination'!I:I)</f>
        <v>Obesity</v>
      </c>
      <c r="M761" s="31" t="str">
        <f>_xlfn.XLOOKUP(A:A,'Medical Examination'!A:A,'Medical Examination'!J:J)</f>
        <v>Diabetic</v>
      </c>
      <c r="N761" s="34">
        <f>_xlfn.XLOOKUP(Healthcare!A:A,Table4_2[Customer ID],Table4_2[Date of Birth])</f>
        <v>22121</v>
      </c>
      <c r="O761" s="35">
        <f>_xlfn.XLOOKUP(A:A,Table4_2[Customer ID],Table4_2[Charges])</f>
        <v>13470.86</v>
      </c>
      <c r="P761" s="33" t="str">
        <f>_xlfn.XLOOKUP(A:A,Table4_2[Customer ID],Table4_2[Hospital tier])</f>
        <v>tier - 3</v>
      </c>
      <c r="Q761" s="33" t="str">
        <f>_xlfn.XLOOKUP(A:A,'Hospital details'!A:A,'Hospital details'!F:F)</f>
        <v>tier - 3</v>
      </c>
      <c r="R761" s="33" t="str">
        <f>_xlfn.XLOOKUP(Healthcare!A:A,'Hospital details'!A:A,'Hospital details'!G:G)</f>
        <v>R1011</v>
      </c>
      <c r="S761" s="36">
        <f>_xlfn.XLOOKUP(A:A,'Hospital details'!A:A,'Hospital details'!H:H)</f>
        <v>62</v>
      </c>
      <c r="T761" s="8"/>
    </row>
    <row r="762" spans="1:20" ht="18" x14ac:dyDescent="0.35">
      <c r="A762" s="37" t="s">
        <v>766</v>
      </c>
      <c r="B762" s="31" t="str" cm="1">
        <f t="array" ref="B762">_xlfn.XLOOKUP(_xlfn.SINGLE(A:A),'Customer Name'!A:A,Table14_3[[#All],[Title]])</f>
        <v>Mr</v>
      </c>
      <c r="C762" s="32" t="str" cm="1">
        <f t="array" ref="C762">_xlfn.XLOOKUP(_xlfn.SINGLE(A:A),'Customer Name'!A:A,Table14_3[[#All],[First Name]])</f>
        <v>Lisa</v>
      </c>
      <c r="D762" s="32" t="str" cm="1">
        <f t="array" ref="D762">_xlfn.XLOOKUP(_xlfn.SINGLE(A:A),'Customer Name'!A:A,Table14_3[[#All],[Last Name]])</f>
        <v>Reichmann</v>
      </c>
      <c r="E762" s="32">
        <f>_xlfn.XLOOKUP(A:A,'Medical Examination'!A:A,'Medical Examination'!B:B)</f>
        <v>39.159999999999997</v>
      </c>
      <c r="F762" s="32">
        <f>_xlfn.XLOOKUP(A:A,'Medical Examination'!A:A,'Medical Examination'!C:C)</f>
        <v>10.48</v>
      </c>
      <c r="G762" s="33" t="str">
        <f>_xlfn.XLOOKUP(A:A,'Medical Examination'!A:A,'Medical Examination'!D:D)</f>
        <v>No</v>
      </c>
      <c r="H762" s="33" t="str">
        <f>_xlfn.XLOOKUP(A:A,'Medical Examination'!A:A,'Medical Examination'!E:E)</f>
        <v>No</v>
      </c>
      <c r="I762" s="33" t="str">
        <f>_xlfn.XLOOKUP(A:A,'Medical Examination'!A:A,'Medical Examination'!F:F)</f>
        <v>No</v>
      </c>
      <c r="J762" s="33">
        <f>_xlfn.XLOOKUP(A:A,'Medical Examination'!A:A,'Medical Examination'!G:G)</f>
        <v>0</v>
      </c>
      <c r="K762" s="33" t="str">
        <f>_xlfn.XLOOKUP(A:A,'Medical Examination'!A:A,'Medical Examination'!H:H)</f>
        <v>No</v>
      </c>
      <c r="L762" s="32" t="str">
        <f>_xlfn.XLOOKUP(A:A,'Medical Examination'!A:A,'Medical Examination'!I:I)</f>
        <v>Obesity</v>
      </c>
      <c r="M762" s="31" t="str">
        <f>_xlfn.XLOOKUP(A:A,'Medical Examination'!A:A,'Medical Examination'!J:J)</f>
        <v>Diabetic</v>
      </c>
      <c r="N762" s="34">
        <f>_xlfn.XLOOKUP(Healthcare!A:A,Table4_2[Customer ID],Table4_2[Date of Birth])</f>
        <v>22125</v>
      </c>
      <c r="O762" s="35">
        <f>_xlfn.XLOOKUP(A:A,Table4_2[Customer ID],Table4_2[Charges])</f>
        <v>13470.8</v>
      </c>
      <c r="P762" s="33" t="str">
        <f>_xlfn.XLOOKUP(A:A,Table4_2[Customer ID],Table4_2[Hospital tier])</f>
        <v>tier - 3</v>
      </c>
      <c r="Q762" s="33" t="str">
        <f>_xlfn.XLOOKUP(A:A,'Hospital details'!A:A,'Hospital details'!F:F)</f>
        <v>tier - 2</v>
      </c>
      <c r="R762" s="33" t="str">
        <f>_xlfn.XLOOKUP(Healthcare!A:A,'Hospital details'!A:A,'Hospital details'!G:G)</f>
        <v>R1013</v>
      </c>
      <c r="S762" s="36">
        <f>_xlfn.XLOOKUP(A:A,'Hospital details'!A:A,'Hospital details'!H:H)</f>
        <v>62</v>
      </c>
      <c r="T762" s="8"/>
    </row>
    <row r="763" spans="1:20" ht="18" x14ac:dyDescent="0.35">
      <c r="A763" s="37" t="s">
        <v>767</v>
      </c>
      <c r="B763" s="31" t="str" cm="1">
        <f t="array" ref="B763">_xlfn.XLOOKUP(_xlfn.SINGLE(A:A),'Customer Name'!A:A,Table14_3[[#All],[Title]])</f>
        <v>Ms</v>
      </c>
      <c r="C763" s="32" t="str" cm="1">
        <f t="array" ref="C763">_xlfn.XLOOKUP(_xlfn.SINGLE(A:A),'Customer Name'!A:A,Table14_3[[#All],[First Name]])</f>
        <v>Jason</v>
      </c>
      <c r="D763" s="32" t="str" cm="1">
        <f t="array" ref="D763">_xlfn.XLOOKUP(_xlfn.SINGLE(A:A),'Customer Name'!A:A,Table14_3[[#All],[Last Name]])</f>
        <v>Cavatorta</v>
      </c>
      <c r="E763" s="32">
        <f>_xlfn.XLOOKUP(A:A,'Medical Examination'!A:A,'Medical Examination'!B:B)</f>
        <v>44.1</v>
      </c>
      <c r="F763" s="32">
        <f>_xlfn.XLOOKUP(A:A,'Medical Examination'!A:A,'Medical Examination'!C:C)</f>
        <v>5.04</v>
      </c>
      <c r="G763" s="33" t="str">
        <f>_xlfn.XLOOKUP(A:A,'Medical Examination'!A:A,'Medical Examination'!D:D)</f>
        <v>yes</v>
      </c>
      <c r="H763" s="33" t="str">
        <f>_xlfn.XLOOKUP(A:A,'Medical Examination'!A:A,'Medical Examination'!E:E)</f>
        <v>No</v>
      </c>
      <c r="I763" s="33" t="str">
        <f>_xlfn.XLOOKUP(A:A,'Medical Examination'!A:A,'Medical Examination'!F:F)</f>
        <v>No</v>
      </c>
      <c r="J763" s="33">
        <f>_xlfn.XLOOKUP(A:A,'Medical Examination'!A:A,'Medical Examination'!G:G)</f>
        <v>0</v>
      </c>
      <c r="K763" s="33" t="str">
        <f>_xlfn.XLOOKUP(A:A,'Medical Examination'!A:A,'Medical Examination'!H:H)</f>
        <v>No</v>
      </c>
      <c r="L763" s="32" t="str">
        <f>_xlfn.XLOOKUP(A:A,'Medical Examination'!A:A,'Medical Examination'!I:I)</f>
        <v>Obesity</v>
      </c>
      <c r="M763" s="31" t="str">
        <f>_xlfn.XLOOKUP(A:A,'Medical Examination'!A:A,'Medical Examination'!J:J)</f>
        <v>Normal</v>
      </c>
      <c r="N763" s="34">
        <f>_xlfn.XLOOKUP(Healthcare!A:A,Table4_2[Customer ID],Table4_2[Date of Birth])</f>
        <v>31278</v>
      </c>
      <c r="O763" s="35">
        <f>_xlfn.XLOOKUP(A:A,Table4_2[Customer ID],Table4_2[Charges])</f>
        <v>13465.8</v>
      </c>
      <c r="P763" s="33" t="str">
        <f>_xlfn.XLOOKUP(A:A,Table4_2[Customer ID],Table4_2[Hospital tier])</f>
        <v>tier - 3</v>
      </c>
      <c r="Q763" s="33" t="str">
        <f>_xlfn.XLOOKUP(A:A,'Hospital details'!A:A,'Hospital details'!F:F)</f>
        <v>tier - 1</v>
      </c>
      <c r="R763" s="33" t="str">
        <f>_xlfn.XLOOKUP(Healthcare!A:A,'Hospital details'!A:A,'Hospital details'!G:G)</f>
        <v>R1012</v>
      </c>
      <c r="S763" s="36">
        <f>_xlfn.XLOOKUP(A:A,'Hospital details'!A:A,'Hospital details'!H:H)</f>
        <v>37</v>
      </c>
      <c r="T763" s="8"/>
    </row>
    <row r="764" spans="1:20" ht="18" x14ac:dyDescent="0.35">
      <c r="A764" s="37" t="s">
        <v>768</v>
      </c>
      <c r="B764" s="31" t="str" cm="1">
        <f t="array" ref="B764">_xlfn.XLOOKUP(_xlfn.SINGLE(A:A),'Customer Name'!A:A,Table14_3[[#All],[Title]])</f>
        <v>Mr</v>
      </c>
      <c r="C764" s="32" t="str" cm="1">
        <f t="array" ref="C764">_xlfn.XLOOKUP(_xlfn.SINGLE(A:A),'Customer Name'!A:A,Table14_3[[#All],[First Name]])</f>
        <v>Courtney</v>
      </c>
      <c r="D764" s="32" t="str" cm="1">
        <f t="array" ref="D764">_xlfn.XLOOKUP(_xlfn.SINGLE(A:A),'Customer Name'!A:A,Table14_3[[#All],[Last Name]])</f>
        <v>Yaeger</v>
      </c>
      <c r="E764" s="32">
        <f>_xlfn.XLOOKUP(A:A,'Medical Examination'!A:A,'Medical Examination'!B:B)</f>
        <v>33.200000000000003</v>
      </c>
      <c r="F764" s="32">
        <f>_xlfn.XLOOKUP(A:A,'Medical Examination'!A:A,'Medical Examination'!C:C)</f>
        <v>9.06</v>
      </c>
      <c r="G764" s="33" t="str">
        <f>_xlfn.XLOOKUP(A:A,'Medical Examination'!A:A,'Medical Examination'!D:D)</f>
        <v>No</v>
      </c>
      <c r="H764" s="33" t="str">
        <f>_xlfn.XLOOKUP(A:A,'Medical Examination'!A:A,'Medical Examination'!E:E)</f>
        <v>No</v>
      </c>
      <c r="I764" s="33" t="str">
        <f>_xlfn.XLOOKUP(A:A,'Medical Examination'!A:A,'Medical Examination'!F:F)</f>
        <v>No</v>
      </c>
      <c r="J764" s="33">
        <f>_xlfn.XLOOKUP(A:A,'Medical Examination'!A:A,'Medical Examination'!G:G)</f>
        <v>0</v>
      </c>
      <c r="K764" s="33" t="str">
        <f>_xlfn.XLOOKUP(A:A,'Medical Examination'!A:A,'Medical Examination'!H:H)</f>
        <v>No</v>
      </c>
      <c r="L764" s="32" t="str">
        <f>_xlfn.XLOOKUP(A:A,'Medical Examination'!A:A,'Medical Examination'!I:I)</f>
        <v>Obesity</v>
      </c>
      <c r="M764" s="31" t="str">
        <f>_xlfn.XLOOKUP(A:A,'Medical Examination'!A:A,'Medical Examination'!J:J)</f>
        <v>Diabetic</v>
      </c>
      <c r="N764" s="34">
        <f>_xlfn.XLOOKUP(Healthcare!A:A,Table4_2[Customer ID],Table4_2[Date of Birth])</f>
        <v>22266</v>
      </c>
      <c r="O764" s="35">
        <f>_xlfn.XLOOKUP(A:A,Table4_2[Customer ID],Table4_2[Charges])</f>
        <v>13462.52</v>
      </c>
      <c r="P764" s="33" t="str">
        <f>_xlfn.XLOOKUP(A:A,Table4_2[Customer ID],Table4_2[Hospital tier])</f>
        <v>tier - 3</v>
      </c>
      <c r="Q764" s="33" t="str">
        <f>_xlfn.XLOOKUP(A:A,'Hospital details'!A:A,'Hospital details'!F:F)</f>
        <v>tier - 2</v>
      </c>
      <c r="R764" s="33" t="str">
        <f>_xlfn.XLOOKUP(Healthcare!A:A,'Hospital details'!A:A,'Hospital details'!G:G)</f>
        <v>R1011</v>
      </c>
      <c r="S764" s="36">
        <f>_xlfn.XLOOKUP(A:A,'Hospital details'!A:A,'Hospital details'!H:H)</f>
        <v>62</v>
      </c>
      <c r="T764" s="8"/>
    </row>
    <row r="765" spans="1:20" ht="18" x14ac:dyDescent="0.35">
      <c r="A765" s="37" t="s">
        <v>769</v>
      </c>
      <c r="B765" s="31" t="str" cm="1">
        <f t="array" ref="B765">_xlfn.XLOOKUP(_xlfn.SINGLE(A:A),'Customer Name'!A:A,Table14_3[[#All],[Title]])</f>
        <v>Mr</v>
      </c>
      <c r="C765" s="32" t="str" cm="1">
        <f t="array" ref="C765">_xlfn.XLOOKUP(_xlfn.SINGLE(A:A),'Customer Name'!A:A,Table14_3[[#All],[First Name]])</f>
        <v>Jennifer R</v>
      </c>
      <c r="D765" s="32" t="str" cm="1">
        <f t="array" ref="D765">_xlfn.XLOOKUP(_xlfn.SINGLE(A:A),'Customer Name'!A:A,Table14_3[[#All],[Last Name]])</f>
        <v>Hughes</v>
      </c>
      <c r="E765" s="32">
        <f>_xlfn.XLOOKUP(A:A,'Medical Examination'!A:A,'Medical Examination'!B:B)</f>
        <v>29.92</v>
      </c>
      <c r="F765" s="32">
        <f>_xlfn.XLOOKUP(A:A,'Medical Examination'!A:A,'Medical Examination'!C:C)</f>
        <v>11.07</v>
      </c>
      <c r="G765" s="33" t="str">
        <f>_xlfn.XLOOKUP(A:A,'Medical Examination'!A:A,'Medical Examination'!D:D)</f>
        <v>No</v>
      </c>
      <c r="H765" s="33" t="str">
        <f>_xlfn.XLOOKUP(A:A,'Medical Examination'!A:A,'Medical Examination'!E:E)</f>
        <v>No</v>
      </c>
      <c r="I765" s="33" t="str">
        <f>_xlfn.XLOOKUP(A:A,'Medical Examination'!A:A,'Medical Examination'!F:F)</f>
        <v>No</v>
      </c>
      <c r="J765" s="33">
        <f>_xlfn.XLOOKUP(A:A,'Medical Examination'!A:A,'Medical Examination'!G:G)</f>
        <v>0</v>
      </c>
      <c r="K765" s="33" t="str">
        <f>_xlfn.XLOOKUP(A:A,'Medical Examination'!A:A,'Medical Examination'!H:H)</f>
        <v>No</v>
      </c>
      <c r="L765" s="32" t="str">
        <f>_xlfn.XLOOKUP(A:A,'Medical Examination'!A:A,'Medical Examination'!I:I)</f>
        <v>Overweight</v>
      </c>
      <c r="M765" s="31" t="str">
        <f>_xlfn.XLOOKUP(A:A,'Medical Examination'!A:A,'Medical Examination'!J:J)</f>
        <v>Diabetic</v>
      </c>
      <c r="N765" s="34">
        <f>_xlfn.XLOOKUP(Healthcare!A:A,Table4_2[Customer ID],Table4_2[Date of Birth])</f>
        <v>22108</v>
      </c>
      <c r="O765" s="35">
        <f>_xlfn.XLOOKUP(A:A,Table4_2[Customer ID],Table4_2[Charges])</f>
        <v>13457.96</v>
      </c>
      <c r="P765" s="33" t="str">
        <f>_xlfn.XLOOKUP(A:A,Table4_2[Customer ID],Table4_2[Hospital tier])</f>
        <v>tier - 3</v>
      </c>
      <c r="Q765" s="33" t="str">
        <f>_xlfn.XLOOKUP(A:A,'Hospital details'!A:A,'Hospital details'!F:F)</f>
        <v>tier - 1</v>
      </c>
      <c r="R765" s="33" t="str">
        <f>_xlfn.XLOOKUP(Healthcare!A:A,'Hospital details'!A:A,'Hospital details'!G:G)</f>
        <v>R1013</v>
      </c>
      <c r="S765" s="36">
        <f>_xlfn.XLOOKUP(A:A,'Hospital details'!A:A,'Hospital details'!H:H)</f>
        <v>62</v>
      </c>
      <c r="T765" s="8"/>
    </row>
    <row r="766" spans="1:20" ht="18" x14ac:dyDescent="0.35">
      <c r="A766" s="37" t="s">
        <v>770</v>
      </c>
      <c r="B766" s="31" t="str" cm="1">
        <f t="array" ref="B766">_xlfn.XLOOKUP(_xlfn.SINGLE(A:A),'Customer Name'!A:A,Table14_3[[#All],[Title]])</f>
        <v>Ms</v>
      </c>
      <c r="C766" s="32" t="str" cm="1">
        <f t="array" ref="C766">_xlfn.XLOOKUP(_xlfn.SINGLE(A:A),'Customer Name'!A:A,Table14_3[[#All],[First Name]])</f>
        <v>Lauren E</v>
      </c>
      <c r="D766" s="32" t="str" cm="1">
        <f t="array" ref="D766">_xlfn.XLOOKUP(_xlfn.SINGLE(A:A),'Customer Name'!A:A,Table14_3[[#All],[Last Name]])</f>
        <v>Donahue</v>
      </c>
      <c r="E766" s="32">
        <f>_xlfn.XLOOKUP(A:A,'Medical Examination'!A:A,'Medical Examination'!B:B)</f>
        <v>25</v>
      </c>
      <c r="F766" s="32">
        <f>_xlfn.XLOOKUP(A:A,'Medical Examination'!A:A,'Medical Examination'!C:C)</f>
        <v>10.45</v>
      </c>
      <c r="G766" s="33" t="str">
        <f>_xlfn.XLOOKUP(A:A,'Medical Examination'!A:A,'Medical Examination'!D:D)</f>
        <v>No</v>
      </c>
      <c r="H766" s="33" t="str">
        <f>_xlfn.XLOOKUP(A:A,'Medical Examination'!A:A,'Medical Examination'!E:E)</f>
        <v>No</v>
      </c>
      <c r="I766" s="33" t="str">
        <f>_xlfn.XLOOKUP(A:A,'Medical Examination'!A:A,'Medical Examination'!F:F)</f>
        <v>No</v>
      </c>
      <c r="J766" s="33">
        <f>_xlfn.XLOOKUP(A:A,'Medical Examination'!A:A,'Medical Examination'!G:G)</f>
        <v>0</v>
      </c>
      <c r="K766" s="33" t="str">
        <f>_xlfn.XLOOKUP(A:A,'Medical Examination'!A:A,'Medical Examination'!H:H)</f>
        <v>No</v>
      </c>
      <c r="L766" s="32" t="str">
        <f>_xlfn.XLOOKUP(A:A,'Medical Examination'!A:A,'Medical Examination'!I:I)</f>
        <v>Overweight</v>
      </c>
      <c r="M766" s="31" t="str">
        <f>_xlfn.XLOOKUP(A:A,'Medical Examination'!A:A,'Medical Examination'!J:J)</f>
        <v>Diabetic</v>
      </c>
      <c r="N766" s="34">
        <f>_xlfn.XLOOKUP(Healthcare!A:A,Table4_2[Customer ID],Table4_2[Date of Birth])</f>
        <v>22141</v>
      </c>
      <c r="O766" s="35">
        <f>_xlfn.XLOOKUP(A:A,Table4_2[Customer ID],Table4_2[Charges])</f>
        <v>13451.12</v>
      </c>
      <c r="P766" s="33" t="str">
        <f>_xlfn.XLOOKUP(A:A,Table4_2[Customer ID],Table4_2[Hospital tier])</f>
        <v>tier - 3</v>
      </c>
      <c r="Q766" s="33" t="str">
        <f>_xlfn.XLOOKUP(A:A,'Hospital details'!A:A,'Hospital details'!F:F)</f>
        <v>tier - 1</v>
      </c>
      <c r="R766" s="33" t="str">
        <f>_xlfn.XLOOKUP(Healthcare!A:A,'Hospital details'!A:A,'Hospital details'!G:G)</f>
        <v>R1011</v>
      </c>
      <c r="S766" s="36">
        <f>_xlfn.XLOOKUP(A:A,'Hospital details'!A:A,'Hospital details'!H:H)</f>
        <v>62</v>
      </c>
      <c r="T766" s="8"/>
    </row>
    <row r="767" spans="1:20" ht="18" x14ac:dyDescent="0.35">
      <c r="A767" s="37" t="s">
        <v>771</v>
      </c>
      <c r="B767" s="31" t="str" cm="1">
        <f t="array" ref="B767">_xlfn.XLOOKUP(_xlfn.SINGLE(A:A),'Customer Name'!A:A,Table14_3[[#All],[Title]])</f>
        <v>Ms</v>
      </c>
      <c r="C767" s="32" t="str" cm="1">
        <f t="array" ref="C767">_xlfn.XLOOKUP(_xlfn.SINGLE(A:A),'Customer Name'!A:A,Table14_3[[#All],[First Name]])</f>
        <v>Ashley M</v>
      </c>
      <c r="D767" s="32" t="str" cm="1">
        <f t="array" ref="D767">_xlfn.XLOOKUP(_xlfn.SINGLE(A:A),'Customer Name'!A:A,Table14_3[[#All],[Last Name]])</f>
        <v>Greenwell</v>
      </c>
      <c r="E767" s="32">
        <f>_xlfn.XLOOKUP(A:A,'Medical Examination'!A:A,'Medical Examination'!B:B)</f>
        <v>38.869999999999997</v>
      </c>
      <c r="F767" s="32">
        <f>_xlfn.XLOOKUP(A:A,'Medical Examination'!A:A,'Medical Examination'!C:C)</f>
        <v>8.6300000000000008</v>
      </c>
      <c r="G767" s="33" t="str">
        <f>_xlfn.XLOOKUP(A:A,'Medical Examination'!A:A,'Medical Examination'!D:D)</f>
        <v>yes</v>
      </c>
      <c r="H767" s="33" t="str">
        <f>_xlfn.XLOOKUP(A:A,'Medical Examination'!A:A,'Medical Examination'!E:E)</f>
        <v>No</v>
      </c>
      <c r="I767" s="33" t="str">
        <f>_xlfn.XLOOKUP(A:A,'Medical Examination'!A:A,'Medical Examination'!F:F)</f>
        <v>No</v>
      </c>
      <c r="J767" s="33">
        <f>_xlfn.XLOOKUP(A:A,'Medical Examination'!A:A,'Medical Examination'!G:G)</f>
        <v>1</v>
      </c>
      <c r="K767" s="33" t="str">
        <f>_xlfn.XLOOKUP(A:A,'Medical Examination'!A:A,'Medical Examination'!H:H)</f>
        <v>No</v>
      </c>
      <c r="L767" s="32" t="str">
        <f>_xlfn.XLOOKUP(A:A,'Medical Examination'!A:A,'Medical Examination'!I:I)</f>
        <v>Obesity</v>
      </c>
      <c r="M767" s="31" t="str">
        <f>_xlfn.XLOOKUP(A:A,'Medical Examination'!A:A,'Medical Examination'!J:J)</f>
        <v>Diabetic</v>
      </c>
      <c r="N767" s="34">
        <f>_xlfn.XLOOKUP(Healthcare!A:A,Table4_2[Customer ID],Table4_2[Date of Birth])</f>
        <v>27574</v>
      </c>
      <c r="O767" s="35">
        <f>_xlfn.XLOOKUP(A:A,Table4_2[Customer ID],Table4_2[Charges])</f>
        <v>13440.7</v>
      </c>
      <c r="P767" s="33" t="str">
        <f>_xlfn.XLOOKUP(A:A,Table4_2[Customer ID],Table4_2[Hospital tier])</f>
        <v>tier - 3</v>
      </c>
      <c r="Q767" s="33" t="str">
        <f>_xlfn.XLOOKUP(A:A,'Hospital details'!A:A,'Hospital details'!F:F)</f>
        <v>tier - 2</v>
      </c>
      <c r="R767" s="33" t="str">
        <f>_xlfn.XLOOKUP(Healthcare!A:A,'Hospital details'!A:A,'Hospital details'!G:G)</f>
        <v>R1012</v>
      </c>
      <c r="S767" s="36">
        <f>_xlfn.XLOOKUP(A:A,'Hospital details'!A:A,'Hospital details'!H:H)</f>
        <v>47</v>
      </c>
      <c r="T767" s="8"/>
    </row>
    <row r="768" spans="1:20" ht="18" x14ac:dyDescent="0.35">
      <c r="A768" s="37" t="s">
        <v>772</v>
      </c>
      <c r="B768" s="31" t="str" cm="1">
        <f t="array" ref="B768">_xlfn.XLOOKUP(_xlfn.SINGLE(A:A),'Customer Name'!A:A,Table14_3[[#All],[Title]])</f>
        <v>Mr</v>
      </c>
      <c r="C768" s="32" t="str" cm="1">
        <f t="array" ref="C768">_xlfn.XLOOKUP(_xlfn.SINGLE(A:A),'Customer Name'!A:A,Table14_3[[#All],[First Name]])</f>
        <v>Alison R</v>
      </c>
      <c r="D768" s="32" t="str" cm="1">
        <f t="array" ref="D768">_xlfn.XLOOKUP(_xlfn.SINGLE(A:A),'Customer Name'!A:A,Table14_3[[#All],[Last Name]])</f>
        <v>Steele</v>
      </c>
      <c r="E768" s="32">
        <f>_xlfn.XLOOKUP(A:A,'Medical Examination'!A:A,'Medical Examination'!B:B)</f>
        <v>32.299999999999997</v>
      </c>
      <c r="F768" s="32">
        <f>_xlfn.XLOOKUP(A:A,'Medical Examination'!A:A,'Medical Examination'!C:C)</f>
        <v>5.28</v>
      </c>
      <c r="G768" s="33" t="str">
        <f>_xlfn.XLOOKUP(A:A,'Medical Examination'!A:A,'Medical Examination'!D:D)</f>
        <v>yes</v>
      </c>
      <c r="H768" s="33" t="str">
        <f>_xlfn.XLOOKUP(A:A,'Medical Examination'!A:A,'Medical Examination'!E:E)</f>
        <v>No</v>
      </c>
      <c r="I768" s="33" t="str">
        <f>_xlfn.XLOOKUP(A:A,'Medical Examination'!A:A,'Medical Examination'!F:F)</f>
        <v>No</v>
      </c>
      <c r="J768" s="33">
        <f>_xlfn.XLOOKUP(A:A,'Medical Examination'!A:A,'Medical Examination'!G:G)</f>
        <v>2</v>
      </c>
      <c r="K768" s="33" t="str">
        <f>_xlfn.XLOOKUP(A:A,'Medical Examination'!A:A,'Medical Examination'!H:H)</f>
        <v>No</v>
      </c>
      <c r="L768" s="32" t="str">
        <f>_xlfn.XLOOKUP(A:A,'Medical Examination'!A:A,'Medical Examination'!I:I)</f>
        <v>Obesity</v>
      </c>
      <c r="M768" s="31" t="str">
        <f>_xlfn.XLOOKUP(A:A,'Medical Examination'!A:A,'Medical Examination'!J:J)</f>
        <v>Normal</v>
      </c>
      <c r="N768" s="34">
        <f>_xlfn.XLOOKUP(Healthcare!A:A,Table4_2[Customer ID],Table4_2[Date of Birth])</f>
        <v>24425</v>
      </c>
      <c r="O768" s="35">
        <f>_xlfn.XLOOKUP(A:A,Table4_2[Customer ID],Table4_2[Charges])</f>
        <v>13430.27</v>
      </c>
      <c r="P768" s="33" t="str">
        <f>_xlfn.XLOOKUP(A:A,Table4_2[Customer ID],Table4_2[Hospital tier])</f>
        <v>tier - 3</v>
      </c>
      <c r="Q768" s="33" t="str">
        <f>_xlfn.XLOOKUP(A:A,'Hospital details'!A:A,'Hospital details'!F:F)</f>
        <v>tier - 3</v>
      </c>
      <c r="R768" s="33" t="str">
        <f>_xlfn.XLOOKUP(Healthcare!A:A,'Hospital details'!A:A,'Hospital details'!G:G)</f>
        <v>R1024</v>
      </c>
      <c r="S768" s="36">
        <f>_xlfn.XLOOKUP(A:A,'Hospital details'!A:A,'Hospital details'!H:H)</f>
        <v>56</v>
      </c>
      <c r="T768" s="8"/>
    </row>
    <row r="769" spans="1:20" ht="18" x14ac:dyDescent="0.35">
      <c r="A769" s="37" t="s">
        <v>773</v>
      </c>
      <c r="B769" s="31" t="str" cm="1">
        <f t="array" ref="B769">_xlfn.XLOOKUP(_xlfn.SINGLE(A:A),'Customer Name'!A:A,Table14_3[[#All],[Title]])</f>
        <v>Mr</v>
      </c>
      <c r="C769" s="32" t="str" cm="1">
        <f t="array" ref="C769">_xlfn.XLOOKUP(_xlfn.SINGLE(A:A),'Customer Name'!A:A,Table14_3[[#All],[First Name]])</f>
        <v>Madeleine</v>
      </c>
      <c r="D769" s="32" t="str" cm="1">
        <f t="array" ref="D769">_xlfn.XLOOKUP(_xlfn.SINGLE(A:A),'Customer Name'!A:A,Table14_3[[#All],[Last Name]])</f>
        <v>Gunter</v>
      </c>
      <c r="E769" s="32">
        <f>_xlfn.XLOOKUP(A:A,'Medical Examination'!A:A,'Medical Examination'!B:B)</f>
        <v>31.16</v>
      </c>
      <c r="F769" s="32">
        <f>_xlfn.XLOOKUP(A:A,'Medical Examination'!A:A,'Medical Examination'!C:C)</f>
        <v>7.49</v>
      </c>
      <c r="G769" s="33" t="str">
        <f>_xlfn.XLOOKUP(A:A,'Medical Examination'!A:A,'Medical Examination'!D:D)</f>
        <v>yes</v>
      </c>
      <c r="H769" s="33" t="str">
        <f>_xlfn.XLOOKUP(A:A,'Medical Examination'!A:A,'Medical Examination'!E:E)</f>
        <v>No</v>
      </c>
      <c r="I769" s="33" t="str">
        <f>_xlfn.XLOOKUP(A:A,'Medical Examination'!A:A,'Medical Examination'!F:F)</f>
        <v>No</v>
      </c>
      <c r="J769" s="33">
        <f>_xlfn.XLOOKUP(A:A,'Medical Examination'!A:A,'Medical Examination'!G:G)</f>
        <v>2</v>
      </c>
      <c r="K769" s="33" t="str">
        <f>_xlfn.XLOOKUP(A:A,'Medical Examination'!A:A,'Medical Examination'!H:H)</f>
        <v>No</v>
      </c>
      <c r="L769" s="32" t="str">
        <f>_xlfn.XLOOKUP(A:A,'Medical Examination'!A:A,'Medical Examination'!I:I)</f>
        <v>Obesity</v>
      </c>
      <c r="M769" s="31" t="str">
        <f>_xlfn.XLOOKUP(A:A,'Medical Examination'!A:A,'Medical Examination'!J:J)</f>
        <v>Diabetic</v>
      </c>
      <c r="N769" s="34">
        <f>_xlfn.XLOOKUP(Healthcare!A:A,Table4_2[Customer ID],Table4_2[Date of Birth])</f>
        <v>22588</v>
      </c>
      <c r="O769" s="35">
        <f>_xlfn.XLOOKUP(A:A,Table4_2[Customer ID],Table4_2[Charges])</f>
        <v>13429.04</v>
      </c>
      <c r="P769" s="33" t="str">
        <f>_xlfn.XLOOKUP(A:A,Table4_2[Customer ID],Table4_2[Hospital tier])</f>
        <v>tier - 3</v>
      </c>
      <c r="Q769" s="33" t="str">
        <f>_xlfn.XLOOKUP(A:A,'Hospital details'!A:A,'Hospital details'!F:F)</f>
        <v>tier - 3</v>
      </c>
      <c r="R769" s="33" t="str">
        <f>_xlfn.XLOOKUP(Healthcare!A:A,'Hospital details'!A:A,'Hospital details'!G:G)</f>
        <v>R1012</v>
      </c>
      <c r="S769" s="36">
        <f>_xlfn.XLOOKUP(A:A,'Hospital details'!A:A,'Hospital details'!H:H)</f>
        <v>61</v>
      </c>
      <c r="T769" s="8"/>
    </row>
    <row r="770" spans="1:20" ht="18" x14ac:dyDescent="0.35">
      <c r="A770" s="37" t="s">
        <v>774</v>
      </c>
      <c r="B770" s="31" t="str" cm="1">
        <f t="array" ref="B770">_xlfn.XLOOKUP(_xlfn.SINGLE(A:A),'Customer Name'!A:A,Table14_3[[#All],[Title]])</f>
        <v>Ms</v>
      </c>
      <c r="C770" s="32" t="str" cm="1">
        <f t="array" ref="C770">_xlfn.XLOOKUP(_xlfn.SINGLE(A:A),'Customer Name'!A:A,Table14_3[[#All],[First Name]])</f>
        <v>Stacey</v>
      </c>
      <c r="D770" s="32" t="str" cm="1">
        <f t="array" ref="D770">_xlfn.XLOOKUP(_xlfn.SINGLE(A:A),'Customer Name'!A:A,Table14_3[[#All],[Last Name]])</f>
        <v>Mcdonough</v>
      </c>
      <c r="E770" s="32">
        <f>_xlfn.XLOOKUP(A:A,'Medical Examination'!A:A,'Medical Examination'!B:B)</f>
        <v>54.59</v>
      </c>
      <c r="F770" s="32">
        <f>_xlfn.XLOOKUP(A:A,'Medical Examination'!A:A,'Medical Examination'!C:C)</f>
        <v>4.2699999999999996</v>
      </c>
      <c r="G770" s="33" t="str">
        <f>_xlfn.XLOOKUP(A:A,'Medical Examination'!A:A,'Medical Examination'!D:D)</f>
        <v>No</v>
      </c>
      <c r="H770" s="33" t="str">
        <f>_xlfn.XLOOKUP(A:A,'Medical Examination'!A:A,'Medical Examination'!E:E)</f>
        <v>No</v>
      </c>
      <c r="I770" s="33" t="str">
        <f>_xlfn.XLOOKUP(A:A,'Medical Examination'!A:A,'Medical Examination'!F:F)</f>
        <v>No</v>
      </c>
      <c r="J770" s="33">
        <f>_xlfn.XLOOKUP(A:A,'Medical Examination'!A:A,'Medical Examination'!G:G)</f>
        <v>0</v>
      </c>
      <c r="K770" s="33" t="str">
        <f>_xlfn.XLOOKUP(A:A,'Medical Examination'!A:A,'Medical Examination'!H:H)</f>
        <v>No</v>
      </c>
      <c r="L770" s="32" t="str">
        <f>_xlfn.XLOOKUP(A:A,'Medical Examination'!A:A,'Medical Examination'!I:I)</f>
        <v>Obesity</v>
      </c>
      <c r="M770" s="31" t="str">
        <f>_xlfn.XLOOKUP(A:A,'Medical Examination'!A:A,'Medical Examination'!J:J)</f>
        <v>Normal</v>
      </c>
      <c r="N770" s="34">
        <f>_xlfn.XLOOKUP(Healthcare!A:A,Table4_2[Customer ID],Table4_2[Date of Birth])</f>
        <v>34502</v>
      </c>
      <c r="O770" s="35">
        <f>_xlfn.XLOOKUP(A:A,Table4_2[Customer ID],Table4_2[Charges])</f>
        <v>13417.05</v>
      </c>
      <c r="P770" s="33" t="str">
        <f>_xlfn.XLOOKUP(A:A,Table4_2[Customer ID],Table4_2[Hospital tier])</f>
        <v>tier - 3</v>
      </c>
      <c r="Q770" s="33" t="str">
        <f>_xlfn.XLOOKUP(A:A,'Hospital details'!A:A,'Hospital details'!F:F)</f>
        <v>tier - 3</v>
      </c>
      <c r="R770" s="33" t="str">
        <f>_xlfn.XLOOKUP(Healthcare!A:A,'Hospital details'!A:A,'Hospital details'!G:G)</f>
        <v>R1012</v>
      </c>
      <c r="S770" s="36">
        <f>_xlfn.XLOOKUP(A:A,'Hospital details'!A:A,'Hospital details'!H:H)</f>
        <v>28</v>
      </c>
      <c r="T770" s="8"/>
    </row>
    <row r="771" spans="1:20" ht="18" x14ac:dyDescent="0.35">
      <c r="A771" s="37" t="s">
        <v>775</v>
      </c>
      <c r="B771" s="31" t="str" cm="1">
        <f t="array" ref="B771">_xlfn.XLOOKUP(_xlfn.SINGLE(A:A),'Customer Name'!A:A,Table14_3[[#All],[Title]])</f>
        <v>Mr</v>
      </c>
      <c r="C771" s="32" t="str" cm="1">
        <f t="array" ref="C771">_xlfn.XLOOKUP(_xlfn.SINGLE(A:A),'Customer Name'!A:A,Table14_3[[#All],[First Name]])</f>
        <v>Kimberly</v>
      </c>
      <c r="D771" s="32" t="str" cm="1">
        <f t="array" ref="D771">_xlfn.XLOOKUP(_xlfn.SINGLE(A:A),'Customer Name'!A:A,Table14_3[[#All],[Last Name]])</f>
        <v>Sweetland</v>
      </c>
      <c r="E771" s="32">
        <f>_xlfn.XLOOKUP(A:A,'Medical Examination'!A:A,'Medical Examination'!B:B)</f>
        <v>21.09</v>
      </c>
      <c r="F771" s="32">
        <f>_xlfn.XLOOKUP(A:A,'Medical Examination'!A:A,'Medical Examination'!C:C)</f>
        <v>9.2200000000000006</v>
      </c>
      <c r="G771" s="33" t="str">
        <f>_xlfn.XLOOKUP(A:A,'Medical Examination'!A:A,'Medical Examination'!D:D)</f>
        <v>yes</v>
      </c>
      <c r="H771" s="33" t="str">
        <f>_xlfn.XLOOKUP(A:A,'Medical Examination'!A:A,'Medical Examination'!E:E)</f>
        <v>No</v>
      </c>
      <c r="I771" s="33" t="str">
        <f>_xlfn.XLOOKUP(A:A,'Medical Examination'!A:A,'Medical Examination'!F:F)</f>
        <v>No</v>
      </c>
      <c r="J771" s="33">
        <f>_xlfn.XLOOKUP(A:A,'Medical Examination'!A:A,'Medical Examination'!G:G)</f>
        <v>2</v>
      </c>
      <c r="K771" s="33" t="str">
        <f>_xlfn.XLOOKUP(A:A,'Medical Examination'!A:A,'Medical Examination'!H:H)</f>
        <v>No</v>
      </c>
      <c r="L771" s="32" t="str">
        <f>_xlfn.XLOOKUP(A:A,'Medical Examination'!A:A,'Medical Examination'!I:I)</f>
        <v>Normal Weight</v>
      </c>
      <c r="M771" s="31" t="str">
        <f>_xlfn.XLOOKUP(A:A,'Medical Examination'!A:A,'Medical Examination'!J:J)</f>
        <v>Diabetic</v>
      </c>
      <c r="N771" s="34">
        <f>_xlfn.XLOOKUP(Healthcare!A:A,Table4_2[Customer ID],Table4_2[Date of Birth])</f>
        <v>22484</v>
      </c>
      <c r="O771" s="35">
        <f>_xlfn.XLOOKUP(A:A,Table4_2[Customer ID],Table4_2[Charges])</f>
        <v>13415.04</v>
      </c>
      <c r="P771" s="33" t="str">
        <f>_xlfn.XLOOKUP(A:A,Table4_2[Customer ID],Table4_2[Hospital tier])</f>
        <v>tier - 3</v>
      </c>
      <c r="Q771" s="33" t="str">
        <f>_xlfn.XLOOKUP(A:A,'Hospital details'!A:A,'Hospital details'!F:F)</f>
        <v>tier - 2</v>
      </c>
      <c r="R771" s="33" t="str">
        <f>_xlfn.XLOOKUP(Healthcare!A:A,'Hospital details'!A:A,'Hospital details'!G:G)</f>
        <v>R1012</v>
      </c>
      <c r="S771" s="36">
        <f>_xlfn.XLOOKUP(A:A,'Hospital details'!A:A,'Hospital details'!H:H)</f>
        <v>61</v>
      </c>
      <c r="T771" s="8"/>
    </row>
    <row r="772" spans="1:20" ht="18" x14ac:dyDescent="0.35">
      <c r="A772" s="37" t="s">
        <v>776</v>
      </c>
      <c r="B772" s="31" t="str" cm="1">
        <f t="array" ref="B772">_xlfn.XLOOKUP(_xlfn.SINGLE(A:A),'Customer Name'!A:A,Table14_3[[#All],[Title]])</f>
        <v>Mr</v>
      </c>
      <c r="C772" s="32" t="str" cm="1">
        <f t="array" ref="C772">_xlfn.XLOOKUP(_xlfn.SINGLE(A:A),'Customer Name'!A:A,Table14_3[[#All],[First Name]])</f>
        <v>Matthew D</v>
      </c>
      <c r="D772" s="32" t="str" cm="1">
        <f t="array" ref="D772">_xlfn.XLOOKUP(_xlfn.SINGLE(A:A),'Customer Name'!A:A,Table14_3[[#All],[Last Name]])</f>
        <v>Hammersmith</v>
      </c>
      <c r="E772" s="32">
        <f>_xlfn.XLOOKUP(A:A,'Medical Examination'!A:A,'Medical Examination'!B:B)</f>
        <v>52.41</v>
      </c>
      <c r="F772" s="32">
        <f>_xlfn.XLOOKUP(A:A,'Medical Examination'!A:A,'Medical Examination'!C:C)</f>
        <v>5.99</v>
      </c>
      <c r="G772" s="33" t="str">
        <f>_xlfn.XLOOKUP(A:A,'Medical Examination'!A:A,'Medical Examination'!D:D)</f>
        <v>No</v>
      </c>
      <c r="H772" s="33" t="str">
        <f>_xlfn.XLOOKUP(A:A,'Medical Examination'!A:A,'Medical Examination'!E:E)</f>
        <v>No</v>
      </c>
      <c r="I772" s="33" t="str">
        <f>_xlfn.XLOOKUP(A:A,'Medical Examination'!A:A,'Medical Examination'!F:F)</f>
        <v>No</v>
      </c>
      <c r="J772" s="33">
        <f>_xlfn.XLOOKUP(A:A,'Medical Examination'!A:A,'Medical Examination'!G:G)</f>
        <v>1</v>
      </c>
      <c r="K772" s="33" t="str">
        <f>_xlfn.XLOOKUP(A:A,'Medical Examination'!A:A,'Medical Examination'!H:H)</f>
        <v>No</v>
      </c>
      <c r="L772" s="32" t="str">
        <f>_xlfn.XLOOKUP(A:A,'Medical Examination'!A:A,'Medical Examination'!I:I)</f>
        <v>Obesity</v>
      </c>
      <c r="M772" s="31" t="str">
        <f>_xlfn.XLOOKUP(A:A,'Medical Examination'!A:A,'Medical Examination'!J:J)</f>
        <v>Prediabetic</v>
      </c>
      <c r="N772" s="34">
        <f>_xlfn.XLOOKUP(Healthcare!A:A,Table4_2[Customer ID],Table4_2[Date of Birth])</f>
        <v>33957</v>
      </c>
      <c r="O772" s="35">
        <f>_xlfn.XLOOKUP(A:A,Table4_2[Customer ID],Table4_2[Charges])</f>
        <v>13412.97</v>
      </c>
      <c r="P772" s="33" t="str">
        <f>_xlfn.XLOOKUP(A:A,Table4_2[Customer ID],Table4_2[Hospital tier])</f>
        <v>tier - 3</v>
      </c>
      <c r="Q772" s="33" t="str">
        <f>_xlfn.XLOOKUP(A:A,'Hospital details'!A:A,'Hospital details'!F:F)</f>
        <v>tier - 3</v>
      </c>
      <c r="R772" s="33" t="str">
        <f>_xlfn.XLOOKUP(Healthcare!A:A,'Hospital details'!A:A,'Hospital details'!G:G)</f>
        <v>R1023</v>
      </c>
      <c r="S772" s="36">
        <f>_xlfn.XLOOKUP(A:A,'Hospital details'!A:A,'Hospital details'!H:H)</f>
        <v>30</v>
      </c>
      <c r="T772" s="8"/>
    </row>
    <row r="773" spans="1:20" ht="18" x14ac:dyDescent="0.35">
      <c r="A773" s="37" t="s">
        <v>777</v>
      </c>
      <c r="B773" s="31" t="str" cm="1">
        <f t="array" ref="B773">_xlfn.XLOOKUP(_xlfn.SINGLE(A:A),'Customer Name'!A:A,Table14_3[[#All],[Title]])</f>
        <v>Ms</v>
      </c>
      <c r="C773" s="32" t="str" cm="1">
        <f t="array" ref="C773">_xlfn.XLOOKUP(_xlfn.SINGLE(A:A),'Customer Name'!A:A,Table14_3[[#All],[First Name]])</f>
        <v>Michael</v>
      </c>
      <c r="D773" s="32" t="str" cm="1">
        <f t="array" ref="D773">_xlfn.XLOOKUP(_xlfn.SINGLE(A:A),'Customer Name'!A:A,Table14_3[[#All],[Last Name]])</f>
        <v>French</v>
      </c>
      <c r="E773" s="32">
        <f>_xlfn.XLOOKUP(A:A,'Medical Examination'!A:A,'Medical Examination'!B:B)</f>
        <v>41.47</v>
      </c>
      <c r="F773" s="32">
        <f>_xlfn.XLOOKUP(A:A,'Medical Examination'!A:A,'Medical Examination'!C:C)</f>
        <v>5.86</v>
      </c>
      <c r="G773" s="33" t="str">
        <f>_xlfn.XLOOKUP(A:A,'Medical Examination'!A:A,'Medical Examination'!D:D)</f>
        <v>yes</v>
      </c>
      <c r="H773" s="33" t="str">
        <f>_xlfn.XLOOKUP(A:A,'Medical Examination'!A:A,'Medical Examination'!E:E)</f>
        <v>No</v>
      </c>
      <c r="I773" s="33" t="str">
        <f>_xlfn.XLOOKUP(A:A,'Medical Examination'!A:A,'Medical Examination'!F:F)</f>
        <v>No</v>
      </c>
      <c r="J773" s="33">
        <f>_xlfn.XLOOKUP(A:A,'Medical Examination'!A:A,'Medical Examination'!G:G)</f>
        <v>2</v>
      </c>
      <c r="K773" s="33" t="str">
        <f>_xlfn.XLOOKUP(A:A,'Medical Examination'!A:A,'Medical Examination'!H:H)</f>
        <v>No</v>
      </c>
      <c r="L773" s="32" t="str">
        <f>_xlfn.XLOOKUP(A:A,'Medical Examination'!A:A,'Medical Examination'!I:I)</f>
        <v>Obesity</v>
      </c>
      <c r="M773" s="31" t="str">
        <f>_xlfn.XLOOKUP(A:A,'Medical Examination'!A:A,'Medical Examination'!J:J)</f>
        <v>Prediabetic</v>
      </c>
      <c r="N773" s="34">
        <f>_xlfn.XLOOKUP(Healthcare!A:A,Table4_2[Customer ID],Table4_2[Date of Birth])</f>
        <v>21904</v>
      </c>
      <c r="O773" s="35">
        <f>_xlfn.XLOOKUP(A:A,Table4_2[Customer ID],Table4_2[Charges])</f>
        <v>13405.39</v>
      </c>
      <c r="P773" s="33" t="str">
        <f>_xlfn.XLOOKUP(A:A,Table4_2[Customer ID],Table4_2[Hospital tier])</f>
        <v>tier - 3</v>
      </c>
      <c r="Q773" s="33" t="str">
        <f>_xlfn.XLOOKUP(A:A,'Hospital details'!A:A,'Hospital details'!F:F)</f>
        <v>tier - 3</v>
      </c>
      <c r="R773" s="33" t="str">
        <f>_xlfn.XLOOKUP(Healthcare!A:A,'Hospital details'!A:A,'Hospital details'!G:G)</f>
        <v>R1013</v>
      </c>
      <c r="S773" s="36">
        <f>_xlfn.XLOOKUP(A:A,'Hospital details'!A:A,'Hospital details'!H:H)</f>
        <v>63</v>
      </c>
      <c r="T773" s="8"/>
    </row>
    <row r="774" spans="1:20" ht="18" x14ac:dyDescent="0.35">
      <c r="A774" s="37" t="s">
        <v>778</v>
      </c>
      <c r="B774" s="31" t="str" cm="1">
        <f t="array" ref="B774">_xlfn.XLOOKUP(_xlfn.SINGLE(A:A),'Customer Name'!A:A,Table14_3[[#All],[Title]])</f>
        <v>Mr</v>
      </c>
      <c r="C774" s="32" t="str" cm="1">
        <f t="array" ref="C774">_xlfn.XLOOKUP(_xlfn.SINGLE(A:A),'Customer Name'!A:A,Table14_3[[#All],[First Name]])</f>
        <v>Ben</v>
      </c>
      <c r="D774" s="32" t="str" cm="1">
        <f t="array" ref="D774">_xlfn.XLOOKUP(_xlfn.SINGLE(A:A),'Customer Name'!A:A,Table14_3[[#All],[Last Name]])</f>
        <v>Garbe</v>
      </c>
      <c r="E774" s="32">
        <f>_xlfn.XLOOKUP(A:A,'Medical Examination'!A:A,'Medical Examination'!B:B)</f>
        <v>33.1</v>
      </c>
      <c r="F774" s="32">
        <f>_xlfn.XLOOKUP(A:A,'Medical Examination'!A:A,'Medical Examination'!C:C)</f>
        <v>5.19</v>
      </c>
      <c r="G774" s="33" t="str">
        <f>_xlfn.XLOOKUP(A:A,'Medical Examination'!A:A,'Medical Examination'!D:D)</f>
        <v>yes</v>
      </c>
      <c r="H774" s="33" t="str">
        <f>_xlfn.XLOOKUP(A:A,'Medical Examination'!A:A,'Medical Examination'!E:E)</f>
        <v>No</v>
      </c>
      <c r="I774" s="33" t="str">
        <f>_xlfn.XLOOKUP(A:A,'Medical Examination'!A:A,'Medical Examination'!F:F)</f>
        <v>No</v>
      </c>
      <c r="J774" s="33">
        <f>_xlfn.XLOOKUP(A:A,'Medical Examination'!A:A,'Medical Examination'!G:G)</f>
        <v>2</v>
      </c>
      <c r="K774" s="33" t="str">
        <f>_xlfn.XLOOKUP(A:A,'Medical Examination'!A:A,'Medical Examination'!H:H)</f>
        <v>No</v>
      </c>
      <c r="L774" s="32" t="str">
        <f>_xlfn.XLOOKUP(A:A,'Medical Examination'!A:A,'Medical Examination'!I:I)</f>
        <v>Obesity</v>
      </c>
      <c r="M774" s="31" t="str">
        <f>_xlfn.XLOOKUP(A:A,'Medical Examination'!A:A,'Medical Examination'!J:J)</f>
        <v>Normal</v>
      </c>
      <c r="N774" s="34">
        <f>_xlfn.XLOOKUP(Healthcare!A:A,Table4_2[Customer ID],Table4_2[Date of Birth])</f>
        <v>21879</v>
      </c>
      <c r="O774" s="35">
        <f>_xlfn.XLOOKUP(A:A,Table4_2[Customer ID],Table4_2[Charges])</f>
        <v>13393.76</v>
      </c>
      <c r="P774" s="33" t="str">
        <f>_xlfn.XLOOKUP(A:A,Table4_2[Customer ID],Table4_2[Hospital tier])</f>
        <v>tier - 3</v>
      </c>
      <c r="Q774" s="33" t="str">
        <f>_xlfn.XLOOKUP(A:A,'Hospital details'!A:A,'Hospital details'!F:F)</f>
        <v>tier - 1</v>
      </c>
      <c r="R774" s="33" t="str">
        <f>_xlfn.XLOOKUP(Healthcare!A:A,'Hospital details'!A:A,'Hospital details'!G:G)</f>
        <v>R1011</v>
      </c>
      <c r="S774" s="36">
        <f>_xlfn.XLOOKUP(A:A,'Hospital details'!A:A,'Hospital details'!H:H)</f>
        <v>63</v>
      </c>
      <c r="T774" s="8"/>
    </row>
    <row r="775" spans="1:20" ht="18" x14ac:dyDescent="0.35">
      <c r="A775" s="37" t="s">
        <v>779</v>
      </c>
      <c r="B775" s="31" t="str" cm="1">
        <f t="array" ref="B775">_xlfn.XLOOKUP(_xlfn.SINGLE(A:A),'Customer Name'!A:A,Table14_3[[#All],[Title]])</f>
        <v>Mr</v>
      </c>
      <c r="C775" s="32" t="str" cm="1">
        <f t="array" ref="C775">_xlfn.XLOOKUP(_xlfn.SINGLE(A:A),'Customer Name'!A:A,Table14_3[[#All],[First Name]])</f>
        <v>Chris</v>
      </c>
      <c r="D775" s="32" t="str" cm="1">
        <f t="array" ref="D775">_xlfn.XLOOKUP(_xlfn.SINGLE(A:A),'Customer Name'!A:A,Table14_3[[#All],[Last Name]])</f>
        <v>Duncan</v>
      </c>
      <c r="E775" s="32">
        <f>_xlfn.XLOOKUP(A:A,'Medical Examination'!A:A,'Medical Examination'!B:B)</f>
        <v>30.8</v>
      </c>
      <c r="F775" s="32">
        <f>_xlfn.XLOOKUP(A:A,'Medical Examination'!A:A,'Medical Examination'!C:C)</f>
        <v>4.37</v>
      </c>
      <c r="G775" s="33" t="str">
        <f>_xlfn.XLOOKUP(A:A,'Medical Examination'!A:A,'Medical Examination'!D:D)</f>
        <v>yes</v>
      </c>
      <c r="H775" s="33" t="str">
        <f>_xlfn.XLOOKUP(A:A,'Medical Examination'!A:A,'Medical Examination'!E:E)</f>
        <v>No</v>
      </c>
      <c r="I775" s="33" t="str">
        <f>_xlfn.XLOOKUP(A:A,'Medical Examination'!A:A,'Medical Examination'!F:F)</f>
        <v>No</v>
      </c>
      <c r="J775" s="33">
        <f>_xlfn.XLOOKUP(A:A,'Medical Examination'!A:A,'Medical Examination'!G:G)</f>
        <v>2</v>
      </c>
      <c r="K775" s="33" t="str">
        <f>_xlfn.XLOOKUP(A:A,'Medical Examination'!A:A,'Medical Examination'!H:H)</f>
        <v>No</v>
      </c>
      <c r="L775" s="32" t="str">
        <f>_xlfn.XLOOKUP(A:A,'Medical Examination'!A:A,'Medical Examination'!I:I)</f>
        <v>Obesity</v>
      </c>
      <c r="M775" s="31" t="str">
        <f>_xlfn.XLOOKUP(A:A,'Medical Examination'!A:A,'Medical Examination'!J:J)</f>
        <v>Normal</v>
      </c>
      <c r="N775" s="34">
        <f>_xlfn.XLOOKUP(Healthcare!A:A,Table4_2[Customer ID],Table4_2[Date of Birth])</f>
        <v>21893</v>
      </c>
      <c r="O775" s="35">
        <f>_xlfn.XLOOKUP(A:A,Table4_2[Customer ID],Table4_2[Charges])</f>
        <v>13390.56</v>
      </c>
      <c r="P775" s="33" t="str">
        <f>_xlfn.XLOOKUP(A:A,Table4_2[Customer ID],Table4_2[Hospital tier])</f>
        <v>tier - 3</v>
      </c>
      <c r="Q775" s="33" t="str">
        <f>_xlfn.XLOOKUP(A:A,'Hospital details'!A:A,'Hospital details'!F:F)</f>
        <v>tier - 3</v>
      </c>
      <c r="R775" s="33" t="str">
        <f>_xlfn.XLOOKUP(Healthcare!A:A,'Hospital details'!A:A,'Hospital details'!G:G)</f>
        <v>R1011</v>
      </c>
      <c r="S775" s="36">
        <f>_xlfn.XLOOKUP(A:A,'Hospital details'!A:A,'Hospital details'!H:H)</f>
        <v>63</v>
      </c>
      <c r="T775" s="8"/>
    </row>
    <row r="776" spans="1:20" ht="18" x14ac:dyDescent="0.35">
      <c r="A776" s="37" t="s">
        <v>780</v>
      </c>
      <c r="B776" s="31" t="str" cm="1">
        <f t="array" ref="B776">_xlfn.XLOOKUP(_xlfn.SINGLE(A:A),'Customer Name'!A:A,Table14_3[[#All],[Title]])</f>
        <v>Ms</v>
      </c>
      <c r="C776" s="32" t="str" cm="1">
        <f t="array" ref="C776">_xlfn.XLOOKUP(_xlfn.SINGLE(A:A),'Customer Name'!A:A,Table14_3[[#All],[First Name]])</f>
        <v>Jeremy J</v>
      </c>
      <c r="D776" s="32" t="str" cm="1">
        <f t="array" ref="D776">_xlfn.XLOOKUP(_xlfn.SINGLE(A:A),'Customer Name'!A:A,Table14_3[[#All],[Last Name]])</f>
        <v>Wallace</v>
      </c>
      <c r="E776" s="32">
        <f>_xlfn.XLOOKUP(A:A,'Medical Examination'!A:A,'Medical Examination'!B:B)</f>
        <v>42.06</v>
      </c>
      <c r="F776" s="32">
        <f>_xlfn.XLOOKUP(A:A,'Medical Examination'!A:A,'Medical Examination'!C:C)</f>
        <v>5.32</v>
      </c>
      <c r="G776" s="33" t="str">
        <f>_xlfn.XLOOKUP(A:A,'Medical Examination'!A:A,'Medical Examination'!D:D)</f>
        <v>No</v>
      </c>
      <c r="H776" s="33" t="str">
        <f>_xlfn.XLOOKUP(A:A,'Medical Examination'!A:A,'Medical Examination'!E:E)</f>
        <v>No</v>
      </c>
      <c r="I776" s="33" t="str">
        <f>_xlfn.XLOOKUP(A:A,'Medical Examination'!A:A,'Medical Examination'!F:F)</f>
        <v>No</v>
      </c>
      <c r="J776" s="33">
        <f>_xlfn.XLOOKUP(A:A,'Medical Examination'!A:A,'Medical Examination'!G:G)</f>
        <v>1</v>
      </c>
      <c r="K776" s="33" t="str">
        <f>_xlfn.XLOOKUP(A:A,'Medical Examination'!A:A,'Medical Examination'!H:H)</f>
        <v>No</v>
      </c>
      <c r="L776" s="32" t="str">
        <f>_xlfn.XLOOKUP(A:A,'Medical Examination'!A:A,'Medical Examination'!I:I)</f>
        <v>Obesity</v>
      </c>
      <c r="M776" s="31" t="str">
        <f>_xlfn.XLOOKUP(A:A,'Medical Examination'!A:A,'Medical Examination'!J:J)</f>
        <v>Normal</v>
      </c>
      <c r="N776" s="34">
        <f>_xlfn.XLOOKUP(Healthcare!A:A,Table4_2[Customer ID],Table4_2[Date of Birth])</f>
        <v>30839</v>
      </c>
      <c r="O776" s="35">
        <f>_xlfn.XLOOKUP(A:A,Table4_2[Customer ID],Table4_2[Charges])</f>
        <v>13383.67</v>
      </c>
      <c r="P776" s="33" t="str">
        <f>_xlfn.XLOOKUP(A:A,Table4_2[Customer ID],Table4_2[Hospital tier])</f>
        <v>tier - 3</v>
      </c>
      <c r="Q776" s="33" t="str">
        <f>_xlfn.XLOOKUP(A:A,'Hospital details'!A:A,'Hospital details'!F:F)</f>
        <v>tier - 2</v>
      </c>
      <c r="R776" s="33" t="str">
        <f>_xlfn.XLOOKUP(Healthcare!A:A,'Hospital details'!A:A,'Hospital details'!G:G)</f>
        <v>R1023</v>
      </c>
      <c r="S776" s="36">
        <f>_xlfn.XLOOKUP(A:A,'Hospital details'!A:A,'Hospital details'!H:H)</f>
        <v>39</v>
      </c>
      <c r="T776" s="8"/>
    </row>
    <row r="777" spans="1:20" ht="18" x14ac:dyDescent="0.35">
      <c r="A777" s="37" t="s">
        <v>781</v>
      </c>
      <c r="B777" s="31" t="str" cm="1">
        <f t="array" ref="B777">_xlfn.XLOOKUP(_xlfn.SINGLE(A:A),'Customer Name'!A:A,Table14_3[[#All],[Title]])</f>
        <v>Ms</v>
      </c>
      <c r="C777" s="32" t="str" cm="1">
        <f t="array" ref="C777">_xlfn.XLOOKUP(_xlfn.SINGLE(A:A),'Customer Name'!A:A,Table14_3[[#All],[First Name]])</f>
        <v>Amy L</v>
      </c>
      <c r="D777" s="32" t="str" cm="1">
        <f t="array" ref="D777">_xlfn.XLOOKUP(_xlfn.SINGLE(A:A),'Customer Name'!A:A,Table14_3[[#All],[Last Name]])</f>
        <v>Tillman</v>
      </c>
      <c r="E777" s="32">
        <f>_xlfn.XLOOKUP(A:A,'Medical Examination'!A:A,'Medical Examination'!B:B)</f>
        <v>39.270000000000003</v>
      </c>
      <c r="F777" s="32">
        <f>_xlfn.XLOOKUP(A:A,'Medical Examination'!A:A,'Medical Examination'!C:C)</f>
        <v>5.64</v>
      </c>
      <c r="G777" s="33" t="str">
        <f>_xlfn.XLOOKUP(A:A,'Medical Examination'!A:A,'Medical Examination'!D:D)</f>
        <v>No</v>
      </c>
      <c r="H777" s="33" t="str">
        <f>_xlfn.XLOOKUP(A:A,'Medical Examination'!A:A,'Medical Examination'!E:E)</f>
        <v>No</v>
      </c>
      <c r="I777" s="33" t="str">
        <f>_xlfn.XLOOKUP(A:A,'Medical Examination'!A:A,'Medical Examination'!F:F)</f>
        <v>Yes</v>
      </c>
      <c r="J777" s="33">
        <f>_xlfn.XLOOKUP(A:A,'Medical Examination'!A:A,'Medical Examination'!G:G)</f>
        <v>1</v>
      </c>
      <c r="K777" s="33" t="str">
        <f>_xlfn.XLOOKUP(A:A,'Medical Examination'!A:A,'Medical Examination'!H:H)</f>
        <v>No</v>
      </c>
      <c r="L777" s="32" t="str">
        <f>_xlfn.XLOOKUP(A:A,'Medical Examination'!A:A,'Medical Examination'!I:I)</f>
        <v>Obesity</v>
      </c>
      <c r="M777" s="31" t="str">
        <f>_xlfn.XLOOKUP(A:A,'Medical Examination'!A:A,'Medical Examination'!J:J)</f>
        <v>Normal</v>
      </c>
      <c r="N777" s="34">
        <f>_xlfn.XLOOKUP(Healthcare!A:A,Table4_2[Customer ID],Table4_2[Date of Birth])</f>
        <v>29128</v>
      </c>
      <c r="O777" s="35">
        <f>_xlfn.XLOOKUP(A:A,Table4_2[Customer ID],Table4_2[Charges])</f>
        <v>13377.41</v>
      </c>
      <c r="P777" s="33" t="str">
        <f>_xlfn.XLOOKUP(A:A,Table4_2[Customer ID],Table4_2[Hospital tier])</f>
        <v>tier - 3</v>
      </c>
      <c r="Q777" s="33" t="str">
        <f>_xlfn.XLOOKUP(A:A,'Hospital details'!A:A,'Hospital details'!F:F)</f>
        <v>tier - 3</v>
      </c>
      <c r="R777" s="33" t="str">
        <f>_xlfn.XLOOKUP(Healthcare!A:A,'Hospital details'!A:A,'Hospital details'!G:G)</f>
        <v>R1026</v>
      </c>
      <c r="S777" s="36">
        <f>_xlfn.XLOOKUP(A:A,'Hospital details'!A:A,'Hospital details'!H:H)</f>
        <v>43</v>
      </c>
      <c r="T777" s="8"/>
    </row>
    <row r="778" spans="1:20" ht="18" x14ac:dyDescent="0.35">
      <c r="A778" s="37" t="s">
        <v>782</v>
      </c>
      <c r="B778" s="31" t="str" cm="1">
        <f t="array" ref="B778">_xlfn.XLOOKUP(_xlfn.SINGLE(A:A),'Customer Name'!A:A,Table14_3[[#All],[Title]])</f>
        <v>Mr</v>
      </c>
      <c r="C778" s="32" t="str" cm="1">
        <f t="array" ref="C778">_xlfn.XLOOKUP(_xlfn.SINGLE(A:A),'Customer Name'!A:A,Table14_3[[#All],[First Name]])</f>
        <v>Karen L</v>
      </c>
      <c r="D778" s="32" t="str" cm="1">
        <f t="array" ref="D778">_xlfn.XLOOKUP(_xlfn.SINGLE(A:A),'Customer Name'!A:A,Table14_3[[#All],[Last Name]])</f>
        <v>Lee</v>
      </c>
      <c r="E778" s="32">
        <f>_xlfn.XLOOKUP(A:A,'Medical Examination'!A:A,'Medical Examination'!B:B)</f>
        <v>30.71</v>
      </c>
      <c r="F778" s="32">
        <f>_xlfn.XLOOKUP(A:A,'Medical Examination'!A:A,'Medical Examination'!C:C)</f>
        <v>5.59</v>
      </c>
      <c r="G778" s="33" t="str">
        <f>_xlfn.XLOOKUP(A:A,'Medical Examination'!A:A,'Medical Examination'!D:D)</f>
        <v>yes</v>
      </c>
      <c r="H778" s="33" t="str">
        <f>_xlfn.XLOOKUP(A:A,'Medical Examination'!A:A,'Medical Examination'!E:E)</f>
        <v>No</v>
      </c>
      <c r="I778" s="33" t="str">
        <f>_xlfn.XLOOKUP(A:A,'Medical Examination'!A:A,'Medical Examination'!F:F)</f>
        <v>No</v>
      </c>
      <c r="J778" s="33">
        <f>_xlfn.XLOOKUP(A:A,'Medical Examination'!A:A,'Medical Examination'!G:G)</f>
        <v>1</v>
      </c>
      <c r="K778" s="33" t="str">
        <f>_xlfn.XLOOKUP(A:A,'Medical Examination'!A:A,'Medical Examination'!H:H)</f>
        <v>No</v>
      </c>
      <c r="L778" s="32" t="str">
        <f>_xlfn.XLOOKUP(A:A,'Medical Examination'!A:A,'Medical Examination'!I:I)</f>
        <v>Obesity</v>
      </c>
      <c r="M778" s="31" t="str">
        <f>_xlfn.XLOOKUP(A:A,'Medical Examination'!A:A,'Medical Examination'!J:J)</f>
        <v>Normal</v>
      </c>
      <c r="N778" s="34">
        <f>_xlfn.XLOOKUP(Healthcare!A:A,Table4_2[Customer ID],Table4_2[Date of Birth])</f>
        <v>23644</v>
      </c>
      <c r="O778" s="35">
        <f>_xlfn.XLOOKUP(A:A,Table4_2[Customer ID],Table4_2[Charges])</f>
        <v>13375.76</v>
      </c>
      <c r="P778" s="33" t="str">
        <f>_xlfn.XLOOKUP(A:A,Table4_2[Customer ID],Table4_2[Hospital tier])</f>
        <v>tier - 3</v>
      </c>
      <c r="Q778" s="33" t="str">
        <f>_xlfn.XLOOKUP(A:A,'Hospital details'!A:A,'Hospital details'!F:F)</f>
        <v>tier - 2</v>
      </c>
      <c r="R778" s="33" t="str">
        <f>_xlfn.XLOOKUP(Healthcare!A:A,'Hospital details'!A:A,'Hospital details'!G:G)</f>
        <v>R1025</v>
      </c>
      <c r="S778" s="36">
        <f>_xlfn.XLOOKUP(A:A,'Hospital details'!A:A,'Hospital details'!H:H)</f>
        <v>58</v>
      </c>
      <c r="T778" s="8"/>
    </row>
    <row r="779" spans="1:20" ht="18" x14ac:dyDescent="0.35">
      <c r="A779" s="37" t="s">
        <v>783</v>
      </c>
      <c r="B779" s="31" t="str" cm="1">
        <f t="array" ref="B779">_xlfn.XLOOKUP(_xlfn.SINGLE(A:A),'Customer Name'!A:A,Table14_3[[#All],[Title]])</f>
        <v>Mr</v>
      </c>
      <c r="C779" s="32" t="str" cm="1">
        <f t="array" ref="C779">_xlfn.XLOOKUP(_xlfn.SINGLE(A:A),'Customer Name'!A:A,Table14_3[[#All],[First Name]])</f>
        <v>Tennille</v>
      </c>
      <c r="D779" s="32" t="str" cm="1">
        <f t="array" ref="D779">_xlfn.XLOOKUP(_xlfn.SINGLE(A:A),'Customer Name'!A:A,Table14_3[[#All],[Last Name]])</f>
        <v>Taylor</v>
      </c>
      <c r="E779" s="32">
        <f>_xlfn.XLOOKUP(A:A,'Medical Examination'!A:A,'Medical Examination'!B:B)</f>
        <v>47.19</v>
      </c>
      <c r="F779" s="32">
        <f>_xlfn.XLOOKUP(A:A,'Medical Examination'!A:A,'Medical Examination'!C:C)</f>
        <v>5.29</v>
      </c>
      <c r="G779" s="33" t="str">
        <f>_xlfn.XLOOKUP(A:A,'Medical Examination'!A:A,'Medical Examination'!D:D)</f>
        <v>No</v>
      </c>
      <c r="H779" s="33" t="str">
        <f>_xlfn.XLOOKUP(A:A,'Medical Examination'!A:A,'Medical Examination'!E:E)</f>
        <v>No</v>
      </c>
      <c r="I779" s="33" t="str">
        <f>_xlfn.XLOOKUP(A:A,'Medical Examination'!A:A,'Medical Examination'!F:F)</f>
        <v>No</v>
      </c>
      <c r="J779" s="33">
        <f>_xlfn.XLOOKUP(A:A,'Medical Examination'!A:A,'Medical Examination'!G:G)</f>
        <v>0</v>
      </c>
      <c r="K779" s="33" t="str">
        <f>_xlfn.XLOOKUP(A:A,'Medical Examination'!A:A,'Medical Examination'!H:H)</f>
        <v>No</v>
      </c>
      <c r="L779" s="32" t="str">
        <f>_xlfn.XLOOKUP(A:A,'Medical Examination'!A:A,'Medical Examination'!I:I)</f>
        <v>Obesity</v>
      </c>
      <c r="M779" s="31" t="str">
        <f>_xlfn.XLOOKUP(A:A,'Medical Examination'!A:A,'Medical Examination'!J:J)</f>
        <v>Normal</v>
      </c>
      <c r="N779" s="34">
        <f>_xlfn.XLOOKUP(Healthcare!A:A,Table4_2[Customer ID],Table4_2[Date of Birth])</f>
        <v>33148</v>
      </c>
      <c r="O779" s="35">
        <f>_xlfn.XLOOKUP(A:A,Table4_2[Customer ID],Table4_2[Charges])</f>
        <v>13360.94</v>
      </c>
      <c r="P779" s="33" t="str">
        <f>_xlfn.XLOOKUP(A:A,Table4_2[Customer ID],Table4_2[Hospital tier])</f>
        <v>tier - 3</v>
      </c>
      <c r="Q779" s="33" t="str">
        <f>_xlfn.XLOOKUP(A:A,'Hospital details'!A:A,'Hospital details'!F:F)</f>
        <v>tier - 1</v>
      </c>
      <c r="R779" s="33" t="str">
        <f>_xlfn.XLOOKUP(Healthcare!A:A,'Hospital details'!A:A,'Hospital details'!G:G)</f>
        <v>R1012</v>
      </c>
      <c r="S779" s="36">
        <f>_xlfn.XLOOKUP(A:A,'Hospital details'!A:A,'Hospital details'!H:H)</f>
        <v>32</v>
      </c>
      <c r="T779" s="8"/>
    </row>
    <row r="780" spans="1:20" ht="18" x14ac:dyDescent="0.35">
      <c r="A780" s="37" t="s">
        <v>784</v>
      </c>
      <c r="B780" s="31" t="str" cm="1">
        <f t="array" ref="B780">_xlfn.XLOOKUP(_xlfn.SINGLE(A:A),'Customer Name'!A:A,Table14_3[[#All],[Title]])</f>
        <v>Ms</v>
      </c>
      <c r="C780" s="32" t="str" cm="1">
        <f t="array" ref="C780">_xlfn.XLOOKUP(_xlfn.SINGLE(A:A),'Customer Name'!A:A,Table14_3[[#All],[First Name]])</f>
        <v>Matt</v>
      </c>
      <c r="D780" s="32" t="str" cm="1">
        <f t="array" ref="D780">_xlfn.XLOOKUP(_xlfn.SINGLE(A:A),'Customer Name'!A:A,Table14_3[[#All],[Last Name]])</f>
        <v>Mcsween</v>
      </c>
      <c r="E780" s="32">
        <f>_xlfn.XLOOKUP(A:A,'Medical Examination'!A:A,'Medical Examination'!B:B)</f>
        <v>30.02</v>
      </c>
      <c r="F780" s="32">
        <f>_xlfn.XLOOKUP(A:A,'Medical Examination'!A:A,'Medical Examination'!C:C)</f>
        <v>6.65</v>
      </c>
      <c r="G780" s="33" t="str">
        <f>_xlfn.XLOOKUP(A:A,'Medical Examination'!A:A,'Medical Examination'!D:D)</f>
        <v>No</v>
      </c>
      <c r="H780" s="33" t="str">
        <f>_xlfn.XLOOKUP(A:A,'Medical Examination'!A:A,'Medical Examination'!E:E)</f>
        <v>No</v>
      </c>
      <c r="I780" s="33" t="str">
        <f>_xlfn.XLOOKUP(A:A,'Medical Examination'!A:A,'Medical Examination'!F:F)</f>
        <v>No</v>
      </c>
      <c r="J780" s="33">
        <f>_xlfn.XLOOKUP(A:A,'Medical Examination'!A:A,'Medical Examination'!G:G)</f>
        <v>0</v>
      </c>
      <c r="K780" s="33" t="str">
        <f>_xlfn.XLOOKUP(A:A,'Medical Examination'!A:A,'Medical Examination'!H:H)</f>
        <v>No</v>
      </c>
      <c r="L780" s="32" t="str">
        <f>_xlfn.XLOOKUP(A:A,'Medical Examination'!A:A,'Medical Examination'!I:I)</f>
        <v>Obesity</v>
      </c>
      <c r="M780" s="31" t="str">
        <f>_xlfn.XLOOKUP(A:A,'Medical Examination'!A:A,'Medical Examination'!J:J)</f>
        <v>Diabetic</v>
      </c>
      <c r="N780" s="34">
        <f>_xlfn.XLOOKUP(Healthcare!A:A,Table4_2[Customer ID],Table4_2[Date of Birth])</f>
        <v>22231</v>
      </c>
      <c r="O780" s="35">
        <f>_xlfn.XLOOKUP(A:A,Table4_2[Customer ID],Table4_2[Charges])</f>
        <v>13352.1</v>
      </c>
      <c r="P780" s="33" t="str">
        <f>_xlfn.XLOOKUP(A:A,Table4_2[Customer ID],Table4_2[Hospital tier])</f>
        <v>tier - 3</v>
      </c>
      <c r="Q780" s="33" t="str">
        <f>_xlfn.XLOOKUP(A:A,'Hospital details'!A:A,'Hospital details'!F:F)</f>
        <v>tier - 1</v>
      </c>
      <c r="R780" s="33" t="str">
        <f>_xlfn.XLOOKUP(Healthcare!A:A,'Hospital details'!A:A,'Hospital details'!G:G)</f>
        <v>R1012</v>
      </c>
      <c r="S780" s="36">
        <f>_xlfn.XLOOKUP(A:A,'Hospital details'!A:A,'Hospital details'!H:H)</f>
        <v>62</v>
      </c>
      <c r="T780" s="8"/>
    </row>
    <row r="781" spans="1:20" ht="18" x14ac:dyDescent="0.35">
      <c r="A781" s="37" t="s">
        <v>785</v>
      </c>
      <c r="B781" s="31" t="str" cm="1">
        <f t="array" ref="B781">_xlfn.XLOOKUP(_xlfn.SINGLE(A:A),'Customer Name'!A:A,Table14_3[[#All],[Title]])</f>
        <v>Mr</v>
      </c>
      <c r="C781" s="32" t="str" cm="1">
        <f t="array" ref="C781">_xlfn.XLOOKUP(_xlfn.SINGLE(A:A),'Customer Name'!A:A,Table14_3[[#All],[First Name]])</f>
        <v>Emily</v>
      </c>
      <c r="D781" s="32" t="str" cm="1">
        <f t="array" ref="D781">_xlfn.XLOOKUP(_xlfn.SINGLE(A:A),'Customer Name'!A:A,Table14_3[[#All],[Last Name]])</f>
        <v>Schubert</v>
      </c>
      <c r="E781" s="32">
        <f>_xlfn.XLOOKUP(A:A,'Medical Examination'!A:A,'Medical Examination'!B:B)</f>
        <v>37.909999999999997</v>
      </c>
      <c r="F781" s="32">
        <f>_xlfn.XLOOKUP(A:A,'Medical Examination'!A:A,'Medical Examination'!C:C)</f>
        <v>5.68</v>
      </c>
      <c r="G781" s="33" t="str">
        <f>_xlfn.XLOOKUP(A:A,'Medical Examination'!A:A,'Medical Examination'!D:D)</f>
        <v>yes</v>
      </c>
      <c r="H781" s="33" t="str">
        <f>_xlfn.XLOOKUP(A:A,'Medical Examination'!A:A,'Medical Examination'!E:E)</f>
        <v>No</v>
      </c>
      <c r="I781" s="33" t="str">
        <f>_xlfn.XLOOKUP(A:A,'Medical Examination'!A:A,'Medical Examination'!F:F)</f>
        <v>No</v>
      </c>
      <c r="J781" s="33">
        <f>_xlfn.XLOOKUP(A:A,'Medical Examination'!A:A,'Medical Examination'!G:G)</f>
        <v>0</v>
      </c>
      <c r="K781" s="33" t="str">
        <f>_xlfn.XLOOKUP(A:A,'Medical Examination'!A:A,'Medical Examination'!H:H)</f>
        <v>No</v>
      </c>
      <c r="L781" s="32" t="str">
        <f>_xlfn.XLOOKUP(A:A,'Medical Examination'!A:A,'Medical Examination'!I:I)</f>
        <v>Obesity</v>
      </c>
      <c r="M781" s="31" t="str">
        <f>_xlfn.XLOOKUP(A:A,'Medical Examination'!A:A,'Medical Examination'!J:J)</f>
        <v>Normal</v>
      </c>
      <c r="N781" s="34">
        <f>_xlfn.XLOOKUP(Healthcare!A:A,Table4_2[Customer ID],Table4_2[Date of Birth])</f>
        <v>27995</v>
      </c>
      <c r="O781" s="35">
        <f>_xlfn.XLOOKUP(A:A,Table4_2[Customer ID],Table4_2[Charges])</f>
        <v>13333.71</v>
      </c>
      <c r="P781" s="33" t="str">
        <f>_xlfn.XLOOKUP(A:A,Table4_2[Customer ID],Table4_2[Hospital tier])</f>
        <v>tier - 3</v>
      </c>
      <c r="Q781" s="33" t="str">
        <f>_xlfn.XLOOKUP(A:A,'Hospital details'!A:A,'Hospital details'!F:F)</f>
        <v>tier - 2</v>
      </c>
      <c r="R781" s="33" t="str">
        <f>_xlfn.XLOOKUP(Healthcare!A:A,'Hospital details'!A:A,'Hospital details'!G:G)</f>
        <v>R1012</v>
      </c>
      <c r="S781" s="36">
        <f>_xlfn.XLOOKUP(A:A,'Hospital details'!A:A,'Hospital details'!H:H)</f>
        <v>46</v>
      </c>
      <c r="T781" s="8"/>
    </row>
    <row r="782" spans="1:20" ht="18" x14ac:dyDescent="0.35">
      <c r="A782" s="37" t="s">
        <v>786</v>
      </c>
      <c r="B782" s="31" t="str" cm="1">
        <f t="array" ref="B782">_xlfn.XLOOKUP(_xlfn.SINGLE(A:A),'Customer Name'!A:A,Table14_3[[#All],[Title]])</f>
        <v>Mr</v>
      </c>
      <c r="C782" s="32" t="str" cm="1">
        <f t="array" ref="C782">_xlfn.XLOOKUP(_xlfn.SINGLE(A:A),'Customer Name'!A:A,Table14_3[[#All],[First Name]])</f>
        <v>Justin E</v>
      </c>
      <c r="D782" s="32" t="str" cm="1">
        <f t="array" ref="D782">_xlfn.XLOOKUP(_xlfn.SINGLE(A:A),'Customer Name'!A:A,Table14_3[[#All],[Last Name]])</f>
        <v>Lalanne</v>
      </c>
      <c r="E782" s="32">
        <f>_xlfn.XLOOKUP(A:A,'Medical Examination'!A:A,'Medical Examination'!B:B)</f>
        <v>54.61</v>
      </c>
      <c r="F782" s="32">
        <f>_xlfn.XLOOKUP(A:A,'Medical Examination'!A:A,'Medical Examination'!C:C)</f>
        <v>4.49</v>
      </c>
      <c r="G782" s="33" t="str">
        <f>_xlfn.XLOOKUP(A:A,'Medical Examination'!A:A,'Medical Examination'!D:D)</f>
        <v>No</v>
      </c>
      <c r="H782" s="33" t="str">
        <f>_xlfn.XLOOKUP(A:A,'Medical Examination'!A:A,'Medical Examination'!E:E)</f>
        <v>No</v>
      </c>
      <c r="I782" s="33" t="str">
        <f>_xlfn.XLOOKUP(A:A,'Medical Examination'!A:A,'Medical Examination'!F:F)</f>
        <v>No</v>
      </c>
      <c r="J782" s="33">
        <f>_xlfn.XLOOKUP(A:A,'Medical Examination'!A:A,'Medical Examination'!G:G)</f>
        <v>0</v>
      </c>
      <c r="K782" s="33" t="str">
        <f>_xlfn.XLOOKUP(A:A,'Medical Examination'!A:A,'Medical Examination'!H:H)</f>
        <v>No</v>
      </c>
      <c r="L782" s="32" t="str">
        <f>_xlfn.XLOOKUP(A:A,'Medical Examination'!A:A,'Medical Examination'!I:I)</f>
        <v>Obesity</v>
      </c>
      <c r="M782" s="31" t="str">
        <f>_xlfn.XLOOKUP(A:A,'Medical Examination'!A:A,'Medical Examination'!J:J)</f>
        <v>Normal</v>
      </c>
      <c r="N782" s="34">
        <f>_xlfn.XLOOKUP(Healthcare!A:A,Table4_2[Customer ID],Table4_2[Date of Birth])</f>
        <v>34516</v>
      </c>
      <c r="O782" s="35">
        <f>_xlfn.XLOOKUP(A:A,Table4_2[Customer ID],Table4_2[Charges])</f>
        <v>13292.52</v>
      </c>
      <c r="P782" s="33" t="str">
        <f>_xlfn.XLOOKUP(A:A,Table4_2[Customer ID],Table4_2[Hospital tier])</f>
        <v>tier - 3</v>
      </c>
      <c r="Q782" s="33" t="str">
        <f>_xlfn.XLOOKUP(A:A,'Hospital details'!A:A,'Hospital details'!F:F)</f>
        <v>tier - 3</v>
      </c>
      <c r="R782" s="33" t="str">
        <f>_xlfn.XLOOKUP(Healthcare!A:A,'Hospital details'!A:A,'Hospital details'!G:G)</f>
        <v>R1012</v>
      </c>
      <c r="S782" s="36">
        <f>_xlfn.XLOOKUP(A:A,'Hospital details'!A:A,'Hospital details'!H:H)</f>
        <v>28</v>
      </c>
      <c r="T782" s="8"/>
    </row>
    <row r="783" spans="1:20" ht="18" x14ac:dyDescent="0.35">
      <c r="A783" s="37" t="s">
        <v>787</v>
      </c>
      <c r="B783" s="31" t="str" cm="1">
        <f t="array" ref="B783">_xlfn.XLOOKUP(_xlfn.SINGLE(A:A),'Customer Name'!A:A,Table14_3[[#All],[Title]])</f>
        <v>Ms</v>
      </c>
      <c r="C783" s="32" t="str" cm="1">
        <f t="array" ref="C783">_xlfn.XLOOKUP(_xlfn.SINGLE(A:A),'Customer Name'!A:A,Table14_3[[#All],[First Name]])</f>
        <v>Shalane</v>
      </c>
      <c r="D783" s="32" t="str" cm="1">
        <f t="array" ref="D783">_xlfn.XLOOKUP(_xlfn.SINGLE(A:A),'Customer Name'!A:A,Table14_3[[#All],[Last Name]])</f>
        <v>Flanagan</v>
      </c>
      <c r="E783" s="32">
        <f>_xlfn.XLOOKUP(A:A,'Medical Examination'!A:A,'Medical Examination'!B:B)</f>
        <v>36.005000000000003</v>
      </c>
      <c r="F783" s="32">
        <f>_xlfn.XLOOKUP(A:A,'Medical Examination'!A:A,'Medical Examination'!C:C)</f>
        <v>6.9</v>
      </c>
      <c r="G783" s="33" t="str">
        <f>_xlfn.XLOOKUP(A:A,'Medical Examination'!A:A,'Medical Examination'!D:D)</f>
        <v>No</v>
      </c>
      <c r="H783" s="33" t="str">
        <f>_xlfn.XLOOKUP(A:A,'Medical Examination'!A:A,'Medical Examination'!E:E)</f>
        <v>No</v>
      </c>
      <c r="I783" s="33" t="str">
        <f>_xlfn.XLOOKUP(A:A,'Medical Examination'!A:A,'Medical Examination'!F:F)</f>
        <v>No</v>
      </c>
      <c r="J783" s="33">
        <f>_xlfn.XLOOKUP(A:A,'Medical Examination'!A:A,'Medical Examination'!G:G)</f>
        <v>0</v>
      </c>
      <c r="K783" s="33" t="str">
        <f>_xlfn.XLOOKUP(A:A,'Medical Examination'!A:A,'Medical Examination'!H:H)</f>
        <v>No</v>
      </c>
      <c r="L783" s="32" t="str">
        <f>_xlfn.XLOOKUP(A:A,'Medical Examination'!A:A,'Medical Examination'!I:I)</f>
        <v>Obesity</v>
      </c>
      <c r="M783" s="31" t="str">
        <f>_xlfn.XLOOKUP(A:A,'Medical Examination'!A:A,'Medical Examination'!J:J)</f>
        <v>Diabetic</v>
      </c>
      <c r="N783" s="34">
        <f>_xlfn.XLOOKUP(Healthcare!A:A,Table4_2[Customer ID],Table4_2[Date of Birth])</f>
        <v>22930</v>
      </c>
      <c r="O783" s="35">
        <f>_xlfn.XLOOKUP(A:A,Table4_2[Customer ID],Table4_2[Charges])</f>
        <v>13228.85</v>
      </c>
      <c r="P783" s="33" t="str">
        <f>_xlfn.XLOOKUP(A:A,Table4_2[Customer ID],Table4_2[Hospital tier])</f>
        <v>tier - 3</v>
      </c>
      <c r="Q783" s="33" t="str">
        <f>_xlfn.XLOOKUP(A:A,'Hospital details'!A:A,'Hospital details'!F:F)</f>
        <v>tier - 3</v>
      </c>
      <c r="R783" s="33" t="str">
        <f>_xlfn.XLOOKUP(Healthcare!A:A,'Hospital details'!A:A,'Hospital details'!G:G)</f>
        <v>R1023</v>
      </c>
      <c r="S783" s="36">
        <f>_xlfn.XLOOKUP(A:A,'Hospital details'!A:A,'Hospital details'!H:H)</f>
        <v>60</v>
      </c>
      <c r="T783" s="8"/>
    </row>
    <row r="784" spans="1:20" ht="18" x14ac:dyDescent="0.35">
      <c r="A784" s="37" t="s">
        <v>788</v>
      </c>
      <c r="B784" s="31" t="str" cm="1">
        <f t="array" ref="B784">_xlfn.XLOOKUP(_xlfn.SINGLE(A:A),'Customer Name'!A:A,Table14_3[[#All],[Title]])</f>
        <v>Mr</v>
      </c>
      <c r="C784" s="32" t="str" cm="1">
        <f t="array" ref="C784">_xlfn.XLOOKUP(_xlfn.SINGLE(A:A),'Customer Name'!A:A,Table14_3[[#All],[First Name]])</f>
        <v>Jessica N</v>
      </c>
      <c r="D784" s="32" t="str" cm="1">
        <f t="array" ref="D784">_xlfn.XLOOKUP(_xlfn.SINGLE(A:A),'Customer Name'!A:A,Table14_3[[#All],[Last Name]])</f>
        <v>Arellano</v>
      </c>
      <c r="E784" s="32">
        <f>_xlfn.XLOOKUP(A:A,'Medical Examination'!A:A,'Medical Examination'!B:B)</f>
        <v>28.7</v>
      </c>
      <c r="F784" s="32">
        <f>_xlfn.XLOOKUP(A:A,'Medical Examination'!A:A,'Medical Examination'!C:C)</f>
        <v>11.52</v>
      </c>
      <c r="G784" s="33" t="str">
        <f>_xlfn.XLOOKUP(A:A,'Medical Examination'!A:A,'Medical Examination'!D:D)</f>
        <v>No</v>
      </c>
      <c r="H784" s="33" t="str">
        <f>_xlfn.XLOOKUP(A:A,'Medical Examination'!A:A,'Medical Examination'!E:E)</f>
        <v>No</v>
      </c>
      <c r="I784" s="33" t="str">
        <f>_xlfn.XLOOKUP(A:A,'Medical Examination'!A:A,'Medical Examination'!F:F)</f>
        <v>No</v>
      </c>
      <c r="J784" s="33">
        <f>_xlfn.XLOOKUP(A:A,'Medical Examination'!A:A,'Medical Examination'!G:G)</f>
        <v>0</v>
      </c>
      <c r="K784" s="33" t="str">
        <f>_xlfn.XLOOKUP(A:A,'Medical Examination'!A:A,'Medical Examination'!H:H)</f>
        <v>No</v>
      </c>
      <c r="L784" s="32" t="str">
        <f>_xlfn.XLOOKUP(A:A,'Medical Examination'!A:A,'Medical Examination'!I:I)</f>
        <v>Overweight</v>
      </c>
      <c r="M784" s="31" t="str">
        <f>_xlfn.XLOOKUP(A:A,'Medical Examination'!A:A,'Medical Examination'!J:J)</f>
        <v>Diabetic</v>
      </c>
      <c r="N784" s="34">
        <f>_xlfn.XLOOKUP(Healthcare!A:A,Table4_2[Customer ID],Table4_2[Date of Birth])</f>
        <v>22974</v>
      </c>
      <c r="O784" s="35">
        <f>_xlfn.XLOOKUP(A:A,Table4_2[Customer ID],Table4_2[Charges])</f>
        <v>13224.69</v>
      </c>
      <c r="P784" s="33" t="str">
        <f>_xlfn.XLOOKUP(A:A,Table4_2[Customer ID],Table4_2[Hospital tier])</f>
        <v>tier - 3</v>
      </c>
      <c r="Q784" s="33" t="str">
        <f>_xlfn.XLOOKUP(A:A,'Hospital details'!A:A,'Hospital details'!F:F)</f>
        <v>tier - 2</v>
      </c>
      <c r="R784" s="33" t="str">
        <f>_xlfn.XLOOKUP(Healthcare!A:A,'Hospital details'!A:A,'Hospital details'!G:G)</f>
        <v>R1011</v>
      </c>
      <c r="S784" s="36">
        <f>_xlfn.XLOOKUP(A:A,'Hospital details'!A:A,'Hospital details'!H:H)</f>
        <v>60</v>
      </c>
      <c r="T784" s="8"/>
    </row>
    <row r="785" spans="1:20" ht="18" x14ac:dyDescent="0.35">
      <c r="A785" s="37" t="s">
        <v>789</v>
      </c>
      <c r="B785" s="31" t="str" cm="1">
        <f t="array" ref="B785">_xlfn.XLOOKUP(_xlfn.SINGLE(A:A),'Customer Name'!A:A,Table14_3[[#All],[Title]])</f>
        <v>Mr</v>
      </c>
      <c r="C785" s="32" t="str" cm="1">
        <f t="array" ref="C785">_xlfn.XLOOKUP(_xlfn.SINGLE(A:A),'Customer Name'!A:A,Table14_3[[#All],[First Name]])</f>
        <v>Melanie</v>
      </c>
      <c r="D785" s="32" t="str" cm="1">
        <f t="array" ref="D785">_xlfn.XLOOKUP(_xlfn.SINGLE(A:A),'Customer Name'!A:A,Table14_3[[#All],[Last Name]])</f>
        <v>Charette</v>
      </c>
      <c r="E785" s="32">
        <f>_xlfn.XLOOKUP(A:A,'Medical Examination'!A:A,'Medical Examination'!B:B)</f>
        <v>34.295000000000002</v>
      </c>
      <c r="F785" s="32">
        <f>_xlfn.XLOOKUP(A:A,'Medical Examination'!A:A,'Medical Examination'!C:C)</f>
        <v>11.24</v>
      </c>
      <c r="G785" s="33" t="str">
        <f>_xlfn.XLOOKUP(A:A,'Medical Examination'!A:A,'Medical Examination'!D:D)</f>
        <v>No</v>
      </c>
      <c r="H785" s="33" t="str">
        <f>_xlfn.XLOOKUP(A:A,'Medical Examination'!A:A,'Medical Examination'!E:E)</f>
        <v>No</v>
      </c>
      <c r="I785" s="33" t="str">
        <f>_xlfn.XLOOKUP(A:A,'Medical Examination'!A:A,'Medical Examination'!F:F)</f>
        <v>No</v>
      </c>
      <c r="J785" s="33">
        <f>_xlfn.XLOOKUP(A:A,'Medical Examination'!A:A,'Medical Examination'!G:G)</f>
        <v>0</v>
      </c>
      <c r="K785" s="33" t="str">
        <f>_xlfn.XLOOKUP(A:A,'Medical Examination'!A:A,'Medical Examination'!H:H)</f>
        <v>No</v>
      </c>
      <c r="L785" s="32" t="str">
        <f>_xlfn.XLOOKUP(A:A,'Medical Examination'!A:A,'Medical Examination'!I:I)</f>
        <v>Obesity</v>
      </c>
      <c r="M785" s="31" t="str">
        <f>_xlfn.XLOOKUP(A:A,'Medical Examination'!A:A,'Medical Examination'!J:J)</f>
        <v>Diabetic</v>
      </c>
      <c r="N785" s="34">
        <f>_xlfn.XLOOKUP(Healthcare!A:A,Table4_2[Customer ID],Table4_2[Date of Birth])</f>
        <v>24059</v>
      </c>
      <c r="O785" s="35">
        <f>_xlfn.XLOOKUP(A:A,Table4_2[Customer ID],Table4_2[Charges])</f>
        <v>13224.06</v>
      </c>
      <c r="P785" s="33" t="str">
        <f>_xlfn.XLOOKUP(A:A,Table4_2[Customer ID],Table4_2[Hospital tier])</f>
        <v>tier - 3</v>
      </c>
      <c r="Q785" s="33" t="str">
        <f>_xlfn.XLOOKUP(A:A,'Hospital details'!A:A,'Hospital details'!F:F)</f>
        <v>tier - 3</v>
      </c>
      <c r="R785" s="33" t="str">
        <f>_xlfn.XLOOKUP(Healthcare!A:A,'Hospital details'!A:A,'Hospital details'!G:G)</f>
        <v>R1024</v>
      </c>
      <c r="S785" s="36">
        <f>_xlfn.XLOOKUP(A:A,'Hospital details'!A:A,'Hospital details'!H:H)</f>
        <v>57</v>
      </c>
      <c r="T785" s="8"/>
    </row>
    <row r="786" spans="1:20" ht="18" x14ac:dyDescent="0.35">
      <c r="A786" s="37" t="s">
        <v>790</v>
      </c>
      <c r="B786" s="31" t="str" cm="1">
        <f t="array" ref="B786">_xlfn.XLOOKUP(_xlfn.SINGLE(A:A),'Customer Name'!A:A,Table14_3[[#All],[Title]])</f>
        <v>Ms</v>
      </c>
      <c r="C786" s="32" t="str" cm="1">
        <f t="array" ref="C786">_xlfn.XLOOKUP(_xlfn.SINGLE(A:A),'Customer Name'!A:A,Table14_3[[#All],[First Name]])</f>
        <v>Ruth Angelica</v>
      </c>
      <c r="D786" s="32" t="str" cm="1">
        <f t="array" ref="D786">_xlfn.XLOOKUP(_xlfn.SINGLE(A:A),'Customer Name'!A:A,Table14_3[[#All],[Last Name]])</f>
        <v>Pena Reyes</v>
      </c>
      <c r="E786" s="32">
        <f>_xlfn.XLOOKUP(A:A,'Medical Examination'!A:A,'Medical Examination'!B:B)</f>
        <v>27.55</v>
      </c>
      <c r="F786" s="32">
        <f>_xlfn.XLOOKUP(A:A,'Medical Examination'!A:A,'Medical Examination'!C:C)</f>
        <v>10.98</v>
      </c>
      <c r="G786" s="33" t="str">
        <f>_xlfn.XLOOKUP(A:A,'Medical Examination'!A:A,'Medical Examination'!D:D)</f>
        <v>No</v>
      </c>
      <c r="H786" s="33" t="str">
        <f>_xlfn.XLOOKUP(A:A,'Medical Examination'!A:A,'Medical Examination'!E:E)</f>
        <v>No</v>
      </c>
      <c r="I786" s="33" t="str">
        <f>_xlfn.XLOOKUP(A:A,'Medical Examination'!A:A,'Medical Examination'!F:F)</f>
        <v>No</v>
      </c>
      <c r="J786" s="33">
        <f>_xlfn.XLOOKUP(A:A,'Medical Examination'!A:A,'Medical Examination'!G:G)</f>
        <v>0</v>
      </c>
      <c r="K786" s="33" t="str">
        <f>_xlfn.XLOOKUP(A:A,'Medical Examination'!A:A,'Medical Examination'!H:H)</f>
        <v>No</v>
      </c>
      <c r="L786" s="32" t="str">
        <f>_xlfn.XLOOKUP(A:A,'Medical Examination'!A:A,'Medical Examination'!I:I)</f>
        <v>Overweight</v>
      </c>
      <c r="M786" s="31" t="str">
        <f>_xlfn.XLOOKUP(A:A,'Medical Examination'!A:A,'Medical Examination'!J:J)</f>
        <v>Diabetic</v>
      </c>
      <c r="N786" s="34">
        <f>_xlfn.XLOOKUP(Healthcare!A:A,Table4_2[Customer ID],Table4_2[Date of Birth])</f>
        <v>22987</v>
      </c>
      <c r="O786" s="35">
        <f>_xlfn.XLOOKUP(A:A,Table4_2[Customer ID],Table4_2[Charges])</f>
        <v>13217.09</v>
      </c>
      <c r="P786" s="33" t="str">
        <f>_xlfn.XLOOKUP(A:A,Table4_2[Customer ID],Table4_2[Hospital tier])</f>
        <v>tier - 3</v>
      </c>
      <c r="Q786" s="33" t="str">
        <f>_xlfn.XLOOKUP(A:A,'Hospital details'!A:A,'Hospital details'!F:F)</f>
        <v>tier - 1</v>
      </c>
      <c r="R786" s="33" t="str">
        <f>_xlfn.XLOOKUP(Healthcare!A:A,'Hospital details'!A:A,'Hospital details'!G:G)</f>
        <v>R1024</v>
      </c>
      <c r="S786" s="36">
        <f>_xlfn.XLOOKUP(A:A,'Hospital details'!A:A,'Hospital details'!H:H)</f>
        <v>60</v>
      </c>
      <c r="T786" s="8"/>
    </row>
    <row r="787" spans="1:20" ht="18" x14ac:dyDescent="0.35">
      <c r="A787" s="37" t="s">
        <v>791</v>
      </c>
      <c r="B787" s="31" t="str" cm="1">
        <f t="array" ref="B787">_xlfn.XLOOKUP(_xlfn.SINGLE(A:A),'Customer Name'!A:A,Table14_3[[#All],[Title]])</f>
        <v>Mr</v>
      </c>
      <c r="C787" s="32" t="str" cm="1">
        <f t="array" ref="C787">_xlfn.XLOOKUP(_xlfn.SINGLE(A:A),'Customer Name'!A:A,Table14_3[[#All],[First Name]])</f>
        <v>Una M</v>
      </c>
      <c r="D787" s="32" t="str" cm="1">
        <f t="array" ref="D787">_xlfn.XLOOKUP(_xlfn.SINGLE(A:A),'Customer Name'!A:A,Table14_3[[#All],[Last Name]])</f>
        <v>Broderick</v>
      </c>
      <c r="E787" s="32">
        <f>_xlfn.XLOOKUP(A:A,'Medical Examination'!A:A,'Medical Examination'!B:B)</f>
        <v>40.700000000000003</v>
      </c>
      <c r="F787" s="32">
        <f>_xlfn.XLOOKUP(A:A,'Medical Examination'!A:A,'Medical Examination'!C:C)</f>
        <v>5.42</v>
      </c>
      <c r="G787" s="33" t="str">
        <f>_xlfn.XLOOKUP(A:A,'Medical Examination'!A:A,'Medical Examination'!D:D)</f>
        <v>No</v>
      </c>
      <c r="H787" s="33" t="str">
        <f>_xlfn.XLOOKUP(A:A,'Medical Examination'!A:A,'Medical Examination'!E:E)</f>
        <v>No</v>
      </c>
      <c r="I787" s="33" t="str">
        <f>_xlfn.XLOOKUP(A:A,'Medical Examination'!A:A,'Medical Examination'!F:F)</f>
        <v>No</v>
      </c>
      <c r="J787" s="33">
        <f>_xlfn.XLOOKUP(A:A,'Medical Examination'!A:A,'Medical Examination'!G:G)</f>
        <v>0</v>
      </c>
      <c r="K787" s="33" t="str">
        <f>_xlfn.XLOOKUP(A:A,'Medical Examination'!A:A,'Medical Examination'!H:H)</f>
        <v>No</v>
      </c>
      <c r="L787" s="32" t="str">
        <f>_xlfn.XLOOKUP(A:A,'Medical Examination'!A:A,'Medical Examination'!I:I)</f>
        <v>Obesity</v>
      </c>
      <c r="M787" s="31" t="str">
        <f>_xlfn.XLOOKUP(A:A,'Medical Examination'!A:A,'Medical Examination'!J:J)</f>
        <v>Normal</v>
      </c>
      <c r="N787" s="34">
        <f>_xlfn.XLOOKUP(Healthcare!A:A,Table4_2[Customer ID],Table4_2[Date of Birth])</f>
        <v>30239</v>
      </c>
      <c r="O787" s="35">
        <f>_xlfn.XLOOKUP(A:A,Table4_2[Customer ID],Table4_2[Charges])</f>
        <v>13214.43</v>
      </c>
      <c r="P787" s="33" t="str">
        <f>_xlfn.XLOOKUP(A:A,Table4_2[Customer ID],Table4_2[Hospital tier])</f>
        <v>tier - 3</v>
      </c>
      <c r="Q787" s="33" t="str">
        <f>_xlfn.XLOOKUP(A:A,'Hospital details'!A:A,'Hospital details'!F:F)</f>
        <v>tier - 2</v>
      </c>
      <c r="R787" s="33" t="str">
        <f>_xlfn.XLOOKUP(Healthcare!A:A,'Hospital details'!A:A,'Hospital details'!G:G)</f>
        <v>R1012</v>
      </c>
      <c r="S787" s="36">
        <f>_xlfn.XLOOKUP(A:A,'Hospital details'!A:A,'Hospital details'!H:H)</f>
        <v>40</v>
      </c>
      <c r="T787" s="8"/>
    </row>
    <row r="788" spans="1:20" ht="18" x14ac:dyDescent="0.35">
      <c r="A788" s="37" t="s">
        <v>792</v>
      </c>
      <c r="B788" s="31" t="str" cm="1">
        <f t="array" ref="B788">_xlfn.XLOOKUP(_xlfn.SINGLE(A:A),'Customer Name'!A:A,Table14_3[[#All],[Title]])</f>
        <v>Mr</v>
      </c>
      <c r="C788" s="32" t="str" cm="1">
        <f t="array" ref="C788">_xlfn.XLOOKUP(_xlfn.SINGLE(A:A),'Customer Name'!A:A,Table14_3[[#All],[First Name]])</f>
        <v>Taralyn</v>
      </c>
      <c r="D788" s="32" t="str" cm="1">
        <f t="array" ref="D788">_xlfn.XLOOKUP(_xlfn.SINGLE(A:A),'Customer Name'!A:A,Table14_3[[#All],[Last Name]])</f>
        <v>Summers</v>
      </c>
      <c r="E788" s="32">
        <f>_xlfn.XLOOKUP(A:A,'Medical Examination'!A:A,'Medical Examination'!B:B)</f>
        <v>18.335000000000001</v>
      </c>
      <c r="F788" s="32">
        <f>_xlfn.XLOOKUP(A:A,'Medical Examination'!A:A,'Medical Examination'!C:C)</f>
        <v>10.97</v>
      </c>
      <c r="G788" s="33" t="str">
        <f>_xlfn.XLOOKUP(A:A,'Medical Examination'!A:A,'Medical Examination'!D:D)</f>
        <v>No</v>
      </c>
      <c r="H788" s="33" t="str">
        <f>_xlfn.XLOOKUP(A:A,'Medical Examination'!A:A,'Medical Examination'!E:E)</f>
        <v>No</v>
      </c>
      <c r="I788" s="33" t="str">
        <f>_xlfn.XLOOKUP(A:A,'Medical Examination'!A:A,'Medical Examination'!F:F)</f>
        <v>No</v>
      </c>
      <c r="J788" s="33">
        <f>_xlfn.XLOOKUP(A:A,'Medical Examination'!A:A,'Medical Examination'!G:G)</f>
        <v>0</v>
      </c>
      <c r="K788" s="33" t="str">
        <f>_xlfn.XLOOKUP(A:A,'Medical Examination'!A:A,'Medical Examination'!H:H)</f>
        <v>No</v>
      </c>
      <c r="L788" s="32" t="str">
        <f>_xlfn.XLOOKUP(A:A,'Medical Examination'!A:A,'Medical Examination'!I:I)</f>
        <v>Under  Weight</v>
      </c>
      <c r="M788" s="31" t="str">
        <f>_xlfn.XLOOKUP(A:A,'Medical Examination'!A:A,'Medical Examination'!J:J)</f>
        <v>Diabetic</v>
      </c>
      <c r="N788" s="34">
        <f>_xlfn.XLOOKUP(Healthcare!A:A,Table4_2[Customer ID],Table4_2[Date of Birth])</f>
        <v>22863</v>
      </c>
      <c r="O788" s="35">
        <f>_xlfn.XLOOKUP(A:A,Table4_2[Customer ID],Table4_2[Charges])</f>
        <v>13204.29</v>
      </c>
      <c r="P788" s="33" t="str">
        <f>_xlfn.XLOOKUP(A:A,Table4_2[Customer ID],Table4_2[Hospital tier])</f>
        <v>tier - 3</v>
      </c>
      <c r="Q788" s="33" t="str">
        <f>_xlfn.XLOOKUP(A:A,'Hospital details'!A:A,'Hospital details'!F:F)</f>
        <v>tier - 1</v>
      </c>
      <c r="R788" s="33" t="str">
        <f>_xlfn.XLOOKUP(Healthcare!A:A,'Hospital details'!A:A,'Hospital details'!G:G)</f>
        <v>R1024</v>
      </c>
      <c r="S788" s="36">
        <f>_xlfn.XLOOKUP(A:A,'Hospital details'!A:A,'Hospital details'!H:H)</f>
        <v>60</v>
      </c>
      <c r="T788" s="8"/>
    </row>
    <row r="789" spans="1:20" ht="18" x14ac:dyDescent="0.35">
      <c r="A789" s="37" t="s">
        <v>793</v>
      </c>
      <c r="B789" s="31" t="str" cm="1">
        <f t="array" ref="B789">_xlfn.XLOOKUP(_xlfn.SINGLE(A:A),'Customer Name'!A:A,Table14_3[[#All],[Title]])</f>
        <v>Ms</v>
      </c>
      <c r="C789" s="32" t="str" cm="1">
        <f t="array" ref="C789">_xlfn.XLOOKUP(_xlfn.SINGLE(A:A),'Customer Name'!A:A,Table14_3[[#All],[First Name]])</f>
        <v>James A</v>
      </c>
      <c r="D789" s="32" t="str" cm="1">
        <f t="array" ref="D789">_xlfn.XLOOKUP(_xlfn.SINGLE(A:A),'Customer Name'!A:A,Table14_3[[#All],[Last Name]])</f>
        <v>Fisher</v>
      </c>
      <c r="E789" s="32">
        <f>_xlfn.XLOOKUP(A:A,'Medical Examination'!A:A,'Medical Examination'!B:B)</f>
        <v>33.914999999999999</v>
      </c>
      <c r="F789" s="32">
        <f>_xlfn.XLOOKUP(A:A,'Medical Examination'!A:A,'Medical Examination'!C:C)</f>
        <v>9.56</v>
      </c>
      <c r="G789" s="33" t="str">
        <f>_xlfn.XLOOKUP(A:A,'Medical Examination'!A:A,'Medical Examination'!D:D)</f>
        <v>yes</v>
      </c>
      <c r="H789" s="33" t="str">
        <f>_xlfn.XLOOKUP(A:A,'Medical Examination'!A:A,'Medical Examination'!E:E)</f>
        <v>No</v>
      </c>
      <c r="I789" s="33" t="str">
        <f>_xlfn.XLOOKUP(A:A,'Medical Examination'!A:A,'Medical Examination'!F:F)</f>
        <v>No</v>
      </c>
      <c r="J789" s="33">
        <f>_xlfn.XLOOKUP(A:A,'Medical Examination'!A:A,'Medical Examination'!G:G)</f>
        <v>2</v>
      </c>
      <c r="K789" s="33" t="str">
        <f>_xlfn.XLOOKUP(A:A,'Medical Examination'!A:A,'Medical Examination'!H:H)</f>
        <v>No</v>
      </c>
      <c r="L789" s="32" t="str">
        <f>_xlfn.XLOOKUP(A:A,'Medical Examination'!A:A,'Medical Examination'!I:I)</f>
        <v>Obesity</v>
      </c>
      <c r="M789" s="31" t="str">
        <f>_xlfn.XLOOKUP(A:A,'Medical Examination'!A:A,'Medical Examination'!J:J)</f>
        <v>Diabetic</v>
      </c>
      <c r="N789" s="34">
        <f>_xlfn.XLOOKUP(Healthcare!A:A,Table4_2[Customer ID],Table4_2[Date of Birth])</f>
        <v>22621</v>
      </c>
      <c r="O789" s="35">
        <f>_xlfn.XLOOKUP(A:A,Table4_2[Customer ID],Table4_2[Charges])</f>
        <v>13143.86</v>
      </c>
      <c r="P789" s="33" t="str">
        <f>_xlfn.XLOOKUP(A:A,Table4_2[Customer ID],Table4_2[Hospital tier])</f>
        <v>tier - 3</v>
      </c>
      <c r="Q789" s="33" t="str">
        <f>_xlfn.XLOOKUP(A:A,'Hospital details'!A:A,'Hospital details'!F:F)</f>
        <v>tier - 2</v>
      </c>
      <c r="R789" s="33" t="str">
        <f>_xlfn.XLOOKUP(Healthcare!A:A,'Hospital details'!A:A,'Hospital details'!G:G)</f>
        <v>R1016</v>
      </c>
      <c r="S789" s="36">
        <f>_xlfn.XLOOKUP(A:A,'Hospital details'!A:A,'Hospital details'!H:H)</f>
        <v>61</v>
      </c>
      <c r="T789" s="8"/>
    </row>
    <row r="790" spans="1:20" ht="18" x14ac:dyDescent="0.35">
      <c r="A790" s="37" t="s">
        <v>794</v>
      </c>
      <c r="B790" s="31" t="str" cm="1">
        <f t="array" ref="B790">_xlfn.XLOOKUP(_xlfn.SINGLE(A:A),'Customer Name'!A:A,Table14_3[[#All],[Title]])</f>
        <v>Mr</v>
      </c>
      <c r="C790" s="32" t="str" cm="1">
        <f t="array" ref="C790">_xlfn.XLOOKUP(_xlfn.SINGLE(A:A),'Customer Name'!A:A,Table14_3[[#All],[First Name]])</f>
        <v>Ning</v>
      </c>
      <c r="D790" s="32" t="str" cm="1">
        <f t="array" ref="D790">_xlfn.XLOOKUP(_xlfn.SINGLE(A:A),'Customer Name'!A:A,Table14_3[[#All],[Last Name]])</f>
        <v>Zhou</v>
      </c>
      <c r="E790" s="32">
        <f>_xlfn.XLOOKUP(A:A,'Medical Examination'!A:A,'Medical Examination'!B:B)</f>
        <v>33.534999999999997</v>
      </c>
      <c r="F790" s="32">
        <f>_xlfn.XLOOKUP(A:A,'Medical Examination'!A:A,'Medical Examination'!C:C)</f>
        <v>9.4</v>
      </c>
      <c r="G790" s="33" t="str">
        <f>_xlfn.XLOOKUP(A:A,'Medical Examination'!A:A,'Medical Examination'!D:D)</f>
        <v>yes</v>
      </c>
      <c r="H790" s="33" t="str">
        <f>_xlfn.XLOOKUP(A:A,'Medical Examination'!A:A,'Medical Examination'!E:E)</f>
        <v>No</v>
      </c>
      <c r="I790" s="33" t="str">
        <f>_xlfn.XLOOKUP(A:A,'Medical Examination'!A:A,'Medical Examination'!F:F)</f>
        <v>No</v>
      </c>
      <c r="J790" s="33">
        <f>_xlfn.XLOOKUP(A:A,'Medical Examination'!A:A,'Medical Examination'!G:G)</f>
        <v>2</v>
      </c>
      <c r="K790" s="33" t="str">
        <f>_xlfn.XLOOKUP(A:A,'Medical Examination'!A:A,'Medical Examination'!H:H)</f>
        <v>No</v>
      </c>
      <c r="L790" s="32" t="str">
        <f>_xlfn.XLOOKUP(A:A,'Medical Examination'!A:A,'Medical Examination'!I:I)</f>
        <v>Obesity</v>
      </c>
      <c r="M790" s="31" t="str">
        <f>_xlfn.XLOOKUP(A:A,'Medical Examination'!A:A,'Medical Examination'!J:J)</f>
        <v>Diabetic</v>
      </c>
      <c r="N790" s="34">
        <f>_xlfn.XLOOKUP(Healthcare!A:A,Table4_2[Customer ID],Table4_2[Date of Birth])</f>
        <v>22621</v>
      </c>
      <c r="O790" s="35">
        <f>_xlfn.XLOOKUP(A:A,Table4_2[Customer ID],Table4_2[Charges])</f>
        <v>13143.34</v>
      </c>
      <c r="P790" s="33" t="str">
        <f>_xlfn.XLOOKUP(A:A,Table4_2[Customer ID],Table4_2[Hospital tier])</f>
        <v>tier - 3</v>
      </c>
      <c r="Q790" s="33" t="str">
        <f>_xlfn.XLOOKUP(A:A,'Hospital details'!A:A,'Hospital details'!F:F)</f>
        <v>tier - 2</v>
      </c>
      <c r="R790" s="33" t="str">
        <f>_xlfn.XLOOKUP(Healthcare!A:A,'Hospital details'!A:A,'Hospital details'!G:G)</f>
        <v>R1020</v>
      </c>
      <c r="S790" s="36">
        <f>_xlfn.XLOOKUP(A:A,'Hospital details'!A:A,'Hospital details'!H:H)</f>
        <v>61</v>
      </c>
      <c r="T790" s="8"/>
    </row>
    <row r="791" spans="1:20" ht="18" x14ac:dyDescent="0.35">
      <c r="A791" s="37" t="s">
        <v>795</v>
      </c>
      <c r="B791" s="31" t="str" cm="1">
        <f t="array" ref="B791">_xlfn.XLOOKUP(_xlfn.SINGLE(A:A),'Customer Name'!A:A,Table14_3[[#All],[Title]])</f>
        <v>Ms</v>
      </c>
      <c r="C791" s="32" t="str" cm="1">
        <f t="array" ref="C791">_xlfn.XLOOKUP(_xlfn.SINGLE(A:A),'Customer Name'!A:A,Table14_3[[#All],[First Name]])</f>
        <v>Joel</v>
      </c>
      <c r="D791" s="32" t="str" cm="1">
        <f t="array" ref="D791">_xlfn.XLOOKUP(_xlfn.SINGLE(A:A),'Customer Name'!A:A,Table14_3[[#All],[Last Name]])</f>
        <v>Clarke-Ames</v>
      </c>
      <c r="E791" s="32">
        <f>_xlfn.XLOOKUP(A:A,'Medical Examination'!A:A,'Medical Examination'!B:B)</f>
        <v>23.655000000000001</v>
      </c>
      <c r="F791" s="32">
        <f>_xlfn.XLOOKUP(A:A,'Medical Examination'!A:A,'Medical Examination'!C:C)</f>
        <v>8.48</v>
      </c>
      <c r="G791" s="33" t="str">
        <f>_xlfn.XLOOKUP(A:A,'Medical Examination'!A:A,'Medical Examination'!D:D)</f>
        <v>yes</v>
      </c>
      <c r="H791" s="33" t="str">
        <f>_xlfn.XLOOKUP(A:A,'Medical Examination'!A:A,'Medical Examination'!E:E)</f>
        <v>No</v>
      </c>
      <c r="I791" s="33" t="str">
        <f>_xlfn.XLOOKUP(A:A,'Medical Examination'!A:A,'Medical Examination'!F:F)</f>
        <v>No</v>
      </c>
      <c r="J791" s="33">
        <f>_xlfn.XLOOKUP(A:A,'Medical Examination'!A:A,'Medical Examination'!G:G)</f>
        <v>2</v>
      </c>
      <c r="K791" s="33" t="str">
        <f>_xlfn.XLOOKUP(A:A,'Medical Examination'!A:A,'Medical Examination'!H:H)</f>
        <v>No</v>
      </c>
      <c r="L791" s="32" t="str">
        <f>_xlfn.XLOOKUP(A:A,'Medical Examination'!A:A,'Medical Examination'!I:I)</f>
        <v>Normal Weight</v>
      </c>
      <c r="M791" s="31" t="str">
        <f>_xlfn.XLOOKUP(A:A,'Medical Examination'!A:A,'Medical Examination'!J:J)</f>
        <v>Diabetic</v>
      </c>
      <c r="N791" s="34">
        <f>_xlfn.XLOOKUP(Healthcare!A:A,Table4_2[Customer ID],Table4_2[Date of Birth])</f>
        <v>22531</v>
      </c>
      <c r="O791" s="35">
        <f>_xlfn.XLOOKUP(A:A,Table4_2[Customer ID],Table4_2[Charges])</f>
        <v>13129.6</v>
      </c>
      <c r="P791" s="33" t="str">
        <f>_xlfn.XLOOKUP(A:A,Table4_2[Customer ID],Table4_2[Hospital tier])</f>
        <v>tier - 3</v>
      </c>
      <c r="Q791" s="33" t="str">
        <f>_xlfn.XLOOKUP(A:A,'Hospital details'!A:A,'Hospital details'!F:F)</f>
        <v>tier - 2</v>
      </c>
      <c r="R791" s="33" t="str">
        <f>_xlfn.XLOOKUP(Healthcare!A:A,'Hospital details'!A:A,'Hospital details'!G:G)</f>
        <v>R1017</v>
      </c>
      <c r="S791" s="36">
        <f>_xlfn.XLOOKUP(A:A,'Hospital details'!A:A,'Hospital details'!H:H)</f>
        <v>61</v>
      </c>
      <c r="T791" s="8"/>
    </row>
    <row r="792" spans="1:20" ht="18" x14ac:dyDescent="0.35">
      <c r="A792" s="37" t="s">
        <v>796</v>
      </c>
      <c r="B792" s="31" t="str" cm="1">
        <f t="array" ref="B792">_xlfn.XLOOKUP(_xlfn.SINGLE(A:A),'Customer Name'!A:A,Table14_3[[#All],[Title]])</f>
        <v>Mr</v>
      </c>
      <c r="C792" s="32" t="str" cm="1">
        <f t="array" ref="C792">_xlfn.XLOOKUP(_xlfn.SINGLE(A:A),'Customer Name'!A:A,Table14_3[[#All],[First Name]])</f>
        <v>Pamela J</v>
      </c>
      <c r="D792" s="32" t="str" cm="1">
        <f t="array" ref="D792">_xlfn.XLOOKUP(_xlfn.SINGLE(A:A),'Customer Name'!A:A,Table14_3[[#All],[Last Name]])</f>
        <v>Staton</v>
      </c>
      <c r="E792" s="32">
        <f>_xlfn.XLOOKUP(A:A,'Medical Examination'!A:A,'Medical Examination'!B:B)</f>
        <v>28</v>
      </c>
      <c r="F792" s="32">
        <f>_xlfn.XLOOKUP(A:A,'Medical Examination'!A:A,'Medical Examination'!C:C)</f>
        <v>5.57</v>
      </c>
      <c r="G792" s="33" t="str">
        <f>_xlfn.XLOOKUP(A:A,'Medical Examination'!A:A,'Medical Examination'!D:D)</f>
        <v>No</v>
      </c>
      <c r="H792" s="33" t="str">
        <f>_xlfn.XLOOKUP(A:A,'Medical Examination'!A:A,'Medical Examination'!E:E)</f>
        <v>No</v>
      </c>
      <c r="I792" s="33" t="str">
        <f>_xlfn.XLOOKUP(A:A,'Medical Examination'!A:A,'Medical Examination'!F:F)</f>
        <v>No</v>
      </c>
      <c r="J792" s="33">
        <f>_xlfn.XLOOKUP(A:A,'Medical Examination'!A:A,'Medical Examination'!G:G)</f>
        <v>0</v>
      </c>
      <c r="K792" s="33" t="str">
        <f>_xlfn.XLOOKUP(A:A,'Medical Examination'!A:A,'Medical Examination'!H:H)</f>
        <v>No</v>
      </c>
      <c r="L792" s="32" t="str">
        <f>_xlfn.XLOOKUP(A:A,'Medical Examination'!A:A,'Medical Examination'!I:I)</f>
        <v>Overweight</v>
      </c>
      <c r="M792" s="31" t="str">
        <f>_xlfn.XLOOKUP(A:A,'Medical Examination'!A:A,'Medical Examination'!J:J)</f>
        <v>Normal</v>
      </c>
      <c r="N792" s="34">
        <f>_xlfn.XLOOKUP(Healthcare!A:A,Table4_2[Customer ID],Table4_2[Date of Birth])</f>
        <v>36388</v>
      </c>
      <c r="O792" s="35">
        <f>_xlfn.XLOOKUP(A:A,Table4_2[Customer ID],Table4_2[Charges])</f>
        <v>13126.68</v>
      </c>
      <c r="P792" s="33" t="str">
        <f>_xlfn.XLOOKUP(A:A,Table4_2[Customer ID],Table4_2[Hospital tier])</f>
        <v>tier - 3</v>
      </c>
      <c r="Q792" s="33" t="str">
        <f>_xlfn.XLOOKUP(A:A,'Hospital details'!A:A,'Hospital details'!F:F)</f>
        <v>tier - 3</v>
      </c>
      <c r="R792" s="33" t="str">
        <f>_xlfn.XLOOKUP(Healthcare!A:A,'Hospital details'!A:A,'Hospital details'!G:G)</f>
        <v>R1011</v>
      </c>
      <c r="S792" s="36">
        <f>_xlfn.XLOOKUP(A:A,'Hospital details'!A:A,'Hospital details'!H:H)</f>
        <v>23</v>
      </c>
      <c r="T792" s="8"/>
    </row>
    <row r="793" spans="1:20" ht="18" x14ac:dyDescent="0.35">
      <c r="A793" s="37" t="s">
        <v>797</v>
      </c>
      <c r="B793" s="31" t="str" cm="1">
        <f t="array" ref="B793">_xlfn.XLOOKUP(_xlfn.SINGLE(A:A),'Customer Name'!A:A,Table14_3[[#All],[Title]])</f>
        <v>Mr</v>
      </c>
      <c r="C793" s="32" t="str" cm="1">
        <f t="array" ref="C793">_xlfn.XLOOKUP(_xlfn.SINGLE(A:A),'Customer Name'!A:A,Table14_3[[#All],[First Name]])</f>
        <v>Brittney</v>
      </c>
      <c r="D793" s="32" t="str" cm="1">
        <f t="array" ref="D793">_xlfn.XLOOKUP(_xlfn.SINGLE(A:A),'Customer Name'!A:A,Table14_3[[#All],[Last Name]])</f>
        <v>Forster</v>
      </c>
      <c r="E793" s="32">
        <f>_xlfn.XLOOKUP(A:A,'Medical Examination'!A:A,'Medical Examination'!B:B)</f>
        <v>30.23</v>
      </c>
      <c r="F793" s="32">
        <f>_xlfn.XLOOKUP(A:A,'Medical Examination'!A:A,'Medical Examination'!C:C)</f>
        <v>6.94</v>
      </c>
      <c r="G793" s="33" t="str">
        <f>_xlfn.XLOOKUP(A:A,'Medical Examination'!A:A,'Medical Examination'!D:D)</f>
        <v>yes</v>
      </c>
      <c r="H793" s="33" t="str">
        <f>_xlfn.XLOOKUP(A:A,'Medical Examination'!A:A,'Medical Examination'!E:E)</f>
        <v>No</v>
      </c>
      <c r="I793" s="33" t="str">
        <f>_xlfn.XLOOKUP(A:A,'Medical Examination'!A:A,'Medical Examination'!F:F)</f>
        <v>Yes</v>
      </c>
      <c r="J793" s="33">
        <f>_xlfn.XLOOKUP(A:A,'Medical Examination'!A:A,'Medical Examination'!G:G)</f>
        <v>1</v>
      </c>
      <c r="K793" s="33" t="str">
        <f>_xlfn.XLOOKUP(A:A,'Medical Examination'!A:A,'Medical Examination'!H:H)</f>
        <v>No</v>
      </c>
      <c r="L793" s="32" t="str">
        <f>_xlfn.XLOOKUP(A:A,'Medical Examination'!A:A,'Medical Examination'!I:I)</f>
        <v>Obesity</v>
      </c>
      <c r="M793" s="31" t="str">
        <f>_xlfn.XLOOKUP(A:A,'Medical Examination'!A:A,'Medical Examination'!J:J)</f>
        <v>Diabetic</v>
      </c>
      <c r="N793" s="34">
        <f>_xlfn.XLOOKUP(Healthcare!A:A,Table4_2[Customer ID],Table4_2[Date of Birth])</f>
        <v>23268</v>
      </c>
      <c r="O793" s="35">
        <f>_xlfn.XLOOKUP(A:A,Table4_2[Customer ID],Table4_2[Charges])</f>
        <v>13116.84</v>
      </c>
      <c r="P793" s="33" t="str">
        <f>_xlfn.XLOOKUP(A:A,Table4_2[Customer ID],Table4_2[Hospital tier])</f>
        <v>tier - 3</v>
      </c>
      <c r="Q793" s="33" t="str">
        <f>_xlfn.XLOOKUP(A:A,'Hospital details'!A:A,'Hospital details'!F:F)</f>
        <v>tier - 1</v>
      </c>
      <c r="R793" s="33" t="str">
        <f>_xlfn.XLOOKUP(Healthcare!A:A,'Hospital details'!A:A,'Hospital details'!G:G)</f>
        <v>R1012</v>
      </c>
      <c r="S793" s="36">
        <f>_xlfn.XLOOKUP(A:A,'Hospital details'!A:A,'Hospital details'!H:H)</f>
        <v>59</v>
      </c>
      <c r="T793" s="8"/>
    </row>
    <row r="794" spans="1:20" ht="18" x14ac:dyDescent="0.35">
      <c r="A794" s="37" t="s">
        <v>798</v>
      </c>
      <c r="B794" s="31" t="str" cm="1">
        <f t="array" ref="B794">_xlfn.XLOOKUP(_xlfn.SINGLE(A:A),'Customer Name'!A:A,Table14_3[[#All],[Title]])</f>
        <v>Ms</v>
      </c>
      <c r="C794" s="32" t="str" cm="1">
        <f t="array" ref="C794">_xlfn.XLOOKUP(_xlfn.SINGLE(A:A),'Customer Name'!A:A,Table14_3[[#All],[First Name]])</f>
        <v>Sheila</v>
      </c>
      <c r="D794" s="32" t="str" cm="1">
        <f t="array" ref="D794">_xlfn.XLOOKUP(_xlfn.SINGLE(A:A),'Customer Name'!A:A,Table14_3[[#All],[Last Name]])</f>
        <v>Monaghan</v>
      </c>
      <c r="E794" s="32">
        <f>_xlfn.XLOOKUP(A:A,'Medical Examination'!A:A,'Medical Examination'!B:B)</f>
        <v>51.14</v>
      </c>
      <c r="F794" s="32">
        <f>_xlfn.XLOOKUP(A:A,'Medical Examination'!A:A,'Medical Examination'!C:C)</f>
        <v>4.05</v>
      </c>
      <c r="G794" s="33" t="str">
        <f>_xlfn.XLOOKUP(A:A,'Medical Examination'!A:A,'Medical Examination'!D:D)</f>
        <v>No</v>
      </c>
      <c r="H794" s="33" t="str">
        <f>_xlfn.XLOOKUP(A:A,'Medical Examination'!A:A,'Medical Examination'!E:E)</f>
        <v>No</v>
      </c>
      <c r="I794" s="33" t="str">
        <f>_xlfn.XLOOKUP(A:A,'Medical Examination'!A:A,'Medical Examination'!F:F)</f>
        <v>No</v>
      </c>
      <c r="J794" s="33">
        <f>_xlfn.XLOOKUP(A:A,'Medical Examination'!A:A,'Medical Examination'!G:G)</f>
        <v>1</v>
      </c>
      <c r="K794" s="33" t="str">
        <f>_xlfn.XLOOKUP(A:A,'Medical Examination'!A:A,'Medical Examination'!H:H)</f>
        <v>No</v>
      </c>
      <c r="L794" s="32" t="str">
        <f>_xlfn.XLOOKUP(A:A,'Medical Examination'!A:A,'Medical Examination'!I:I)</f>
        <v>Obesity</v>
      </c>
      <c r="M794" s="31" t="str">
        <f>_xlfn.XLOOKUP(A:A,'Medical Examination'!A:A,'Medical Examination'!J:J)</f>
        <v>Normal</v>
      </c>
      <c r="N794" s="34">
        <f>_xlfn.XLOOKUP(Healthcare!A:A,Table4_2[Customer ID],Table4_2[Date of Birth])</f>
        <v>33828</v>
      </c>
      <c r="O794" s="35">
        <f>_xlfn.XLOOKUP(A:A,Table4_2[Customer ID],Table4_2[Charges])</f>
        <v>13113.51</v>
      </c>
      <c r="P794" s="33" t="str">
        <f>_xlfn.XLOOKUP(A:A,Table4_2[Customer ID],Table4_2[Hospital tier])</f>
        <v>tier - 3</v>
      </c>
      <c r="Q794" s="33" t="str">
        <f>_xlfn.XLOOKUP(A:A,'Hospital details'!A:A,'Hospital details'!F:F)</f>
        <v>tier - 2</v>
      </c>
      <c r="R794" s="33" t="str">
        <f>_xlfn.XLOOKUP(Healthcare!A:A,'Hospital details'!A:A,'Hospital details'!G:G)</f>
        <v>R1026</v>
      </c>
      <c r="S794" s="36">
        <f>_xlfn.XLOOKUP(A:A,'Hospital details'!A:A,'Hospital details'!H:H)</f>
        <v>30</v>
      </c>
      <c r="T794" s="8"/>
    </row>
    <row r="795" spans="1:20" ht="18" x14ac:dyDescent="0.35">
      <c r="A795" s="37" t="s">
        <v>799</v>
      </c>
      <c r="B795" s="31" t="str" cm="1">
        <f t="array" ref="B795">_xlfn.XLOOKUP(_xlfn.SINGLE(A:A),'Customer Name'!A:A,Table14_3[[#All],[Title]])</f>
        <v>Mr</v>
      </c>
      <c r="C795" s="32" t="str" cm="1">
        <f t="array" ref="C795">_xlfn.XLOOKUP(_xlfn.SINGLE(A:A),'Customer Name'!A:A,Table14_3[[#All],[First Name]])</f>
        <v>Koji</v>
      </c>
      <c r="D795" s="32" t="str" cm="1">
        <f t="array" ref="D795">_xlfn.XLOOKUP(_xlfn.SINGLE(A:A),'Customer Name'!A:A,Table14_3[[#All],[Last Name]])</f>
        <v>Kawamoto</v>
      </c>
      <c r="E795" s="32">
        <f>_xlfn.XLOOKUP(A:A,'Medical Examination'!A:A,'Medical Examination'!B:B)</f>
        <v>24.32</v>
      </c>
      <c r="F795" s="32">
        <f>_xlfn.XLOOKUP(A:A,'Medical Examination'!A:A,'Medical Examination'!C:C)</f>
        <v>10.220000000000001</v>
      </c>
      <c r="G795" s="33" t="str">
        <f>_xlfn.XLOOKUP(A:A,'Medical Examination'!A:A,'Medical Examination'!D:D)</f>
        <v>No</v>
      </c>
      <c r="H795" s="33" t="str">
        <f>_xlfn.XLOOKUP(A:A,'Medical Examination'!A:A,'Medical Examination'!E:E)</f>
        <v>No</v>
      </c>
      <c r="I795" s="33" t="str">
        <f>_xlfn.XLOOKUP(A:A,'Medical Examination'!A:A,'Medical Examination'!F:F)</f>
        <v>No</v>
      </c>
      <c r="J795" s="33">
        <f>_xlfn.XLOOKUP(A:A,'Medical Examination'!A:A,'Medical Examination'!G:G)</f>
        <v>0</v>
      </c>
      <c r="K795" s="33" t="str">
        <f>_xlfn.XLOOKUP(A:A,'Medical Examination'!A:A,'Medical Examination'!H:H)</f>
        <v>No</v>
      </c>
      <c r="L795" s="32" t="str">
        <f>_xlfn.XLOOKUP(A:A,'Medical Examination'!A:A,'Medical Examination'!I:I)</f>
        <v>Normal Weight</v>
      </c>
      <c r="M795" s="31" t="str">
        <f>_xlfn.XLOOKUP(A:A,'Medical Examination'!A:A,'Medical Examination'!J:J)</f>
        <v>Diabetic</v>
      </c>
      <c r="N795" s="34">
        <f>_xlfn.XLOOKUP(Healthcare!A:A,Table4_2[Customer ID],Table4_2[Date of Birth])</f>
        <v>22860</v>
      </c>
      <c r="O795" s="35">
        <f>_xlfn.XLOOKUP(A:A,Table4_2[Customer ID],Table4_2[Charges])</f>
        <v>13112.6</v>
      </c>
      <c r="P795" s="33" t="str">
        <f>_xlfn.XLOOKUP(A:A,Table4_2[Customer ID],Table4_2[Hospital tier])</f>
        <v>tier - 3</v>
      </c>
      <c r="Q795" s="33" t="str">
        <f>_xlfn.XLOOKUP(A:A,'Hospital details'!A:A,'Hospital details'!F:F)</f>
        <v>tier - 3</v>
      </c>
      <c r="R795" s="33" t="str">
        <f>_xlfn.XLOOKUP(Healthcare!A:A,'Hospital details'!A:A,'Hospital details'!G:G)</f>
        <v>R1012</v>
      </c>
      <c r="S795" s="36">
        <f>_xlfn.XLOOKUP(A:A,'Hospital details'!A:A,'Hospital details'!H:H)</f>
        <v>60</v>
      </c>
      <c r="T795" s="8"/>
    </row>
    <row r="796" spans="1:20" ht="18" x14ac:dyDescent="0.35">
      <c r="A796" s="37" t="s">
        <v>800</v>
      </c>
      <c r="B796" s="31" t="str" cm="1">
        <f t="array" ref="B796">_xlfn.XLOOKUP(_xlfn.SINGLE(A:A),'Customer Name'!A:A,Table14_3[[#All],[Title]])</f>
        <v>Mr</v>
      </c>
      <c r="C796" s="32" t="str" cm="1">
        <f t="array" ref="C796">_xlfn.XLOOKUP(_xlfn.SINGLE(A:A),'Customer Name'!A:A,Table14_3[[#All],[First Name]])</f>
        <v>Sarah</v>
      </c>
      <c r="D796" s="32" t="str" cm="1">
        <f t="array" ref="D796">_xlfn.XLOOKUP(_xlfn.SINGLE(A:A),'Customer Name'!A:A,Table14_3[[#All],[Last Name]])</f>
        <v>Dicharry</v>
      </c>
      <c r="E796" s="32">
        <f>_xlfn.XLOOKUP(A:A,'Medical Examination'!A:A,'Medical Examination'!B:B)</f>
        <v>38.06</v>
      </c>
      <c r="F796" s="32">
        <f>_xlfn.XLOOKUP(A:A,'Medical Examination'!A:A,'Medical Examination'!C:C)</f>
        <v>9.24</v>
      </c>
      <c r="G796" s="33" t="str">
        <f>_xlfn.XLOOKUP(A:A,'Medical Examination'!A:A,'Medical Examination'!D:D)</f>
        <v>No</v>
      </c>
      <c r="H796" s="33" t="str">
        <f>_xlfn.XLOOKUP(A:A,'Medical Examination'!A:A,'Medical Examination'!E:E)</f>
        <v>No</v>
      </c>
      <c r="I796" s="33" t="str">
        <f>_xlfn.XLOOKUP(A:A,'Medical Examination'!A:A,'Medical Examination'!F:F)</f>
        <v>No</v>
      </c>
      <c r="J796" s="33">
        <f>_xlfn.XLOOKUP(A:A,'Medical Examination'!A:A,'Medical Examination'!G:G)</f>
        <v>0</v>
      </c>
      <c r="K796" s="33" t="str">
        <f>_xlfn.XLOOKUP(A:A,'Medical Examination'!A:A,'Medical Examination'!H:H)</f>
        <v>No</v>
      </c>
      <c r="L796" s="32" t="str">
        <f>_xlfn.XLOOKUP(A:A,'Medical Examination'!A:A,'Medical Examination'!I:I)</f>
        <v>Obesity</v>
      </c>
      <c r="M796" s="31" t="str">
        <f>_xlfn.XLOOKUP(A:A,'Medical Examination'!A:A,'Medical Examination'!J:J)</f>
        <v>Diabetic</v>
      </c>
      <c r="N796" s="34">
        <f>_xlfn.XLOOKUP(Healthcare!A:A,Table4_2[Customer ID],Table4_2[Date of Birth])</f>
        <v>26236</v>
      </c>
      <c r="O796" s="35">
        <f>_xlfn.XLOOKUP(A:A,Table4_2[Customer ID],Table4_2[Charges])</f>
        <v>13110.79</v>
      </c>
      <c r="P796" s="33" t="str">
        <f>_xlfn.XLOOKUP(A:A,Table4_2[Customer ID],Table4_2[Hospital tier])</f>
        <v>tier - 3</v>
      </c>
      <c r="Q796" s="33" t="str">
        <f>_xlfn.XLOOKUP(A:A,'Hospital details'!A:A,'Hospital details'!F:F)</f>
        <v>tier - 2</v>
      </c>
      <c r="R796" s="33" t="str">
        <f>_xlfn.XLOOKUP(Healthcare!A:A,'Hospital details'!A:A,'Hospital details'!G:G)</f>
        <v>R1011</v>
      </c>
      <c r="S796" s="36">
        <f>_xlfn.XLOOKUP(A:A,'Hospital details'!A:A,'Hospital details'!H:H)</f>
        <v>51</v>
      </c>
      <c r="T796" s="8"/>
    </row>
    <row r="797" spans="1:20" ht="18" x14ac:dyDescent="0.35">
      <c r="A797" s="37" t="s">
        <v>801</v>
      </c>
      <c r="B797" s="31" t="str" cm="1">
        <f t="array" ref="B797">_xlfn.XLOOKUP(_xlfn.SINGLE(A:A),'Customer Name'!A:A,Table14_3[[#All],[Title]])</f>
        <v>Ms</v>
      </c>
      <c r="C797" s="32" t="str" cm="1">
        <f t="array" ref="C797">_xlfn.XLOOKUP(_xlfn.SINGLE(A:A),'Customer Name'!A:A,Table14_3[[#All],[First Name]])</f>
        <v>Colleen M</v>
      </c>
      <c r="D797" s="32" t="str" cm="1">
        <f t="array" ref="D797">_xlfn.XLOOKUP(_xlfn.SINGLE(A:A),'Customer Name'!A:A,Table14_3[[#All],[Last Name]])</f>
        <v>Berry</v>
      </c>
      <c r="E797" s="32">
        <f>_xlfn.XLOOKUP(A:A,'Medical Examination'!A:A,'Medical Examination'!B:B)</f>
        <v>37.700000000000003</v>
      </c>
      <c r="F797" s="32">
        <f>_xlfn.XLOOKUP(A:A,'Medical Examination'!A:A,'Medical Examination'!C:C)</f>
        <v>8.6</v>
      </c>
      <c r="G797" s="33" t="str">
        <f>_xlfn.XLOOKUP(A:A,'Medical Examination'!A:A,'Medical Examination'!D:D)</f>
        <v>No</v>
      </c>
      <c r="H797" s="33" t="str">
        <f>_xlfn.XLOOKUP(A:A,'Medical Examination'!A:A,'Medical Examination'!E:E)</f>
        <v>No</v>
      </c>
      <c r="I797" s="33" t="str">
        <f>_xlfn.XLOOKUP(A:A,'Medical Examination'!A:A,'Medical Examination'!F:F)</f>
        <v>No</v>
      </c>
      <c r="J797" s="33">
        <f>_xlfn.XLOOKUP(A:A,'Medical Examination'!A:A,'Medical Examination'!G:G)</f>
        <v>0</v>
      </c>
      <c r="K797" s="33" t="str">
        <f>_xlfn.XLOOKUP(A:A,'Medical Examination'!A:A,'Medical Examination'!H:H)</f>
        <v>No</v>
      </c>
      <c r="L797" s="32" t="str">
        <f>_xlfn.XLOOKUP(A:A,'Medical Examination'!A:A,'Medical Examination'!I:I)</f>
        <v>Obesity</v>
      </c>
      <c r="M797" s="31" t="str">
        <f>_xlfn.XLOOKUP(A:A,'Medical Examination'!A:A,'Medical Examination'!J:J)</f>
        <v>Diabetic</v>
      </c>
      <c r="N797" s="34">
        <f>_xlfn.XLOOKUP(Healthcare!A:A,Table4_2[Customer ID],Table4_2[Date of Birth])</f>
        <v>28688</v>
      </c>
      <c r="O797" s="35">
        <f>_xlfn.XLOOKUP(A:A,Table4_2[Customer ID],Table4_2[Charges])</f>
        <v>13101.74</v>
      </c>
      <c r="P797" s="33" t="str">
        <f>_xlfn.XLOOKUP(A:A,Table4_2[Customer ID],Table4_2[Hospital tier])</f>
        <v>tier - 3</v>
      </c>
      <c r="Q797" s="33" t="str">
        <f>_xlfn.XLOOKUP(A:A,'Hospital details'!A:A,'Hospital details'!F:F)</f>
        <v>tier - 2</v>
      </c>
      <c r="R797" s="33" t="str">
        <f>_xlfn.XLOOKUP(Healthcare!A:A,'Hospital details'!A:A,'Hospital details'!G:G)</f>
        <v>R1026</v>
      </c>
      <c r="S797" s="36">
        <f>_xlfn.XLOOKUP(A:A,'Hospital details'!A:A,'Hospital details'!H:H)</f>
        <v>44</v>
      </c>
      <c r="T797" s="8"/>
    </row>
    <row r="798" spans="1:20" ht="18" x14ac:dyDescent="0.35">
      <c r="A798" s="37" t="s">
        <v>802</v>
      </c>
      <c r="B798" s="31" t="str" cm="1">
        <f t="array" ref="B798">_xlfn.XLOOKUP(_xlfn.SINGLE(A:A),'Customer Name'!A:A,Table14_3[[#All],[Title]])</f>
        <v>Ms</v>
      </c>
      <c r="C798" s="32" t="str" cm="1">
        <f t="array" ref="C798">_xlfn.XLOOKUP(_xlfn.SINGLE(A:A),'Customer Name'!A:A,Table14_3[[#All],[First Name]])</f>
        <v>Deedra G</v>
      </c>
      <c r="D798" s="32" t="str" cm="1">
        <f t="array" ref="D798">_xlfn.XLOOKUP(_xlfn.SINGLE(A:A),'Customer Name'!A:A,Table14_3[[#All],[Last Name]])</f>
        <v>Porfirio</v>
      </c>
      <c r="E798" s="32">
        <f>_xlfn.XLOOKUP(A:A,'Medical Examination'!A:A,'Medical Examination'!B:B)</f>
        <v>44</v>
      </c>
      <c r="F798" s="32">
        <f>_xlfn.XLOOKUP(A:A,'Medical Examination'!A:A,'Medical Examination'!C:C)</f>
        <v>9.32</v>
      </c>
      <c r="G798" s="33" t="str">
        <f>_xlfn.XLOOKUP(A:A,'Medical Examination'!A:A,'Medical Examination'!D:D)</f>
        <v>yes</v>
      </c>
      <c r="H798" s="33" t="str">
        <f>_xlfn.XLOOKUP(A:A,'Medical Examination'!A:A,'Medical Examination'!E:E)</f>
        <v>No</v>
      </c>
      <c r="I798" s="33" t="str">
        <f>_xlfn.XLOOKUP(A:A,'Medical Examination'!A:A,'Medical Examination'!F:F)</f>
        <v>No</v>
      </c>
      <c r="J798" s="33">
        <f>_xlfn.XLOOKUP(A:A,'Medical Examination'!A:A,'Medical Examination'!G:G)</f>
        <v>2</v>
      </c>
      <c r="K798" s="33" t="str">
        <f>_xlfn.XLOOKUP(A:A,'Medical Examination'!A:A,'Medical Examination'!H:H)</f>
        <v>No</v>
      </c>
      <c r="L798" s="32" t="str">
        <f>_xlfn.XLOOKUP(A:A,'Medical Examination'!A:A,'Medical Examination'!I:I)</f>
        <v>Obesity</v>
      </c>
      <c r="M798" s="31" t="str">
        <f>_xlfn.XLOOKUP(A:A,'Medical Examination'!A:A,'Medical Examination'!J:J)</f>
        <v>Diabetic</v>
      </c>
      <c r="N798" s="34">
        <f>_xlfn.XLOOKUP(Healthcare!A:A,Table4_2[Customer ID],Table4_2[Date of Birth])</f>
        <v>22591</v>
      </c>
      <c r="O798" s="35">
        <f>_xlfn.XLOOKUP(A:A,Table4_2[Customer ID],Table4_2[Charges])</f>
        <v>13063.88</v>
      </c>
      <c r="P798" s="33" t="str">
        <f>_xlfn.XLOOKUP(A:A,Table4_2[Customer ID],Table4_2[Hospital tier])</f>
        <v>tier - 3</v>
      </c>
      <c r="Q798" s="33" t="str">
        <f>_xlfn.XLOOKUP(A:A,'Hospital details'!A:A,'Hospital details'!F:F)</f>
        <v>tier - 2</v>
      </c>
      <c r="R798" s="33" t="str">
        <f>_xlfn.XLOOKUP(Healthcare!A:A,'Hospital details'!A:A,'Hospital details'!G:G)</f>
        <v>R1011</v>
      </c>
      <c r="S798" s="36">
        <f>_xlfn.XLOOKUP(A:A,'Hospital details'!A:A,'Hospital details'!H:H)</f>
        <v>61</v>
      </c>
      <c r="T798" s="8"/>
    </row>
    <row r="799" spans="1:20" ht="18" x14ac:dyDescent="0.35">
      <c r="A799" s="37" t="s">
        <v>803</v>
      </c>
      <c r="B799" s="31" t="str" cm="1">
        <f t="array" ref="B799">_xlfn.XLOOKUP(_xlfn.SINGLE(A:A),'Customer Name'!A:A,Table14_3[[#All],[Title]])</f>
        <v>Mr</v>
      </c>
      <c r="C799" s="32" t="str" cm="1">
        <f t="array" ref="C799">_xlfn.XLOOKUP(_xlfn.SINGLE(A:A),'Customer Name'!A:A,Table14_3[[#All],[First Name]])</f>
        <v>Kulwinder</v>
      </c>
      <c r="D799" s="32" t="str" cm="1">
        <f t="array" ref="D799">_xlfn.XLOOKUP(_xlfn.SINGLE(A:A),'Customer Name'!A:A,Table14_3[[#All],[Last Name]])</f>
        <v>Thind</v>
      </c>
      <c r="E799" s="32">
        <f>_xlfn.XLOOKUP(A:A,'Medical Examination'!A:A,'Medical Examination'!B:B)</f>
        <v>41.45</v>
      </c>
      <c r="F799" s="32">
        <f>_xlfn.XLOOKUP(A:A,'Medical Examination'!A:A,'Medical Examination'!C:C)</f>
        <v>6.12</v>
      </c>
      <c r="G799" s="33" t="str">
        <f>_xlfn.XLOOKUP(A:A,'Medical Examination'!A:A,'Medical Examination'!D:D)</f>
        <v>yes</v>
      </c>
      <c r="H799" s="33" t="str">
        <f>_xlfn.XLOOKUP(A:A,'Medical Examination'!A:A,'Medical Examination'!E:E)</f>
        <v>No</v>
      </c>
      <c r="I799" s="33" t="str">
        <f>_xlfn.XLOOKUP(A:A,'Medical Examination'!A:A,'Medical Examination'!F:F)</f>
        <v>No</v>
      </c>
      <c r="J799" s="33">
        <f>_xlfn.XLOOKUP(A:A,'Medical Examination'!A:A,'Medical Examination'!G:G)</f>
        <v>0</v>
      </c>
      <c r="K799" s="33" t="str">
        <f>_xlfn.XLOOKUP(A:A,'Medical Examination'!A:A,'Medical Examination'!H:H)</f>
        <v>No</v>
      </c>
      <c r="L799" s="32" t="str">
        <f>_xlfn.XLOOKUP(A:A,'Medical Examination'!A:A,'Medical Examination'!I:I)</f>
        <v>Obesity</v>
      </c>
      <c r="M799" s="31" t="str">
        <f>_xlfn.XLOOKUP(A:A,'Medical Examination'!A:A,'Medical Examination'!J:J)</f>
        <v>Prediabetic</v>
      </c>
      <c r="N799" s="34">
        <f>_xlfn.XLOOKUP(Healthcare!A:A,Table4_2[Customer ID],Table4_2[Date of Birth])</f>
        <v>31346</v>
      </c>
      <c r="O799" s="35">
        <f>_xlfn.XLOOKUP(A:A,Table4_2[Customer ID],Table4_2[Charges])</f>
        <v>13051.22</v>
      </c>
      <c r="P799" s="33" t="str">
        <f>_xlfn.XLOOKUP(A:A,Table4_2[Customer ID],Table4_2[Hospital tier])</f>
        <v>tier - 3</v>
      </c>
      <c r="Q799" s="33" t="str">
        <f>_xlfn.XLOOKUP(A:A,'Hospital details'!A:A,'Hospital details'!F:F)</f>
        <v>tier - 1</v>
      </c>
      <c r="R799" s="33" t="str">
        <f>_xlfn.XLOOKUP(Healthcare!A:A,'Hospital details'!A:A,'Hospital details'!G:G)</f>
        <v>R1026</v>
      </c>
      <c r="S799" s="36">
        <f>_xlfn.XLOOKUP(A:A,'Hospital details'!A:A,'Hospital details'!H:H)</f>
        <v>37</v>
      </c>
      <c r="T799" s="8"/>
    </row>
    <row r="800" spans="1:20" ht="18" x14ac:dyDescent="0.35">
      <c r="A800" s="37" t="s">
        <v>804</v>
      </c>
      <c r="B800" s="31" t="str" cm="1">
        <f t="array" ref="B800">_xlfn.XLOOKUP(_xlfn.SINGLE(A:A),'Customer Name'!A:A,Table14_3[[#All],[Title]])</f>
        <v>Mr</v>
      </c>
      <c r="C800" s="32" t="str" cm="1">
        <f t="array" ref="C800">_xlfn.XLOOKUP(_xlfn.SINGLE(A:A),'Customer Name'!A:A,Table14_3[[#All],[First Name]])</f>
        <v>Ann M</v>
      </c>
      <c r="D800" s="32" t="str" cm="1">
        <f t="array" ref="D800">_xlfn.XLOOKUP(_xlfn.SINGLE(A:A),'Customer Name'!A:A,Table14_3[[#All],[Last Name]])</f>
        <v>Ryan</v>
      </c>
      <c r="E800" s="32">
        <f>_xlfn.XLOOKUP(A:A,'Medical Examination'!A:A,'Medical Examination'!B:B)</f>
        <v>25.364999999999998</v>
      </c>
      <c r="F800" s="32">
        <f>_xlfn.XLOOKUP(A:A,'Medical Examination'!A:A,'Medical Examination'!C:C)</f>
        <v>9.19</v>
      </c>
      <c r="G800" s="33" t="str">
        <f>_xlfn.XLOOKUP(A:A,'Medical Examination'!A:A,'Medical Examination'!D:D)</f>
        <v>yes</v>
      </c>
      <c r="H800" s="33" t="str">
        <f>_xlfn.XLOOKUP(A:A,'Medical Examination'!A:A,'Medical Examination'!E:E)</f>
        <v>No</v>
      </c>
      <c r="I800" s="33" t="str">
        <f>_xlfn.XLOOKUP(A:A,'Medical Examination'!A:A,'Medical Examination'!F:F)</f>
        <v>No</v>
      </c>
      <c r="J800" s="33">
        <f>_xlfn.XLOOKUP(A:A,'Medical Examination'!A:A,'Medical Examination'!G:G)</f>
        <v>0</v>
      </c>
      <c r="K800" s="33" t="str">
        <f>_xlfn.XLOOKUP(A:A,'Medical Examination'!A:A,'Medical Examination'!H:H)</f>
        <v>No</v>
      </c>
      <c r="L800" s="32" t="str">
        <f>_xlfn.XLOOKUP(A:A,'Medical Examination'!A:A,'Medical Examination'!I:I)</f>
        <v>Overweight</v>
      </c>
      <c r="M800" s="31" t="str">
        <f>_xlfn.XLOOKUP(A:A,'Medical Examination'!A:A,'Medical Examination'!J:J)</f>
        <v>Diabetic</v>
      </c>
      <c r="N800" s="34">
        <f>_xlfn.XLOOKUP(Healthcare!A:A,Table4_2[Customer ID],Table4_2[Date of Birth])</f>
        <v>24690</v>
      </c>
      <c r="O800" s="35">
        <f>_xlfn.XLOOKUP(A:A,Table4_2[Customer ID],Table4_2[Charges])</f>
        <v>13047.33</v>
      </c>
      <c r="P800" s="33" t="str">
        <f>_xlfn.XLOOKUP(A:A,Table4_2[Customer ID],Table4_2[Hospital tier])</f>
        <v>tier - 3</v>
      </c>
      <c r="Q800" s="33" t="str">
        <f>_xlfn.XLOOKUP(A:A,'Hospital details'!A:A,'Hospital details'!F:F)</f>
        <v>tier - 3</v>
      </c>
      <c r="R800" s="33" t="str">
        <f>_xlfn.XLOOKUP(Healthcare!A:A,'Hospital details'!A:A,'Hospital details'!G:G)</f>
        <v>R1024</v>
      </c>
      <c r="S800" s="36">
        <f>_xlfn.XLOOKUP(A:A,'Hospital details'!A:A,'Hospital details'!H:H)</f>
        <v>55</v>
      </c>
      <c r="T800" s="8"/>
    </row>
    <row r="801" spans="1:20" ht="18" x14ac:dyDescent="0.35">
      <c r="A801" s="37" t="s">
        <v>805</v>
      </c>
      <c r="B801" s="31" t="str" cm="1">
        <f t="array" ref="B801">_xlfn.XLOOKUP(_xlfn.SINGLE(A:A),'Customer Name'!A:A,Table14_3[[#All],[Title]])</f>
        <v>Ms</v>
      </c>
      <c r="C801" s="32" t="str" cm="1">
        <f t="array" ref="C801">_xlfn.XLOOKUP(_xlfn.SINGLE(A:A),'Customer Name'!A:A,Table14_3[[#All],[First Name]])</f>
        <v>Sarah E</v>
      </c>
      <c r="D801" s="32" t="str" cm="1">
        <f t="array" ref="D801">_xlfn.XLOOKUP(_xlfn.SINGLE(A:A),'Customer Name'!A:A,Table14_3[[#All],[Last Name]])</f>
        <v>Horn</v>
      </c>
      <c r="E801" s="32">
        <f>_xlfn.XLOOKUP(A:A,'Medical Examination'!A:A,'Medical Examination'!B:B)</f>
        <v>34.56</v>
      </c>
      <c r="F801" s="32">
        <f>_xlfn.XLOOKUP(A:A,'Medical Examination'!A:A,'Medical Examination'!C:C)</f>
        <v>5.84</v>
      </c>
      <c r="G801" s="33" t="str">
        <f>_xlfn.XLOOKUP(A:A,'Medical Examination'!A:A,'Medical Examination'!D:D)</f>
        <v>yes</v>
      </c>
      <c r="H801" s="33" t="str">
        <f>_xlfn.XLOOKUP(A:A,'Medical Examination'!A:A,'Medical Examination'!E:E)</f>
        <v>No</v>
      </c>
      <c r="I801" s="33" t="str">
        <f>_xlfn.XLOOKUP(A:A,'Medical Examination'!A:A,'Medical Examination'!F:F)</f>
        <v>Yes</v>
      </c>
      <c r="J801" s="33">
        <f>_xlfn.XLOOKUP(A:A,'Medical Examination'!A:A,'Medical Examination'!G:G)</f>
        <v>1</v>
      </c>
      <c r="K801" s="33" t="str">
        <f>_xlfn.XLOOKUP(A:A,'Medical Examination'!A:A,'Medical Examination'!H:H)</f>
        <v>No</v>
      </c>
      <c r="L801" s="32" t="str">
        <f>_xlfn.XLOOKUP(A:A,'Medical Examination'!A:A,'Medical Examination'!I:I)</f>
        <v>Obesity</v>
      </c>
      <c r="M801" s="31" t="str">
        <f>_xlfn.XLOOKUP(A:A,'Medical Examination'!A:A,'Medical Examination'!J:J)</f>
        <v>Prediabetic</v>
      </c>
      <c r="N801" s="34">
        <f>_xlfn.XLOOKUP(Healthcare!A:A,Table4_2[Customer ID],Table4_2[Date of Birth])</f>
        <v>25469</v>
      </c>
      <c r="O801" s="35">
        <f>_xlfn.XLOOKUP(A:A,Table4_2[Customer ID],Table4_2[Charges])</f>
        <v>13044.41</v>
      </c>
      <c r="P801" s="33" t="str">
        <f>_xlfn.XLOOKUP(A:A,Table4_2[Customer ID],Table4_2[Hospital tier])</f>
        <v>tier - 3</v>
      </c>
      <c r="Q801" s="33" t="str">
        <f>_xlfn.XLOOKUP(A:A,'Hospital details'!A:A,'Hospital details'!F:F)</f>
        <v>tier - 1</v>
      </c>
      <c r="R801" s="33" t="str">
        <f>_xlfn.XLOOKUP(Healthcare!A:A,'Hospital details'!A:A,'Hospital details'!G:G)</f>
        <v>R1012</v>
      </c>
      <c r="S801" s="36">
        <f>_xlfn.XLOOKUP(A:A,'Hospital details'!A:A,'Hospital details'!H:H)</f>
        <v>53</v>
      </c>
      <c r="T801" s="8"/>
    </row>
    <row r="802" spans="1:20" ht="18" x14ac:dyDescent="0.35">
      <c r="A802" s="37" t="s">
        <v>806</v>
      </c>
      <c r="B802" s="31" t="str" cm="1">
        <f t="array" ref="B802">_xlfn.XLOOKUP(_xlfn.SINGLE(A:A),'Customer Name'!A:A,Table14_3[[#All],[Title]])</f>
        <v>Mr</v>
      </c>
      <c r="C802" s="32" t="str" cm="1">
        <f t="array" ref="C802">_xlfn.XLOOKUP(_xlfn.SINGLE(A:A),'Customer Name'!A:A,Table14_3[[#All],[First Name]])</f>
        <v>Apryl J</v>
      </c>
      <c r="D802" s="32" t="str" cm="1">
        <f t="array" ref="D802">_xlfn.XLOOKUP(_xlfn.SINGLE(A:A),'Customer Name'!A:A,Table14_3[[#All],[Last Name]])</f>
        <v>Sabadosa</v>
      </c>
      <c r="E802" s="32">
        <f>_xlfn.XLOOKUP(A:A,'Medical Examination'!A:A,'Medical Examination'!B:B)</f>
        <v>28.2</v>
      </c>
      <c r="F802" s="32">
        <f>_xlfn.XLOOKUP(A:A,'Medical Examination'!A:A,'Medical Examination'!C:C)</f>
        <v>7.19</v>
      </c>
      <c r="G802" s="33" t="str">
        <f>_xlfn.XLOOKUP(A:A,'Medical Examination'!A:A,'Medical Examination'!D:D)</f>
        <v>yes</v>
      </c>
      <c r="H802" s="33" t="str">
        <f>_xlfn.XLOOKUP(A:A,'Medical Examination'!A:A,'Medical Examination'!E:E)</f>
        <v>No</v>
      </c>
      <c r="I802" s="33" t="str">
        <f>_xlfn.XLOOKUP(A:A,'Medical Examination'!A:A,'Medical Examination'!F:F)</f>
        <v>No</v>
      </c>
      <c r="J802" s="33">
        <f>_xlfn.XLOOKUP(A:A,'Medical Examination'!A:A,'Medical Examination'!G:G)</f>
        <v>2</v>
      </c>
      <c r="K802" s="33" t="str">
        <f>_xlfn.XLOOKUP(A:A,'Medical Examination'!A:A,'Medical Examination'!H:H)</f>
        <v>No</v>
      </c>
      <c r="L802" s="32" t="str">
        <f>_xlfn.XLOOKUP(A:A,'Medical Examination'!A:A,'Medical Examination'!I:I)</f>
        <v>Overweight</v>
      </c>
      <c r="M802" s="31" t="str">
        <f>_xlfn.XLOOKUP(A:A,'Medical Examination'!A:A,'Medical Examination'!J:J)</f>
        <v>Diabetic</v>
      </c>
      <c r="N802" s="34">
        <f>_xlfn.XLOOKUP(Healthcare!A:A,Table4_2[Customer ID],Table4_2[Date of Birth])</f>
        <v>22594</v>
      </c>
      <c r="O802" s="35">
        <f>_xlfn.XLOOKUP(A:A,Table4_2[Customer ID],Table4_2[Charges])</f>
        <v>13041.92</v>
      </c>
      <c r="P802" s="33" t="str">
        <f>_xlfn.XLOOKUP(A:A,Table4_2[Customer ID],Table4_2[Hospital tier])</f>
        <v>tier - 3</v>
      </c>
      <c r="Q802" s="33" t="str">
        <f>_xlfn.XLOOKUP(A:A,'Hospital details'!A:A,'Hospital details'!F:F)</f>
        <v>tier - 1</v>
      </c>
      <c r="R802" s="33" t="str">
        <f>_xlfn.XLOOKUP(Healthcare!A:A,'Hospital details'!A:A,'Hospital details'!G:G)</f>
        <v>R1011</v>
      </c>
      <c r="S802" s="36">
        <f>_xlfn.XLOOKUP(A:A,'Hospital details'!A:A,'Hospital details'!H:H)</f>
        <v>61</v>
      </c>
      <c r="T802" s="8"/>
    </row>
    <row r="803" spans="1:20" ht="18" x14ac:dyDescent="0.35">
      <c r="A803" s="37" t="s">
        <v>807</v>
      </c>
      <c r="B803" s="31" t="str" cm="1">
        <f t="array" ref="B803">_xlfn.XLOOKUP(_xlfn.SINGLE(A:A),'Customer Name'!A:A,Table14_3[[#All],[Title]])</f>
        <v>Mr</v>
      </c>
      <c r="C803" s="32" t="str" cm="1">
        <f t="array" ref="C803">_xlfn.XLOOKUP(_xlfn.SINGLE(A:A),'Customer Name'!A:A,Table14_3[[#All],[First Name]])</f>
        <v>Ilana</v>
      </c>
      <c r="D803" s="32" t="str" cm="1">
        <f t="array" ref="D803">_xlfn.XLOOKUP(_xlfn.SINGLE(A:A),'Customer Name'!A:A,Table14_3[[#All],[Last Name]])</f>
        <v>Casady</v>
      </c>
      <c r="E803" s="32">
        <f>_xlfn.XLOOKUP(A:A,'Medical Examination'!A:A,'Medical Examination'!B:B)</f>
        <v>30.43</v>
      </c>
      <c r="F803" s="32">
        <f>_xlfn.XLOOKUP(A:A,'Medical Examination'!A:A,'Medical Examination'!C:C)</f>
        <v>9.39</v>
      </c>
      <c r="G803" s="33" t="str">
        <f>_xlfn.XLOOKUP(A:A,'Medical Examination'!A:A,'Medical Examination'!D:D)</f>
        <v>No</v>
      </c>
      <c r="H803" s="33" t="str">
        <f>_xlfn.XLOOKUP(A:A,'Medical Examination'!A:A,'Medical Examination'!E:E)</f>
        <v>No</v>
      </c>
      <c r="I803" s="33" t="str">
        <f>_xlfn.XLOOKUP(A:A,'Medical Examination'!A:A,'Medical Examination'!F:F)</f>
        <v>No</v>
      </c>
      <c r="J803" s="33">
        <f>_xlfn.XLOOKUP(A:A,'Medical Examination'!A:A,'Medical Examination'!G:G)</f>
        <v>0</v>
      </c>
      <c r="K803" s="33" t="str">
        <f>_xlfn.XLOOKUP(A:A,'Medical Examination'!A:A,'Medical Examination'!H:H)</f>
        <v>No</v>
      </c>
      <c r="L803" s="32" t="str">
        <f>_xlfn.XLOOKUP(A:A,'Medical Examination'!A:A,'Medical Examination'!I:I)</f>
        <v>Obesity</v>
      </c>
      <c r="M803" s="31" t="str">
        <f>_xlfn.XLOOKUP(A:A,'Medical Examination'!A:A,'Medical Examination'!J:J)</f>
        <v>Diabetic</v>
      </c>
      <c r="N803" s="34">
        <f>_xlfn.XLOOKUP(Healthcare!A:A,Table4_2[Customer ID],Table4_2[Date of Birth])</f>
        <v>24050</v>
      </c>
      <c r="O803" s="35">
        <f>_xlfn.XLOOKUP(A:A,Table4_2[Customer ID],Table4_2[Charges])</f>
        <v>13023.93</v>
      </c>
      <c r="P803" s="33" t="str">
        <f>_xlfn.XLOOKUP(A:A,Table4_2[Customer ID],Table4_2[Hospital tier])</f>
        <v>tier - 3</v>
      </c>
      <c r="Q803" s="33" t="str">
        <f>_xlfn.XLOOKUP(A:A,'Hospital details'!A:A,'Hospital details'!F:F)</f>
        <v>tier - 2</v>
      </c>
      <c r="R803" s="33" t="str">
        <f>_xlfn.XLOOKUP(Healthcare!A:A,'Hospital details'!A:A,'Hospital details'!G:G)</f>
        <v>R1025</v>
      </c>
      <c r="S803" s="36">
        <f>_xlfn.XLOOKUP(A:A,'Hospital details'!A:A,'Hospital details'!H:H)</f>
        <v>57</v>
      </c>
      <c r="T803" s="8"/>
    </row>
    <row r="804" spans="1:20" ht="18" x14ac:dyDescent="0.35">
      <c r="A804" s="37" t="s">
        <v>808</v>
      </c>
      <c r="B804" s="31" t="str" cm="1">
        <f t="array" ref="B804">_xlfn.XLOOKUP(_xlfn.SINGLE(A:A),'Customer Name'!A:A,Table14_3[[#All],[Title]])</f>
        <v>Ms</v>
      </c>
      <c r="C804" s="32" t="str" cm="1">
        <f t="array" ref="C804">_xlfn.XLOOKUP(_xlfn.SINGLE(A:A),'Customer Name'!A:A,Table14_3[[#All],[First Name]])</f>
        <v>Katherine</v>
      </c>
      <c r="D804" s="32" t="str" cm="1">
        <f t="array" ref="D804">_xlfn.XLOOKUP(_xlfn.SINGLE(A:A),'Customer Name'!A:A,Table14_3[[#All],[Last Name]])</f>
        <v>Phillips</v>
      </c>
      <c r="E804" s="32">
        <f>_xlfn.XLOOKUP(A:A,'Medical Examination'!A:A,'Medical Examination'!B:B)</f>
        <v>32.395000000000003</v>
      </c>
      <c r="F804" s="32">
        <f>_xlfn.XLOOKUP(A:A,'Medical Examination'!A:A,'Medical Examination'!C:C)</f>
        <v>4.2699999999999996</v>
      </c>
      <c r="G804" s="33" t="str">
        <f>_xlfn.XLOOKUP(A:A,'Medical Examination'!A:A,'Medical Examination'!D:D)</f>
        <v>yes</v>
      </c>
      <c r="H804" s="33" t="str">
        <f>_xlfn.XLOOKUP(A:A,'Medical Examination'!A:A,'Medical Examination'!E:E)</f>
        <v>No</v>
      </c>
      <c r="I804" s="33" t="str">
        <f>_xlfn.XLOOKUP(A:A,'Medical Examination'!A:A,'Medical Examination'!F:F)</f>
        <v>No</v>
      </c>
      <c r="J804" s="33">
        <f>_xlfn.XLOOKUP(A:A,'Medical Examination'!A:A,'Medical Examination'!G:G)</f>
        <v>1</v>
      </c>
      <c r="K804" s="33" t="str">
        <f>_xlfn.XLOOKUP(A:A,'Medical Examination'!A:A,'Medical Examination'!H:H)</f>
        <v>No</v>
      </c>
      <c r="L804" s="32" t="str">
        <f>_xlfn.XLOOKUP(A:A,'Medical Examination'!A:A,'Medical Examination'!I:I)</f>
        <v>Obesity</v>
      </c>
      <c r="M804" s="31" t="str">
        <f>_xlfn.XLOOKUP(A:A,'Medical Examination'!A:A,'Medical Examination'!J:J)</f>
        <v>Normal</v>
      </c>
      <c r="N804" s="34">
        <f>_xlfn.XLOOKUP(Healthcare!A:A,Table4_2[Customer ID],Table4_2[Date of Birth])</f>
        <v>23643</v>
      </c>
      <c r="O804" s="35">
        <f>_xlfn.XLOOKUP(A:A,Table4_2[Customer ID],Table4_2[Charges])</f>
        <v>13019.16</v>
      </c>
      <c r="P804" s="33" t="str">
        <f>_xlfn.XLOOKUP(A:A,Table4_2[Customer ID],Table4_2[Hospital tier])</f>
        <v>tier - 3</v>
      </c>
      <c r="Q804" s="33" t="str">
        <f>_xlfn.XLOOKUP(A:A,'Hospital details'!A:A,'Hospital details'!F:F)</f>
        <v>tier - 1</v>
      </c>
      <c r="R804" s="33" t="str">
        <f>_xlfn.XLOOKUP(Healthcare!A:A,'Hospital details'!A:A,'Hospital details'!G:G)</f>
        <v>R1024</v>
      </c>
      <c r="S804" s="36">
        <f>_xlfn.XLOOKUP(A:A,'Hospital details'!A:A,'Hospital details'!H:H)</f>
        <v>58</v>
      </c>
      <c r="T804" s="8"/>
    </row>
    <row r="805" spans="1:20" ht="18" x14ac:dyDescent="0.35">
      <c r="A805" s="37" t="s">
        <v>809</v>
      </c>
      <c r="B805" s="31" t="str" cm="1">
        <f t="array" ref="B805">_xlfn.XLOOKUP(_xlfn.SINGLE(A:A),'Customer Name'!A:A,Table14_3[[#All],[Title]])</f>
        <v>Mr</v>
      </c>
      <c r="C805" s="32" t="str" cm="1">
        <f t="array" ref="C805">_xlfn.XLOOKUP(_xlfn.SINGLE(A:A),'Customer Name'!A:A,Table14_3[[#All],[First Name]])</f>
        <v>Katherine</v>
      </c>
      <c r="D805" s="32" t="str" cm="1">
        <f t="array" ref="D805">_xlfn.XLOOKUP(_xlfn.SINGLE(A:A),'Customer Name'!A:A,Table14_3[[#All],[Last Name]])</f>
        <v>Ahokas</v>
      </c>
      <c r="E805" s="32">
        <f>_xlfn.XLOOKUP(A:A,'Medical Examination'!A:A,'Medical Examination'!B:B)</f>
        <v>24.035</v>
      </c>
      <c r="F805" s="32">
        <f>_xlfn.XLOOKUP(A:A,'Medical Examination'!A:A,'Medical Examination'!C:C)</f>
        <v>11.71</v>
      </c>
      <c r="G805" s="33" t="str">
        <f>_xlfn.XLOOKUP(A:A,'Medical Examination'!A:A,'Medical Examination'!D:D)</f>
        <v>No</v>
      </c>
      <c r="H805" s="33" t="str">
        <f>_xlfn.XLOOKUP(A:A,'Medical Examination'!A:A,'Medical Examination'!E:E)</f>
        <v>No</v>
      </c>
      <c r="I805" s="33" t="str">
        <f>_xlfn.XLOOKUP(A:A,'Medical Examination'!A:A,'Medical Examination'!F:F)</f>
        <v>No</v>
      </c>
      <c r="J805" s="33">
        <f>_xlfn.XLOOKUP(A:A,'Medical Examination'!A:A,'Medical Examination'!G:G)</f>
        <v>0</v>
      </c>
      <c r="K805" s="33" t="str">
        <f>_xlfn.XLOOKUP(A:A,'Medical Examination'!A:A,'Medical Examination'!H:H)</f>
        <v>No</v>
      </c>
      <c r="L805" s="32" t="str">
        <f>_xlfn.XLOOKUP(A:A,'Medical Examination'!A:A,'Medical Examination'!I:I)</f>
        <v>Normal Weight</v>
      </c>
      <c r="M805" s="31" t="str">
        <f>_xlfn.XLOOKUP(A:A,'Medical Examination'!A:A,'Medical Examination'!J:J)</f>
        <v>Diabetic</v>
      </c>
      <c r="N805" s="34">
        <f>_xlfn.XLOOKUP(Healthcare!A:A,Table4_2[Customer ID],Table4_2[Date of Birth])</f>
        <v>22847</v>
      </c>
      <c r="O805" s="35">
        <f>_xlfn.XLOOKUP(A:A,Table4_2[Customer ID],Table4_2[Charges])</f>
        <v>13012.21</v>
      </c>
      <c r="P805" s="33" t="str">
        <f>_xlfn.XLOOKUP(A:A,Table4_2[Customer ID],Table4_2[Hospital tier])</f>
        <v>tier - 3</v>
      </c>
      <c r="Q805" s="33" t="str">
        <f>_xlfn.XLOOKUP(A:A,'Hospital details'!A:A,'Hospital details'!F:F)</f>
        <v>tier - 1</v>
      </c>
      <c r="R805" s="33" t="str">
        <f>_xlfn.XLOOKUP(Healthcare!A:A,'Hospital details'!A:A,'Hospital details'!G:G)</f>
        <v>R1012</v>
      </c>
      <c r="S805" s="36">
        <f>_xlfn.XLOOKUP(A:A,'Hospital details'!A:A,'Hospital details'!H:H)</f>
        <v>60</v>
      </c>
      <c r="T805" s="8"/>
    </row>
    <row r="806" spans="1:20" ht="18" x14ac:dyDescent="0.35">
      <c r="A806" s="37" t="s">
        <v>810</v>
      </c>
      <c r="B806" s="31" t="str" cm="1">
        <f t="array" ref="B806">_xlfn.XLOOKUP(_xlfn.SINGLE(A:A),'Customer Name'!A:A,Table14_3[[#All],[Title]])</f>
        <v>Mr</v>
      </c>
      <c r="C806" s="32" t="str" cm="1">
        <f t="array" ref="C806">_xlfn.XLOOKUP(_xlfn.SINGLE(A:A),'Customer Name'!A:A,Table14_3[[#All],[First Name]])</f>
        <v>Karl</v>
      </c>
      <c r="D806" s="32" t="str" cm="1">
        <f t="array" ref="D806">_xlfn.XLOOKUP(_xlfn.SINGLE(A:A),'Customer Name'!A:A,Table14_3[[#All],[Last Name]])</f>
        <v>Hebert</v>
      </c>
      <c r="E806" s="32">
        <f>_xlfn.XLOOKUP(A:A,'Medical Examination'!A:A,'Medical Examination'!B:B)</f>
        <v>37.119999999999997</v>
      </c>
      <c r="F806" s="32">
        <f>_xlfn.XLOOKUP(A:A,'Medical Examination'!A:A,'Medical Examination'!C:C)</f>
        <v>5.29</v>
      </c>
      <c r="G806" s="33" t="str">
        <f>_xlfn.XLOOKUP(A:A,'Medical Examination'!A:A,'Medical Examination'!D:D)</f>
        <v>No</v>
      </c>
      <c r="H806" s="33" t="str">
        <f>_xlfn.XLOOKUP(A:A,'Medical Examination'!A:A,'Medical Examination'!E:E)</f>
        <v>No</v>
      </c>
      <c r="I806" s="33" t="str">
        <f>_xlfn.XLOOKUP(A:A,'Medical Examination'!A:A,'Medical Examination'!F:F)</f>
        <v>No</v>
      </c>
      <c r="J806" s="33">
        <f>_xlfn.XLOOKUP(A:A,'Medical Examination'!A:A,'Medical Examination'!G:G)</f>
        <v>2</v>
      </c>
      <c r="K806" s="33" t="str">
        <f>_xlfn.XLOOKUP(A:A,'Medical Examination'!A:A,'Medical Examination'!H:H)</f>
        <v>No</v>
      </c>
      <c r="L806" s="32" t="str">
        <f>_xlfn.XLOOKUP(A:A,'Medical Examination'!A:A,'Medical Examination'!I:I)</f>
        <v>Obesity</v>
      </c>
      <c r="M806" s="31" t="str">
        <f>_xlfn.XLOOKUP(A:A,'Medical Examination'!A:A,'Medical Examination'!J:J)</f>
        <v>Normal</v>
      </c>
      <c r="N806" s="34">
        <f>_xlfn.XLOOKUP(Healthcare!A:A,Table4_2[Customer ID],Table4_2[Date of Birth])</f>
        <v>26569</v>
      </c>
      <c r="O806" s="35">
        <f>_xlfn.XLOOKUP(A:A,Table4_2[Customer ID],Table4_2[Charges])</f>
        <v>13010.86</v>
      </c>
      <c r="P806" s="33" t="str">
        <f>_xlfn.XLOOKUP(A:A,Table4_2[Customer ID],Table4_2[Hospital tier])</f>
        <v>tier - 3</v>
      </c>
      <c r="Q806" s="33" t="str">
        <f>_xlfn.XLOOKUP(A:A,'Hospital details'!A:A,'Hospital details'!F:F)</f>
        <v>tier - 2</v>
      </c>
      <c r="R806" s="33" t="str">
        <f>_xlfn.XLOOKUP(Healthcare!A:A,'Hospital details'!A:A,'Hospital details'!G:G)</f>
        <v>R1012</v>
      </c>
      <c r="S806" s="36">
        <f>_xlfn.XLOOKUP(A:A,'Hospital details'!A:A,'Hospital details'!H:H)</f>
        <v>50</v>
      </c>
      <c r="T806" s="8"/>
    </row>
    <row r="807" spans="1:20" ht="18" x14ac:dyDescent="0.35">
      <c r="A807" s="37" t="s">
        <v>811</v>
      </c>
      <c r="B807" s="31" t="str" cm="1">
        <f t="array" ref="B807">_xlfn.XLOOKUP(_xlfn.SINGLE(A:A),'Customer Name'!A:A,Table14_3[[#All],[Title]])</f>
        <v>Ms</v>
      </c>
      <c r="C807" s="32" t="str" cm="1">
        <f t="array" ref="C807">_xlfn.XLOOKUP(_xlfn.SINGLE(A:A),'Customer Name'!A:A,Table14_3[[#All],[First Name]])</f>
        <v>Stephen</v>
      </c>
      <c r="D807" s="32" t="str" cm="1">
        <f t="array" ref="D807">_xlfn.XLOOKUP(_xlfn.SINGLE(A:A),'Customer Name'!A:A,Table14_3[[#All],[Last Name]])</f>
        <v>Fair</v>
      </c>
      <c r="E807" s="32">
        <f>_xlfn.XLOOKUP(A:A,'Medical Examination'!A:A,'Medical Examination'!B:B)</f>
        <v>34.840000000000003</v>
      </c>
      <c r="F807" s="32">
        <f>_xlfn.XLOOKUP(A:A,'Medical Examination'!A:A,'Medical Examination'!C:C)</f>
        <v>6</v>
      </c>
      <c r="G807" s="33" t="str">
        <f>_xlfn.XLOOKUP(A:A,'Medical Examination'!A:A,'Medical Examination'!D:D)</f>
        <v>yes</v>
      </c>
      <c r="H807" s="33" t="str">
        <f>_xlfn.XLOOKUP(A:A,'Medical Examination'!A:A,'Medical Examination'!E:E)</f>
        <v>No</v>
      </c>
      <c r="I807" s="33" t="str">
        <f>_xlfn.XLOOKUP(A:A,'Medical Examination'!A:A,'Medical Examination'!F:F)</f>
        <v>Yes</v>
      </c>
      <c r="J807" s="33">
        <f>_xlfn.XLOOKUP(A:A,'Medical Examination'!A:A,'Medical Examination'!G:G)</f>
        <v>1</v>
      </c>
      <c r="K807" s="33" t="str">
        <f>_xlfn.XLOOKUP(A:A,'Medical Examination'!A:A,'Medical Examination'!H:H)</f>
        <v>No</v>
      </c>
      <c r="L807" s="32" t="str">
        <f>_xlfn.XLOOKUP(A:A,'Medical Examination'!A:A,'Medical Examination'!I:I)</f>
        <v>Obesity</v>
      </c>
      <c r="M807" s="31" t="str">
        <f>_xlfn.XLOOKUP(A:A,'Medical Examination'!A:A,'Medical Examination'!J:J)</f>
        <v>Prediabetic</v>
      </c>
      <c r="N807" s="34">
        <f>_xlfn.XLOOKUP(Healthcare!A:A,Table4_2[Customer ID],Table4_2[Date of Birth])</f>
        <v>25550</v>
      </c>
      <c r="O807" s="35">
        <f>_xlfn.XLOOKUP(A:A,Table4_2[Customer ID],Table4_2[Charges])</f>
        <v>13008.07</v>
      </c>
      <c r="P807" s="33" t="str">
        <f>_xlfn.XLOOKUP(A:A,Table4_2[Customer ID],Table4_2[Hospital tier])</f>
        <v>tier - 3</v>
      </c>
      <c r="Q807" s="33" t="str">
        <f>_xlfn.XLOOKUP(A:A,'Hospital details'!A:A,'Hospital details'!F:F)</f>
        <v>tier - 3</v>
      </c>
      <c r="R807" s="33" t="str">
        <f>_xlfn.XLOOKUP(Healthcare!A:A,'Hospital details'!A:A,'Hospital details'!G:G)</f>
        <v>R1012</v>
      </c>
      <c r="S807" s="36">
        <f>_xlfn.XLOOKUP(A:A,'Hospital details'!A:A,'Hospital details'!H:H)</f>
        <v>53</v>
      </c>
      <c r="T807" s="8"/>
    </row>
    <row r="808" spans="1:20" ht="18" x14ac:dyDescent="0.35">
      <c r="A808" s="37" t="s">
        <v>812</v>
      </c>
      <c r="B808" s="31" t="str" cm="1">
        <f t="array" ref="B808">_xlfn.XLOOKUP(_xlfn.SINGLE(A:A),'Customer Name'!A:A,Table14_3[[#All],[Title]])</f>
        <v>Ms</v>
      </c>
      <c r="C808" s="32" t="str" cm="1">
        <f t="array" ref="C808">_xlfn.XLOOKUP(_xlfn.SINGLE(A:A),'Customer Name'!A:A,Table14_3[[#All],[First Name]])</f>
        <v>Will</v>
      </c>
      <c r="D808" s="32" t="str" cm="1">
        <f t="array" ref="D808">_xlfn.XLOOKUP(_xlfn.SINGLE(A:A),'Customer Name'!A:A,Table14_3[[#All],[Last Name]])</f>
        <v>Swenson</v>
      </c>
      <c r="E808" s="32">
        <f>_xlfn.XLOOKUP(A:A,'Medical Examination'!A:A,'Medical Examination'!B:B)</f>
        <v>29.53</v>
      </c>
      <c r="F808" s="32">
        <f>_xlfn.XLOOKUP(A:A,'Medical Examination'!A:A,'Medical Examination'!C:C)</f>
        <v>10.64</v>
      </c>
      <c r="G808" s="33" t="str">
        <f>_xlfn.XLOOKUP(A:A,'Medical Examination'!A:A,'Medical Examination'!D:D)</f>
        <v>No</v>
      </c>
      <c r="H808" s="33" t="str">
        <f>_xlfn.XLOOKUP(A:A,'Medical Examination'!A:A,'Medical Examination'!E:E)</f>
        <v>No</v>
      </c>
      <c r="I808" s="33" t="str">
        <f>_xlfn.XLOOKUP(A:A,'Medical Examination'!A:A,'Medical Examination'!F:F)</f>
        <v>No</v>
      </c>
      <c r="J808" s="33">
        <f>_xlfn.XLOOKUP(A:A,'Medical Examination'!A:A,'Medical Examination'!G:G)</f>
        <v>0</v>
      </c>
      <c r="K808" s="33" t="str">
        <f>_xlfn.XLOOKUP(A:A,'Medical Examination'!A:A,'Medical Examination'!H:H)</f>
        <v>No</v>
      </c>
      <c r="L808" s="32" t="str">
        <f>_xlfn.XLOOKUP(A:A,'Medical Examination'!A:A,'Medical Examination'!I:I)</f>
        <v>Overweight</v>
      </c>
      <c r="M808" s="31" t="str">
        <f>_xlfn.XLOOKUP(A:A,'Medical Examination'!A:A,'Medical Examination'!J:J)</f>
        <v>Diabetic</v>
      </c>
      <c r="N808" s="34">
        <f>_xlfn.XLOOKUP(Healthcare!A:A,Table4_2[Customer ID],Table4_2[Date of Birth])</f>
        <v>22821</v>
      </c>
      <c r="O808" s="35">
        <f>_xlfn.XLOOKUP(A:A,Table4_2[Customer ID],Table4_2[Charges])</f>
        <v>13004.95</v>
      </c>
      <c r="P808" s="33" t="str">
        <f>_xlfn.XLOOKUP(A:A,Table4_2[Customer ID],Table4_2[Hospital tier])</f>
        <v>tier - 3</v>
      </c>
      <c r="Q808" s="33" t="str">
        <f>_xlfn.XLOOKUP(A:A,'Hospital details'!A:A,'Hospital details'!F:F)</f>
        <v>tier - 1</v>
      </c>
      <c r="R808" s="33" t="str">
        <f>_xlfn.XLOOKUP(Healthcare!A:A,'Hospital details'!A:A,'Hospital details'!G:G)</f>
        <v>R1012</v>
      </c>
      <c r="S808" s="36">
        <f>_xlfn.XLOOKUP(A:A,'Hospital details'!A:A,'Hospital details'!H:H)</f>
        <v>60</v>
      </c>
      <c r="T808" s="8"/>
    </row>
    <row r="809" spans="1:20" ht="18" x14ac:dyDescent="0.35">
      <c r="A809" s="37" t="s">
        <v>813</v>
      </c>
      <c r="B809" s="31" t="str" cm="1">
        <f t="array" ref="B809">_xlfn.XLOOKUP(_xlfn.SINGLE(A:A),'Customer Name'!A:A,Table14_3[[#All],[Title]])</f>
        <v>Mr</v>
      </c>
      <c r="C809" s="32" t="str" cm="1">
        <f t="array" ref="C809">_xlfn.XLOOKUP(_xlfn.SINGLE(A:A),'Customer Name'!A:A,Table14_3[[#All],[First Name]])</f>
        <v>Bradley D</v>
      </c>
      <c r="D809" s="32" t="str" cm="1">
        <f t="array" ref="D809">_xlfn.XLOOKUP(_xlfn.SINGLE(A:A),'Customer Name'!A:A,Table14_3[[#All],[Last Name]])</f>
        <v>Revenis</v>
      </c>
      <c r="E809" s="32">
        <f>_xlfn.XLOOKUP(A:A,'Medical Examination'!A:A,'Medical Examination'!B:B)</f>
        <v>42.51</v>
      </c>
      <c r="F809" s="32">
        <f>_xlfn.XLOOKUP(A:A,'Medical Examination'!A:A,'Medical Examination'!C:C)</f>
        <v>8.2100000000000009</v>
      </c>
      <c r="G809" s="33" t="str">
        <f>_xlfn.XLOOKUP(A:A,'Medical Examination'!A:A,'Medical Examination'!D:D)</f>
        <v>yes</v>
      </c>
      <c r="H809" s="33" t="str">
        <f>_xlfn.XLOOKUP(A:A,'Medical Examination'!A:A,'Medical Examination'!E:E)</f>
        <v>No</v>
      </c>
      <c r="I809" s="33" t="str">
        <f>_xlfn.XLOOKUP(A:A,'Medical Examination'!A:A,'Medical Examination'!F:F)</f>
        <v>No</v>
      </c>
      <c r="J809" s="33">
        <f>_xlfn.XLOOKUP(A:A,'Medical Examination'!A:A,'Medical Examination'!G:G)</f>
        <v>0</v>
      </c>
      <c r="K809" s="33" t="str">
        <f>_xlfn.XLOOKUP(A:A,'Medical Examination'!A:A,'Medical Examination'!H:H)</f>
        <v>No</v>
      </c>
      <c r="L809" s="32" t="str">
        <f>_xlfn.XLOOKUP(A:A,'Medical Examination'!A:A,'Medical Examination'!I:I)</f>
        <v>Obesity</v>
      </c>
      <c r="M809" s="31" t="str">
        <f>_xlfn.XLOOKUP(A:A,'Medical Examination'!A:A,'Medical Examination'!J:J)</f>
        <v>Diabetic</v>
      </c>
      <c r="N809" s="34">
        <f>_xlfn.XLOOKUP(Healthcare!A:A,Table4_2[Customer ID],Table4_2[Date of Birth])</f>
        <v>29889</v>
      </c>
      <c r="O809" s="35">
        <f>_xlfn.XLOOKUP(A:A,Table4_2[Customer ID],Table4_2[Charges])</f>
        <v>13002.91</v>
      </c>
      <c r="P809" s="33" t="str">
        <f>_xlfn.XLOOKUP(A:A,Table4_2[Customer ID],Table4_2[Hospital tier])</f>
        <v>tier - 3</v>
      </c>
      <c r="Q809" s="33" t="str">
        <f>_xlfn.XLOOKUP(A:A,'Hospital details'!A:A,'Hospital details'!F:F)</f>
        <v>tier - 1</v>
      </c>
      <c r="R809" s="33" t="str">
        <f>_xlfn.XLOOKUP(Healthcare!A:A,'Hospital details'!A:A,'Hospital details'!G:G)</f>
        <v>R1012</v>
      </c>
      <c r="S809" s="36">
        <f>_xlfn.XLOOKUP(A:A,'Hospital details'!A:A,'Hospital details'!H:H)</f>
        <v>41</v>
      </c>
      <c r="T809" s="8"/>
    </row>
    <row r="810" spans="1:20" ht="18" x14ac:dyDescent="0.35">
      <c r="A810" s="37" t="s">
        <v>814</v>
      </c>
      <c r="B810" s="31" t="str" cm="1">
        <f t="array" ref="B810">_xlfn.XLOOKUP(_xlfn.SINGLE(A:A),'Customer Name'!A:A,Table14_3[[#All],[Title]])</f>
        <v>Mr</v>
      </c>
      <c r="C810" s="32" t="str" cm="1">
        <f t="array" ref="C810">_xlfn.XLOOKUP(_xlfn.SINGLE(A:A),'Customer Name'!A:A,Table14_3[[#All],[First Name]])</f>
        <v>Amy M</v>
      </c>
      <c r="D810" s="32" t="str" cm="1">
        <f t="array" ref="D810">_xlfn.XLOOKUP(_xlfn.SINGLE(A:A),'Customer Name'!A:A,Table14_3[[#All],[Last Name]])</f>
        <v>Engnes</v>
      </c>
      <c r="E810" s="32">
        <f>_xlfn.XLOOKUP(A:A,'Medical Examination'!A:A,'Medical Examination'!B:B)</f>
        <v>38.14</v>
      </c>
      <c r="F810" s="32">
        <f>_xlfn.XLOOKUP(A:A,'Medical Examination'!A:A,'Medical Examination'!C:C)</f>
        <v>5.58</v>
      </c>
      <c r="G810" s="33" t="str">
        <f>_xlfn.XLOOKUP(A:A,'Medical Examination'!A:A,'Medical Examination'!D:D)</f>
        <v>No</v>
      </c>
      <c r="H810" s="33" t="str">
        <f>_xlfn.XLOOKUP(A:A,'Medical Examination'!A:A,'Medical Examination'!E:E)</f>
        <v>No</v>
      </c>
      <c r="I810" s="33" t="str">
        <f>_xlfn.XLOOKUP(A:A,'Medical Examination'!A:A,'Medical Examination'!F:F)</f>
        <v>Yes</v>
      </c>
      <c r="J810" s="33">
        <f>_xlfn.XLOOKUP(A:A,'Medical Examination'!A:A,'Medical Examination'!G:G)</f>
        <v>1</v>
      </c>
      <c r="K810" s="33" t="str">
        <f>_xlfn.XLOOKUP(A:A,'Medical Examination'!A:A,'Medical Examination'!H:H)</f>
        <v>No</v>
      </c>
      <c r="L810" s="32" t="str">
        <f>_xlfn.XLOOKUP(A:A,'Medical Examination'!A:A,'Medical Examination'!I:I)</f>
        <v>Obesity</v>
      </c>
      <c r="M810" s="31" t="str">
        <f>_xlfn.XLOOKUP(A:A,'Medical Examination'!A:A,'Medical Examination'!J:J)</f>
        <v>Normal</v>
      </c>
      <c r="N810" s="34">
        <f>_xlfn.XLOOKUP(Healthcare!A:A,Table4_2[Customer ID],Table4_2[Date of Birth])</f>
        <v>29186</v>
      </c>
      <c r="O810" s="35">
        <f>_xlfn.XLOOKUP(A:A,Table4_2[Customer ID],Table4_2[Charges])</f>
        <v>12994.12</v>
      </c>
      <c r="P810" s="33" t="str">
        <f>_xlfn.XLOOKUP(A:A,Table4_2[Customer ID],Table4_2[Hospital tier])</f>
        <v>tier - 3</v>
      </c>
      <c r="Q810" s="33" t="str">
        <f>_xlfn.XLOOKUP(A:A,'Hospital details'!A:A,'Hospital details'!F:F)</f>
        <v>tier - 2</v>
      </c>
      <c r="R810" s="33" t="str">
        <f>_xlfn.XLOOKUP(Healthcare!A:A,'Hospital details'!A:A,'Hospital details'!G:G)</f>
        <v>R1026</v>
      </c>
      <c r="S810" s="36">
        <f>_xlfn.XLOOKUP(A:A,'Hospital details'!A:A,'Hospital details'!H:H)</f>
        <v>43</v>
      </c>
      <c r="T810" s="8"/>
    </row>
    <row r="811" spans="1:20" ht="18" x14ac:dyDescent="0.35">
      <c r="A811" s="37" t="s">
        <v>815</v>
      </c>
      <c r="B811" s="31" t="str" cm="1">
        <f t="array" ref="B811">_xlfn.XLOOKUP(_xlfn.SINGLE(A:A),'Customer Name'!A:A,Table14_3[[#All],[Title]])</f>
        <v>Ms</v>
      </c>
      <c r="C811" s="32" t="str" cm="1">
        <f t="array" ref="C811">_xlfn.XLOOKUP(_xlfn.SINGLE(A:A),'Customer Name'!A:A,Table14_3[[#All],[First Name]])</f>
        <v>Matthew W</v>
      </c>
      <c r="D811" s="32" t="str" cm="1">
        <f t="array" ref="D811">_xlfn.XLOOKUP(_xlfn.SINGLE(A:A),'Customer Name'!A:A,Table14_3[[#All],[Last Name]])</f>
        <v>Wiltse</v>
      </c>
      <c r="E811" s="32">
        <f>_xlfn.XLOOKUP(A:A,'Medical Examination'!A:A,'Medical Examination'!B:B)</f>
        <v>39.93</v>
      </c>
      <c r="F811" s="32">
        <f>_xlfn.XLOOKUP(A:A,'Medical Examination'!A:A,'Medical Examination'!C:C)</f>
        <v>8.75</v>
      </c>
      <c r="G811" s="33" t="str">
        <f>_xlfn.XLOOKUP(A:A,'Medical Examination'!A:A,'Medical Examination'!D:D)</f>
        <v>No</v>
      </c>
      <c r="H811" s="33" t="str">
        <f>_xlfn.XLOOKUP(A:A,'Medical Examination'!A:A,'Medical Examination'!E:E)</f>
        <v>No</v>
      </c>
      <c r="I811" s="33" t="str">
        <f>_xlfn.XLOOKUP(A:A,'Medical Examination'!A:A,'Medical Examination'!F:F)</f>
        <v>No</v>
      </c>
      <c r="J811" s="33">
        <f>_xlfn.XLOOKUP(A:A,'Medical Examination'!A:A,'Medical Examination'!G:G)</f>
        <v>0</v>
      </c>
      <c r="K811" s="33" t="str">
        <f>_xlfn.XLOOKUP(A:A,'Medical Examination'!A:A,'Medical Examination'!H:H)</f>
        <v>No</v>
      </c>
      <c r="L811" s="32" t="str">
        <f>_xlfn.XLOOKUP(A:A,'Medical Examination'!A:A,'Medical Examination'!I:I)</f>
        <v>Obesity</v>
      </c>
      <c r="M811" s="31" t="str">
        <f>_xlfn.XLOOKUP(A:A,'Medical Examination'!A:A,'Medical Examination'!J:J)</f>
        <v>Diabetic</v>
      </c>
      <c r="N811" s="34">
        <f>_xlfn.XLOOKUP(Healthcare!A:A,Table4_2[Customer ID],Table4_2[Date of Birth])</f>
        <v>22248</v>
      </c>
      <c r="O811" s="35">
        <f>_xlfn.XLOOKUP(A:A,Table4_2[Customer ID],Table4_2[Charges])</f>
        <v>12982.87</v>
      </c>
      <c r="P811" s="33" t="str">
        <f>_xlfn.XLOOKUP(A:A,Table4_2[Customer ID],Table4_2[Hospital tier])</f>
        <v>tier - 3</v>
      </c>
      <c r="Q811" s="33" t="str">
        <f>_xlfn.XLOOKUP(A:A,'Hospital details'!A:A,'Hospital details'!F:F)</f>
        <v>tier - 1</v>
      </c>
      <c r="R811" s="33" t="str">
        <f>_xlfn.XLOOKUP(Healthcare!A:A,'Hospital details'!A:A,'Hospital details'!G:G)</f>
        <v>R1013</v>
      </c>
      <c r="S811" s="36">
        <f>_xlfn.XLOOKUP(A:A,'Hospital details'!A:A,'Hospital details'!H:H)</f>
        <v>62</v>
      </c>
      <c r="T811" s="8"/>
    </row>
    <row r="812" spans="1:20" ht="18" x14ac:dyDescent="0.35">
      <c r="A812" s="37" t="s">
        <v>816</v>
      </c>
      <c r="B812" s="31" t="str" cm="1">
        <f t="array" ref="B812">_xlfn.XLOOKUP(_xlfn.SINGLE(A:A),'Customer Name'!A:A,Table14_3[[#All],[Title]])</f>
        <v>Mr</v>
      </c>
      <c r="C812" s="32" t="str" cm="1">
        <f t="array" ref="C812">_xlfn.XLOOKUP(_xlfn.SINGLE(A:A),'Customer Name'!A:A,Table14_3[[#All],[First Name]])</f>
        <v>Doug</v>
      </c>
      <c r="D812" s="32" t="str" cm="1">
        <f t="array" ref="D812">_xlfn.XLOOKUP(_xlfn.SINGLE(A:A),'Customer Name'!A:A,Table14_3[[#All],[Last Name]])</f>
        <v>Fernandez</v>
      </c>
      <c r="E812" s="32">
        <f>_xlfn.XLOOKUP(A:A,'Medical Examination'!A:A,'Medical Examination'!B:B)</f>
        <v>38.83</v>
      </c>
      <c r="F812" s="32">
        <f>_xlfn.XLOOKUP(A:A,'Medical Examination'!A:A,'Medical Examination'!C:C)</f>
        <v>11.86</v>
      </c>
      <c r="G812" s="33" t="str">
        <f>_xlfn.XLOOKUP(A:A,'Medical Examination'!A:A,'Medical Examination'!D:D)</f>
        <v>No</v>
      </c>
      <c r="H812" s="33" t="str">
        <f>_xlfn.XLOOKUP(A:A,'Medical Examination'!A:A,'Medical Examination'!E:E)</f>
        <v>No</v>
      </c>
      <c r="I812" s="33" t="str">
        <f>_xlfn.XLOOKUP(A:A,'Medical Examination'!A:A,'Medical Examination'!F:F)</f>
        <v>No</v>
      </c>
      <c r="J812" s="33">
        <f>_xlfn.XLOOKUP(A:A,'Medical Examination'!A:A,'Medical Examination'!G:G)</f>
        <v>0</v>
      </c>
      <c r="K812" s="33" t="str">
        <f>_xlfn.XLOOKUP(A:A,'Medical Examination'!A:A,'Medical Examination'!H:H)</f>
        <v>No</v>
      </c>
      <c r="L812" s="32" t="str">
        <f>_xlfn.XLOOKUP(A:A,'Medical Examination'!A:A,'Medical Examination'!I:I)</f>
        <v>Obesity</v>
      </c>
      <c r="M812" s="31" t="str">
        <f>_xlfn.XLOOKUP(A:A,'Medical Examination'!A:A,'Medical Examination'!J:J)</f>
        <v>Diabetic</v>
      </c>
      <c r="N812" s="34">
        <f>_xlfn.XLOOKUP(Healthcare!A:A,Table4_2[Customer ID],Table4_2[Date of Birth])</f>
        <v>22182</v>
      </c>
      <c r="O812" s="35">
        <f>_xlfn.XLOOKUP(A:A,Table4_2[Customer ID],Table4_2[Charges])</f>
        <v>12981.35</v>
      </c>
      <c r="P812" s="33" t="str">
        <f>_xlfn.XLOOKUP(A:A,Table4_2[Customer ID],Table4_2[Hospital tier])</f>
        <v>tier - 3</v>
      </c>
      <c r="Q812" s="33" t="str">
        <f>_xlfn.XLOOKUP(A:A,'Hospital details'!A:A,'Hospital details'!F:F)</f>
        <v>tier - 3</v>
      </c>
      <c r="R812" s="33" t="str">
        <f>_xlfn.XLOOKUP(Healthcare!A:A,'Hospital details'!A:A,'Hospital details'!G:G)</f>
        <v>R1013</v>
      </c>
      <c r="S812" s="36">
        <f>_xlfn.XLOOKUP(A:A,'Hospital details'!A:A,'Hospital details'!H:H)</f>
        <v>62</v>
      </c>
      <c r="T812" s="8"/>
    </row>
    <row r="813" spans="1:20" ht="18" x14ac:dyDescent="0.35">
      <c r="A813" s="37" t="s">
        <v>817</v>
      </c>
      <c r="B813" s="31" t="str" cm="1">
        <f t="array" ref="B813">_xlfn.XLOOKUP(_xlfn.SINGLE(A:A),'Customer Name'!A:A,Table14_3[[#All],[Title]])</f>
        <v>Mr</v>
      </c>
      <c r="C813" s="32" t="str" cm="1">
        <f t="array" ref="C813">_xlfn.XLOOKUP(_xlfn.SINGLE(A:A),'Customer Name'!A:A,Table14_3[[#All],[First Name]])</f>
        <v>Tom</v>
      </c>
      <c r="D813" s="32" t="str" cm="1">
        <f t="array" ref="D813">_xlfn.XLOOKUP(_xlfn.SINGLE(A:A),'Customer Name'!A:A,Table14_3[[#All],[Last Name]])</f>
        <v>Edwards</v>
      </c>
      <c r="E813" s="32">
        <f>_xlfn.XLOOKUP(A:A,'Medical Examination'!A:A,'Medical Examination'!B:B)</f>
        <v>37.4</v>
      </c>
      <c r="F813" s="32">
        <f>_xlfn.XLOOKUP(A:A,'Medical Examination'!A:A,'Medical Examination'!C:C)</f>
        <v>11.46</v>
      </c>
      <c r="G813" s="33" t="str">
        <f>_xlfn.XLOOKUP(A:A,'Medical Examination'!A:A,'Medical Examination'!D:D)</f>
        <v>No</v>
      </c>
      <c r="H813" s="33" t="str">
        <f>_xlfn.XLOOKUP(A:A,'Medical Examination'!A:A,'Medical Examination'!E:E)</f>
        <v>No</v>
      </c>
      <c r="I813" s="33" t="str">
        <f>_xlfn.XLOOKUP(A:A,'Medical Examination'!A:A,'Medical Examination'!F:F)</f>
        <v>No</v>
      </c>
      <c r="J813" s="33">
        <f>_xlfn.XLOOKUP(A:A,'Medical Examination'!A:A,'Medical Examination'!G:G)</f>
        <v>0</v>
      </c>
      <c r="K813" s="33" t="str">
        <f>_xlfn.XLOOKUP(A:A,'Medical Examination'!A:A,'Medical Examination'!H:H)</f>
        <v>No</v>
      </c>
      <c r="L813" s="32" t="str">
        <f>_xlfn.XLOOKUP(A:A,'Medical Examination'!A:A,'Medical Examination'!I:I)</f>
        <v>Obesity</v>
      </c>
      <c r="M813" s="31" t="str">
        <f>_xlfn.XLOOKUP(A:A,'Medical Examination'!A:A,'Medical Examination'!J:J)</f>
        <v>Diabetic</v>
      </c>
      <c r="N813" s="34">
        <f>_xlfn.XLOOKUP(Healthcare!A:A,Table4_2[Customer ID],Table4_2[Date of Birth])</f>
        <v>22089</v>
      </c>
      <c r="O813" s="35">
        <f>_xlfn.XLOOKUP(A:A,Table4_2[Customer ID],Table4_2[Charges])</f>
        <v>12979.36</v>
      </c>
      <c r="P813" s="33" t="str">
        <f>_xlfn.XLOOKUP(A:A,Table4_2[Customer ID],Table4_2[Hospital tier])</f>
        <v>tier - 3</v>
      </c>
      <c r="Q813" s="33" t="str">
        <f>_xlfn.XLOOKUP(A:A,'Hospital details'!A:A,'Hospital details'!F:F)</f>
        <v>tier - 1</v>
      </c>
      <c r="R813" s="33" t="str">
        <f>_xlfn.XLOOKUP(Healthcare!A:A,'Hospital details'!A:A,'Hospital details'!G:G)</f>
        <v>R1011</v>
      </c>
      <c r="S813" s="36">
        <f>_xlfn.XLOOKUP(A:A,'Hospital details'!A:A,'Hospital details'!H:H)</f>
        <v>62</v>
      </c>
      <c r="T813" s="8"/>
    </row>
    <row r="814" spans="1:20" ht="18" x14ac:dyDescent="0.35">
      <c r="A814" s="37" t="s">
        <v>818</v>
      </c>
      <c r="B814" s="31" t="str" cm="1">
        <f t="array" ref="B814">_xlfn.XLOOKUP(_xlfn.SINGLE(A:A),'Customer Name'!A:A,Table14_3[[#All],[Title]])</f>
        <v>Ms</v>
      </c>
      <c r="C814" s="32" t="str" cm="1">
        <f t="array" ref="C814">_xlfn.XLOOKUP(_xlfn.SINGLE(A:A),'Customer Name'!A:A,Table14_3[[#All],[First Name]])</f>
        <v>Jonathan</v>
      </c>
      <c r="D814" s="32" t="str" cm="1">
        <f t="array" ref="D814">_xlfn.XLOOKUP(_xlfn.SINGLE(A:A),'Customer Name'!A:A,Table14_3[[#All],[Last Name]])</f>
        <v>Pinney</v>
      </c>
      <c r="E814" s="32">
        <f>_xlfn.XLOOKUP(A:A,'Medical Examination'!A:A,'Medical Examination'!B:B)</f>
        <v>21.4</v>
      </c>
      <c r="F814" s="32">
        <f>_xlfn.XLOOKUP(A:A,'Medical Examination'!A:A,'Medical Examination'!C:C)</f>
        <v>9.0299999999999994</v>
      </c>
      <c r="G814" s="33" t="str">
        <f>_xlfn.XLOOKUP(A:A,'Medical Examination'!A:A,'Medical Examination'!D:D)</f>
        <v>No</v>
      </c>
      <c r="H814" s="33" t="str">
        <f>_xlfn.XLOOKUP(A:A,'Medical Examination'!A:A,'Medical Examination'!E:E)</f>
        <v>No</v>
      </c>
      <c r="I814" s="33" t="str">
        <f>_xlfn.XLOOKUP(A:A,'Medical Examination'!A:A,'Medical Examination'!F:F)</f>
        <v>No</v>
      </c>
      <c r="J814" s="33">
        <f>_xlfn.XLOOKUP(A:A,'Medical Examination'!A:A,'Medical Examination'!G:G)</f>
        <v>0</v>
      </c>
      <c r="K814" s="33" t="str">
        <f>_xlfn.XLOOKUP(A:A,'Medical Examination'!A:A,'Medical Examination'!H:H)</f>
        <v>No</v>
      </c>
      <c r="L814" s="32" t="str">
        <f>_xlfn.XLOOKUP(A:A,'Medical Examination'!A:A,'Medical Examination'!I:I)</f>
        <v>Normal Weight</v>
      </c>
      <c r="M814" s="31" t="str">
        <f>_xlfn.XLOOKUP(A:A,'Medical Examination'!A:A,'Medical Examination'!J:J)</f>
        <v>Diabetic</v>
      </c>
      <c r="N814" s="34">
        <f>_xlfn.XLOOKUP(Healthcare!A:A,Table4_2[Customer ID],Table4_2[Date of Birth])</f>
        <v>22224</v>
      </c>
      <c r="O814" s="35">
        <f>_xlfn.XLOOKUP(A:A,Table4_2[Customer ID],Table4_2[Charges])</f>
        <v>12957.12</v>
      </c>
      <c r="P814" s="33" t="str">
        <f>_xlfn.XLOOKUP(A:A,Table4_2[Customer ID],Table4_2[Hospital tier])</f>
        <v>tier - 3</v>
      </c>
      <c r="Q814" s="33" t="str">
        <f>_xlfn.XLOOKUP(A:A,'Hospital details'!A:A,'Hospital details'!F:F)</f>
        <v>tier - 1</v>
      </c>
      <c r="R814" s="33" t="str">
        <f>_xlfn.XLOOKUP(Healthcare!A:A,'Hospital details'!A:A,'Hospital details'!G:G)</f>
        <v>R1011</v>
      </c>
      <c r="S814" s="36">
        <f>_xlfn.XLOOKUP(A:A,'Hospital details'!A:A,'Hospital details'!H:H)</f>
        <v>62</v>
      </c>
      <c r="T814" s="8"/>
    </row>
    <row r="815" spans="1:20" ht="18" x14ac:dyDescent="0.35">
      <c r="A815" s="37" t="s">
        <v>819</v>
      </c>
      <c r="B815" s="31" t="str" cm="1">
        <f t="array" ref="B815">_xlfn.XLOOKUP(_xlfn.SINGLE(A:A),'Customer Name'!A:A,Table14_3[[#All],[Title]])</f>
        <v>Mr</v>
      </c>
      <c r="C815" s="32" t="str" cm="1">
        <f t="array" ref="C815">_xlfn.XLOOKUP(_xlfn.SINGLE(A:A),'Customer Name'!A:A,Table14_3[[#All],[First Name]])</f>
        <v>Wayne A</v>
      </c>
      <c r="D815" s="32" t="str" cm="1">
        <f t="array" ref="D815">_xlfn.XLOOKUP(_xlfn.SINGLE(A:A),'Customer Name'!A:A,Table14_3[[#All],[Last Name]])</f>
        <v>Levy</v>
      </c>
      <c r="E815" s="32">
        <f>_xlfn.XLOOKUP(A:A,'Medical Examination'!A:A,'Medical Examination'!B:B)</f>
        <v>38.380000000000003</v>
      </c>
      <c r="F815" s="32">
        <f>_xlfn.XLOOKUP(A:A,'Medical Examination'!A:A,'Medical Examination'!C:C)</f>
        <v>8.26</v>
      </c>
      <c r="G815" s="33" t="str">
        <f>_xlfn.XLOOKUP(A:A,'Medical Examination'!A:A,'Medical Examination'!D:D)</f>
        <v>yes</v>
      </c>
      <c r="H815" s="33" t="str">
        <f>_xlfn.XLOOKUP(A:A,'Medical Examination'!A:A,'Medical Examination'!E:E)</f>
        <v>No</v>
      </c>
      <c r="I815" s="33" t="str">
        <f>_xlfn.XLOOKUP(A:A,'Medical Examination'!A:A,'Medical Examination'!F:F)</f>
        <v>No</v>
      </c>
      <c r="J815" s="33">
        <f>_xlfn.XLOOKUP(A:A,'Medical Examination'!A:A,'Medical Examination'!G:G)</f>
        <v>2</v>
      </c>
      <c r="K815" s="33" t="str">
        <f>_xlfn.XLOOKUP(A:A,'Medical Examination'!A:A,'Medical Examination'!H:H)</f>
        <v>No</v>
      </c>
      <c r="L815" s="32" t="str">
        <f>_xlfn.XLOOKUP(A:A,'Medical Examination'!A:A,'Medical Examination'!I:I)</f>
        <v>Obesity</v>
      </c>
      <c r="M815" s="31" t="str">
        <f>_xlfn.XLOOKUP(A:A,'Medical Examination'!A:A,'Medical Examination'!J:J)</f>
        <v>Diabetic</v>
      </c>
      <c r="N815" s="34">
        <f>_xlfn.XLOOKUP(Healthcare!A:A,Table4_2[Customer ID],Table4_2[Date of Birth])</f>
        <v>22513</v>
      </c>
      <c r="O815" s="35">
        <f>_xlfn.XLOOKUP(A:A,Table4_2[Customer ID],Table4_2[Charges])</f>
        <v>12950.07</v>
      </c>
      <c r="P815" s="33" t="str">
        <f>_xlfn.XLOOKUP(A:A,Table4_2[Customer ID],Table4_2[Hospital tier])</f>
        <v>tier - 3</v>
      </c>
      <c r="Q815" s="33" t="str">
        <f>_xlfn.XLOOKUP(A:A,'Hospital details'!A:A,'Hospital details'!F:F)</f>
        <v>tier - 1</v>
      </c>
      <c r="R815" s="33" t="str">
        <f>_xlfn.XLOOKUP(Healthcare!A:A,'Hospital details'!A:A,'Hospital details'!G:G)</f>
        <v>R1012</v>
      </c>
      <c r="S815" s="36">
        <f>_xlfn.XLOOKUP(A:A,'Hospital details'!A:A,'Hospital details'!H:H)</f>
        <v>61</v>
      </c>
      <c r="T815" s="8"/>
    </row>
    <row r="816" spans="1:20" ht="18" x14ac:dyDescent="0.35">
      <c r="A816" s="37" t="s">
        <v>820</v>
      </c>
      <c r="B816" s="31" t="str" cm="1">
        <f t="array" ref="B816">_xlfn.XLOOKUP(_xlfn.SINGLE(A:A),'Customer Name'!A:A,Table14_3[[#All],[Title]])</f>
        <v>Mr</v>
      </c>
      <c r="C816" s="32" t="str" cm="1">
        <f t="array" ref="C816">_xlfn.XLOOKUP(_xlfn.SINGLE(A:A),'Customer Name'!A:A,Table14_3[[#All],[First Name]])</f>
        <v>Nobuyori</v>
      </c>
      <c r="D816" s="32" t="str" cm="1">
        <f t="array" ref="D816">_xlfn.XLOOKUP(_xlfn.SINGLE(A:A),'Customer Name'!A:A,Table14_3[[#All],[Last Name]])</f>
        <v>Takeda</v>
      </c>
      <c r="E816" s="32">
        <f>_xlfn.XLOOKUP(A:A,'Medical Examination'!A:A,'Medical Examination'!B:B)</f>
        <v>33.659999999999997</v>
      </c>
      <c r="F816" s="32">
        <f>_xlfn.XLOOKUP(A:A,'Medical Examination'!A:A,'Medical Examination'!C:C)</f>
        <v>5.42</v>
      </c>
      <c r="G816" s="33" t="str">
        <f>_xlfn.XLOOKUP(A:A,'Medical Examination'!A:A,'Medical Examination'!D:D)</f>
        <v>yes</v>
      </c>
      <c r="H816" s="33" t="str">
        <f>_xlfn.XLOOKUP(A:A,'Medical Examination'!A:A,'Medical Examination'!E:E)</f>
        <v>No</v>
      </c>
      <c r="I816" s="33" t="str">
        <f>_xlfn.XLOOKUP(A:A,'Medical Examination'!A:A,'Medical Examination'!F:F)</f>
        <v>No</v>
      </c>
      <c r="J816" s="33">
        <f>_xlfn.XLOOKUP(A:A,'Medical Examination'!A:A,'Medical Examination'!G:G)</f>
        <v>2</v>
      </c>
      <c r="K816" s="33" t="str">
        <f>_xlfn.XLOOKUP(A:A,'Medical Examination'!A:A,'Medical Examination'!H:H)</f>
        <v>No</v>
      </c>
      <c r="L816" s="32" t="str">
        <f>_xlfn.XLOOKUP(A:A,'Medical Examination'!A:A,'Medical Examination'!I:I)</f>
        <v>Obesity</v>
      </c>
      <c r="M816" s="31" t="str">
        <f>_xlfn.XLOOKUP(A:A,'Medical Examination'!A:A,'Medical Examination'!J:J)</f>
        <v>Normal</v>
      </c>
      <c r="N816" s="34">
        <f>_xlfn.XLOOKUP(Healthcare!A:A,Table4_2[Customer ID],Table4_2[Date of Birth])</f>
        <v>24463</v>
      </c>
      <c r="O816" s="35">
        <f>_xlfn.XLOOKUP(A:A,Table4_2[Customer ID],Table4_2[Charges])</f>
        <v>12949.16</v>
      </c>
      <c r="P816" s="33" t="str">
        <f>_xlfn.XLOOKUP(A:A,Table4_2[Customer ID],Table4_2[Hospital tier])</f>
        <v>tier - 3</v>
      </c>
      <c r="Q816" s="33" t="str">
        <f>_xlfn.XLOOKUP(A:A,'Hospital details'!A:A,'Hospital details'!F:F)</f>
        <v>tier - 3</v>
      </c>
      <c r="R816" s="33" t="str">
        <f>_xlfn.XLOOKUP(Healthcare!A:A,'Hospital details'!A:A,'Hospital details'!G:G)</f>
        <v>R1013</v>
      </c>
      <c r="S816" s="36">
        <f>_xlfn.XLOOKUP(A:A,'Hospital details'!A:A,'Hospital details'!H:H)</f>
        <v>56</v>
      </c>
      <c r="T816" s="8"/>
    </row>
    <row r="817" spans="1:20" ht="18" x14ac:dyDescent="0.35">
      <c r="A817" s="37" t="s">
        <v>821</v>
      </c>
      <c r="B817" s="31" t="str" cm="1">
        <f t="array" ref="B817">_xlfn.XLOOKUP(_xlfn.SINGLE(A:A),'Customer Name'!A:A,Table14_3[[#All],[Title]])</f>
        <v>Ms</v>
      </c>
      <c r="C817" s="32" t="str" cm="1">
        <f t="array" ref="C817">_xlfn.XLOOKUP(_xlfn.SINGLE(A:A),'Customer Name'!A:A,Table14_3[[#All],[First Name]])</f>
        <v>Rich</v>
      </c>
      <c r="D817" s="32" t="str" cm="1">
        <f t="array" ref="D817">_xlfn.XLOOKUP(_xlfn.SINGLE(A:A),'Customer Name'!A:A,Table14_3[[#All],[Last Name]])</f>
        <v>Burke</v>
      </c>
      <c r="E817" s="32">
        <f>_xlfn.XLOOKUP(A:A,'Medical Examination'!A:A,'Medical Examination'!B:B)</f>
        <v>31.79</v>
      </c>
      <c r="F817" s="32">
        <f>_xlfn.XLOOKUP(A:A,'Medical Examination'!A:A,'Medical Examination'!C:C)</f>
        <v>11.33</v>
      </c>
      <c r="G817" s="33" t="str">
        <f>_xlfn.XLOOKUP(A:A,'Medical Examination'!A:A,'Medical Examination'!D:D)</f>
        <v>yes</v>
      </c>
      <c r="H817" s="33" t="str">
        <f>_xlfn.XLOOKUP(A:A,'Medical Examination'!A:A,'Medical Examination'!E:E)</f>
        <v>No</v>
      </c>
      <c r="I817" s="33" t="str">
        <f>_xlfn.XLOOKUP(A:A,'Medical Examination'!A:A,'Medical Examination'!F:F)</f>
        <v>Yes</v>
      </c>
      <c r="J817" s="33">
        <f>_xlfn.XLOOKUP(A:A,'Medical Examination'!A:A,'Medical Examination'!G:G)</f>
        <v>1</v>
      </c>
      <c r="K817" s="33" t="str">
        <f>_xlfn.XLOOKUP(A:A,'Medical Examination'!A:A,'Medical Examination'!H:H)</f>
        <v>No</v>
      </c>
      <c r="L817" s="32" t="str">
        <f>_xlfn.XLOOKUP(A:A,'Medical Examination'!A:A,'Medical Examination'!I:I)</f>
        <v>Obesity</v>
      </c>
      <c r="M817" s="31" t="str">
        <f>_xlfn.XLOOKUP(A:A,'Medical Examination'!A:A,'Medical Examination'!J:J)</f>
        <v>Diabetic</v>
      </c>
      <c r="N817" s="34">
        <f>_xlfn.XLOOKUP(Healthcare!A:A,Table4_2[Customer ID],Table4_2[Date of Birth])</f>
        <v>23237</v>
      </c>
      <c r="O817" s="35">
        <f>_xlfn.XLOOKUP(A:A,Table4_2[Customer ID],Table4_2[Charges])</f>
        <v>12928.79</v>
      </c>
      <c r="P817" s="33" t="str">
        <f>_xlfn.XLOOKUP(A:A,Table4_2[Customer ID],Table4_2[Hospital tier])</f>
        <v>tier - 3</v>
      </c>
      <c r="Q817" s="33" t="str">
        <f>_xlfn.XLOOKUP(A:A,'Hospital details'!A:A,'Hospital details'!F:F)</f>
        <v>tier - 2</v>
      </c>
      <c r="R817" s="33" t="str">
        <f>_xlfn.XLOOKUP(Healthcare!A:A,'Hospital details'!A:A,'Hospital details'!G:G)</f>
        <v>R1013</v>
      </c>
      <c r="S817" s="36">
        <f>_xlfn.XLOOKUP(A:A,'Hospital details'!A:A,'Hospital details'!H:H)</f>
        <v>59</v>
      </c>
      <c r="T817" s="8"/>
    </row>
    <row r="818" spans="1:20" ht="18" x14ac:dyDescent="0.35">
      <c r="A818" s="37" t="s">
        <v>822</v>
      </c>
      <c r="B818" s="31" t="str" cm="1">
        <f t="array" ref="B818">_xlfn.XLOOKUP(_xlfn.SINGLE(A:A),'Customer Name'!A:A,Table14_3[[#All],[Title]])</f>
        <v>Mr</v>
      </c>
      <c r="C818" s="32" t="str" cm="1">
        <f t="array" ref="C818">_xlfn.XLOOKUP(_xlfn.SINGLE(A:A),'Customer Name'!A:A,Table14_3[[#All],[First Name]])</f>
        <v>Marcos S</v>
      </c>
      <c r="D818" s="32" t="str" cm="1">
        <f t="array" ref="D818">_xlfn.XLOOKUP(_xlfn.SINGLE(A:A),'Customer Name'!A:A,Table14_3[[#All],[Last Name]])</f>
        <v>Duarte</v>
      </c>
      <c r="E818" s="32">
        <f>_xlfn.XLOOKUP(A:A,'Medical Examination'!A:A,'Medical Examination'!B:B)</f>
        <v>29.7</v>
      </c>
      <c r="F818" s="32">
        <f>_xlfn.XLOOKUP(A:A,'Medical Examination'!A:A,'Medical Examination'!C:C)</f>
        <v>7.69</v>
      </c>
      <c r="G818" s="33" t="str">
        <f>_xlfn.XLOOKUP(A:A,'Medical Examination'!A:A,'Medical Examination'!D:D)</f>
        <v>yes</v>
      </c>
      <c r="H818" s="33" t="str">
        <f>_xlfn.XLOOKUP(A:A,'Medical Examination'!A:A,'Medical Examination'!E:E)</f>
        <v>No</v>
      </c>
      <c r="I818" s="33" t="str">
        <f>_xlfn.XLOOKUP(A:A,'Medical Examination'!A:A,'Medical Examination'!F:F)</f>
        <v>Yes</v>
      </c>
      <c r="J818" s="33">
        <f>_xlfn.XLOOKUP(A:A,'Medical Examination'!A:A,'Medical Examination'!G:G)</f>
        <v>1</v>
      </c>
      <c r="K818" s="33" t="str">
        <f>_xlfn.XLOOKUP(A:A,'Medical Examination'!A:A,'Medical Examination'!H:H)</f>
        <v>No</v>
      </c>
      <c r="L818" s="32" t="str">
        <f>_xlfn.XLOOKUP(A:A,'Medical Examination'!A:A,'Medical Examination'!I:I)</f>
        <v>Overweight</v>
      </c>
      <c r="M818" s="31" t="str">
        <f>_xlfn.XLOOKUP(A:A,'Medical Examination'!A:A,'Medical Examination'!J:J)</f>
        <v>Diabetic</v>
      </c>
      <c r="N818" s="34">
        <f>_xlfn.XLOOKUP(Healthcare!A:A,Table4_2[Customer ID],Table4_2[Date of Birth])</f>
        <v>23255</v>
      </c>
      <c r="O818" s="35">
        <f>_xlfn.XLOOKUP(A:A,Table4_2[Customer ID],Table4_2[Charges])</f>
        <v>12925.89</v>
      </c>
      <c r="P818" s="33" t="str">
        <f>_xlfn.XLOOKUP(A:A,Table4_2[Customer ID],Table4_2[Hospital tier])</f>
        <v>tier - 3</v>
      </c>
      <c r="Q818" s="33" t="str">
        <f>_xlfn.XLOOKUP(A:A,'Hospital details'!A:A,'Hospital details'!F:F)</f>
        <v>tier - 2</v>
      </c>
      <c r="R818" s="33" t="str">
        <f>_xlfn.XLOOKUP(Healthcare!A:A,'Hospital details'!A:A,'Hospital details'!G:G)</f>
        <v>R1013</v>
      </c>
      <c r="S818" s="36">
        <f>_xlfn.XLOOKUP(A:A,'Hospital details'!A:A,'Hospital details'!H:H)</f>
        <v>59</v>
      </c>
      <c r="T818" s="8"/>
    </row>
    <row r="819" spans="1:20" ht="18" x14ac:dyDescent="0.35">
      <c r="A819" s="37" t="s">
        <v>823</v>
      </c>
      <c r="B819" s="31" t="str" cm="1">
        <f t="array" ref="B819">_xlfn.XLOOKUP(_xlfn.SINGLE(A:A),'Customer Name'!A:A,Table14_3[[#All],[Title]])</f>
        <v>Mr</v>
      </c>
      <c r="C819" s="32" t="str" cm="1">
        <f t="array" ref="C819">_xlfn.XLOOKUP(_xlfn.SINGLE(A:A),'Customer Name'!A:A,Table14_3[[#All],[First Name]])</f>
        <v>Dave</v>
      </c>
      <c r="D819" s="32" t="str" cm="1">
        <f t="array" ref="D819">_xlfn.XLOOKUP(_xlfn.SINGLE(A:A),'Customer Name'!A:A,Table14_3[[#All],[Last Name]])</f>
        <v>Clark</v>
      </c>
      <c r="E819" s="32">
        <f>_xlfn.XLOOKUP(A:A,'Medical Examination'!A:A,'Medical Examination'!B:B)</f>
        <v>25.46</v>
      </c>
      <c r="F819" s="32">
        <f>_xlfn.XLOOKUP(A:A,'Medical Examination'!A:A,'Medical Examination'!C:C)</f>
        <v>8.77</v>
      </c>
      <c r="G819" s="33" t="str">
        <f>_xlfn.XLOOKUP(A:A,'Medical Examination'!A:A,'Medical Examination'!D:D)</f>
        <v>yes</v>
      </c>
      <c r="H819" s="33" t="str">
        <f>_xlfn.XLOOKUP(A:A,'Medical Examination'!A:A,'Medical Examination'!E:E)</f>
        <v>No</v>
      </c>
      <c r="I819" s="33" t="str">
        <f>_xlfn.XLOOKUP(A:A,'Medical Examination'!A:A,'Medical Examination'!F:F)</f>
        <v>Yes</v>
      </c>
      <c r="J819" s="33">
        <f>_xlfn.XLOOKUP(A:A,'Medical Examination'!A:A,'Medical Examination'!G:G)</f>
        <v>1</v>
      </c>
      <c r="K819" s="33" t="str">
        <f>_xlfn.XLOOKUP(A:A,'Medical Examination'!A:A,'Medical Examination'!H:H)</f>
        <v>No</v>
      </c>
      <c r="L819" s="32" t="str">
        <f>_xlfn.XLOOKUP(A:A,'Medical Examination'!A:A,'Medical Examination'!I:I)</f>
        <v>Overweight</v>
      </c>
      <c r="M819" s="31" t="str">
        <f>_xlfn.XLOOKUP(A:A,'Medical Examination'!A:A,'Medical Examination'!J:J)</f>
        <v>Diabetic</v>
      </c>
      <c r="N819" s="34">
        <f>_xlfn.XLOOKUP(Healthcare!A:A,Table4_2[Customer ID],Table4_2[Date of Birth])</f>
        <v>23239</v>
      </c>
      <c r="O819" s="35">
        <f>_xlfn.XLOOKUP(A:A,Table4_2[Customer ID],Table4_2[Charges])</f>
        <v>12913.99</v>
      </c>
      <c r="P819" s="33" t="str">
        <f>_xlfn.XLOOKUP(A:A,Table4_2[Customer ID],Table4_2[Hospital tier])</f>
        <v>tier - 3</v>
      </c>
      <c r="Q819" s="33" t="str">
        <f>_xlfn.XLOOKUP(A:A,'Hospital details'!A:A,'Hospital details'!F:F)</f>
        <v>tier - 2</v>
      </c>
      <c r="R819" s="33" t="str">
        <f>_xlfn.XLOOKUP(Healthcare!A:A,'Hospital details'!A:A,'Hospital details'!G:G)</f>
        <v>R1016</v>
      </c>
      <c r="S819" s="36">
        <f>_xlfn.XLOOKUP(A:A,'Hospital details'!A:A,'Hospital details'!H:H)</f>
        <v>59</v>
      </c>
      <c r="T819" s="8"/>
    </row>
    <row r="820" spans="1:20" ht="18" x14ac:dyDescent="0.35">
      <c r="A820" s="37" t="s">
        <v>824</v>
      </c>
      <c r="B820" s="31" t="str" cm="1">
        <f t="array" ref="B820">_xlfn.XLOOKUP(_xlfn.SINGLE(A:A),'Customer Name'!A:A,Table14_3[[#All],[Title]])</f>
        <v>Ms</v>
      </c>
      <c r="C820" s="32" t="str" cm="1">
        <f t="array" ref="C820">_xlfn.XLOOKUP(_xlfn.SINGLE(A:A),'Customer Name'!A:A,Table14_3[[#All],[First Name]])</f>
        <v>Andy</v>
      </c>
      <c r="D820" s="32" t="str" cm="1">
        <f t="array" ref="D820">_xlfn.XLOOKUP(_xlfn.SINGLE(A:A),'Customer Name'!A:A,Table14_3[[#All],[Last Name]])</f>
        <v>Nice</v>
      </c>
      <c r="E820" s="32">
        <f>_xlfn.XLOOKUP(A:A,'Medical Examination'!A:A,'Medical Examination'!B:B)</f>
        <v>39.14</v>
      </c>
      <c r="F820" s="32">
        <f>_xlfn.XLOOKUP(A:A,'Medical Examination'!A:A,'Medical Examination'!C:C)</f>
        <v>4.91</v>
      </c>
      <c r="G820" s="33" t="str">
        <f>_xlfn.XLOOKUP(A:A,'Medical Examination'!A:A,'Medical Examination'!D:D)</f>
        <v>No</v>
      </c>
      <c r="H820" s="33" t="str">
        <f>_xlfn.XLOOKUP(A:A,'Medical Examination'!A:A,'Medical Examination'!E:E)</f>
        <v>yes</v>
      </c>
      <c r="I820" s="33" t="str">
        <f>_xlfn.XLOOKUP(A:A,'Medical Examination'!A:A,'Medical Examination'!F:F)</f>
        <v>No</v>
      </c>
      <c r="J820" s="33">
        <f>_xlfn.XLOOKUP(A:A,'Medical Examination'!A:A,'Medical Examination'!G:G)</f>
        <v>1</v>
      </c>
      <c r="K820" s="33" t="str">
        <f>_xlfn.XLOOKUP(A:A,'Medical Examination'!A:A,'Medical Examination'!H:H)</f>
        <v>No</v>
      </c>
      <c r="L820" s="32" t="str">
        <f>_xlfn.XLOOKUP(A:A,'Medical Examination'!A:A,'Medical Examination'!I:I)</f>
        <v>Obesity</v>
      </c>
      <c r="M820" s="31" t="str">
        <f>_xlfn.XLOOKUP(A:A,'Medical Examination'!A:A,'Medical Examination'!J:J)</f>
        <v>Normal</v>
      </c>
      <c r="N820" s="34">
        <f>_xlfn.XLOOKUP(Healthcare!A:A,Table4_2[Customer ID],Table4_2[Date of Birth])</f>
        <v>38177</v>
      </c>
      <c r="O820" s="35">
        <f>_xlfn.XLOOKUP(A:A,Table4_2[Customer ID],Table4_2[Charges])</f>
        <v>12890.06</v>
      </c>
      <c r="P820" s="33" t="str">
        <f>_xlfn.XLOOKUP(A:A,Table4_2[Customer ID],Table4_2[Hospital tier])</f>
        <v>tier - 3</v>
      </c>
      <c r="Q820" s="33" t="str">
        <f>_xlfn.XLOOKUP(A:A,'Hospital details'!A:A,'Hospital details'!F:F)</f>
        <v>tier - 1</v>
      </c>
      <c r="R820" s="33" t="str">
        <f>_xlfn.XLOOKUP(Healthcare!A:A,'Hospital details'!A:A,'Hospital details'!G:G)</f>
        <v>R1019</v>
      </c>
      <c r="S820" s="36">
        <f>_xlfn.XLOOKUP(A:A,'Hospital details'!A:A,'Hospital details'!H:H)</f>
        <v>18</v>
      </c>
      <c r="T820" s="8"/>
    </row>
    <row r="821" spans="1:20" ht="18" x14ac:dyDescent="0.35">
      <c r="A821" s="37" t="s">
        <v>825</v>
      </c>
      <c r="B821" s="31" t="str" cm="1">
        <f t="array" ref="B821">_xlfn.XLOOKUP(_xlfn.SINGLE(A:A),'Customer Name'!A:A,Table14_3[[#All],[Title]])</f>
        <v>Mr</v>
      </c>
      <c r="C821" s="32" t="str" cm="1">
        <f t="array" ref="C821">_xlfn.XLOOKUP(_xlfn.SINGLE(A:A),'Customer Name'!A:A,Table14_3[[#All],[First Name]])</f>
        <v>Mary</v>
      </c>
      <c r="D821" s="32" t="str" cm="1">
        <f t="array" ref="D821">_xlfn.XLOOKUP(_xlfn.SINGLE(A:A),'Customer Name'!A:A,Table14_3[[#All],[Last Name]])</f>
        <v>Windler</v>
      </c>
      <c r="E821" s="32">
        <f>_xlfn.XLOOKUP(A:A,'Medical Examination'!A:A,'Medical Examination'!B:B)</f>
        <v>41.2</v>
      </c>
      <c r="F821" s="32">
        <f>_xlfn.XLOOKUP(A:A,'Medical Examination'!A:A,'Medical Examination'!C:C)</f>
        <v>4.95</v>
      </c>
      <c r="G821" s="33" t="str">
        <f>_xlfn.XLOOKUP(A:A,'Medical Examination'!A:A,'Medical Examination'!D:D)</f>
        <v>No</v>
      </c>
      <c r="H821" s="33" t="str">
        <f>_xlfn.XLOOKUP(A:A,'Medical Examination'!A:A,'Medical Examination'!E:E)</f>
        <v>No</v>
      </c>
      <c r="I821" s="33" t="str">
        <f>_xlfn.XLOOKUP(A:A,'Medical Examination'!A:A,'Medical Examination'!F:F)</f>
        <v>No</v>
      </c>
      <c r="J821" s="33">
        <f>_xlfn.XLOOKUP(A:A,'Medical Examination'!A:A,'Medical Examination'!G:G)</f>
        <v>1</v>
      </c>
      <c r="K821" s="33" t="str">
        <f>_xlfn.XLOOKUP(A:A,'Medical Examination'!A:A,'Medical Examination'!H:H)</f>
        <v>No</v>
      </c>
      <c r="L821" s="32" t="str">
        <f>_xlfn.XLOOKUP(A:A,'Medical Examination'!A:A,'Medical Examination'!I:I)</f>
        <v>Obesity</v>
      </c>
      <c r="M821" s="31" t="str">
        <f>_xlfn.XLOOKUP(A:A,'Medical Examination'!A:A,'Medical Examination'!J:J)</f>
        <v>Normal</v>
      </c>
      <c r="N821" s="34">
        <f>_xlfn.XLOOKUP(Healthcare!A:A,Table4_2[Customer ID],Table4_2[Date of Birth])</f>
        <v>30900</v>
      </c>
      <c r="O821" s="35">
        <f>_xlfn.XLOOKUP(A:A,Table4_2[Customer ID],Table4_2[Charges])</f>
        <v>12870.31</v>
      </c>
      <c r="P821" s="33" t="str">
        <f>_xlfn.XLOOKUP(A:A,Table4_2[Customer ID],Table4_2[Hospital tier])</f>
        <v>tier - 3</v>
      </c>
      <c r="Q821" s="33" t="str">
        <f>_xlfn.XLOOKUP(A:A,'Hospital details'!A:A,'Hospital details'!F:F)</f>
        <v>tier - 3</v>
      </c>
      <c r="R821" s="33" t="str">
        <f>_xlfn.XLOOKUP(Healthcare!A:A,'Hospital details'!A:A,'Hospital details'!G:G)</f>
        <v>R1012</v>
      </c>
      <c r="S821" s="36">
        <f>_xlfn.XLOOKUP(A:A,'Hospital details'!A:A,'Hospital details'!H:H)</f>
        <v>38</v>
      </c>
      <c r="T821" s="8"/>
    </row>
    <row r="822" spans="1:20" ht="18" x14ac:dyDescent="0.35">
      <c r="A822" s="37" t="s">
        <v>826</v>
      </c>
      <c r="B822" s="31" t="str" cm="1">
        <f t="array" ref="B822">_xlfn.XLOOKUP(_xlfn.SINGLE(A:A),'Customer Name'!A:A,Table14_3[[#All],[Title]])</f>
        <v>Ms</v>
      </c>
      <c r="C822" s="32" t="str" cm="1">
        <f t="array" ref="C822">_xlfn.XLOOKUP(_xlfn.SINGLE(A:A),'Customer Name'!A:A,Table14_3[[#All],[First Name]])</f>
        <v>Marcus B</v>
      </c>
      <c r="D822" s="32" t="str" cm="1">
        <f t="array" ref="D822">_xlfn.XLOOKUP(_xlfn.SINGLE(A:A),'Customer Name'!A:A,Table14_3[[#All],[Last Name]])</f>
        <v>Jones</v>
      </c>
      <c r="E822" s="32">
        <f>_xlfn.XLOOKUP(A:A,'Medical Examination'!A:A,'Medical Examination'!B:B)</f>
        <v>28.81</v>
      </c>
      <c r="F822" s="32">
        <f>_xlfn.XLOOKUP(A:A,'Medical Examination'!A:A,'Medical Examination'!C:C)</f>
        <v>10.8</v>
      </c>
      <c r="G822" s="33" t="str">
        <f>_xlfn.XLOOKUP(A:A,'Medical Examination'!A:A,'Medical Examination'!D:D)</f>
        <v>yes</v>
      </c>
      <c r="H822" s="33" t="str">
        <f>_xlfn.XLOOKUP(A:A,'Medical Examination'!A:A,'Medical Examination'!E:E)</f>
        <v>No</v>
      </c>
      <c r="I822" s="33" t="str">
        <f>_xlfn.XLOOKUP(A:A,'Medical Examination'!A:A,'Medical Examination'!F:F)</f>
        <v>Yes</v>
      </c>
      <c r="J822" s="33">
        <f>_xlfn.XLOOKUP(A:A,'Medical Examination'!A:A,'Medical Examination'!G:G)</f>
        <v>1</v>
      </c>
      <c r="K822" s="33" t="str">
        <f>_xlfn.XLOOKUP(A:A,'Medical Examination'!A:A,'Medical Examination'!H:H)</f>
        <v>No</v>
      </c>
      <c r="L822" s="32" t="str">
        <f>_xlfn.XLOOKUP(A:A,'Medical Examination'!A:A,'Medical Examination'!I:I)</f>
        <v>Overweight</v>
      </c>
      <c r="M822" s="31" t="str">
        <f>_xlfn.XLOOKUP(A:A,'Medical Examination'!A:A,'Medical Examination'!J:J)</f>
        <v>Diabetic</v>
      </c>
      <c r="N822" s="34">
        <f>_xlfn.XLOOKUP(Healthcare!A:A,Table4_2[Customer ID],Table4_2[Date of Birth])</f>
        <v>23281</v>
      </c>
      <c r="O822" s="35">
        <f>_xlfn.XLOOKUP(A:A,Table4_2[Customer ID],Table4_2[Charges])</f>
        <v>12856.84</v>
      </c>
      <c r="P822" s="33" t="str">
        <f>_xlfn.XLOOKUP(A:A,Table4_2[Customer ID],Table4_2[Hospital tier])</f>
        <v>tier - 3</v>
      </c>
      <c r="Q822" s="33" t="str">
        <f>_xlfn.XLOOKUP(A:A,'Hospital details'!A:A,'Hospital details'!F:F)</f>
        <v>tier - 3</v>
      </c>
      <c r="R822" s="33" t="str">
        <f>_xlfn.XLOOKUP(Healthcare!A:A,'Hospital details'!A:A,'Hospital details'!G:G)</f>
        <v>R1021</v>
      </c>
      <c r="S822" s="36">
        <f>_xlfn.XLOOKUP(A:A,'Hospital details'!A:A,'Hospital details'!H:H)</f>
        <v>59</v>
      </c>
      <c r="T822" s="8"/>
    </row>
    <row r="823" spans="1:20" ht="18" x14ac:dyDescent="0.35">
      <c r="A823" s="37" t="s">
        <v>827</v>
      </c>
      <c r="B823" s="31" t="str" cm="1">
        <f t="array" ref="B823">_xlfn.XLOOKUP(_xlfn.SINGLE(A:A),'Customer Name'!A:A,Table14_3[[#All],[Title]])</f>
        <v>Mr</v>
      </c>
      <c r="C823" s="32" t="str" cm="1">
        <f t="array" ref="C823">_xlfn.XLOOKUP(_xlfn.SINGLE(A:A),'Customer Name'!A:A,Table14_3[[#All],[First Name]])</f>
        <v>Thomas K</v>
      </c>
      <c r="D823" s="32" t="str" cm="1">
        <f t="array" ref="D823">_xlfn.XLOOKUP(_xlfn.SINGLE(A:A),'Customer Name'!A:A,Table14_3[[#All],[Last Name]])</f>
        <v>Stevenson</v>
      </c>
      <c r="E823" s="32">
        <f>_xlfn.XLOOKUP(A:A,'Medical Examination'!A:A,'Medical Examination'!B:B)</f>
        <v>37.409999999999997</v>
      </c>
      <c r="F823" s="32">
        <f>_xlfn.XLOOKUP(A:A,'Medical Examination'!A:A,'Medical Examination'!C:C)</f>
        <v>7.21</v>
      </c>
      <c r="G823" s="33" t="str">
        <f>_xlfn.XLOOKUP(A:A,'Medical Examination'!A:A,'Medical Examination'!D:D)</f>
        <v>No</v>
      </c>
      <c r="H823" s="33" t="str">
        <f>_xlfn.XLOOKUP(A:A,'Medical Examination'!A:A,'Medical Examination'!E:E)</f>
        <v>No</v>
      </c>
      <c r="I823" s="33" t="str">
        <f>_xlfn.XLOOKUP(A:A,'Medical Examination'!A:A,'Medical Examination'!F:F)</f>
        <v>No</v>
      </c>
      <c r="J823" s="33">
        <f>_xlfn.XLOOKUP(A:A,'Medical Examination'!A:A,'Medical Examination'!G:G)</f>
        <v>2</v>
      </c>
      <c r="K823" s="33" t="str">
        <f>_xlfn.XLOOKUP(A:A,'Medical Examination'!A:A,'Medical Examination'!H:H)</f>
        <v>No</v>
      </c>
      <c r="L823" s="32" t="str">
        <f>_xlfn.XLOOKUP(A:A,'Medical Examination'!A:A,'Medical Examination'!I:I)</f>
        <v>Obesity</v>
      </c>
      <c r="M823" s="31" t="str">
        <f>_xlfn.XLOOKUP(A:A,'Medical Examination'!A:A,'Medical Examination'!J:J)</f>
        <v>Diabetic</v>
      </c>
      <c r="N823" s="34">
        <f>_xlfn.XLOOKUP(Healthcare!A:A,Table4_2[Customer ID],Table4_2[Date of Birth])</f>
        <v>26929</v>
      </c>
      <c r="O823" s="35">
        <f>_xlfn.XLOOKUP(A:A,Table4_2[Customer ID],Table4_2[Charges])</f>
        <v>12852.37</v>
      </c>
      <c r="P823" s="33" t="str">
        <f>_xlfn.XLOOKUP(A:A,Table4_2[Customer ID],Table4_2[Hospital tier])</f>
        <v>tier - 3</v>
      </c>
      <c r="Q823" s="33" t="str">
        <f>_xlfn.XLOOKUP(A:A,'Hospital details'!A:A,'Hospital details'!F:F)</f>
        <v>tier - 1</v>
      </c>
      <c r="R823" s="33" t="str">
        <f>_xlfn.XLOOKUP(Healthcare!A:A,'Hospital details'!A:A,'Hospital details'!G:G)</f>
        <v>R1012</v>
      </c>
      <c r="S823" s="36">
        <f>_xlfn.XLOOKUP(A:A,'Hospital details'!A:A,'Hospital details'!H:H)</f>
        <v>49</v>
      </c>
      <c r="T823" s="8"/>
    </row>
    <row r="824" spans="1:20" ht="18" x14ac:dyDescent="0.35">
      <c r="A824" s="37" t="s">
        <v>828</v>
      </c>
      <c r="B824" s="31" t="str" cm="1">
        <f t="array" ref="B824">_xlfn.XLOOKUP(_xlfn.SINGLE(A:A),'Customer Name'!A:A,Table14_3[[#All],[Title]])</f>
        <v>Mr</v>
      </c>
      <c r="C824" s="32" t="str" cm="1">
        <f t="array" ref="C824">_xlfn.XLOOKUP(_xlfn.SINGLE(A:A),'Customer Name'!A:A,Table14_3[[#All],[First Name]])</f>
        <v>Robert</v>
      </c>
      <c r="D824" s="32" t="str" cm="1">
        <f t="array" ref="D824">_xlfn.XLOOKUP(_xlfn.SINGLE(A:A),'Customer Name'!A:A,Table14_3[[#All],[Last Name]])</f>
        <v>Humphrey</v>
      </c>
      <c r="E824" s="32">
        <f>_xlfn.XLOOKUP(A:A,'Medical Examination'!A:A,'Medical Examination'!B:B)</f>
        <v>52.54</v>
      </c>
      <c r="F824" s="32">
        <f>_xlfn.XLOOKUP(A:A,'Medical Examination'!A:A,'Medical Examination'!C:C)</f>
        <v>5.12</v>
      </c>
      <c r="G824" s="33" t="str">
        <f>_xlfn.XLOOKUP(A:A,'Medical Examination'!A:A,'Medical Examination'!D:D)</f>
        <v>No</v>
      </c>
      <c r="H824" s="33" t="str">
        <f>_xlfn.XLOOKUP(A:A,'Medical Examination'!A:A,'Medical Examination'!E:E)</f>
        <v>No</v>
      </c>
      <c r="I824" s="33" t="str">
        <f>_xlfn.XLOOKUP(A:A,'Medical Examination'!A:A,'Medical Examination'!F:F)</f>
        <v>Yes</v>
      </c>
      <c r="J824" s="33">
        <f>_xlfn.XLOOKUP(A:A,'Medical Examination'!A:A,'Medical Examination'!G:G)</f>
        <v>1</v>
      </c>
      <c r="K824" s="33" t="str">
        <f>_xlfn.XLOOKUP(A:A,'Medical Examination'!A:A,'Medical Examination'!H:H)</f>
        <v>No</v>
      </c>
      <c r="L824" s="32" t="str">
        <f>_xlfn.XLOOKUP(A:A,'Medical Examination'!A:A,'Medical Examination'!I:I)</f>
        <v>Obesity</v>
      </c>
      <c r="M824" s="31" t="str">
        <f>_xlfn.XLOOKUP(A:A,'Medical Examination'!A:A,'Medical Examination'!J:J)</f>
        <v>Normal</v>
      </c>
      <c r="N824" s="34">
        <f>_xlfn.XLOOKUP(Healthcare!A:A,Table4_2[Customer ID],Table4_2[Date of Birth])</f>
        <v>34239</v>
      </c>
      <c r="O824" s="35">
        <f>_xlfn.XLOOKUP(A:A,Table4_2[Customer ID],Table4_2[Charges])</f>
        <v>12847.24</v>
      </c>
      <c r="P824" s="33" t="str">
        <f>_xlfn.XLOOKUP(A:A,Table4_2[Customer ID],Table4_2[Hospital tier])</f>
        <v>tier - 3</v>
      </c>
      <c r="Q824" s="33" t="str">
        <f>_xlfn.XLOOKUP(A:A,'Hospital details'!A:A,'Hospital details'!F:F)</f>
        <v>tier - 2</v>
      </c>
      <c r="R824" s="33" t="str">
        <f>_xlfn.XLOOKUP(Healthcare!A:A,'Hospital details'!A:A,'Hospital details'!G:G)</f>
        <v>R1012</v>
      </c>
      <c r="S824" s="36">
        <f>_xlfn.XLOOKUP(A:A,'Hospital details'!A:A,'Hospital details'!H:H)</f>
        <v>29</v>
      </c>
      <c r="T824" s="8"/>
    </row>
    <row r="825" spans="1:20" ht="18" x14ac:dyDescent="0.35">
      <c r="A825" s="37" t="s">
        <v>829</v>
      </c>
      <c r="B825" s="31" t="str" cm="1">
        <f t="array" ref="B825">_xlfn.XLOOKUP(_xlfn.SINGLE(A:A),'Customer Name'!A:A,Table14_3[[#All],[Title]])</f>
        <v>Ms</v>
      </c>
      <c r="C825" s="32" t="str" cm="1">
        <f t="array" ref="C825">_xlfn.XLOOKUP(_xlfn.SINGLE(A:A),'Customer Name'!A:A,Table14_3[[#All],[First Name]])</f>
        <v>Geoff</v>
      </c>
      <c r="D825" s="32" t="str" cm="1">
        <f t="array" ref="D825">_xlfn.XLOOKUP(_xlfn.SINGLE(A:A),'Customer Name'!A:A,Table14_3[[#All],[Last Name]])</f>
        <v>Nelson</v>
      </c>
      <c r="E825" s="32">
        <f>_xlfn.XLOOKUP(A:A,'Medical Examination'!A:A,'Medical Examination'!B:B)</f>
        <v>17.29</v>
      </c>
      <c r="F825" s="32">
        <f>_xlfn.XLOOKUP(A:A,'Medical Examination'!A:A,'Medical Examination'!C:C)</f>
        <v>4.62</v>
      </c>
      <c r="G825" s="33" t="str">
        <f>_xlfn.XLOOKUP(A:A,'Medical Examination'!A:A,'Medical Examination'!D:D)</f>
        <v>No</v>
      </c>
      <c r="H825" s="33" t="str">
        <f>_xlfn.XLOOKUP(A:A,'Medical Examination'!A:A,'Medical Examination'!E:E)</f>
        <v>yes</v>
      </c>
      <c r="I825" s="33" t="str">
        <f>_xlfn.XLOOKUP(A:A,'Medical Examination'!A:A,'Medical Examination'!F:F)</f>
        <v>No</v>
      </c>
      <c r="J825" s="33">
        <f>_xlfn.XLOOKUP(A:A,'Medical Examination'!A:A,'Medical Examination'!G:G)</f>
        <v>1</v>
      </c>
      <c r="K825" s="33" t="str">
        <f>_xlfn.XLOOKUP(A:A,'Medical Examination'!A:A,'Medical Examination'!H:H)</f>
        <v>yes</v>
      </c>
      <c r="L825" s="32" t="str">
        <f>_xlfn.XLOOKUP(A:A,'Medical Examination'!A:A,'Medical Examination'!I:I)</f>
        <v>Under  Weight</v>
      </c>
      <c r="M825" s="31" t="str">
        <f>_xlfn.XLOOKUP(A:A,'Medical Examination'!A:A,'Medical Examination'!J:J)</f>
        <v>Normal</v>
      </c>
      <c r="N825" s="34">
        <f>_xlfn.XLOOKUP(Healthcare!A:A,Table4_2[Customer ID],Table4_2[Date of Birth])</f>
        <v>38300</v>
      </c>
      <c r="O825" s="35">
        <f>_xlfn.XLOOKUP(A:A,Table4_2[Customer ID],Table4_2[Charges])</f>
        <v>12829.46</v>
      </c>
      <c r="P825" s="33" t="str">
        <f>_xlfn.XLOOKUP(A:A,Table4_2[Customer ID],Table4_2[Hospital tier])</f>
        <v>tier - 3</v>
      </c>
      <c r="Q825" s="33" t="str">
        <f>_xlfn.XLOOKUP(A:A,'Hospital details'!A:A,'Hospital details'!F:F)</f>
        <v>tier - 3</v>
      </c>
      <c r="R825" s="33" t="str">
        <f>_xlfn.XLOOKUP(Healthcare!A:A,'Hospital details'!A:A,'Hospital details'!G:G)</f>
        <v>R1016</v>
      </c>
      <c r="S825" s="36">
        <f>_xlfn.XLOOKUP(A:A,'Hospital details'!A:A,'Hospital details'!H:H)</f>
        <v>18</v>
      </c>
      <c r="T825" s="8"/>
    </row>
    <row r="826" spans="1:20" ht="18" x14ac:dyDescent="0.35">
      <c r="A826" s="37" t="s">
        <v>830</v>
      </c>
      <c r="B826" s="31" t="str" cm="1">
        <f t="array" ref="B826">_xlfn.XLOOKUP(_xlfn.SINGLE(A:A),'Customer Name'!A:A,Table14_3[[#All],[Title]])</f>
        <v>Mr</v>
      </c>
      <c r="C826" s="32" t="str" cm="1">
        <f t="array" ref="C826">_xlfn.XLOOKUP(_xlfn.SINGLE(A:A),'Customer Name'!A:A,Table14_3[[#All],[First Name]])</f>
        <v>Chris J</v>
      </c>
      <c r="D826" s="32" t="str" cm="1">
        <f t="array" ref="D826">_xlfn.XLOOKUP(_xlfn.SINGLE(A:A),'Customer Name'!A:A,Table14_3[[#All],[Last Name]])</f>
        <v>Payne</v>
      </c>
      <c r="E826" s="32">
        <f>_xlfn.XLOOKUP(A:A,'Medical Examination'!A:A,'Medical Examination'!B:B)</f>
        <v>31.74</v>
      </c>
      <c r="F826" s="32">
        <f>_xlfn.XLOOKUP(A:A,'Medical Examination'!A:A,'Medical Examination'!C:C)</f>
        <v>7.68</v>
      </c>
      <c r="G826" s="33" t="str">
        <f>_xlfn.XLOOKUP(A:A,'Medical Examination'!A:A,'Medical Examination'!D:D)</f>
        <v>yes</v>
      </c>
      <c r="H826" s="33" t="str">
        <f>_xlfn.XLOOKUP(A:A,'Medical Examination'!A:A,'Medical Examination'!E:E)</f>
        <v>No</v>
      </c>
      <c r="I826" s="33" t="str">
        <f>_xlfn.XLOOKUP(A:A,'Medical Examination'!A:A,'Medical Examination'!F:F)</f>
        <v>No</v>
      </c>
      <c r="J826" s="33">
        <f>_xlfn.XLOOKUP(A:A,'Medical Examination'!A:A,'Medical Examination'!G:G)</f>
        <v>0</v>
      </c>
      <c r="K826" s="33" t="str">
        <f>_xlfn.XLOOKUP(A:A,'Medical Examination'!A:A,'Medical Examination'!H:H)</f>
        <v>No</v>
      </c>
      <c r="L826" s="32" t="str">
        <f>_xlfn.XLOOKUP(A:A,'Medical Examination'!A:A,'Medical Examination'!I:I)</f>
        <v>Obesity</v>
      </c>
      <c r="M826" s="31" t="str">
        <f>_xlfn.XLOOKUP(A:A,'Medical Examination'!A:A,'Medical Examination'!J:J)</f>
        <v>Diabetic</v>
      </c>
      <c r="N826" s="34">
        <f>_xlfn.XLOOKUP(Healthcare!A:A,Table4_2[Customer ID],Table4_2[Date of Birth])</f>
        <v>24740</v>
      </c>
      <c r="O826" s="35">
        <f>_xlfn.XLOOKUP(A:A,Table4_2[Customer ID],Table4_2[Charges])</f>
        <v>12823.25</v>
      </c>
      <c r="P826" s="33" t="str">
        <f>_xlfn.XLOOKUP(A:A,Table4_2[Customer ID],Table4_2[Hospital tier])</f>
        <v>tier - 3</v>
      </c>
      <c r="Q826" s="33" t="str">
        <f>_xlfn.XLOOKUP(A:A,'Hospital details'!A:A,'Hospital details'!F:F)</f>
        <v>tier - 3</v>
      </c>
      <c r="R826" s="33" t="str">
        <f>_xlfn.XLOOKUP(Healthcare!A:A,'Hospital details'!A:A,'Hospital details'!G:G)</f>
        <v>R1021</v>
      </c>
      <c r="S826" s="36">
        <f>_xlfn.XLOOKUP(A:A,'Hospital details'!A:A,'Hospital details'!H:H)</f>
        <v>55</v>
      </c>
      <c r="T826" s="8"/>
    </row>
    <row r="827" spans="1:20" ht="18" x14ac:dyDescent="0.35">
      <c r="A827" s="37" t="s">
        <v>831</v>
      </c>
      <c r="B827" s="31" t="str" cm="1">
        <f t="array" ref="B827">_xlfn.XLOOKUP(_xlfn.SINGLE(A:A),'Customer Name'!A:A,Table14_3[[#All],[Title]])</f>
        <v>Mr</v>
      </c>
      <c r="C827" s="32" t="str" cm="1">
        <f t="array" ref="C827">_xlfn.XLOOKUP(_xlfn.SINGLE(A:A),'Customer Name'!A:A,Table14_3[[#All],[First Name]])</f>
        <v>Kate A</v>
      </c>
      <c r="D827" s="32" t="str" cm="1">
        <f t="array" ref="D827">_xlfn.XLOOKUP(_xlfn.SINGLE(A:A),'Customer Name'!A:A,Table14_3[[#All],[Last Name]])</f>
        <v>Hails</v>
      </c>
      <c r="E827" s="32">
        <f>_xlfn.XLOOKUP(A:A,'Medical Examination'!A:A,'Medical Examination'!B:B)</f>
        <v>26.504999999999999</v>
      </c>
      <c r="F827" s="32">
        <f>_xlfn.XLOOKUP(A:A,'Medical Examination'!A:A,'Medical Examination'!C:C)</f>
        <v>6.79</v>
      </c>
      <c r="G827" s="33" t="str">
        <f>_xlfn.XLOOKUP(A:A,'Medical Examination'!A:A,'Medical Examination'!D:D)</f>
        <v>yes</v>
      </c>
      <c r="H827" s="33" t="str">
        <f>_xlfn.XLOOKUP(A:A,'Medical Examination'!A:A,'Medical Examination'!E:E)</f>
        <v>No</v>
      </c>
      <c r="I827" s="33" t="str">
        <f>_xlfn.XLOOKUP(A:A,'Medical Examination'!A:A,'Medical Examination'!F:F)</f>
        <v>Yes</v>
      </c>
      <c r="J827" s="33">
        <f>_xlfn.XLOOKUP(A:A,'Medical Examination'!A:A,'Medical Examination'!G:G)</f>
        <v>1</v>
      </c>
      <c r="K827" s="33" t="str">
        <f>_xlfn.XLOOKUP(A:A,'Medical Examination'!A:A,'Medical Examination'!H:H)</f>
        <v>No</v>
      </c>
      <c r="L827" s="32" t="str">
        <f>_xlfn.XLOOKUP(A:A,'Medical Examination'!A:A,'Medical Examination'!I:I)</f>
        <v>Overweight</v>
      </c>
      <c r="M827" s="31" t="str">
        <f>_xlfn.XLOOKUP(A:A,'Medical Examination'!A:A,'Medical Examination'!J:J)</f>
        <v>Diabetic</v>
      </c>
      <c r="N827" s="34">
        <f>_xlfn.XLOOKUP(Healthcare!A:A,Table4_2[Customer ID],Table4_2[Date of Birth])</f>
        <v>23212</v>
      </c>
      <c r="O827" s="35">
        <f>_xlfn.XLOOKUP(A:A,Table4_2[Customer ID],Table4_2[Charges])</f>
        <v>12815.44</v>
      </c>
      <c r="P827" s="33" t="str">
        <f>_xlfn.XLOOKUP(A:A,Table4_2[Customer ID],Table4_2[Hospital tier])</f>
        <v>tier - 3</v>
      </c>
      <c r="Q827" s="33" t="str">
        <f>_xlfn.XLOOKUP(A:A,'Hospital details'!A:A,'Hospital details'!F:F)</f>
        <v>tier - 3</v>
      </c>
      <c r="R827" s="33" t="str">
        <f>_xlfn.XLOOKUP(Healthcare!A:A,'Hospital details'!A:A,'Hospital details'!G:G)</f>
        <v>R1024</v>
      </c>
      <c r="S827" s="36">
        <f>_xlfn.XLOOKUP(A:A,'Hospital details'!A:A,'Hospital details'!H:H)</f>
        <v>59</v>
      </c>
      <c r="T827" s="8"/>
    </row>
    <row r="828" spans="1:20" ht="18" x14ac:dyDescent="0.35">
      <c r="A828" s="37" t="s">
        <v>832</v>
      </c>
      <c r="B828" s="31" t="str" cm="1">
        <f t="array" ref="B828">_xlfn.XLOOKUP(_xlfn.SINGLE(A:A),'Customer Name'!A:A,Table14_3[[#All],[Title]])</f>
        <v>Ms</v>
      </c>
      <c r="C828" s="32" t="str" cm="1">
        <f t="array" ref="C828">_xlfn.XLOOKUP(_xlfn.SINGLE(A:A),'Customer Name'!A:A,Table14_3[[#All],[First Name]])</f>
        <v>Kelli</v>
      </c>
      <c r="D828" s="32" t="str" cm="1">
        <f t="array" ref="D828">_xlfn.XLOOKUP(_xlfn.SINGLE(A:A),'Customer Name'!A:A,Table14_3[[#All],[Last Name]])</f>
        <v>Proctor</v>
      </c>
      <c r="E828" s="32">
        <f>_xlfn.XLOOKUP(A:A,'Medical Examination'!A:A,'Medical Examination'!B:B)</f>
        <v>36.479999999999997</v>
      </c>
      <c r="F828" s="32">
        <f>_xlfn.XLOOKUP(A:A,'Medical Examination'!A:A,'Medical Examination'!C:C)</f>
        <v>11.09</v>
      </c>
      <c r="G828" s="33" t="str">
        <f>_xlfn.XLOOKUP(A:A,'Medical Examination'!A:A,'Medical Examination'!D:D)</f>
        <v>No</v>
      </c>
      <c r="H828" s="33" t="str">
        <f>_xlfn.XLOOKUP(A:A,'Medical Examination'!A:A,'Medical Examination'!E:E)</f>
        <v>No</v>
      </c>
      <c r="I828" s="33" t="str">
        <f>_xlfn.XLOOKUP(A:A,'Medical Examination'!A:A,'Medical Examination'!F:F)</f>
        <v>No</v>
      </c>
      <c r="J828" s="33">
        <f>_xlfn.XLOOKUP(A:A,'Medical Examination'!A:A,'Medical Examination'!G:G)</f>
        <v>0</v>
      </c>
      <c r="K828" s="33" t="str">
        <f>_xlfn.XLOOKUP(A:A,'Medical Examination'!A:A,'Medical Examination'!H:H)</f>
        <v>No</v>
      </c>
      <c r="L828" s="32" t="str">
        <f>_xlfn.XLOOKUP(A:A,'Medical Examination'!A:A,'Medical Examination'!I:I)</f>
        <v>Obesity</v>
      </c>
      <c r="M828" s="31" t="str">
        <f>_xlfn.XLOOKUP(A:A,'Medical Examination'!A:A,'Medical Examination'!J:J)</f>
        <v>Diabetic</v>
      </c>
      <c r="N828" s="34">
        <f>_xlfn.XLOOKUP(Healthcare!A:A,Table4_2[Customer ID],Table4_2[Date of Birth])</f>
        <v>28695</v>
      </c>
      <c r="O828" s="35">
        <f>_xlfn.XLOOKUP(A:A,Table4_2[Customer ID],Table4_2[Charges])</f>
        <v>12797.21</v>
      </c>
      <c r="P828" s="33" t="str">
        <f>_xlfn.XLOOKUP(A:A,Table4_2[Customer ID],Table4_2[Hospital tier])</f>
        <v>tier - 3</v>
      </c>
      <c r="Q828" s="33" t="str">
        <f>_xlfn.XLOOKUP(A:A,'Hospital details'!A:A,'Hospital details'!F:F)</f>
        <v>tier - 1</v>
      </c>
      <c r="R828" s="33" t="str">
        <f>_xlfn.XLOOKUP(Healthcare!A:A,'Hospital details'!A:A,'Hospital details'!G:G)</f>
        <v>R1024</v>
      </c>
      <c r="S828" s="36">
        <f>_xlfn.XLOOKUP(A:A,'Hospital details'!A:A,'Hospital details'!H:H)</f>
        <v>44</v>
      </c>
      <c r="T828" s="8"/>
    </row>
    <row r="829" spans="1:20" ht="18" x14ac:dyDescent="0.35">
      <c r="A829" s="37" t="s">
        <v>833</v>
      </c>
      <c r="B829" s="31" t="str" cm="1">
        <f t="array" ref="B829">_xlfn.XLOOKUP(_xlfn.SINGLE(A:A),'Customer Name'!A:A,Table14_3[[#All],[Title]])</f>
        <v>Ms</v>
      </c>
      <c r="C829" s="32" t="str" cm="1">
        <f t="array" ref="C829">_xlfn.XLOOKUP(_xlfn.SINGLE(A:A),'Customer Name'!A:A,Table14_3[[#All],[First Name]])</f>
        <v>Maggie M</v>
      </c>
      <c r="D829" s="32" t="str" cm="1">
        <f t="array" ref="D829">_xlfn.XLOOKUP(_xlfn.SINGLE(A:A),'Customer Name'!A:A,Table14_3[[#All],[Last Name]])</f>
        <v>Ryan</v>
      </c>
      <c r="E829" s="32">
        <f>_xlfn.XLOOKUP(A:A,'Medical Examination'!A:A,'Medical Examination'!B:B)</f>
        <v>39.159999999999997</v>
      </c>
      <c r="F829" s="32">
        <f>_xlfn.XLOOKUP(A:A,'Medical Examination'!A:A,'Medical Examination'!C:C)</f>
        <v>5.24</v>
      </c>
      <c r="G829" s="33" t="str">
        <f>_xlfn.XLOOKUP(A:A,'Medical Examination'!A:A,'Medical Examination'!D:D)</f>
        <v>yes</v>
      </c>
      <c r="H829" s="33" t="str">
        <f>_xlfn.XLOOKUP(A:A,'Medical Examination'!A:A,'Medical Examination'!E:E)</f>
        <v>No</v>
      </c>
      <c r="I829" s="33" t="str">
        <f>_xlfn.XLOOKUP(A:A,'Medical Examination'!A:A,'Medical Examination'!F:F)</f>
        <v>Yes</v>
      </c>
      <c r="J829" s="33">
        <f>_xlfn.XLOOKUP(A:A,'Medical Examination'!A:A,'Medical Examination'!G:G)</f>
        <v>1</v>
      </c>
      <c r="K829" s="33" t="str">
        <f>_xlfn.XLOOKUP(A:A,'Medical Examination'!A:A,'Medical Examination'!H:H)</f>
        <v>No</v>
      </c>
      <c r="L829" s="32" t="str">
        <f>_xlfn.XLOOKUP(A:A,'Medical Examination'!A:A,'Medical Examination'!I:I)</f>
        <v>Obesity</v>
      </c>
      <c r="M829" s="31" t="str">
        <f>_xlfn.XLOOKUP(A:A,'Medical Examination'!A:A,'Medical Examination'!J:J)</f>
        <v>Normal</v>
      </c>
      <c r="N829" s="34">
        <f>_xlfn.XLOOKUP(Healthcare!A:A,Table4_2[Customer ID],Table4_2[Date of Birth])</f>
        <v>30618</v>
      </c>
      <c r="O829" s="35">
        <f>_xlfn.XLOOKUP(A:A,Table4_2[Customer ID],Table4_2[Charges])</f>
        <v>12788.18</v>
      </c>
      <c r="P829" s="33" t="str">
        <f>_xlfn.XLOOKUP(A:A,Table4_2[Customer ID],Table4_2[Hospital tier])</f>
        <v>tier - 3</v>
      </c>
      <c r="Q829" s="33" t="str">
        <f>_xlfn.XLOOKUP(A:A,'Hospital details'!A:A,'Hospital details'!F:F)</f>
        <v>tier - 1</v>
      </c>
      <c r="R829" s="33" t="str">
        <f>_xlfn.XLOOKUP(Healthcare!A:A,'Hospital details'!A:A,'Hospital details'!G:G)</f>
        <v>R1026</v>
      </c>
      <c r="S829" s="36">
        <f>_xlfn.XLOOKUP(A:A,'Hospital details'!A:A,'Hospital details'!H:H)</f>
        <v>39</v>
      </c>
      <c r="T829" s="8"/>
    </row>
    <row r="830" spans="1:20" ht="18" x14ac:dyDescent="0.35">
      <c r="A830" s="37" t="s">
        <v>834</v>
      </c>
      <c r="B830" s="31" t="str" cm="1">
        <f t="array" ref="B830">_xlfn.XLOOKUP(_xlfn.SINGLE(A:A),'Customer Name'!A:A,Table14_3[[#All],[Title]])</f>
        <v>Mr</v>
      </c>
      <c r="C830" s="32" t="str" cm="1">
        <f t="array" ref="C830">_xlfn.XLOOKUP(_xlfn.SINGLE(A:A),'Customer Name'!A:A,Table14_3[[#All],[First Name]])</f>
        <v>Michelle L</v>
      </c>
      <c r="D830" s="32" t="str" cm="1">
        <f t="array" ref="D830">_xlfn.XLOOKUP(_xlfn.SINGLE(A:A),'Customer Name'!A:A,Table14_3[[#All],[Last Name]])</f>
        <v>Watson</v>
      </c>
      <c r="E830" s="32">
        <f>_xlfn.XLOOKUP(A:A,'Medical Examination'!A:A,'Medical Examination'!B:B)</f>
        <v>28.22</v>
      </c>
      <c r="F830" s="32">
        <f>_xlfn.XLOOKUP(A:A,'Medical Examination'!A:A,'Medical Examination'!C:C)</f>
        <v>7.51</v>
      </c>
      <c r="G830" s="33" t="str">
        <f>_xlfn.XLOOKUP(A:A,'Medical Examination'!A:A,'Medical Examination'!D:D)</f>
        <v>yes</v>
      </c>
      <c r="H830" s="33" t="str">
        <f>_xlfn.XLOOKUP(A:A,'Medical Examination'!A:A,'Medical Examination'!E:E)</f>
        <v>No</v>
      </c>
      <c r="I830" s="33" t="str">
        <f>_xlfn.XLOOKUP(A:A,'Medical Examination'!A:A,'Medical Examination'!F:F)</f>
        <v>Yes</v>
      </c>
      <c r="J830" s="33">
        <f>_xlfn.XLOOKUP(A:A,'Medical Examination'!A:A,'Medical Examination'!G:G)</f>
        <v>1</v>
      </c>
      <c r="K830" s="33" t="str">
        <f>_xlfn.XLOOKUP(A:A,'Medical Examination'!A:A,'Medical Examination'!H:H)</f>
        <v>No</v>
      </c>
      <c r="L830" s="32" t="str">
        <f>_xlfn.XLOOKUP(A:A,'Medical Examination'!A:A,'Medical Examination'!I:I)</f>
        <v>Overweight</v>
      </c>
      <c r="M830" s="31" t="str">
        <f>_xlfn.XLOOKUP(A:A,'Medical Examination'!A:A,'Medical Examination'!J:J)</f>
        <v>Diabetic</v>
      </c>
      <c r="N830" s="34">
        <f>_xlfn.XLOOKUP(Healthcare!A:A,Table4_2[Customer ID],Table4_2[Date of Birth])</f>
        <v>23350</v>
      </c>
      <c r="O830" s="35">
        <f>_xlfn.XLOOKUP(A:A,Table4_2[Customer ID],Table4_2[Charges])</f>
        <v>12788.03</v>
      </c>
      <c r="P830" s="33" t="str">
        <f>_xlfn.XLOOKUP(A:A,Table4_2[Customer ID],Table4_2[Hospital tier])</f>
        <v>tier - 3</v>
      </c>
      <c r="Q830" s="33" t="str">
        <f>_xlfn.XLOOKUP(A:A,'Hospital details'!A:A,'Hospital details'!F:F)</f>
        <v>tier - 3</v>
      </c>
      <c r="R830" s="33" t="str">
        <f>_xlfn.XLOOKUP(Healthcare!A:A,'Hospital details'!A:A,'Hospital details'!G:G)</f>
        <v>R1025</v>
      </c>
      <c r="S830" s="36">
        <f>_xlfn.XLOOKUP(A:A,'Hospital details'!A:A,'Hospital details'!H:H)</f>
        <v>59</v>
      </c>
      <c r="T830" s="8"/>
    </row>
    <row r="831" spans="1:20" ht="18" x14ac:dyDescent="0.35">
      <c r="A831" s="37" t="s">
        <v>835</v>
      </c>
      <c r="B831" s="31" t="str" cm="1">
        <f t="array" ref="B831">_xlfn.XLOOKUP(_xlfn.SINGLE(A:A),'Customer Name'!A:A,Table14_3[[#All],[Title]])</f>
        <v>Mr</v>
      </c>
      <c r="C831" s="32" t="str" cm="1">
        <f t="array" ref="C831">_xlfn.XLOOKUP(_xlfn.SINGLE(A:A),'Customer Name'!A:A,Table14_3[[#All],[First Name]])</f>
        <v>Ashley K</v>
      </c>
      <c r="D831" s="32" t="str" cm="1">
        <f t="array" ref="D831">_xlfn.XLOOKUP(_xlfn.SINGLE(A:A),'Customer Name'!A:A,Table14_3[[#All],[Last Name]])</f>
        <v>Gresh</v>
      </c>
      <c r="E831" s="32">
        <f>_xlfn.XLOOKUP(A:A,'Medical Examination'!A:A,'Medical Examination'!B:B)</f>
        <v>35</v>
      </c>
      <c r="F831" s="32">
        <f>_xlfn.XLOOKUP(A:A,'Medical Examination'!A:A,'Medical Examination'!C:C)</f>
        <v>4.13</v>
      </c>
      <c r="G831" s="33" t="str">
        <f>_xlfn.XLOOKUP(A:A,'Medical Examination'!A:A,'Medical Examination'!D:D)</f>
        <v>No</v>
      </c>
      <c r="H831" s="33" t="str">
        <f>_xlfn.XLOOKUP(A:A,'Medical Examination'!A:A,'Medical Examination'!E:E)</f>
        <v>No</v>
      </c>
      <c r="I831" s="33" t="str">
        <f>_xlfn.XLOOKUP(A:A,'Medical Examination'!A:A,'Medical Examination'!F:F)</f>
        <v>No</v>
      </c>
      <c r="J831" s="33">
        <f>_xlfn.XLOOKUP(A:A,'Medical Examination'!A:A,'Medical Examination'!G:G)</f>
        <v>2</v>
      </c>
      <c r="K831" s="33" t="str">
        <f>_xlfn.XLOOKUP(A:A,'Medical Examination'!A:A,'Medical Examination'!H:H)</f>
        <v>No</v>
      </c>
      <c r="L831" s="32" t="str">
        <f>_xlfn.XLOOKUP(A:A,'Medical Examination'!A:A,'Medical Examination'!I:I)</f>
        <v>Obesity</v>
      </c>
      <c r="M831" s="31" t="str">
        <f>_xlfn.XLOOKUP(A:A,'Medical Examination'!A:A,'Medical Examination'!J:J)</f>
        <v>Normal</v>
      </c>
      <c r="N831" s="34">
        <f>_xlfn.XLOOKUP(Healthcare!A:A,Table4_2[Customer ID],Table4_2[Date of Birth])</f>
        <v>26579</v>
      </c>
      <c r="O831" s="35">
        <f>_xlfn.XLOOKUP(A:A,Table4_2[Customer ID],Table4_2[Charges])</f>
        <v>12776.05</v>
      </c>
      <c r="P831" s="33" t="str">
        <f>_xlfn.XLOOKUP(A:A,Table4_2[Customer ID],Table4_2[Hospital tier])</f>
        <v>tier - 3</v>
      </c>
      <c r="Q831" s="33" t="str">
        <f>_xlfn.XLOOKUP(A:A,'Hospital details'!A:A,'Hospital details'!F:F)</f>
        <v>tier - 3</v>
      </c>
      <c r="R831" s="33" t="str">
        <f>_xlfn.XLOOKUP(Healthcare!A:A,'Hospital details'!A:A,'Hospital details'!G:G)</f>
        <v>R1026</v>
      </c>
      <c r="S831" s="36">
        <f>_xlfn.XLOOKUP(A:A,'Hospital details'!A:A,'Hospital details'!H:H)</f>
        <v>50</v>
      </c>
      <c r="T831" s="8"/>
    </row>
    <row r="832" spans="1:20" ht="18" x14ac:dyDescent="0.35">
      <c r="A832" s="37" t="s">
        <v>836</v>
      </c>
      <c r="B832" s="31" t="str" cm="1">
        <f t="array" ref="B832">_xlfn.XLOOKUP(_xlfn.SINGLE(A:A),'Customer Name'!A:A,Table14_3[[#All],[Title]])</f>
        <v>Ms</v>
      </c>
      <c r="C832" s="32" t="str" cm="1">
        <f t="array" ref="C832">_xlfn.XLOOKUP(_xlfn.SINGLE(A:A),'Customer Name'!A:A,Table14_3[[#All],[First Name]])</f>
        <v>Michael</v>
      </c>
      <c r="D832" s="32" t="str" cm="1">
        <f t="array" ref="D832">_xlfn.XLOOKUP(_xlfn.SINGLE(A:A),'Customer Name'!A:A,Table14_3[[#All],[Last Name]])</f>
        <v>Anis</v>
      </c>
      <c r="E832" s="32">
        <f>_xlfn.XLOOKUP(A:A,'Medical Examination'!A:A,'Medical Examination'!B:B)</f>
        <v>36.24</v>
      </c>
      <c r="F832" s="32">
        <f>_xlfn.XLOOKUP(A:A,'Medical Examination'!A:A,'Medical Examination'!C:C)</f>
        <v>8.3800000000000008</v>
      </c>
      <c r="G832" s="33" t="str">
        <f>_xlfn.XLOOKUP(A:A,'Medical Examination'!A:A,'Medical Examination'!D:D)</f>
        <v>yes</v>
      </c>
      <c r="H832" s="33" t="str">
        <f>_xlfn.XLOOKUP(A:A,'Medical Examination'!A:A,'Medical Examination'!E:E)</f>
        <v>No</v>
      </c>
      <c r="I832" s="33" t="str">
        <f>_xlfn.XLOOKUP(A:A,'Medical Examination'!A:A,'Medical Examination'!F:F)</f>
        <v>No</v>
      </c>
      <c r="J832" s="33">
        <f>_xlfn.XLOOKUP(A:A,'Medical Examination'!A:A,'Medical Examination'!G:G)</f>
        <v>1</v>
      </c>
      <c r="K832" s="33" t="str">
        <f>_xlfn.XLOOKUP(A:A,'Medical Examination'!A:A,'Medical Examination'!H:H)</f>
        <v>No</v>
      </c>
      <c r="L832" s="32" t="str">
        <f>_xlfn.XLOOKUP(A:A,'Medical Examination'!A:A,'Medical Examination'!I:I)</f>
        <v>Obesity</v>
      </c>
      <c r="M832" s="31" t="str">
        <f>_xlfn.XLOOKUP(A:A,'Medical Examination'!A:A,'Medical Examination'!J:J)</f>
        <v>Diabetic</v>
      </c>
      <c r="N832" s="34">
        <f>_xlfn.XLOOKUP(Healthcare!A:A,Table4_2[Customer ID],Table4_2[Date of Birth])</f>
        <v>27662</v>
      </c>
      <c r="O832" s="35">
        <f>_xlfn.XLOOKUP(A:A,Table4_2[Customer ID],Table4_2[Charges])</f>
        <v>12770.27</v>
      </c>
      <c r="P832" s="33" t="str">
        <f>_xlfn.XLOOKUP(A:A,Table4_2[Customer ID],Table4_2[Hospital tier])</f>
        <v>tier - 3</v>
      </c>
      <c r="Q832" s="33" t="str">
        <f>_xlfn.XLOOKUP(A:A,'Hospital details'!A:A,'Hospital details'!F:F)</f>
        <v>tier - 3</v>
      </c>
      <c r="R832" s="33" t="str">
        <f>_xlfn.XLOOKUP(Healthcare!A:A,'Hospital details'!A:A,'Hospital details'!G:G)</f>
        <v>R1021</v>
      </c>
      <c r="S832" s="36">
        <f>_xlfn.XLOOKUP(A:A,'Hospital details'!A:A,'Hospital details'!H:H)</f>
        <v>47</v>
      </c>
      <c r="T832" s="8"/>
    </row>
    <row r="833" spans="1:20" ht="18" x14ac:dyDescent="0.35">
      <c r="A833" s="37" t="s">
        <v>837</v>
      </c>
      <c r="B833" s="31" t="str" cm="1">
        <f t="array" ref="B833">_xlfn.XLOOKUP(_xlfn.SINGLE(A:A),'Customer Name'!A:A,Table14_3[[#All],[Title]])</f>
        <v>Mr</v>
      </c>
      <c r="C833" s="32" t="str" cm="1">
        <f t="array" ref="C833">_xlfn.XLOOKUP(_xlfn.SINGLE(A:A),'Customer Name'!A:A,Table14_3[[#All],[First Name]])</f>
        <v>Ryan K</v>
      </c>
      <c r="D833" s="32" t="str" cm="1">
        <f t="array" ref="D833">_xlfn.XLOOKUP(_xlfn.SINGLE(A:A),'Customer Name'!A:A,Table14_3[[#All],[Last Name]])</f>
        <v>Swartz</v>
      </c>
      <c r="E833" s="32">
        <f>_xlfn.XLOOKUP(A:A,'Medical Examination'!A:A,'Medical Examination'!B:B)</f>
        <v>36.954999999999998</v>
      </c>
      <c r="F833" s="32">
        <f>_xlfn.XLOOKUP(A:A,'Medical Examination'!A:A,'Medical Examination'!C:C)</f>
        <v>8.07</v>
      </c>
      <c r="G833" s="33" t="str">
        <f>_xlfn.XLOOKUP(A:A,'Medical Examination'!A:A,'Medical Examination'!D:D)</f>
        <v>No</v>
      </c>
      <c r="H833" s="33" t="str">
        <f>_xlfn.XLOOKUP(A:A,'Medical Examination'!A:A,'Medical Examination'!E:E)</f>
        <v>No</v>
      </c>
      <c r="I833" s="33" t="str">
        <f>_xlfn.XLOOKUP(A:A,'Medical Examination'!A:A,'Medical Examination'!F:F)</f>
        <v>No</v>
      </c>
      <c r="J833" s="33">
        <f>_xlfn.XLOOKUP(A:A,'Medical Examination'!A:A,'Medical Examination'!G:G)</f>
        <v>0</v>
      </c>
      <c r="K833" s="33" t="str">
        <f>_xlfn.XLOOKUP(A:A,'Medical Examination'!A:A,'Medical Examination'!H:H)</f>
        <v>No</v>
      </c>
      <c r="L833" s="32" t="str">
        <f>_xlfn.XLOOKUP(A:A,'Medical Examination'!A:A,'Medical Examination'!I:I)</f>
        <v>Obesity</v>
      </c>
      <c r="M833" s="31" t="str">
        <f>_xlfn.XLOOKUP(A:A,'Medical Examination'!A:A,'Medical Examination'!J:J)</f>
        <v>Diabetic</v>
      </c>
      <c r="N833" s="34">
        <f>_xlfn.XLOOKUP(Healthcare!A:A,Table4_2[Customer ID],Table4_2[Date of Birth])</f>
        <v>22920</v>
      </c>
      <c r="O833" s="35">
        <f>_xlfn.XLOOKUP(A:A,Table4_2[Customer ID],Table4_2[Charges])</f>
        <v>12741.17</v>
      </c>
      <c r="P833" s="33" t="str">
        <f>_xlfn.XLOOKUP(A:A,Table4_2[Customer ID],Table4_2[Hospital tier])</f>
        <v>tier - 3</v>
      </c>
      <c r="Q833" s="33" t="str">
        <f>_xlfn.XLOOKUP(A:A,'Hospital details'!A:A,'Hospital details'!F:F)</f>
        <v>tier - 1</v>
      </c>
      <c r="R833" s="33" t="str">
        <f>_xlfn.XLOOKUP(Healthcare!A:A,'Hospital details'!A:A,'Hospital details'!G:G)</f>
        <v>R1017</v>
      </c>
      <c r="S833" s="36">
        <f>_xlfn.XLOOKUP(A:A,'Hospital details'!A:A,'Hospital details'!H:H)</f>
        <v>60</v>
      </c>
      <c r="T833" s="8"/>
    </row>
    <row r="834" spans="1:20" ht="18" x14ac:dyDescent="0.35">
      <c r="A834" s="37" t="s">
        <v>838</v>
      </c>
      <c r="B834" s="31" t="str" cm="1">
        <f t="array" ref="B834">_xlfn.XLOOKUP(_xlfn.SINGLE(A:A),'Customer Name'!A:A,Table14_3[[#All],[Title]])</f>
        <v>Mr</v>
      </c>
      <c r="C834" s="32" t="str" cm="1">
        <f t="array" ref="C834">_xlfn.XLOOKUP(_xlfn.SINGLE(A:A),'Customer Name'!A:A,Table14_3[[#All],[First Name]])</f>
        <v>Matthew J</v>
      </c>
      <c r="D834" s="32" t="str" cm="1">
        <f t="array" ref="D834">_xlfn.XLOOKUP(_xlfn.SINGLE(A:A),'Customer Name'!A:A,Table14_3[[#All],[Last Name]])</f>
        <v>Schluneker</v>
      </c>
      <c r="E834" s="32">
        <f>_xlfn.XLOOKUP(A:A,'Medical Examination'!A:A,'Medical Examination'!B:B)</f>
        <v>29.64</v>
      </c>
      <c r="F834" s="32">
        <f>_xlfn.XLOOKUP(A:A,'Medical Examination'!A:A,'Medical Examination'!C:C)</f>
        <v>8.9499999999999993</v>
      </c>
      <c r="G834" s="33" t="str">
        <f>_xlfn.XLOOKUP(A:A,'Medical Examination'!A:A,'Medical Examination'!D:D)</f>
        <v>No</v>
      </c>
      <c r="H834" s="33" t="str">
        <f>_xlfn.XLOOKUP(A:A,'Medical Examination'!A:A,'Medical Examination'!E:E)</f>
        <v>No</v>
      </c>
      <c r="I834" s="33" t="str">
        <f>_xlfn.XLOOKUP(A:A,'Medical Examination'!A:A,'Medical Examination'!F:F)</f>
        <v>No</v>
      </c>
      <c r="J834" s="33">
        <f>_xlfn.XLOOKUP(A:A,'Medical Examination'!A:A,'Medical Examination'!G:G)</f>
        <v>0</v>
      </c>
      <c r="K834" s="33" t="str">
        <f>_xlfn.XLOOKUP(A:A,'Medical Examination'!A:A,'Medical Examination'!H:H)</f>
        <v>No</v>
      </c>
      <c r="L834" s="32" t="str">
        <f>_xlfn.XLOOKUP(A:A,'Medical Examination'!A:A,'Medical Examination'!I:I)</f>
        <v>Overweight</v>
      </c>
      <c r="M834" s="31" t="str">
        <f>_xlfn.XLOOKUP(A:A,'Medical Examination'!A:A,'Medical Examination'!J:J)</f>
        <v>Diabetic</v>
      </c>
      <c r="N834" s="34">
        <f>_xlfn.XLOOKUP(Healthcare!A:A,Table4_2[Customer ID],Table4_2[Date of Birth])</f>
        <v>22891</v>
      </c>
      <c r="O834" s="35">
        <f>_xlfn.XLOOKUP(A:A,Table4_2[Customer ID],Table4_2[Charges])</f>
        <v>12731</v>
      </c>
      <c r="P834" s="33" t="str">
        <f>_xlfn.XLOOKUP(A:A,Table4_2[Customer ID],Table4_2[Hospital tier])</f>
        <v>tier - 3</v>
      </c>
      <c r="Q834" s="33" t="str">
        <f>_xlfn.XLOOKUP(A:A,'Hospital details'!A:A,'Hospital details'!F:F)</f>
        <v>tier - 3</v>
      </c>
      <c r="R834" s="33" t="str">
        <f>_xlfn.XLOOKUP(Healthcare!A:A,'Hospital details'!A:A,'Hospital details'!G:G)</f>
        <v>R1016</v>
      </c>
      <c r="S834" s="36">
        <f>_xlfn.XLOOKUP(A:A,'Hospital details'!A:A,'Hospital details'!H:H)</f>
        <v>60</v>
      </c>
      <c r="T834" s="8"/>
    </row>
    <row r="835" spans="1:20" ht="18" x14ac:dyDescent="0.35">
      <c r="A835" s="37" t="s">
        <v>839</v>
      </c>
      <c r="B835" s="31" t="str" cm="1">
        <f t="array" ref="B835">_xlfn.XLOOKUP(_xlfn.SINGLE(A:A),'Customer Name'!A:A,Table14_3[[#All],[Title]])</f>
        <v>Ms</v>
      </c>
      <c r="C835" s="32" t="str" cm="1">
        <f t="array" ref="C835">_xlfn.XLOOKUP(_xlfn.SINGLE(A:A),'Customer Name'!A:A,Table14_3[[#All],[First Name]])</f>
        <v>Karine</v>
      </c>
      <c r="D835" s="32" t="str" cm="1">
        <f t="array" ref="D835">_xlfn.XLOOKUP(_xlfn.SINGLE(A:A),'Customer Name'!A:A,Table14_3[[#All],[Last Name]])</f>
        <v>Bellemare</v>
      </c>
      <c r="E835" s="32">
        <f>_xlfn.XLOOKUP(A:A,'Medical Examination'!A:A,'Medical Examination'!B:B)</f>
        <v>42.74</v>
      </c>
      <c r="F835" s="32">
        <f>_xlfn.XLOOKUP(A:A,'Medical Examination'!A:A,'Medical Examination'!C:C)</f>
        <v>6.31</v>
      </c>
      <c r="G835" s="33" t="str">
        <f>_xlfn.XLOOKUP(A:A,'Medical Examination'!A:A,'Medical Examination'!D:D)</f>
        <v>yes</v>
      </c>
      <c r="H835" s="33" t="str">
        <f>_xlfn.XLOOKUP(A:A,'Medical Examination'!A:A,'Medical Examination'!E:E)</f>
        <v>No</v>
      </c>
      <c r="I835" s="33" t="str">
        <f>_xlfn.XLOOKUP(A:A,'Medical Examination'!A:A,'Medical Examination'!F:F)</f>
        <v>No</v>
      </c>
      <c r="J835" s="33">
        <f>_xlfn.XLOOKUP(A:A,'Medical Examination'!A:A,'Medical Examination'!G:G)</f>
        <v>1</v>
      </c>
      <c r="K835" s="33" t="str">
        <f>_xlfn.XLOOKUP(A:A,'Medical Examination'!A:A,'Medical Examination'!H:H)</f>
        <v>No</v>
      </c>
      <c r="L835" s="32" t="str">
        <f>_xlfn.XLOOKUP(A:A,'Medical Examination'!A:A,'Medical Examination'!I:I)</f>
        <v>Obesity</v>
      </c>
      <c r="M835" s="31" t="str">
        <f>_xlfn.XLOOKUP(A:A,'Medical Examination'!A:A,'Medical Examination'!J:J)</f>
        <v>Prediabetic</v>
      </c>
      <c r="N835" s="34">
        <f>_xlfn.XLOOKUP(Healthcare!A:A,Table4_2[Customer ID],Table4_2[Date of Birth])</f>
        <v>32341</v>
      </c>
      <c r="O835" s="35">
        <f>_xlfn.XLOOKUP(A:A,Table4_2[Customer ID],Table4_2[Charges])</f>
        <v>12718.21</v>
      </c>
      <c r="P835" s="33" t="str">
        <f>_xlfn.XLOOKUP(A:A,Table4_2[Customer ID],Table4_2[Hospital tier])</f>
        <v>tier - 3</v>
      </c>
      <c r="Q835" s="33" t="str">
        <f>_xlfn.XLOOKUP(A:A,'Hospital details'!A:A,'Hospital details'!F:F)</f>
        <v>tier - 1</v>
      </c>
      <c r="R835" s="33" t="str">
        <f>_xlfn.XLOOKUP(Healthcare!A:A,'Hospital details'!A:A,'Hospital details'!G:G)</f>
        <v>R1026</v>
      </c>
      <c r="S835" s="36">
        <f>_xlfn.XLOOKUP(A:A,'Hospital details'!A:A,'Hospital details'!H:H)</f>
        <v>34</v>
      </c>
      <c r="T835" s="8"/>
    </row>
    <row r="836" spans="1:20" ht="18" x14ac:dyDescent="0.35">
      <c r="A836" s="37" t="s">
        <v>840</v>
      </c>
      <c r="B836" s="31" t="str" cm="1">
        <f t="array" ref="B836">_xlfn.XLOOKUP(_xlfn.SINGLE(A:A),'Customer Name'!A:A,Table14_3[[#All],[Title]])</f>
        <v>Mr</v>
      </c>
      <c r="C836" s="32" t="str" cm="1">
        <f t="array" ref="C836">_xlfn.XLOOKUP(_xlfn.SINGLE(A:A),'Customer Name'!A:A,Table14_3[[#All],[First Name]])</f>
        <v>Antonia G</v>
      </c>
      <c r="D836" s="32" t="str" cm="1">
        <f t="array" ref="D836">_xlfn.XLOOKUP(_xlfn.SINGLE(A:A),'Customer Name'!A:A,Table14_3[[#All],[Last Name]])</f>
        <v>Vitalo</v>
      </c>
      <c r="E836" s="32">
        <f>_xlfn.XLOOKUP(A:A,'Medical Examination'!A:A,'Medical Examination'!B:B)</f>
        <v>36.130000000000003</v>
      </c>
      <c r="F836" s="32">
        <f>_xlfn.XLOOKUP(A:A,'Medical Examination'!A:A,'Medical Examination'!C:C)</f>
        <v>7.19</v>
      </c>
      <c r="G836" s="33" t="str">
        <f>_xlfn.XLOOKUP(A:A,'Medical Examination'!A:A,'Medical Examination'!D:D)</f>
        <v>yes</v>
      </c>
      <c r="H836" s="33" t="str">
        <f>_xlfn.XLOOKUP(A:A,'Medical Examination'!A:A,'Medical Examination'!E:E)</f>
        <v>No</v>
      </c>
      <c r="I836" s="33" t="str">
        <f>_xlfn.XLOOKUP(A:A,'Medical Examination'!A:A,'Medical Examination'!F:F)</f>
        <v>No</v>
      </c>
      <c r="J836" s="33">
        <f>_xlfn.XLOOKUP(A:A,'Medical Examination'!A:A,'Medical Examination'!G:G)</f>
        <v>2</v>
      </c>
      <c r="K836" s="33" t="str">
        <f>_xlfn.XLOOKUP(A:A,'Medical Examination'!A:A,'Medical Examination'!H:H)</f>
        <v>No</v>
      </c>
      <c r="L836" s="32" t="str">
        <f>_xlfn.XLOOKUP(A:A,'Medical Examination'!A:A,'Medical Examination'!I:I)</f>
        <v>Obesity</v>
      </c>
      <c r="M836" s="31" t="str">
        <f>_xlfn.XLOOKUP(A:A,'Medical Examination'!A:A,'Medical Examination'!J:J)</f>
        <v>Diabetic</v>
      </c>
      <c r="N836" s="34">
        <f>_xlfn.XLOOKUP(Healthcare!A:A,Table4_2[Customer ID],Table4_2[Date of Birth])</f>
        <v>25757</v>
      </c>
      <c r="O836" s="35">
        <f>_xlfn.XLOOKUP(A:A,Table4_2[Customer ID],Table4_2[Charges])</f>
        <v>12713</v>
      </c>
      <c r="P836" s="33" t="str">
        <f>_xlfn.XLOOKUP(A:A,Table4_2[Customer ID],Table4_2[Hospital tier])</f>
        <v>tier - 3</v>
      </c>
      <c r="Q836" s="33" t="str">
        <f>_xlfn.XLOOKUP(A:A,'Hospital details'!A:A,'Hospital details'!F:F)</f>
        <v>tier - 1</v>
      </c>
      <c r="R836" s="33" t="str">
        <f>_xlfn.XLOOKUP(Healthcare!A:A,'Hospital details'!A:A,'Hospital details'!G:G)</f>
        <v>R1011</v>
      </c>
      <c r="S836" s="36">
        <f>_xlfn.XLOOKUP(A:A,'Hospital details'!A:A,'Hospital details'!H:H)</f>
        <v>52</v>
      </c>
      <c r="T836" s="8"/>
    </row>
    <row r="837" spans="1:20" ht="18" x14ac:dyDescent="0.35">
      <c r="A837" s="37" t="s">
        <v>841</v>
      </c>
      <c r="B837" s="31" t="str" cm="1">
        <f t="array" ref="B837">_xlfn.XLOOKUP(_xlfn.SINGLE(A:A),'Customer Name'!A:A,Table14_3[[#All],[Title]])</f>
        <v>Mr</v>
      </c>
      <c r="C837" s="32" t="str" cm="1">
        <f t="array" ref="C837">_xlfn.XLOOKUP(_xlfn.SINGLE(A:A),'Customer Name'!A:A,Table14_3[[#All],[First Name]])</f>
        <v>Casondra L</v>
      </c>
      <c r="D837" s="32" t="str" cm="1">
        <f t="array" ref="D837">_xlfn.XLOOKUP(_xlfn.SINGLE(A:A),'Customer Name'!A:A,Table14_3[[#All],[Last Name]])</f>
        <v>Hamilton</v>
      </c>
      <c r="E837" s="32">
        <f>_xlfn.XLOOKUP(A:A,'Medical Examination'!A:A,'Medical Examination'!B:B)</f>
        <v>31.55</v>
      </c>
      <c r="F837" s="32">
        <f>_xlfn.XLOOKUP(A:A,'Medical Examination'!A:A,'Medical Examination'!C:C)</f>
        <v>6.11</v>
      </c>
      <c r="G837" s="33" t="str">
        <f>_xlfn.XLOOKUP(A:A,'Medical Examination'!A:A,'Medical Examination'!D:D)</f>
        <v>yes</v>
      </c>
      <c r="H837" s="33" t="str">
        <f>_xlfn.XLOOKUP(A:A,'Medical Examination'!A:A,'Medical Examination'!E:E)</f>
        <v>No</v>
      </c>
      <c r="I837" s="33" t="str">
        <f>_xlfn.XLOOKUP(A:A,'Medical Examination'!A:A,'Medical Examination'!F:F)</f>
        <v>No</v>
      </c>
      <c r="J837" s="33">
        <f>_xlfn.XLOOKUP(A:A,'Medical Examination'!A:A,'Medical Examination'!G:G)</f>
        <v>1</v>
      </c>
      <c r="K837" s="33" t="str">
        <f>_xlfn.XLOOKUP(A:A,'Medical Examination'!A:A,'Medical Examination'!H:H)</f>
        <v>No</v>
      </c>
      <c r="L837" s="32" t="str">
        <f>_xlfn.XLOOKUP(A:A,'Medical Examination'!A:A,'Medical Examination'!I:I)</f>
        <v>Obesity</v>
      </c>
      <c r="M837" s="31" t="str">
        <f>_xlfn.XLOOKUP(A:A,'Medical Examination'!A:A,'Medical Examination'!J:J)</f>
        <v>Prediabetic</v>
      </c>
      <c r="N837" s="34">
        <f>_xlfn.XLOOKUP(Healthcare!A:A,Table4_2[Customer ID],Table4_2[Date of Birth])</f>
        <v>23709</v>
      </c>
      <c r="O837" s="35">
        <f>_xlfn.XLOOKUP(A:A,Table4_2[Customer ID],Table4_2[Charges])</f>
        <v>12700.63</v>
      </c>
      <c r="P837" s="33" t="str">
        <f>_xlfn.XLOOKUP(A:A,Table4_2[Customer ID],Table4_2[Hospital tier])</f>
        <v>tier - 3</v>
      </c>
      <c r="Q837" s="33" t="str">
        <f>_xlfn.XLOOKUP(A:A,'Hospital details'!A:A,'Hospital details'!F:F)</f>
        <v>tier - 3</v>
      </c>
      <c r="R837" s="33" t="str">
        <f>_xlfn.XLOOKUP(Healthcare!A:A,'Hospital details'!A:A,'Hospital details'!G:G)</f>
        <v>R1011</v>
      </c>
      <c r="S837" s="36">
        <f>_xlfn.XLOOKUP(A:A,'Hospital details'!A:A,'Hospital details'!H:H)</f>
        <v>58</v>
      </c>
      <c r="T837" s="8"/>
    </row>
    <row r="838" spans="1:20" ht="18" x14ac:dyDescent="0.35">
      <c r="A838" s="37" t="s">
        <v>842</v>
      </c>
      <c r="B838" s="31" t="str" cm="1">
        <f t="array" ref="B838">_xlfn.XLOOKUP(_xlfn.SINGLE(A:A),'Customer Name'!A:A,Table14_3[[#All],[Title]])</f>
        <v>Ms</v>
      </c>
      <c r="C838" s="32" t="str" cm="1">
        <f t="array" ref="C838">_xlfn.XLOOKUP(_xlfn.SINGLE(A:A),'Customer Name'!A:A,Table14_3[[#All],[First Name]])</f>
        <v>Wendy</v>
      </c>
      <c r="D838" s="32" t="str" cm="1">
        <f t="array" ref="D838">_xlfn.XLOOKUP(_xlfn.SINGLE(A:A),'Customer Name'!A:A,Table14_3[[#All],[Last Name]])</f>
        <v>Marshall</v>
      </c>
      <c r="E838" s="32">
        <f>_xlfn.XLOOKUP(A:A,'Medical Examination'!A:A,'Medical Examination'!B:B)</f>
        <v>52.75</v>
      </c>
      <c r="F838" s="32">
        <f>_xlfn.XLOOKUP(A:A,'Medical Examination'!A:A,'Medical Examination'!C:C)</f>
        <v>6.02</v>
      </c>
      <c r="G838" s="33" t="str">
        <f>_xlfn.XLOOKUP(A:A,'Medical Examination'!A:A,'Medical Examination'!D:D)</f>
        <v>No</v>
      </c>
      <c r="H838" s="33" t="str">
        <f>_xlfn.XLOOKUP(A:A,'Medical Examination'!A:A,'Medical Examination'!E:E)</f>
        <v>No</v>
      </c>
      <c r="I838" s="33" t="str">
        <f>_xlfn.XLOOKUP(A:A,'Medical Examination'!A:A,'Medical Examination'!F:F)</f>
        <v>No</v>
      </c>
      <c r="J838" s="33">
        <f>_xlfn.XLOOKUP(A:A,'Medical Examination'!A:A,'Medical Examination'!G:G)</f>
        <v>1</v>
      </c>
      <c r="K838" s="33" t="str">
        <f>_xlfn.XLOOKUP(A:A,'Medical Examination'!A:A,'Medical Examination'!H:H)</f>
        <v>No</v>
      </c>
      <c r="L838" s="32" t="str">
        <f>_xlfn.XLOOKUP(A:A,'Medical Examination'!A:A,'Medical Examination'!I:I)</f>
        <v>Obesity</v>
      </c>
      <c r="M838" s="31" t="str">
        <f>_xlfn.XLOOKUP(A:A,'Medical Examination'!A:A,'Medical Examination'!J:J)</f>
        <v>Prediabetic</v>
      </c>
      <c r="N838" s="34">
        <f>_xlfn.XLOOKUP(Healthcare!A:A,Table4_2[Customer ID],Table4_2[Date of Birth])</f>
        <v>33792</v>
      </c>
      <c r="O838" s="35">
        <f>_xlfn.XLOOKUP(A:A,Table4_2[Customer ID],Table4_2[Charges])</f>
        <v>12699.56</v>
      </c>
      <c r="P838" s="33" t="str">
        <f>_xlfn.XLOOKUP(A:A,Table4_2[Customer ID],Table4_2[Hospital tier])</f>
        <v>tier - 3</v>
      </c>
      <c r="Q838" s="33" t="str">
        <f>_xlfn.XLOOKUP(A:A,'Hospital details'!A:A,'Hospital details'!F:F)</f>
        <v>tier - 2</v>
      </c>
      <c r="R838" s="33" t="str">
        <f>_xlfn.XLOOKUP(Healthcare!A:A,'Hospital details'!A:A,'Hospital details'!G:G)</f>
        <v>R1011</v>
      </c>
      <c r="S838" s="36">
        <f>_xlfn.XLOOKUP(A:A,'Hospital details'!A:A,'Hospital details'!H:H)</f>
        <v>30</v>
      </c>
      <c r="T838" s="8"/>
    </row>
    <row r="839" spans="1:20" ht="18" x14ac:dyDescent="0.35">
      <c r="A839" s="37" t="s">
        <v>843</v>
      </c>
      <c r="B839" s="31" t="str" cm="1">
        <f t="array" ref="B839">_xlfn.XLOOKUP(_xlfn.SINGLE(A:A),'Customer Name'!A:A,Table14_3[[#All],[Title]])</f>
        <v>Ms</v>
      </c>
      <c r="C839" s="32" t="str" cm="1">
        <f t="array" ref="C839">_xlfn.XLOOKUP(_xlfn.SINGLE(A:A),'Customer Name'!A:A,Table14_3[[#All],[First Name]])</f>
        <v>Eric D</v>
      </c>
      <c r="D839" s="32" t="str" cm="1">
        <f t="array" ref="D839">_xlfn.XLOOKUP(_xlfn.SINGLE(A:A),'Customer Name'!A:A,Table14_3[[#All],[Last Name]])</f>
        <v>Cale</v>
      </c>
      <c r="E839" s="32">
        <f>_xlfn.XLOOKUP(A:A,'Medical Examination'!A:A,'Medical Examination'!B:B)</f>
        <v>36.67</v>
      </c>
      <c r="F839" s="32">
        <f>_xlfn.XLOOKUP(A:A,'Medical Examination'!A:A,'Medical Examination'!C:C)</f>
        <v>11.86</v>
      </c>
      <c r="G839" s="33" t="str">
        <f>_xlfn.XLOOKUP(A:A,'Medical Examination'!A:A,'Medical Examination'!D:D)</f>
        <v>No</v>
      </c>
      <c r="H839" s="33" t="str">
        <f>_xlfn.XLOOKUP(A:A,'Medical Examination'!A:A,'Medical Examination'!E:E)</f>
        <v>No</v>
      </c>
      <c r="I839" s="33" t="str">
        <f>_xlfn.XLOOKUP(A:A,'Medical Examination'!A:A,'Medical Examination'!F:F)</f>
        <v>No</v>
      </c>
      <c r="J839" s="33">
        <f>_xlfn.XLOOKUP(A:A,'Medical Examination'!A:A,'Medical Examination'!G:G)</f>
        <v>0</v>
      </c>
      <c r="K839" s="33" t="str">
        <f>_xlfn.XLOOKUP(A:A,'Medical Examination'!A:A,'Medical Examination'!H:H)</f>
        <v>No</v>
      </c>
      <c r="L839" s="32" t="str">
        <f>_xlfn.XLOOKUP(A:A,'Medical Examination'!A:A,'Medical Examination'!I:I)</f>
        <v>Obesity</v>
      </c>
      <c r="M839" s="31" t="str">
        <f>_xlfn.XLOOKUP(A:A,'Medical Examination'!A:A,'Medical Examination'!J:J)</f>
        <v>Diabetic</v>
      </c>
      <c r="N839" s="34">
        <f>_xlfn.XLOOKUP(Healthcare!A:A,Table4_2[Customer ID],Table4_2[Date of Birth])</f>
        <v>27296</v>
      </c>
      <c r="O839" s="35">
        <f>_xlfn.XLOOKUP(A:A,Table4_2[Customer ID],Table4_2[Charges])</f>
        <v>12697.48</v>
      </c>
      <c r="P839" s="33" t="str">
        <f>_xlfn.XLOOKUP(A:A,Table4_2[Customer ID],Table4_2[Hospital tier])</f>
        <v>tier - 3</v>
      </c>
      <c r="Q839" s="33" t="str">
        <f>_xlfn.XLOOKUP(A:A,'Hospital details'!A:A,'Hospital details'!F:F)</f>
        <v>tier - 3</v>
      </c>
      <c r="R839" s="33" t="str">
        <f>_xlfn.XLOOKUP(Healthcare!A:A,'Hospital details'!A:A,'Hospital details'!G:G)</f>
        <v>R1021</v>
      </c>
      <c r="S839" s="36">
        <f>_xlfn.XLOOKUP(A:A,'Hospital details'!A:A,'Hospital details'!H:H)</f>
        <v>48</v>
      </c>
      <c r="T839" s="8"/>
    </row>
    <row r="840" spans="1:20" ht="18" x14ac:dyDescent="0.35">
      <c r="A840" s="37" t="s">
        <v>844</v>
      </c>
      <c r="B840" s="31" t="str" cm="1">
        <f t="array" ref="B840">_xlfn.XLOOKUP(_xlfn.SINGLE(A:A),'Customer Name'!A:A,Table14_3[[#All],[Title]])</f>
        <v>Mr</v>
      </c>
      <c r="C840" s="32" t="str" cm="1">
        <f t="array" ref="C840">_xlfn.XLOOKUP(_xlfn.SINGLE(A:A),'Customer Name'!A:A,Table14_3[[#All],[First Name]])</f>
        <v>Elizabeth</v>
      </c>
      <c r="D840" s="32" t="str" cm="1">
        <f t="array" ref="D840">_xlfn.XLOOKUP(_xlfn.SINGLE(A:A),'Customer Name'!A:A,Table14_3[[#All],[Last Name]])</f>
        <v>Pittaway</v>
      </c>
      <c r="E840" s="32">
        <f>_xlfn.XLOOKUP(A:A,'Medical Examination'!A:A,'Medical Examination'!B:B)</f>
        <v>38.06</v>
      </c>
      <c r="F840" s="32">
        <f>_xlfn.XLOOKUP(A:A,'Medical Examination'!A:A,'Medical Examination'!C:C)</f>
        <v>8.25</v>
      </c>
      <c r="G840" s="33" t="str">
        <f>_xlfn.XLOOKUP(A:A,'Medical Examination'!A:A,'Medical Examination'!D:D)</f>
        <v>No</v>
      </c>
      <c r="H840" s="33" t="str">
        <f>_xlfn.XLOOKUP(A:A,'Medical Examination'!A:A,'Medical Examination'!E:E)</f>
        <v>No</v>
      </c>
      <c r="I840" s="33" t="str">
        <f>_xlfn.XLOOKUP(A:A,'Medical Examination'!A:A,'Medical Examination'!F:F)</f>
        <v>No</v>
      </c>
      <c r="J840" s="33">
        <f>_xlfn.XLOOKUP(A:A,'Medical Examination'!A:A,'Medical Examination'!G:G)</f>
        <v>0</v>
      </c>
      <c r="K840" s="33" t="str">
        <f>_xlfn.XLOOKUP(A:A,'Medical Examination'!A:A,'Medical Examination'!H:H)</f>
        <v>No</v>
      </c>
      <c r="L840" s="32" t="str">
        <f>_xlfn.XLOOKUP(A:A,'Medical Examination'!A:A,'Medical Examination'!I:I)</f>
        <v>Obesity</v>
      </c>
      <c r="M840" s="31" t="str">
        <f>_xlfn.XLOOKUP(A:A,'Medical Examination'!A:A,'Medical Examination'!J:J)</f>
        <v>Diabetic</v>
      </c>
      <c r="N840" s="34">
        <f>_xlfn.XLOOKUP(Healthcare!A:A,Table4_2[Customer ID],Table4_2[Date of Birth])</f>
        <v>22885</v>
      </c>
      <c r="O840" s="35">
        <f>_xlfn.XLOOKUP(A:A,Table4_2[Customer ID],Table4_2[Charges])</f>
        <v>12648.7</v>
      </c>
      <c r="P840" s="33" t="str">
        <f>_xlfn.XLOOKUP(A:A,Table4_2[Customer ID],Table4_2[Hospital tier])</f>
        <v>tier - 3</v>
      </c>
      <c r="Q840" s="33" t="str">
        <f>_xlfn.XLOOKUP(A:A,'Hospital details'!A:A,'Hospital details'!F:F)</f>
        <v>tier - 2</v>
      </c>
      <c r="R840" s="33" t="str">
        <f>_xlfn.XLOOKUP(Healthcare!A:A,'Hospital details'!A:A,'Hospital details'!G:G)</f>
        <v>R1013</v>
      </c>
      <c r="S840" s="36">
        <f>_xlfn.XLOOKUP(A:A,'Hospital details'!A:A,'Hospital details'!H:H)</f>
        <v>60</v>
      </c>
      <c r="T840" s="8"/>
    </row>
    <row r="841" spans="1:20" ht="18" x14ac:dyDescent="0.35">
      <c r="A841" s="37" t="s">
        <v>845</v>
      </c>
      <c r="B841" s="31" t="str" cm="1">
        <f t="array" ref="B841">_xlfn.XLOOKUP(_xlfn.SINGLE(A:A),'Customer Name'!A:A,Table14_3[[#All],[Title]])</f>
        <v>Mr</v>
      </c>
      <c r="C841" s="32" t="str" cm="1">
        <f t="array" ref="C841">_xlfn.XLOOKUP(_xlfn.SINGLE(A:A),'Customer Name'!A:A,Table14_3[[#All],[First Name]])</f>
        <v>Laura F</v>
      </c>
      <c r="D841" s="32" t="str" cm="1">
        <f t="array" ref="D841">_xlfn.XLOOKUP(_xlfn.SINGLE(A:A),'Customer Name'!A:A,Table14_3[[#All],[Last Name]])</f>
        <v>Bill</v>
      </c>
      <c r="E841" s="32">
        <f>_xlfn.XLOOKUP(A:A,'Medical Examination'!A:A,'Medical Examination'!B:B)</f>
        <v>38</v>
      </c>
      <c r="F841" s="32">
        <f>_xlfn.XLOOKUP(A:A,'Medical Examination'!A:A,'Medical Examination'!C:C)</f>
        <v>8.1300000000000008</v>
      </c>
      <c r="G841" s="33" t="str">
        <f>_xlfn.XLOOKUP(A:A,'Medical Examination'!A:A,'Medical Examination'!D:D)</f>
        <v>No</v>
      </c>
      <c r="H841" s="33" t="str">
        <f>_xlfn.XLOOKUP(A:A,'Medical Examination'!A:A,'Medical Examination'!E:E)</f>
        <v>No</v>
      </c>
      <c r="I841" s="33" t="str">
        <f>_xlfn.XLOOKUP(A:A,'Medical Examination'!A:A,'Medical Examination'!F:F)</f>
        <v>No</v>
      </c>
      <c r="J841" s="33">
        <f>_xlfn.XLOOKUP(A:A,'Medical Examination'!A:A,'Medical Examination'!G:G)</f>
        <v>0</v>
      </c>
      <c r="K841" s="33" t="str">
        <f>_xlfn.XLOOKUP(A:A,'Medical Examination'!A:A,'Medical Examination'!H:H)</f>
        <v>No</v>
      </c>
      <c r="L841" s="32" t="str">
        <f>_xlfn.XLOOKUP(A:A,'Medical Examination'!A:A,'Medical Examination'!I:I)</f>
        <v>Obesity</v>
      </c>
      <c r="M841" s="31" t="str">
        <f>_xlfn.XLOOKUP(A:A,'Medical Examination'!A:A,'Medical Examination'!J:J)</f>
        <v>Diabetic</v>
      </c>
      <c r="N841" s="34">
        <f>_xlfn.XLOOKUP(Healthcare!A:A,Table4_2[Customer ID],Table4_2[Date of Birth])</f>
        <v>23999</v>
      </c>
      <c r="O841" s="35">
        <f>_xlfn.XLOOKUP(A:A,Table4_2[Customer ID],Table4_2[Charges])</f>
        <v>12646.21</v>
      </c>
      <c r="P841" s="33" t="str">
        <f>_xlfn.XLOOKUP(A:A,Table4_2[Customer ID],Table4_2[Hospital tier])</f>
        <v>tier - 3</v>
      </c>
      <c r="Q841" s="33" t="str">
        <f>_xlfn.XLOOKUP(A:A,'Hospital details'!A:A,'Hospital details'!F:F)</f>
        <v>tier - 2</v>
      </c>
      <c r="R841" s="33" t="str">
        <f>_xlfn.XLOOKUP(Healthcare!A:A,'Hospital details'!A:A,'Hospital details'!G:G)</f>
        <v>R1011</v>
      </c>
      <c r="S841" s="36">
        <f>_xlfn.XLOOKUP(A:A,'Hospital details'!A:A,'Hospital details'!H:H)</f>
        <v>57</v>
      </c>
      <c r="T841" s="8"/>
    </row>
    <row r="842" spans="1:20" ht="18" x14ac:dyDescent="0.35">
      <c r="A842" s="37" t="s">
        <v>846</v>
      </c>
      <c r="B842" s="31" t="str" cm="1">
        <f t="array" ref="B842">_xlfn.XLOOKUP(_xlfn.SINGLE(A:A),'Customer Name'!A:A,Table14_3[[#All],[Title]])</f>
        <v>Ms</v>
      </c>
      <c r="C842" s="32" t="str" cm="1">
        <f t="array" ref="C842">_xlfn.XLOOKUP(_xlfn.SINGLE(A:A),'Customer Name'!A:A,Table14_3[[#All],[First Name]])</f>
        <v>Amelia F</v>
      </c>
      <c r="D842" s="32" t="str" cm="1">
        <f t="array" ref="D842">_xlfn.XLOOKUP(_xlfn.SINGLE(A:A),'Customer Name'!A:A,Table14_3[[#All],[Last Name]])</f>
        <v>Antrim</v>
      </c>
      <c r="E842" s="32">
        <f>_xlfn.XLOOKUP(A:A,'Medical Examination'!A:A,'Medical Examination'!B:B)</f>
        <v>35.1</v>
      </c>
      <c r="F842" s="32">
        <f>_xlfn.XLOOKUP(A:A,'Medical Examination'!A:A,'Medical Examination'!C:C)</f>
        <v>10.1</v>
      </c>
      <c r="G842" s="33" t="str">
        <f>_xlfn.XLOOKUP(A:A,'Medical Examination'!A:A,'Medical Examination'!D:D)</f>
        <v>No</v>
      </c>
      <c r="H842" s="33" t="str">
        <f>_xlfn.XLOOKUP(A:A,'Medical Examination'!A:A,'Medical Examination'!E:E)</f>
        <v>No</v>
      </c>
      <c r="I842" s="33" t="str">
        <f>_xlfn.XLOOKUP(A:A,'Medical Examination'!A:A,'Medical Examination'!F:F)</f>
        <v>No</v>
      </c>
      <c r="J842" s="33">
        <f>_xlfn.XLOOKUP(A:A,'Medical Examination'!A:A,'Medical Examination'!G:G)</f>
        <v>0</v>
      </c>
      <c r="K842" s="33" t="str">
        <f>_xlfn.XLOOKUP(A:A,'Medical Examination'!A:A,'Medical Examination'!H:H)</f>
        <v>No</v>
      </c>
      <c r="L842" s="32" t="str">
        <f>_xlfn.XLOOKUP(A:A,'Medical Examination'!A:A,'Medical Examination'!I:I)</f>
        <v>Obesity</v>
      </c>
      <c r="M842" s="31" t="str">
        <f>_xlfn.XLOOKUP(A:A,'Medical Examination'!A:A,'Medical Examination'!J:J)</f>
        <v>Diabetic</v>
      </c>
      <c r="N842" s="34">
        <f>_xlfn.XLOOKUP(Healthcare!A:A,Table4_2[Customer ID],Table4_2[Date of Birth])</f>
        <v>22838</v>
      </c>
      <c r="O842" s="35">
        <f>_xlfn.XLOOKUP(A:A,Table4_2[Customer ID],Table4_2[Charges])</f>
        <v>12644.59</v>
      </c>
      <c r="P842" s="33" t="str">
        <f>_xlfn.XLOOKUP(A:A,Table4_2[Customer ID],Table4_2[Hospital tier])</f>
        <v>tier - 3</v>
      </c>
      <c r="Q842" s="33" t="str">
        <f>_xlfn.XLOOKUP(A:A,'Hospital details'!A:A,'Hospital details'!F:F)</f>
        <v>tier - 2</v>
      </c>
      <c r="R842" s="33" t="str">
        <f>_xlfn.XLOOKUP(Healthcare!A:A,'Hospital details'!A:A,'Hospital details'!G:G)</f>
        <v>R1011</v>
      </c>
      <c r="S842" s="36">
        <f>_xlfn.XLOOKUP(A:A,'Hospital details'!A:A,'Hospital details'!H:H)</f>
        <v>60</v>
      </c>
      <c r="T842" s="8"/>
    </row>
    <row r="843" spans="1:20" ht="18" x14ac:dyDescent="0.35">
      <c r="A843" s="37" t="s">
        <v>847</v>
      </c>
      <c r="B843" s="31" t="str" cm="1">
        <f t="array" ref="B843">_xlfn.XLOOKUP(_xlfn.SINGLE(A:A),'Customer Name'!A:A,Table14_3[[#All],[Title]])</f>
        <v>Mr</v>
      </c>
      <c r="C843" s="32" t="str" cm="1">
        <f t="array" ref="C843">_xlfn.XLOOKUP(_xlfn.SINGLE(A:A),'Customer Name'!A:A,Table14_3[[#All],[First Name]])</f>
        <v>Amy L</v>
      </c>
      <c r="D843" s="32" t="str" cm="1">
        <f t="array" ref="D843">_xlfn.XLOOKUP(_xlfn.SINGLE(A:A),'Customer Name'!A:A,Table14_3[[#All],[Last Name]])</f>
        <v>Doolittle-Crider</v>
      </c>
      <c r="E843" s="32">
        <f>_xlfn.XLOOKUP(A:A,'Medical Examination'!A:A,'Medical Examination'!B:B)</f>
        <v>33.82</v>
      </c>
      <c r="F843" s="32">
        <f>_xlfn.XLOOKUP(A:A,'Medical Examination'!A:A,'Medical Examination'!C:C)</f>
        <v>5.89</v>
      </c>
      <c r="G843" s="33" t="str">
        <f>_xlfn.XLOOKUP(A:A,'Medical Examination'!A:A,'Medical Examination'!D:D)</f>
        <v>yes</v>
      </c>
      <c r="H843" s="33" t="str">
        <f>_xlfn.XLOOKUP(A:A,'Medical Examination'!A:A,'Medical Examination'!E:E)</f>
        <v>No</v>
      </c>
      <c r="I843" s="33" t="str">
        <f>_xlfn.XLOOKUP(A:A,'Medical Examination'!A:A,'Medical Examination'!F:F)</f>
        <v>No</v>
      </c>
      <c r="J843" s="33">
        <f>_xlfn.XLOOKUP(A:A,'Medical Examination'!A:A,'Medical Examination'!G:G)</f>
        <v>2</v>
      </c>
      <c r="K843" s="33" t="str">
        <f>_xlfn.XLOOKUP(A:A,'Medical Examination'!A:A,'Medical Examination'!H:H)</f>
        <v>No</v>
      </c>
      <c r="L843" s="32" t="str">
        <f>_xlfn.XLOOKUP(A:A,'Medical Examination'!A:A,'Medical Examination'!I:I)</f>
        <v>Obesity</v>
      </c>
      <c r="M843" s="31" t="str">
        <f>_xlfn.XLOOKUP(A:A,'Medical Examination'!A:A,'Medical Examination'!J:J)</f>
        <v>Prediabetic</v>
      </c>
      <c r="N843" s="34">
        <f>_xlfn.XLOOKUP(Healthcare!A:A,Table4_2[Customer ID],Table4_2[Date of Birth])</f>
        <v>24458</v>
      </c>
      <c r="O843" s="35">
        <f>_xlfn.XLOOKUP(A:A,Table4_2[Customer ID],Table4_2[Charges])</f>
        <v>12643.38</v>
      </c>
      <c r="P843" s="33" t="str">
        <f>_xlfn.XLOOKUP(A:A,Table4_2[Customer ID],Table4_2[Hospital tier])</f>
        <v>tier - 3</v>
      </c>
      <c r="Q843" s="33" t="str">
        <f>_xlfn.XLOOKUP(A:A,'Hospital details'!A:A,'Hospital details'!F:F)</f>
        <v>tier - 1</v>
      </c>
      <c r="R843" s="33" t="str">
        <f>_xlfn.XLOOKUP(Healthcare!A:A,'Hospital details'!A:A,'Hospital details'!G:G)</f>
        <v>R1012</v>
      </c>
      <c r="S843" s="36">
        <f>_xlfn.XLOOKUP(A:A,'Hospital details'!A:A,'Hospital details'!H:H)</f>
        <v>56</v>
      </c>
      <c r="T843" s="8"/>
    </row>
    <row r="844" spans="1:20" ht="18" x14ac:dyDescent="0.35">
      <c r="A844" s="37" t="s">
        <v>848</v>
      </c>
      <c r="B844" s="31" t="str" cm="1">
        <f t="array" ref="B844">_xlfn.XLOOKUP(_xlfn.SINGLE(A:A),'Customer Name'!A:A,Table14_3[[#All],[Title]])</f>
        <v>Mr</v>
      </c>
      <c r="C844" s="32" t="str" cm="1">
        <f t="array" ref="C844">_xlfn.XLOOKUP(_xlfn.SINGLE(A:A),'Customer Name'!A:A,Table14_3[[#All],[First Name]])</f>
        <v>Katie J</v>
      </c>
      <c r="D844" s="32" t="str" cm="1">
        <f t="array" ref="D844">_xlfn.XLOOKUP(_xlfn.SINGLE(A:A),'Customer Name'!A:A,Table14_3[[#All],[Last Name]])</f>
        <v>Ruhlman</v>
      </c>
      <c r="E844" s="32">
        <f>_xlfn.XLOOKUP(A:A,'Medical Examination'!A:A,'Medical Examination'!B:B)</f>
        <v>37.43</v>
      </c>
      <c r="F844" s="32">
        <f>_xlfn.XLOOKUP(A:A,'Medical Examination'!A:A,'Medical Examination'!C:C)</f>
        <v>4.97</v>
      </c>
      <c r="G844" s="33" t="str">
        <f>_xlfn.XLOOKUP(A:A,'Medical Examination'!A:A,'Medical Examination'!D:D)</f>
        <v>No</v>
      </c>
      <c r="H844" s="33" t="str">
        <f>_xlfn.XLOOKUP(A:A,'Medical Examination'!A:A,'Medical Examination'!E:E)</f>
        <v>No</v>
      </c>
      <c r="I844" s="33" t="str">
        <f>_xlfn.XLOOKUP(A:A,'Medical Examination'!A:A,'Medical Examination'!F:F)</f>
        <v>No</v>
      </c>
      <c r="J844" s="33">
        <f>_xlfn.XLOOKUP(A:A,'Medical Examination'!A:A,'Medical Examination'!G:G)</f>
        <v>2</v>
      </c>
      <c r="K844" s="33" t="str">
        <f>_xlfn.XLOOKUP(A:A,'Medical Examination'!A:A,'Medical Examination'!H:H)</f>
        <v>No</v>
      </c>
      <c r="L844" s="32" t="str">
        <f>_xlfn.XLOOKUP(A:A,'Medical Examination'!A:A,'Medical Examination'!I:I)</f>
        <v>Obesity</v>
      </c>
      <c r="M844" s="31" t="str">
        <f>_xlfn.XLOOKUP(A:A,'Medical Examination'!A:A,'Medical Examination'!J:J)</f>
        <v>Normal</v>
      </c>
      <c r="N844" s="34">
        <f>_xlfn.XLOOKUP(Healthcare!A:A,Table4_2[Customer ID],Table4_2[Date of Birth])</f>
        <v>26547</v>
      </c>
      <c r="O844" s="35">
        <f>_xlfn.XLOOKUP(A:A,Table4_2[Customer ID],Table4_2[Charges])</f>
        <v>12640.24</v>
      </c>
      <c r="P844" s="33" t="str">
        <f>_xlfn.XLOOKUP(A:A,Table4_2[Customer ID],Table4_2[Hospital tier])</f>
        <v>tier - 3</v>
      </c>
      <c r="Q844" s="33" t="str">
        <f>_xlfn.XLOOKUP(A:A,'Hospital details'!A:A,'Hospital details'!F:F)</f>
        <v>tier - 1</v>
      </c>
      <c r="R844" s="33" t="str">
        <f>_xlfn.XLOOKUP(Healthcare!A:A,'Hospital details'!A:A,'Hospital details'!G:G)</f>
        <v>R1011</v>
      </c>
      <c r="S844" s="36">
        <f>_xlfn.XLOOKUP(A:A,'Hospital details'!A:A,'Hospital details'!H:H)</f>
        <v>50</v>
      </c>
      <c r="T844" s="8"/>
    </row>
    <row r="845" spans="1:20" ht="18" x14ac:dyDescent="0.35">
      <c r="A845" s="37" t="s">
        <v>849</v>
      </c>
      <c r="B845" s="31" t="str" cm="1">
        <f t="array" ref="B845">_xlfn.XLOOKUP(_xlfn.SINGLE(A:A),'Customer Name'!A:A,Table14_3[[#All],[Title]])</f>
        <v>Ms</v>
      </c>
      <c r="C845" s="32" t="str" cm="1">
        <f t="array" ref="C845">_xlfn.XLOOKUP(_xlfn.SINGLE(A:A),'Customer Name'!A:A,Table14_3[[#All],[First Name]])</f>
        <v>Laura E</v>
      </c>
      <c r="D845" s="32" t="str" cm="1">
        <f t="array" ref="D845">_xlfn.XLOOKUP(_xlfn.SINGLE(A:A),'Customer Name'!A:A,Table14_3[[#All],[Last Name]])</f>
        <v>Anderson</v>
      </c>
      <c r="E845" s="32">
        <f>_xlfn.XLOOKUP(A:A,'Medical Examination'!A:A,'Medical Examination'!B:B)</f>
        <v>30.5</v>
      </c>
      <c r="F845" s="32">
        <f>_xlfn.XLOOKUP(A:A,'Medical Examination'!A:A,'Medical Examination'!C:C)</f>
        <v>9.9</v>
      </c>
      <c r="G845" s="33" t="str">
        <f>_xlfn.XLOOKUP(A:A,'Medical Examination'!A:A,'Medical Examination'!D:D)</f>
        <v>No</v>
      </c>
      <c r="H845" s="33" t="str">
        <f>_xlfn.XLOOKUP(A:A,'Medical Examination'!A:A,'Medical Examination'!E:E)</f>
        <v>No</v>
      </c>
      <c r="I845" s="33" t="str">
        <f>_xlfn.XLOOKUP(A:A,'Medical Examination'!A:A,'Medical Examination'!F:F)</f>
        <v>No</v>
      </c>
      <c r="J845" s="33">
        <f>_xlfn.XLOOKUP(A:A,'Medical Examination'!A:A,'Medical Examination'!G:G)</f>
        <v>0</v>
      </c>
      <c r="K845" s="33" t="str">
        <f>_xlfn.XLOOKUP(A:A,'Medical Examination'!A:A,'Medical Examination'!H:H)</f>
        <v>No</v>
      </c>
      <c r="L845" s="32" t="str">
        <f>_xlfn.XLOOKUP(A:A,'Medical Examination'!A:A,'Medical Examination'!I:I)</f>
        <v>Obesity</v>
      </c>
      <c r="M845" s="31" t="str">
        <f>_xlfn.XLOOKUP(A:A,'Medical Examination'!A:A,'Medical Examination'!J:J)</f>
        <v>Diabetic</v>
      </c>
      <c r="N845" s="34">
        <f>_xlfn.XLOOKUP(Healthcare!A:A,Table4_2[Customer ID],Table4_2[Date of Birth])</f>
        <v>22849</v>
      </c>
      <c r="O845" s="35">
        <f>_xlfn.XLOOKUP(A:A,Table4_2[Customer ID],Table4_2[Charges])</f>
        <v>12638.2</v>
      </c>
      <c r="P845" s="33" t="str">
        <f>_xlfn.XLOOKUP(A:A,Table4_2[Customer ID],Table4_2[Hospital tier])</f>
        <v>tier - 3</v>
      </c>
      <c r="Q845" s="33" t="str">
        <f>_xlfn.XLOOKUP(A:A,'Hospital details'!A:A,'Hospital details'!F:F)</f>
        <v>tier - 1</v>
      </c>
      <c r="R845" s="33" t="str">
        <f>_xlfn.XLOOKUP(Healthcare!A:A,'Hospital details'!A:A,'Hospital details'!G:G)</f>
        <v>R1011</v>
      </c>
      <c r="S845" s="36">
        <f>_xlfn.XLOOKUP(A:A,'Hospital details'!A:A,'Hospital details'!H:H)</f>
        <v>60</v>
      </c>
      <c r="T845" s="8"/>
    </row>
    <row r="846" spans="1:20" ht="18" x14ac:dyDescent="0.35">
      <c r="A846" s="37" t="s">
        <v>850</v>
      </c>
      <c r="B846" s="31" t="str" cm="1">
        <f t="array" ref="B846">_xlfn.XLOOKUP(_xlfn.SINGLE(A:A),'Customer Name'!A:A,Table14_3[[#All],[Title]])</f>
        <v>Mr</v>
      </c>
      <c r="C846" s="32" t="str" cm="1">
        <f t="array" ref="C846">_xlfn.XLOOKUP(_xlfn.SINGLE(A:A),'Customer Name'!A:A,Table14_3[[#All],[First Name]])</f>
        <v>Mayumi</v>
      </c>
      <c r="D846" s="32" t="str" cm="1">
        <f t="array" ref="D846">_xlfn.XLOOKUP(_xlfn.SINGLE(A:A),'Customer Name'!A:A,Table14_3[[#All],[Last Name]])</f>
        <v>Uchiyama</v>
      </c>
      <c r="E846" s="32">
        <f>_xlfn.XLOOKUP(A:A,'Medical Examination'!A:A,'Medical Examination'!B:B)</f>
        <v>24.53</v>
      </c>
      <c r="F846" s="32">
        <f>_xlfn.XLOOKUP(A:A,'Medical Examination'!A:A,'Medical Examination'!C:C)</f>
        <v>9.0500000000000007</v>
      </c>
      <c r="G846" s="33" t="str">
        <f>_xlfn.XLOOKUP(A:A,'Medical Examination'!A:A,'Medical Examination'!D:D)</f>
        <v>No</v>
      </c>
      <c r="H846" s="33" t="str">
        <f>_xlfn.XLOOKUP(A:A,'Medical Examination'!A:A,'Medical Examination'!E:E)</f>
        <v>No</v>
      </c>
      <c r="I846" s="33" t="str">
        <f>_xlfn.XLOOKUP(A:A,'Medical Examination'!A:A,'Medical Examination'!F:F)</f>
        <v>No</v>
      </c>
      <c r="J846" s="33">
        <f>_xlfn.XLOOKUP(A:A,'Medical Examination'!A:A,'Medical Examination'!G:G)</f>
        <v>0</v>
      </c>
      <c r="K846" s="33" t="str">
        <f>_xlfn.XLOOKUP(A:A,'Medical Examination'!A:A,'Medical Examination'!H:H)</f>
        <v>No</v>
      </c>
      <c r="L846" s="32" t="str">
        <f>_xlfn.XLOOKUP(A:A,'Medical Examination'!A:A,'Medical Examination'!I:I)</f>
        <v>Normal Weight</v>
      </c>
      <c r="M846" s="31" t="str">
        <f>_xlfn.XLOOKUP(A:A,'Medical Examination'!A:A,'Medical Examination'!J:J)</f>
        <v>Diabetic</v>
      </c>
      <c r="N846" s="34">
        <f>_xlfn.XLOOKUP(Healthcare!A:A,Table4_2[Customer ID],Table4_2[Date of Birth])</f>
        <v>22972</v>
      </c>
      <c r="O846" s="35">
        <f>_xlfn.XLOOKUP(A:A,Table4_2[Customer ID],Table4_2[Charges])</f>
        <v>12629.9</v>
      </c>
      <c r="P846" s="33" t="str">
        <f>_xlfn.XLOOKUP(A:A,Table4_2[Customer ID],Table4_2[Hospital tier])</f>
        <v>tier - 3</v>
      </c>
      <c r="Q846" s="33" t="str">
        <f>_xlfn.XLOOKUP(A:A,'Hospital details'!A:A,'Hospital details'!F:F)</f>
        <v>tier - 3</v>
      </c>
      <c r="R846" s="33" t="str">
        <f>_xlfn.XLOOKUP(Healthcare!A:A,'Hospital details'!A:A,'Hospital details'!G:G)</f>
        <v>R1013</v>
      </c>
      <c r="S846" s="36">
        <f>_xlfn.XLOOKUP(A:A,'Hospital details'!A:A,'Hospital details'!H:H)</f>
        <v>60</v>
      </c>
      <c r="T846" s="8"/>
    </row>
    <row r="847" spans="1:20" ht="18" x14ac:dyDescent="0.35">
      <c r="A847" s="37" t="s">
        <v>851</v>
      </c>
      <c r="B847" s="31" t="str" cm="1">
        <f t="array" ref="B847">_xlfn.XLOOKUP(_xlfn.SINGLE(A:A),'Customer Name'!A:A,Table14_3[[#All],[Title]])</f>
        <v>Mr</v>
      </c>
      <c r="C847" s="32" t="str" cm="1">
        <f t="array" ref="C847">_xlfn.XLOOKUP(_xlfn.SINGLE(A:A),'Customer Name'!A:A,Table14_3[[#All],[First Name]])</f>
        <v>Vanessa</v>
      </c>
      <c r="D847" s="32" t="str" cm="1">
        <f t="array" ref="D847">_xlfn.XLOOKUP(_xlfn.SINGLE(A:A),'Customer Name'!A:A,Table14_3[[#All],[Last Name]])</f>
        <v>Desota</v>
      </c>
      <c r="E847" s="32">
        <f>_xlfn.XLOOKUP(A:A,'Medical Examination'!A:A,'Medical Examination'!B:B)</f>
        <v>25.74</v>
      </c>
      <c r="F847" s="32">
        <f>_xlfn.XLOOKUP(A:A,'Medical Examination'!A:A,'Medical Examination'!C:C)</f>
        <v>10.93</v>
      </c>
      <c r="G847" s="33" t="str">
        <f>_xlfn.XLOOKUP(A:A,'Medical Examination'!A:A,'Medical Examination'!D:D)</f>
        <v>No</v>
      </c>
      <c r="H847" s="33" t="str">
        <f>_xlfn.XLOOKUP(A:A,'Medical Examination'!A:A,'Medical Examination'!E:E)</f>
        <v>No</v>
      </c>
      <c r="I847" s="33" t="str">
        <f>_xlfn.XLOOKUP(A:A,'Medical Examination'!A:A,'Medical Examination'!F:F)</f>
        <v>No</v>
      </c>
      <c r="J847" s="33">
        <f>_xlfn.XLOOKUP(A:A,'Medical Examination'!A:A,'Medical Examination'!G:G)</f>
        <v>0</v>
      </c>
      <c r="K847" s="33" t="str">
        <f>_xlfn.XLOOKUP(A:A,'Medical Examination'!A:A,'Medical Examination'!H:H)</f>
        <v>No</v>
      </c>
      <c r="L847" s="32" t="str">
        <f>_xlfn.XLOOKUP(A:A,'Medical Examination'!A:A,'Medical Examination'!I:I)</f>
        <v>Overweight</v>
      </c>
      <c r="M847" s="31" t="str">
        <f>_xlfn.XLOOKUP(A:A,'Medical Examination'!A:A,'Medical Examination'!J:J)</f>
        <v>Diabetic</v>
      </c>
      <c r="N847" s="34">
        <f>_xlfn.XLOOKUP(Healthcare!A:A,Table4_2[Customer ID],Table4_2[Date of Birth])</f>
        <v>24019</v>
      </c>
      <c r="O847" s="35">
        <f>_xlfn.XLOOKUP(A:A,Table4_2[Customer ID],Table4_2[Charges])</f>
        <v>12629.17</v>
      </c>
      <c r="P847" s="33" t="str">
        <f>_xlfn.XLOOKUP(A:A,Table4_2[Customer ID],Table4_2[Hospital tier])</f>
        <v>tier - 3</v>
      </c>
      <c r="Q847" s="33" t="str">
        <f>_xlfn.XLOOKUP(A:A,'Hospital details'!A:A,'Hospital details'!F:F)</f>
        <v>tier - 1</v>
      </c>
      <c r="R847" s="33" t="str">
        <f>_xlfn.XLOOKUP(Healthcare!A:A,'Hospital details'!A:A,'Hospital details'!G:G)</f>
        <v>R1013</v>
      </c>
      <c r="S847" s="36">
        <f>_xlfn.XLOOKUP(A:A,'Hospital details'!A:A,'Hospital details'!H:H)</f>
        <v>57</v>
      </c>
      <c r="T847" s="8"/>
    </row>
    <row r="848" spans="1:20" ht="18" x14ac:dyDescent="0.35">
      <c r="A848" s="37" t="s">
        <v>852</v>
      </c>
      <c r="B848" s="31" t="str" cm="1">
        <f t="array" ref="B848">_xlfn.XLOOKUP(_xlfn.SINGLE(A:A),'Customer Name'!A:A,Table14_3[[#All],[Title]])</f>
        <v>Ms</v>
      </c>
      <c r="C848" s="32" t="str" cm="1">
        <f t="array" ref="C848">_xlfn.XLOOKUP(_xlfn.SINGLE(A:A),'Customer Name'!A:A,Table14_3[[#All],[First Name]])</f>
        <v>Natali N</v>
      </c>
      <c r="D848" s="32" t="str" cm="1">
        <f t="array" ref="D848">_xlfn.XLOOKUP(_xlfn.SINGLE(A:A),'Customer Name'!A:A,Table14_3[[#All],[Last Name]])</f>
        <v>Edmonds</v>
      </c>
      <c r="E848" s="32">
        <f>_xlfn.XLOOKUP(A:A,'Medical Examination'!A:A,'Medical Examination'!B:B)</f>
        <v>34.08</v>
      </c>
      <c r="F848" s="32">
        <f>_xlfn.XLOOKUP(A:A,'Medical Examination'!A:A,'Medical Examination'!C:C)</f>
        <v>7.58</v>
      </c>
      <c r="G848" s="33" t="str">
        <f>_xlfn.XLOOKUP(A:A,'Medical Examination'!A:A,'Medical Examination'!D:D)</f>
        <v>yes</v>
      </c>
      <c r="H848" s="33" t="str">
        <f>_xlfn.XLOOKUP(A:A,'Medical Examination'!A:A,'Medical Examination'!E:E)</f>
        <v>No</v>
      </c>
      <c r="I848" s="33" t="str">
        <f>_xlfn.XLOOKUP(A:A,'Medical Examination'!A:A,'Medical Examination'!F:F)</f>
        <v>No</v>
      </c>
      <c r="J848" s="33">
        <f>_xlfn.XLOOKUP(A:A,'Medical Examination'!A:A,'Medical Examination'!G:G)</f>
        <v>2</v>
      </c>
      <c r="K848" s="33" t="str">
        <f>_xlfn.XLOOKUP(A:A,'Medical Examination'!A:A,'Medical Examination'!H:H)</f>
        <v>No</v>
      </c>
      <c r="L848" s="32" t="str">
        <f>_xlfn.XLOOKUP(A:A,'Medical Examination'!A:A,'Medical Examination'!I:I)</f>
        <v>Obesity</v>
      </c>
      <c r="M848" s="31" t="str">
        <f>_xlfn.XLOOKUP(A:A,'Medical Examination'!A:A,'Medical Examination'!J:J)</f>
        <v>Diabetic</v>
      </c>
      <c r="N848" s="34">
        <f>_xlfn.XLOOKUP(Healthcare!A:A,Table4_2[Customer ID],Table4_2[Date of Birth])</f>
        <v>25930</v>
      </c>
      <c r="O848" s="35">
        <f>_xlfn.XLOOKUP(A:A,Table4_2[Customer ID],Table4_2[Charges])</f>
        <v>12624.74</v>
      </c>
      <c r="P848" s="33" t="str">
        <f>_xlfn.XLOOKUP(A:A,Table4_2[Customer ID],Table4_2[Hospital tier])</f>
        <v>tier - 3</v>
      </c>
      <c r="Q848" s="33" t="str">
        <f>_xlfn.XLOOKUP(A:A,'Hospital details'!A:A,'Hospital details'!F:F)</f>
        <v>tier - 1</v>
      </c>
      <c r="R848" s="33" t="str">
        <f>_xlfn.XLOOKUP(Healthcare!A:A,'Hospital details'!A:A,'Hospital details'!G:G)</f>
        <v>R1012</v>
      </c>
      <c r="S848" s="36">
        <f>_xlfn.XLOOKUP(A:A,'Hospital details'!A:A,'Hospital details'!H:H)</f>
        <v>52</v>
      </c>
      <c r="T848" s="8"/>
    </row>
    <row r="849" spans="1:20" ht="18" x14ac:dyDescent="0.35">
      <c r="A849" s="37" t="s">
        <v>853</v>
      </c>
      <c r="B849" s="31" t="str" cm="1">
        <f t="array" ref="B849">_xlfn.XLOOKUP(_xlfn.SINGLE(A:A),'Customer Name'!A:A,Table14_3[[#All],[Title]])</f>
        <v>Mr</v>
      </c>
      <c r="C849" s="32" t="str" cm="1">
        <f t="array" ref="C849">_xlfn.XLOOKUP(_xlfn.SINGLE(A:A),'Customer Name'!A:A,Table14_3[[#All],[First Name]])</f>
        <v>Beth</v>
      </c>
      <c r="D849" s="32" t="str" cm="1">
        <f t="array" ref="D849">_xlfn.XLOOKUP(_xlfn.SINGLE(A:A),'Customer Name'!A:A,Table14_3[[#All],[Last Name]])</f>
        <v>Otto</v>
      </c>
      <c r="E849" s="32">
        <f>_xlfn.XLOOKUP(A:A,'Medical Examination'!A:A,'Medical Examination'!B:B)</f>
        <v>31.35</v>
      </c>
      <c r="F849" s="32">
        <f>_xlfn.XLOOKUP(A:A,'Medical Examination'!A:A,'Medical Examination'!C:C)</f>
        <v>11</v>
      </c>
      <c r="G849" s="33" t="str">
        <f>_xlfn.XLOOKUP(A:A,'Medical Examination'!A:A,'Medical Examination'!D:D)</f>
        <v>yes</v>
      </c>
      <c r="H849" s="33" t="str">
        <f>_xlfn.XLOOKUP(A:A,'Medical Examination'!A:A,'Medical Examination'!E:E)</f>
        <v>No</v>
      </c>
      <c r="I849" s="33" t="str">
        <f>_xlfn.XLOOKUP(A:A,'Medical Examination'!A:A,'Medical Examination'!F:F)</f>
        <v>Yes</v>
      </c>
      <c r="J849" s="33">
        <f>_xlfn.XLOOKUP(A:A,'Medical Examination'!A:A,'Medical Examination'!G:G)</f>
        <v>1</v>
      </c>
      <c r="K849" s="33" t="str">
        <f>_xlfn.XLOOKUP(A:A,'Medical Examination'!A:A,'Medical Examination'!H:H)</f>
        <v>No</v>
      </c>
      <c r="L849" s="32" t="str">
        <f>_xlfn.XLOOKUP(A:A,'Medical Examination'!A:A,'Medical Examination'!I:I)</f>
        <v>Obesity</v>
      </c>
      <c r="M849" s="31" t="str">
        <f>_xlfn.XLOOKUP(A:A,'Medical Examination'!A:A,'Medical Examination'!J:J)</f>
        <v>Diabetic</v>
      </c>
      <c r="N849" s="34">
        <f>_xlfn.XLOOKUP(Healthcare!A:A,Table4_2[Customer ID],Table4_2[Date of Birth])</f>
        <v>23242</v>
      </c>
      <c r="O849" s="35">
        <f>_xlfn.XLOOKUP(A:A,Table4_2[Customer ID],Table4_2[Charges])</f>
        <v>12622.18</v>
      </c>
      <c r="P849" s="33" t="str">
        <f>_xlfn.XLOOKUP(A:A,Table4_2[Customer ID],Table4_2[Hospital tier])</f>
        <v>tier - 3</v>
      </c>
      <c r="Q849" s="33" t="str">
        <f>_xlfn.XLOOKUP(A:A,'Hospital details'!A:A,'Hospital details'!F:F)</f>
        <v>tier - 1</v>
      </c>
      <c r="R849" s="33" t="str">
        <f>_xlfn.XLOOKUP(Healthcare!A:A,'Hospital details'!A:A,'Hospital details'!G:G)</f>
        <v>R1012</v>
      </c>
      <c r="S849" s="36">
        <f>_xlfn.XLOOKUP(A:A,'Hospital details'!A:A,'Hospital details'!H:H)</f>
        <v>59</v>
      </c>
      <c r="T849" s="8"/>
    </row>
    <row r="850" spans="1:20" ht="18" x14ac:dyDescent="0.35">
      <c r="A850" s="37" t="s">
        <v>854</v>
      </c>
      <c r="B850" s="31" t="str" cm="1">
        <f t="array" ref="B850">_xlfn.XLOOKUP(_xlfn.SINGLE(A:A),'Customer Name'!A:A,Table14_3[[#All],[Title]])</f>
        <v>Mr</v>
      </c>
      <c r="C850" s="32" t="str" cm="1">
        <f t="array" ref="C850">_xlfn.XLOOKUP(_xlfn.SINGLE(A:A),'Customer Name'!A:A,Table14_3[[#All],[First Name]])</f>
        <v>Alex</v>
      </c>
      <c r="D850" s="32" t="str" cm="1">
        <f t="array" ref="D850">_xlfn.XLOOKUP(_xlfn.SINGLE(A:A),'Customer Name'!A:A,Table14_3[[#All],[Last Name]])</f>
        <v>Kurt</v>
      </c>
      <c r="E850" s="32">
        <f>_xlfn.XLOOKUP(A:A,'Medical Examination'!A:A,'Medical Examination'!B:B)</f>
        <v>26.79</v>
      </c>
      <c r="F850" s="32">
        <f>_xlfn.XLOOKUP(A:A,'Medical Examination'!A:A,'Medical Examination'!C:C)</f>
        <v>5.0599999999999996</v>
      </c>
      <c r="G850" s="33" t="str">
        <f>_xlfn.XLOOKUP(A:A,'Medical Examination'!A:A,'Medical Examination'!D:D)</f>
        <v>No</v>
      </c>
      <c r="H850" s="33" t="str">
        <f>_xlfn.XLOOKUP(A:A,'Medical Examination'!A:A,'Medical Examination'!E:E)</f>
        <v>No</v>
      </c>
      <c r="I850" s="33" t="str">
        <f>_xlfn.XLOOKUP(A:A,'Medical Examination'!A:A,'Medical Examination'!F:F)</f>
        <v>No</v>
      </c>
      <c r="J850" s="33">
        <f>_xlfn.XLOOKUP(A:A,'Medical Examination'!A:A,'Medical Examination'!G:G)</f>
        <v>1</v>
      </c>
      <c r="K850" s="33" t="str">
        <f>_xlfn.XLOOKUP(A:A,'Medical Examination'!A:A,'Medical Examination'!H:H)</f>
        <v>No</v>
      </c>
      <c r="L850" s="32" t="str">
        <f>_xlfn.XLOOKUP(A:A,'Medical Examination'!A:A,'Medical Examination'!I:I)</f>
        <v>Overweight</v>
      </c>
      <c r="M850" s="31" t="str">
        <f>_xlfn.XLOOKUP(A:A,'Medical Examination'!A:A,'Medical Examination'!J:J)</f>
        <v>Normal</v>
      </c>
      <c r="N850" s="34">
        <f>_xlfn.XLOOKUP(Healthcare!A:A,Table4_2[Customer ID],Table4_2[Date of Birth])</f>
        <v>36117</v>
      </c>
      <c r="O850" s="35">
        <f>_xlfn.XLOOKUP(A:A,Table4_2[Customer ID],Table4_2[Charges])</f>
        <v>12609.89</v>
      </c>
      <c r="P850" s="33" t="str">
        <f>_xlfn.XLOOKUP(A:A,Table4_2[Customer ID],Table4_2[Hospital tier])</f>
        <v>tier - 3</v>
      </c>
      <c r="Q850" s="33" t="str">
        <f>_xlfn.XLOOKUP(A:A,'Hospital details'!A:A,'Hospital details'!F:F)</f>
        <v>tier - 3</v>
      </c>
      <c r="R850" s="33" t="str">
        <f>_xlfn.XLOOKUP(Healthcare!A:A,'Hospital details'!A:A,'Hospital details'!G:G)</f>
        <v>R1012</v>
      </c>
      <c r="S850" s="36">
        <f>_xlfn.XLOOKUP(A:A,'Hospital details'!A:A,'Hospital details'!H:H)</f>
        <v>24</v>
      </c>
      <c r="T850" s="8"/>
    </row>
    <row r="851" spans="1:20" ht="18" x14ac:dyDescent="0.35">
      <c r="A851" s="37" t="s">
        <v>855</v>
      </c>
      <c r="B851" s="31" t="str" cm="1">
        <f t="array" ref="B851">_xlfn.XLOOKUP(_xlfn.SINGLE(A:A),'Customer Name'!A:A,Table14_3[[#All],[Title]])</f>
        <v>Ms</v>
      </c>
      <c r="C851" s="32" t="str" cm="1">
        <f t="array" ref="C851">_xlfn.XLOOKUP(_xlfn.SINGLE(A:A),'Customer Name'!A:A,Table14_3[[#All],[First Name]])</f>
        <v>Spencer</v>
      </c>
      <c r="D851" s="32" t="str" cm="1">
        <f t="array" ref="D851">_xlfn.XLOOKUP(_xlfn.SINGLE(A:A),'Customer Name'!A:A,Table14_3[[#All],[Last Name]])</f>
        <v>Duhaime</v>
      </c>
      <c r="E851" s="32">
        <f>_xlfn.XLOOKUP(A:A,'Medical Examination'!A:A,'Medical Examination'!B:B)</f>
        <v>42.78</v>
      </c>
      <c r="F851" s="32">
        <f>_xlfn.XLOOKUP(A:A,'Medical Examination'!A:A,'Medical Examination'!C:C)</f>
        <v>6.11</v>
      </c>
      <c r="G851" s="33" t="str">
        <f>_xlfn.XLOOKUP(A:A,'Medical Examination'!A:A,'Medical Examination'!D:D)</f>
        <v>yes</v>
      </c>
      <c r="H851" s="33" t="str">
        <f>_xlfn.XLOOKUP(A:A,'Medical Examination'!A:A,'Medical Examination'!E:E)</f>
        <v>No</v>
      </c>
      <c r="I851" s="33" t="str">
        <f>_xlfn.XLOOKUP(A:A,'Medical Examination'!A:A,'Medical Examination'!F:F)</f>
        <v>No</v>
      </c>
      <c r="J851" s="33">
        <f>_xlfn.XLOOKUP(A:A,'Medical Examination'!A:A,'Medical Examination'!G:G)</f>
        <v>1</v>
      </c>
      <c r="K851" s="33" t="str">
        <f>_xlfn.XLOOKUP(A:A,'Medical Examination'!A:A,'Medical Examination'!H:H)</f>
        <v>No</v>
      </c>
      <c r="L851" s="32" t="str">
        <f>_xlfn.XLOOKUP(A:A,'Medical Examination'!A:A,'Medical Examination'!I:I)</f>
        <v>Obesity</v>
      </c>
      <c r="M851" s="31" t="str">
        <f>_xlfn.XLOOKUP(A:A,'Medical Examination'!A:A,'Medical Examination'!J:J)</f>
        <v>Prediabetic</v>
      </c>
      <c r="N851" s="34">
        <f>_xlfn.XLOOKUP(Healthcare!A:A,Table4_2[Customer ID],Table4_2[Date of Birth])</f>
        <v>32366</v>
      </c>
      <c r="O851" s="35">
        <f>_xlfn.XLOOKUP(A:A,Table4_2[Customer ID],Table4_2[Charges])</f>
        <v>12600.46</v>
      </c>
      <c r="P851" s="33" t="str">
        <f>_xlfn.XLOOKUP(A:A,Table4_2[Customer ID],Table4_2[Hospital tier])</f>
        <v>tier - 3</v>
      </c>
      <c r="Q851" s="33" t="str">
        <f>_xlfn.XLOOKUP(A:A,'Hospital details'!A:A,'Hospital details'!F:F)</f>
        <v>tier - 1</v>
      </c>
      <c r="R851" s="33" t="str">
        <f>_xlfn.XLOOKUP(Healthcare!A:A,'Hospital details'!A:A,'Hospital details'!G:G)</f>
        <v>R1023</v>
      </c>
      <c r="S851" s="36">
        <f>_xlfn.XLOOKUP(A:A,'Hospital details'!A:A,'Hospital details'!H:H)</f>
        <v>34</v>
      </c>
      <c r="T851" s="8"/>
    </row>
    <row r="852" spans="1:20" ht="18" x14ac:dyDescent="0.35">
      <c r="A852" s="37" t="s">
        <v>856</v>
      </c>
      <c r="B852" s="31" t="str" cm="1">
        <f t="array" ref="B852">_xlfn.XLOOKUP(_xlfn.SINGLE(A:A),'Customer Name'!A:A,Table14_3[[#All],[Title]])</f>
        <v>Mr</v>
      </c>
      <c r="C852" s="32" t="str" cm="1">
        <f t="array" ref="C852">_xlfn.XLOOKUP(_xlfn.SINGLE(A:A),'Customer Name'!A:A,Table14_3[[#All],[First Name]])</f>
        <v>Andee W</v>
      </c>
      <c r="D852" s="32" t="str" cm="1">
        <f t="array" ref="D852">_xlfn.XLOOKUP(_xlfn.SINGLE(A:A),'Customer Name'!A:A,Table14_3[[#All],[Last Name]])</f>
        <v>Swann</v>
      </c>
      <c r="E852" s="32">
        <f>_xlfn.XLOOKUP(A:A,'Medical Examination'!A:A,'Medical Examination'!B:B)</f>
        <v>46.75</v>
      </c>
      <c r="F852" s="32">
        <f>_xlfn.XLOOKUP(A:A,'Medical Examination'!A:A,'Medical Examination'!C:C)</f>
        <v>6.66</v>
      </c>
      <c r="G852" s="33" t="str">
        <f>_xlfn.XLOOKUP(A:A,'Medical Examination'!A:A,'Medical Examination'!D:D)</f>
        <v>yes</v>
      </c>
      <c r="H852" s="33" t="str">
        <f>_xlfn.XLOOKUP(A:A,'Medical Examination'!A:A,'Medical Examination'!E:E)</f>
        <v>No</v>
      </c>
      <c r="I852" s="33" t="str">
        <f>_xlfn.XLOOKUP(A:A,'Medical Examination'!A:A,'Medical Examination'!F:F)</f>
        <v>No</v>
      </c>
      <c r="J852" s="33">
        <f>_xlfn.XLOOKUP(A:A,'Medical Examination'!A:A,'Medical Examination'!G:G)</f>
        <v>2</v>
      </c>
      <c r="K852" s="33" t="str">
        <f>_xlfn.XLOOKUP(A:A,'Medical Examination'!A:A,'Medical Examination'!H:H)</f>
        <v>No</v>
      </c>
      <c r="L852" s="32" t="str">
        <f>_xlfn.XLOOKUP(A:A,'Medical Examination'!A:A,'Medical Examination'!I:I)</f>
        <v>Obesity</v>
      </c>
      <c r="M852" s="31" t="str">
        <f>_xlfn.XLOOKUP(A:A,'Medical Examination'!A:A,'Medical Examination'!J:J)</f>
        <v>Diabetic</v>
      </c>
      <c r="N852" s="34">
        <f>_xlfn.XLOOKUP(Healthcare!A:A,Table4_2[Customer ID],Table4_2[Date of Birth])</f>
        <v>25737</v>
      </c>
      <c r="O852" s="35">
        <f>_xlfn.XLOOKUP(A:A,Table4_2[Customer ID],Table4_2[Charges])</f>
        <v>12592.53</v>
      </c>
      <c r="P852" s="33" t="str">
        <f>_xlfn.XLOOKUP(A:A,Table4_2[Customer ID],Table4_2[Hospital tier])</f>
        <v>tier - 3</v>
      </c>
      <c r="Q852" s="33" t="str">
        <f>_xlfn.XLOOKUP(A:A,'Hospital details'!A:A,'Hospital details'!F:F)</f>
        <v>tier - 2</v>
      </c>
      <c r="R852" s="33" t="str">
        <f>_xlfn.XLOOKUP(Healthcare!A:A,'Hospital details'!A:A,'Hospital details'!G:G)</f>
        <v>R1013</v>
      </c>
      <c r="S852" s="36">
        <f>_xlfn.XLOOKUP(A:A,'Hospital details'!A:A,'Hospital details'!H:H)</f>
        <v>52</v>
      </c>
      <c r="T852" s="8"/>
    </row>
    <row r="853" spans="1:20" ht="18" x14ac:dyDescent="0.35">
      <c r="A853" s="37" t="s">
        <v>857</v>
      </c>
      <c r="B853" s="31" t="str" cm="1">
        <f t="array" ref="B853">_xlfn.XLOOKUP(_xlfn.SINGLE(A:A),'Customer Name'!A:A,Table14_3[[#All],[Title]])</f>
        <v>Ms</v>
      </c>
      <c r="C853" s="32" t="str" cm="1">
        <f t="array" ref="C853">_xlfn.XLOOKUP(_xlfn.SINGLE(A:A),'Customer Name'!A:A,Table14_3[[#All],[First Name]])</f>
        <v>Amy</v>
      </c>
      <c r="D853" s="32" t="str" cm="1">
        <f t="array" ref="D853">_xlfn.XLOOKUP(_xlfn.SINGLE(A:A),'Customer Name'!A:A,Table14_3[[#All],[Last Name]])</f>
        <v>Burton</v>
      </c>
      <c r="E853" s="32">
        <f>_xlfn.XLOOKUP(A:A,'Medical Examination'!A:A,'Medical Examination'!B:B)</f>
        <v>32.15</v>
      </c>
      <c r="F853" s="32">
        <f>_xlfn.XLOOKUP(A:A,'Medical Examination'!A:A,'Medical Examination'!C:C)</f>
        <v>4.0199999999999996</v>
      </c>
      <c r="G853" s="33" t="str">
        <f>_xlfn.XLOOKUP(A:A,'Medical Examination'!A:A,'Medical Examination'!D:D)</f>
        <v>yes</v>
      </c>
      <c r="H853" s="33" t="str">
        <f>_xlfn.XLOOKUP(A:A,'Medical Examination'!A:A,'Medical Examination'!E:E)</f>
        <v>No</v>
      </c>
      <c r="I853" s="33" t="str">
        <f>_xlfn.XLOOKUP(A:A,'Medical Examination'!A:A,'Medical Examination'!F:F)</f>
        <v>Yes</v>
      </c>
      <c r="J853" s="33">
        <f>_xlfn.XLOOKUP(A:A,'Medical Examination'!A:A,'Medical Examination'!G:G)</f>
        <v>1</v>
      </c>
      <c r="K853" s="33" t="str">
        <f>_xlfn.XLOOKUP(A:A,'Medical Examination'!A:A,'Medical Examination'!H:H)</f>
        <v>No</v>
      </c>
      <c r="L853" s="32" t="str">
        <f>_xlfn.XLOOKUP(A:A,'Medical Examination'!A:A,'Medical Examination'!I:I)</f>
        <v>Obesity</v>
      </c>
      <c r="M853" s="31" t="str">
        <f>_xlfn.XLOOKUP(A:A,'Medical Examination'!A:A,'Medical Examination'!J:J)</f>
        <v>Normal</v>
      </c>
      <c r="N853" s="34">
        <f>_xlfn.XLOOKUP(Healthcare!A:A,Table4_2[Customer ID],Table4_2[Date of Birth])</f>
        <v>25533</v>
      </c>
      <c r="O853" s="35">
        <f>_xlfn.XLOOKUP(A:A,Table4_2[Customer ID],Table4_2[Charges])</f>
        <v>12579.92</v>
      </c>
      <c r="P853" s="33" t="str">
        <f>_xlfn.XLOOKUP(A:A,Table4_2[Customer ID],Table4_2[Hospital tier])</f>
        <v>tier - 3</v>
      </c>
      <c r="Q853" s="33" t="str">
        <f>_xlfn.XLOOKUP(A:A,'Hospital details'!A:A,'Hospital details'!F:F)</f>
        <v>tier - 1</v>
      </c>
      <c r="R853" s="33" t="str">
        <f>_xlfn.XLOOKUP(Healthcare!A:A,'Hospital details'!A:A,'Hospital details'!G:G)</f>
        <v>R1025</v>
      </c>
      <c r="S853" s="36">
        <f>_xlfn.XLOOKUP(A:A,'Hospital details'!A:A,'Hospital details'!H:H)</f>
        <v>53</v>
      </c>
      <c r="T853" s="8"/>
    </row>
    <row r="854" spans="1:20" ht="18" x14ac:dyDescent="0.35">
      <c r="A854" s="37" t="s">
        <v>858</v>
      </c>
      <c r="B854" s="31" t="str" cm="1">
        <f t="array" ref="B854">_xlfn.XLOOKUP(_xlfn.SINGLE(A:A),'Customer Name'!A:A,Table14_3[[#All],[Title]])</f>
        <v>Mr</v>
      </c>
      <c r="C854" s="32" t="str" cm="1">
        <f t="array" ref="C854">_xlfn.XLOOKUP(_xlfn.SINGLE(A:A),'Customer Name'!A:A,Table14_3[[#All],[First Name]])</f>
        <v>Joshua</v>
      </c>
      <c r="D854" s="32" t="str" cm="1">
        <f t="array" ref="D854">_xlfn.XLOOKUP(_xlfn.SINGLE(A:A),'Customer Name'!A:A,Table14_3[[#All],[Last Name]])</f>
        <v>Ricardi</v>
      </c>
      <c r="E854" s="32">
        <f>_xlfn.XLOOKUP(A:A,'Medical Examination'!A:A,'Medical Examination'!B:B)</f>
        <v>43.4</v>
      </c>
      <c r="F854" s="32">
        <f>_xlfn.XLOOKUP(A:A,'Medical Examination'!A:A,'Medical Examination'!C:C)</f>
        <v>8.81</v>
      </c>
      <c r="G854" s="33" t="str">
        <f>_xlfn.XLOOKUP(A:A,'Medical Examination'!A:A,'Medical Examination'!D:D)</f>
        <v>yes</v>
      </c>
      <c r="H854" s="33" t="str">
        <f>_xlfn.XLOOKUP(A:A,'Medical Examination'!A:A,'Medical Examination'!E:E)</f>
        <v>No</v>
      </c>
      <c r="I854" s="33" t="str">
        <f>_xlfn.XLOOKUP(A:A,'Medical Examination'!A:A,'Medical Examination'!F:F)</f>
        <v>No</v>
      </c>
      <c r="J854" s="33">
        <f>_xlfn.XLOOKUP(A:A,'Medical Examination'!A:A,'Medical Examination'!G:G)</f>
        <v>2</v>
      </c>
      <c r="K854" s="33" t="str">
        <f>_xlfn.XLOOKUP(A:A,'Medical Examination'!A:A,'Medical Examination'!H:H)</f>
        <v>No</v>
      </c>
      <c r="L854" s="32" t="str">
        <f>_xlfn.XLOOKUP(A:A,'Medical Examination'!A:A,'Medical Examination'!I:I)</f>
        <v>Obesity</v>
      </c>
      <c r="M854" s="31" t="str">
        <f>_xlfn.XLOOKUP(A:A,'Medical Examination'!A:A,'Medical Examination'!J:J)</f>
        <v>Diabetic</v>
      </c>
      <c r="N854" s="34">
        <f>_xlfn.XLOOKUP(Healthcare!A:A,Table4_2[Customer ID],Table4_2[Date of Birth])</f>
        <v>22613</v>
      </c>
      <c r="O854" s="35">
        <f>_xlfn.XLOOKUP(A:A,Table4_2[Customer ID],Table4_2[Charges])</f>
        <v>12574.05</v>
      </c>
      <c r="P854" s="33" t="str">
        <f>_xlfn.XLOOKUP(A:A,Table4_2[Customer ID],Table4_2[Hospital tier])</f>
        <v>tier - 3</v>
      </c>
      <c r="Q854" s="33" t="str">
        <f>_xlfn.XLOOKUP(A:A,'Hospital details'!A:A,'Hospital details'!F:F)</f>
        <v>tier - 1</v>
      </c>
      <c r="R854" s="33" t="str">
        <f>_xlfn.XLOOKUP(Healthcare!A:A,'Hospital details'!A:A,'Hospital details'!G:G)</f>
        <v>R1011</v>
      </c>
      <c r="S854" s="36">
        <f>_xlfn.XLOOKUP(A:A,'Hospital details'!A:A,'Hospital details'!H:H)</f>
        <v>61</v>
      </c>
      <c r="T854" s="8"/>
    </row>
    <row r="855" spans="1:20" ht="18" x14ac:dyDescent="0.35">
      <c r="A855" s="37" t="s">
        <v>859</v>
      </c>
      <c r="B855" s="31" t="str" cm="1">
        <f t="array" ref="B855">_xlfn.XLOOKUP(_xlfn.SINGLE(A:A),'Customer Name'!A:A,Table14_3[[#All],[Title]])</f>
        <v>Mr</v>
      </c>
      <c r="C855" s="32" t="str" cm="1">
        <f t="array" ref="C855">_xlfn.XLOOKUP(_xlfn.SINGLE(A:A),'Customer Name'!A:A,Table14_3[[#All],[First Name]])</f>
        <v>C Fred</v>
      </c>
      <c r="D855" s="32" t="str" cm="1">
        <f t="array" ref="D855">_xlfn.XLOOKUP(_xlfn.SINGLE(A:A),'Customer Name'!A:A,Table14_3[[#All],[Last Name]])</f>
        <v>Joslyn</v>
      </c>
      <c r="E855" s="32">
        <f>_xlfn.XLOOKUP(A:A,'Medical Examination'!A:A,'Medical Examination'!B:B)</f>
        <v>31.57</v>
      </c>
      <c r="F855" s="32">
        <f>_xlfn.XLOOKUP(A:A,'Medical Examination'!A:A,'Medical Examination'!C:C)</f>
        <v>7.92</v>
      </c>
      <c r="G855" s="33" t="str">
        <f>_xlfn.XLOOKUP(A:A,'Medical Examination'!A:A,'Medical Examination'!D:D)</f>
        <v>yes</v>
      </c>
      <c r="H855" s="33" t="str">
        <f>_xlfn.XLOOKUP(A:A,'Medical Examination'!A:A,'Medical Examination'!E:E)</f>
        <v>No</v>
      </c>
      <c r="I855" s="33" t="str">
        <f>_xlfn.XLOOKUP(A:A,'Medical Examination'!A:A,'Medical Examination'!F:F)</f>
        <v>No</v>
      </c>
      <c r="J855" s="33">
        <f>_xlfn.XLOOKUP(A:A,'Medical Examination'!A:A,'Medical Examination'!G:G)</f>
        <v>2</v>
      </c>
      <c r="K855" s="33" t="str">
        <f>_xlfn.XLOOKUP(A:A,'Medical Examination'!A:A,'Medical Examination'!H:H)</f>
        <v>No</v>
      </c>
      <c r="L855" s="32" t="str">
        <f>_xlfn.XLOOKUP(A:A,'Medical Examination'!A:A,'Medical Examination'!I:I)</f>
        <v>Obesity</v>
      </c>
      <c r="M855" s="31" t="str">
        <f>_xlfn.XLOOKUP(A:A,'Medical Examination'!A:A,'Medical Examination'!J:J)</f>
        <v>Diabetic</v>
      </c>
      <c r="N855" s="34">
        <f>_xlfn.XLOOKUP(Healthcare!A:A,Table4_2[Customer ID],Table4_2[Date of Birth])</f>
        <v>22613</v>
      </c>
      <c r="O855" s="35">
        <f>_xlfn.XLOOKUP(A:A,Table4_2[Customer ID],Table4_2[Charges])</f>
        <v>12557.61</v>
      </c>
      <c r="P855" s="33" t="str">
        <f>_xlfn.XLOOKUP(A:A,Table4_2[Customer ID],Table4_2[Hospital tier])</f>
        <v>tier - 3</v>
      </c>
      <c r="Q855" s="33" t="str">
        <f>_xlfn.XLOOKUP(A:A,'Hospital details'!A:A,'Hospital details'!F:F)</f>
        <v>tier - 3</v>
      </c>
      <c r="R855" s="33" t="str">
        <f>_xlfn.XLOOKUP(Healthcare!A:A,'Hospital details'!A:A,'Hospital details'!G:G)</f>
        <v>R1013</v>
      </c>
      <c r="S855" s="36">
        <f>_xlfn.XLOOKUP(A:A,'Hospital details'!A:A,'Hospital details'!H:H)</f>
        <v>61</v>
      </c>
      <c r="T855" s="8"/>
    </row>
    <row r="856" spans="1:20" ht="18" x14ac:dyDescent="0.35">
      <c r="A856" s="37" t="s">
        <v>860</v>
      </c>
      <c r="B856" s="31" t="str" cm="1">
        <f t="array" ref="B856">_xlfn.XLOOKUP(_xlfn.SINGLE(A:A),'Customer Name'!A:A,Table14_3[[#All],[Title]])</f>
        <v>Ms</v>
      </c>
      <c r="C856" s="32" t="str" cm="1">
        <f t="array" ref="C856">_xlfn.XLOOKUP(_xlfn.SINGLE(A:A),'Customer Name'!A:A,Table14_3[[#All],[First Name]])</f>
        <v>Jeremy</v>
      </c>
      <c r="D856" s="32" t="str" cm="1">
        <f t="array" ref="D856">_xlfn.XLOOKUP(_xlfn.SINGLE(A:A),'Customer Name'!A:A,Table14_3[[#All],[Last Name]])</f>
        <v>Bennie</v>
      </c>
      <c r="E856" s="32">
        <f>_xlfn.XLOOKUP(A:A,'Medical Examination'!A:A,'Medical Examination'!B:B)</f>
        <v>24.32</v>
      </c>
      <c r="F856" s="32">
        <f>_xlfn.XLOOKUP(A:A,'Medical Examination'!A:A,'Medical Examination'!C:C)</f>
        <v>7.48</v>
      </c>
      <c r="G856" s="33" t="str">
        <f>_xlfn.XLOOKUP(A:A,'Medical Examination'!A:A,'Medical Examination'!D:D)</f>
        <v>No</v>
      </c>
      <c r="H856" s="33" t="str">
        <f>_xlfn.XLOOKUP(A:A,'Medical Examination'!A:A,'Medical Examination'!E:E)</f>
        <v>No</v>
      </c>
      <c r="I856" s="33" t="str">
        <f>_xlfn.XLOOKUP(A:A,'Medical Examination'!A:A,'Medical Examination'!F:F)</f>
        <v>No</v>
      </c>
      <c r="J856" s="33">
        <f>_xlfn.XLOOKUP(A:A,'Medical Examination'!A:A,'Medical Examination'!G:G)</f>
        <v>0</v>
      </c>
      <c r="K856" s="33" t="str">
        <f>_xlfn.XLOOKUP(A:A,'Medical Examination'!A:A,'Medical Examination'!H:H)</f>
        <v>No</v>
      </c>
      <c r="L856" s="32" t="str">
        <f>_xlfn.XLOOKUP(A:A,'Medical Examination'!A:A,'Medical Examination'!I:I)</f>
        <v>Normal Weight</v>
      </c>
      <c r="M856" s="31" t="str">
        <f>_xlfn.XLOOKUP(A:A,'Medical Examination'!A:A,'Medical Examination'!J:J)</f>
        <v>Diabetic</v>
      </c>
      <c r="N856" s="34">
        <f>_xlfn.XLOOKUP(Healthcare!A:A,Table4_2[Customer ID],Table4_2[Date of Birth])</f>
        <v>22935</v>
      </c>
      <c r="O856" s="35">
        <f>_xlfn.XLOOKUP(A:A,Table4_2[Customer ID],Table4_2[Charges])</f>
        <v>12523.6</v>
      </c>
      <c r="P856" s="33" t="str">
        <f>_xlfn.XLOOKUP(A:A,Table4_2[Customer ID],Table4_2[Hospital tier])</f>
        <v>tier - 3</v>
      </c>
      <c r="Q856" s="33" t="str">
        <f>_xlfn.XLOOKUP(A:A,'Hospital details'!A:A,'Hospital details'!F:F)</f>
        <v>tier - 3</v>
      </c>
      <c r="R856" s="33" t="str">
        <f>_xlfn.XLOOKUP(Healthcare!A:A,'Hospital details'!A:A,'Hospital details'!G:G)</f>
        <v>R1012</v>
      </c>
      <c r="S856" s="36">
        <f>_xlfn.XLOOKUP(A:A,'Hospital details'!A:A,'Hospital details'!H:H)</f>
        <v>60</v>
      </c>
      <c r="T856" s="8"/>
    </row>
    <row r="857" spans="1:20" ht="18" x14ac:dyDescent="0.35">
      <c r="A857" s="37" t="s">
        <v>861</v>
      </c>
      <c r="B857" s="31" t="str" cm="1">
        <f t="array" ref="B857">_xlfn.XLOOKUP(_xlfn.SINGLE(A:A),'Customer Name'!A:A,Table14_3[[#All],[Title]])</f>
        <v>Mr</v>
      </c>
      <c r="C857" s="32" t="str" cm="1">
        <f t="array" ref="C857">_xlfn.XLOOKUP(_xlfn.SINGLE(A:A),'Customer Name'!A:A,Table14_3[[#All],[First Name]])</f>
        <v>Patrick Sr</v>
      </c>
      <c r="D857" s="32" t="str" cm="1">
        <f t="array" ref="D857">_xlfn.XLOOKUP(_xlfn.SINGLE(A:A),'Customer Name'!A:A,Table14_3[[#All],[Last Name]])</f>
        <v>Kanyane</v>
      </c>
      <c r="E857" s="32">
        <f>_xlfn.XLOOKUP(A:A,'Medical Examination'!A:A,'Medical Examination'!B:B)</f>
        <v>31.07</v>
      </c>
      <c r="F857" s="32">
        <f>_xlfn.XLOOKUP(A:A,'Medical Examination'!A:A,'Medical Examination'!C:C)</f>
        <v>4.62</v>
      </c>
      <c r="G857" s="33" t="str">
        <f>_xlfn.XLOOKUP(A:A,'Medical Examination'!A:A,'Medical Examination'!D:D)</f>
        <v>yes</v>
      </c>
      <c r="H857" s="33" t="str">
        <f>_xlfn.XLOOKUP(A:A,'Medical Examination'!A:A,'Medical Examination'!E:E)</f>
        <v>No</v>
      </c>
      <c r="I857" s="33" t="str">
        <f>_xlfn.XLOOKUP(A:A,'Medical Examination'!A:A,'Medical Examination'!F:F)</f>
        <v>No</v>
      </c>
      <c r="J857" s="33">
        <f>_xlfn.XLOOKUP(A:A,'Medical Examination'!A:A,'Medical Examination'!G:G)</f>
        <v>2</v>
      </c>
      <c r="K857" s="33" t="str">
        <f>_xlfn.XLOOKUP(A:A,'Medical Examination'!A:A,'Medical Examination'!H:H)</f>
        <v>No</v>
      </c>
      <c r="L857" s="32" t="str">
        <f>_xlfn.XLOOKUP(A:A,'Medical Examination'!A:A,'Medical Examination'!I:I)</f>
        <v>Obesity</v>
      </c>
      <c r="M857" s="31" t="str">
        <f>_xlfn.XLOOKUP(A:A,'Medical Examination'!A:A,'Medical Examination'!J:J)</f>
        <v>Normal</v>
      </c>
      <c r="N857" s="34">
        <f>_xlfn.XLOOKUP(Healthcare!A:A,Table4_2[Customer ID],Table4_2[Date of Birth])</f>
        <v>24300</v>
      </c>
      <c r="O857" s="35">
        <f>_xlfn.XLOOKUP(A:A,Table4_2[Customer ID],Table4_2[Charges])</f>
        <v>12499.88</v>
      </c>
      <c r="P857" s="33" t="str">
        <f>_xlfn.XLOOKUP(A:A,Table4_2[Customer ID],Table4_2[Hospital tier])</f>
        <v>tier - 3</v>
      </c>
      <c r="Q857" s="33" t="str">
        <f>_xlfn.XLOOKUP(A:A,'Hospital details'!A:A,'Hospital details'!F:F)</f>
        <v>tier - 2</v>
      </c>
      <c r="R857" s="33" t="str">
        <f>_xlfn.XLOOKUP(Healthcare!A:A,'Hospital details'!A:A,'Hospital details'!G:G)</f>
        <v>R1012</v>
      </c>
      <c r="S857" s="36">
        <f>_xlfn.XLOOKUP(A:A,'Hospital details'!A:A,'Hospital details'!H:H)</f>
        <v>56</v>
      </c>
      <c r="T857" s="8"/>
    </row>
    <row r="858" spans="1:20" ht="18" x14ac:dyDescent="0.35">
      <c r="A858" s="37" t="s">
        <v>862</v>
      </c>
      <c r="B858" s="31" t="str" cm="1">
        <f t="array" ref="B858">_xlfn.XLOOKUP(_xlfn.SINGLE(A:A),'Customer Name'!A:A,Table14_3[[#All],[Title]])</f>
        <v>Mr</v>
      </c>
      <c r="C858" s="32" t="str" cm="1">
        <f t="array" ref="C858">_xlfn.XLOOKUP(_xlfn.SINGLE(A:A),'Customer Name'!A:A,Table14_3[[#All],[First Name]])</f>
        <v>Kelly M</v>
      </c>
      <c r="D858" s="32" t="str" cm="1">
        <f t="array" ref="D858">_xlfn.XLOOKUP(_xlfn.SINGLE(A:A),'Customer Name'!A:A,Table14_3[[#All],[Last Name]])</f>
        <v>Mcfadden</v>
      </c>
      <c r="E858" s="32">
        <f>_xlfn.XLOOKUP(A:A,'Medical Examination'!A:A,'Medical Examination'!B:B)</f>
        <v>35.814999999999998</v>
      </c>
      <c r="F858" s="32">
        <f>_xlfn.XLOOKUP(A:A,'Medical Examination'!A:A,'Medical Examination'!C:C)</f>
        <v>8.4700000000000006</v>
      </c>
      <c r="G858" s="33" t="str">
        <f>_xlfn.XLOOKUP(A:A,'Medical Examination'!A:A,'Medical Examination'!D:D)</f>
        <v>No</v>
      </c>
      <c r="H858" s="33" t="str">
        <f>_xlfn.XLOOKUP(A:A,'Medical Examination'!A:A,'Medical Examination'!E:E)</f>
        <v>No</v>
      </c>
      <c r="I858" s="33" t="str">
        <f>_xlfn.XLOOKUP(A:A,'Medical Examination'!A:A,'Medical Examination'!F:F)</f>
        <v>No</v>
      </c>
      <c r="J858" s="33">
        <f>_xlfn.XLOOKUP(A:A,'Medical Examination'!A:A,'Medical Examination'!G:G)</f>
        <v>0</v>
      </c>
      <c r="K858" s="33" t="str">
        <f>_xlfn.XLOOKUP(A:A,'Medical Examination'!A:A,'Medical Examination'!H:H)</f>
        <v>No</v>
      </c>
      <c r="L858" s="32" t="str">
        <f>_xlfn.XLOOKUP(A:A,'Medical Examination'!A:A,'Medical Examination'!I:I)</f>
        <v>Obesity</v>
      </c>
      <c r="M858" s="31" t="str">
        <f>_xlfn.XLOOKUP(A:A,'Medical Examination'!A:A,'Medical Examination'!J:J)</f>
        <v>Diabetic</v>
      </c>
      <c r="N858" s="34">
        <f>_xlfn.XLOOKUP(Healthcare!A:A,Table4_2[Customer ID],Table4_2[Date of Birth])</f>
        <v>25175</v>
      </c>
      <c r="O858" s="35">
        <f>_xlfn.XLOOKUP(A:A,Table4_2[Customer ID],Table4_2[Charges])</f>
        <v>12495.29</v>
      </c>
      <c r="P858" s="33" t="str">
        <f>_xlfn.XLOOKUP(A:A,Table4_2[Customer ID],Table4_2[Hospital tier])</f>
        <v>tier - 3</v>
      </c>
      <c r="Q858" s="33" t="str">
        <f>_xlfn.XLOOKUP(A:A,'Hospital details'!A:A,'Hospital details'!F:F)</f>
        <v>tier - 3</v>
      </c>
      <c r="R858" s="33" t="str">
        <f>_xlfn.XLOOKUP(Healthcare!A:A,'Hospital details'!A:A,'Hospital details'!G:G)</f>
        <v>R1012</v>
      </c>
      <c r="S858" s="36">
        <f>_xlfn.XLOOKUP(A:A,'Hospital details'!A:A,'Hospital details'!H:H)</f>
        <v>54</v>
      </c>
      <c r="T858" s="8"/>
    </row>
    <row r="859" spans="1:20" ht="18" x14ac:dyDescent="0.35">
      <c r="A859" s="37" t="s">
        <v>863</v>
      </c>
      <c r="B859" s="31" t="str" cm="1">
        <f t="array" ref="B859">_xlfn.XLOOKUP(_xlfn.SINGLE(A:A),'Customer Name'!A:A,Table14_3[[#All],[Title]])</f>
        <v>Ms</v>
      </c>
      <c r="C859" s="32" t="str" cm="1">
        <f t="array" ref="C859">_xlfn.XLOOKUP(_xlfn.SINGLE(A:A),'Customer Name'!A:A,Table14_3[[#All],[First Name]])</f>
        <v>Katherine</v>
      </c>
      <c r="D859" s="32" t="str" cm="1">
        <f t="array" ref="D859">_xlfn.XLOOKUP(_xlfn.SINGLE(A:A),'Customer Name'!A:A,Table14_3[[#All],[Last Name]])</f>
        <v>Connolly</v>
      </c>
      <c r="E859" s="32">
        <f>_xlfn.XLOOKUP(A:A,'Medical Examination'!A:A,'Medical Examination'!B:B)</f>
        <v>40.81</v>
      </c>
      <c r="F859" s="32">
        <f>_xlfn.XLOOKUP(A:A,'Medical Examination'!A:A,'Medical Examination'!C:C)</f>
        <v>10.58</v>
      </c>
      <c r="G859" s="33" t="str">
        <f>_xlfn.XLOOKUP(A:A,'Medical Examination'!A:A,'Medical Examination'!D:D)</f>
        <v>yes</v>
      </c>
      <c r="H859" s="33" t="str">
        <f>_xlfn.XLOOKUP(A:A,'Medical Examination'!A:A,'Medical Examination'!E:E)</f>
        <v>No</v>
      </c>
      <c r="I859" s="33" t="str">
        <f>_xlfn.XLOOKUP(A:A,'Medical Examination'!A:A,'Medical Examination'!F:F)</f>
        <v>No</v>
      </c>
      <c r="J859" s="33">
        <f>_xlfn.XLOOKUP(A:A,'Medical Examination'!A:A,'Medical Examination'!G:G)</f>
        <v>0</v>
      </c>
      <c r="K859" s="33" t="str">
        <f>_xlfn.XLOOKUP(A:A,'Medical Examination'!A:A,'Medical Examination'!H:H)</f>
        <v>No</v>
      </c>
      <c r="L859" s="32" t="str">
        <f>_xlfn.XLOOKUP(A:A,'Medical Examination'!A:A,'Medical Examination'!I:I)</f>
        <v>Obesity</v>
      </c>
      <c r="M859" s="31" t="str">
        <f>_xlfn.XLOOKUP(A:A,'Medical Examination'!A:A,'Medical Examination'!J:J)</f>
        <v>Diabetic</v>
      </c>
      <c r="N859" s="34">
        <f>_xlfn.XLOOKUP(Healthcare!A:A,Table4_2[Customer ID],Table4_2[Date of Birth])</f>
        <v>24716</v>
      </c>
      <c r="O859" s="35">
        <f>_xlfn.XLOOKUP(A:A,Table4_2[Customer ID],Table4_2[Charges])</f>
        <v>12485.8</v>
      </c>
      <c r="P859" s="33" t="str">
        <f>_xlfn.XLOOKUP(A:A,Table4_2[Customer ID],Table4_2[Hospital tier])</f>
        <v>tier - 3</v>
      </c>
      <c r="Q859" s="33" t="str">
        <f>_xlfn.XLOOKUP(A:A,'Hospital details'!A:A,'Hospital details'!F:F)</f>
        <v>tier - 3</v>
      </c>
      <c r="R859" s="33" t="str">
        <f>_xlfn.XLOOKUP(Healthcare!A:A,'Hospital details'!A:A,'Hospital details'!G:G)</f>
        <v>R1013</v>
      </c>
      <c r="S859" s="36">
        <f>_xlfn.XLOOKUP(A:A,'Hospital details'!A:A,'Hospital details'!H:H)</f>
        <v>55</v>
      </c>
      <c r="T859" s="8"/>
    </row>
    <row r="860" spans="1:20" ht="18" x14ac:dyDescent="0.35">
      <c r="A860" s="37" t="s">
        <v>864</v>
      </c>
      <c r="B860" s="31" t="str" cm="1">
        <f t="array" ref="B860">_xlfn.XLOOKUP(_xlfn.SINGLE(A:A),'Customer Name'!A:A,Table14_3[[#All],[Title]])</f>
        <v>Ms</v>
      </c>
      <c r="C860" s="32" t="str" cm="1">
        <f t="array" ref="C860">_xlfn.XLOOKUP(_xlfn.SINGLE(A:A),'Customer Name'!A:A,Table14_3[[#All],[First Name]])</f>
        <v>Keila L</v>
      </c>
      <c r="D860" s="32" t="str" cm="1">
        <f t="array" ref="D860">_xlfn.XLOOKUP(_xlfn.SINGLE(A:A),'Customer Name'!A:A,Table14_3[[#All],[Last Name]])</f>
        <v>Merino</v>
      </c>
      <c r="E860" s="32">
        <f>_xlfn.XLOOKUP(A:A,'Medical Examination'!A:A,'Medical Examination'!B:B)</f>
        <v>24.605</v>
      </c>
      <c r="F860" s="32">
        <f>_xlfn.XLOOKUP(A:A,'Medical Examination'!A:A,'Medical Examination'!C:C)</f>
        <v>7.48</v>
      </c>
      <c r="G860" s="33" t="str">
        <f>_xlfn.XLOOKUP(A:A,'Medical Examination'!A:A,'Medical Examination'!D:D)</f>
        <v>No</v>
      </c>
      <c r="H860" s="33" t="str">
        <f>_xlfn.XLOOKUP(A:A,'Medical Examination'!A:A,'Medical Examination'!E:E)</f>
        <v>No</v>
      </c>
      <c r="I860" s="33" t="str">
        <f>_xlfn.XLOOKUP(A:A,'Medical Examination'!A:A,'Medical Examination'!F:F)</f>
        <v>No</v>
      </c>
      <c r="J860" s="33">
        <f>_xlfn.XLOOKUP(A:A,'Medical Examination'!A:A,'Medical Examination'!G:G)</f>
        <v>0</v>
      </c>
      <c r="K860" s="33" t="str">
        <f>_xlfn.XLOOKUP(A:A,'Medical Examination'!A:A,'Medical Examination'!H:H)</f>
        <v>No</v>
      </c>
      <c r="L860" s="32" t="str">
        <f>_xlfn.XLOOKUP(A:A,'Medical Examination'!A:A,'Medical Examination'!I:I)</f>
        <v>Normal Weight</v>
      </c>
      <c r="M860" s="31" t="str">
        <f>_xlfn.XLOOKUP(A:A,'Medical Examination'!A:A,'Medical Examination'!J:J)</f>
        <v>Diabetic</v>
      </c>
      <c r="N860" s="34">
        <f>_xlfn.XLOOKUP(Healthcare!A:A,Table4_2[Customer ID],Table4_2[Date of Birth])</f>
        <v>25154</v>
      </c>
      <c r="O860" s="35">
        <f>_xlfn.XLOOKUP(A:A,Table4_2[Customer ID],Table4_2[Charges])</f>
        <v>12479.71</v>
      </c>
      <c r="P860" s="33" t="str">
        <f>_xlfn.XLOOKUP(A:A,Table4_2[Customer ID],Table4_2[Hospital tier])</f>
        <v>tier - 3</v>
      </c>
      <c r="Q860" s="33" t="str">
        <f>_xlfn.XLOOKUP(A:A,'Hospital details'!A:A,'Hospital details'!F:F)</f>
        <v>tier - 3</v>
      </c>
      <c r="R860" s="33" t="str">
        <f>_xlfn.XLOOKUP(Healthcare!A:A,'Hospital details'!A:A,'Hospital details'!G:G)</f>
        <v>R1012</v>
      </c>
      <c r="S860" s="36">
        <f>_xlfn.XLOOKUP(A:A,'Hospital details'!A:A,'Hospital details'!H:H)</f>
        <v>54</v>
      </c>
      <c r="T860" s="8"/>
    </row>
    <row r="861" spans="1:20" ht="18" x14ac:dyDescent="0.35">
      <c r="A861" s="37" t="s">
        <v>865</v>
      </c>
      <c r="B861" s="31" t="str" cm="1">
        <f t="array" ref="B861">_xlfn.XLOOKUP(_xlfn.SINGLE(A:A),'Customer Name'!A:A,Table14_3[[#All],[Title]])</f>
        <v>Mr</v>
      </c>
      <c r="C861" s="32" t="str" cm="1">
        <f t="array" ref="C861">_xlfn.XLOOKUP(_xlfn.SINGLE(A:A),'Customer Name'!A:A,Table14_3[[#All],[First Name]])</f>
        <v>Zanae E</v>
      </c>
      <c r="D861" s="32" t="str" cm="1">
        <f t="array" ref="D861">_xlfn.XLOOKUP(_xlfn.SINGLE(A:A),'Customer Name'!A:A,Table14_3[[#All],[Last Name]])</f>
        <v>Baird</v>
      </c>
      <c r="E861" s="32">
        <f>_xlfn.XLOOKUP(A:A,'Medical Examination'!A:A,'Medical Examination'!B:B)</f>
        <v>21.47</v>
      </c>
      <c r="F861" s="32">
        <f>_xlfn.XLOOKUP(A:A,'Medical Examination'!A:A,'Medical Examination'!C:C)</f>
        <v>7.82</v>
      </c>
      <c r="G861" s="33" t="str">
        <f>_xlfn.XLOOKUP(A:A,'Medical Examination'!A:A,'Medical Examination'!D:D)</f>
        <v>No</v>
      </c>
      <c r="H861" s="33" t="str">
        <f>_xlfn.XLOOKUP(A:A,'Medical Examination'!A:A,'Medical Examination'!E:E)</f>
        <v>No</v>
      </c>
      <c r="I861" s="33" t="str">
        <f>_xlfn.XLOOKUP(A:A,'Medical Examination'!A:A,'Medical Examination'!F:F)</f>
        <v>No</v>
      </c>
      <c r="J861" s="33">
        <f>_xlfn.XLOOKUP(A:A,'Medical Examination'!A:A,'Medical Examination'!G:G)</f>
        <v>0</v>
      </c>
      <c r="K861" s="33" t="str">
        <f>_xlfn.XLOOKUP(A:A,'Medical Examination'!A:A,'Medical Examination'!H:H)</f>
        <v>No</v>
      </c>
      <c r="L861" s="32" t="str">
        <f>_xlfn.XLOOKUP(A:A,'Medical Examination'!A:A,'Medical Examination'!I:I)</f>
        <v>Normal Weight</v>
      </c>
      <c r="M861" s="31" t="str">
        <f>_xlfn.XLOOKUP(A:A,'Medical Examination'!A:A,'Medical Examination'!J:J)</f>
        <v>Diabetic</v>
      </c>
      <c r="N861" s="34">
        <f>_xlfn.XLOOKUP(Healthcare!A:A,Table4_2[Customer ID],Table4_2[Date of Birth])</f>
        <v>25168</v>
      </c>
      <c r="O861" s="35">
        <f>_xlfn.XLOOKUP(A:A,Table4_2[Customer ID],Table4_2[Charges])</f>
        <v>12475.35</v>
      </c>
      <c r="P861" s="33" t="str">
        <f>_xlfn.XLOOKUP(A:A,Table4_2[Customer ID],Table4_2[Hospital tier])</f>
        <v>tier - 3</v>
      </c>
      <c r="Q861" s="33" t="str">
        <f>_xlfn.XLOOKUP(A:A,'Hospital details'!A:A,'Hospital details'!F:F)</f>
        <v>tier - 1</v>
      </c>
      <c r="R861" s="33" t="str">
        <f>_xlfn.XLOOKUP(Healthcare!A:A,'Hospital details'!A:A,'Hospital details'!G:G)</f>
        <v>R1012</v>
      </c>
      <c r="S861" s="36">
        <f>_xlfn.XLOOKUP(A:A,'Hospital details'!A:A,'Hospital details'!H:H)</f>
        <v>54</v>
      </c>
      <c r="T861" s="8"/>
    </row>
    <row r="862" spans="1:20" ht="18" x14ac:dyDescent="0.35">
      <c r="A862" s="37" t="s">
        <v>866</v>
      </c>
      <c r="B862" s="31" t="str" cm="1">
        <f t="array" ref="B862">_xlfn.XLOOKUP(_xlfn.SINGLE(A:A),'Customer Name'!A:A,Table14_3[[#All],[Title]])</f>
        <v>Mr</v>
      </c>
      <c r="C862" s="32" t="str" cm="1">
        <f t="array" ref="C862">_xlfn.XLOOKUP(_xlfn.SINGLE(A:A),'Customer Name'!A:A,Table14_3[[#All],[First Name]])</f>
        <v>Alex</v>
      </c>
      <c r="D862" s="32" t="str" cm="1">
        <f t="array" ref="D862">_xlfn.XLOOKUP(_xlfn.SINGLE(A:A),'Customer Name'!A:A,Table14_3[[#All],[Last Name]])</f>
        <v>Locatelli</v>
      </c>
      <c r="E862" s="32">
        <f>_xlfn.XLOOKUP(A:A,'Medical Examination'!A:A,'Medical Examination'!B:B)</f>
        <v>52.89</v>
      </c>
      <c r="F862" s="32">
        <f>_xlfn.XLOOKUP(A:A,'Medical Examination'!A:A,'Medical Examination'!C:C)</f>
        <v>4.96</v>
      </c>
      <c r="G862" s="33" t="str">
        <f>_xlfn.XLOOKUP(A:A,'Medical Examination'!A:A,'Medical Examination'!D:D)</f>
        <v>yes</v>
      </c>
      <c r="H862" s="33" t="str">
        <f>_xlfn.XLOOKUP(A:A,'Medical Examination'!A:A,'Medical Examination'!E:E)</f>
        <v>No</v>
      </c>
      <c r="I862" s="33" t="str">
        <f>_xlfn.XLOOKUP(A:A,'Medical Examination'!A:A,'Medical Examination'!F:F)</f>
        <v>No</v>
      </c>
      <c r="J862" s="33">
        <f>_xlfn.XLOOKUP(A:A,'Medical Examination'!A:A,'Medical Examination'!G:G)</f>
        <v>1</v>
      </c>
      <c r="K862" s="33" t="str">
        <f>_xlfn.XLOOKUP(A:A,'Medical Examination'!A:A,'Medical Examination'!H:H)</f>
        <v>No</v>
      </c>
      <c r="L862" s="32" t="str">
        <f>_xlfn.XLOOKUP(A:A,'Medical Examination'!A:A,'Medical Examination'!I:I)</f>
        <v>Obesity</v>
      </c>
      <c r="M862" s="31" t="str">
        <f>_xlfn.XLOOKUP(A:A,'Medical Examination'!A:A,'Medical Examination'!J:J)</f>
        <v>Normal</v>
      </c>
      <c r="N862" s="34">
        <f>_xlfn.XLOOKUP(Healthcare!A:A,Table4_2[Customer ID],Table4_2[Date of Birth])</f>
        <v>34920</v>
      </c>
      <c r="O862" s="35">
        <f>_xlfn.XLOOKUP(A:A,Table4_2[Customer ID],Table4_2[Charges])</f>
        <v>12452.25</v>
      </c>
      <c r="P862" s="33" t="str">
        <f>_xlfn.XLOOKUP(A:A,Table4_2[Customer ID],Table4_2[Hospital tier])</f>
        <v>tier - 3</v>
      </c>
      <c r="Q862" s="33" t="str">
        <f>_xlfn.XLOOKUP(A:A,'Hospital details'!A:A,'Hospital details'!F:F)</f>
        <v>tier - 3</v>
      </c>
      <c r="R862" s="33" t="str">
        <f>_xlfn.XLOOKUP(Healthcare!A:A,'Hospital details'!A:A,'Hospital details'!G:G)</f>
        <v>R1012</v>
      </c>
      <c r="S862" s="36">
        <f>_xlfn.XLOOKUP(A:A,'Hospital details'!A:A,'Hospital details'!H:H)</f>
        <v>27</v>
      </c>
      <c r="T862" s="8"/>
    </row>
    <row r="863" spans="1:20" ht="18" x14ac:dyDescent="0.35">
      <c r="A863" s="37" t="s">
        <v>867</v>
      </c>
      <c r="B863" s="31" t="str" cm="1">
        <f t="array" ref="B863">_xlfn.XLOOKUP(_xlfn.SINGLE(A:A),'Customer Name'!A:A,Table14_3[[#All],[Title]])</f>
        <v>Ms</v>
      </c>
      <c r="C863" s="32" t="str" cm="1">
        <f t="array" ref="C863">_xlfn.XLOOKUP(_xlfn.SINGLE(A:A),'Customer Name'!A:A,Table14_3[[#All],[First Name]])</f>
        <v>Kathryn</v>
      </c>
      <c r="D863" s="32" t="str" cm="1">
        <f t="array" ref="D863">_xlfn.XLOOKUP(_xlfn.SINGLE(A:A),'Customer Name'!A:A,Table14_3[[#All],[Last Name]])</f>
        <v>Brake</v>
      </c>
      <c r="E863" s="32">
        <f>_xlfn.XLOOKUP(A:A,'Medical Examination'!A:A,'Medical Examination'!B:B)</f>
        <v>32.965000000000003</v>
      </c>
      <c r="F863" s="32">
        <f>_xlfn.XLOOKUP(A:A,'Medical Examination'!A:A,'Medical Examination'!C:C)</f>
        <v>6.15</v>
      </c>
      <c r="G863" s="33" t="str">
        <f>_xlfn.XLOOKUP(A:A,'Medical Examination'!A:A,'Medical Examination'!D:D)</f>
        <v>yes</v>
      </c>
      <c r="H863" s="33" t="str">
        <f>_xlfn.XLOOKUP(A:A,'Medical Examination'!A:A,'Medical Examination'!E:E)</f>
        <v>No</v>
      </c>
      <c r="I863" s="33" t="str">
        <f>_xlfn.XLOOKUP(A:A,'Medical Examination'!A:A,'Medical Examination'!F:F)</f>
        <v>No</v>
      </c>
      <c r="J863" s="33">
        <f>_xlfn.XLOOKUP(A:A,'Medical Examination'!A:A,'Medical Examination'!G:G)</f>
        <v>1</v>
      </c>
      <c r="K863" s="33" t="str">
        <f>_xlfn.XLOOKUP(A:A,'Medical Examination'!A:A,'Medical Examination'!H:H)</f>
        <v>No</v>
      </c>
      <c r="L863" s="32" t="str">
        <f>_xlfn.XLOOKUP(A:A,'Medical Examination'!A:A,'Medical Examination'!I:I)</f>
        <v>Obesity</v>
      </c>
      <c r="M863" s="31" t="str">
        <f>_xlfn.XLOOKUP(A:A,'Medical Examination'!A:A,'Medical Examination'!J:J)</f>
        <v>Prediabetic</v>
      </c>
      <c r="N863" s="34">
        <f>_xlfn.XLOOKUP(Healthcare!A:A,Table4_2[Customer ID],Table4_2[Date of Birth])</f>
        <v>23593</v>
      </c>
      <c r="O863" s="35">
        <f>_xlfn.XLOOKUP(A:A,Table4_2[Customer ID],Table4_2[Charges])</f>
        <v>12430.95</v>
      </c>
      <c r="P863" s="33" t="str">
        <f>_xlfn.XLOOKUP(A:A,Table4_2[Customer ID],Table4_2[Hospital tier])</f>
        <v>tier - 3</v>
      </c>
      <c r="Q863" s="33" t="str">
        <f>_xlfn.XLOOKUP(A:A,'Hospital details'!A:A,'Hospital details'!F:F)</f>
        <v>tier - 3</v>
      </c>
      <c r="R863" s="33" t="str">
        <f>_xlfn.XLOOKUP(Healthcare!A:A,'Hospital details'!A:A,'Hospital details'!G:G)</f>
        <v>R1024</v>
      </c>
      <c r="S863" s="36">
        <f>_xlfn.XLOOKUP(A:A,'Hospital details'!A:A,'Hospital details'!H:H)</f>
        <v>58</v>
      </c>
      <c r="T863" s="8"/>
    </row>
    <row r="864" spans="1:20" ht="18" x14ac:dyDescent="0.35">
      <c r="A864" s="37" t="s">
        <v>868</v>
      </c>
      <c r="B864" s="31" t="str" cm="1">
        <f t="array" ref="B864">_xlfn.XLOOKUP(_xlfn.SINGLE(A:A),'Customer Name'!A:A,Table14_3[[#All],[Title]])</f>
        <v>Mr</v>
      </c>
      <c r="C864" s="32" t="str" cm="1">
        <f t="array" ref="C864">_xlfn.XLOOKUP(_xlfn.SINGLE(A:A),'Customer Name'!A:A,Table14_3[[#All],[First Name]])</f>
        <v>Jason L</v>
      </c>
      <c r="D864" s="32" t="str" cm="1">
        <f t="array" ref="D864">_xlfn.XLOOKUP(_xlfn.SINGLE(A:A),'Customer Name'!A:A,Table14_3[[#All],[Last Name]])</f>
        <v>Jacobs</v>
      </c>
      <c r="E864" s="32">
        <f>_xlfn.XLOOKUP(A:A,'Medical Examination'!A:A,'Medical Examination'!B:B)</f>
        <v>36.799999999999997</v>
      </c>
      <c r="F864" s="32">
        <f>_xlfn.XLOOKUP(A:A,'Medical Examination'!A:A,'Medical Examination'!C:C)</f>
        <v>4.62</v>
      </c>
      <c r="G864" s="33" t="str">
        <f>_xlfn.XLOOKUP(A:A,'Medical Examination'!A:A,'Medical Examination'!D:D)</f>
        <v>No</v>
      </c>
      <c r="H864" s="33" t="str">
        <f>_xlfn.XLOOKUP(A:A,'Medical Examination'!A:A,'Medical Examination'!E:E)</f>
        <v>No</v>
      </c>
      <c r="I864" s="33" t="str">
        <f>_xlfn.XLOOKUP(A:A,'Medical Examination'!A:A,'Medical Examination'!F:F)</f>
        <v>Yes</v>
      </c>
      <c r="J864" s="33">
        <f>_xlfn.XLOOKUP(A:A,'Medical Examination'!A:A,'Medical Examination'!G:G)</f>
        <v>1</v>
      </c>
      <c r="K864" s="33" t="str">
        <f>_xlfn.XLOOKUP(A:A,'Medical Examination'!A:A,'Medical Examination'!H:H)</f>
        <v>No</v>
      </c>
      <c r="L864" s="32" t="str">
        <f>_xlfn.XLOOKUP(A:A,'Medical Examination'!A:A,'Medical Examination'!I:I)</f>
        <v>Obesity</v>
      </c>
      <c r="M864" s="31" t="str">
        <f>_xlfn.XLOOKUP(A:A,'Medical Examination'!A:A,'Medical Examination'!J:J)</f>
        <v>Normal</v>
      </c>
      <c r="N864" s="34">
        <f>_xlfn.XLOOKUP(Healthcare!A:A,Table4_2[Customer ID],Table4_2[Date of Birth])</f>
        <v>29050</v>
      </c>
      <c r="O864" s="35">
        <f>_xlfn.XLOOKUP(A:A,Table4_2[Customer ID],Table4_2[Charges])</f>
        <v>12408.29</v>
      </c>
      <c r="P864" s="33" t="str">
        <f>_xlfn.XLOOKUP(A:A,Table4_2[Customer ID],Table4_2[Hospital tier])</f>
        <v>tier - 3</v>
      </c>
      <c r="Q864" s="33" t="str">
        <f>_xlfn.XLOOKUP(A:A,'Hospital details'!A:A,'Hospital details'!F:F)</f>
        <v>tier - 1</v>
      </c>
      <c r="R864" s="33" t="str">
        <f>_xlfn.XLOOKUP(Healthcare!A:A,'Hospital details'!A:A,'Hospital details'!G:G)</f>
        <v>R1022</v>
      </c>
      <c r="S864" s="36">
        <f>_xlfn.XLOOKUP(A:A,'Hospital details'!A:A,'Hospital details'!H:H)</f>
        <v>43</v>
      </c>
      <c r="T864" s="8"/>
    </row>
    <row r="865" spans="1:20" ht="18" x14ac:dyDescent="0.35">
      <c r="A865" s="37" t="s">
        <v>869</v>
      </c>
      <c r="B865" s="31" t="str" cm="1">
        <f t="array" ref="B865">_xlfn.XLOOKUP(_xlfn.SINGLE(A:A),'Customer Name'!A:A,Table14_3[[#All],[Title]])</f>
        <v>Mr</v>
      </c>
      <c r="C865" s="32" t="str" cm="1">
        <f t="array" ref="C865">_xlfn.XLOOKUP(_xlfn.SINGLE(A:A),'Customer Name'!A:A,Table14_3[[#All],[First Name]])</f>
        <v>Benjamin J</v>
      </c>
      <c r="D865" s="32" t="str" cm="1">
        <f t="array" ref="D865">_xlfn.XLOOKUP(_xlfn.SINGLE(A:A),'Customer Name'!A:A,Table14_3[[#All],[Last Name]])</f>
        <v>Vaught</v>
      </c>
      <c r="E865" s="32">
        <f>_xlfn.XLOOKUP(A:A,'Medical Examination'!A:A,'Medical Examination'!B:B)</f>
        <v>34.299999999999997</v>
      </c>
      <c r="F865" s="32">
        <f>_xlfn.XLOOKUP(A:A,'Medical Examination'!A:A,'Medical Examination'!C:C)</f>
        <v>4.87</v>
      </c>
      <c r="G865" s="33" t="str">
        <f>_xlfn.XLOOKUP(A:A,'Medical Examination'!A:A,'Medical Examination'!D:D)</f>
        <v>No</v>
      </c>
      <c r="H865" s="33" t="str">
        <f>_xlfn.XLOOKUP(A:A,'Medical Examination'!A:A,'Medical Examination'!E:E)</f>
        <v>No</v>
      </c>
      <c r="I865" s="33" t="str">
        <f>_xlfn.XLOOKUP(A:A,'Medical Examination'!A:A,'Medical Examination'!F:F)</f>
        <v>No</v>
      </c>
      <c r="J865" s="33">
        <f>_xlfn.XLOOKUP(A:A,'Medical Examination'!A:A,'Medical Examination'!G:G)</f>
        <v>2</v>
      </c>
      <c r="K865" s="33" t="str">
        <f>_xlfn.XLOOKUP(A:A,'Medical Examination'!A:A,'Medical Examination'!H:H)</f>
        <v>No</v>
      </c>
      <c r="L865" s="32" t="str">
        <f>_xlfn.XLOOKUP(A:A,'Medical Examination'!A:A,'Medical Examination'!I:I)</f>
        <v>Obesity</v>
      </c>
      <c r="M865" s="31" t="str">
        <f>_xlfn.XLOOKUP(A:A,'Medical Examination'!A:A,'Medical Examination'!J:J)</f>
        <v>Normal</v>
      </c>
      <c r="N865" s="34">
        <f>_xlfn.XLOOKUP(Healthcare!A:A,Table4_2[Customer ID],Table4_2[Date of Birth])</f>
        <v>26532</v>
      </c>
      <c r="O865" s="35">
        <f>_xlfn.XLOOKUP(A:A,Table4_2[Customer ID],Table4_2[Charges])</f>
        <v>12407.3</v>
      </c>
      <c r="P865" s="33" t="str">
        <f>_xlfn.XLOOKUP(A:A,Table4_2[Customer ID],Table4_2[Hospital tier])</f>
        <v>tier - 3</v>
      </c>
      <c r="Q865" s="33" t="str">
        <f>_xlfn.XLOOKUP(A:A,'Hospital details'!A:A,'Hospital details'!F:F)</f>
        <v>tier - 2</v>
      </c>
      <c r="R865" s="33" t="str">
        <f>_xlfn.XLOOKUP(Healthcare!A:A,'Hospital details'!A:A,'Hospital details'!G:G)</f>
        <v>R1021</v>
      </c>
      <c r="S865" s="36">
        <f>_xlfn.XLOOKUP(A:A,'Hospital details'!A:A,'Hospital details'!H:H)</f>
        <v>50</v>
      </c>
      <c r="T865" s="8"/>
    </row>
    <row r="866" spans="1:20" ht="18" x14ac:dyDescent="0.35">
      <c r="A866" s="37" t="s">
        <v>870</v>
      </c>
      <c r="B866" s="31" t="str" cm="1">
        <f t="array" ref="B866">_xlfn.XLOOKUP(_xlfn.SINGLE(A:A),'Customer Name'!A:A,Table14_3[[#All],[Title]])</f>
        <v>Ms</v>
      </c>
      <c r="C866" s="32" t="str" cm="1">
        <f t="array" ref="C866">_xlfn.XLOOKUP(_xlfn.SINGLE(A:A),'Customer Name'!A:A,Table14_3[[#All],[First Name]])</f>
        <v>Steven M</v>
      </c>
      <c r="D866" s="32" t="str" cm="1">
        <f t="array" ref="D866">_xlfn.XLOOKUP(_xlfn.SINGLE(A:A),'Customer Name'!A:A,Table14_3[[#All],[Last Name]])</f>
        <v>Monteleone</v>
      </c>
      <c r="E866" s="32">
        <f>_xlfn.XLOOKUP(A:A,'Medical Examination'!A:A,'Medical Examination'!B:B)</f>
        <v>35.244999999999997</v>
      </c>
      <c r="F866" s="32">
        <f>_xlfn.XLOOKUP(A:A,'Medical Examination'!A:A,'Medical Examination'!C:C)</f>
        <v>4.63</v>
      </c>
      <c r="G866" s="33" t="str">
        <f>_xlfn.XLOOKUP(A:A,'Medical Examination'!A:A,'Medical Examination'!D:D)</f>
        <v>No</v>
      </c>
      <c r="H866" s="33" t="str">
        <f>_xlfn.XLOOKUP(A:A,'Medical Examination'!A:A,'Medical Examination'!E:E)</f>
        <v>No</v>
      </c>
      <c r="I866" s="33" t="str">
        <f>_xlfn.XLOOKUP(A:A,'Medical Examination'!A:A,'Medical Examination'!F:F)</f>
        <v>No</v>
      </c>
      <c r="J866" s="33">
        <f>_xlfn.XLOOKUP(A:A,'Medical Examination'!A:A,'Medical Examination'!G:G)</f>
        <v>0</v>
      </c>
      <c r="K866" s="33" t="str">
        <f>_xlfn.XLOOKUP(A:A,'Medical Examination'!A:A,'Medical Examination'!H:H)</f>
        <v>No</v>
      </c>
      <c r="L866" s="32" t="str">
        <f>_xlfn.XLOOKUP(A:A,'Medical Examination'!A:A,'Medical Examination'!I:I)</f>
        <v>Obesity</v>
      </c>
      <c r="M866" s="31" t="str">
        <f>_xlfn.XLOOKUP(A:A,'Medical Examination'!A:A,'Medical Examination'!J:J)</f>
        <v>Normal</v>
      </c>
      <c r="N866" s="34">
        <f>_xlfn.XLOOKUP(Healthcare!A:A,Table4_2[Customer ID],Table4_2[Date of Birth])</f>
        <v>32871</v>
      </c>
      <c r="O866" s="35">
        <f>_xlfn.XLOOKUP(A:A,Table4_2[Customer ID],Table4_2[Charges])</f>
        <v>12404.88</v>
      </c>
      <c r="P866" s="33" t="str">
        <f>_xlfn.XLOOKUP(A:A,Table4_2[Customer ID],Table4_2[Hospital tier])</f>
        <v>tier - 3</v>
      </c>
      <c r="Q866" s="33" t="str">
        <f>_xlfn.XLOOKUP(A:A,'Hospital details'!A:A,'Hospital details'!F:F)</f>
        <v>tier - 3</v>
      </c>
      <c r="R866" s="33" t="str">
        <f>_xlfn.XLOOKUP(Healthcare!A:A,'Hospital details'!A:A,'Hospital details'!G:G)</f>
        <v>R1016</v>
      </c>
      <c r="S866" s="36">
        <f>_xlfn.XLOOKUP(A:A,'Hospital details'!A:A,'Hospital details'!H:H)</f>
        <v>33</v>
      </c>
      <c r="T866" s="8"/>
    </row>
    <row r="867" spans="1:20" ht="18" x14ac:dyDescent="0.35">
      <c r="A867" s="37" t="s">
        <v>871</v>
      </c>
      <c r="B867" s="31" t="str" cm="1">
        <f t="array" ref="B867">_xlfn.XLOOKUP(_xlfn.SINGLE(A:A),'Customer Name'!A:A,Table14_3[[#All],[Title]])</f>
        <v>Mr</v>
      </c>
      <c r="C867" s="32" t="str" cm="1">
        <f t="array" ref="C867">_xlfn.XLOOKUP(_xlfn.SINGLE(A:A),'Customer Name'!A:A,Table14_3[[#All],[First Name]])</f>
        <v>Erika</v>
      </c>
      <c r="D867" s="32" t="str" cm="1">
        <f t="array" ref="D867">_xlfn.XLOOKUP(_xlfn.SINGLE(A:A),'Customer Name'!A:A,Table14_3[[#All],[Last Name]])</f>
        <v>Verdugo</v>
      </c>
      <c r="E867" s="32">
        <f>_xlfn.XLOOKUP(A:A,'Medical Examination'!A:A,'Medical Examination'!B:B)</f>
        <v>26.23</v>
      </c>
      <c r="F867" s="32">
        <f>_xlfn.XLOOKUP(A:A,'Medical Examination'!A:A,'Medical Examination'!C:C)</f>
        <v>11.93</v>
      </c>
      <c r="G867" s="33" t="str">
        <f>_xlfn.XLOOKUP(A:A,'Medical Examination'!A:A,'Medical Examination'!D:D)</f>
        <v>No</v>
      </c>
      <c r="H867" s="33" t="str">
        <f>_xlfn.XLOOKUP(A:A,'Medical Examination'!A:A,'Medical Examination'!E:E)</f>
        <v>No</v>
      </c>
      <c r="I867" s="33" t="str">
        <f>_xlfn.XLOOKUP(A:A,'Medical Examination'!A:A,'Medical Examination'!F:F)</f>
        <v>No</v>
      </c>
      <c r="J867" s="33">
        <f>_xlfn.XLOOKUP(A:A,'Medical Examination'!A:A,'Medical Examination'!G:G)</f>
        <v>0</v>
      </c>
      <c r="K867" s="33" t="str">
        <f>_xlfn.XLOOKUP(A:A,'Medical Examination'!A:A,'Medical Examination'!H:H)</f>
        <v>No</v>
      </c>
      <c r="L867" s="32" t="str">
        <f>_xlfn.XLOOKUP(A:A,'Medical Examination'!A:A,'Medical Examination'!I:I)</f>
        <v>Overweight</v>
      </c>
      <c r="M867" s="31" t="str">
        <f>_xlfn.XLOOKUP(A:A,'Medical Examination'!A:A,'Medical Examination'!J:J)</f>
        <v>Diabetic</v>
      </c>
      <c r="N867" s="34">
        <f>_xlfn.XLOOKUP(Healthcare!A:A,Table4_2[Customer ID],Table4_2[Date of Birth])</f>
        <v>22915</v>
      </c>
      <c r="O867" s="35">
        <f>_xlfn.XLOOKUP(A:A,Table4_2[Customer ID],Table4_2[Charges])</f>
        <v>12369.89</v>
      </c>
      <c r="P867" s="33" t="str">
        <f>_xlfn.XLOOKUP(A:A,Table4_2[Customer ID],Table4_2[Hospital tier])</f>
        <v>tier - 3</v>
      </c>
      <c r="Q867" s="33" t="str">
        <f>_xlfn.XLOOKUP(A:A,'Hospital details'!A:A,'Hospital details'!F:F)</f>
        <v>tier - 2</v>
      </c>
      <c r="R867" s="33" t="str">
        <f>_xlfn.XLOOKUP(Healthcare!A:A,'Hospital details'!A:A,'Hospital details'!G:G)</f>
        <v>R1024</v>
      </c>
      <c r="S867" s="36">
        <f>_xlfn.XLOOKUP(A:A,'Hospital details'!A:A,'Hospital details'!H:H)</f>
        <v>60</v>
      </c>
      <c r="T867" s="8"/>
    </row>
    <row r="868" spans="1:20" ht="18" x14ac:dyDescent="0.35">
      <c r="A868" s="37" t="s">
        <v>872</v>
      </c>
      <c r="B868" s="31" t="str" cm="1">
        <f t="array" ref="B868">_xlfn.XLOOKUP(_xlfn.SINGLE(A:A),'Customer Name'!A:A,Table14_3[[#All],[Title]])</f>
        <v>Mr</v>
      </c>
      <c r="C868" s="32" t="str" cm="1">
        <f t="array" ref="C868">_xlfn.XLOOKUP(_xlfn.SINGLE(A:A),'Customer Name'!A:A,Table14_3[[#All],[First Name]])</f>
        <v>Chad</v>
      </c>
      <c r="D868" s="32" t="str" cm="1">
        <f t="array" ref="D868">_xlfn.XLOOKUP(_xlfn.SINGLE(A:A),'Customer Name'!A:A,Table14_3[[#All],[Last Name]])</f>
        <v>Sellers</v>
      </c>
      <c r="E868" s="32">
        <f>_xlfn.XLOOKUP(A:A,'Medical Examination'!A:A,'Medical Examination'!B:B)</f>
        <v>36.1</v>
      </c>
      <c r="F868" s="32">
        <f>_xlfn.XLOOKUP(A:A,'Medical Examination'!A:A,'Medical Examination'!C:C)</f>
        <v>5.65</v>
      </c>
      <c r="G868" s="33" t="str">
        <f>_xlfn.XLOOKUP(A:A,'Medical Examination'!A:A,'Medical Examination'!D:D)</f>
        <v>yes</v>
      </c>
      <c r="H868" s="33" t="str">
        <f>_xlfn.XLOOKUP(A:A,'Medical Examination'!A:A,'Medical Examination'!E:E)</f>
        <v>No</v>
      </c>
      <c r="I868" s="33" t="str">
        <f>_xlfn.XLOOKUP(A:A,'Medical Examination'!A:A,'Medical Examination'!F:F)</f>
        <v>No</v>
      </c>
      <c r="J868" s="33">
        <f>_xlfn.XLOOKUP(A:A,'Medical Examination'!A:A,'Medical Examination'!G:G)</f>
        <v>2</v>
      </c>
      <c r="K868" s="33" t="str">
        <f>_xlfn.XLOOKUP(A:A,'Medical Examination'!A:A,'Medical Examination'!H:H)</f>
        <v>No</v>
      </c>
      <c r="L868" s="32" t="str">
        <f>_xlfn.XLOOKUP(A:A,'Medical Examination'!A:A,'Medical Examination'!I:I)</f>
        <v>Obesity</v>
      </c>
      <c r="M868" s="31" t="str">
        <f>_xlfn.XLOOKUP(A:A,'Medical Examination'!A:A,'Medical Examination'!J:J)</f>
        <v>Normal</v>
      </c>
      <c r="N868" s="34">
        <f>_xlfn.XLOOKUP(Healthcare!A:A,Table4_2[Customer ID],Table4_2[Date of Birth])</f>
        <v>24470</v>
      </c>
      <c r="O868" s="35">
        <f>_xlfn.XLOOKUP(A:A,Table4_2[Customer ID],Table4_2[Charges])</f>
        <v>12363.55</v>
      </c>
      <c r="P868" s="33" t="str">
        <f>_xlfn.XLOOKUP(A:A,Table4_2[Customer ID],Table4_2[Hospital tier])</f>
        <v>tier - 3</v>
      </c>
      <c r="Q868" s="33" t="str">
        <f>_xlfn.XLOOKUP(A:A,'Hospital details'!A:A,'Hospital details'!F:F)</f>
        <v>tier - 3</v>
      </c>
      <c r="R868" s="33" t="str">
        <f>_xlfn.XLOOKUP(Healthcare!A:A,'Hospital details'!A:A,'Hospital details'!G:G)</f>
        <v>R1011</v>
      </c>
      <c r="S868" s="36">
        <f>_xlfn.XLOOKUP(A:A,'Hospital details'!A:A,'Hospital details'!H:H)</f>
        <v>56</v>
      </c>
      <c r="T868" s="8"/>
    </row>
    <row r="869" spans="1:20" ht="18" x14ac:dyDescent="0.35">
      <c r="A869" s="37" t="s">
        <v>873</v>
      </c>
      <c r="B869" s="31" t="str" cm="1">
        <f t="array" ref="B869">_xlfn.XLOOKUP(_xlfn.SINGLE(A:A),'Customer Name'!A:A,Table14_3[[#All],[Title]])</f>
        <v>Ms</v>
      </c>
      <c r="C869" s="32" t="str" cm="1">
        <f t="array" ref="C869">_xlfn.XLOOKUP(_xlfn.SINGLE(A:A),'Customer Name'!A:A,Table14_3[[#All],[First Name]])</f>
        <v>Mark</v>
      </c>
      <c r="D869" s="32" t="str" cm="1">
        <f t="array" ref="D869">_xlfn.XLOOKUP(_xlfn.SINGLE(A:A),'Customer Name'!A:A,Table14_3[[#All],[Last Name]])</f>
        <v>Bowman</v>
      </c>
      <c r="E869" s="32">
        <f>_xlfn.XLOOKUP(A:A,'Medical Examination'!A:A,'Medical Examination'!B:B)</f>
        <v>37.1</v>
      </c>
      <c r="F869" s="32">
        <f>_xlfn.XLOOKUP(A:A,'Medical Examination'!A:A,'Medical Examination'!C:C)</f>
        <v>11.21</v>
      </c>
      <c r="G869" s="33" t="str">
        <f>_xlfn.XLOOKUP(A:A,'Medical Examination'!A:A,'Medical Examination'!D:D)</f>
        <v>yes</v>
      </c>
      <c r="H869" s="33" t="str">
        <f>_xlfn.XLOOKUP(A:A,'Medical Examination'!A:A,'Medical Examination'!E:E)</f>
        <v>No</v>
      </c>
      <c r="I869" s="33" t="str">
        <f>_xlfn.XLOOKUP(A:A,'Medical Examination'!A:A,'Medical Examination'!F:F)</f>
        <v>Yes</v>
      </c>
      <c r="J869" s="33">
        <f>_xlfn.XLOOKUP(A:A,'Medical Examination'!A:A,'Medical Examination'!G:G)</f>
        <v>1</v>
      </c>
      <c r="K869" s="33" t="str">
        <f>_xlfn.XLOOKUP(A:A,'Medical Examination'!A:A,'Medical Examination'!H:H)</f>
        <v>No</v>
      </c>
      <c r="L869" s="32" t="str">
        <f>_xlfn.XLOOKUP(A:A,'Medical Examination'!A:A,'Medical Examination'!I:I)</f>
        <v>Obesity</v>
      </c>
      <c r="M869" s="31" t="str">
        <f>_xlfn.XLOOKUP(A:A,'Medical Examination'!A:A,'Medical Examination'!J:J)</f>
        <v>Diabetic</v>
      </c>
      <c r="N869" s="34">
        <f>_xlfn.XLOOKUP(Healthcare!A:A,Table4_2[Customer ID],Table4_2[Date of Birth])</f>
        <v>23276</v>
      </c>
      <c r="O869" s="35">
        <f>_xlfn.XLOOKUP(A:A,Table4_2[Customer ID],Table4_2[Charges])</f>
        <v>12347.17</v>
      </c>
      <c r="P869" s="33" t="str">
        <f>_xlfn.XLOOKUP(A:A,Table4_2[Customer ID],Table4_2[Hospital tier])</f>
        <v>tier - 3</v>
      </c>
      <c r="Q869" s="33" t="str">
        <f>_xlfn.XLOOKUP(A:A,'Hospital details'!A:A,'Hospital details'!F:F)</f>
        <v>tier - 3</v>
      </c>
      <c r="R869" s="33" t="str">
        <f>_xlfn.XLOOKUP(Healthcare!A:A,'Hospital details'!A:A,'Hospital details'!G:G)</f>
        <v>R1011</v>
      </c>
      <c r="S869" s="36">
        <f>_xlfn.XLOOKUP(A:A,'Hospital details'!A:A,'Hospital details'!H:H)</f>
        <v>59</v>
      </c>
      <c r="T869" s="8"/>
    </row>
    <row r="870" spans="1:20" ht="18" x14ac:dyDescent="0.35">
      <c r="A870" s="37" t="s">
        <v>874</v>
      </c>
      <c r="B870" s="31" t="str" cm="1">
        <f t="array" ref="B870">_xlfn.XLOOKUP(_xlfn.SINGLE(A:A),'Customer Name'!A:A,Table14_3[[#All],[Title]])</f>
        <v>Ms</v>
      </c>
      <c r="C870" s="32" t="str" cm="1">
        <f t="array" ref="C870">_xlfn.XLOOKUP(_xlfn.SINGLE(A:A),'Customer Name'!A:A,Table14_3[[#All],[First Name]])</f>
        <v>David</v>
      </c>
      <c r="D870" s="32" t="str" cm="1">
        <f t="array" ref="D870">_xlfn.XLOOKUP(_xlfn.SINGLE(A:A),'Customer Name'!A:A,Table14_3[[#All],[Last Name]])</f>
        <v>Marley</v>
      </c>
      <c r="E870" s="32">
        <f>_xlfn.XLOOKUP(A:A,'Medical Examination'!A:A,'Medical Examination'!B:B)</f>
        <v>27.5</v>
      </c>
      <c r="F870" s="32">
        <f>_xlfn.XLOOKUP(A:A,'Medical Examination'!A:A,'Medical Examination'!C:C)</f>
        <v>10.62</v>
      </c>
      <c r="G870" s="33" t="str">
        <f>_xlfn.XLOOKUP(A:A,'Medical Examination'!A:A,'Medical Examination'!D:D)</f>
        <v>yes</v>
      </c>
      <c r="H870" s="33" t="str">
        <f>_xlfn.XLOOKUP(A:A,'Medical Examination'!A:A,'Medical Examination'!E:E)</f>
        <v>No</v>
      </c>
      <c r="I870" s="33" t="str">
        <f>_xlfn.XLOOKUP(A:A,'Medical Examination'!A:A,'Medical Examination'!F:F)</f>
        <v>Yes</v>
      </c>
      <c r="J870" s="33">
        <f>_xlfn.XLOOKUP(A:A,'Medical Examination'!A:A,'Medical Examination'!G:G)</f>
        <v>1</v>
      </c>
      <c r="K870" s="33" t="str">
        <f>_xlfn.XLOOKUP(A:A,'Medical Examination'!A:A,'Medical Examination'!H:H)</f>
        <v>No</v>
      </c>
      <c r="L870" s="32" t="str">
        <f>_xlfn.XLOOKUP(A:A,'Medical Examination'!A:A,'Medical Examination'!I:I)</f>
        <v>Overweight</v>
      </c>
      <c r="M870" s="31" t="str">
        <f>_xlfn.XLOOKUP(A:A,'Medical Examination'!A:A,'Medical Examination'!J:J)</f>
        <v>Diabetic</v>
      </c>
      <c r="N870" s="34">
        <f>_xlfn.XLOOKUP(Healthcare!A:A,Table4_2[Customer ID],Table4_2[Date of Birth])</f>
        <v>23225</v>
      </c>
      <c r="O870" s="35">
        <f>_xlfn.XLOOKUP(A:A,Table4_2[Customer ID],Table4_2[Charges])</f>
        <v>12333.83</v>
      </c>
      <c r="P870" s="33" t="str">
        <f>_xlfn.XLOOKUP(A:A,Table4_2[Customer ID],Table4_2[Hospital tier])</f>
        <v>tier - 3</v>
      </c>
      <c r="Q870" s="33" t="str">
        <f>_xlfn.XLOOKUP(A:A,'Hospital details'!A:A,'Hospital details'!F:F)</f>
        <v>tier - 2</v>
      </c>
      <c r="R870" s="33" t="str">
        <f>_xlfn.XLOOKUP(Healthcare!A:A,'Hospital details'!A:A,'Hospital details'!G:G)</f>
        <v>R1011</v>
      </c>
      <c r="S870" s="36">
        <f>_xlfn.XLOOKUP(A:A,'Hospital details'!A:A,'Hospital details'!H:H)</f>
        <v>59</v>
      </c>
      <c r="T870" s="8"/>
    </row>
    <row r="871" spans="1:20" ht="18" x14ac:dyDescent="0.35">
      <c r="A871" s="37" t="s">
        <v>875</v>
      </c>
      <c r="B871" s="31" t="str" cm="1">
        <f t="array" ref="B871">_xlfn.XLOOKUP(_xlfn.SINGLE(A:A),'Customer Name'!A:A,Table14_3[[#All],[Title]])</f>
        <v>Mr</v>
      </c>
      <c r="C871" s="32" t="str" cm="1">
        <f t="array" ref="C871">_xlfn.XLOOKUP(_xlfn.SINGLE(A:A),'Customer Name'!A:A,Table14_3[[#All],[First Name]])</f>
        <v>Matthew R</v>
      </c>
      <c r="D871" s="32" t="str" cm="1">
        <f t="array" ref="D871">_xlfn.XLOOKUP(_xlfn.SINGLE(A:A),'Customer Name'!A:A,Table14_3[[#All],[Last Name]])</f>
        <v>Grey</v>
      </c>
      <c r="E871" s="32">
        <f>_xlfn.XLOOKUP(A:A,'Medical Examination'!A:A,'Medical Examination'!B:B)</f>
        <v>24.7</v>
      </c>
      <c r="F871" s="32">
        <f>_xlfn.XLOOKUP(A:A,'Medical Examination'!A:A,'Medical Examination'!C:C)</f>
        <v>10.7</v>
      </c>
      <c r="G871" s="33" t="str">
        <f>_xlfn.XLOOKUP(A:A,'Medical Examination'!A:A,'Medical Examination'!D:D)</f>
        <v>yes</v>
      </c>
      <c r="H871" s="33" t="str">
        <f>_xlfn.XLOOKUP(A:A,'Medical Examination'!A:A,'Medical Examination'!E:E)</f>
        <v>No</v>
      </c>
      <c r="I871" s="33" t="str">
        <f>_xlfn.XLOOKUP(A:A,'Medical Examination'!A:A,'Medical Examination'!F:F)</f>
        <v>Yes</v>
      </c>
      <c r="J871" s="33">
        <f>_xlfn.XLOOKUP(A:A,'Medical Examination'!A:A,'Medical Examination'!G:G)</f>
        <v>1</v>
      </c>
      <c r="K871" s="33" t="str">
        <f>_xlfn.XLOOKUP(A:A,'Medical Examination'!A:A,'Medical Examination'!H:H)</f>
        <v>No</v>
      </c>
      <c r="L871" s="32" t="str">
        <f>_xlfn.XLOOKUP(A:A,'Medical Examination'!A:A,'Medical Examination'!I:I)</f>
        <v>Normal Weight</v>
      </c>
      <c r="M871" s="31" t="str">
        <f>_xlfn.XLOOKUP(A:A,'Medical Examination'!A:A,'Medical Examination'!J:J)</f>
        <v>Diabetic</v>
      </c>
      <c r="N871" s="34">
        <f>_xlfn.XLOOKUP(Healthcare!A:A,Table4_2[Customer ID],Table4_2[Date of Birth])</f>
        <v>23252</v>
      </c>
      <c r="O871" s="35">
        <f>_xlfn.XLOOKUP(A:A,Table4_2[Customer ID],Table4_2[Charges])</f>
        <v>12323.94</v>
      </c>
      <c r="P871" s="33" t="str">
        <f>_xlfn.XLOOKUP(A:A,Table4_2[Customer ID],Table4_2[Hospital tier])</f>
        <v>tier - 3</v>
      </c>
      <c r="Q871" s="33" t="str">
        <f>_xlfn.XLOOKUP(A:A,'Hospital details'!A:A,'Hospital details'!F:F)</f>
        <v>tier - 3</v>
      </c>
      <c r="R871" s="33" t="str">
        <f>_xlfn.XLOOKUP(Healthcare!A:A,'Hospital details'!A:A,'Hospital details'!G:G)</f>
        <v>R1017</v>
      </c>
      <c r="S871" s="36">
        <f>_xlfn.XLOOKUP(A:A,'Hospital details'!A:A,'Hospital details'!H:H)</f>
        <v>59</v>
      </c>
      <c r="T871" s="8"/>
    </row>
    <row r="872" spans="1:20" ht="18" x14ac:dyDescent="0.35">
      <c r="A872" s="37" t="s">
        <v>876</v>
      </c>
      <c r="B872" s="31" t="str" cm="1">
        <f t="array" ref="B872">_xlfn.XLOOKUP(_xlfn.SINGLE(A:A),'Customer Name'!A:A,Table14_3[[#All],[Title]])</f>
        <v>Mr</v>
      </c>
      <c r="C872" s="32" t="str" cm="1">
        <f t="array" ref="C872">_xlfn.XLOOKUP(_xlfn.SINGLE(A:A),'Customer Name'!A:A,Table14_3[[#All],[First Name]])</f>
        <v>Orla</v>
      </c>
      <c r="D872" s="32" t="str" cm="1">
        <f t="array" ref="D872">_xlfn.XLOOKUP(_xlfn.SINGLE(A:A),'Customer Name'!A:A,Table14_3[[#All],[Last Name]])</f>
        <v>O'Rourke</v>
      </c>
      <c r="E872" s="32">
        <f>_xlfn.XLOOKUP(A:A,'Medical Examination'!A:A,'Medical Examination'!B:B)</f>
        <v>26.78</v>
      </c>
      <c r="F872" s="32">
        <f>_xlfn.XLOOKUP(A:A,'Medical Examination'!A:A,'Medical Examination'!C:C)</f>
        <v>10.02</v>
      </c>
      <c r="G872" s="33" t="str">
        <f>_xlfn.XLOOKUP(A:A,'Medical Examination'!A:A,'Medical Examination'!D:D)</f>
        <v>yes</v>
      </c>
      <c r="H872" s="33" t="str">
        <f>_xlfn.XLOOKUP(A:A,'Medical Examination'!A:A,'Medical Examination'!E:E)</f>
        <v>No</v>
      </c>
      <c r="I872" s="33" t="str">
        <f>_xlfn.XLOOKUP(A:A,'Medical Examination'!A:A,'Medical Examination'!F:F)</f>
        <v>Yes</v>
      </c>
      <c r="J872" s="33">
        <f>_xlfn.XLOOKUP(A:A,'Medical Examination'!A:A,'Medical Examination'!G:G)</f>
        <v>1</v>
      </c>
      <c r="K872" s="33" t="str">
        <f>_xlfn.XLOOKUP(A:A,'Medical Examination'!A:A,'Medical Examination'!H:H)</f>
        <v>No</v>
      </c>
      <c r="L872" s="32" t="str">
        <f>_xlfn.XLOOKUP(A:A,'Medical Examination'!A:A,'Medical Examination'!I:I)</f>
        <v>Overweight</v>
      </c>
      <c r="M872" s="31" t="str">
        <f>_xlfn.XLOOKUP(A:A,'Medical Examination'!A:A,'Medical Examination'!J:J)</f>
        <v>Diabetic</v>
      </c>
      <c r="N872" s="34">
        <f>_xlfn.XLOOKUP(Healthcare!A:A,Table4_2[Customer ID],Table4_2[Date of Birth])</f>
        <v>23312</v>
      </c>
      <c r="O872" s="35">
        <f>_xlfn.XLOOKUP(A:A,Table4_2[Customer ID],Table4_2[Charges])</f>
        <v>12299.59</v>
      </c>
      <c r="P872" s="33" t="str">
        <f>_xlfn.XLOOKUP(A:A,Table4_2[Customer ID],Table4_2[Hospital tier])</f>
        <v>tier - 3</v>
      </c>
      <c r="Q872" s="33" t="str">
        <f>_xlfn.XLOOKUP(A:A,'Hospital details'!A:A,'Hospital details'!F:F)</f>
        <v>tier - 1</v>
      </c>
      <c r="R872" s="33" t="str">
        <f>_xlfn.XLOOKUP(Healthcare!A:A,'Hospital details'!A:A,'Hospital details'!G:G)</f>
        <v>R1025</v>
      </c>
      <c r="S872" s="36">
        <f>_xlfn.XLOOKUP(A:A,'Hospital details'!A:A,'Hospital details'!H:H)</f>
        <v>59</v>
      </c>
      <c r="T872" s="8"/>
    </row>
    <row r="873" spans="1:20" ht="18" x14ac:dyDescent="0.35">
      <c r="A873" s="37" t="s">
        <v>877</v>
      </c>
      <c r="B873" s="31" t="str" cm="1">
        <f t="array" ref="B873">_xlfn.XLOOKUP(_xlfn.SINGLE(A:A),'Customer Name'!A:A,Table14_3[[#All],[Title]])</f>
        <v>Ms</v>
      </c>
      <c r="C873" s="32" t="str" cm="1">
        <f t="array" ref="C873">_xlfn.XLOOKUP(_xlfn.SINGLE(A:A),'Customer Name'!A:A,Table14_3[[#All],[First Name]])</f>
        <v>Shaista S</v>
      </c>
      <c r="D873" s="32" t="str" cm="1">
        <f t="array" ref="D873">_xlfn.XLOOKUP(_xlfn.SINGLE(A:A),'Customer Name'!A:A,Table14_3[[#All],[Last Name]])</f>
        <v>Fatehali</v>
      </c>
      <c r="E873" s="32">
        <f>_xlfn.XLOOKUP(A:A,'Medical Examination'!A:A,'Medical Examination'!B:B)</f>
        <v>45.8</v>
      </c>
      <c r="F873" s="32">
        <f>_xlfn.XLOOKUP(A:A,'Medical Examination'!A:A,'Medical Examination'!C:C)</f>
        <v>4.8499999999999996</v>
      </c>
      <c r="G873" s="33" t="str">
        <f>_xlfn.XLOOKUP(A:A,'Medical Examination'!A:A,'Medical Examination'!D:D)</f>
        <v>No</v>
      </c>
      <c r="H873" s="33" t="str">
        <f>_xlfn.XLOOKUP(A:A,'Medical Examination'!A:A,'Medical Examination'!E:E)</f>
        <v>No</v>
      </c>
      <c r="I873" s="33" t="str">
        <f>_xlfn.XLOOKUP(A:A,'Medical Examination'!A:A,'Medical Examination'!F:F)</f>
        <v>No</v>
      </c>
      <c r="J873" s="33">
        <f>_xlfn.XLOOKUP(A:A,'Medical Examination'!A:A,'Medical Examination'!G:G)</f>
        <v>0</v>
      </c>
      <c r="K873" s="33" t="str">
        <f>_xlfn.XLOOKUP(A:A,'Medical Examination'!A:A,'Medical Examination'!H:H)</f>
        <v>No</v>
      </c>
      <c r="L873" s="32" t="str">
        <f>_xlfn.XLOOKUP(A:A,'Medical Examination'!A:A,'Medical Examination'!I:I)</f>
        <v>Obesity</v>
      </c>
      <c r="M873" s="31" t="str">
        <f>_xlfn.XLOOKUP(A:A,'Medical Examination'!A:A,'Medical Examination'!J:J)</f>
        <v>Normal</v>
      </c>
      <c r="N873" s="34">
        <f>_xlfn.XLOOKUP(Healthcare!A:A,Table4_2[Customer ID],Table4_2[Date of Birth])</f>
        <v>33175</v>
      </c>
      <c r="O873" s="35">
        <f>_xlfn.XLOOKUP(A:A,Table4_2[Customer ID],Table4_2[Charges])</f>
        <v>12282.38</v>
      </c>
      <c r="P873" s="33" t="str">
        <f>_xlfn.XLOOKUP(A:A,Table4_2[Customer ID],Table4_2[Hospital tier])</f>
        <v>tier - 3</v>
      </c>
      <c r="Q873" s="33" t="str">
        <f>_xlfn.XLOOKUP(A:A,'Hospital details'!A:A,'Hospital details'!F:F)</f>
        <v>tier - 1</v>
      </c>
      <c r="R873" s="33" t="str">
        <f>_xlfn.XLOOKUP(Healthcare!A:A,'Hospital details'!A:A,'Hospital details'!G:G)</f>
        <v>R1011</v>
      </c>
      <c r="S873" s="36">
        <f>_xlfn.XLOOKUP(A:A,'Hospital details'!A:A,'Hospital details'!H:H)</f>
        <v>32</v>
      </c>
      <c r="T873" s="8"/>
    </row>
    <row r="874" spans="1:20" ht="18" x14ac:dyDescent="0.35">
      <c r="A874" s="37" t="s">
        <v>878</v>
      </c>
      <c r="B874" s="31" t="str" cm="1">
        <f t="array" ref="B874">_xlfn.XLOOKUP(_xlfn.SINGLE(A:A),'Customer Name'!A:A,Table14_3[[#All],[Title]])</f>
        <v>Mr</v>
      </c>
      <c r="C874" s="32" t="str" cm="1">
        <f t="array" ref="C874">_xlfn.XLOOKUP(_xlfn.SINGLE(A:A),'Customer Name'!A:A,Table14_3[[#All],[First Name]])</f>
        <v>Emily</v>
      </c>
      <c r="D874" s="32" t="str" cm="1">
        <f t="array" ref="D874">_xlfn.XLOOKUP(_xlfn.SINGLE(A:A),'Customer Name'!A:A,Table14_3[[#All],[Last Name]])</f>
        <v>Piza-Taylor</v>
      </c>
      <c r="E874" s="32">
        <f>_xlfn.XLOOKUP(A:A,'Medical Examination'!A:A,'Medical Examination'!B:B)</f>
        <v>29</v>
      </c>
      <c r="F874" s="32">
        <f>_xlfn.XLOOKUP(A:A,'Medical Examination'!A:A,'Medical Examination'!C:C)</f>
        <v>4.3899999999999997</v>
      </c>
      <c r="G874" s="33" t="str">
        <f>_xlfn.XLOOKUP(A:A,'Medical Examination'!A:A,'Medical Examination'!D:D)</f>
        <v>yes</v>
      </c>
      <c r="H874" s="33" t="str">
        <f>_xlfn.XLOOKUP(A:A,'Medical Examination'!A:A,'Medical Examination'!E:E)</f>
        <v>No</v>
      </c>
      <c r="I874" s="33" t="str">
        <f>_xlfn.XLOOKUP(A:A,'Medical Examination'!A:A,'Medical Examination'!F:F)</f>
        <v>No</v>
      </c>
      <c r="J874" s="33">
        <f>_xlfn.XLOOKUP(A:A,'Medical Examination'!A:A,'Medical Examination'!G:G)</f>
        <v>2</v>
      </c>
      <c r="K874" s="33" t="str">
        <f>_xlfn.XLOOKUP(A:A,'Medical Examination'!A:A,'Medical Examination'!H:H)</f>
        <v>No</v>
      </c>
      <c r="L874" s="32" t="str">
        <f>_xlfn.XLOOKUP(A:A,'Medical Examination'!A:A,'Medical Examination'!I:I)</f>
        <v>Overweight</v>
      </c>
      <c r="M874" s="31" t="str">
        <f>_xlfn.XLOOKUP(A:A,'Medical Examination'!A:A,'Medical Examination'!J:J)</f>
        <v>Normal</v>
      </c>
      <c r="N874" s="34">
        <f>_xlfn.XLOOKUP(Healthcare!A:A,Table4_2[Customer ID],Table4_2[Date of Birth])</f>
        <v>24427</v>
      </c>
      <c r="O874" s="35">
        <f>_xlfn.XLOOKUP(A:A,Table4_2[Customer ID],Table4_2[Charges])</f>
        <v>12282.03</v>
      </c>
      <c r="P874" s="33" t="str">
        <f>_xlfn.XLOOKUP(A:A,Table4_2[Customer ID],Table4_2[Hospital tier])</f>
        <v>tier - 3</v>
      </c>
      <c r="Q874" s="33" t="str">
        <f>_xlfn.XLOOKUP(A:A,'Hospital details'!A:A,'Hospital details'!F:F)</f>
        <v>tier - 1</v>
      </c>
      <c r="R874" s="33" t="str">
        <f>_xlfn.XLOOKUP(Healthcare!A:A,'Hospital details'!A:A,'Hospital details'!G:G)</f>
        <v>R1025</v>
      </c>
      <c r="S874" s="36">
        <f>_xlfn.XLOOKUP(A:A,'Hospital details'!A:A,'Hospital details'!H:H)</f>
        <v>56</v>
      </c>
      <c r="T874" s="8"/>
    </row>
    <row r="875" spans="1:20" ht="18" x14ac:dyDescent="0.35">
      <c r="A875" s="37" t="s">
        <v>879</v>
      </c>
      <c r="B875" s="31" t="str" cm="1">
        <f t="array" ref="B875">_xlfn.XLOOKUP(_xlfn.SINGLE(A:A),'Customer Name'!A:A,Table14_3[[#All],[Title]])</f>
        <v>Mr</v>
      </c>
      <c r="C875" s="32" t="str" cm="1">
        <f t="array" ref="C875">_xlfn.XLOOKUP(_xlfn.SINGLE(A:A),'Customer Name'!A:A,Table14_3[[#All],[First Name]])</f>
        <v>Julie A</v>
      </c>
      <c r="D875" s="32" t="str" cm="1">
        <f t="array" ref="D875">_xlfn.XLOOKUP(_xlfn.SINGLE(A:A),'Customer Name'!A:A,Table14_3[[#All],[Last Name]])</f>
        <v>Cavanaugh</v>
      </c>
      <c r="E875" s="32">
        <f>_xlfn.XLOOKUP(A:A,'Medical Examination'!A:A,'Medical Examination'!B:B)</f>
        <v>33.534999999999997</v>
      </c>
      <c r="F875" s="32">
        <f>_xlfn.XLOOKUP(A:A,'Medical Examination'!A:A,'Medical Examination'!C:C)</f>
        <v>8.24</v>
      </c>
      <c r="G875" s="33" t="str">
        <f>_xlfn.XLOOKUP(A:A,'Medical Examination'!A:A,'Medical Examination'!D:D)</f>
        <v>yes</v>
      </c>
      <c r="H875" s="33" t="str">
        <f>_xlfn.XLOOKUP(A:A,'Medical Examination'!A:A,'Medical Examination'!E:E)</f>
        <v>No</v>
      </c>
      <c r="I875" s="33" t="str">
        <f>_xlfn.XLOOKUP(A:A,'Medical Examination'!A:A,'Medical Examination'!F:F)</f>
        <v>No</v>
      </c>
      <c r="J875" s="33">
        <f>_xlfn.XLOOKUP(A:A,'Medical Examination'!A:A,'Medical Examination'!G:G)</f>
        <v>0</v>
      </c>
      <c r="K875" s="33" t="str">
        <f>_xlfn.XLOOKUP(A:A,'Medical Examination'!A:A,'Medical Examination'!H:H)</f>
        <v>No</v>
      </c>
      <c r="L875" s="32" t="str">
        <f>_xlfn.XLOOKUP(A:A,'Medical Examination'!A:A,'Medical Examination'!I:I)</f>
        <v>Obesity</v>
      </c>
      <c r="M875" s="31" t="str">
        <f>_xlfn.XLOOKUP(A:A,'Medical Examination'!A:A,'Medical Examination'!J:J)</f>
        <v>Diabetic</v>
      </c>
      <c r="N875" s="34">
        <f>_xlfn.XLOOKUP(Healthcare!A:A,Table4_2[Customer ID],Table4_2[Date of Birth])</f>
        <v>24712</v>
      </c>
      <c r="O875" s="35">
        <f>_xlfn.XLOOKUP(A:A,Table4_2[Customer ID],Table4_2[Charges])</f>
        <v>12269.69</v>
      </c>
      <c r="P875" s="33" t="str">
        <f>_xlfn.XLOOKUP(A:A,Table4_2[Customer ID],Table4_2[Hospital tier])</f>
        <v>tier - 3</v>
      </c>
      <c r="Q875" s="33" t="str">
        <f>_xlfn.XLOOKUP(A:A,'Hospital details'!A:A,'Hospital details'!F:F)</f>
        <v>tier - 2</v>
      </c>
      <c r="R875" s="33" t="str">
        <f>_xlfn.XLOOKUP(Healthcare!A:A,'Hospital details'!A:A,'Hospital details'!G:G)</f>
        <v>R1012</v>
      </c>
      <c r="S875" s="36">
        <f>_xlfn.XLOOKUP(A:A,'Hospital details'!A:A,'Hospital details'!H:H)</f>
        <v>55</v>
      </c>
      <c r="T875" s="8"/>
    </row>
    <row r="876" spans="1:20" ht="18" x14ac:dyDescent="0.35">
      <c r="A876" s="37" t="s">
        <v>880</v>
      </c>
      <c r="B876" s="31" t="str" cm="1">
        <f t="array" ref="B876">_xlfn.XLOOKUP(_xlfn.SINGLE(A:A),'Customer Name'!A:A,Table14_3[[#All],[Title]])</f>
        <v>Ms</v>
      </c>
      <c r="C876" s="32" t="str" cm="1">
        <f t="array" ref="C876">_xlfn.XLOOKUP(_xlfn.SINGLE(A:A),'Customer Name'!A:A,Table14_3[[#All],[First Name]])</f>
        <v>Megumi</v>
      </c>
      <c r="D876" s="32" t="str" cm="1">
        <f t="array" ref="D876">_xlfn.XLOOKUP(_xlfn.SINGLE(A:A),'Customer Name'!A:A,Table14_3[[#All],[Last Name]])</f>
        <v>Amako</v>
      </c>
      <c r="E876" s="32">
        <f>_xlfn.XLOOKUP(A:A,'Medical Examination'!A:A,'Medical Examination'!B:B)</f>
        <v>32.774999999999999</v>
      </c>
      <c r="F876" s="32">
        <f>_xlfn.XLOOKUP(A:A,'Medical Examination'!A:A,'Medical Examination'!C:C)</f>
        <v>9.77</v>
      </c>
      <c r="G876" s="33" t="str">
        <f>_xlfn.XLOOKUP(A:A,'Medical Examination'!A:A,'Medical Examination'!D:D)</f>
        <v>yes</v>
      </c>
      <c r="H876" s="33" t="str">
        <f>_xlfn.XLOOKUP(A:A,'Medical Examination'!A:A,'Medical Examination'!E:E)</f>
        <v>No</v>
      </c>
      <c r="I876" s="33" t="str">
        <f>_xlfn.XLOOKUP(A:A,'Medical Examination'!A:A,'Medical Examination'!F:F)</f>
        <v>No</v>
      </c>
      <c r="J876" s="33">
        <f>_xlfn.XLOOKUP(A:A,'Medical Examination'!A:A,'Medical Examination'!G:G)</f>
        <v>0</v>
      </c>
      <c r="K876" s="33" t="str">
        <f>_xlfn.XLOOKUP(A:A,'Medical Examination'!A:A,'Medical Examination'!H:H)</f>
        <v>No</v>
      </c>
      <c r="L876" s="32" t="str">
        <f>_xlfn.XLOOKUP(A:A,'Medical Examination'!A:A,'Medical Examination'!I:I)</f>
        <v>Obesity</v>
      </c>
      <c r="M876" s="31" t="str">
        <f>_xlfn.XLOOKUP(A:A,'Medical Examination'!A:A,'Medical Examination'!J:J)</f>
        <v>Diabetic</v>
      </c>
      <c r="N876" s="34">
        <f>_xlfn.XLOOKUP(Healthcare!A:A,Table4_2[Customer ID],Table4_2[Date of Birth])</f>
        <v>24836</v>
      </c>
      <c r="O876" s="35">
        <f>_xlfn.XLOOKUP(A:A,Table4_2[Customer ID],Table4_2[Charges])</f>
        <v>12268.63</v>
      </c>
      <c r="P876" s="33" t="str">
        <f>_xlfn.XLOOKUP(A:A,Table4_2[Customer ID],Table4_2[Hospital tier])</f>
        <v>tier - 3</v>
      </c>
      <c r="Q876" s="33" t="str">
        <f>_xlfn.XLOOKUP(A:A,'Hospital details'!A:A,'Hospital details'!F:F)</f>
        <v>tier - 1</v>
      </c>
      <c r="R876" s="33" t="str">
        <f>_xlfn.XLOOKUP(Healthcare!A:A,'Hospital details'!A:A,'Hospital details'!G:G)</f>
        <v>R1012</v>
      </c>
      <c r="S876" s="36">
        <f>_xlfn.XLOOKUP(A:A,'Hospital details'!A:A,'Hospital details'!H:H)</f>
        <v>55</v>
      </c>
      <c r="T876" s="8"/>
    </row>
    <row r="877" spans="1:20" ht="18" x14ac:dyDescent="0.35">
      <c r="A877" s="37" t="s">
        <v>881</v>
      </c>
      <c r="B877" s="31" t="str" cm="1">
        <f t="array" ref="B877">_xlfn.XLOOKUP(_xlfn.SINGLE(A:A),'Customer Name'!A:A,Table14_3[[#All],[Title]])</f>
        <v>Mr</v>
      </c>
      <c r="C877" s="32" t="str" cm="1">
        <f t="array" ref="C877">_xlfn.XLOOKUP(_xlfn.SINGLE(A:A),'Customer Name'!A:A,Table14_3[[#All],[First Name]])</f>
        <v>Skylar</v>
      </c>
      <c r="D877" s="32" t="str" cm="1">
        <f t="array" ref="D877">_xlfn.XLOOKUP(_xlfn.SINGLE(A:A),'Customer Name'!A:A,Table14_3[[#All],[Last Name]])</f>
        <v>Musa</v>
      </c>
      <c r="E877" s="32">
        <f>_xlfn.XLOOKUP(A:A,'Medical Examination'!A:A,'Medical Examination'!B:B)</f>
        <v>37.51</v>
      </c>
      <c r="F877" s="32">
        <f>_xlfn.XLOOKUP(A:A,'Medical Examination'!A:A,'Medical Examination'!C:C)</f>
        <v>5.5</v>
      </c>
      <c r="G877" s="33" t="str">
        <f>_xlfn.XLOOKUP(A:A,'Medical Examination'!A:A,'Medical Examination'!D:D)</f>
        <v>yes</v>
      </c>
      <c r="H877" s="33" t="str">
        <f>_xlfn.XLOOKUP(A:A,'Medical Examination'!A:A,'Medical Examination'!E:E)</f>
        <v>No</v>
      </c>
      <c r="I877" s="33" t="str">
        <f>_xlfn.XLOOKUP(A:A,'Medical Examination'!A:A,'Medical Examination'!F:F)</f>
        <v>No</v>
      </c>
      <c r="J877" s="33">
        <f>_xlfn.XLOOKUP(A:A,'Medical Examination'!A:A,'Medical Examination'!G:G)</f>
        <v>2</v>
      </c>
      <c r="K877" s="33" t="str">
        <f>_xlfn.XLOOKUP(A:A,'Medical Examination'!A:A,'Medical Examination'!H:H)</f>
        <v>No</v>
      </c>
      <c r="L877" s="32" t="str">
        <f>_xlfn.XLOOKUP(A:A,'Medical Examination'!A:A,'Medical Examination'!I:I)</f>
        <v>Obesity</v>
      </c>
      <c r="M877" s="31" t="str">
        <f>_xlfn.XLOOKUP(A:A,'Medical Examination'!A:A,'Medical Examination'!J:J)</f>
        <v>Normal</v>
      </c>
      <c r="N877" s="34">
        <f>_xlfn.XLOOKUP(Healthcare!A:A,Table4_2[Customer ID],Table4_2[Date of Birth])</f>
        <v>24447</v>
      </c>
      <c r="O877" s="35">
        <f>_xlfn.XLOOKUP(A:A,Table4_2[Customer ID],Table4_2[Charges])</f>
        <v>12265.51</v>
      </c>
      <c r="P877" s="33" t="str">
        <f>_xlfn.XLOOKUP(A:A,Table4_2[Customer ID],Table4_2[Hospital tier])</f>
        <v>tier - 3</v>
      </c>
      <c r="Q877" s="33" t="str">
        <f>_xlfn.XLOOKUP(A:A,'Hospital details'!A:A,'Hospital details'!F:F)</f>
        <v>tier - 3</v>
      </c>
      <c r="R877" s="33" t="str">
        <f>_xlfn.XLOOKUP(Healthcare!A:A,'Hospital details'!A:A,'Hospital details'!G:G)</f>
        <v>R1013</v>
      </c>
      <c r="S877" s="36">
        <f>_xlfn.XLOOKUP(A:A,'Hospital details'!A:A,'Hospital details'!H:H)</f>
        <v>56</v>
      </c>
      <c r="T877" s="8"/>
    </row>
    <row r="878" spans="1:20" ht="18" x14ac:dyDescent="0.35">
      <c r="A878" s="37" t="s">
        <v>882</v>
      </c>
      <c r="B878" s="31" t="str" cm="1">
        <f t="array" ref="B878">_xlfn.XLOOKUP(_xlfn.SINGLE(A:A),'Customer Name'!A:A,Table14_3[[#All],[Title]])</f>
        <v>Mr</v>
      </c>
      <c r="C878" s="32" t="str" cm="1">
        <f t="array" ref="C878">_xlfn.XLOOKUP(_xlfn.SINGLE(A:A),'Customer Name'!A:A,Table14_3[[#All],[First Name]])</f>
        <v>Victoria</v>
      </c>
      <c r="D878" s="32" t="str" cm="1">
        <f t="array" ref="D878">_xlfn.XLOOKUP(_xlfn.SINGLE(A:A),'Customer Name'!A:A,Table14_3[[#All],[Last Name]])</f>
        <v>Phillippi</v>
      </c>
      <c r="E878" s="32">
        <f>_xlfn.XLOOKUP(A:A,'Medical Examination'!A:A,'Medical Examination'!B:B)</f>
        <v>39.86</v>
      </c>
      <c r="F878" s="32">
        <f>_xlfn.XLOOKUP(A:A,'Medical Examination'!A:A,'Medical Examination'!C:C)</f>
        <v>11.84</v>
      </c>
      <c r="G878" s="33" t="str">
        <f>_xlfn.XLOOKUP(A:A,'Medical Examination'!A:A,'Medical Examination'!D:D)</f>
        <v>yes</v>
      </c>
      <c r="H878" s="33" t="str">
        <f>_xlfn.XLOOKUP(A:A,'Medical Examination'!A:A,'Medical Examination'!E:E)</f>
        <v>No</v>
      </c>
      <c r="I878" s="33" t="str">
        <f>_xlfn.XLOOKUP(A:A,'Medical Examination'!A:A,'Medical Examination'!F:F)</f>
        <v>No</v>
      </c>
      <c r="J878" s="33">
        <f>_xlfn.XLOOKUP(A:A,'Medical Examination'!A:A,'Medical Examination'!G:G)</f>
        <v>1</v>
      </c>
      <c r="K878" s="33" t="str">
        <f>_xlfn.XLOOKUP(A:A,'Medical Examination'!A:A,'Medical Examination'!H:H)</f>
        <v>No</v>
      </c>
      <c r="L878" s="32" t="str">
        <f>_xlfn.XLOOKUP(A:A,'Medical Examination'!A:A,'Medical Examination'!I:I)</f>
        <v>Obesity</v>
      </c>
      <c r="M878" s="31" t="str">
        <f>_xlfn.XLOOKUP(A:A,'Medical Examination'!A:A,'Medical Examination'!J:J)</f>
        <v>Diabetic</v>
      </c>
      <c r="N878" s="34">
        <f>_xlfn.XLOOKUP(Healthcare!A:A,Table4_2[Customer ID],Table4_2[Date of Birth])</f>
        <v>31637</v>
      </c>
      <c r="O878" s="35">
        <f>_xlfn.XLOOKUP(A:A,Table4_2[Customer ID],Table4_2[Charges])</f>
        <v>12255.04</v>
      </c>
      <c r="P878" s="33" t="str">
        <f>_xlfn.XLOOKUP(A:A,Table4_2[Customer ID],Table4_2[Hospital tier])</f>
        <v>tier - 3</v>
      </c>
      <c r="Q878" s="33" t="str">
        <f>_xlfn.XLOOKUP(A:A,'Hospital details'!A:A,'Hospital details'!F:F)</f>
        <v>tier - 2</v>
      </c>
      <c r="R878" s="33" t="str">
        <f>_xlfn.XLOOKUP(Healthcare!A:A,'Hospital details'!A:A,'Hospital details'!G:G)</f>
        <v>R1026</v>
      </c>
      <c r="S878" s="36">
        <f>_xlfn.XLOOKUP(A:A,'Hospital details'!A:A,'Hospital details'!H:H)</f>
        <v>36</v>
      </c>
      <c r="T878" s="8"/>
    </row>
    <row r="879" spans="1:20" ht="18" x14ac:dyDescent="0.35">
      <c r="A879" s="37" t="s">
        <v>883</v>
      </c>
      <c r="B879" s="31" t="str" cm="1">
        <f t="array" ref="B879">_xlfn.XLOOKUP(_xlfn.SINGLE(A:A),'Customer Name'!A:A,Table14_3[[#All],[Title]])</f>
        <v>Ms</v>
      </c>
      <c r="C879" s="32" t="str" cm="1">
        <f t="array" ref="C879">_xlfn.XLOOKUP(_xlfn.SINGLE(A:A),'Customer Name'!A:A,Table14_3[[#All],[First Name]])</f>
        <v>Amanda L</v>
      </c>
      <c r="D879" s="32" t="str" cm="1">
        <f t="array" ref="D879">_xlfn.XLOOKUP(_xlfn.SINGLE(A:A),'Customer Name'!A:A,Table14_3[[#All],[Last Name]])</f>
        <v>Hoskins</v>
      </c>
      <c r="E879" s="32">
        <f>_xlfn.XLOOKUP(A:A,'Medical Examination'!A:A,'Medical Examination'!B:B)</f>
        <v>42.13</v>
      </c>
      <c r="F879" s="32">
        <f>_xlfn.XLOOKUP(A:A,'Medical Examination'!A:A,'Medical Examination'!C:C)</f>
        <v>4.66</v>
      </c>
      <c r="G879" s="33" t="str">
        <f>_xlfn.XLOOKUP(A:A,'Medical Examination'!A:A,'Medical Examination'!D:D)</f>
        <v>No</v>
      </c>
      <c r="H879" s="33" t="str">
        <f>_xlfn.XLOOKUP(A:A,'Medical Examination'!A:A,'Medical Examination'!E:E)</f>
        <v>No</v>
      </c>
      <c r="I879" s="33" t="str">
        <f>_xlfn.XLOOKUP(A:A,'Medical Examination'!A:A,'Medical Examination'!F:F)</f>
        <v>No</v>
      </c>
      <c r="J879" s="33">
        <f>_xlfn.XLOOKUP(A:A,'Medical Examination'!A:A,'Medical Examination'!G:G)</f>
        <v>0</v>
      </c>
      <c r="K879" s="33" t="str">
        <f>_xlfn.XLOOKUP(A:A,'Medical Examination'!A:A,'Medical Examination'!H:H)</f>
        <v>No</v>
      </c>
      <c r="L879" s="32" t="str">
        <f>_xlfn.XLOOKUP(A:A,'Medical Examination'!A:A,'Medical Examination'!I:I)</f>
        <v>Obesity</v>
      </c>
      <c r="M879" s="31" t="str">
        <f>_xlfn.XLOOKUP(A:A,'Medical Examination'!A:A,'Medical Examination'!J:J)</f>
        <v>Normal</v>
      </c>
      <c r="N879" s="34">
        <f>_xlfn.XLOOKUP(Healthcare!A:A,Table4_2[Customer ID],Table4_2[Date of Birth])</f>
        <v>32835</v>
      </c>
      <c r="O879" s="35">
        <f>_xlfn.XLOOKUP(A:A,Table4_2[Customer ID],Table4_2[Charges])</f>
        <v>12254.44</v>
      </c>
      <c r="P879" s="33" t="str">
        <f>_xlfn.XLOOKUP(A:A,Table4_2[Customer ID],Table4_2[Hospital tier])</f>
        <v>tier - 3</v>
      </c>
      <c r="Q879" s="33" t="str">
        <f>_xlfn.XLOOKUP(A:A,'Hospital details'!A:A,'Hospital details'!F:F)</f>
        <v>tier - 3</v>
      </c>
      <c r="R879" s="33" t="str">
        <f>_xlfn.XLOOKUP(Healthcare!A:A,'Hospital details'!A:A,'Hospital details'!G:G)</f>
        <v>R1026</v>
      </c>
      <c r="S879" s="36">
        <f>_xlfn.XLOOKUP(A:A,'Hospital details'!A:A,'Hospital details'!H:H)</f>
        <v>33</v>
      </c>
      <c r="T879" s="8"/>
    </row>
    <row r="880" spans="1:20" ht="18" x14ac:dyDescent="0.35">
      <c r="A880" s="37" t="s">
        <v>884</v>
      </c>
      <c r="B880" s="31" t="str" cm="1">
        <f t="array" ref="B880">_xlfn.XLOOKUP(_xlfn.SINGLE(A:A),'Customer Name'!A:A,Table14_3[[#All],[Title]])</f>
        <v>Mr</v>
      </c>
      <c r="C880" s="32" t="str" cm="1">
        <f t="array" ref="C880">_xlfn.XLOOKUP(_xlfn.SINGLE(A:A),'Customer Name'!A:A,Table14_3[[#All],[First Name]])</f>
        <v>Renee</v>
      </c>
      <c r="D880" s="32" t="str" cm="1">
        <f t="array" ref="D880">_xlfn.XLOOKUP(_xlfn.SINGLE(A:A),'Customer Name'!A:A,Table14_3[[#All],[Last Name]])</f>
        <v>Imbalzano Zegar</v>
      </c>
      <c r="E880" s="32">
        <f>_xlfn.XLOOKUP(A:A,'Medical Examination'!A:A,'Medical Examination'!B:B)</f>
        <v>35.99</v>
      </c>
      <c r="F880" s="32">
        <f>_xlfn.XLOOKUP(A:A,'Medical Examination'!A:A,'Medical Examination'!C:C)</f>
        <v>11.11</v>
      </c>
      <c r="G880" s="33" t="str">
        <f>_xlfn.XLOOKUP(A:A,'Medical Examination'!A:A,'Medical Examination'!D:D)</f>
        <v>No</v>
      </c>
      <c r="H880" s="33" t="str">
        <f>_xlfn.XLOOKUP(A:A,'Medical Examination'!A:A,'Medical Examination'!E:E)</f>
        <v>No</v>
      </c>
      <c r="I880" s="33" t="str">
        <f>_xlfn.XLOOKUP(A:A,'Medical Examination'!A:A,'Medical Examination'!F:F)</f>
        <v>No</v>
      </c>
      <c r="J880" s="33">
        <f>_xlfn.XLOOKUP(A:A,'Medical Examination'!A:A,'Medical Examination'!G:G)</f>
        <v>0</v>
      </c>
      <c r="K880" s="33" t="str">
        <f>_xlfn.XLOOKUP(A:A,'Medical Examination'!A:A,'Medical Examination'!H:H)</f>
        <v>No</v>
      </c>
      <c r="L880" s="32" t="str">
        <f>_xlfn.XLOOKUP(A:A,'Medical Examination'!A:A,'Medical Examination'!I:I)</f>
        <v>Obesity</v>
      </c>
      <c r="M880" s="31" t="str">
        <f>_xlfn.XLOOKUP(A:A,'Medical Examination'!A:A,'Medical Examination'!J:J)</f>
        <v>Diabetic</v>
      </c>
      <c r="N880" s="34">
        <f>_xlfn.XLOOKUP(Healthcare!A:A,Table4_2[Customer ID],Table4_2[Date of Birth])</f>
        <v>27203</v>
      </c>
      <c r="O880" s="35">
        <f>_xlfn.XLOOKUP(A:A,Table4_2[Customer ID],Table4_2[Charges])</f>
        <v>12245.17</v>
      </c>
      <c r="P880" s="33" t="str">
        <f>_xlfn.XLOOKUP(A:A,Table4_2[Customer ID],Table4_2[Hospital tier])</f>
        <v>tier - 3</v>
      </c>
      <c r="Q880" s="33" t="str">
        <f>_xlfn.XLOOKUP(A:A,'Hospital details'!A:A,'Hospital details'!F:F)</f>
        <v>tier - 1</v>
      </c>
      <c r="R880" s="33" t="str">
        <f>_xlfn.XLOOKUP(Healthcare!A:A,'Hospital details'!A:A,'Hospital details'!G:G)</f>
        <v>R1012</v>
      </c>
      <c r="S880" s="36">
        <f>_xlfn.XLOOKUP(A:A,'Hospital details'!A:A,'Hospital details'!H:H)</f>
        <v>48</v>
      </c>
      <c r="T880" s="8"/>
    </row>
    <row r="881" spans="1:20" ht="18" x14ac:dyDescent="0.35">
      <c r="A881" s="37" t="s">
        <v>885</v>
      </c>
      <c r="B881" s="31" t="str" cm="1">
        <f t="array" ref="B881">_xlfn.XLOOKUP(_xlfn.SINGLE(A:A),'Customer Name'!A:A,Table14_3[[#All],[Title]])</f>
        <v>Mr</v>
      </c>
      <c r="C881" s="32" t="str" cm="1">
        <f t="array" ref="C881">_xlfn.XLOOKUP(_xlfn.SINGLE(A:A),'Customer Name'!A:A,Table14_3[[#All],[First Name]])</f>
        <v>Nellie A</v>
      </c>
      <c r="D881" s="32" t="str" cm="1">
        <f t="array" ref="D881">_xlfn.XLOOKUP(_xlfn.SINGLE(A:A),'Customer Name'!A:A,Table14_3[[#All],[Last Name]])</f>
        <v>Triedman</v>
      </c>
      <c r="E881" s="32">
        <f>_xlfn.XLOOKUP(A:A,'Medical Examination'!A:A,'Medical Examination'!B:B)</f>
        <v>35.200000000000003</v>
      </c>
      <c r="F881" s="32">
        <f>_xlfn.XLOOKUP(A:A,'Medical Examination'!A:A,'Medical Examination'!C:C)</f>
        <v>7.72</v>
      </c>
      <c r="G881" s="33" t="str">
        <f>_xlfn.XLOOKUP(A:A,'Medical Examination'!A:A,'Medical Examination'!D:D)</f>
        <v>yes</v>
      </c>
      <c r="H881" s="33" t="str">
        <f>_xlfn.XLOOKUP(A:A,'Medical Examination'!A:A,'Medical Examination'!E:E)</f>
        <v>No</v>
      </c>
      <c r="I881" s="33" t="str">
        <f>_xlfn.XLOOKUP(A:A,'Medical Examination'!A:A,'Medical Examination'!F:F)</f>
        <v>Yes</v>
      </c>
      <c r="J881" s="33">
        <f>_xlfn.XLOOKUP(A:A,'Medical Examination'!A:A,'Medical Examination'!G:G)</f>
        <v>1</v>
      </c>
      <c r="K881" s="33" t="str">
        <f>_xlfn.XLOOKUP(A:A,'Medical Examination'!A:A,'Medical Examination'!H:H)</f>
        <v>No</v>
      </c>
      <c r="L881" s="32" t="str">
        <f>_xlfn.XLOOKUP(A:A,'Medical Examination'!A:A,'Medical Examination'!I:I)</f>
        <v>Obesity</v>
      </c>
      <c r="M881" s="31" t="str">
        <f>_xlfn.XLOOKUP(A:A,'Medical Examination'!A:A,'Medical Examination'!J:J)</f>
        <v>Diabetic</v>
      </c>
      <c r="N881" s="34">
        <f>_xlfn.XLOOKUP(Healthcare!A:A,Table4_2[Customer ID],Table4_2[Date of Birth])</f>
        <v>23209</v>
      </c>
      <c r="O881" s="35">
        <f>_xlfn.XLOOKUP(A:A,Table4_2[Customer ID],Table4_2[Charges])</f>
        <v>12244.53</v>
      </c>
      <c r="P881" s="33" t="str">
        <f>_xlfn.XLOOKUP(A:A,Table4_2[Customer ID],Table4_2[Hospital tier])</f>
        <v>tier - 3</v>
      </c>
      <c r="Q881" s="33" t="str">
        <f>_xlfn.XLOOKUP(A:A,'Hospital details'!A:A,'Hospital details'!F:F)</f>
        <v>tier - 1</v>
      </c>
      <c r="R881" s="33" t="str">
        <f>_xlfn.XLOOKUP(Healthcare!A:A,'Hospital details'!A:A,'Hospital details'!G:G)</f>
        <v>R1013</v>
      </c>
      <c r="S881" s="36">
        <f>_xlfn.XLOOKUP(A:A,'Hospital details'!A:A,'Hospital details'!H:H)</f>
        <v>59</v>
      </c>
      <c r="T881" s="8"/>
    </row>
    <row r="882" spans="1:20" ht="18" x14ac:dyDescent="0.35">
      <c r="A882" s="37" t="s">
        <v>886</v>
      </c>
      <c r="B882" s="31" t="str" cm="1">
        <f t="array" ref="B882">_xlfn.XLOOKUP(_xlfn.SINGLE(A:A),'Customer Name'!A:A,Table14_3[[#All],[Title]])</f>
        <v>Ms</v>
      </c>
      <c r="C882" s="32" t="str" cm="1">
        <f t="array" ref="C882">_xlfn.XLOOKUP(_xlfn.SINGLE(A:A),'Customer Name'!A:A,Table14_3[[#All],[First Name]])</f>
        <v>Tamara</v>
      </c>
      <c r="D882" s="32" t="str" cm="1">
        <f t="array" ref="D882">_xlfn.XLOOKUP(_xlfn.SINGLE(A:A),'Customer Name'!A:A,Table14_3[[#All],[Last Name]])</f>
        <v>Lovuolo</v>
      </c>
      <c r="E882" s="32">
        <f>_xlfn.XLOOKUP(A:A,'Medical Examination'!A:A,'Medical Examination'!B:B)</f>
        <v>29.91</v>
      </c>
      <c r="F882" s="32">
        <f>_xlfn.XLOOKUP(A:A,'Medical Examination'!A:A,'Medical Examination'!C:C)</f>
        <v>5.55</v>
      </c>
      <c r="G882" s="33" t="str">
        <f>_xlfn.XLOOKUP(A:A,'Medical Examination'!A:A,'Medical Examination'!D:D)</f>
        <v>yes</v>
      </c>
      <c r="H882" s="33" t="str">
        <f>_xlfn.XLOOKUP(A:A,'Medical Examination'!A:A,'Medical Examination'!E:E)</f>
        <v>No</v>
      </c>
      <c r="I882" s="33" t="str">
        <f>_xlfn.XLOOKUP(A:A,'Medical Examination'!A:A,'Medical Examination'!F:F)</f>
        <v>No</v>
      </c>
      <c r="J882" s="33">
        <f>_xlfn.XLOOKUP(A:A,'Medical Examination'!A:A,'Medical Examination'!G:G)</f>
        <v>2</v>
      </c>
      <c r="K882" s="33" t="str">
        <f>_xlfn.XLOOKUP(A:A,'Medical Examination'!A:A,'Medical Examination'!H:H)</f>
        <v>No</v>
      </c>
      <c r="L882" s="32" t="str">
        <f>_xlfn.XLOOKUP(A:A,'Medical Examination'!A:A,'Medical Examination'!I:I)</f>
        <v>Overweight</v>
      </c>
      <c r="M882" s="31" t="str">
        <f>_xlfn.XLOOKUP(A:A,'Medical Examination'!A:A,'Medical Examination'!J:J)</f>
        <v>Normal</v>
      </c>
      <c r="N882" s="34">
        <f>_xlfn.XLOOKUP(Healthcare!A:A,Table4_2[Customer ID],Table4_2[Date of Birth])</f>
        <v>24317</v>
      </c>
      <c r="O882" s="35">
        <f>_xlfn.XLOOKUP(A:A,Table4_2[Customer ID],Table4_2[Charges])</f>
        <v>12237.73</v>
      </c>
      <c r="P882" s="33" t="str">
        <f>_xlfn.XLOOKUP(A:A,Table4_2[Customer ID],Table4_2[Hospital tier])</f>
        <v>tier - 3</v>
      </c>
      <c r="Q882" s="33" t="str">
        <f>_xlfn.XLOOKUP(A:A,'Hospital details'!A:A,'Hospital details'!F:F)</f>
        <v>tier - 3</v>
      </c>
      <c r="R882" s="33" t="str">
        <f>_xlfn.XLOOKUP(Healthcare!A:A,'Hospital details'!A:A,'Hospital details'!G:G)</f>
        <v>R1012</v>
      </c>
      <c r="S882" s="36">
        <f>_xlfn.XLOOKUP(A:A,'Hospital details'!A:A,'Hospital details'!H:H)</f>
        <v>56</v>
      </c>
      <c r="T882" s="8"/>
    </row>
    <row r="883" spans="1:20" ht="18" x14ac:dyDescent="0.35">
      <c r="A883" s="37" t="s">
        <v>887</v>
      </c>
      <c r="B883" s="31" t="str" cm="1">
        <f t="array" ref="B883">_xlfn.XLOOKUP(_xlfn.SINGLE(A:A),'Customer Name'!A:A,Table14_3[[#All],[Title]])</f>
        <v>Mr</v>
      </c>
      <c r="C883" s="32" t="str" cm="1">
        <f t="array" ref="C883">_xlfn.XLOOKUP(_xlfn.SINGLE(A:A),'Customer Name'!A:A,Table14_3[[#All],[First Name]])</f>
        <v>Joan</v>
      </c>
      <c r="D883" s="32" t="str" cm="1">
        <f t="array" ref="D883">_xlfn.XLOOKUP(_xlfn.SINGLE(A:A),'Customer Name'!A:A,Table14_3[[#All],[Last Name]])</f>
        <v>Chung</v>
      </c>
      <c r="E883" s="32">
        <f>_xlfn.XLOOKUP(A:A,'Medical Examination'!A:A,'Medical Examination'!B:B)</f>
        <v>36.479999999999997</v>
      </c>
      <c r="F883" s="32">
        <f>_xlfn.XLOOKUP(A:A,'Medical Examination'!A:A,'Medical Examination'!C:C)</f>
        <v>5.05</v>
      </c>
      <c r="G883" s="33" t="str">
        <f>_xlfn.XLOOKUP(A:A,'Medical Examination'!A:A,'Medical Examination'!D:D)</f>
        <v>yes</v>
      </c>
      <c r="H883" s="33" t="str">
        <f>_xlfn.XLOOKUP(A:A,'Medical Examination'!A:A,'Medical Examination'!E:E)</f>
        <v>No</v>
      </c>
      <c r="I883" s="33" t="str">
        <f>_xlfn.XLOOKUP(A:A,'Medical Examination'!A:A,'Medical Examination'!F:F)</f>
        <v>No</v>
      </c>
      <c r="J883" s="33">
        <f>_xlfn.XLOOKUP(A:A,'Medical Examination'!A:A,'Medical Examination'!G:G)</f>
        <v>1</v>
      </c>
      <c r="K883" s="33" t="str">
        <f>_xlfn.XLOOKUP(A:A,'Medical Examination'!A:A,'Medical Examination'!H:H)</f>
        <v>No</v>
      </c>
      <c r="L883" s="32" t="str">
        <f>_xlfn.XLOOKUP(A:A,'Medical Examination'!A:A,'Medical Examination'!I:I)</f>
        <v>Obesity</v>
      </c>
      <c r="M883" s="31" t="str">
        <f>_xlfn.XLOOKUP(A:A,'Medical Examination'!A:A,'Medical Examination'!J:J)</f>
        <v>Normal</v>
      </c>
      <c r="N883" s="34">
        <f>_xlfn.XLOOKUP(Healthcare!A:A,Table4_2[Customer ID],Table4_2[Date of Birth])</f>
        <v>23665</v>
      </c>
      <c r="O883" s="35">
        <f>_xlfn.XLOOKUP(A:A,Table4_2[Customer ID],Table4_2[Charges])</f>
        <v>12235.84</v>
      </c>
      <c r="P883" s="33" t="str">
        <f>_xlfn.XLOOKUP(A:A,Table4_2[Customer ID],Table4_2[Hospital tier])</f>
        <v>tier - 3</v>
      </c>
      <c r="Q883" s="33" t="str">
        <f>_xlfn.XLOOKUP(A:A,'Hospital details'!A:A,'Hospital details'!F:F)</f>
        <v>tier - 3</v>
      </c>
      <c r="R883" s="33" t="str">
        <f>_xlfn.XLOOKUP(Healthcare!A:A,'Hospital details'!A:A,'Hospital details'!G:G)</f>
        <v>R1012</v>
      </c>
      <c r="S883" s="36">
        <f>_xlfn.XLOOKUP(A:A,'Hospital details'!A:A,'Hospital details'!H:H)</f>
        <v>58</v>
      </c>
      <c r="T883" s="8"/>
    </row>
    <row r="884" spans="1:20" ht="18" x14ac:dyDescent="0.35">
      <c r="A884" s="37" t="s">
        <v>888</v>
      </c>
      <c r="B884" s="31" t="str" cm="1">
        <f t="array" ref="B884">_xlfn.XLOOKUP(_xlfn.SINGLE(A:A),'Customer Name'!A:A,Table14_3[[#All],[Title]])</f>
        <v>Ms</v>
      </c>
      <c r="C884" s="32" t="str" cm="1">
        <f t="array" ref="C884">_xlfn.XLOOKUP(_xlfn.SINGLE(A:A),'Customer Name'!A:A,Table14_3[[#All],[First Name]])</f>
        <v>Aimee J</v>
      </c>
      <c r="D884" s="32" t="str" cm="1">
        <f t="array" ref="D884">_xlfn.XLOOKUP(_xlfn.SINGLE(A:A),'Customer Name'!A:A,Table14_3[[#All],[Last Name]])</f>
        <v>Newsom</v>
      </c>
      <c r="E884" s="32">
        <f>_xlfn.XLOOKUP(A:A,'Medical Examination'!A:A,'Medical Examination'!B:B)</f>
        <v>27.5</v>
      </c>
      <c r="F884" s="32">
        <f>_xlfn.XLOOKUP(A:A,'Medical Examination'!A:A,'Medical Examination'!C:C)</f>
        <v>8.69</v>
      </c>
      <c r="G884" s="33" t="str">
        <f>_xlfn.XLOOKUP(A:A,'Medical Examination'!A:A,'Medical Examination'!D:D)</f>
        <v>yes</v>
      </c>
      <c r="H884" s="33" t="str">
        <f>_xlfn.XLOOKUP(A:A,'Medical Examination'!A:A,'Medical Examination'!E:E)</f>
        <v>No</v>
      </c>
      <c r="I884" s="33" t="str">
        <f>_xlfn.XLOOKUP(A:A,'Medical Examination'!A:A,'Medical Examination'!F:F)</f>
        <v>Yes</v>
      </c>
      <c r="J884" s="33">
        <f>_xlfn.XLOOKUP(A:A,'Medical Examination'!A:A,'Medical Examination'!G:G)</f>
        <v>1</v>
      </c>
      <c r="K884" s="33" t="str">
        <f>_xlfn.XLOOKUP(A:A,'Medical Examination'!A:A,'Medical Examination'!H:H)</f>
        <v>No</v>
      </c>
      <c r="L884" s="32" t="str">
        <f>_xlfn.XLOOKUP(A:A,'Medical Examination'!A:A,'Medical Examination'!I:I)</f>
        <v>Overweight</v>
      </c>
      <c r="M884" s="31" t="str">
        <f>_xlfn.XLOOKUP(A:A,'Medical Examination'!A:A,'Medical Examination'!J:J)</f>
        <v>Diabetic</v>
      </c>
      <c r="N884" s="34">
        <f>_xlfn.XLOOKUP(Healthcare!A:A,Table4_2[Customer ID],Table4_2[Date of Birth])</f>
        <v>23211</v>
      </c>
      <c r="O884" s="35">
        <f>_xlfn.XLOOKUP(A:A,Table4_2[Customer ID],Table4_2[Charges])</f>
        <v>12233.83</v>
      </c>
      <c r="P884" s="33" t="str">
        <f>_xlfn.XLOOKUP(A:A,Table4_2[Customer ID],Table4_2[Hospital tier])</f>
        <v>tier - 3</v>
      </c>
      <c r="Q884" s="33" t="str">
        <f>_xlfn.XLOOKUP(A:A,'Hospital details'!A:A,'Hospital details'!F:F)</f>
        <v>tier - 1</v>
      </c>
      <c r="R884" s="33" t="str">
        <f>_xlfn.XLOOKUP(Healthcare!A:A,'Hospital details'!A:A,'Hospital details'!G:G)</f>
        <v>R1011</v>
      </c>
      <c r="S884" s="36">
        <f>_xlfn.XLOOKUP(A:A,'Hospital details'!A:A,'Hospital details'!H:H)</f>
        <v>59</v>
      </c>
      <c r="T884" s="8"/>
    </row>
    <row r="885" spans="1:20" ht="18" x14ac:dyDescent="0.35">
      <c r="A885" s="37" t="s">
        <v>889</v>
      </c>
      <c r="B885" s="31" t="str" cm="1">
        <f t="array" ref="B885">_xlfn.XLOOKUP(_xlfn.SINGLE(A:A),'Customer Name'!A:A,Table14_3[[#All],[Title]])</f>
        <v>Mr</v>
      </c>
      <c r="C885" s="32" t="str" cm="1">
        <f t="array" ref="C885">_xlfn.XLOOKUP(_xlfn.SINGLE(A:A),'Customer Name'!A:A,Table14_3[[#All],[First Name]])</f>
        <v>Suzanne</v>
      </c>
      <c r="D885" s="32" t="str" cm="1">
        <f t="array" ref="D885">_xlfn.XLOOKUP(_xlfn.SINGLE(A:A),'Customer Name'!A:A,Table14_3[[#All],[Last Name]])</f>
        <v>Harrington</v>
      </c>
      <c r="E885" s="32">
        <f>_xlfn.XLOOKUP(A:A,'Medical Examination'!A:A,'Medical Examination'!B:B)</f>
        <v>33.44</v>
      </c>
      <c r="F885" s="32">
        <f>_xlfn.XLOOKUP(A:A,'Medical Examination'!A:A,'Medical Examination'!C:C)</f>
        <v>5.9</v>
      </c>
      <c r="G885" s="33" t="str">
        <f>_xlfn.XLOOKUP(A:A,'Medical Examination'!A:A,'Medical Examination'!D:D)</f>
        <v>yes</v>
      </c>
      <c r="H885" s="33" t="str">
        <f>_xlfn.XLOOKUP(A:A,'Medical Examination'!A:A,'Medical Examination'!E:E)</f>
        <v>No</v>
      </c>
      <c r="I885" s="33" t="str">
        <f>_xlfn.XLOOKUP(A:A,'Medical Examination'!A:A,'Medical Examination'!F:F)</f>
        <v>No</v>
      </c>
      <c r="J885" s="33">
        <f>_xlfn.XLOOKUP(A:A,'Medical Examination'!A:A,'Medical Examination'!G:G)</f>
        <v>1</v>
      </c>
      <c r="K885" s="33" t="str">
        <f>_xlfn.XLOOKUP(A:A,'Medical Examination'!A:A,'Medical Examination'!H:H)</f>
        <v>No</v>
      </c>
      <c r="L885" s="32" t="str">
        <f>_xlfn.XLOOKUP(A:A,'Medical Examination'!A:A,'Medical Examination'!I:I)</f>
        <v>Obesity</v>
      </c>
      <c r="M885" s="31" t="str">
        <f>_xlfn.XLOOKUP(A:A,'Medical Examination'!A:A,'Medical Examination'!J:J)</f>
        <v>Prediabetic</v>
      </c>
      <c r="N885" s="34">
        <f>_xlfn.XLOOKUP(Healthcare!A:A,Table4_2[Customer ID],Table4_2[Date of Birth])</f>
        <v>23552</v>
      </c>
      <c r="O885" s="35">
        <f>_xlfn.XLOOKUP(A:A,Table4_2[Customer ID],Table4_2[Charges])</f>
        <v>12231.61</v>
      </c>
      <c r="P885" s="33" t="str">
        <f>_xlfn.XLOOKUP(A:A,Table4_2[Customer ID],Table4_2[Hospital tier])</f>
        <v>tier - 3</v>
      </c>
      <c r="Q885" s="33" t="str">
        <f>_xlfn.XLOOKUP(A:A,'Hospital details'!A:A,'Hospital details'!F:F)</f>
        <v>tier - 3</v>
      </c>
      <c r="R885" s="33" t="str">
        <f>_xlfn.XLOOKUP(Healthcare!A:A,'Hospital details'!A:A,'Hospital details'!G:G)</f>
        <v>R1012</v>
      </c>
      <c r="S885" s="36">
        <f>_xlfn.XLOOKUP(A:A,'Hospital details'!A:A,'Hospital details'!H:H)</f>
        <v>58</v>
      </c>
      <c r="T885" s="8"/>
    </row>
    <row r="886" spans="1:20" ht="18" x14ac:dyDescent="0.35">
      <c r="A886" s="37" t="s">
        <v>890</v>
      </c>
      <c r="B886" s="31" t="str" cm="1">
        <f t="array" ref="B886">_xlfn.XLOOKUP(_xlfn.SINGLE(A:A),'Customer Name'!A:A,Table14_3[[#All],[Title]])</f>
        <v>Mr</v>
      </c>
      <c r="C886" s="32" t="str" cm="1">
        <f t="array" ref="C886">_xlfn.XLOOKUP(_xlfn.SINGLE(A:A),'Customer Name'!A:A,Table14_3[[#All],[First Name]])</f>
        <v>Kristin A</v>
      </c>
      <c r="D886" s="32" t="str" cm="1">
        <f t="array" ref="D886">_xlfn.XLOOKUP(_xlfn.SINGLE(A:A),'Customer Name'!A:A,Table14_3[[#All],[Last Name]])</f>
        <v>Hoffman</v>
      </c>
      <c r="E886" s="32">
        <f>_xlfn.XLOOKUP(A:A,'Medical Examination'!A:A,'Medical Examination'!B:B)</f>
        <v>28.215</v>
      </c>
      <c r="F886" s="32">
        <f>_xlfn.XLOOKUP(A:A,'Medical Examination'!A:A,'Medical Examination'!C:C)</f>
        <v>6.29</v>
      </c>
      <c r="G886" s="33" t="str">
        <f>_xlfn.XLOOKUP(A:A,'Medical Examination'!A:A,'Medical Examination'!D:D)</f>
        <v>yes</v>
      </c>
      <c r="H886" s="33" t="str">
        <f>_xlfn.XLOOKUP(A:A,'Medical Examination'!A:A,'Medical Examination'!E:E)</f>
        <v>No</v>
      </c>
      <c r="I886" s="33" t="str">
        <f>_xlfn.XLOOKUP(A:A,'Medical Examination'!A:A,'Medical Examination'!F:F)</f>
        <v>No</v>
      </c>
      <c r="J886" s="33">
        <f>_xlfn.XLOOKUP(A:A,'Medical Examination'!A:A,'Medical Examination'!G:G)</f>
        <v>1</v>
      </c>
      <c r="K886" s="33" t="str">
        <f>_xlfn.XLOOKUP(A:A,'Medical Examination'!A:A,'Medical Examination'!H:H)</f>
        <v>No</v>
      </c>
      <c r="L886" s="32" t="str">
        <f>_xlfn.XLOOKUP(A:A,'Medical Examination'!A:A,'Medical Examination'!I:I)</f>
        <v>Overweight</v>
      </c>
      <c r="M886" s="31" t="str">
        <f>_xlfn.XLOOKUP(A:A,'Medical Examination'!A:A,'Medical Examination'!J:J)</f>
        <v>Prediabetic</v>
      </c>
      <c r="N886" s="34">
        <f>_xlfn.XLOOKUP(Healthcare!A:A,Table4_2[Customer ID],Table4_2[Date of Birth])</f>
        <v>23560</v>
      </c>
      <c r="O886" s="35">
        <f>_xlfn.XLOOKUP(A:A,Table4_2[Customer ID],Table4_2[Charges])</f>
        <v>12224.35</v>
      </c>
      <c r="P886" s="33" t="str">
        <f>_xlfn.XLOOKUP(A:A,Table4_2[Customer ID],Table4_2[Hospital tier])</f>
        <v>tier - 3</v>
      </c>
      <c r="Q886" s="33" t="str">
        <f>_xlfn.XLOOKUP(A:A,'Hospital details'!A:A,'Hospital details'!F:F)</f>
        <v>tier - 1</v>
      </c>
      <c r="R886" s="33" t="str">
        <f>_xlfn.XLOOKUP(Healthcare!A:A,'Hospital details'!A:A,'Hospital details'!G:G)</f>
        <v>R1012</v>
      </c>
      <c r="S886" s="36">
        <f>_xlfn.XLOOKUP(A:A,'Hospital details'!A:A,'Hospital details'!H:H)</f>
        <v>58</v>
      </c>
      <c r="T886" s="8"/>
    </row>
    <row r="887" spans="1:20" ht="18" x14ac:dyDescent="0.35">
      <c r="A887" s="37" t="s">
        <v>891</v>
      </c>
      <c r="B887" s="31" t="str" cm="1">
        <f t="array" ref="B887">_xlfn.XLOOKUP(_xlfn.SINGLE(A:A),'Customer Name'!A:A,Table14_3[[#All],[Title]])</f>
        <v>Ms</v>
      </c>
      <c r="C887" s="32" t="str" cm="1">
        <f t="array" ref="C887">_xlfn.XLOOKUP(_xlfn.SINGLE(A:A),'Customer Name'!A:A,Table14_3[[#All],[First Name]])</f>
        <v>Bronwyn</v>
      </c>
      <c r="D887" s="32" t="str" cm="1">
        <f t="array" ref="D887">_xlfn.XLOOKUP(_xlfn.SINGLE(A:A),'Customer Name'!A:A,Table14_3[[#All],[Last Name]])</f>
        <v>Van Vugt</v>
      </c>
      <c r="E887" s="32">
        <f>_xlfn.XLOOKUP(A:A,'Medical Examination'!A:A,'Medical Examination'!B:B)</f>
        <v>27.17</v>
      </c>
      <c r="F887" s="32">
        <f>_xlfn.XLOOKUP(A:A,'Medical Examination'!A:A,'Medical Examination'!C:C)</f>
        <v>5.84</v>
      </c>
      <c r="G887" s="33" t="str">
        <f>_xlfn.XLOOKUP(A:A,'Medical Examination'!A:A,'Medical Examination'!D:D)</f>
        <v>yes</v>
      </c>
      <c r="H887" s="33" t="str">
        <f>_xlfn.XLOOKUP(A:A,'Medical Examination'!A:A,'Medical Examination'!E:E)</f>
        <v>No</v>
      </c>
      <c r="I887" s="33" t="str">
        <f>_xlfn.XLOOKUP(A:A,'Medical Examination'!A:A,'Medical Examination'!F:F)</f>
        <v>No</v>
      </c>
      <c r="J887" s="33">
        <f>_xlfn.XLOOKUP(A:A,'Medical Examination'!A:A,'Medical Examination'!G:G)</f>
        <v>1</v>
      </c>
      <c r="K887" s="33" t="str">
        <f>_xlfn.XLOOKUP(A:A,'Medical Examination'!A:A,'Medical Examination'!H:H)</f>
        <v>No</v>
      </c>
      <c r="L887" s="32" t="str">
        <f>_xlfn.XLOOKUP(A:A,'Medical Examination'!A:A,'Medical Examination'!I:I)</f>
        <v>Overweight</v>
      </c>
      <c r="M887" s="31" t="str">
        <f>_xlfn.XLOOKUP(A:A,'Medical Examination'!A:A,'Medical Examination'!J:J)</f>
        <v>Prediabetic</v>
      </c>
      <c r="N887" s="34">
        <f>_xlfn.XLOOKUP(Healthcare!A:A,Table4_2[Customer ID],Table4_2[Date of Birth])</f>
        <v>23578</v>
      </c>
      <c r="O887" s="35">
        <f>_xlfn.XLOOKUP(A:A,Table4_2[Customer ID],Table4_2[Charges])</f>
        <v>12222.9</v>
      </c>
      <c r="P887" s="33" t="str">
        <f>_xlfn.XLOOKUP(A:A,Table4_2[Customer ID],Table4_2[Hospital tier])</f>
        <v>tier - 3</v>
      </c>
      <c r="Q887" s="33" t="str">
        <f>_xlfn.XLOOKUP(A:A,'Hospital details'!A:A,'Hospital details'!F:F)</f>
        <v>tier - 2</v>
      </c>
      <c r="R887" s="33" t="str">
        <f>_xlfn.XLOOKUP(Healthcare!A:A,'Hospital details'!A:A,'Hospital details'!G:G)</f>
        <v>R1012</v>
      </c>
      <c r="S887" s="36">
        <f>_xlfn.XLOOKUP(A:A,'Hospital details'!A:A,'Hospital details'!H:H)</f>
        <v>58</v>
      </c>
      <c r="T887" s="8"/>
    </row>
    <row r="888" spans="1:20" ht="18" x14ac:dyDescent="0.35">
      <c r="A888" s="37" t="s">
        <v>892</v>
      </c>
      <c r="B888" s="31" t="str" cm="1">
        <f t="array" ref="B888">_xlfn.XLOOKUP(_xlfn.SINGLE(A:A),'Customer Name'!A:A,Table14_3[[#All],[Title]])</f>
        <v>Mr</v>
      </c>
      <c r="C888" s="32" t="str" cm="1">
        <f t="array" ref="C888">_xlfn.XLOOKUP(_xlfn.SINGLE(A:A),'Customer Name'!A:A,Table14_3[[#All],[First Name]])</f>
        <v>Taylor J</v>
      </c>
      <c r="D888" s="32" t="str" cm="1">
        <f t="array" ref="D888">_xlfn.XLOOKUP(_xlfn.SINGLE(A:A),'Customer Name'!A:A,Table14_3[[#All],[Last Name]])</f>
        <v>Feehley</v>
      </c>
      <c r="E888" s="32">
        <f>_xlfn.XLOOKUP(A:A,'Medical Examination'!A:A,'Medical Examination'!B:B)</f>
        <v>35.380000000000003</v>
      </c>
      <c r="F888" s="32">
        <f>_xlfn.XLOOKUP(A:A,'Medical Examination'!A:A,'Medical Examination'!C:C)</f>
        <v>6.12</v>
      </c>
      <c r="G888" s="33" t="str">
        <f>_xlfn.XLOOKUP(A:A,'Medical Examination'!A:A,'Medical Examination'!D:D)</f>
        <v>No</v>
      </c>
      <c r="H888" s="33" t="str">
        <f>_xlfn.XLOOKUP(A:A,'Medical Examination'!A:A,'Medical Examination'!E:E)</f>
        <v>No</v>
      </c>
      <c r="I888" s="33" t="str">
        <f>_xlfn.XLOOKUP(A:A,'Medical Examination'!A:A,'Medical Examination'!F:F)</f>
        <v>No</v>
      </c>
      <c r="J888" s="33">
        <f>_xlfn.XLOOKUP(A:A,'Medical Examination'!A:A,'Medical Examination'!G:G)</f>
        <v>0</v>
      </c>
      <c r="K888" s="33" t="str">
        <f>_xlfn.XLOOKUP(A:A,'Medical Examination'!A:A,'Medical Examination'!H:H)</f>
        <v>No</v>
      </c>
      <c r="L888" s="32" t="str">
        <f>_xlfn.XLOOKUP(A:A,'Medical Examination'!A:A,'Medical Examination'!I:I)</f>
        <v>Obesity</v>
      </c>
      <c r="M888" s="31" t="str">
        <f>_xlfn.XLOOKUP(A:A,'Medical Examination'!A:A,'Medical Examination'!J:J)</f>
        <v>Prediabetic</v>
      </c>
      <c r="N888" s="34">
        <f>_xlfn.XLOOKUP(Healthcare!A:A,Table4_2[Customer ID],Table4_2[Date of Birth])</f>
        <v>28351</v>
      </c>
      <c r="O888" s="35">
        <f>_xlfn.XLOOKUP(A:A,Table4_2[Customer ID],Table4_2[Charges])</f>
        <v>12218.7</v>
      </c>
      <c r="P888" s="33" t="str">
        <f>_xlfn.XLOOKUP(A:A,Table4_2[Customer ID],Table4_2[Hospital tier])</f>
        <v>tier - 3</v>
      </c>
      <c r="Q888" s="33" t="str">
        <f>_xlfn.XLOOKUP(A:A,'Hospital details'!A:A,'Hospital details'!F:F)</f>
        <v>tier - 1</v>
      </c>
      <c r="R888" s="33" t="str">
        <f>_xlfn.XLOOKUP(Healthcare!A:A,'Hospital details'!A:A,'Hospital details'!G:G)</f>
        <v>R1012</v>
      </c>
      <c r="S888" s="36">
        <f>_xlfn.XLOOKUP(A:A,'Hospital details'!A:A,'Hospital details'!H:H)</f>
        <v>45</v>
      </c>
      <c r="T888" s="8"/>
    </row>
    <row r="889" spans="1:20" ht="18" x14ac:dyDescent="0.35">
      <c r="A889" s="37" t="s">
        <v>893</v>
      </c>
      <c r="B889" s="31" t="str" cm="1">
        <f t="array" ref="B889">_xlfn.XLOOKUP(_xlfn.SINGLE(A:A),'Customer Name'!A:A,Table14_3[[#All],[Title]])</f>
        <v>Mr</v>
      </c>
      <c r="C889" s="32" t="str" cm="1">
        <f t="array" ref="C889">_xlfn.XLOOKUP(_xlfn.SINGLE(A:A),'Customer Name'!A:A,Table14_3[[#All],[First Name]])</f>
        <v>Kimberly M</v>
      </c>
      <c r="D889" s="32" t="str" cm="1">
        <f t="array" ref="D889">_xlfn.XLOOKUP(_xlfn.SINGLE(A:A),'Customer Name'!A:A,Table14_3[[#All],[Last Name]])</f>
        <v>Ashworth</v>
      </c>
      <c r="E889" s="32">
        <f>_xlfn.XLOOKUP(A:A,'Medical Examination'!A:A,'Medical Examination'!B:B)</f>
        <v>43.48</v>
      </c>
      <c r="F889" s="32">
        <f>_xlfn.XLOOKUP(A:A,'Medical Examination'!A:A,'Medical Examination'!C:C)</f>
        <v>6.24</v>
      </c>
      <c r="G889" s="33" t="str">
        <f>_xlfn.XLOOKUP(A:A,'Medical Examination'!A:A,'Medical Examination'!D:D)</f>
        <v>No</v>
      </c>
      <c r="H889" s="33" t="str">
        <f>_xlfn.XLOOKUP(A:A,'Medical Examination'!A:A,'Medical Examination'!E:E)</f>
        <v>No</v>
      </c>
      <c r="I889" s="33" t="str">
        <f>_xlfn.XLOOKUP(A:A,'Medical Examination'!A:A,'Medical Examination'!F:F)</f>
        <v>No</v>
      </c>
      <c r="J889" s="33">
        <f>_xlfn.XLOOKUP(A:A,'Medical Examination'!A:A,'Medical Examination'!G:G)</f>
        <v>0</v>
      </c>
      <c r="K889" s="33" t="str">
        <f>_xlfn.XLOOKUP(A:A,'Medical Examination'!A:A,'Medical Examination'!H:H)</f>
        <v>No</v>
      </c>
      <c r="L889" s="32" t="str">
        <f>_xlfn.XLOOKUP(A:A,'Medical Examination'!A:A,'Medical Examination'!I:I)</f>
        <v>Obesity</v>
      </c>
      <c r="M889" s="31" t="str">
        <f>_xlfn.XLOOKUP(A:A,'Medical Examination'!A:A,'Medical Examination'!J:J)</f>
        <v>Prediabetic</v>
      </c>
      <c r="N889" s="34">
        <f>_xlfn.XLOOKUP(Healthcare!A:A,Table4_2[Customer ID],Table4_2[Date of Birth])</f>
        <v>33479</v>
      </c>
      <c r="O889" s="35">
        <f>_xlfn.XLOOKUP(A:A,Table4_2[Customer ID],Table4_2[Charges])</f>
        <v>12198.64</v>
      </c>
      <c r="P889" s="33" t="str">
        <f>_xlfn.XLOOKUP(A:A,Table4_2[Customer ID],Table4_2[Hospital tier])</f>
        <v>tier - 3</v>
      </c>
      <c r="Q889" s="33" t="str">
        <f>_xlfn.XLOOKUP(A:A,'Hospital details'!A:A,'Hospital details'!F:F)</f>
        <v>tier - 3</v>
      </c>
      <c r="R889" s="33" t="str">
        <f>_xlfn.XLOOKUP(Healthcare!A:A,'Hospital details'!A:A,'Hospital details'!G:G)</f>
        <v>R1026</v>
      </c>
      <c r="S889" s="36">
        <f>_xlfn.XLOOKUP(A:A,'Hospital details'!A:A,'Hospital details'!H:H)</f>
        <v>31</v>
      </c>
      <c r="T889" s="8"/>
    </row>
    <row r="890" spans="1:20" ht="18" x14ac:dyDescent="0.35">
      <c r="A890" s="37" t="s">
        <v>894</v>
      </c>
      <c r="B890" s="31" t="str" cm="1">
        <f t="array" ref="B890">_xlfn.XLOOKUP(_xlfn.SINGLE(A:A),'Customer Name'!A:A,Table14_3[[#All],[Title]])</f>
        <v>Ms</v>
      </c>
      <c r="C890" s="32" t="str" cm="1">
        <f t="array" ref="C890">_xlfn.XLOOKUP(_xlfn.SINGLE(A:A),'Customer Name'!A:A,Table14_3[[#All],[First Name]])</f>
        <v>Joshua E</v>
      </c>
      <c r="D890" s="32" t="str" cm="1">
        <f t="array" ref="D890">_xlfn.XLOOKUP(_xlfn.SINGLE(A:A),'Customer Name'!A:A,Table14_3[[#All],[Last Name]])</f>
        <v>Hansen</v>
      </c>
      <c r="E890" s="32">
        <f>_xlfn.XLOOKUP(A:A,'Medical Examination'!A:A,'Medical Examination'!B:B)</f>
        <v>41.73</v>
      </c>
      <c r="F890" s="32">
        <f>_xlfn.XLOOKUP(A:A,'Medical Examination'!A:A,'Medical Examination'!C:C)</f>
        <v>6.25</v>
      </c>
      <c r="G890" s="33" t="str">
        <f>_xlfn.XLOOKUP(A:A,'Medical Examination'!A:A,'Medical Examination'!D:D)</f>
        <v>No</v>
      </c>
      <c r="H890" s="33" t="str">
        <f>_xlfn.XLOOKUP(A:A,'Medical Examination'!A:A,'Medical Examination'!E:E)</f>
        <v>No</v>
      </c>
      <c r="I890" s="33" t="str">
        <f>_xlfn.XLOOKUP(A:A,'Medical Examination'!A:A,'Medical Examination'!F:F)</f>
        <v>No</v>
      </c>
      <c r="J890" s="33">
        <f>_xlfn.XLOOKUP(A:A,'Medical Examination'!A:A,'Medical Examination'!G:G)</f>
        <v>1</v>
      </c>
      <c r="K890" s="33" t="str">
        <f>_xlfn.XLOOKUP(A:A,'Medical Examination'!A:A,'Medical Examination'!H:H)</f>
        <v>No</v>
      </c>
      <c r="L890" s="32" t="str">
        <f>_xlfn.XLOOKUP(A:A,'Medical Examination'!A:A,'Medical Examination'!I:I)</f>
        <v>Obesity</v>
      </c>
      <c r="M890" s="31" t="str">
        <f>_xlfn.XLOOKUP(A:A,'Medical Examination'!A:A,'Medical Examination'!J:J)</f>
        <v>Prediabetic</v>
      </c>
      <c r="N890" s="34">
        <f>_xlfn.XLOOKUP(Healthcare!A:A,Table4_2[Customer ID],Table4_2[Date of Birth])</f>
        <v>32055</v>
      </c>
      <c r="O890" s="35">
        <f>_xlfn.XLOOKUP(A:A,Table4_2[Customer ID],Table4_2[Charges])</f>
        <v>12148.2</v>
      </c>
      <c r="P890" s="33" t="str">
        <f>_xlfn.XLOOKUP(A:A,Table4_2[Customer ID],Table4_2[Hospital tier])</f>
        <v>tier - 3</v>
      </c>
      <c r="Q890" s="33" t="str">
        <f>_xlfn.XLOOKUP(A:A,'Hospital details'!A:A,'Hospital details'!F:F)</f>
        <v>tier - 3</v>
      </c>
      <c r="R890" s="33" t="str">
        <f>_xlfn.XLOOKUP(Healthcare!A:A,'Hospital details'!A:A,'Hospital details'!G:G)</f>
        <v>R1012</v>
      </c>
      <c r="S890" s="36">
        <f>_xlfn.XLOOKUP(A:A,'Hospital details'!A:A,'Hospital details'!H:H)</f>
        <v>35</v>
      </c>
      <c r="T890" s="8"/>
    </row>
    <row r="891" spans="1:20" ht="18" x14ac:dyDescent="0.35">
      <c r="A891" s="37" t="s">
        <v>895</v>
      </c>
      <c r="B891" s="31" t="str" cm="1">
        <f t="array" ref="B891">_xlfn.XLOOKUP(_xlfn.SINGLE(A:A),'Customer Name'!A:A,Table14_3[[#All],[Title]])</f>
        <v>Ms</v>
      </c>
      <c r="C891" s="32" t="str" cm="1">
        <f t="array" ref="C891">_xlfn.XLOOKUP(_xlfn.SINGLE(A:A),'Customer Name'!A:A,Table14_3[[#All],[First Name]])</f>
        <v>Jeffrey</v>
      </c>
      <c r="D891" s="32" t="str" cm="1">
        <f t="array" ref="D891">_xlfn.XLOOKUP(_xlfn.SINGLE(A:A),'Customer Name'!A:A,Table14_3[[#All],[Last Name]])</f>
        <v>Czyz</v>
      </c>
      <c r="E891" s="32">
        <f>_xlfn.XLOOKUP(A:A,'Medical Examination'!A:A,'Medical Examination'!B:B)</f>
        <v>28.9</v>
      </c>
      <c r="F891" s="32">
        <f>_xlfn.XLOOKUP(A:A,'Medical Examination'!A:A,'Medical Examination'!C:C)</f>
        <v>11.96</v>
      </c>
      <c r="G891" s="33" t="str">
        <f>_xlfn.XLOOKUP(A:A,'Medical Examination'!A:A,'Medical Examination'!D:D)</f>
        <v>No</v>
      </c>
      <c r="H891" s="33" t="str">
        <f>_xlfn.XLOOKUP(A:A,'Medical Examination'!A:A,'Medical Examination'!E:E)</f>
        <v>No</v>
      </c>
      <c r="I891" s="33" t="str">
        <f>_xlfn.XLOOKUP(A:A,'Medical Examination'!A:A,'Medical Examination'!F:F)</f>
        <v>No</v>
      </c>
      <c r="J891" s="33">
        <f>_xlfn.XLOOKUP(A:A,'Medical Examination'!A:A,'Medical Examination'!G:G)</f>
        <v>0</v>
      </c>
      <c r="K891" s="33" t="str">
        <f>_xlfn.XLOOKUP(A:A,'Medical Examination'!A:A,'Medical Examination'!H:H)</f>
        <v>No</v>
      </c>
      <c r="L891" s="32" t="str">
        <f>_xlfn.XLOOKUP(A:A,'Medical Examination'!A:A,'Medical Examination'!I:I)</f>
        <v>Overweight</v>
      </c>
      <c r="M891" s="31" t="str">
        <f>_xlfn.XLOOKUP(A:A,'Medical Examination'!A:A,'Medical Examination'!J:J)</f>
        <v>Diabetic</v>
      </c>
      <c r="N891" s="34">
        <f>_xlfn.XLOOKUP(Healthcare!A:A,Table4_2[Customer ID],Table4_2[Date of Birth])</f>
        <v>22904</v>
      </c>
      <c r="O891" s="35">
        <f>_xlfn.XLOOKUP(A:A,Table4_2[Customer ID],Table4_2[Charges])</f>
        <v>12146.97</v>
      </c>
      <c r="P891" s="33" t="str">
        <f>_xlfn.XLOOKUP(A:A,Table4_2[Customer ID],Table4_2[Hospital tier])</f>
        <v>tier - 3</v>
      </c>
      <c r="Q891" s="33" t="str">
        <f>_xlfn.XLOOKUP(A:A,'Hospital details'!A:A,'Hospital details'!F:F)</f>
        <v>tier - 3</v>
      </c>
      <c r="R891" s="33" t="str">
        <f>_xlfn.XLOOKUP(Healthcare!A:A,'Hospital details'!A:A,'Hospital details'!G:G)</f>
        <v>R1011</v>
      </c>
      <c r="S891" s="36">
        <f>_xlfn.XLOOKUP(A:A,'Hospital details'!A:A,'Hospital details'!H:H)</f>
        <v>60</v>
      </c>
      <c r="T891" s="8"/>
    </row>
    <row r="892" spans="1:20" ht="18" x14ac:dyDescent="0.35">
      <c r="A892" s="37" t="s">
        <v>896</v>
      </c>
      <c r="B892" s="31" t="str" cm="1">
        <f t="array" ref="B892">_xlfn.XLOOKUP(_xlfn.SINGLE(A:A),'Customer Name'!A:A,Table14_3[[#All],[Title]])</f>
        <v>Mr</v>
      </c>
      <c r="C892" s="32" t="str" cm="1">
        <f t="array" ref="C892">_xlfn.XLOOKUP(_xlfn.SINGLE(A:A),'Customer Name'!A:A,Table14_3[[#All],[First Name]])</f>
        <v>Andrew R</v>
      </c>
      <c r="D892" s="32" t="str" cm="1">
        <f t="array" ref="D892">_xlfn.XLOOKUP(_xlfn.SINGLE(A:A),'Customer Name'!A:A,Table14_3[[#All],[Last Name]])</f>
        <v>Bauder</v>
      </c>
      <c r="E892" s="32">
        <f>_xlfn.XLOOKUP(A:A,'Medical Examination'!A:A,'Medical Examination'!B:B)</f>
        <v>25.74</v>
      </c>
      <c r="F892" s="32">
        <f>_xlfn.XLOOKUP(A:A,'Medical Examination'!A:A,'Medical Examination'!C:C)</f>
        <v>7.69</v>
      </c>
      <c r="G892" s="33" t="str">
        <f>_xlfn.XLOOKUP(A:A,'Medical Examination'!A:A,'Medical Examination'!D:D)</f>
        <v>No</v>
      </c>
      <c r="H892" s="33" t="str">
        <f>_xlfn.XLOOKUP(A:A,'Medical Examination'!A:A,'Medical Examination'!E:E)</f>
        <v>No</v>
      </c>
      <c r="I892" s="33" t="str">
        <f>_xlfn.XLOOKUP(A:A,'Medical Examination'!A:A,'Medical Examination'!F:F)</f>
        <v>No</v>
      </c>
      <c r="J892" s="33">
        <f>_xlfn.XLOOKUP(A:A,'Medical Examination'!A:A,'Medical Examination'!G:G)</f>
        <v>0</v>
      </c>
      <c r="K892" s="33" t="str">
        <f>_xlfn.XLOOKUP(A:A,'Medical Examination'!A:A,'Medical Examination'!H:H)</f>
        <v>No</v>
      </c>
      <c r="L892" s="32" t="str">
        <f>_xlfn.XLOOKUP(A:A,'Medical Examination'!A:A,'Medical Examination'!I:I)</f>
        <v>Overweight</v>
      </c>
      <c r="M892" s="31" t="str">
        <f>_xlfn.XLOOKUP(A:A,'Medical Examination'!A:A,'Medical Examination'!J:J)</f>
        <v>Diabetic</v>
      </c>
      <c r="N892" s="34">
        <f>_xlfn.XLOOKUP(Healthcare!A:A,Table4_2[Customer ID],Table4_2[Date of Birth])</f>
        <v>22954</v>
      </c>
      <c r="O892" s="35">
        <f>_xlfn.XLOOKUP(A:A,Table4_2[Customer ID],Table4_2[Charges])</f>
        <v>12142.58</v>
      </c>
      <c r="P892" s="33" t="str">
        <f>_xlfn.XLOOKUP(A:A,Table4_2[Customer ID],Table4_2[Hospital tier])</f>
        <v>tier - 3</v>
      </c>
      <c r="Q892" s="33" t="str">
        <f>_xlfn.XLOOKUP(A:A,'Hospital details'!A:A,'Hospital details'!F:F)</f>
        <v>tier - 2</v>
      </c>
      <c r="R892" s="33" t="str">
        <f>_xlfn.XLOOKUP(Healthcare!A:A,'Hospital details'!A:A,'Hospital details'!G:G)</f>
        <v>R1013</v>
      </c>
      <c r="S892" s="36">
        <f>_xlfn.XLOOKUP(A:A,'Hospital details'!A:A,'Hospital details'!H:H)</f>
        <v>60</v>
      </c>
      <c r="T892" s="8"/>
    </row>
    <row r="893" spans="1:20" ht="18" x14ac:dyDescent="0.35">
      <c r="A893" s="37" t="s">
        <v>897</v>
      </c>
      <c r="B893" s="31" t="str" cm="1">
        <f t="array" ref="B893">_xlfn.XLOOKUP(_xlfn.SINGLE(A:A),'Customer Name'!A:A,Table14_3[[#All],[Title]])</f>
        <v>Mr</v>
      </c>
      <c r="C893" s="32" t="str" cm="1">
        <f t="array" ref="C893">_xlfn.XLOOKUP(_xlfn.SINGLE(A:A),'Customer Name'!A:A,Table14_3[[#All],[First Name]])</f>
        <v>Francisco J</v>
      </c>
      <c r="D893" s="32" t="str" cm="1">
        <f t="array" ref="D893">_xlfn.XLOOKUP(_xlfn.SINGLE(A:A),'Customer Name'!A:A,Table14_3[[#All],[Last Name]])</f>
        <v>Mendoza</v>
      </c>
      <c r="E893" s="32">
        <f>_xlfn.XLOOKUP(A:A,'Medical Examination'!A:A,'Medical Examination'!B:B)</f>
        <v>36.06</v>
      </c>
      <c r="F893" s="32">
        <f>_xlfn.XLOOKUP(A:A,'Medical Examination'!A:A,'Medical Examination'!C:C)</f>
        <v>8.83</v>
      </c>
      <c r="G893" s="33" t="str">
        <f>_xlfn.XLOOKUP(A:A,'Medical Examination'!A:A,'Medical Examination'!D:D)</f>
        <v>No</v>
      </c>
      <c r="H893" s="33" t="str">
        <f>_xlfn.XLOOKUP(A:A,'Medical Examination'!A:A,'Medical Examination'!E:E)</f>
        <v>No</v>
      </c>
      <c r="I893" s="33" t="str">
        <f>_xlfn.XLOOKUP(A:A,'Medical Examination'!A:A,'Medical Examination'!F:F)</f>
        <v>No</v>
      </c>
      <c r="J893" s="33">
        <f>_xlfn.XLOOKUP(A:A,'Medical Examination'!A:A,'Medical Examination'!G:G)</f>
        <v>0</v>
      </c>
      <c r="K893" s="33" t="str">
        <f>_xlfn.XLOOKUP(A:A,'Medical Examination'!A:A,'Medical Examination'!H:H)</f>
        <v>No</v>
      </c>
      <c r="L893" s="32" t="str">
        <f>_xlfn.XLOOKUP(A:A,'Medical Examination'!A:A,'Medical Examination'!I:I)</f>
        <v>Obesity</v>
      </c>
      <c r="M893" s="31" t="str">
        <f>_xlfn.XLOOKUP(A:A,'Medical Examination'!A:A,'Medical Examination'!J:J)</f>
        <v>Diabetic</v>
      </c>
      <c r="N893" s="34">
        <f>_xlfn.XLOOKUP(Healthcare!A:A,Table4_2[Customer ID],Table4_2[Date of Birth])</f>
        <v>27288</v>
      </c>
      <c r="O893" s="35">
        <f>_xlfn.XLOOKUP(A:A,Table4_2[Customer ID],Table4_2[Charges])</f>
        <v>12137.6</v>
      </c>
      <c r="P893" s="33" t="str">
        <f>_xlfn.XLOOKUP(A:A,Table4_2[Customer ID],Table4_2[Hospital tier])</f>
        <v>tier - 3</v>
      </c>
      <c r="Q893" s="33" t="str">
        <f>_xlfn.XLOOKUP(A:A,'Hospital details'!A:A,'Hospital details'!F:F)</f>
        <v>tier - 3</v>
      </c>
      <c r="R893" s="33" t="str">
        <f>_xlfn.XLOOKUP(Healthcare!A:A,'Hospital details'!A:A,'Hospital details'!G:G)</f>
        <v>R1012</v>
      </c>
      <c r="S893" s="36">
        <f>_xlfn.XLOOKUP(A:A,'Hospital details'!A:A,'Hospital details'!H:H)</f>
        <v>48</v>
      </c>
      <c r="T893" s="8"/>
    </row>
    <row r="894" spans="1:20" ht="18" x14ac:dyDescent="0.35">
      <c r="A894" s="37" t="s">
        <v>898</v>
      </c>
      <c r="B894" s="31" t="str" cm="1">
        <f t="array" ref="B894">_xlfn.XLOOKUP(_xlfn.SINGLE(A:A),'Customer Name'!A:A,Table14_3[[#All],[Title]])</f>
        <v>Ms</v>
      </c>
      <c r="C894" s="32" t="str" cm="1">
        <f t="array" ref="C894">_xlfn.XLOOKUP(_xlfn.SINGLE(A:A),'Customer Name'!A:A,Table14_3[[#All],[First Name]])</f>
        <v>Rhonda</v>
      </c>
      <c r="D894" s="32" t="str" cm="1">
        <f t="array" ref="D894">_xlfn.XLOOKUP(_xlfn.SINGLE(A:A),'Customer Name'!A:A,Table14_3[[#All],[Last Name]])</f>
        <v>Glass</v>
      </c>
      <c r="E894" s="32">
        <f>_xlfn.XLOOKUP(A:A,'Medical Examination'!A:A,'Medical Examination'!B:B)</f>
        <v>43.28</v>
      </c>
      <c r="F894" s="32">
        <f>_xlfn.XLOOKUP(A:A,'Medical Examination'!A:A,'Medical Examination'!C:C)</f>
        <v>4.41</v>
      </c>
      <c r="G894" s="33" t="str">
        <f>_xlfn.XLOOKUP(A:A,'Medical Examination'!A:A,'Medical Examination'!D:D)</f>
        <v>No</v>
      </c>
      <c r="H894" s="33" t="str">
        <f>_xlfn.XLOOKUP(A:A,'Medical Examination'!A:A,'Medical Examination'!E:E)</f>
        <v>No</v>
      </c>
      <c r="I894" s="33" t="str">
        <f>_xlfn.XLOOKUP(A:A,'Medical Examination'!A:A,'Medical Examination'!F:F)</f>
        <v>No</v>
      </c>
      <c r="J894" s="33">
        <f>_xlfn.XLOOKUP(A:A,'Medical Examination'!A:A,'Medical Examination'!G:G)</f>
        <v>0</v>
      </c>
      <c r="K894" s="33" t="str">
        <f>_xlfn.XLOOKUP(A:A,'Medical Examination'!A:A,'Medical Examination'!H:H)</f>
        <v>No</v>
      </c>
      <c r="L894" s="32" t="str">
        <f>_xlfn.XLOOKUP(A:A,'Medical Examination'!A:A,'Medical Examination'!I:I)</f>
        <v>Obesity</v>
      </c>
      <c r="M894" s="31" t="str">
        <f>_xlfn.XLOOKUP(A:A,'Medical Examination'!A:A,'Medical Examination'!J:J)</f>
        <v>Normal</v>
      </c>
      <c r="N894" s="34">
        <f>_xlfn.XLOOKUP(Healthcare!A:A,Table4_2[Customer ID],Table4_2[Date of Birth])</f>
        <v>33548</v>
      </c>
      <c r="O894" s="35">
        <f>_xlfn.XLOOKUP(A:A,Table4_2[Customer ID],Table4_2[Charges])</f>
        <v>12130.8</v>
      </c>
      <c r="P894" s="33" t="str">
        <f>_xlfn.XLOOKUP(A:A,Table4_2[Customer ID],Table4_2[Hospital tier])</f>
        <v>tier - 3</v>
      </c>
      <c r="Q894" s="33" t="str">
        <f>_xlfn.XLOOKUP(A:A,'Hospital details'!A:A,'Hospital details'!F:F)</f>
        <v>tier - 3</v>
      </c>
      <c r="R894" s="33" t="str">
        <f>_xlfn.XLOOKUP(Healthcare!A:A,'Hospital details'!A:A,'Hospital details'!G:G)</f>
        <v>R1026</v>
      </c>
      <c r="S894" s="36">
        <f>_xlfn.XLOOKUP(A:A,'Hospital details'!A:A,'Hospital details'!H:H)</f>
        <v>31</v>
      </c>
      <c r="T894" s="8"/>
    </row>
    <row r="895" spans="1:20" ht="18" x14ac:dyDescent="0.35">
      <c r="A895" s="37" t="s">
        <v>899</v>
      </c>
      <c r="B895" s="31" t="str" cm="1">
        <f t="array" ref="B895">_xlfn.XLOOKUP(_xlfn.SINGLE(A:A),'Customer Name'!A:A,Table14_3[[#All],[Title]])</f>
        <v>Mr</v>
      </c>
      <c r="C895" s="32" t="str" cm="1">
        <f t="array" ref="C895">_xlfn.XLOOKUP(_xlfn.SINGLE(A:A),'Customer Name'!A:A,Table14_3[[#All],[First Name]])</f>
        <v>John</v>
      </c>
      <c r="D895" s="32" t="str" cm="1">
        <f t="array" ref="D895">_xlfn.XLOOKUP(_xlfn.SINGLE(A:A),'Customer Name'!A:A,Table14_3[[#All],[Last Name]])</f>
        <v>Butcher</v>
      </c>
      <c r="E895" s="32">
        <f>_xlfn.XLOOKUP(A:A,'Medical Examination'!A:A,'Medical Examination'!B:B)</f>
        <v>28.785</v>
      </c>
      <c r="F895" s="32">
        <f>_xlfn.XLOOKUP(A:A,'Medical Examination'!A:A,'Medical Examination'!C:C)</f>
        <v>9.1</v>
      </c>
      <c r="G895" s="33" t="str">
        <f>_xlfn.XLOOKUP(A:A,'Medical Examination'!A:A,'Medical Examination'!D:D)</f>
        <v>yes</v>
      </c>
      <c r="H895" s="33" t="str">
        <f>_xlfn.XLOOKUP(A:A,'Medical Examination'!A:A,'Medical Examination'!E:E)</f>
        <v>No</v>
      </c>
      <c r="I895" s="33" t="str">
        <f>_xlfn.XLOOKUP(A:A,'Medical Examination'!A:A,'Medical Examination'!F:F)</f>
        <v>Yes</v>
      </c>
      <c r="J895" s="33">
        <f>_xlfn.XLOOKUP(A:A,'Medical Examination'!A:A,'Medical Examination'!G:G)</f>
        <v>1</v>
      </c>
      <c r="K895" s="33" t="str">
        <f>_xlfn.XLOOKUP(A:A,'Medical Examination'!A:A,'Medical Examination'!H:H)</f>
        <v>No</v>
      </c>
      <c r="L895" s="32" t="str">
        <f>_xlfn.XLOOKUP(A:A,'Medical Examination'!A:A,'Medical Examination'!I:I)</f>
        <v>Overweight</v>
      </c>
      <c r="M895" s="31" t="str">
        <f>_xlfn.XLOOKUP(A:A,'Medical Examination'!A:A,'Medical Examination'!J:J)</f>
        <v>Diabetic</v>
      </c>
      <c r="N895" s="34">
        <f>_xlfn.XLOOKUP(Healthcare!A:A,Table4_2[Customer ID],Table4_2[Date of Birth])</f>
        <v>23166</v>
      </c>
      <c r="O895" s="35">
        <f>_xlfn.XLOOKUP(A:A,Table4_2[Customer ID],Table4_2[Charges])</f>
        <v>12129.61</v>
      </c>
      <c r="P895" s="33" t="str">
        <f>_xlfn.XLOOKUP(A:A,Table4_2[Customer ID],Table4_2[Hospital tier])</f>
        <v>tier - 3</v>
      </c>
      <c r="Q895" s="33" t="str">
        <f>_xlfn.XLOOKUP(A:A,'Hospital details'!A:A,'Hospital details'!F:F)</f>
        <v>tier - 1</v>
      </c>
      <c r="R895" s="33" t="str">
        <f>_xlfn.XLOOKUP(Healthcare!A:A,'Hospital details'!A:A,'Hospital details'!G:G)</f>
        <v>R1012</v>
      </c>
      <c r="S895" s="36">
        <f>_xlfn.XLOOKUP(A:A,'Hospital details'!A:A,'Hospital details'!H:H)</f>
        <v>60</v>
      </c>
      <c r="T895" s="8"/>
    </row>
    <row r="896" spans="1:20" ht="18" x14ac:dyDescent="0.35">
      <c r="A896" s="37" t="s">
        <v>900</v>
      </c>
      <c r="B896" s="31" t="str" cm="1">
        <f t="array" ref="B896">_xlfn.XLOOKUP(_xlfn.SINGLE(A:A),'Customer Name'!A:A,Table14_3[[#All],[Title]])</f>
        <v>Mr</v>
      </c>
      <c r="C896" s="32" t="str" cm="1">
        <f t="array" ref="C896">_xlfn.XLOOKUP(_xlfn.SINGLE(A:A),'Customer Name'!A:A,Table14_3[[#All],[First Name]])</f>
        <v>Miles J</v>
      </c>
      <c r="D896" s="32" t="str" cm="1">
        <f t="array" ref="D896">_xlfn.XLOOKUP(_xlfn.SINGLE(A:A),'Customer Name'!A:A,Table14_3[[#All],[Last Name]])</f>
        <v>Traiser</v>
      </c>
      <c r="E896" s="32">
        <f>_xlfn.XLOOKUP(A:A,'Medical Examination'!A:A,'Medical Examination'!B:B)</f>
        <v>25.46</v>
      </c>
      <c r="F896" s="32">
        <f>_xlfn.XLOOKUP(A:A,'Medical Examination'!A:A,'Medical Examination'!C:C)</f>
        <v>11.52</v>
      </c>
      <c r="G896" s="33" t="str">
        <f>_xlfn.XLOOKUP(A:A,'Medical Examination'!A:A,'Medical Examination'!D:D)</f>
        <v>yes</v>
      </c>
      <c r="H896" s="33" t="str">
        <f>_xlfn.XLOOKUP(A:A,'Medical Examination'!A:A,'Medical Examination'!E:E)</f>
        <v>No</v>
      </c>
      <c r="I896" s="33" t="str">
        <f>_xlfn.XLOOKUP(A:A,'Medical Examination'!A:A,'Medical Examination'!F:F)</f>
        <v>Yes</v>
      </c>
      <c r="J896" s="33">
        <f>_xlfn.XLOOKUP(A:A,'Medical Examination'!A:A,'Medical Examination'!G:G)</f>
        <v>1</v>
      </c>
      <c r="K896" s="33" t="str">
        <f>_xlfn.XLOOKUP(A:A,'Medical Examination'!A:A,'Medical Examination'!H:H)</f>
        <v>No</v>
      </c>
      <c r="L896" s="32" t="str">
        <f>_xlfn.XLOOKUP(A:A,'Medical Examination'!A:A,'Medical Examination'!I:I)</f>
        <v>Overweight</v>
      </c>
      <c r="M896" s="31" t="str">
        <f>_xlfn.XLOOKUP(A:A,'Medical Examination'!A:A,'Medical Examination'!J:J)</f>
        <v>Diabetic</v>
      </c>
      <c r="N896" s="34">
        <f>_xlfn.XLOOKUP(Healthcare!A:A,Table4_2[Customer ID],Table4_2[Date of Birth])</f>
        <v>23212</v>
      </c>
      <c r="O896" s="35">
        <f>_xlfn.XLOOKUP(A:A,Table4_2[Customer ID],Table4_2[Charges])</f>
        <v>12124.99</v>
      </c>
      <c r="P896" s="33" t="str">
        <f>_xlfn.XLOOKUP(A:A,Table4_2[Customer ID],Table4_2[Hospital tier])</f>
        <v>tier - 3</v>
      </c>
      <c r="Q896" s="33" t="str">
        <f>_xlfn.XLOOKUP(A:A,'Hospital details'!A:A,'Hospital details'!F:F)</f>
        <v>tier - 1</v>
      </c>
      <c r="R896" s="33" t="str">
        <f>_xlfn.XLOOKUP(Healthcare!A:A,'Hospital details'!A:A,'Hospital details'!G:G)</f>
        <v>R1012</v>
      </c>
      <c r="S896" s="36">
        <f>_xlfn.XLOOKUP(A:A,'Hospital details'!A:A,'Hospital details'!H:H)</f>
        <v>59</v>
      </c>
      <c r="T896" s="8"/>
    </row>
    <row r="897" spans="1:20" ht="18" x14ac:dyDescent="0.35">
      <c r="A897" s="37" t="s">
        <v>901</v>
      </c>
      <c r="B897" s="31" t="str" cm="1">
        <f t="array" ref="B897">_xlfn.XLOOKUP(_xlfn.SINGLE(A:A),'Customer Name'!A:A,Table14_3[[#All],[Title]])</f>
        <v>Ms</v>
      </c>
      <c r="C897" s="32" t="str" cm="1">
        <f t="array" ref="C897">_xlfn.XLOOKUP(_xlfn.SINGLE(A:A),'Customer Name'!A:A,Table14_3[[#All],[First Name]])</f>
        <v>Justyna I</v>
      </c>
      <c r="D897" s="32" t="str" cm="1">
        <f t="array" ref="D897">_xlfn.XLOOKUP(_xlfn.SINGLE(A:A),'Customer Name'!A:A,Table14_3[[#All],[Last Name]])</f>
        <v>Mudy-Mader</v>
      </c>
      <c r="E897" s="32">
        <f>_xlfn.XLOOKUP(A:A,'Medical Examination'!A:A,'Medical Examination'!B:B)</f>
        <v>30.8</v>
      </c>
      <c r="F897" s="32">
        <f>_xlfn.XLOOKUP(A:A,'Medical Examination'!A:A,'Medical Examination'!C:C)</f>
        <v>10.95</v>
      </c>
      <c r="G897" s="33" t="str">
        <f>_xlfn.XLOOKUP(A:A,'Medical Examination'!A:A,'Medical Examination'!D:D)</f>
        <v>No</v>
      </c>
      <c r="H897" s="33" t="str">
        <f>_xlfn.XLOOKUP(A:A,'Medical Examination'!A:A,'Medical Examination'!E:E)</f>
        <v>No</v>
      </c>
      <c r="I897" s="33" t="str">
        <f>_xlfn.XLOOKUP(A:A,'Medical Examination'!A:A,'Medical Examination'!F:F)</f>
        <v>No</v>
      </c>
      <c r="J897" s="33">
        <f>_xlfn.XLOOKUP(A:A,'Medical Examination'!A:A,'Medical Examination'!G:G)</f>
        <v>0</v>
      </c>
      <c r="K897" s="33" t="str">
        <f>_xlfn.XLOOKUP(A:A,'Medical Examination'!A:A,'Medical Examination'!H:H)</f>
        <v>No</v>
      </c>
      <c r="L897" s="32" t="str">
        <f>_xlfn.XLOOKUP(A:A,'Medical Examination'!A:A,'Medical Examination'!I:I)</f>
        <v>Obesity</v>
      </c>
      <c r="M897" s="31" t="str">
        <f>_xlfn.XLOOKUP(A:A,'Medical Examination'!A:A,'Medical Examination'!J:J)</f>
        <v>Diabetic</v>
      </c>
      <c r="N897" s="34">
        <f>_xlfn.XLOOKUP(Healthcare!A:A,Table4_2[Customer ID],Table4_2[Date of Birth])</f>
        <v>25136</v>
      </c>
      <c r="O897" s="35">
        <f>_xlfn.XLOOKUP(A:A,Table4_2[Customer ID],Table4_2[Charges])</f>
        <v>12105.32</v>
      </c>
      <c r="P897" s="33" t="str">
        <f>_xlfn.XLOOKUP(A:A,Table4_2[Customer ID],Table4_2[Hospital tier])</f>
        <v>tier - 3</v>
      </c>
      <c r="Q897" s="33" t="str">
        <f>_xlfn.XLOOKUP(A:A,'Hospital details'!A:A,'Hospital details'!F:F)</f>
        <v>tier - 3</v>
      </c>
      <c r="R897" s="33" t="str">
        <f>_xlfn.XLOOKUP(Healthcare!A:A,'Hospital details'!A:A,'Hospital details'!G:G)</f>
        <v>R1011</v>
      </c>
      <c r="S897" s="36">
        <f>_xlfn.XLOOKUP(A:A,'Hospital details'!A:A,'Hospital details'!H:H)</f>
        <v>54</v>
      </c>
      <c r="T897" s="8"/>
    </row>
    <row r="898" spans="1:20" ht="18" x14ac:dyDescent="0.35">
      <c r="A898" s="37" t="s">
        <v>902</v>
      </c>
      <c r="B898" s="31" t="str" cm="1">
        <f t="array" ref="B898">_xlfn.XLOOKUP(_xlfn.SINGLE(A:A),'Customer Name'!A:A,Table14_3[[#All],[Title]])</f>
        <v>Mr</v>
      </c>
      <c r="C898" s="32" t="str" cm="1">
        <f t="array" ref="C898">_xlfn.XLOOKUP(_xlfn.SINGLE(A:A),'Customer Name'!A:A,Table14_3[[#All],[First Name]])</f>
        <v>Lucille</v>
      </c>
      <c r="D898" s="32" t="str" cm="1">
        <f t="array" ref="D898">_xlfn.XLOOKUP(_xlfn.SINGLE(A:A),'Customer Name'!A:A,Table14_3[[#All],[Last Name]])</f>
        <v>Rogers</v>
      </c>
      <c r="E898" s="32">
        <f>_xlfn.XLOOKUP(A:A,'Medical Examination'!A:A,'Medical Examination'!B:B)</f>
        <v>28.88</v>
      </c>
      <c r="F898" s="32">
        <f>_xlfn.XLOOKUP(A:A,'Medical Examination'!A:A,'Medical Examination'!C:C)</f>
        <v>11.5</v>
      </c>
      <c r="G898" s="33" t="str">
        <f>_xlfn.XLOOKUP(A:A,'Medical Examination'!A:A,'Medical Examination'!D:D)</f>
        <v>No</v>
      </c>
      <c r="H898" s="33" t="str">
        <f>_xlfn.XLOOKUP(A:A,'Medical Examination'!A:A,'Medical Examination'!E:E)</f>
        <v>No</v>
      </c>
      <c r="I898" s="33" t="str">
        <f>_xlfn.XLOOKUP(A:A,'Medical Examination'!A:A,'Medical Examination'!F:F)</f>
        <v>No</v>
      </c>
      <c r="J898" s="33">
        <f>_xlfn.XLOOKUP(A:A,'Medical Examination'!A:A,'Medical Examination'!G:G)</f>
        <v>0</v>
      </c>
      <c r="K898" s="33" t="str">
        <f>_xlfn.XLOOKUP(A:A,'Medical Examination'!A:A,'Medical Examination'!H:H)</f>
        <v>No</v>
      </c>
      <c r="L898" s="32" t="str">
        <f>_xlfn.XLOOKUP(A:A,'Medical Examination'!A:A,'Medical Examination'!I:I)</f>
        <v>Overweight</v>
      </c>
      <c r="M898" s="31" t="str">
        <f>_xlfn.XLOOKUP(A:A,'Medical Examination'!A:A,'Medical Examination'!J:J)</f>
        <v>Diabetic</v>
      </c>
      <c r="N898" s="34">
        <f>_xlfn.XLOOKUP(Healthcare!A:A,Table4_2[Customer ID],Table4_2[Date of Birth])</f>
        <v>25181</v>
      </c>
      <c r="O898" s="35">
        <f>_xlfn.XLOOKUP(A:A,Table4_2[Customer ID],Table4_2[Charges])</f>
        <v>12096.65</v>
      </c>
      <c r="P898" s="33" t="str">
        <f>_xlfn.XLOOKUP(A:A,Table4_2[Customer ID],Table4_2[Hospital tier])</f>
        <v>tier - 3</v>
      </c>
      <c r="Q898" s="33" t="str">
        <f>_xlfn.XLOOKUP(A:A,'Hospital details'!A:A,'Hospital details'!F:F)</f>
        <v>tier - 1</v>
      </c>
      <c r="R898" s="33" t="str">
        <f>_xlfn.XLOOKUP(Healthcare!A:A,'Hospital details'!A:A,'Hospital details'!G:G)</f>
        <v>R1024</v>
      </c>
      <c r="S898" s="36">
        <f>_xlfn.XLOOKUP(A:A,'Hospital details'!A:A,'Hospital details'!H:H)</f>
        <v>54</v>
      </c>
      <c r="T898" s="8"/>
    </row>
    <row r="899" spans="1:20" ht="18" x14ac:dyDescent="0.35">
      <c r="A899" s="37" t="s">
        <v>903</v>
      </c>
      <c r="B899" s="31" t="str" cm="1">
        <f t="array" ref="B899">_xlfn.XLOOKUP(_xlfn.SINGLE(A:A),'Customer Name'!A:A,Table14_3[[#All],[Title]])</f>
        <v>Mr</v>
      </c>
      <c r="C899" s="32" t="str" cm="1">
        <f t="array" ref="C899">_xlfn.XLOOKUP(_xlfn.SINGLE(A:A),'Customer Name'!A:A,Table14_3[[#All],[First Name]])</f>
        <v>April</v>
      </c>
      <c r="D899" s="32" t="str" cm="1">
        <f t="array" ref="D899">_xlfn.XLOOKUP(_xlfn.SINGLE(A:A),'Customer Name'!A:A,Table14_3[[#All],[Last Name]])</f>
        <v>Woo</v>
      </c>
      <c r="E899" s="32">
        <f>_xlfn.XLOOKUP(A:A,'Medical Examination'!A:A,'Medical Examination'!B:B)</f>
        <v>23</v>
      </c>
      <c r="F899" s="32">
        <f>_xlfn.XLOOKUP(A:A,'Medical Examination'!A:A,'Medical Examination'!C:C)</f>
        <v>9.8800000000000008</v>
      </c>
      <c r="G899" s="33" t="str">
        <f>_xlfn.XLOOKUP(A:A,'Medical Examination'!A:A,'Medical Examination'!D:D)</f>
        <v>No</v>
      </c>
      <c r="H899" s="33" t="str">
        <f>_xlfn.XLOOKUP(A:A,'Medical Examination'!A:A,'Medical Examination'!E:E)</f>
        <v>No</v>
      </c>
      <c r="I899" s="33" t="str">
        <f>_xlfn.XLOOKUP(A:A,'Medical Examination'!A:A,'Medical Examination'!F:F)</f>
        <v>No</v>
      </c>
      <c r="J899" s="33">
        <f>_xlfn.XLOOKUP(A:A,'Medical Examination'!A:A,'Medical Examination'!G:G)</f>
        <v>0</v>
      </c>
      <c r="K899" s="33" t="str">
        <f>_xlfn.XLOOKUP(A:A,'Medical Examination'!A:A,'Medical Examination'!H:H)</f>
        <v>No</v>
      </c>
      <c r="L899" s="32" t="str">
        <f>_xlfn.XLOOKUP(A:A,'Medical Examination'!A:A,'Medical Examination'!I:I)</f>
        <v>Normal Weight</v>
      </c>
      <c r="M899" s="31" t="str">
        <f>_xlfn.XLOOKUP(A:A,'Medical Examination'!A:A,'Medical Examination'!J:J)</f>
        <v>Diabetic</v>
      </c>
      <c r="N899" s="34">
        <f>_xlfn.XLOOKUP(Healthcare!A:A,Table4_2[Customer ID],Table4_2[Date of Birth])</f>
        <v>25010</v>
      </c>
      <c r="O899" s="35">
        <f>_xlfn.XLOOKUP(A:A,Table4_2[Customer ID],Table4_2[Charges])</f>
        <v>12094.48</v>
      </c>
      <c r="P899" s="33" t="str">
        <f>_xlfn.XLOOKUP(A:A,Table4_2[Customer ID],Table4_2[Hospital tier])</f>
        <v>tier - 3</v>
      </c>
      <c r="Q899" s="33" t="str">
        <f>_xlfn.XLOOKUP(A:A,'Hospital details'!A:A,'Hospital details'!F:F)</f>
        <v>tier - 3</v>
      </c>
      <c r="R899" s="33" t="str">
        <f>_xlfn.XLOOKUP(Healthcare!A:A,'Hospital details'!A:A,'Hospital details'!G:G)</f>
        <v>R1011</v>
      </c>
      <c r="S899" s="36">
        <f>_xlfn.XLOOKUP(A:A,'Hospital details'!A:A,'Hospital details'!H:H)</f>
        <v>54</v>
      </c>
      <c r="T899" s="8"/>
    </row>
    <row r="900" spans="1:20" ht="18" x14ac:dyDescent="0.35">
      <c r="A900" s="37" t="s">
        <v>904</v>
      </c>
      <c r="B900" s="31" t="str" cm="1">
        <f t="array" ref="B900">_xlfn.XLOOKUP(_xlfn.SINGLE(A:A),'Customer Name'!A:A,Table14_3[[#All],[Title]])</f>
        <v>Ms</v>
      </c>
      <c r="C900" s="32" t="str" cm="1">
        <f t="array" ref="C900">_xlfn.XLOOKUP(_xlfn.SINGLE(A:A),'Customer Name'!A:A,Table14_3[[#All],[First Name]])</f>
        <v>Robert</v>
      </c>
      <c r="D900" s="32" t="str" cm="1">
        <f t="array" ref="D900">_xlfn.XLOOKUP(_xlfn.SINGLE(A:A),'Customer Name'!A:A,Table14_3[[#All],[Last Name]])</f>
        <v>Walsh</v>
      </c>
      <c r="E900" s="32">
        <f>_xlfn.XLOOKUP(A:A,'Medical Examination'!A:A,'Medical Examination'!B:B)</f>
        <v>38.25</v>
      </c>
      <c r="F900" s="32">
        <f>_xlfn.XLOOKUP(A:A,'Medical Examination'!A:A,'Medical Examination'!C:C)</f>
        <v>6.2</v>
      </c>
      <c r="G900" s="33" t="str">
        <f>_xlfn.XLOOKUP(A:A,'Medical Examination'!A:A,'Medical Examination'!D:D)</f>
        <v>No</v>
      </c>
      <c r="H900" s="33" t="str">
        <f>_xlfn.XLOOKUP(A:A,'Medical Examination'!A:A,'Medical Examination'!E:E)</f>
        <v>No</v>
      </c>
      <c r="I900" s="33" t="str">
        <f>_xlfn.XLOOKUP(A:A,'Medical Examination'!A:A,'Medical Examination'!F:F)</f>
        <v>No</v>
      </c>
      <c r="J900" s="33">
        <f>_xlfn.XLOOKUP(A:A,'Medical Examination'!A:A,'Medical Examination'!G:G)</f>
        <v>1</v>
      </c>
      <c r="K900" s="33" t="str">
        <f>_xlfn.XLOOKUP(A:A,'Medical Examination'!A:A,'Medical Examination'!H:H)</f>
        <v>No</v>
      </c>
      <c r="L900" s="32" t="str">
        <f>_xlfn.XLOOKUP(A:A,'Medical Examination'!A:A,'Medical Examination'!I:I)</f>
        <v>Obesity</v>
      </c>
      <c r="M900" s="31" t="str">
        <f>_xlfn.XLOOKUP(A:A,'Medical Examination'!A:A,'Medical Examination'!J:J)</f>
        <v>Prediabetic</v>
      </c>
      <c r="N900" s="34">
        <f>_xlfn.XLOOKUP(Healthcare!A:A,Table4_2[Customer ID],Table4_2[Date of Birth])</f>
        <v>30927</v>
      </c>
      <c r="O900" s="35">
        <f>_xlfn.XLOOKUP(A:A,Table4_2[Customer ID],Table4_2[Charges])</f>
        <v>12091.34</v>
      </c>
      <c r="P900" s="33" t="str">
        <f>_xlfn.XLOOKUP(A:A,Table4_2[Customer ID],Table4_2[Hospital tier])</f>
        <v>tier - 3</v>
      </c>
      <c r="Q900" s="33" t="str">
        <f>_xlfn.XLOOKUP(A:A,'Hospital details'!A:A,'Hospital details'!F:F)</f>
        <v>tier - 2</v>
      </c>
      <c r="R900" s="33" t="str">
        <f>_xlfn.XLOOKUP(Healthcare!A:A,'Hospital details'!A:A,'Hospital details'!G:G)</f>
        <v>R1022</v>
      </c>
      <c r="S900" s="36">
        <f>_xlfn.XLOOKUP(A:A,'Hospital details'!A:A,'Hospital details'!H:H)</f>
        <v>38</v>
      </c>
      <c r="T900" s="8"/>
    </row>
    <row r="901" spans="1:20" ht="18" x14ac:dyDescent="0.35">
      <c r="A901" s="37" t="s">
        <v>905</v>
      </c>
      <c r="B901" s="31" t="str" cm="1">
        <f t="array" ref="B901">_xlfn.XLOOKUP(_xlfn.SINGLE(A:A),'Customer Name'!A:A,Table14_3[[#All],[Title]])</f>
        <v>Ms</v>
      </c>
      <c r="C901" s="32" t="str" cm="1">
        <f t="array" ref="C901">_xlfn.XLOOKUP(_xlfn.SINGLE(A:A),'Customer Name'!A:A,Table14_3[[#All],[First Name]])</f>
        <v>Alyssa</v>
      </c>
      <c r="D901" s="32" t="str" cm="1">
        <f t="array" ref="D901">_xlfn.XLOOKUP(_xlfn.SINGLE(A:A),'Customer Name'!A:A,Table14_3[[#All],[Last Name]])</f>
        <v>White</v>
      </c>
      <c r="E901" s="32">
        <f>_xlfn.XLOOKUP(A:A,'Medical Examination'!A:A,'Medical Examination'!B:B)</f>
        <v>39.25</v>
      </c>
      <c r="F901" s="32">
        <f>_xlfn.XLOOKUP(A:A,'Medical Examination'!A:A,'Medical Examination'!C:C)</f>
        <v>8.41</v>
      </c>
      <c r="G901" s="33" t="str">
        <f>_xlfn.XLOOKUP(A:A,'Medical Examination'!A:A,'Medical Examination'!D:D)</f>
        <v>yes</v>
      </c>
      <c r="H901" s="33" t="str">
        <f>_xlfn.XLOOKUP(A:A,'Medical Examination'!A:A,'Medical Examination'!E:E)</f>
        <v>No</v>
      </c>
      <c r="I901" s="33" t="str">
        <f>_xlfn.XLOOKUP(A:A,'Medical Examination'!A:A,'Medical Examination'!F:F)</f>
        <v>No</v>
      </c>
      <c r="J901" s="33">
        <f>_xlfn.XLOOKUP(A:A,'Medical Examination'!A:A,'Medical Examination'!G:G)</f>
        <v>1</v>
      </c>
      <c r="K901" s="33" t="str">
        <f>_xlfn.XLOOKUP(A:A,'Medical Examination'!A:A,'Medical Examination'!H:H)</f>
        <v>No</v>
      </c>
      <c r="L901" s="32" t="str">
        <f>_xlfn.XLOOKUP(A:A,'Medical Examination'!A:A,'Medical Examination'!I:I)</f>
        <v>Obesity</v>
      </c>
      <c r="M901" s="31" t="str">
        <f>_xlfn.XLOOKUP(A:A,'Medical Examination'!A:A,'Medical Examination'!J:J)</f>
        <v>Diabetic</v>
      </c>
      <c r="N901" s="34">
        <f>_xlfn.XLOOKUP(Healthcare!A:A,Table4_2[Customer ID],Table4_2[Date of Birth])</f>
        <v>31662</v>
      </c>
      <c r="O901" s="35">
        <f>_xlfn.XLOOKUP(A:A,Table4_2[Customer ID],Table4_2[Charges])</f>
        <v>12048.13</v>
      </c>
      <c r="P901" s="33" t="str">
        <f>_xlfn.XLOOKUP(A:A,Table4_2[Customer ID],Table4_2[Hospital tier])</f>
        <v>tier - 3</v>
      </c>
      <c r="Q901" s="33" t="str">
        <f>_xlfn.XLOOKUP(A:A,'Hospital details'!A:A,'Hospital details'!F:F)</f>
        <v>tier - 2</v>
      </c>
      <c r="R901" s="33" t="str">
        <f>_xlfn.XLOOKUP(Healthcare!A:A,'Hospital details'!A:A,'Hospital details'!G:G)</f>
        <v>R1026</v>
      </c>
      <c r="S901" s="36">
        <f>_xlfn.XLOOKUP(A:A,'Hospital details'!A:A,'Hospital details'!H:H)</f>
        <v>36</v>
      </c>
      <c r="T901" s="8"/>
    </row>
    <row r="902" spans="1:20" ht="18" x14ac:dyDescent="0.35">
      <c r="A902" s="37" t="s">
        <v>906</v>
      </c>
      <c r="B902" s="31" t="str" cm="1">
        <f t="array" ref="B902">_xlfn.XLOOKUP(_xlfn.SINGLE(A:A),'Customer Name'!A:A,Table14_3[[#All],[Title]])</f>
        <v>Mr</v>
      </c>
      <c r="C902" s="32" t="str" cm="1">
        <f t="array" ref="C902">_xlfn.XLOOKUP(_xlfn.SINGLE(A:A),'Customer Name'!A:A,Table14_3[[#All],[First Name]])</f>
        <v>Jessica E</v>
      </c>
      <c r="D902" s="32" t="str" cm="1">
        <f t="array" ref="D902">_xlfn.XLOOKUP(_xlfn.SINGLE(A:A),'Customer Name'!A:A,Table14_3[[#All],[Last Name]])</f>
        <v>Sheppard</v>
      </c>
      <c r="E902" s="32">
        <f>_xlfn.XLOOKUP(A:A,'Medical Examination'!A:A,'Medical Examination'!B:B)</f>
        <v>26.6</v>
      </c>
      <c r="F902" s="32">
        <f>_xlfn.XLOOKUP(A:A,'Medical Examination'!A:A,'Medical Examination'!C:C)</f>
        <v>5.07</v>
      </c>
      <c r="G902" s="33" t="str">
        <f>_xlfn.XLOOKUP(A:A,'Medical Examination'!A:A,'Medical Examination'!D:D)</f>
        <v>yes</v>
      </c>
      <c r="H902" s="33" t="str">
        <f>_xlfn.XLOOKUP(A:A,'Medical Examination'!A:A,'Medical Examination'!E:E)</f>
        <v>No</v>
      </c>
      <c r="I902" s="33" t="str">
        <f>_xlfn.XLOOKUP(A:A,'Medical Examination'!A:A,'Medical Examination'!F:F)</f>
        <v>No</v>
      </c>
      <c r="J902" s="33">
        <f>_xlfn.XLOOKUP(A:A,'Medical Examination'!A:A,'Medical Examination'!G:G)</f>
        <v>2</v>
      </c>
      <c r="K902" s="33" t="str">
        <f>_xlfn.XLOOKUP(A:A,'Medical Examination'!A:A,'Medical Examination'!H:H)</f>
        <v>No</v>
      </c>
      <c r="L902" s="32" t="str">
        <f>_xlfn.XLOOKUP(A:A,'Medical Examination'!A:A,'Medical Examination'!I:I)</f>
        <v>Overweight</v>
      </c>
      <c r="M902" s="31" t="str">
        <f>_xlfn.XLOOKUP(A:A,'Medical Examination'!A:A,'Medical Examination'!J:J)</f>
        <v>Normal</v>
      </c>
      <c r="N902" s="34">
        <f>_xlfn.XLOOKUP(Healthcare!A:A,Table4_2[Customer ID],Table4_2[Date of Birth])</f>
        <v>24435</v>
      </c>
      <c r="O902" s="35">
        <f>_xlfn.XLOOKUP(A:A,Table4_2[Customer ID],Table4_2[Charges])</f>
        <v>12044.34</v>
      </c>
      <c r="P902" s="33" t="str">
        <f>_xlfn.XLOOKUP(A:A,Table4_2[Customer ID],Table4_2[Hospital tier])</f>
        <v>tier - 3</v>
      </c>
      <c r="Q902" s="33" t="str">
        <f>_xlfn.XLOOKUP(A:A,'Hospital details'!A:A,'Hospital details'!F:F)</f>
        <v>tier - 1</v>
      </c>
      <c r="R902" s="33" t="str">
        <f>_xlfn.XLOOKUP(Healthcare!A:A,'Hospital details'!A:A,'Hospital details'!G:G)</f>
        <v>R1012</v>
      </c>
      <c r="S902" s="36">
        <f>_xlfn.XLOOKUP(A:A,'Hospital details'!A:A,'Hospital details'!H:H)</f>
        <v>56</v>
      </c>
      <c r="T902" s="8"/>
    </row>
    <row r="903" spans="1:20" ht="18" x14ac:dyDescent="0.35">
      <c r="A903" s="37" t="s">
        <v>907</v>
      </c>
      <c r="B903" s="31" t="str" cm="1">
        <f t="array" ref="B903">_xlfn.XLOOKUP(_xlfn.SINGLE(A:A),'Customer Name'!A:A,Table14_3[[#All],[Title]])</f>
        <v>Mr</v>
      </c>
      <c r="C903" s="32" t="str" cm="1">
        <f t="array" ref="C903">_xlfn.XLOOKUP(_xlfn.SINGLE(A:A),'Customer Name'!A:A,Table14_3[[#All],[First Name]])</f>
        <v>Patrick J</v>
      </c>
      <c r="D903" s="32" t="str" cm="1">
        <f t="array" ref="D903">_xlfn.XLOOKUP(_xlfn.SINGLE(A:A),'Customer Name'!A:A,Table14_3[[#All],[Last Name]])</f>
        <v>Doran</v>
      </c>
      <c r="E903" s="32">
        <f>_xlfn.XLOOKUP(A:A,'Medical Examination'!A:A,'Medical Examination'!B:B)</f>
        <v>35.700000000000003</v>
      </c>
      <c r="F903" s="32">
        <f>_xlfn.XLOOKUP(A:A,'Medical Examination'!A:A,'Medical Examination'!C:C)</f>
        <v>4.0599999999999996</v>
      </c>
      <c r="G903" s="33" t="str">
        <f>_xlfn.XLOOKUP(A:A,'Medical Examination'!A:A,'Medical Examination'!D:D)</f>
        <v>No</v>
      </c>
      <c r="H903" s="33" t="str">
        <f>_xlfn.XLOOKUP(A:A,'Medical Examination'!A:A,'Medical Examination'!E:E)</f>
        <v>No</v>
      </c>
      <c r="I903" s="33" t="str">
        <f>_xlfn.XLOOKUP(A:A,'Medical Examination'!A:A,'Medical Examination'!F:F)</f>
        <v>Yes</v>
      </c>
      <c r="J903" s="33">
        <f>_xlfn.XLOOKUP(A:A,'Medical Examination'!A:A,'Medical Examination'!G:G)</f>
        <v>1</v>
      </c>
      <c r="K903" s="33" t="str">
        <f>_xlfn.XLOOKUP(A:A,'Medical Examination'!A:A,'Medical Examination'!H:H)</f>
        <v>No</v>
      </c>
      <c r="L903" s="32" t="str">
        <f>_xlfn.XLOOKUP(A:A,'Medical Examination'!A:A,'Medical Examination'!I:I)</f>
        <v>Obesity</v>
      </c>
      <c r="M903" s="31" t="str">
        <f>_xlfn.XLOOKUP(A:A,'Medical Examination'!A:A,'Medical Examination'!J:J)</f>
        <v>Normal</v>
      </c>
      <c r="N903" s="34">
        <f>_xlfn.XLOOKUP(Healthcare!A:A,Table4_2[Customer ID],Table4_2[Date of Birth])</f>
        <v>29144</v>
      </c>
      <c r="O903" s="35">
        <f>_xlfn.XLOOKUP(A:A,Table4_2[Customer ID],Table4_2[Charges])</f>
        <v>12035.18</v>
      </c>
      <c r="P903" s="33" t="str">
        <f>_xlfn.XLOOKUP(A:A,Table4_2[Customer ID],Table4_2[Hospital tier])</f>
        <v>tier - 3</v>
      </c>
      <c r="Q903" s="33" t="str">
        <f>_xlfn.XLOOKUP(A:A,'Hospital details'!A:A,'Hospital details'!F:F)</f>
        <v>tier - 3</v>
      </c>
      <c r="R903" s="33" t="str">
        <f>_xlfn.XLOOKUP(Healthcare!A:A,'Hospital details'!A:A,'Hospital details'!G:G)</f>
        <v>R1021</v>
      </c>
      <c r="S903" s="36">
        <f>_xlfn.XLOOKUP(A:A,'Hospital details'!A:A,'Hospital details'!H:H)</f>
        <v>43</v>
      </c>
      <c r="T903" s="8"/>
    </row>
    <row r="904" spans="1:20" ht="18" x14ac:dyDescent="0.35">
      <c r="A904" s="37" t="s">
        <v>908</v>
      </c>
      <c r="B904" s="31" t="str" cm="1">
        <f t="array" ref="B904">_xlfn.XLOOKUP(_xlfn.SINGLE(A:A),'Customer Name'!A:A,Table14_3[[#All],[Title]])</f>
        <v>Ms</v>
      </c>
      <c r="C904" s="32" t="str" cm="1">
        <f t="array" ref="C904">_xlfn.XLOOKUP(_xlfn.SINGLE(A:A),'Customer Name'!A:A,Table14_3[[#All],[First Name]])</f>
        <v>Emilie</v>
      </c>
      <c r="D904" s="32" t="str" cm="1">
        <f t="array" ref="D904">_xlfn.XLOOKUP(_xlfn.SINGLE(A:A),'Customer Name'!A:A,Table14_3[[#All],[Last Name]])</f>
        <v>Labrosse</v>
      </c>
      <c r="E904" s="32">
        <f>_xlfn.XLOOKUP(A:A,'Medical Examination'!A:A,'Medical Examination'!B:B)</f>
        <v>20.100000000000001</v>
      </c>
      <c r="F904" s="32">
        <f>_xlfn.XLOOKUP(A:A,'Medical Examination'!A:A,'Medical Examination'!C:C)</f>
        <v>10.52</v>
      </c>
      <c r="G904" s="33" t="str">
        <f>_xlfn.XLOOKUP(A:A,'Medical Examination'!A:A,'Medical Examination'!D:D)</f>
        <v>No</v>
      </c>
      <c r="H904" s="33" t="str">
        <f>_xlfn.XLOOKUP(A:A,'Medical Examination'!A:A,'Medical Examination'!E:E)</f>
        <v>No</v>
      </c>
      <c r="I904" s="33" t="str">
        <f>_xlfn.XLOOKUP(A:A,'Medical Examination'!A:A,'Medical Examination'!F:F)</f>
        <v>No</v>
      </c>
      <c r="J904" s="33">
        <f>_xlfn.XLOOKUP(A:A,'Medical Examination'!A:A,'Medical Examination'!G:G)</f>
        <v>0</v>
      </c>
      <c r="K904" s="33" t="str">
        <f>_xlfn.XLOOKUP(A:A,'Medical Examination'!A:A,'Medical Examination'!H:H)</f>
        <v>No</v>
      </c>
      <c r="L904" s="32" t="str">
        <f>_xlfn.XLOOKUP(A:A,'Medical Examination'!A:A,'Medical Examination'!I:I)</f>
        <v>Normal Weight</v>
      </c>
      <c r="M904" s="31" t="str">
        <f>_xlfn.XLOOKUP(A:A,'Medical Examination'!A:A,'Medical Examination'!J:J)</f>
        <v>Diabetic</v>
      </c>
      <c r="N904" s="34">
        <f>_xlfn.XLOOKUP(Healthcare!A:A,Table4_2[Customer ID],Table4_2[Date of Birth])</f>
        <v>24044</v>
      </c>
      <c r="O904" s="35">
        <f>_xlfn.XLOOKUP(A:A,Table4_2[Customer ID],Table4_2[Charges])</f>
        <v>12032.33</v>
      </c>
      <c r="P904" s="33" t="str">
        <f>_xlfn.XLOOKUP(A:A,Table4_2[Customer ID],Table4_2[Hospital tier])</f>
        <v>tier - 3</v>
      </c>
      <c r="Q904" s="33" t="str">
        <f>_xlfn.XLOOKUP(A:A,'Hospital details'!A:A,'Hospital details'!F:F)</f>
        <v>tier - 1</v>
      </c>
      <c r="R904" s="33" t="str">
        <f>_xlfn.XLOOKUP(Healthcare!A:A,'Hospital details'!A:A,'Hospital details'!G:G)</f>
        <v>R1011</v>
      </c>
      <c r="S904" s="36">
        <f>_xlfn.XLOOKUP(A:A,'Hospital details'!A:A,'Hospital details'!H:H)</f>
        <v>57</v>
      </c>
      <c r="T904" s="8"/>
    </row>
    <row r="905" spans="1:20" ht="18" x14ac:dyDescent="0.35">
      <c r="A905" s="37" t="s">
        <v>909</v>
      </c>
      <c r="B905" s="31" t="str" cm="1">
        <f t="array" ref="B905">_xlfn.XLOOKUP(_xlfn.SINGLE(A:A),'Customer Name'!A:A,Table14_3[[#All],[Title]])</f>
        <v>Mr</v>
      </c>
      <c r="C905" s="32" t="str" cm="1">
        <f t="array" ref="C905">_xlfn.XLOOKUP(_xlfn.SINGLE(A:A),'Customer Name'!A:A,Table14_3[[#All],[First Name]])</f>
        <v>Caitlin B</v>
      </c>
      <c r="D905" s="32" t="str" cm="1">
        <f t="array" ref="D905">_xlfn.XLOOKUP(_xlfn.SINGLE(A:A),'Customer Name'!A:A,Table14_3[[#All],[Last Name]])</f>
        <v>Thomas</v>
      </c>
      <c r="E905" s="32">
        <f>_xlfn.XLOOKUP(A:A,'Medical Examination'!A:A,'Medical Examination'!B:B)</f>
        <v>22.23</v>
      </c>
      <c r="F905" s="32">
        <f>_xlfn.XLOOKUP(A:A,'Medical Examination'!A:A,'Medical Examination'!C:C)</f>
        <v>9.65</v>
      </c>
      <c r="G905" s="33" t="str">
        <f>_xlfn.XLOOKUP(A:A,'Medical Examination'!A:A,'Medical Examination'!D:D)</f>
        <v>No</v>
      </c>
      <c r="H905" s="33" t="str">
        <f>_xlfn.XLOOKUP(A:A,'Medical Examination'!A:A,'Medical Examination'!E:E)</f>
        <v>No</v>
      </c>
      <c r="I905" s="33" t="str">
        <f>_xlfn.XLOOKUP(A:A,'Medical Examination'!A:A,'Medical Examination'!F:F)</f>
        <v>No</v>
      </c>
      <c r="J905" s="33">
        <f>_xlfn.XLOOKUP(A:A,'Medical Examination'!A:A,'Medical Examination'!G:G)</f>
        <v>0</v>
      </c>
      <c r="K905" s="33" t="str">
        <f>_xlfn.XLOOKUP(A:A,'Medical Examination'!A:A,'Medical Examination'!H:H)</f>
        <v>No</v>
      </c>
      <c r="L905" s="32" t="str">
        <f>_xlfn.XLOOKUP(A:A,'Medical Examination'!A:A,'Medical Examination'!I:I)</f>
        <v>Normal Weight</v>
      </c>
      <c r="M905" s="31" t="str">
        <f>_xlfn.XLOOKUP(A:A,'Medical Examination'!A:A,'Medical Examination'!J:J)</f>
        <v>Diabetic</v>
      </c>
      <c r="N905" s="34">
        <f>_xlfn.XLOOKUP(Healthcare!A:A,Table4_2[Customer ID],Table4_2[Date of Birth])</f>
        <v>23902</v>
      </c>
      <c r="O905" s="35">
        <f>_xlfn.XLOOKUP(A:A,Table4_2[Customer ID],Table4_2[Charges])</f>
        <v>12029.29</v>
      </c>
      <c r="P905" s="33" t="str">
        <f>_xlfn.XLOOKUP(A:A,Table4_2[Customer ID],Table4_2[Hospital tier])</f>
        <v>tier - 3</v>
      </c>
      <c r="Q905" s="33" t="str">
        <f>_xlfn.XLOOKUP(A:A,'Hospital details'!A:A,'Hospital details'!F:F)</f>
        <v>tier - 2</v>
      </c>
      <c r="R905" s="33" t="str">
        <f>_xlfn.XLOOKUP(Healthcare!A:A,'Hospital details'!A:A,'Hospital details'!G:G)</f>
        <v>R1024</v>
      </c>
      <c r="S905" s="36">
        <f>_xlfn.XLOOKUP(A:A,'Hospital details'!A:A,'Hospital details'!H:H)</f>
        <v>57</v>
      </c>
      <c r="T905" s="8"/>
    </row>
    <row r="906" spans="1:20" ht="18" x14ac:dyDescent="0.35">
      <c r="A906" s="37" t="s">
        <v>910</v>
      </c>
      <c r="B906" s="31" t="str" cm="1">
        <f t="array" ref="B906">_xlfn.XLOOKUP(_xlfn.SINGLE(A:A),'Customer Name'!A:A,Table14_3[[#All],[Title]])</f>
        <v>Mr</v>
      </c>
      <c r="C906" s="32" t="str" cm="1">
        <f t="array" ref="C906">_xlfn.XLOOKUP(_xlfn.SINGLE(A:A),'Customer Name'!A:A,Table14_3[[#All],[First Name]])</f>
        <v>Joseph W</v>
      </c>
      <c r="D906" s="32" t="str" cm="1">
        <f t="array" ref="D906">_xlfn.XLOOKUP(_xlfn.SINGLE(A:A),'Customer Name'!A:A,Table14_3[[#All],[Last Name]])</f>
        <v>Lesniak</v>
      </c>
      <c r="E906" s="32">
        <f>_xlfn.XLOOKUP(A:A,'Medical Examination'!A:A,'Medical Examination'!B:B)</f>
        <v>36.47</v>
      </c>
      <c r="F906" s="32">
        <f>_xlfn.XLOOKUP(A:A,'Medical Examination'!A:A,'Medical Examination'!C:C)</f>
        <v>6.21</v>
      </c>
      <c r="G906" s="33" t="str">
        <f>_xlfn.XLOOKUP(A:A,'Medical Examination'!A:A,'Medical Examination'!D:D)</f>
        <v>No</v>
      </c>
      <c r="H906" s="33" t="str">
        <f>_xlfn.XLOOKUP(A:A,'Medical Examination'!A:A,'Medical Examination'!E:E)</f>
        <v>No</v>
      </c>
      <c r="I906" s="33" t="str">
        <f>_xlfn.XLOOKUP(A:A,'Medical Examination'!A:A,'Medical Examination'!F:F)</f>
        <v>No</v>
      </c>
      <c r="J906" s="33">
        <f>_xlfn.XLOOKUP(A:A,'Medical Examination'!A:A,'Medical Examination'!G:G)</f>
        <v>0</v>
      </c>
      <c r="K906" s="33" t="str">
        <f>_xlfn.XLOOKUP(A:A,'Medical Examination'!A:A,'Medical Examination'!H:H)</f>
        <v>No</v>
      </c>
      <c r="L906" s="32" t="str">
        <f>_xlfn.XLOOKUP(A:A,'Medical Examination'!A:A,'Medical Examination'!I:I)</f>
        <v>Obesity</v>
      </c>
      <c r="M906" s="31" t="str">
        <f>_xlfn.XLOOKUP(A:A,'Medical Examination'!A:A,'Medical Examination'!J:J)</f>
        <v>Prediabetic</v>
      </c>
      <c r="N906" s="34">
        <f>_xlfn.XLOOKUP(Healthcare!A:A,Table4_2[Customer ID],Table4_2[Date of Birth])</f>
        <v>30241</v>
      </c>
      <c r="O906" s="35">
        <f>_xlfn.XLOOKUP(A:A,Table4_2[Customer ID],Table4_2[Charges])</f>
        <v>12001.29</v>
      </c>
      <c r="P906" s="33" t="str">
        <f>_xlfn.XLOOKUP(A:A,Table4_2[Customer ID],Table4_2[Hospital tier])</f>
        <v>tier - 3</v>
      </c>
      <c r="Q906" s="33" t="str">
        <f>_xlfn.XLOOKUP(A:A,'Hospital details'!A:A,'Hospital details'!F:F)</f>
        <v>tier - 3</v>
      </c>
      <c r="R906" s="33" t="str">
        <f>_xlfn.XLOOKUP(Healthcare!A:A,'Hospital details'!A:A,'Hospital details'!G:G)</f>
        <v>R1021</v>
      </c>
      <c r="S906" s="36">
        <f>_xlfn.XLOOKUP(A:A,'Hospital details'!A:A,'Hospital details'!H:H)</f>
        <v>40</v>
      </c>
      <c r="T906" s="8"/>
    </row>
    <row r="907" spans="1:20" ht="18" x14ac:dyDescent="0.35">
      <c r="A907" s="37" t="s">
        <v>911</v>
      </c>
      <c r="B907" s="31" t="str" cm="1">
        <f t="array" ref="B907">_xlfn.XLOOKUP(_xlfn.SINGLE(A:A),'Customer Name'!A:A,Table14_3[[#All],[Title]])</f>
        <v>Ms</v>
      </c>
      <c r="C907" s="32" t="str" cm="1">
        <f t="array" ref="C907">_xlfn.XLOOKUP(_xlfn.SINGLE(A:A),'Customer Name'!A:A,Table14_3[[#All],[First Name]])</f>
        <v>Wendy</v>
      </c>
      <c r="D907" s="32" t="str" cm="1">
        <f t="array" ref="D907">_xlfn.XLOOKUP(_xlfn.SINGLE(A:A),'Customer Name'!A:A,Table14_3[[#All],[Last Name]])</f>
        <v>Prowse</v>
      </c>
      <c r="E907" s="32">
        <f>_xlfn.XLOOKUP(A:A,'Medical Examination'!A:A,'Medical Examination'!B:B)</f>
        <v>49.64</v>
      </c>
      <c r="F907" s="32">
        <f>_xlfn.XLOOKUP(A:A,'Medical Examination'!A:A,'Medical Examination'!C:C)</f>
        <v>4.76</v>
      </c>
      <c r="G907" s="33" t="str">
        <f>_xlfn.XLOOKUP(A:A,'Medical Examination'!A:A,'Medical Examination'!D:D)</f>
        <v>No</v>
      </c>
      <c r="H907" s="33" t="str">
        <f>_xlfn.XLOOKUP(A:A,'Medical Examination'!A:A,'Medical Examination'!E:E)</f>
        <v>No</v>
      </c>
      <c r="I907" s="33" t="str">
        <f>_xlfn.XLOOKUP(A:A,'Medical Examination'!A:A,'Medical Examination'!F:F)</f>
        <v>Yes</v>
      </c>
      <c r="J907" s="33">
        <f>_xlfn.XLOOKUP(A:A,'Medical Examination'!A:A,'Medical Examination'!G:G)</f>
        <v>1</v>
      </c>
      <c r="K907" s="33" t="str">
        <f>_xlfn.XLOOKUP(A:A,'Medical Examination'!A:A,'Medical Examination'!H:H)</f>
        <v>No</v>
      </c>
      <c r="L907" s="32" t="str">
        <f>_xlfn.XLOOKUP(A:A,'Medical Examination'!A:A,'Medical Examination'!I:I)</f>
        <v>Obesity</v>
      </c>
      <c r="M907" s="31" t="str">
        <f>_xlfn.XLOOKUP(A:A,'Medical Examination'!A:A,'Medical Examination'!J:J)</f>
        <v>Normal</v>
      </c>
      <c r="N907" s="34">
        <f>_xlfn.XLOOKUP(Healthcare!A:A,Table4_2[Customer ID],Table4_2[Date of Birth])</f>
        <v>34315</v>
      </c>
      <c r="O907" s="35">
        <f>_xlfn.XLOOKUP(A:A,Table4_2[Customer ID],Table4_2[Charges])</f>
        <v>11994.89</v>
      </c>
      <c r="P907" s="33" t="str">
        <f>_xlfn.XLOOKUP(A:A,Table4_2[Customer ID],Table4_2[Hospital tier])</f>
        <v>tier - 3</v>
      </c>
      <c r="Q907" s="33" t="str">
        <f>_xlfn.XLOOKUP(A:A,'Hospital details'!A:A,'Hospital details'!F:F)</f>
        <v>tier - 2</v>
      </c>
      <c r="R907" s="33" t="str">
        <f>_xlfn.XLOOKUP(Healthcare!A:A,'Hospital details'!A:A,'Hospital details'!G:G)</f>
        <v>R1012</v>
      </c>
      <c r="S907" s="36">
        <f>_xlfn.XLOOKUP(A:A,'Hospital details'!A:A,'Hospital details'!H:H)</f>
        <v>29</v>
      </c>
      <c r="T907" s="8"/>
    </row>
    <row r="908" spans="1:20" ht="18" x14ac:dyDescent="0.35">
      <c r="A908" s="37" t="s">
        <v>912</v>
      </c>
      <c r="B908" s="31" t="str" cm="1">
        <f t="array" ref="B908">_xlfn.XLOOKUP(_xlfn.SINGLE(A:A),'Customer Name'!A:A,Table14_3[[#All],[Title]])</f>
        <v>Mr</v>
      </c>
      <c r="C908" s="32" t="str" cm="1">
        <f t="array" ref="C908">_xlfn.XLOOKUP(_xlfn.SINGLE(A:A),'Customer Name'!A:A,Table14_3[[#All],[First Name]])</f>
        <v>Leah L</v>
      </c>
      <c r="D908" s="32" t="str" cm="1">
        <f t="array" ref="D908">_xlfn.XLOOKUP(_xlfn.SINGLE(A:A),'Customer Name'!A:A,Table14_3[[#All],[Last Name]])</f>
        <v>Seigel</v>
      </c>
      <c r="E908" s="32">
        <f>_xlfn.XLOOKUP(A:A,'Medical Examination'!A:A,'Medical Examination'!B:B)</f>
        <v>36.799999999999997</v>
      </c>
      <c r="F908" s="32">
        <f>_xlfn.XLOOKUP(A:A,'Medical Examination'!A:A,'Medical Examination'!C:C)</f>
        <v>5.73</v>
      </c>
      <c r="G908" s="33" t="str">
        <f>_xlfn.XLOOKUP(A:A,'Medical Examination'!A:A,'Medical Examination'!D:D)</f>
        <v>yes</v>
      </c>
      <c r="H908" s="33" t="str">
        <f>_xlfn.XLOOKUP(A:A,'Medical Examination'!A:A,'Medical Examination'!E:E)</f>
        <v>No</v>
      </c>
      <c r="I908" s="33" t="str">
        <f>_xlfn.XLOOKUP(A:A,'Medical Examination'!A:A,'Medical Examination'!F:F)</f>
        <v>Yes</v>
      </c>
      <c r="J908" s="33">
        <f>_xlfn.XLOOKUP(A:A,'Medical Examination'!A:A,'Medical Examination'!G:G)</f>
        <v>1</v>
      </c>
      <c r="K908" s="33" t="str">
        <f>_xlfn.XLOOKUP(A:A,'Medical Examination'!A:A,'Medical Examination'!H:H)</f>
        <v>No</v>
      </c>
      <c r="L908" s="32" t="str">
        <f>_xlfn.XLOOKUP(A:A,'Medical Examination'!A:A,'Medical Examination'!I:I)</f>
        <v>Obesity</v>
      </c>
      <c r="M908" s="31" t="str">
        <f>_xlfn.XLOOKUP(A:A,'Medical Examination'!A:A,'Medical Examination'!J:J)</f>
        <v>Prediabetic</v>
      </c>
      <c r="N908" s="34">
        <f>_xlfn.XLOOKUP(Healthcare!A:A,Table4_2[Customer ID],Table4_2[Date of Birth])</f>
        <v>30501</v>
      </c>
      <c r="O908" s="35">
        <f>_xlfn.XLOOKUP(A:A,Table4_2[Customer ID],Table4_2[Charges])</f>
        <v>11987.68</v>
      </c>
      <c r="P908" s="33" t="str">
        <f>_xlfn.XLOOKUP(A:A,Table4_2[Customer ID],Table4_2[Hospital tier])</f>
        <v>tier - 3</v>
      </c>
      <c r="Q908" s="33" t="str">
        <f>_xlfn.XLOOKUP(A:A,'Hospital details'!A:A,'Hospital details'!F:F)</f>
        <v>tier - 2</v>
      </c>
      <c r="R908" s="33" t="str">
        <f>_xlfn.XLOOKUP(Healthcare!A:A,'Hospital details'!A:A,'Hospital details'!G:G)</f>
        <v>R1026</v>
      </c>
      <c r="S908" s="36">
        <f>_xlfn.XLOOKUP(A:A,'Hospital details'!A:A,'Hospital details'!H:H)</f>
        <v>39</v>
      </c>
      <c r="T908" s="8"/>
    </row>
    <row r="909" spans="1:20" ht="18" x14ac:dyDescent="0.35">
      <c r="A909" s="37" t="s">
        <v>913</v>
      </c>
      <c r="B909" s="31" t="str" cm="1">
        <f t="array" ref="B909">_xlfn.XLOOKUP(_xlfn.SINGLE(A:A),'Customer Name'!A:A,Table14_3[[#All],[Title]])</f>
        <v>Mr</v>
      </c>
      <c r="C909" s="32" t="str" cm="1">
        <f t="array" ref="C909">_xlfn.XLOOKUP(_xlfn.SINGLE(A:A),'Customer Name'!A:A,Table14_3[[#All],[First Name]])</f>
        <v>Wayne L</v>
      </c>
      <c r="D909" s="32" t="str" cm="1">
        <f t="array" ref="D909">_xlfn.XLOOKUP(_xlfn.SINGLE(A:A),'Customer Name'!A:A,Table14_3[[#All],[Last Name]])</f>
        <v>Blas</v>
      </c>
      <c r="E909" s="32">
        <f>_xlfn.XLOOKUP(A:A,'Medical Examination'!A:A,'Medical Examination'!B:B)</f>
        <v>33.880000000000003</v>
      </c>
      <c r="F909" s="32">
        <f>_xlfn.XLOOKUP(A:A,'Medical Examination'!A:A,'Medical Examination'!C:C)</f>
        <v>10.78</v>
      </c>
      <c r="G909" s="33" t="str">
        <f>_xlfn.XLOOKUP(A:A,'Medical Examination'!A:A,'Medical Examination'!D:D)</f>
        <v>yes</v>
      </c>
      <c r="H909" s="33" t="str">
        <f>_xlfn.XLOOKUP(A:A,'Medical Examination'!A:A,'Medical Examination'!E:E)</f>
        <v>No</v>
      </c>
      <c r="I909" s="33" t="str">
        <f>_xlfn.XLOOKUP(A:A,'Medical Examination'!A:A,'Medical Examination'!F:F)</f>
        <v>No</v>
      </c>
      <c r="J909" s="33">
        <f>_xlfn.XLOOKUP(A:A,'Medical Examination'!A:A,'Medical Examination'!G:G)</f>
        <v>0</v>
      </c>
      <c r="K909" s="33" t="str">
        <f>_xlfn.XLOOKUP(A:A,'Medical Examination'!A:A,'Medical Examination'!H:H)</f>
        <v>No</v>
      </c>
      <c r="L909" s="32" t="str">
        <f>_xlfn.XLOOKUP(A:A,'Medical Examination'!A:A,'Medical Examination'!I:I)</f>
        <v>Obesity</v>
      </c>
      <c r="M909" s="31" t="str">
        <f>_xlfn.XLOOKUP(A:A,'Medical Examination'!A:A,'Medical Examination'!J:J)</f>
        <v>Diabetic</v>
      </c>
      <c r="N909" s="34">
        <f>_xlfn.XLOOKUP(Healthcare!A:A,Table4_2[Customer ID],Table4_2[Date of Birth])</f>
        <v>24828</v>
      </c>
      <c r="O909" s="35">
        <f>_xlfn.XLOOKUP(A:A,Table4_2[Customer ID],Table4_2[Charges])</f>
        <v>11987.17</v>
      </c>
      <c r="P909" s="33" t="str">
        <f>_xlfn.XLOOKUP(A:A,Table4_2[Customer ID],Table4_2[Hospital tier])</f>
        <v>tier - 3</v>
      </c>
      <c r="Q909" s="33" t="str">
        <f>_xlfn.XLOOKUP(A:A,'Hospital details'!A:A,'Hospital details'!F:F)</f>
        <v>tier - 3</v>
      </c>
      <c r="R909" s="33" t="str">
        <f>_xlfn.XLOOKUP(Healthcare!A:A,'Hospital details'!A:A,'Hospital details'!G:G)</f>
        <v>R1013</v>
      </c>
      <c r="S909" s="36">
        <f>_xlfn.XLOOKUP(A:A,'Hospital details'!A:A,'Hospital details'!H:H)</f>
        <v>55</v>
      </c>
      <c r="T909" s="8"/>
    </row>
    <row r="910" spans="1:20" ht="18" x14ac:dyDescent="0.35">
      <c r="A910" s="37" t="s">
        <v>914</v>
      </c>
      <c r="B910" s="31" t="str" cm="1">
        <f t="array" ref="B910">_xlfn.XLOOKUP(_xlfn.SINGLE(A:A),'Customer Name'!A:A,Table14_3[[#All],[Title]])</f>
        <v>Ms</v>
      </c>
      <c r="C910" s="32" t="str" cm="1">
        <f t="array" ref="C910">_xlfn.XLOOKUP(_xlfn.SINGLE(A:A),'Customer Name'!A:A,Table14_3[[#All],[First Name]])</f>
        <v>Jason M</v>
      </c>
      <c r="D910" s="32" t="str" cm="1">
        <f t="array" ref="D910">_xlfn.XLOOKUP(_xlfn.SINGLE(A:A),'Customer Name'!A:A,Table14_3[[#All],[Last Name]])</f>
        <v>Simpson</v>
      </c>
      <c r="E910" s="32">
        <f>_xlfn.XLOOKUP(A:A,'Medical Examination'!A:A,'Medical Examination'!B:B)</f>
        <v>32.01</v>
      </c>
      <c r="F910" s="32">
        <f>_xlfn.XLOOKUP(A:A,'Medical Examination'!A:A,'Medical Examination'!C:C)</f>
        <v>5.08</v>
      </c>
      <c r="G910" s="33" t="str">
        <f>_xlfn.XLOOKUP(A:A,'Medical Examination'!A:A,'Medical Examination'!D:D)</f>
        <v>yes</v>
      </c>
      <c r="H910" s="33" t="str">
        <f>_xlfn.XLOOKUP(A:A,'Medical Examination'!A:A,'Medical Examination'!E:E)</f>
        <v>No</v>
      </c>
      <c r="I910" s="33" t="str">
        <f>_xlfn.XLOOKUP(A:A,'Medical Examination'!A:A,'Medical Examination'!F:F)</f>
        <v>No</v>
      </c>
      <c r="J910" s="33">
        <f>_xlfn.XLOOKUP(A:A,'Medical Examination'!A:A,'Medical Examination'!G:G)</f>
        <v>1</v>
      </c>
      <c r="K910" s="33" t="str">
        <f>_xlfn.XLOOKUP(A:A,'Medical Examination'!A:A,'Medical Examination'!H:H)</f>
        <v>No</v>
      </c>
      <c r="L910" s="32" t="str">
        <f>_xlfn.XLOOKUP(A:A,'Medical Examination'!A:A,'Medical Examination'!I:I)</f>
        <v>Obesity</v>
      </c>
      <c r="M910" s="31" t="str">
        <f>_xlfn.XLOOKUP(A:A,'Medical Examination'!A:A,'Medical Examination'!J:J)</f>
        <v>Normal</v>
      </c>
      <c r="N910" s="34">
        <f>_xlfn.XLOOKUP(Healthcare!A:A,Table4_2[Customer ID],Table4_2[Date of Birth])</f>
        <v>23649</v>
      </c>
      <c r="O910" s="35">
        <f>_xlfn.XLOOKUP(A:A,Table4_2[Customer ID],Table4_2[Charges])</f>
        <v>11946.63</v>
      </c>
      <c r="P910" s="33" t="str">
        <f>_xlfn.XLOOKUP(A:A,Table4_2[Customer ID],Table4_2[Hospital tier])</f>
        <v>tier - 3</v>
      </c>
      <c r="Q910" s="33" t="str">
        <f>_xlfn.XLOOKUP(A:A,'Hospital details'!A:A,'Hospital details'!F:F)</f>
        <v>tier - 2</v>
      </c>
      <c r="R910" s="33" t="str">
        <f>_xlfn.XLOOKUP(Healthcare!A:A,'Hospital details'!A:A,'Hospital details'!G:G)</f>
        <v>R1013</v>
      </c>
      <c r="S910" s="36">
        <f>_xlfn.XLOOKUP(A:A,'Hospital details'!A:A,'Hospital details'!H:H)</f>
        <v>58</v>
      </c>
      <c r="T910" s="8"/>
    </row>
    <row r="911" spans="1:20" ht="18" x14ac:dyDescent="0.35">
      <c r="A911" s="37" t="s">
        <v>915</v>
      </c>
      <c r="B911" s="31" t="str" cm="1">
        <f t="array" ref="B911">_xlfn.XLOOKUP(_xlfn.SINGLE(A:A),'Customer Name'!A:A,Table14_3[[#All],[Title]])</f>
        <v>Mr</v>
      </c>
      <c r="C911" s="32" t="str" cm="1">
        <f t="array" ref="C911">_xlfn.XLOOKUP(_xlfn.SINGLE(A:A),'Customer Name'!A:A,Table14_3[[#All],[First Name]])</f>
        <v>Floris</v>
      </c>
      <c r="D911" s="32" t="str" cm="1">
        <f t="array" ref="D911">_xlfn.XLOOKUP(_xlfn.SINGLE(A:A),'Customer Name'!A:A,Table14_3[[#All],[Last Name]])</f>
        <v>Gierman</v>
      </c>
      <c r="E911" s="32">
        <f>_xlfn.XLOOKUP(A:A,'Medical Examination'!A:A,'Medical Examination'!B:B)</f>
        <v>33.630000000000003</v>
      </c>
      <c r="F911" s="32">
        <f>_xlfn.XLOOKUP(A:A,'Medical Examination'!A:A,'Medical Examination'!C:C)</f>
        <v>11.39</v>
      </c>
      <c r="G911" s="33" t="str">
        <f>_xlfn.XLOOKUP(A:A,'Medical Examination'!A:A,'Medical Examination'!D:D)</f>
        <v>No</v>
      </c>
      <c r="H911" s="33" t="str">
        <f>_xlfn.XLOOKUP(A:A,'Medical Examination'!A:A,'Medical Examination'!E:E)</f>
        <v>No</v>
      </c>
      <c r="I911" s="33" t="str">
        <f>_xlfn.XLOOKUP(A:A,'Medical Examination'!A:A,'Medical Examination'!F:F)</f>
        <v>No</v>
      </c>
      <c r="J911" s="33">
        <f>_xlfn.XLOOKUP(A:A,'Medical Examination'!A:A,'Medical Examination'!G:G)</f>
        <v>0</v>
      </c>
      <c r="K911" s="33" t="str">
        <f>_xlfn.XLOOKUP(A:A,'Medical Examination'!A:A,'Medical Examination'!H:H)</f>
        <v>No</v>
      </c>
      <c r="L911" s="32" t="str">
        <f>_xlfn.XLOOKUP(A:A,'Medical Examination'!A:A,'Medical Examination'!I:I)</f>
        <v>Obesity</v>
      </c>
      <c r="M911" s="31" t="str">
        <f>_xlfn.XLOOKUP(A:A,'Medical Examination'!A:A,'Medical Examination'!J:J)</f>
        <v>Diabetic</v>
      </c>
      <c r="N911" s="34">
        <f>_xlfn.XLOOKUP(Healthcare!A:A,Table4_2[Customer ID],Table4_2[Date of Birth])</f>
        <v>24047</v>
      </c>
      <c r="O911" s="35">
        <f>_xlfn.XLOOKUP(A:A,Table4_2[Customer ID],Table4_2[Charges])</f>
        <v>11945.13</v>
      </c>
      <c r="P911" s="33" t="str">
        <f>_xlfn.XLOOKUP(A:A,Table4_2[Customer ID],Table4_2[Hospital tier])</f>
        <v>tier - 3</v>
      </c>
      <c r="Q911" s="33" t="str">
        <f>_xlfn.XLOOKUP(A:A,'Hospital details'!A:A,'Hospital details'!F:F)</f>
        <v>tier - 2</v>
      </c>
      <c r="R911" s="33" t="str">
        <f>_xlfn.XLOOKUP(Healthcare!A:A,'Hospital details'!A:A,'Hospital details'!G:G)</f>
        <v>R1012</v>
      </c>
      <c r="S911" s="36">
        <f>_xlfn.XLOOKUP(A:A,'Hospital details'!A:A,'Hospital details'!H:H)</f>
        <v>57</v>
      </c>
      <c r="T911" s="8"/>
    </row>
    <row r="912" spans="1:20" ht="18" x14ac:dyDescent="0.35">
      <c r="A912" s="37" t="s">
        <v>916</v>
      </c>
      <c r="B912" s="31" t="str" cm="1">
        <f t="array" ref="B912">_xlfn.XLOOKUP(_xlfn.SINGLE(A:A),'Customer Name'!A:A,Table14_3[[#All],[Title]])</f>
        <v>Mr</v>
      </c>
      <c r="C912" s="32" t="str" cm="1">
        <f t="array" ref="C912">_xlfn.XLOOKUP(_xlfn.SINGLE(A:A),'Customer Name'!A:A,Table14_3[[#All],[First Name]])</f>
        <v>Marc</v>
      </c>
      <c r="D912" s="32" t="str" cm="1">
        <f t="array" ref="D912">_xlfn.XLOOKUP(_xlfn.SINGLE(A:A),'Customer Name'!A:A,Table14_3[[#All],[Last Name]])</f>
        <v>Jeuland</v>
      </c>
      <c r="E912" s="32">
        <f>_xlfn.XLOOKUP(A:A,'Medical Examination'!A:A,'Medical Examination'!B:B)</f>
        <v>34.865000000000002</v>
      </c>
      <c r="F912" s="32">
        <f>_xlfn.XLOOKUP(A:A,'Medical Examination'!A:A,'Medical Examination'!C:C)</f>
        <v>5.35</v>
      </c>
      <c r="G912" s="33" t="str">
        <f>_xlfn.XLOOKUP(A:A,'Medical Examination'!A:A,'Medical Examination'!D:D)</f>
        <v>yes</v>
      </c>
      <c r="H912" s="33" t="str">
        <f>_xlfn.XLOOKUP(A:A,'Medical Examination'!A:A,'Medical Examination'!E:E)</f>
        <v>No</v>
      </c>
      <c r="I912" s="33" t="str">
        <f>_xlfn.XLOOKUP(A:A,'Medical Examination'!A:A,'Medical Examination'!F:F)</f>
        <v>No</v>
      </c>
      <c r="J912" s="33">
        <f>_xlfn.XLOOKUP(A:A,'Medical Examination'!A:A,'Medical Examination'!G:G)</f>
        <v>1</v>
      </c>
      <c r="K912" s="33" t="str">
        <f>_xlfn.XLOOKUP(A:A,'Medical Examination'!A:A,'Medical Examination'!H:H)</f>
        <v>No</v>
      </c>
      <c r="L912" s="32" t="str">
        <f>_xlfn.XLOOKUP(A:A,'Medical Examination'!A:A,'Medical Examination'!I:I)</f>
        <v>Obesity</v>
      </c>
      <c r="M912" s="31" t="str">
        <f>_xlfn.XLOOKUP(A:A,'Medical Examination'!A:A,'Medical Examination'!J:J)</f>
        <v>Normal</v>
      </c>
      <c r="N912" s="34">
        <f>_xlfn.XLOOKUP(Healthcare!A:A,Table4_2[Customer ID],Table4_2[Date of Birth])</f>
        <v>23736</v>
      </c>
      <c r="O912" s="35">
        <f>_xlfn.XLOOKUP(A:A,Table4_2[Customer ID],Table4_2[Charges])</f>
        <v>11944.59</v>
      </c>
      <c r="P912" s="33" t="str">
        <f>_xlfn.XLOOKUP(A:A,Table4_2[Customer ID],Table4_2[Hospital tier])</f>
        <v>tier - 3</v>
      </c>
      <c r="Q912" s="33" t="str">
        <f>_xlfn.XLOOKUP(A:A,'Hospital details'!A:A,'Hospital details'!F:F)</f>
        <v>tier - 2</v>
      </c>
      <c r="R912" s="33" t="str">
        <f>_xlfn.XLOOKUP(Healthcare!A:A,'Hospital details'!A:A,'Hospital details'!G:G)</f>
        <v>R1016</v>
      </c>
      <c r="S912" s="36">
        <f>_xlfn.XLOOKUP(A:A,'Hospital details'!A:A,'Hospital details'!H:H)</f>
        <v>58</v>
      </c>
      <c r="T912" s="8"/>
    </row>
    <row r="913" spans="1:20" ht="18" x14ac:dyDescent="0.35">
      <c r="A913" s="37" t="s">
        <v>917</v>
      </c>
      <c r="B913" s="31" t="str" cm="1">
        <f t="array" ref="B913">_xlfn.XLOOKUP(_xlfn.SINGLE(A:A),'Customer Name'!A:A,Table14_3[[#All],[Title]])</f>
        <v>Ms</v>
      </c>
      <c r="C913" s="32" t="str" cm="1">
        <f t="array" ref="C913">_xlfn.XLOOKUP(_xlfn.SINGLE(A:A),'Customer Name'!A:A,Table14_3[[#All],[First Name]])</f>
        <v>Christopher</v>
      </c>
      <c r="D913" s="32" t="str" cm="1">
        <f t="array" ref="D913">_xlfn.XLOOKUP(_xlfn.SINGLE(A:A),'Customer Name'!A:A,Table14_3[[#All],[Last Name]])</f>
        <v>Chorney</v>
      </c>
      <c r="E913" s="32">
        <f>_xlfn.XLOOKUP(A:A,'Medical Examination'!A:A,'Medical Examination'!B:B)</f>
        <v>43.11</v>
      </c>
      <c r="F913" s="32">
        <f>_xlfn.XLOOKUP(A:A,'Medical Examination'!A:A,'Medical Examination'!C:C)</f>
        <v>5.6</v>
      </c>
      <c r="G913" s="33" t="str">
        <f>_xlfn.XLOOKUP(A:A,'Medical Examination'!A:A,'Medical Examination'!D:D)</f>
        <v>No</v>
      </c>
      <c r="H913" s="33" t="str">
        <f>_xlfn.XLOOKUP(A:A,'Medical Examination'!A:A,'Medical Examination'!E:E)</f>
        <v>No</v>
      </c>
      <c r="I913" s="33" t="str">
        <f>_xlfn.XLOOKUP(A:A,'Medical Examination'!A:A,'Medical Examination'!F:F)</f>
        <v>No</v>
      </c>
      <c r="J913" s="33">
        <f>_xlfn.XLOOKUP(A:A,'Medical Examination'!A:A,'Medical Examination'!G:G)</f>
        <v>0</v>
      </c>
      <c r="K913" s="33" t="str">
        <f>_xlfn.XLOOKUP(A:A,'Medical Examination'!A:A,'Medical Examination'!H:H)</f>
        <v>No</v>
      </c>
      <c r="L913" s="32" t="str">
        <f>_xlfn.XLOOKUP(A:A,'Medical Examination'!A:A,'Medical Examination'!I:I)</f>
        <v>Obesity</v>
      </c>
      <c r="M913" s="31" t="str">
        <f>_xlfn.XLOOKUP(A:A,'Medical Examination'!A:A,'Medical Examination'!J:J)</f>
        <v>Normal</v>
      </c>
      <c r="N913" s="34">
        <f>_xlfn.XLOOKUP(Healthcare!A:A,Table4_2[Customer ID],Table4_2[Date of Birth])</f>
        <v>33530</v>
      </c>
      <c r="O913" s="35">
        <f>_xlfn.XLOOKUP(A:A,Table4_2[Customer ID],Table4_2[Charges])</f>
        <v>11941.83</v>
      </c>
      <c r="P913" s="33" t="str">
        <f>_xlfn.XLOOKUP(A:A,Table4_2[Customer ID],Table4_2[Hospital tier])</f>
        <v>tier - 3</v>
      </c>
      <c r="Q913" s="33" t="str">
        <f>_xlfn.XLOOKUP(A:A,'Hospital details'!A:A,'Hospital details'!F:F)</f>
        <v>tier - 1</v>
      </c>
      <c r="R913" s="33" t="str">
        <f>_xlfn.XLOOKUP(Healthcare!A:A,'Hospital details'!A:A,'Hospital details'!G:G)</f>
        <v>R1023</v>
      </c>
      <c r="S913" s="36">
        <f>_xlfn.XLOOKUP(A:A,'Hospital details'!A:A,'Hospital details'!H:H)</f>
        <v>31</v>
      </c>
      <c r="T913" s="8"/>
    </row>
    <row r="914" spans="1:20" ht="18" x14ac:dyDescent="0.35">
      <c r="A914" s="37" t="s">
        <v>918</v>
      </c>
      <c r="B914" s="31" t="str" cm="1">
        <f t="array" ref="B914">_xlfn.XLOOKUP(_xlfn.SINGLE(A:A),'Customer Name'!A:A,Table14_3[[#All],[Title]])</f>
        <v>Mr</v>
      </c>
      <c r="C914" s="32" t="str" cm="1">
        <f t="array" ref="C914">_xlfn.XLOOKUP(_xlfn.SINGLE(A:A),'Customer Name'!A:A,Table14_3[[#All],[First Name]])</f>
        <v>Kevin</v>
      </c>
      <c r="D914" s="32" t="str" cm="1">
        <f t="array" ref="D914">_xlfn.XLOOKUP(_xlfn.SINGLE(A:A),'Customer Name'!A:A,Table14_3[[#All],[Last Name]])</f>
        <v>Rook</v>
      </c>
      <c r="E914" s="32">
        <f>_xlfn.XLOOKUP(A:A,'Medical Examination'!A:A,'Medical Examination'!B:B)</f>
        <v>30.305</v>
      </c>
      <c r="F914" s="32">
        <f>_xlfn.XLOOKUP(A:A,'Medical Examination'!A:A,'Medical Examination'!C:C)</f>
        <v>4.2699999999999996</v>
      </c>
      <c r="G914" s="33" t="str">
        <f>_xlfn.XLOOKUP(A:A,'Medical Examination'!A:A,'Medical Examination'!D:D)</f>
        <v>yes</v>
      </c>
      <c r="H914" s="33" t="str">
        <f>_xlfn.XLOOKUP(A:A,'Medical Examination'!A:A,'Medical Examination'!E:E)</f>
        <v>No</v>
      </c>
      <c r="I914" s="33" t="str">
        <f>_xlfn.XLOOKUP(A:A,'Medical Examination'!A:A,'Medical Examination'!F:F)</f>
        <v>No</v>
      </c>
      <c r="J914" s="33">
        <f>_xlfn.XLOOKUP(A:A,'Medical Examination'!A:A,'Medical Examination'!G:G)</f>
        <v>1</v>
      </c>
      <c r="K914" s="33" t="str">
        <f>_xlfn.XLOOKUP(A:A,'Medical Examination'!A:A,'Medical Examination'!H:H)</f>
        <v>No</v>
      </c>
      <c r="L914" s="32" t="str">
        <f>_xlfn.XLOOKUP(A:A,'Medical Examination'!A:A,'Medical Examination'!I:I)</f>
        <v>Obesity</v>
      </c>
      <c r="M914" s="31" t="str">
        <f>_xlfn.XLOOKUP(A:A,'Medical Examination'!A:A,'Medical Examination'!J:J)</f>
        <v>Normal</v>
      </c>
      <c r="N914" s="34">
        <f>_xlfn.XLOOKUP(Healthcare!A:A,Table4_2[Customer ID],Table4_2[Date of Birth])</f>
        <v>23591</v>
      </c>
      <c r="O914" s="35">
        <f>_xlfn.XLOOKUP(A:A,Table4_2[Customer ID],Table4_2[Charges])</f>
        <v>11938.26</v>
      </c>
      <c r="P914" s="33" t="str">
        <f>_xlfn.XLOOKUP(A:A,Table4_2[Customer ID],Table4_2[Hospital tier])</f>
        <v>tier - 3</v>
      </c>
      <c r="Q914" s="33" t="str">
        <f>_xlfn.XLOOKUP(A:A,'Hospital details'!A:A,'Hospital details'!F:F)</f>
        <v>tier - 3</v>
      </c>
      <c r="R914" s="33" t="str">
        <f>_xlfn.XLOOKUP(Healthcare!A:A,'Hospital details'!A:A,'Hospital details'!G:G)</f>
        <v>R1019</v>
      </c>
      <c r="S914" s="36">
        <f>_xlfn.XLOOKUP(A:A,'Hospital details'!A:A,'Hospital details'!H:H)</f>
        <v>58</v>
      </c>
      <c r="T914" s="8"/>
    </row>
    <row r="915" spans="1:20" ht="18" x14ac:dyDescent="0.35">
      <c r="A915" s="37" t="s">
        <v>919</v>
      </c>
      <c r="B915" s="31" t="str" cm="1">
        <f t="array" ref="B915">_xlfn.XLOOKUP(_xlfn.SINGLE(A:A),'Customer Name'!A:A,Table14_3[[#All],[Title]])</f>
        <v>Ms</v>
      </c>
      <c r="C915" s="32" t="str" cm="1">
        <f t="array" ref="C915">_xlfn.XLOOKUP(_xlfn.SINGLE(A:A),'Customer Name'!A:A,Table14_3[[#All],[First Name]])</f>
        <v>Aharon N</v>
      </c>
      <c r="D915" s="32" t="str" cm="1">
        <f t="array" ref="D915">_xlfn.XLOOKUP(_xlfn.SINGLE(A:A),'Customer Name'!A:A,Table14_3[[#All],[Last Name]])</f>
        <v>Wright</v>
      </c>
      <c r="E915" s="32">
        <f>_xlfn.XLOOKUP(A:A,'Medical Examination'!A:A,'Medical Examination'!B:B)</f>
        <v>25.175000000000001</v>
      </c>
      <c r="F915" s="32">
        <f>_xlfn.XLOOKUP(A:A,'Medical Examination'!A:A,'Medical Examination'!C:C)</f>
        <v>5.57</v>
      </c>
      <c r="G915" s="33" t="str">
        <f>_xlfn.XLOOKUP(A:A,'Medical Examination'!A:A,'Medical Examination'!D:D)</f>
        <v>yes</v>
      </c>
      <c r="H915" s="33" t="str">
        <f>_xlfn.XLOOKUP(A:A,'Medical Examination'!A:A,'Medical Examination'!E:E)</f>
        <v>No</v>
      </c>
      <c r="I915" s="33" t="str">
        <f>_xlfn.XLOOKUP(A:A,'Medical Examination'!A:A,'Medical Examination'!F:F)</f>
        <v>No</v>
      </c>
      <c r="J915" s="33">
        <f>_xlfn.XLOOKUP(A:A,'Medical Examination'!A:A,'Medical Examination'!G:G)</f>
        <v>1</v>
      </c>
      <c r="K915" s="33" t="str">
        <f>_xlfn.XLOOKUP(A:A,'Medical Examination'!A:A,'Medical Examination'!H:H)</f>
        <v>No</v>
      </c>
      <c r="L915" s="32" t="str">
        <f>_xlfn.XLOOKUP(A:A,'Medical Examination'!A:A,'Medical Examination'!I:I)</f>
        <v>Overweight</v>
      </c>
      <c r="M915" s="31" t="str">
        <f>_xlfn.XLOOKUP(A:A,'Medical Examination'!A:A,'Medical Examination'!J:J)</f>
        <v>Normal</v>
      </c>
      <c r="N915" s="34">
        <f>_xlfn.XLOOKUP(Healthcare!A:A,Table4_2[Customer ID],Table4_2[Date of Birth])</f>
        <v>23731</v>
      </c>
      <c r="O915" s="35">
        <f>_xlfn.XLOOKUP(A:A,Table4_2[Customer ID],Table4_2[Charges])</f>
        <v>11931.13</v>
      </c>
      <c r="P915" s="33" t="str">
        <f>_xlfn.XLOOKUP(A:A,Table4_2[Customer ID],Table4_2[Hospital tier])</f>
        <v>tier - 3</v>
      </c>
      <c r="Q915" s="33" t="str">
        <f>_xlfn.XLOOKUP(A:A,'Hospital details'!A:A,'Hospital details'!F:F)</f>
        <v>tier - 1</v>
      </c>
      <c r="R915" s="33" t="str">
        <f>_xlfn.XLOOKUP(Healthcare!A:A,'Hospital details'!A:A,'Hospital details'!G:G)</f>
        <v>R1019</v>
      </c>
      <c r="S915" s="36">
        <f>_xlfn.XLOOKUP(A:A,'Hospital details'!A:A,'Hospital details'!H:H)</f>
        <v>58</v>
      </c>
      <c r="T915" s="8"/>
    </row>
    <row r="916" spans="1:20" ht="18" x14ac:dyDescent="0.35">
      <c r="A916" s="37" t="s">
        <v>920</v>
      </c>
      <c r="B916" s="31" t="str" cm="1">
        <f t="array" ref="B916">_xlfn.XLOOKUP(_xlfn.SINGLE(A:A),'Customer Name'!A:A,Table14_3[[#All],[Title]])</f>
        <v>Mr</v>
      </c>
      <c r="C916" s="32" t="str" cm="1">
        <f t="array" ref="C916">_xlfn.XLOOKUP(_xlfn.SINGLE(A:A),'Customer Name'!A:A,Table14_3[[#All],[First Name]])</f>
        <v>Lawrence D</v>
      </c>
      <c r="D916" s="32" t="str" cm="1">
        <f t="array" ref="D916">_xlfn.XLOOKUP(_xlfn.SINGLE(A:A),'Customer Name'!A:A,Table14_3[[#All],[Last Name]])</f>
        <v>Chin</v>
      </c>
      <c r="E916" s="32">
        <f>_xlfn.XLOOKUP(A:A,'Medical Examination'!A:A,'Medical Examination'!B:B)</f>
        <v>26.8</v>
      </c>
      <c r="F916" s="32">
        <f>_xlfn.XLOOKUP(A:A,'Medical Examination'!A:A,'Medical Examination'!C:C)</f>
        <v>5.68</v>
      </c>
      <c r="G916" s="33" t="str">
        <f>_xlfn.XLOOKUP(A:A,'Medical Examination'!A:A,'Medical Examination'!D:D)</f>
        <v>yes</v>
      </c>
      <c r="H916" s="33" t="str">
        <f>_xlfn.XLOOKUP(A:A,'Medical Examination'!A:A,'Medical Examination'!E:E)</f>
        <v>No</v>
      </c>
      <c r="I916" s="33" t="str">
        <f>_xlfn.XLOOKUP(A:A,'Medical Examination'!A:A,'Medical Examination'!F:F)</f>
        <v>No</v>
      </c>
      <c r="J916" s="33">
        <f>_xlfn.XLOOKUP(A:A,'Medical Examination'!A:A,'Medical Examination'!G:G)</f>
        <v>1</v>
      </c>
      <c r="K916" s="33" t="str">
        <f>_xlfn.XLOOKUP(A:A,'Medical Examination'!A:A,'Medical Examination'!H:H)</f>
        <v>No</v>
      </c>
      <c r="L916" s="32" t="str">
        <f>_xlfn.XLOOKUP(A:A,'Medical Examination'!A:A,'Medical Examination'!I:I)</f>
        <v>Overweight</v>
      </c>
      <c r="M916" s="31" t="str">
        <f>_xlfn.XLOOKUP(A:A,'Medical Examination'!A:A,'Medical Examination'!J:J)</f>
        <v>Normal</v>
      </c>
      <c r="N916" s="34">
        <f>_xlfn.XLOOKUP(Healthcare!A:A,Table4_2[Customer ID],Table4_2[Date of Birth])</f>
        <v>23700</v>
      </c>
      <c r="O916" s="35">
        <f>_xlfn.XLOOKUP(A:A,Table4_2[Customer ID],Table4_2[Charges])</f>
        <v>11918.2</v>
      </c>
      <c r="P916" s="33" t="str">
        <f>_xlfn.XLOOKUP(A:A,Table4_2[Customer ID],Table4_2[Hospital tier])</f>
        <v>tier - 3</v>
      </c>
      <c r="Q916" s="33" t="str">
        <f>_xlfn.XLOOKUP(A:A,'Hospital details'!A:A,'Hospital details'!F:F)</f>
        <v>tier - 1</v>
      </c>
      <c r="R916" s="33" t="str">
        <f>_xlfn.XLOOKUP(Healthcare!A:A,'Hospital details'!A:A,'Hospital details'!G:G)</f>
        <v>R1021</v>
      </c>
      <c r="S916" s="36">
        <f>_xlfn.XLOOKUP(A:A,'Hospital details'!A:A,'Hospital details'!H:H)</f>
        <v>58</v>
      </c>
      <c r="T916" s="8"/>
    </row>
    <row r="917" spans="1:20" ht="18" x14ac:dyDescent="0.35">
      <c r="A917" s="37" t="s">
        <v>921</v>
      </c>
      <c r="B917" s="31" t="str" cm="1">
        <f t="array" ref="B917">_xlfn.XLOOKUP(_xlfn.SINGLE(A:A),'Customer Name'!A:A,Table14_3[[#All],[Title]])</f>
        <v>Mr</v>
      </c>
      <c r="C917" s="32" t="str" cm="1">
        <f t="array" ref="C917">_xlfn.XLOOKUP(_xlfn.SINGLE(A:A),'Customer Name'!A:A,Table14_3[[#All],[First Name]])</f>
        <v>Malcolm</v>
      </c>
      <c r="D917" s="32" t="str" cm="1">
        <f t="array" ref="D917">_xlfn.XLOOKUP(_xlfn.SINGLE(A:A),'Customer Name'!A:A,Table14_3[[#All],[Last Name]])</f>
        <v>White</v>
      </c>
      <c r="E917" s="32">
        <f>_xlfn.XLOOKUP(A:A,'Medical Examination'!A:A,'Medical Examination'!B:B)</f>
        <v>21.78</v>
      </c>
      <c r="F917" s="32">
        <f>_xlfn.XLOOKUP(A:A,'Medical Examination'!A:A,'Medical Examination'!C:C)</f>
        <v>5.3</v>
      </c>
      <c r="G917" s="33" t="str">
        <f>_xlfn.XLOOKUP(A:A,'Medical Examination'!A:A,'Medical Examination'!D:D)</f>
        <v>No</v>
      </c>
      <c r="H917" s="33" t="str">
        <f>_xlfn.XLOOKUP(A:A,'Medical Examination'!A:A,'Medical Examination'!E:E)</f>
        <v>yes</v>
      </c>
      <c r="I917" s="33" t="str">
        <f>_xlfn.XLOOKUP(A:A,'Medical Examination'!A:A,'Medical Examination'!F:F)</f>
        <v>No</v>
      </c>
      <c r="J917" s="33">
        <f>_xlfn.XLOOKUP(A:A,'Medical Examination'!A:A,'Medical Examination'!G:G)</f>
        <v>1</v>
      </c>
      <c r="K917" s="33" t="str">
        <f>_xlfn.XLOOKUP(A:A,'Medical Examination'!A:A,'Medical Examination'!H:H)</f>
        <v>No</v>
      </c>
      <c r="L917" s="32" t="str">
        <f>_xlfn.XLOOKUP(A:A,'Medical Examination'!A:A,'Medical Examination'!I:I)</f>
        <v>Normal Weight</v>
      </c>
      <c r="M917" s="31" t="str">
        <f>_xlfn.XLOOKUP(A:A,'Medical Examination'!A:A,'Medical Examination'!J:J)</f>
        <v>Normal</v>
      </c>
      <c r="N917" s="34">
        <f>_xlfn.XLOOKUP(Healthcare!A:A,Table4_2[Customer ID],Table4_2[Date of Birth])</f>
        <v>38140</v>
      </c>
      <c r="O917" s="35">
        <f>_xlfn.XLOOKUP(A:A,Table4_2[Customer ID],Table4_2[Charges])</f>
        <v>11884.05</v>
      </c>
      <c r="P917" s="33" t="str">
        <f>_xlfn.XLOOKUP(A:A,Table4_2[Customer ID],Table4_2[Hospital tier])</f>
        <v>tier - 3</v>
      </c>
      <c r="Q917" s="33" t="str">
        <f>_xlfn.XLOOKUP(A:A,'Hospital details'!A:A,'Hospital details'!F:F)</f>
        <v>tier - 3</v>
      </c>
      <c r="R917" s="33" t="str">
        <f>_xlfn.XLOOKUP(Healthcare!A:A,'Hospital details'!A:A,'Hospital details'!G:G)</f>
        <v>R1013</v>
      </c>
      <c r="S917" s="36">
        <f>_xlfn.XLOOKUP(A:A,'Hospital details'!A:A,'Hospital details'!H:H)</f>
        <v>19</v>
      </c>
      <c r="T917" s="8"/>
    </row>
    <row r="918" spans="1:20" ht="18" x14ac:dyDescent="0.35">
      <c r="A918" s="37" t="s">
        <v>922</v>
      </c>
      <c r="B918" s="31" t="str" cm="1">
        <f t="array" ref="B918">_xlfn.XLOOKUP(_xlfn.SINGLE(A:A),'Customer Name'!A:A,Table14_3[[#All],[Title]])</f>
        <v>Ms</v>
      </c>
      <c r="C918" s="32" t="str" cm="1">
        <f t="array" ref="C918">_xlfn.XLOOKUP(_xlfn.SINGLE(A:A),'Customer Name'!A:A,Table14_3[[#All],[First Name]])</f>
        <v>Anna E</v>
      </c>
      <c r="D918" s="32" t="str" cm="1">
        <f t="array" ref="D918">_xlfn.XLOOKUP(_xlfn.SINGLE(A:A),'Customer Name'!A:A,Table14_3[[#All],[Last Name]])</f>
        <v>Savage</v>
      </c>
      <c r="E918" s="32">
        <f>_xlfn.XLOOKUP(A:A,'Medical Examination'!A:A,'Medical Examination'!B:B)</f>
        <v>30.14</v>
      </c>
      <c r="F918" s="32">
        <f>_xlfn.XLOOKUP(A:A,'Medical Examination'!A:A,'Medical Examination'!C:C)</f>
        <v>9.4499999999999993</v>
      </c>
      <c r="G918" s="33" t="str">
        <f>_xlfn.XLOOKUP(A:A,'Medical Examination'!A:A,'Medical Examination'!D:D)</f>
        <v>yes</v>
      </c>
      <c r="H918" s="33" t="str">
        <f>_xlfn.XLOOKUP(A:A,'Medical Examination'!A:A,'Medical Examination'!E:E)</f>
        <v>No</v>
      </c>
      <c r="I918" s="33" t="str">
        <f>_xlfn.XLOOKUP(A:A,'Medical Examination'!A:A,'Medical Examination'!F:F)</f>
        <v>No</v>
      </c>
      <c r="J918" s="33">
        <f>_xlfn.XLOOKUP(A:A,'Medical Examination'!A:A,'Medical Examination'!G:G)</f>
        <v>0</v>
      </c>
      <c r="K918" s="33" t="str">
        <f>_xlfn.XLOOKUP(A:A,'Medical Examination'!A:A,'Medical Examination'!H:H)</f>
        <v>No</v>
      </c>
      <c r="L918" s="32" t="str">
        <f>_xlfn.XLOOKUP(A:A,'Medical Examination'!A:A,'Medical Examination'!I:I)</f>
        <v>Obesity</v>
      </c>
      <c r="M918" s="31" t="str">
        <f>_xlfn.XLOOKUP(A:A,'Medical Examination'!A:A,'Medical Examination'!J:J)</f>
        <v>Diabetic</v>
      </c>
      <c r="N918" s="34">
        <f>_xlfn.XLOOKUP(Healthcare!A:A,Table4_2[Customer ID],Table4_2[Date of Birth])</f>
        <v>24774</v>
      </c>
      <c r="O918" s="35">
        <f>_xlfn.XLOOKUP(A:A,Table4_2[Customer ID],Table4_2[Charges])</f>
        <v>11881.97</v>
      </c>
      <c r="P918" s="33" t="str">
        <f>_xlfn.XLOOKUP(A:A,Table4_2[Customer ID],Table4_2[Hospital tier])</f>
        <v>tier - 3</v>
      </c>
      <c r="Q918" s="33" t="str">
        <f>_xlfn.XLOOKUP(A:A,'Hospital details'!A:A,'Hospital details'!F:F)</f>
        <v>tier - 1</v>
      </c>
      <c r="R918" s="33" t="str">
        <f>_xlfn.XLOOKUP(Healthcare!A:A,'Hospital details'!A:A,'Hospital details'!G:G)</f>
        <v>R1013</v>
      </c>
      <c r="S918" s="36">
        <f>_xlfn.XLOOKUP(A:A,'Hospital details'!A:A,'Hospital details'!H:H)</f>
        <v>55</v>
      </c>
      <c r="T918" s="8"/>
    </row>
    <row r="919" spans="1:20" ht="18" x14ac:dyDescent="0.35">
      <c r="A919" s="37" t="s">
        <v>923</v>
      </c>
      <c r="B919" s="31" t="str" cm="1">
        <f t="array" ref="B919">_xlfn.XLOOKUP(_xlfn.SINGLE(A:A),'Customer Name'!A:A,Table14_3[[#All],[Title]])</f>
        <v>Mr</v>
      </c>
      <c r="C919" s="32" t="str" cm="1">
        <f t="array" ref="C919">_xlfn.XLOOKUP(_xlfn.SINGLE(A:A),'Customer Name'!A:A,Table14_3[[#All],[First Name]])</f>
        <v>Jenny</v>
      </c>
      <c r="D919" s="32" t="str" cm="1">
        <f t="array" ref="D919">_xlfn.XLOOKUP(_xlfn.SINGLE(A:A),'Customer Name'!A:A,Table14_3[[#All],[Last Name]])</f>
        <v>Hitchings</v>
      </c>
      <c r="E919" s="32">
        <f>_xlfn.XLOOKUP(A:A,'Medical Examination'!A:A,'Medical Examination'!B:B)</f>
        <v>29.7</v>
      </c>
      <c r="F919" s="32">
        <f>_xlfn.XLOOKUP(A:A,'Medical Examination'!A:A,'Medical Examination'!C:C)</f>
        <v>6.79</v>
      </c>
      <c r="G919" s="33" t="str">
        <f>_xlfn.XLOOKUP(A:A,'Medical Examination'!A:A,'Medical Examination'!D:D)</f>
        <v>yes</v>
      </c>
      <c r="H919" s="33" t="str">
        <f>_xlfn.XLOOKUP(A:A,'Medical Examination'!A:A,'Medical Examination'!E:E)</f>
        <v>No</v>
      </c>
      <c r="I919" s="33" t="str">
        <f>_xlfn.XLOOKUP(A:A,'Medical Examination'!A:A,'Medical Examination'!F:F)</f>
        <v>No</v>
      </c>
      <c r="J919" s="33">
        <f>_xlfn.XLOOKUP(A:A,'Medical Examination'!A:A,'Medical Examination'!G:G)</f>
        <v>0</v>
      </c>
      <c r="K919" s="33" t="str">
        <f>_xlfn.XLOOKUP(A:A,'Medical Examination'!A:A,'Medical Examination'!H:H)</f>
        <v>No</v>
      </c>
      <c r="L919" s="32" t="str">
        <f>_xlfn.XLOOKUP(A:A,'Medical Examination'!A:A,'Medical Examination'!I:I)</f>
        <v>Overweight</v>
      </c>
      <c r="M919" s="31" t="str">
        <f>_xlfn.XLOOKUP(A:A,'Medical Examination'!A:A,'Medical Examination'!J:J)</f>
        <v>Diabetic</v>
      </c>
      <c r="N919" s="34">
        <f>_xlfn.XLOOKUP(Healthcare!A:A,Table4_2[Customer ID],Table4_2[Date of Birth])</f>
        <v>24667</v>
      </c>
      <c r="O919" s="35">
        <f>_xlfn.XLOOKUP(A:A,Table4_2[Customer ID],Table4_2[Charges])</f>
        <v>11881.36</v>
      </c>
      <c r="P919" s="33" t="str">
        <f>_xlfn.XLOOKUP(A:A,Table4_2[Customer ID],Table4_2[Hospital tier])</f>
        <v>tier - 3</v>
      </c>
      <c r="Q919" s="33" t="str">
        <f>_xlfn.XLOOKUP(A:A,'Hospital details'!A:A,'Hospital details'!F:F)</f>
        <v>tier - 2</v>
      </c>
      <c r="R919" s="33" t="str">
        <f>_xlfn.XLOOKUP(Healthcare!A:A,'Hospital details'!A:A,'Hospital details'!G:G)</f>
        <v>R1011</v>
      </c>
      <c r="S919" s="36">
        <f>_xlfn.XLOOKUP(A:A,'Hospital details'!A:A,'Hospital details'!H:H)</f>
        <v>55</v>
      </c>
      <c r="T919" s="8"/>
    </row>
    <row r="920" spans="1:20" ht="18" x14ac:dyDescent="0.35">
      <c r="A920" s="37" t="s">
        <v>924</v>
      </c>
      <c r="B920" s="31" t="str" cm="1">
        <f t="array" ref="B920">_xlfn.XLOOKUP(_xlfn.SINGLE(A:A),'Customer Name'!A:A,Table14_3[[#All],[Title]])</f>
        <v>Mr</v>
      </c>
      <c r="C920" s="32" t="str" cm="1">
        <f t="array" ref="C920">_xlfn.XLOOKUP(_xlfn.SINGLE(A:A),'Customer Name'!A:A,Table14_3[[#All],[First Name]])</f>
        <v>Melissa L</v>
      </c>
      <c r="D920" s="32" t="str" cm="1">
        <f t="array" ref="D920">_xlfn.XLOOKUP(_xlfn.SINGLE(A:A),'Customer Name'!A:A,Table14_3[[#All],[Last Name]])</f>
        <v>Truitt</v>
      </c>
      <c r="E920" s="32">
        <f>_xlfn.XLOOKUP(A:A,'Medical Examination'!A:A,'Medical Examination'!B:B)</f>
        <v>32.395000000000003</v>
      </c>
      <c r="F920" s="32">
        <f>_xlfn.XLOOKUP(A:A,'Medical Examination'!A:A,'Medical Examination'!C:C)</f>
        <v>11.1</v>
      </c>
      <c r="G920" s="33" t="str">
        <f>_xlfn.XLOOKUP(A:A,'Medical Examination'!A:A,'Medical Examination'!D:D)</f>
        <v>yes</v>
      </c>
      <c r="H920" s="33" t="str">
        <f>_xlfn.XLOOKUP(A:A,'Medical Examination'!A:A,'Medical Examination'!E:E)</f>
        <v>No</v>
      </c>
      <c r="I920" s="33" t="str">
        <f>_xlfn.XLOOKUP(A:A,'Medical Examination'!A:A,'Medical Examination'!F:F)</f>
        <v>No</v>
      </c>
      <c r="J920" s="33">
        <f>_xlfn.XLOOKUP(A:A,'Medical Examination'!A:A,'Medical Examination'!G:G)</f>
        <v>0</v>
      </c>
      <c r="K920" s="33" t="str">
        <f>_xlfn.XLOOKUP(A:A,'Medical Examination'!A:A,'Medical Examination'!H:H)</f>
        <v>No</v>
      </c>
      <c r="L920" s="32" t="str">
        <f>_xlfn.XLOOKUP(A:A,'Medical Examination'!A:A,'Medical Examination'!I:I)</f>
        <v>Obesity</v>
      </c>
      <c r="M920" s="31" t="str">
        <f>_xlfn.XLOOKUP(A:A,'Medical Examination'!A:A,'Medical Examination'!J:J)</f>
        <v>Diabetic</v>
      </c>
      <c r="N920" s="34">
        <f>_xlfn.XLOOKUP(Healthcare!A:A,Table4_2[Customer ID],Table4_2[Date of Birth])</f>
        <v>24708</v>
      </c>
      <c r="O920" s="35">
        <f>_xlfn.XLOOKUP(A:A,Table4_2[Customer ID],Table4_2[Charges])</f>
        <v>11879.1</v>
      </c>
      <c r="P920" s="33" t="str">
        <f>_xlfn.XLOOKUP(A:A,Table4_2[Customer ID],Table4_2[Hospital tier])</f>
        <v>tier - 3</v>
      </c>
      <c r="Q920" s="33" t="str">
        <f>_xlfn.XLOOKUP(A:A,'Hospital details'!A:A,'Hospital details'!F:F)</f>
        <v>tier - 3</v>
      </c>
      <c r="R920" s="33" t="str">
        <f>_xlfn.XLOOKUP(Healthcare!A:A,'Hospital details'!A:A,'Hospital details'!G:G)</f>
        <v>R1024</v>
      </c>
      <c r="S920" s="36">
        <f>_xlfn.XLOOKUP(A:A,'Hospital details'!A:A,'Hospital details'!H:H)</f>
        <v>55</v>
      </c>
      <c r="T920" s="8"/>
    </row>
    <row r="921" spans="1:20" ht="18" x14ac:dyDescent="0.35">
      <c r="A921" s="37" t="s">
        <v>925</v>
      </c>
      <c r="B921" s="31" t="str" cm="1">
        <f t="array" ref="B921">_xlfn.XLOOKUP(_xlfn.SINGLE(A:A),'Customer Name'!A:A,Table14_3[[#All],[Title]])</f>
        <v>Ms</v>
      </c>
      <c r="C921" s="32" t="str" cm="1">
        <f t="array" ref="C921">_xlfn.XLOOKUP(_xlfn.SINGLE(A:A),'Customer Name'!A:A,Table14_3[[#All],[First Name]])</f>
        <v>Chia J</v>
      </c>
      <c r="D921" s="32" t="str" cm="1">
        <f t="array" ref="D921">_xlfn.XLOOKUP(_xlfn.SINGLE(A:A),'Customer Name'!A:A,Table14_3[[#All],[Last Name]])</f>
        <v>Chang</v>
      </c>
      <c r="E921" s="32">
        <f>_xlfn.XLOOKUP(A:A,'Medical Examination'!A:A,'Medical Examination'!B:B)</f>
        <v>36.64</v>
      </c>
      <c r="F921" s="32">
        <f>_xlfn.XLOOKUP(A:A,'Medical Examination'!A:A,'Medical Examination'!C:C)</f>
        <v>7.26</v>
      </c>
      <c r="G921" s="33" t="str">
        <f>_xlfn.XLOOKUP(A:A,'Medical Examination'!A:A,'Medical Examination'!D:D)</f>
        <v>No</v>
      </c>
      <c r="H921" s="33" t="str">
        <f>_xlfn.XLOOKUP(A:A,'Medical Examination'!A:A,'Medical Examination'!E:E)</f>
        <v>No</v>
      </c>
      <c r="I921" s="33" t="str">
        <f>_xlfn.XLOOKUP(A:A,'Medical Examination'!A:A,'Medical Examination'!F:F)</f>
        <v>No</v>
      </c>
      <c r="J921" s="33">
        <f>_xlfn.XLOOKUP(A:A,'Medical Examination'!A:A,'Medical Examination'!G:G)</f>
        <v>0</v>
      </c>
      <c r="K921" s="33" t="str">
        <f>_xlfn.XLOOKUP(A:A,'Medical Examination'!A:A,'Medical Examination'!H:H)</f>
        <v>No</v>
      </c>
      <c r="L921" s="32" t="str">
        <f>_xlfn.XLOOKUP(A:A,'Medical Examination'!A:A,'Medical Examination'!I:I)</f>
        <v>Obesity</v>
      </c>
      <c r="M921" s="31" t="str">
        <f>_xlfn.XLOOKUP(A:A,'Medical Examination'!A:A,'Medical Examination'!J:J)</f>
        <v>Diabetic</v>
      </c>
      <c r="N921" s="34">
        <f>_xlfn.XLOOKUP(Healthcare!A:A,Table4_2[Customer ID],Table4_2[Date of Birth])</f>
        <v>27217</v>
      </c>
      <c r="O921" s="35">
        <f>_xlfn.XLOOKUP(A:A,Table4_2[Customer ID],Table4_2[Charges])</f>
        <v>11858.56</v>
      </c>
      <c r="P921" s="33" t="str">
        <f>_xlfn.XLOOKUP(A:A,Table4_2[Customer ID],Table4_2[Hospital tier])</f>
        <v>tier - 3</v>
      </c>
      <c r="Q921" s="33" t="str">
        <f>_xlfn.XLOOKUP(A:A,'Hospital details'!A:A,'Hospital details'!F:F)</f>
        <v>tier - 3</v>
      </c>
      <c r="R921" s="33" t="str">
        <f>_xlfn.XLOOKUP(Healthcare!A:A,'Hospital details'!A:A,'Hospital details'!G:G)</f>
        <v>R1011</v>
      </c>
      <c r="S921" s="36">
        <f>_xlfn.XLOOKUP(A:A,'Hospital details'!A:A,'Hospital details'!H:H)</f>
        <v>48</v>
      </c>
      <c r="T921" s="8"/>
    </row>
    <row r="922" spans="1:20" ht="18" x14ac:dyDescent="0.35">
      <c r="A922" s="37" t="s">
        <v>926</v>
      </c>
      <c r="B922" s="31" t="str" cm="1">
        <f t="array" ref="B922">_xlfn.XLOOKUP(_xlfn.SINGLE(A:A),'Customer Name'!A:A,Table14_3[[#All],[Title]])</f>
        <v>Ms</v>
      </c>
      <c r="C922" s="32" t="str" cm="1">
        <f t="array" ref="C922">_xlfn.XLOOKUP(_xlfn.SINGLE(A:A),'Customer Name'!A:A,Table14_3[[#All],[First Name]])</f>
        <v>Laura A</v>
      </c>
      <c r="D922" s="32" t="str" cm="1">
        <f t="array" ref="D922">_xlfn.XLOOKUP(_xlfn.SINGLE(A:A),'Customer Name'!A:A,Table14_3[[#All],[Last Name]])</f>
        <v>Frey</v>
      </c>
      <c r="E922" s="32">
        <f>_xlfn.XLOOKUP(A:A,'Medical Examination'!A:A,'Medical Examination'!B:B)</f>
        <v>39.049999999999997</v>
      </c>
      <c r="F922" s="32">
        <f>_xlfn.XLOOKUP(A:A,'Medical Examination'!A:A,'Medical Examination'!C:C)</f>
        <v>5.27</v>
      </c>
      <c r="G922" s="33" t="str">
        <f>_xlfn.XLOOKUP(A:A,'Medical Examination'!A:A,'Medical Examination'!D:D)</f>
        <v>yes</v>
      </c>
      <c r="H922" s="33" t="str">
        <f>_xlfn.XLOOKUP(A:A,'Medical Examination'!A:A,'Medical Examination'!E:E)</f>
        <v>No</v>
      </c>
      <c r="I922" s="33" t="str">
        <f>_xlfn.XLOOKUP(A:A,'Medical Examination'!A:A,'Medical Examination'!F:F)</f>
        <v>No</v>
      </c>
      <c r="J922" s="33">
        <f>_xlfn.XLOOKUP(A:A,'Medical Examination'!A:A,'Medical Examination'!G:G)</f>
        <v>1</v>
      </c>
      <c r="K922" s="33" t="str">
        <f>_xlfn.XLOOKUP(A:A,'Medical Examination'!A:A,'Medical Examination'!H:H)</f>
        <v>No</v>
      </c>
      <c r="L922" s="32" t="str">
        <f>_xlfn.XLOOKUP(A:A,'Medical Examination'!A:A,'Medical Examination'!I:I)</f>
        <v>Obesity</v>
      </c>
      <c r="M922" s="31" t="str">
        <f>_xlfn.XLOOKUP(A:A,'Medical Examination'!A:A,'Medical Examination'!J:J)</f>
        <v>Normal</v>
      </c>
      <c r="N922" s="34">
        <f>_xlfn.XLOOKUP(Healthcare!A:A,Table4_2[Customer ID],Table4_2[Date of Birth])</f>
        <v>23649</v>
      </c>
      <c r="O922" s="35">
        <f>_xlfn.XLOOKUP(A:A,Table4_2[Customer ID],Table4_2[Charges])</f>
        <v>11856.41</v>
      </c>
      <c r="P922" s="33" t="str">
        <f>_xlfn.XLOOKUP(A:A,Table4_2[Customer ID],Table4_2[Hospital tier])</f>
        <v>tier - 3</v>
      </c>
      <c r="Q922" s="33" t="str">
        <f>_xlfn.XLOOKUP(A:A,'Hospital details'!A:A,'Hospital details'!F:F)</f>
        <v>tier - 2</v>
      </c>
      <c r="R922" s="33" t="str">
        <f>_xlfn.XLOOKUP(Healthcare!A:A,'Hospital details'!A:A,'Hospital details'!G:G)</f>
        <v>R1013</v>
      </c>
      <c r="S922" s="36">
        <f>_xlfn.XLOOKUP(A:A,'Hospital details'!A:A,'Hospital details'!H:H)</f>
        <v>58</v>
      </c>
      <c r="T922" s="8"/>
    </row>
    <row r="923" spans="1:20" ht="18" x14ac:dyDescent="0.35">
      <c r="A923" s="37" t="s">
        <v>927</v>
      </c>
      <c r="B923" s="31" t="str" cm="1">
        <f t="array" ref="B923">_xlfn.XLOOKUP(_xlfn.SINGLE(A:A),'Customer Name'!A:A,Table14_3[[#All],[Title]])</f>
        <v>Mr</v>
      </c>
      <c r="C923" s="32" t="str" cm="1">
        <f t="array" ref="C923">_xlfn.XLOOKUP(_xlfn.SINGLE(A:A),'Customer Name'!A:A,Table14_3[[#All],[First Name]])</f>
        <v>Aditi</v>
      </c>
      <c r="D923" s="32" t="str" cm="1">
        <f t="array" ref="D923">_xlfn.XLOOKUP(_xlfn.SINGLE(A:A),'Customer Name'!A:A,Table14_3[[#All],[Last Name]])</f>
        <v>Krishna</v>
      </c>
      <c r="E923" s="32">
        <f>_xlfn.XLOOKUP(A:A,'Medical Examination'!A:A,'Medical Examination'!B:B)</f>
        <v>33.1</v>
      </c>
      <c r="F923" s="32">
        <f>_xlfn.XLOOKUP(A:A,'Medical Examination'!A:A,'Medical Examination'!C:C)</f>
        <v>5.46</v>
      </c>
      <c r="G923" s="33" t="str">
        <f>_xlfn.XLOOKUP(A:A,'Medical Examination'!A:A,'Medical Examination'!D:D)</f>
        <v>yes</v>
      </c>
      <c r="H923" s="33" t="str">
        <f>_xlfn.XLOOKUP(A:A,'Medical Examination'!A:A,'Medical Examination'!E:E)</f>
        <v>No</v>
      </c>
      <c r="I923" s="33" t="str">
        <f>_xlfn.XLOOKUP(A:A,'Medical Examination'!A:A,'Medical Examination'!F:F)</f>
        <v>No</v>
      </c>
      <c r="J923" s="33">
        <f>_xlfn.XLOOKUP(A:A,'Medical Examination'!A:A,'Medical Examination'!G:G)</f>
        <v>1</v>
      </c>
      <c r="K923" s="33" t="str">
        <f>_xlfn.XLOOKUP(A:A,'Medical Examination'!A:A,'Medical Examination'!H:H)</f>
        <v>No</v>
      </c>
      <c r="L923" s="32" t="str">
        <f>_xlfn.XLOOKUP(A:A,'Medical Examination'!A:A,'Medical Examination'!I:I)</f>
        <v>Obesity</v>
      </c>
      <c r="M923" s="31" t="str">
        <f>_xlfn.XLOOKUP(A:A,'Medical Examination'!A:A,'Medical Examination'!J:J)</f>
        <v>Normal</v>
      </c>
      <c r="N923" s="34">
        <f>_xlfn.XLOOKUP(Healthcare!A:A,Table4_2[Customer ID],Table4_2[Date of Birth])</f>
        <v>23555</v>
      </c>
      <c r="O923" s="35">
        <f>_xlfn.XLOOKUP(A:A,Table4_2[Customer ID],Table4_2[Charges])</f>
        <v>11848.14</v>
      </c>
      <c r="P923" s="33" t="str">
        <f>_xlfn.XLOOKUP(A:A,Table4_2[Customer ID],Table4_2[Hospital tier])</f>
        <v>tier - 3</v>
      </c>
      <c r="Q923" s="33" t="str">
        <f>_xlfn.XLOOKUP(A:A,'Hospital details'!A:A,'Hospital details'!F:F)</f>
        <v>tier - 2</v>
      </c>
      <c r="R923" s="33" t="str">
        <f>_xlfn.XLOOKUP(Healthcare!A:A,'Hospital details'!A:A,'Hospital details'!G:G)</f>
        <v>R1011</v>
      </c>
      <c r="S923" s="36">
        <f>_xlfn.XLOOKUP(A:A,'Hospital details'!A:A,'Hospital details'!H:H)</f>
        <v>58</v>
      </c>
      <c r="T923" s="8"/>
    </row>
    <row r="924" spans="1:20" ht="18" x14ac:dyDescent="0.35">
      <c r="A924" s="37" t="s">
        <v>928</v>
      </c>
      <c r="B924" s="31" t="str" cm="1">
        <f t="array" ref="B924">_xlfn.XLOOKUP(_xlfn.SINGLE(A:A),'Customer Name'!A:A,Table14_3[[#All],[Title]])</f>
        <v>Mr</v>
      </c>
      <c r="C924" s="32" t="str" cm="1">
        <f t="array" ref="C924">_xlfn.XLOOKUP(_xlfn.SINGLE(A:A),'Customer Name'!A:A,Table14_3[[#All],[First Name]])</f>
        <v>Leah A</v>
      </c>
      <c r="D924" s="32" t="str" cm="1">
        <f t="array" ref="D924">_xlfn.XLOOKUP(_xlfn.SINGLE(A:A),'Customer Name'!A:A,Table14_3[[#All],[Last Name]])</f>
        <v>Maher</v>
      </c>
      <c r="E924" s="32">
        <f>_xlfn.XLOOKUP(A:A,'Medical Examination'!A:A,'Medical Examination'!B:B)</f>
        <v>31.824999999999999</v>
      </c>
      <c r="F924" s="32">
        <f>_xlfn.XLOOKUP(A:A,'Medical Examination'!A:A,'Medical Examination'!C:C)</f>
        <v>8.1300000000000008</v>
      </c>
      <c r="G924" s="33" t="str">
        <f>_xlfn.XLOOKUP(A:A,'Medical Examination'!A:A,'Medical Examination'!D:D)</f>
        <v>No</v>
      </c>
      <c r="H924" s="33" t="str">
        <f>_xlfn.XLOOKUP(A:A,'Medical Examination'!A:A,'Medical Examination'!E:E)</f>
        <v>No</v>
      </c>
      <c r="I924" s="33" t="str">
        <f>_xlfn.XLOOKUP(A:A,'Medical Examination'!A:A,'Medical Examination'!F:F)</f>
        <v>No</v>
      </c>
      <c r="J924" s="33">
        <f>_xlfn.XLOOKUP(A:A,'Medical Examination'!A:A,'Medical Examination'!G:G)</f>
        <v>0</v>
      </c>
      <c r="K924" s="33" t="str">
        <f>_xlfn.XLOOKUP(A:A,'Medical Examination'!A:A,'Medical Examination'!H:H)</f>
        <v>No</v>
      </c>
      <c r="L924" s="32" t="str">
        <f>_xlfn.XLOOKUP(A:A,'Medical Examination'!A:A,'Medical Examination'!I:I)</f>
        <v>Obesity</v>
      </c>
      <c r="M924" s="31" t="str">
        <f>_xlfn.XLOOKUP(A:A,'Medical Examination'!A:A,'Medical Examination'!J:J)</f>
        <v>Diabetic</v>
      </c>
      <c r="N924" s="34">
        <f>_xlfn.XLOOKUP(Healthcare!A:A,Table4_2[Customer ID],Table4_2[Date of Birth])</f>
        <v>24056</v>
      </c>
      <c r="O924" s="35">
        <f>_xlfn.XLOOKUP(A:A,Table4_2[Customer ID],Table4_2[Charges])</f>
        <v>11842.62</v>
      </c>
      <c r="P924" s="33" t="str">
        <f>_xlfn.XLOOKUP(A:A,Table4_2[Customer ID],Table4_2[Hospital tier])</f>
        <v>tier - 3</v>
      </c>
      <c r="Q924" s="33" t="str">
        <f>_xlfn.XLOOKUP(A:A,'Hospital details'!A:A,'Hospital details'!F:F)</f>
        <v>tier - 3</v>
      </c>
      <c r="R924" s="33" t="str">
        <f>_xlfn.XLOOKUP(Healthcare!A:A,'Hospital details'!A:A,'Hospital details'!G:G)</f>
        <v>R1012</v>
      </c>
      <c r="S924" s="36">
        <f>_xlfn.XLOOKUP(A:A,'Hospital details'!A:A,'Hospital details'!H:H)</f>
        <v>57</v>
      </c>
      <c r="T924" s="8"/>
    </row>
    <row r="925" spans="1:20" ht="18" x14ac:dyDescent="0.35">
      <c r="A925" s="37" t="s">
        <v>929</v>
      </c>
      <c r="B925" s="31" t="str" cm="1">
        <f t="array" ref="B925">_xlfn.XLOOKUP(_xlfn.SINGLE(A:A),'Customer Name'!A:A,Table14_3[[#All],[Title]])</f>
        <v>Ms</v>
      </c>
      <c r="C925" s="32" t="str" cm="1">
        <f t="array" ref="C925">_xlfn.XLOOKUP(_xlfn.SINGLE(A:A),'Customer Name'!A:A,Table14_3[[#All],[First Name]])</f>
        <v>Marianne</v>
      </c>
      <c r="D925" s="32" t="str" cm="1">
        <f t="array" ref="D925">_xlfn.XLOOKUP(_xlfn.SINGLE(A:A),'Customer Name'!A:A,Table14_3[[#All],[Last Name]])</f>
        <v>Boivin</v>
      </c>
      <c r="E925" s="32">
        <f>_xlfn.XLOOKUP(A:A,'Medical Examination'!A:A,'Medical Examination'!B:B)</f>
        <v>29</v>
      </c>
      <c r="F925" s="32">
        <f>_xlfn.XLOOKUP(A:A,'Medical Examination'!A:A,'Medical Examination'!C:C)</f>
        <v>4.25</v>
      </c>
      <c r="G925" s="33" t="str">
        <f>_xlfn.XLOOKUP(A:A,'Medical Examination'!A:A,'Medical Examination'!D:D)</f>
        <v>yes</v>
      </c>
      <c r="H925" s="33" t="str">
        <f>_xlfn.XLOOKUP(A:A,'Medical Examination'!A:A,'Medical Examination'!E:E)</f>
        <v>No</v>
      </c>
      <c r="I925" s="33" t="str">
        <f>_xlfn.XLOOKUP(A:A,'Medical Examination'!A:A,'Medical Examination'!F:F)</f>
        <v>No</v>
      </c>
      <c r="J925" s="33">
        <f>_xlfn.XLOOKUP(A:A,'Medical Examination'!A:A,'Medical Examination'!G:G)</f>
        <v>1</v>
      </c>
      <c r="K925" s="33" t="str">
        <f>_xlfn.XLOOKUP(A:A,'Medical Examination'!A:A,'Medical Examination'!H:H)</f>
        <v>No</v>
      </c>
      <c r="L925" s="32" t="str">
        <f>_xlfn.XLOOKUP(A:A,'Medical Examination'!A:A,'Medical Examination'!I:I)</f>
        <v>Overweight</v>
      </c>
      <c r="M925" s="31" t="str">
        <f>_xlfn.XLOOKUP(A:A,'Medical Examination'!A:A,'Medical Examination'!J:J)</f>
        <v>Normal</v>
      </c>
      <c r="N925" s="34">
        <f>_xlfn.XLOOKUP(Healthcare!A:A,Table4_2[Customer ID],Table4_2[Date of Birth])</f>
        <v>23569</v>
      </c>
      <c r="O925" s="35">
        <f>_xlfn.XLOOKUP(A:A,Table4_2[Customer ID],Table4_2[Charges])</f>
        <v>11842.44</v>
      </c>
      <c r="P925" s="33" t="str">
        <f>_xlfn.XLOOKUP(A:A,Table4_2[Customer ID],Table4_2[Hospital tier])</f>
        <v>tier - 3</v>
      </c>
      <c r="Q925" s="33" t="str">
        <f>_xlfn.XLOOKUP(A:A,'Hospital details'!A:A,'Hospital details'!F:F)</f>
        <v>tier - 2</v>
      </c>
      <c r="R925" s="33" t="str">
        <f>_xlfn.XLOOKUP(Healthcare!A:A,'Hospital details'!A:A,'Hospital details'!G:G)</f>
        <v>R1011</v>
      </c>
      <c r="S925" s="36">
        <f>_xlfn.XLOOKUP(A:A,'Hospital details'!A:A,'Hospital details'!H:H)</f>
        <v>58</v>
      </c>
      <c r="T925" s="8"/>
    </row>
    <row r="926" spans="1:20" ht="18" x14ac:dyDescent="0.35">
      <c r="A926" s="37" t="s">
        <v>930</v>
      </c>
      <c r="B926" s="31" t="str" cm="1">
        <f t="array" ref="B926">_xlfn.XLOOKUP(_xlfn.SINGLE(A:A),'Customer Name'!A:A,Table14_3[[#All],[Title]])</f>
        <v>Mr</v>
      </c>
      <c r="C926" s="32" t="str" cm="1">
        <f t="array" ref="C926">_xlfn.XLOOKUP(_xlfn.SINGLE(A:A),'Customer Name'!A:A,Table14_3[[#All],[First Name]])</f>
        <v>Carla</v>
      </c>
      <c r="D926" s="32" t="str" cm="1">
        <f t="array" ref="D926">_xlfn.XLOOKUP(_xlfn.SINGLE(A:A),'Customer Name'!A:A,Table14_3[[#All],[Last Name]])</f>
        <v>Mcalister</v>
      </c>
      <c r="E926" s="32">
        <f>_xlfn.XLOOKUP(A:A,'Medical Examination'!A:A,'Medical Examination'!B:B)</f>
        <v>30.495000000000001</v>
      </c>
      <c r="F926" s="32">
        <f>_xlfn.XLOOKUP(A:A,'Medical Examination'!A:A,'Medical Examination'!C:C)</f>
        <v>8.68</v>
      </c>
      <c r="G926" s="33" t="str">
        <f>_xlfn.XLOOKUP(A:A,'Medical Examination'!A:A,'Medical Examination'!D:D)</f>
        <v>No</v>
      </c>
      <c r="H926" s="33" t="str">
        <f>_xlfn.XLOOKUP(A:A,'Medical Examination'!A:A,'Medical Examination'!E:E)</f>
        <v>No</v>
      </c>
      <c r="I926" s="33" t="str">
        <f>_xlfn.XLOOKUP(A:A,'Medical Examination'!A:A,'Medical Examination'!F:F)</f>
        <v>No</v>
      </c>
      <c r="J926" s="33">
        <f>_xlfn.XLOOKUP(A:A,'Medical Examination'!A:A,'Medical Examination'!G:G)</f>
        <v>0</v>
      </c>
      <c r="K926" s="33" t="str">
        <f>_xlfn.XLOOKUP(A:A,'Medical Examination'!A:A,'Medical Examination'!H:H)</f>
        <v>No</v>
      </c>
      <c r="L926" s="32" t="str">
        <f>_xlfn.XLOOKUP(A:A,'Medical Examination'!A:A,'Medical Examination'!I:I)</f>
        <v>Obesity</v>
      </c>
      <c r="M926" s="31" t="str">
        <f>_xlfn.XLOOKUP(A:A,'Medical Examination'!A:A,'Medical Examination'!J:J)</f>
        <v>Diabetic</v>
      </c>
      <c r="N926" s="34">
        <f>_xlfn.XLOOKUP(Healthcare!A:A,Table4_2[Customer ID],Table4_2[Date of Birth])</f>
        <v>24010</v>
      </c>
      <c r="O926" s="35">
        <f>_xlfn.XLOOKUP(A:A,Table4_2[Customer ID],Table4_2[Charges])</f>
        <v>11840.78</v>
      </c>
      <c r="P926" s="33" t="str">
        <f>_xlfn.XLOOKUP(A:A,Table4_2[Customer ID],Table4_2[Hospital tier])</f>
        <v>tier - 3</v>
      </c>
      <c r="Q926" s="33" t="str">
        <f>_xlfn.XLOOKUP(A:A,'Hospital details'!A:A,'Hospital details'!F:F)</f>
        <v>tier - 2</v>
      </c>
      <c r="R926" s="33" t="str">
        <f>_xlfn.XLOOKUP(Healthcare!A:A,'Hospital details'!A:A,'Hospital details'!G:G)</f>
        <v>R1012</v>
      </c>
      <c r="S926" s="36">
        <f>_xlfn.XLOOKUP(A:A,'Hospital details'!A:A,'Hospital details'!H:H)</f>
        <v>57</v>
      </c>
      <c r="T926" s="8"/>
    </row>
    <row r="927" spans="1:20" ht="18" x14ac:dyDescent="0.35">
      <c r="A927" s="37" t="s">
        <v>931</v>
      </c>
      <c r="B927" s="31" t="str" cm="1">
        <f t="array" ref="B927">_xlfn.XLOOKUP(_xlfn.SINGLE(A:A),'Customer Name'!A:A,Table14_3[[#All],[Title]])</f>
        <v>Mr</v>
      </c>
      <c r="C927" s="32" t="str" cm="1">
        <f t="array" ref="C927">_xlfn.XLOOKUP(_xlfn.SINGLE(A:A),'Customer Name'!A:A,Table14_3[[#All],[First Name]])</f>
        <v>Oksana</v>
      </c>
      <c r="D927" s="32" t="str" cm="1">
        <f t="array" ref="D927">_xlfn.XLOOKUP(_xlfn.SINGLE(A:A),'Customer Name'!A:A,Table14_3[[#All],[Last Name]])</f>
        <v>Akhmedova</v>
      </c>
      <c r="E927" s="32">
        <f>_xlfn.XLOOKUP(A:A,'Medical Examination'!A:A,'Medical Examination'!B:B)</f>
        <v>25.2</v>
      </c>
      <c r="F927" s="32">
        <f>_xlfn.XLOOKUP(A:A,'Medical Examination'!A:A,'Medical Examination'!C:C)</f>
        <v>6.25</v>
      </c>
      <c r="G927" s="33" t="str">
        <f>_xlfn.XLOOKUP(A:A,'Medical Examination'!A:A,'Medical Examination'!D:D)</f>
        <v>yes</v>
      </c>
      <c r="H927" s="33" t="str">
        <f>_xlfn.XLOOKUP(A:A,'Medical Examination'!A:A,'Medical Examination'!E:E)</f>
        <v>No</v>
      </c>
      <c r="I927" s="33" t="str">
        <f>_xlfn.XLOOKUP(A:A,'Medical Examination'!A:A,'Medical Examination'!F:F)</f>
        <v>No</v>
      </c>
      <c r="J927" s="33">
        <f>_xlfn.XLOOKUP(A:A,'Medical Examination'!A:A,'Medical Examination'!G:G)</f>
        <v>1</v>
      </c>
      <c r="K927" s="33" t="str">
        <f>_xlfn.XLOOKUP(A:A,'Medical Examination'!A:A,'Medical Examination'!H:H)</f>
        <v>No</v>
      </c>
      <c r="L927" s="32" t="str">
        <f>_xlfn.XLOOKUP(A:A,'Medical Examination'!A:A,'Medical Examination'!I:I)</f>
        <v>Overweight</v>
      </c>
      <c r="M927" s="31" t="str">
        <f>_xlfn.XLOOKUP(A:A,'Medical Examination'!A:A,'Medical Examination'!J:J)</f>
        <v>Prediabetic</v>
      </c>
      <c r="N927" s="34">
        <f>_xlfn.XLOOKUP(Healthcare!A:A,Table4_2[Customer ID],Table4_2[Date of Birth])</f>
        <v>23631</v>
      </c>
      <c r="O927" s="35">
        <f>_xlfn.XLOOKUP(A:A,Table4_2[Customer ID],Table4_2[Charges])</f>
        <v>11837.16</v>
      </c>
      <c r="P927" s="33" t="str">
        <f>_xlfn.XLOOKUP(A:A,Table4_2[Customer ID],Table4_2[Hospital tier])</f>
        <v>tier - 3</v>
      </c>
      <c r="Q927" s="33" t="str">
        <f>_xlfn.XLOOKUP(A:A,'Hospital details'!A:A,'Hospital details'!F:F)</f>
        <v>tier - 3</v>
      </c>
      <c r="R927" s="33" t="str">
        <f>_xlfn.XLOOKUP(Healthcare!A:A,'Hospital details'!A:A,'Hospital details'!G:G)</f>
        <v>R1011</v>
      </c>
      <c r="S927" s="36">
        <f>_xlfn.XLOOKUP(A:A,'Hospital details'!A:A,'Hospital details'!H:H)</f>
        <v>58</v>
      </c>
      <c r="T927" s="8"/>
    </row>
    <row r="928" spans="1:20" ht="18" x14ac:dyDescent="0.35">
      <c r="A928" s="37" t="s">
        <v>932</v>
      </c>
      <c r="B928" s="31" t="str" cm="1">
        <f t="array" ref="B928">_xlfn.XLOOKUP(_xlfn.SINGLE(A:A),'Customer Name'!A:A,Table14_3[[#All],[Title]])</f>
        <v>Ms</v>
      </c>
      <c r="C928" s="32" t="str" cm="1">
        <f t="array" ref="C928">_xlfn.XLOOKUP(_xlfn.SINGLE(A:A),'Customer Name'!A:A,Table14_3[[#All],[First Name]])</f>
        <v>Rebecca B</v>
      </c>
      <c r="D928" s="32" t="str" cm="1">
        <f t="array" ref="D928">_xlfn.XLOOKUP(_xlfn.SINGLE(A:A),'Customer Name'!A:A,Table14_3[[#All],[Last Name]])</f>
        <v>Tucker</v>
      </c>
      <c r="E928" s="32">
        <f>_xlfn.XLOOKUP(A:A,'Medical Examination'!A:A,'Medical Examination'!B:B)</f>
        <v>22.77</v>
      </c>
      <c r="F928" s="32">
        <f>_xlfn.XLOOKUP(A:A,'Medical Examination'!A:A,'Medical Examination'!C:C)</f>
        <v>4.47</v>
      </c>
      <c r="G928" s="33" t="str">
        <f>_xlfn.XLOOKUP(A:A,'Medical Examination'!A:A,'Medical Examination'!D:D)</f>
        <v>yes</v>
      </c>
      <c r="H928" s="33" t="str">
        <f>_xlfn.XLOOKUP(A:A,'Medical Examination'!A:A,'Medical Examination'!E:E)</f>
        <v>No</v>
      </c>
      <c r="I928" s="33" t="str">
        <f>_xlfn.XLOOKUP(A:A,'Medical Examination'!A:A,'Medical Examination'!F:F)</f>
        <v>No</v>
      </c>
      <c r="J928" s="33">
        <f>_xlfn.XLOOKUP(A:A,'Medical Examination'!A:A,'Medical Examination'!G:G)</f>
        <v>1</v>
      </c>
      <c r="K928" s="33" t="str">
        <f>_xlfn.XLOOKUP(A:A,'Medical Examination'!A:A,'Medical Examination'!H:H)</f>
        <v>No</v>
      </c>
      <c r="L928" s="32" t="str">
        <f>_xlfn.XLOOKUP(A:A,'Medical Examination'!A:A,'Medical Examination'!I:I)</f>
        <v>Normal Weight</v>
      </c>
      <c r="M928" s="31" t="str">
        <f>_xlfn.XLOOKUP(A:A,'Medical Examination'!A:A,'Medical Examination'!J:J)</f>
        <v>Normal</v>
      </c>
      <c r="N928" s="34">
        <f>_xlfn.XLOOKUP(Healthcare!A:A,Table4_2[Customer ID],Table4_2[Date of Birth])</f>
        <v>23555</v>
      </c>
      <c r="O928" s="35">
        <f>_xlfn.XLOOKUP(A:A,Table4_2[Customer ID],Table4_2[Charges])</f>
        <v>11833.78</v>
      </c>
      <c r="P928" s="33" t="str">
        <f>_xlfn.XLOOKUP(A:A,Table4_2[Customer ID],Table4_2[Hospital tier])</f>
        <v>tier - 3</v>
      </c>
      <c r="Q928" s="33" t="str">
        <f>_xlfn.XLOOKUP(A:A,'Hospital details'!A:A,'Hospital details'!F:F)</f>
        <v>tier - 3</v>
      </c>
      <c r="R928" s="33" t="str">
        <f>_xlfn.XLOOKUP(Healthcare!A:A,'Hospital details'!A:A,'Hospital details'!G:G)</f>
        <v>R1013</v>
      </c>
      <c r="S928" s="36">
        <f>_xlfn.XLOOKUP(A:A,'Hospital details'!A:A,'Hospital details'!H:H)</f>
        <v>58</v>
      </c>
      <c r="T928" s="8"/>
    </row>
    <row r="929" spans="1:20" ht="18" x14ac:dyDescent="0.35">
      <c r="A929" s="37" t="s">
        <v>933</v>
      </c>
      <c r="B929" s="31" t="str" cm="1">
        <f t="array" ref="B929">_xlfn.XLOOKUP(_xlfn.SINGLE(A:A),'Customer Name'!A:A,Table14_3[[#All],[Title]])</f>
        <v>Mr</v>
      </c>
      <c r="C929" s="32" t="str" cm="1">
        <f t="array" ref="C929">_xlfn.XLOOKUP(_xlfn.SINGLE(A:A),'Customer Name'!A:A,Table14_3[[#All],[First Name]])</f>
        <v>Maria A</v>
      </c>
      <c r="D929" s="32" t="str" cm="1">
        <f t="array" ref="D929">_xlfn.XLOOKUP(_xlfn.SINGLE(A:A),'Customer Name'!A:A,Table14_3[[#All],[Last Name]])</f>
        <v>Gramelspacher</v>
      </c>
      <c r="E929" s="32">
        <f>_xlfn.XLOOKUP(A:A,'Medical Examination'!A:A,'Medical Examination'!B:B)</f>
        <v>23.18</v>
      </c>
      <c r="F929" s="32">
        <f>_xlfn.XLOOKUP(A:A,'Medical Examination'!A:A,'Medical Examination'!C:C)</f>
        <v>8.31</v>
      </c>
      <c r="G929" s="33" t="str">
        <f>_xlfn.XLOOKUP(A:A,'Medical Examination'!A:A,'Medical Examination'!D:D)</f>
        <v>No</v>
      </c>
      <c r="H929" s="33" t="str">
        <f>_xlfn.XLOOKUP(A:A,'Medical Examination'!A:A,'Medical Examination'!E:E)</f>
        <v>No</v>
      </c>
      <c r="I929" s="33" t="str">
        <f>_xlfn.XLOOKUP(A:A,'Medical Examination'!A:A,'Medical Examination'!F:F)</f>
        <v>No</v>
      </c>
      <c r="J929" s="33">
        <f>_xlfn.XLOOKUP(A:A,'Medical Examination'!A:A,'Medical Examination'!G:G)</f>
        <v>0</v>
      </c>
      <c r="K929" s="33" t="str">
        <f>_xlfn.XLOOKUP(A:A,'Medical Examination'!A:A,'Medical Examination'!H:H)</f>
        <v>No</v>
      </c>
      <c r="L929" s="32" t="str">
        <f>_xlfn.XLOOKUP(A:A,'Medical Examination'!A:A,'Medical Examination'!I:I)</f>
        <v>Normal Weight</v>
      </c>
      <c r="M929" s="31" t="str">
        <f>_xlfn.XLOOKUP(A:A,'Medical Examination'!A:A,'Medical Examination'!J:J)</f>
        <v>Diabetic</v>
      </c>
      <c r="N929" s="34">
        <f>_xlfn.XLOOKUP(Healthcare!A:A,Table4_2[Customer ID],Table4_2[Date of Birth])</f>
        <v>24018</v>
      </c>
      <c r="O929" s="35">
        <f>_xlfn.XLOOKUP(A:A,Table4_2[Customer ID],Table4_2[Charges])</f>
        <v>11830.61</v>
      </c>
      <c r="P929" s="33" t="str">
        <f>_xlfn.XLOOKUP(A:A,Table4_2[Customer ID],Table4_2[Hospital tier])</f>
        <v>tier - 3</v>
      </c>
      <c r="Q929" s="33" t="str">
        <f>_xlfn.XLOOKUP(A:A,'Hospital details'!A:A,'Hospital details'!F:F)</f>
        <v>tier - 1</v>
      </c>
      <c r="R929" s="33" t="str">
        <f>_xlfn.XLOOKUP(Healthcare!A:A,'Hospital details'!A:A,'Hospital details'!G:G)</f>
        <v>R1012</v>
      </c>
      <c r="S929" s="36">
        <f>_xlfn.XLOOKUP(A:A,'Hospital details'!A:A,'Hospital details'!H:H)</f>
        <v>57</v>
      </c>
      <c r="T929" s="8"/>
    </row>
    <row r="930" spans="1:20" ht="18" x14ac:dyDescent="0.35">
      <c r="A930" s="37" t="s">
        <v>934</v>
      </c>
      <c r="B930" s="31" t="str" cm="1">
        <f t="array" ref="B930">_xlfn.XLOOKUP(_xlfn.SINGLE(A:A),'Customer Name'!A:A,Table14_3[[#All],[Title]])</f>
        <v>Mr</v>
      </c>
      <c r="C930" s="32" t="str" cm="1">
        <f t="array" ref="C930">_xlfn.XLOOKUP(_xlfn.SINGLE(A:A),'Customer Name'!A:A,Table14_3[[#All],[First Name]])</f>
        <v>Lisa M</v>
      </c>
      <c r="D930" s="32" t="str" cm="1">
        <f t="array" ref="D930">_xlfn.XLOOKUP(_xlfn.SINGLE(A:A),'Customer Name'!A:A,Table14_3[[#All],[Last Name]])</f>
        <v>Goldsmith</v>
      </c>
      <c r="E930" s="32">
        <f>_xlfn.XLOOKUP(A:A,'Medical Examination'!A:A,'Medical Examination'!B:B)</f>
        <v>35.409999999999997</v>
      </c>
      <c r="F930" s="32">
        <f>_xlfn.XLOOKUP(A:A,'Medical Examination'!A:A,'Medical Examination'!C:C)</f>
        <v>5.68</v>
      </c>
      <c r="G930" s="33" t="str">
        <f>_xlfn.XLOOKUP(A:A,'Medical Examination'!A:A,'Medical Examination'!D:D)</f>
        <v>No</v>
      </c>
      <c r="H930" s="33" t="str">
        <f>_xlfn.XLOOKUP(A:A,'Medical Examination'!A:A,'Medical Examination'!E:E)</f>
        <v>No</v>
      </c>
      <c r="I930" s="33" t="str">
        <f>_xlfn.XLOOKUP(A:A,'Medical Examination'!A:A,'Medical Examination'!F:F)</f>
        <v>No</v>
      </c>
      <c r="J930" s="33">
        <f>_xlfn.XLOOKUP(A:A,'Medical Examination'!A:A,'Medical Examination'!G:G)</f>
        <v>0</v>
      </c>
      <c r="K930" s="33" t="str">
        <f>_xlfn.XLOOKUP(A:A,'Medical Examination'!A:A,'Medical Examination'!H:H)</f>
        <v>No</v>
      </c>
      <c r="L930" s="32" t="str">
        <f>_xlfn.XLOOKUP(A:A,'Medical Examination'!A:A,'Medical Examination'!I:I)</f>
        <v>Obesity</v>
      </c>
      <c r="M930" s="31" t="str">
        <f>_xlfn.XLOOKUP(A:A,'Medical Examination'!A:A,'Medical Examination'!J:J)</f>
        <v>Normal</v>
      </c>
      <c r="N930" s="34">
        <f>_xlfn.XLOOKUP(Healthcare!A:A,Table4_2[Customer ID],Table4_2[Date of Birth])</f>
        <v>30275</v>
      </c>
      <c r="O930" s="35">
        <f>_xlfn.XLOOKUP(A:A,Table4_2[Customer ID],Table4_2[Charges])</f>
        <v>11773.06</v>
      </c>
      <c r="P930" s="33" t="str">
        <f>_xlfn.XLOOKUP(A:A,Table4_2[Customer ID],Table4_2[Hospital tier])</f>
        <v>tier - 3</v>
      </c>
      <c r="Q930" s="33" t="str">
        <f>_xlfn.XLOOKUP(A:A,'Hospital details'!A:A,'Hospital details'!F:F)</f>
        <v>tier - 3</v>
      </c>
      <c r="R930" s="33" t="str">
        <f>_xlfn.XLOOKUP(Healthcare!A:A,'Hospital details'!A:A,'Hospital details'!G:G)</f>
        <v>R1026</v>
      </c>
      <c r="S930" s="36">
        <f>_xlfn.XLOOKUP(A:A,'Hospital details'!A:A,'Hospital details'!H:H)</f>
        <v>40</v>
      </c>
      <c r="T930" s="8"/>
    </row>
    <row r="931" spans="1:20" ht="18" x14ac:dyDescent="0.35">
      <c r="A931" s="37" t="s">
        <v>935</v>
      </c>
      <c r="B931" s="31" t="str" cm="1">
        <f t="array" ref="B931">_xlfn.XLOOKUP(_xlfn.SINGLE(A:A),'Customer Name'!A:A,Table14_3[[#All],[Title]])</f>
        <v>Ms</v>
      </c>
      <c r="C931" s="32" t="str" cm="1">
        <f t="array" ref="C931">_xlfn.XLOOKUP(_xlfn.SINGLE(A:A),'Customer Name'!A:A,Table14_3[[#All],[First Name]])</f>
        <v>Steve Jr</v>
      </c>
      <c r="D931" s="32" t="str" cm="1">
        <f t="array" ref="D931">_xlfn.XLOOKUP(_xlfn.SINGLE(A:A),'Customer Name'!A:A,Table14_3[[#All],[Last Name]])</f>
        <v>Tranter</v>
      </c>
      <c r="E931" s="32">
        <f>_xlfn.XLOOKUP(A:A,'Medical Examination'!A:A,'Medical Examination'!B:B)</f>
        <v>32.11</v>
      </c>
      <c r="F931" s="32">
        <f>_xlfn.XLOOKUP(A:A,'Medical Examination'!A:A,'Medical Examination'!C:C)</f>
        <v>4.75</v>
      </c>
      <c r="G931" s="33" t="str">
        <f>_xlfn.XLOOKUP(A:A,'Medical Examination'!A:A,'Medical Examination'!D:D)</f>
        <v>yes</v>
      </c>
      <c r="H931" s="33" t="str">
        <f>_xlfn.XLOOKUP(A:A,'Medical Examination'!A:A,'Medical Examination'!E:E)</f>
        <v>No</v>
      </c>
      <c r="I931" s="33" t="str">
        <f>_xlfn.XLOOKUP(A:A,'Medical Examination'!A:A,'Medical Examination'!F:F)</f>
        <v>No</v>
      </c>
      <c r="J931" s="33">
        <f>_xlfn.XLOOKUP(A:A,'Medical Examination'!A:A,'Medical Examination'!G:G)</f>
        <v>2</v>
      </c>
      <c r="K931" s="33" t="str">
        <f>_xlfn.XLOOKUP(A:A,'Medical Examination'!A:A,'Medical Examination'!H:H)</f>
        <v>No</v>
      </c>
      <c r="L931" s="32" t="str">
        <f>_xlfn.XLOOKUP(A:A,'Medical Examination'!A:A,'Medical Examination'!I:I)</f>
        <v>Obesity</v>
      </c>
      <c r="M931" s="31" t="str">
        <f>_xlfn.XLOOKUP(A:A,'Medical Examination'!A:A,'Medical Examination'!J:J)</f>
        <v>Normal</v>
      </c>
      <c r="N931" s="34">
        <f>_xlfn.XLOOKUP(Healthcare!A:A,Table4_2[Customer ID],Table4_2[Date of Birth])</f>
        <v>24313</v>
      </c>
      <c r="O931" s="35">
        <f>_xlfn.XLOOKUP(A:A,Table4_2[Customer ID],Table4_2[Charges])</f>
        <v>11763</v>
      </c>
      <c r="P931" s="33" t="str">
        <f>_xlfn.XLOOKUP(A:A,Table4_2[Customer ID],Table4_2[Hospital tier])</f>
        <v>tier - 3</v>
      </c>
      <c r="Q931" s="33" t="str">
        <f>_xlfn.XLOOKUP(A:A,'Hospital details'!A:A,'Hospital details'!F:F)</f>
        <v>tier - 3</v>
      </c>
      <c r="R931" s="33" t="str">
        <f>_xlfn.XLOOKUP(Healthcare!A:A,'Hospital details'!A:A,'Hospital details'!G:G)</f>
        <v>R1016</v>
      </c>
      <c r="S931" s="36">
        <f>_xlfn.XLOOKUP(A:A,'Hospital details'!A:A,'Hospital details'!H:H)</f>
        <v>56</v>
      </c>
      <c r="T931" s="8"/>
    </row>
    <row r="932" spans="1:20" ht="18" x14ac:dyDescent="0.35">
      <c r="A932" s="37" t="s">
        <v>936</v>
      </c>
      <c r="B932" s="31" t="str" cm="1">
        <f t="array" ref="B932">_xlfn.XLOOKUP(_xlfn.SINGLE(A:A),'Customer Name'!A:A,Table14_3[[#All],[Title]])</f>
        <v>Ms</v>
      </c>
      <c r="C932" s="32" t="str" cm="1">
        <f t="array" ref="C932">_xlfn.XLOOKUP(_xlfn.SINGLE(A:A),'Customer Name'!A:A,Table14_3[[#All],[First Name]])</f>
        <v>Tiffany</v>
      </c>
      <c r="D932" s="32" t="str" cm="1">
        <f t="array" ref="D932">_xlfn.XLOOKUP(_xlfn.SINGLE(A:A),'Customer Name'!A:A,Table14_3[[#All],[Last Name]])</f>
        <v>Tu</v>
      </c>
      <c r="E932" s="32">
        <f>_xlfn.XLOOKUP(A:A,'Medical Examination'!A:A,'Medical Examination'!B:B)</f>
        <v>34.479999999999997</v>
      </c>
      <c r="F932" s="32">
        <f>_xlfn.XLOOKUP(A:A,'Medical Examination'!A:A,'Medical Examination'!C:C)</f>
        <v>6.31</v>
      </c>
      <c r="G932" s="33" t="str">
        <f>_xlfn.XLOOKUP(A:A,'Medical Examination'!A:A,'Medical Examination'!D:D)</f>
        <v>No</v>
      </c>
      <c r="H932" s="33" t="str">
        <f>_xlfn.XLOOKUP(A:A,'Medical Examination'!A:A,'Medical Examination'!E:E)</f>
        <v>No</v>
      </c>
      <c r="I932" s="33" t="str">
        <f>_xlfn.XLOOKUP(A:A,'Medical Examination'!A:A,'Medical Examination'!F:F)</f>
        <v>Yes</v>
      </c>
      <c r="J932" s="33">
        <f>_xlfn.XLOOKUP(A:A,'Medical Examination'!A:A,'Medical Examination'!G:G)</f>
        <v>1</v>
      </c>
      <c r="K932" s="33" t="str">
        <f>_xlfn.XLOOKUP(A:A,'Medical Examination'!A:A,'Medical Examination'!H:H)</f>
        <v>No</v>
      </c>
      <c r="L932" s="32" t="str">
        <f>_xlfn.XLOOKUP(A:A,'Medical Examination'!A:A,'Medical Examination'!I:I)</f>
        <v>Obesity</v>
      </c>
      <c r="M932" s="31" t="str">
        <f>_xlfn.XLOOKUP(A:A,'Medical Examination'!A:A,'Medical Examination'!J:J)</f>
        <v>Prediabetic</v>
      </c>
      <c r="N932" s="34">
        <f>_xlfn.XLOOKUP(Healthcare!A:A,Table4_2[Customer ID],Table4_2[Date of Birth])</f>
        <v>29165</v>
      </c>
      <c r="O932" s="35">
        <f>_xlfn.XLOOKUP(A:A,Table4_2[Customer ID],Table4_2[Charges])</f>
        <v>11752.68</v>
      </c>
      <c r="P932" s="33" t="str">
        <f>_xlfn.XLOOKUP(A:A,Table4_2[Customer ID],Table4_2[Hospital tier])</f>
        <v>tier - 3</v>
      </c>
      <c r="Q932" s="33" t="str">
        <f>_xlfn.XLOOKUP(A:A,'Hospital details'!A:A,'Hospital details'!F:F)</f>
        <v>tier - 1</v>
      </c>
      <c r="R932" s="33" t="str">
        <f>_xlfn.XLOOKUP(Healthcare!A:A,'Hospital details'!A:A,'Hospital details'!G:G)</f>
        <v>R1026</v>
      </c>
      <c r="S932" s="36">
        <f>_xlfn.XLOOKUP(A:A,'Hospital details'!A:A,'Hospital details'!H:H)</f>
        <v>43</v>
      </c>
      <c r="T932" s="8"/>
    </row>
    <row r="933" spans="1:20" ht="18" x14ac:dyDescent="0.35">
      <c r="A933" s="37" t="s">
        <v>937</v>
      </c>
      <c r="B933" s="31" t="str" cm="1">
        <f t="array" ref="B933">_xlfn.XLOOKUP(_xlfn.SINGLE(A:A),'Customer Name'!A:A,Table14_3[[#All],[Title]])</f>
        <v>Mr</v>
      </c>
      <c r="C933" s="32" t="str" cm="1">
        <f t="array" ref="C933">_xlfn.XLOOKUP(_xlfn.SINGLE(A:A),'Customer Name'!A:A,Table14_3[[#All],[First Name]])</f>
        <v>Greg</v>
      </c>
      <c r="D933" s="32" t="str" cm="1">
        <f t="array" ref="D933">_xlfn.XLOOKUP(_xlfn.SINGLE(A:A),'Customer Name'!A:A,Table14_3[[#All],[Last Name]])</f>
        <v>Kaczka</v>
      </c>
      <c r="E933" s="32">
        <f>_xlfn.XLOOKUP(A:A,'Medical Examination'!A:A,'Medical Examination'!B:B)</f>
        <v>34.39</v>
      </c>
      <c r="F933" s="32">
        <f>_xlfn.XLOOKUP(A:A,'Medical Examination'!A:A,'Medical Examination'!C:C)</f>
        <v>6.28</v>
      </c>
      <c r="G933" s="33" t="str">
        <f>_xlfn.XLOOKUP(A:A,'Medical Examination'!A:A,'Medical Examination'!D:D)</f>
        <v>yes</v>
      </c>
      <c r="H933" s="33" t="str">
        <f>_xlfn.XLOOKUP(A:A,'Medical Examination'!A:A,'Medical Examination'!E:E)</f>
        <v>No</v>
      </c>
      <c r="I933" s="33" t="str">
        <f>_xlfn.XLOOKUP(A:A,'Medical Examination'!A:A,'Medical Examination'!F:F)</f>
        <v>No</v>
      </c>
      <c r="J933" s="33">
        <f>_xlfn.XLOOKUP(A:A,'Medical Examination'!A:A,'Medical Examination'!G:G)</f>
        <v>1</v>
      </c>
      <c r="K933" s="33" t="str">
        <f>_xlfn.XLOOKUP(A:A,'Medical Examination'!A:A,'Medical Examination'!H:H)</f>
        <v>No</v>
      </c>
      <c r="L933" s="32" t="str">
        <f>_xlfn.XLOOKUP(A:A,'Medical Examination'!A:A,'Medical Examination'!I:I)</f>
        <v>Obesity</v>
      </c>
      <c r="M933" s="31" t="str">
        <f>_xlfn.XLOOKUP(A:A,'Medical Examination'!A:A,'Medical Examination'!J:J)</f>
        <v>Prediabetic</v>
      </c>
      <c r="N933" s="34">
        <f>_xlfn.XLOOKUP(Healthcare!A:A,Table4_2[Customer ID],Table4_2[Date of Birth])</f>
        <v>23713</v>
      </c>
      <c r="O933" s="35">
        <f>_xlfn.XLOOKUP(A:A,Table4_2[Customer ID],Table4_2[Charges])</f>
        <v>11743.93</v>
      </c>
      <c r="P933" s="33" t="str">
        <f>_xlfn.XLOOKUP(A:A,Table4_2[Customer ID],Table4_2[Hospital tier])</f>
        <v>tier - 3</v>
      </c>
      <c r="Q933" s="33" t="str">
        <f>_xlfn.XLOOKUP(A:A,'Hospital details'!A:A,'Hospital details'!F:F)</f>
        <v>tier - 1</v>
      </c>
      <c r="R933" s="33" t="str">
        <f>_xlfn.XLOOKUP(Healthcare!A:A,'Hospital details'!A:A,'Hospital details'!G:G)</f>
        <v>R1012</v>
      </c>
      <c r="S933" s="36">
        <f>_xlfn.XLOOKUP(A:A,'Hospital details'!A:A,'Hospital details'!H:H)</f>
        <v>58</v>
      </c>
      <c r="T933" s="8"/>
    </row>
    <row r="934" spans="1:20" ht="18" x14ac:dyDescent="0.35">
      <c r="A934" s="37" t="s">
        <v>938</v>
      </c>
      <c r="B934" s="31" t="str" cm="1">
        <f t="array" ref="B934">_xlfn.XLOOKUP(_xlfn.SINGLE(A:A),'Customer Name'!A:A,Table14_3[[#All],[Title]])</f>
        <v>Mr</v>
      </c>
      <c r="C934" s="32" t="str" cm="1">
        <f t="array" ref="C934">_xlfn.XLOOKUP(_xlfn.SINGLE(A:A),'Customer Name'!A:A,Table14_3[[#All],[First Name]])</f>
        <v>Dale</v>
      </c>
      <c r="D934" s="32" t="str" cm="1">
        <f t="array" ref="D934">_xlfn.XLOOKUP(_xlfn.SINGLE(A:A),'Customer Name'!A:A,Table14_3[[#All],[Last Name]])</f>
        <v>Hunter</v>
      </c>
      <c r="E934" s="32">
        <f>_xlfn.XLOOKUP(A:A,'Medical Examination'!A:A,'Medical Examination'!B:B)</f>
        <v>26.4</v>
      </c>
      <c r="F934" s="32">
        <f>_xlfn.XLOOKUP(A:A,'Medical Examination'!A:A,'Medical Examination'!C:C)</f>
        <v>9.2899999999999991</v>
      </c>
      <c r="G934" s="33" t="str">
        <f>_xlfn.XLOOKUP(A:A,'Medical Examination'!A:A,'Medical Examination'!D:D)</f>
        <v>yes</v>
      </c>
      <c r="H934" s="33" t="str">
        <f>_xlfn.XLOOKUP(A:A,'Medical Examination'!A:A,'Medical Examination'!E:E)</f>
        <v>No</v>
      </c>
      <c r="I934" s="33" t="str">
        <f>_xlfn.XLOOKUP(A:A,'Medical Examination'!A:A,'Medical Examination'!F:F)</f>
        <v>Yes</v>
      </c>
      <c r="J934" s="33">
        <f>_xlfn.XLOOKUP(A:A,'Medical Examination'!A:A,'Medical Examination'!G:G)</f>
        <v>1</v>
      </c>
      <c r="K934" s="33" t="str">
        <f>_xlfn.XLOOKUP(A:A,'Medical Examination'!A:A,'Medical Examination'!H:H)</f>
        <v>No</v>
      </c>
      <c r="L934" s="32" t="str">
        <f>_xlfn.XLOOKUP(A:A,'Medical Examination'!A:A,'Medical Examination'!I:I)</f>
        <v>Overweight</v>
      </c>
      <c r="M934" s="31" t="str">
        <f>_xlfn.XLOOKUP(A:A,'Medical Examination'!A:A,'Medical Examination'!J:J)</f>
        <v>Diabetic</v>
      </c>
      <c r="N934" s="34">
        <f>_xlfn.XLOOKUP(Healthcare!A:A,Table4_2[Customer ID],Table4_2[Date of Birth])</f>
        <v>23171</v>
      </c>
      <c r="O934" s="35">
        <f>_xlfn.XLOOKUP(A:A,Table4_2[Customer ID],Table4_2[Charges])</f>
        <v>11743.3</v>
      </c>
      <c r="P934" s="33" t="str">
        <f>_xlfn.XLOOKUP(A:A,Table4_2[Customer ID],Table4_2[Hospital tier])</f>
        <v>tier - 3</v>
      </c>
      <c r="Q934" s="33" t="str">
        <f>_xlfn.XLOOKUP(A:A,'Hospital details'!A:A,'Hospital details'!F:F)</f>
        <v>tier - 3</v>
      </c>
      <c r="R934" s="33" t="str">
        <f>_xlfn.XLOOKUP(Healthcare!A:A,'Hospital details'!A:A,'Hospital details'!G:G)</f>
        <v>R1013</v>
      </c>
      <c r="S934" s="36">
        <f>_xlfn.XLOOKUP(A:A,'Hospital details'!A:A,'Hospital details'!H:H)</f>
        <v>59</v>
      </c>
      <c r="T934" s="8"/>
    </row>
    <row r="935" spans="1:20" ht="18" x14ac:dyDescent="0.35">
      <c r="A935" s="37" t="s">
        <v>939</v>
      </c>
      <c r="B935" s="31" t="str" cm="1">
        <f t="array" ref="B935">_xlfn.XLOOKUP(_xlfn.SINGLE(A:A),'Customer Name'!A:A,Table14_3[[#All],[Title]])</f>
        <v>Ms</v>
      </c>
      <c r="C935" s="32" t="str" cm="1">
        <f t="array" ref="C935">_xlfn.XLOOKUP(_xlfn.SINGLE(A:A),'Customer Name'!A:A,Table14_3[[#All],[First Name]])</f>
        <v>Brittany A</v>
      </c>
      <c r="D935" s="32" t="str" cm="1">
        <f t="array" ref="D935">_xlfn.XLOOKUP(_xlfn.SINGLE(A:A),'Customer Name'!A:A,Table14_3[[#All],[Last Name]])</f>
        <v>Moran</v>
      </c>
      <c r="E935" s="32">
        <f>_xlfn.XLOOKUP(A:A,'Medical Examination'!A:A,'Medical Examination'!B:B)</f>
        <v>28.1</v>
      </c>
      <c r="F935" s="32">
        <f>_xlfn.XLOOKUP(A:A,'Medical Examination'!A:A,'Medical Examination'!C:C)</f>
        <v>5.79</v>
      </c>
      <c r="G935" s="33" t="str">
        <f>_xlfn.XLOOKUP(A:A,'Medical Examination'!A:A,'Medical Examination'!D:D)</f>
        <v>yes</v>
      </c>
      <c r="H935" s="33" t="str">
        <f>_xlfn.XLOOKUP(A:A,'Medical Examination'!A:A,'Medical Examination'!E:E)</f>
        <v>No</v>
      </c>
      <c r="I935" s="33" t="str">
        <f>_xlfn.XLOOKUP(A:A,'Medical Examination'!A:A,'Medical Examination'!F:F)</f>
        <v>Yes</v>
      </c>
      <c r="J935" s="33">
        <f>_xlfn.XLOOKUP(A:A,'Medical Examination'!A:A,'Medical Examination'!G:G)</f>
        <v>1</v>
      </c>
      <c r="K935" s="33" t="str">
        <f>_xlfn.XLOOKUP(A:A,'Medical Examination'!A:A,'Medical Examination'!H:H)</f>
        <v>No</v>
      </c>
      <c r="L935" s="32" t="str">
        <f>_xlfn.XLOOKUP(A:A,'Medical Examination'!A:A,'Medical Examination'!I:I)</f>
        <v>Overweight</v>
      </c>
      <c r="M935" s="31" t="str">
        <f>_xlfn.XLOOKUP(A:A,'Medical Examination'!A:A,'Medical Examination'!J:J)</f>
        <v>Prediabetic</v>
      </c>
      <c r="N935" s="34">
        <f>_xlfn.XLOOKUP(Healthcare!A:A,Table4_2[Customer ID],Table4_2[Date of Birth])</f>
        <v>25519</v>
      </c>
      <c r="O935" s="35">
        <f>_xlfn.XLOOKUP(A:A,Table4_2[Customer ID],Table4_2[Charges])</f>
        <v>11741.73</v>
      </c>
      <c r="P935" s="33" t="str">
        <f>_xlfn.XLOOKUP(A:A,Table4_2[Customer ID],Table4_2[Hospital tier])</f>
        <v>tier - 3</v>
      </c>
      <c r="Q935" s="33" t="str">
        <f>_xlfn.XLOOKUP(A:A,'Hospital details'!A:A,'Hospital details'!F:F)</f>
        <v>tier - 1</v>
      </c>
      <c r="R935" s="33" t="str">
        <f>_xlfn.XLOOKUP(Healthcare!A:A,'Hospital details'!A:A,'Hospital details'!G:G)</f>
        <v>R1011</v>
      </c>
      <c r="S935" s="36">
        <f>_xlfn.XLOOKUP(A:A,'Hospital details'!A:A,'Hospital details'!H:H)</f>
        <v>53</v>
      </c>
      <c r="T935" s="8"/>
    </row>
    <row r="936" spans="1:20" ht="18" x14ac:dyDescent="0.35">
      <c r="A936" s="37" t="s">
        <v>940</v>
      </c>
      <c r="B936" s="31" t="str" cm="1">
        <f t="array" ref="B936">_xlfn.XLOOKUP(_xlfn.SINGLE(A:A),'Customer Name'!A:A,Table14_3[[#All],[Title]])</f>
        <v>Mr</v>
      </c>
      <c r="C936" s="32" t="str" cm="1">
        <f t="array" ref="C936">_xlfn.XLOOKUP(_xlfn.SINGLE(A:A),'Customer Name'!A:A,Table14_3[[#All],[First Name]])</f>
        <v>Robert S</v>
      </c>
      <c r="D936" s="32" t="str" cm="1">
        <f t="array" ref="D936">_xlfn.XLOOKUP(_xlfn.SINGLE(A:A),'Customer Name'!A:A,Table14_3[[#All],[Last Name]])</f>
        <v>Ashby</v>
      </c>
      <c r="E936" s="32">
        <f>_xlfn.XLOOKUP(A:A,'Medical Examination'!A:A,'Medical Examination'!B:B)</f>
        <v>27</v>
      </c>
      <c r="F936" s="32">
        <f>_xlfn.XLOOKUP(A:A,'Medical Examination'!A:A,'Medical Examination'!C:C)</f>
        <v>4.54</v>
      </c>
      <c r="G936" s="33" t="str">
        <f>_xlfn.XLOOKUP(A:A,'Medical Examination'!A:A,'Medical Examination'!D:D)</f>
        <v>yes</v>
      </c>
      <c r="H936" s="33" t="str">
        <f>_xlfn.XLOOKUP(A:A,'Medical Examination'!A:A,'Medical Examination'!E:E)</f>
        <v>No</v>
      </c>
      <c r="I936" s="33" t="str">
        <f>_xlfn.XLOOKUP(A:A,'Medical Examination'!A:A,'Medical Examination'!F:F)</f>
        <v>No</v>
      </c>
      <c r="J936" s="33">
        <f>_xlfn.XLOOKUP(A:A,'Medical Examination'!A:A,'Medical Examination'!G:G)</f>
        <v>1</v>
      </c>
      <c r="K936" s="33" t="str">
        <f>_xlfn.XLOOKUP(A:A,'Medical Examination'!A:A,'Medical Examination'!H:H)</f>
        <v>No</v>
      </c>
      <c r="L936" s="32" t="str">
        <f>_xlfn.XLOOKUP(A:A,'Medical Examination'!A:A,'Medical Examination'!I:I)</f>
        <v>Overweight</v>
      </c>
      <c r="M936" s="31" t="str">
        <f>_xlfn.XLOOKUP(A:A,'Medical Examination'!A:A,'Medical Examination'!J:J)</f>
        <v>Normal</v>
      </c>
      <c r="N936" s="34">
        <f>_xlfn.XLOOKUP(Healthcare!A:A,Table4_2[Customer ID],Table4_2[Date of Birth])</f>
        <v>32391</v>
      </c>
      <c r="O936" s="35">
        <f>_xlfn.XLOOKUP(A:A,Table4_2[Customer ID],Table4_2[Charges])</f>
        <v>11737.85</v>
      </c>
      <c r="P936" s="33" t="str">
        <f>_xlfn.XLOOKUP(A:A,Table4_2[Customer ID],Table4_2[Hospital tier])</f>
        <v>tier - 3</v>
      </c>
      <c r="Q936" s="33" t="str">
        <f>_xlfn.XLOOKUP(A:A,'Hospital details'!A:A,'Hospital details'!F:F)</f>
        <v>tier - 1</v>
      </c>
      <c r="R936" s="33" t="str">
        <f>_xlfn.XLOOKUP(Healthcare!A:A,'Hospital details'!A:A,'Hospital details'!G:G)</f>
        <v>R1011</v>
      </c>
      <c r="S936" s="36">
        <f>_xlfn.XLOOKUP(A:A,'Hospital details'!A:A,'Hospital details'!H:H)</f>
        <v>34</v>
      </c>
      <c r="T936" s="8"/>
    </row>
    <row r="937" spans="1:20" ht="18" x14ac:dyDescent="0.35">
      <c r="A937" s="37" t="s">
        <v>941</v>
      </c>
      <c r="B937" s="31" t="str" cm="1">
        <f t="array" ref="B937">_xlfn.XLOOKUP(_xlfn.SINGLE(A:A),'Customer Name'!A:A,Table14_3[[#All],[Title]])</f>
        <v>Mr</v>
      </c>
      <c r="C937" s="32" t="str" cm="1">
        <f t="array" ref="C937">_xlfn.XLOOKUP(_xlfn.SINGLE(A:A),'Customer Name'!A:A,Table14_3[[#All],[First Name]])</f>
        <v>Cameron</v>
      </c>
      <c r="D937" s="32" t="str" cm="1">
        <f t="array" ref="D937">_xlfn.XLOOKUP(_xlfn.SINGLE(A:A),'Customer Name'!A:A,Table14_3[[#All],[Last Name]])</f>
        <v>Ausen</v>
      </c>
      <c r="E937" s="32">
        <f>_xlfn.XLOOKUP(A:A,'Medical Examination'!A:A,'Medical Examination'!B:B)</f>
        <v>28.594999999999999</v>
      </c>
      <c r="F937" s="32">
        <f>_xlfn.XLOOKUP(A:A,'Medical Examination'!A:A,'Medical Examination'!C:C)</f>
        <v>4.68</v>
      </c>
      <c r="G937" s="33" t="str">
        <f>_xlfn.XLOOKUP(A:A,'Medical Examination'!A:A,'Medical Examination'!D:D)</f>
        <v>yes</v>
      </c>
      <c r="H937" s="33" t="str">
        <f>_xlfn.XLOOKUP(A:A,'Medical Examination'!A:A,'Medical Examination'!E:E)</f>
        <v>No</v>
      </c>
      <c r="I937" s="33" t="str">
        <f>_xlfn.XLOOKUP(A:A,'Medical Examination'!A:A,'Medical Examination'!F:F)</f>
        <v>No</v>
      </c>
      <c r="J937" s="33">
        <f>_xlfn.XLOOKUP(A:A,'Medical Examination'!A:A,'Medical Examination'!G:G)</f>
        <v>1</v>
      </c>
      <c r="K937" s="33" t="str">
        <f>_xlfn.XLOOKUP(A:A,'Medical Examination'!A:A,'Medical Examination'!H:H)</f>
        <v>No</v>
      </c>
      <c r="L937" s="32" t="str">
        <f>_xlfn.XLOOKUP(A:A,'Medical Examination'!A:A,'Medical Examination'!I:I)</f>
        <v>Overweight</v>
      </c>
      <c r="M937" s="31" t="str">
        <f>_xlfn.XLOOKUP(A:A,'Medical Examination'!A:A,'Medical Examination'!J:J)</f>
        <v>Normal</v>
      </c>
      <c r="N937" s="34">
        <f>_xlfn.XLOOKUP(Healthcare!A:A,Table4_2[Customer ID],Table4_2[Date of Birth])</f>
        <v>23690</v>
      </c>
      <c r="O937" s="35">
        <f>_xlfn.XLOOKUP(A:A,Table4_2[Customer ID],Table4_2[Charges])</f>
        <v>11735.88</v>
      </c>
      <c r="P937" s="33" t="str">
        <f>_xlfn.XLOOKUP(A:A,Table4_2[Customer ID],Table4_2[Hospital tier])</f>
        <v>tier - 3</v>
      </c>
      <c r="Q937" s="33" t="str">
        <f>_xlfn.XLOOKUP(A:A,'Hospital details'!A:A,'Hospital details'!F:F)</f>
        <v>tier - 1</v>
      </c>
      <c r="R937" s="33" t="str">
        <f>_xlfn.XLOOKUP(Healthcare!A:A,'Hospital details'!A:A,'Hospital details'!G:G)</f>
        <v>R1012</v>
      </c>
      <c r="S937" s="36">
        <f>_xlfn.XLOOKUP(A:A,'Hospital details'!A:A,'Hospital details'!H:H)</f>
        <v>58</v>
      </c>
      <c r="T937" s="8"/>
    </row>
    <row r="938" spans="1:20" ht="18" x14ac:dyDescent="0.35">
      <c r="A938" s="37" t="s">
        <v>942</v>
      </c>
      <c r="B938" s="31" t="str" cm="1">
        <f t="array" ref="B938">_xlfn.XLOOKUP(_xlfn.SINGLE(A:A),'Customer Name'!A:A,Table14_3[[#All],[Title]])</f>
        <v>Ms</v>
      </c>
      <c r="C938" s="32" t="str" cm="1">
        <f t="array" ref="C938">_xlfn.XLOOKUP(_xlfn.SINGLE(A:A),'Customer Name'!A:A,Table14_3[[#All],[First Name]])</f>
        <v>Ulrike</v>
      </c>
      <c r="D938" s="32" t="str" cm="1">
        <f t="array" ref="D938">_xlfn.XLOOKUP(_xlfn.SINGLE(A:A),'Customer Name'!A:A,Table14_3[[#All],[Last Name]])</f>
        <v>Savage</v>
      </c>
      <c r="E938" s="32">
        <f>_xlfn.XLOOKUP(A:A,'Medical Examination'!A:A,'Medical Examination'!B:B)</f>
        <v>36.799999999999997</v>
      </c>
      <c r="F938" s="32">
        <f>_xlfn.XLOOKUP(A:A,'Medical Examination'!A:A,'Medical Examination'!C:C)</f>
        <v>5.88</v>
      </c>
      <c r="G938" s="33" t="str">
        <f>_xlfn.XLOOKUP(A:A,'Medical Examination'!A:A,'Medical Examination'!D:D)</f>
        <v>No</v>
      </c>
      <c r="H938" s="33" t="str">
        <f>_xlfn.XLOOKUP(A:A,'Medical Examination'!A:A,'Medical Examination'!E:E)</f>
        <v>No</v>
      </c>
      <c r="I938" s="33" t="str">
        <f>_xlfn.XLOOKUP(A:A,'Medical Examination'!A:A,'Medical Examination'!F:F)</f>
        <v>No</v>
      </c>
      <c r="J938" s="33">
        <f>_xlfn.XLOOKUP(A:A,'Medical Examination'!A:A,'Medical Examination'!G:G)</f>
        <v>1</v>
      </c>
      <c r="K938" s="33" t="str">
        <f>_xlfn.XLOOKUP(A:A,'Medical Examination'!A:A,'Medical Examination'!H:H)</f>
        <v>No</v>
      </c>
      <c r="L938" s="32" t="str">
        <f>_xlfn.XLOOKUP(A:A,'Medical Examination'!A:A,'Medical Examination'!I:I)</f>
        <v>Obesity</v>
      </c>
      <c r="M938" s="31" t="str">
        <f>_xlfn.XLOOKUP(A:A,'Medical Examination'!A:A,'Medical Examination'!J:J)</f>
        <v>Prediabetic</v>
      </c>
      <c r="N938" s="34">
        <f>_xlfn.XLOOKUP(Healthcare!A:A,Table4_2[Customer ID],Table4_2[Date of Birth])</f>
        <v>31012</v>
      </c>
      <c r="O938" s="35">
        <f>_xlfn.XLOOKUP(A:A,Table4_2[Customer ID],Table4_2[Charges])</f>
        <v>11730.82</v>
      </c>
      <c r="P938" s="33" t="str">
        <f>_xlfn.XLOOKUP(A:A,Table4_2[Customer ID],Table4_2[Hospital tier])</f>
        <v>tier - 3</v>
      </c>
      <c r="Q938" s="33" t="str">
        <f>_xlfn.XLOOKUP(A:A,'Hospital details'!A:A,'Hospital details'!F:F)</f>
        <v>tier - 3</v>
      </c>
      <c r="R938" s="33" t="str">
        <f>_xlfn.XLOOKUP(Healthcare!A:A,'Hospital details'!A:A,'Hospital details'!G:G)</f>
        <v>R1026</v>
      </c>
      <c r="S938" s="36">
        <f>_xlfn.XLOOKUP(A:A,'Hospital details'!A:A,'Hospital details'!H:H)</f>
        <v>38</v>
      </c>
      <c r="T938" s="8"/>
    </row>
    <row r="939" spans="1:20" ht="18" x14ac:dyDescent="0.35">
      <c r="A939" s="37" t="s">
        <v>943</v>
      </c>
      <c r="B939" s="31" t="str" cm="1">
        <f t="array" ref="B939">_xlfn.XLOOKUP(_xlfn.SINGLE(A:A),'Customer Name'!A:A,Table14_3[[#All],[Title]])</f>
        <v>Mr</v>
      </c>
      <c r="C939" s="32" t="str" cm="1">
        <f t="array" ref="C939">_xlfn.XLOOKUP(_xlfn.SINGLE(A:A),'Customer Name'!A:A,Table14_3[[#All],[First Name]])</f>
        <v>Katlyn A</v>
      </c>
      <c r="D939" s="32" t="str" cm="1">
        <f t="array" ref="D939">_xlfn.XLOOKUP(_xlfn.SINGLE(A:A),'Customer Name'!A:A,Table14_3[[#All],[Last Name]])</f>
        <v>O'Leary</v>
      </c>
      <c r="E939" s="32">
        <f>_xlfn.XLOOKUP(A:A,'Medical Examination'!A:A,'Medical Examination'!B:B)</f>
        <v>23.75</v>
      </c>
      <c r="F939" s="32">
        <f>_xlfn.XLOOKUP(A:A,'Medical Examination'!A:A,'Medical Examination'!C:C)</f>
        <v>5.42</v>
      </c>
      <c r="G939" s="33" t="str">
        <f>_xlfn.XLOOKUP(A:A,'Medical Examination'!A:A,'Medical Examination'!D:D)</f>
        <v>yes</v>
      </c>
      <c r="H939" s="33" t="str">
        <f>_xlfn.XLOOKUP(A:A,'Medical Examination'!A:A,'Medical Examination'!E:E)</f>
        <v>No</v>
      </c>
      <c r="I939" s="33" t="str">
        <f>_xlfn.XLOOKUP(A:A,'Medical Examination'!A:A,'Medical Examination'!F:F)</f>
        <v>Yes</v>
      </c>
      <c r="J939" s="33">
        <f>_xlfn.XLOOKUP(A:A,'Medical Examination'!A:A,'Medical Examination'!G:G)</f>
        <v>1</v>
      </c>
      <c r="K939" s="33" t="str">
        <f>_xlfn.XLOOKUP(A:A,'Medical Examination'!A:A,'Medical Examination'!H:H)</f>
        <v>No</v>
      </c>
      <c r="L939" s="32" t="str">
        <f>_xlfn.XLOOKUP(A:A,'Medical Examination'!A:A,'Medical Examination'!I:I)</f>
        <v>Normal Weight</v>
      </c>
      <c r="M939" s="31" t="str">
        <f>_xlfn.XLOOKUP(A:A,'Medical Examination'!A:A,'Medical Examination'!J:J)</f>
        <v>Normal</v>
      </c>
      <c r="N939" s="34">
        <f>_xlfn.XLOOKUP(Healthcare!A:A,Table4_2[Customer ID],Table4_2[Date of Birth])</f>
        <v>25488</v>
      </c>
      <c r="O939" s="35">
        <f>_xlfn.XLOOKUP(A:A,Table4_2[Customer ID],Table4_2[Charges])</f>
        <v>11729.68</v>
      </c>
      <c r="P939" s="33" t="str">
        <f>_xlfn.XLOOKUP(A:A,Table4_2[Customer ID],Table4_2[Hospital tier])</f>
        <v>tier - 3</v>
      </c>
      <c r="Q939" s="33" t="str">
        <f>_xlfn.XLOOKUP(A:A,'Hospital details'!A:A,'Hospital details'!F:F)</f>
        <v>tier - 1</v>
      </c>
      <c r="R939" s="33" t="str">
        <f>_xlfn.XLOOKUP(Healthcare!A:A,'Hospital details'!A:A,'Hospital details'!G:G)</f>
        <v>R1024</v>
      </c>
      <c r="S939" s="36">
        <f>_xlfn.XLOOKUP(A:A,'Hospital details'!A:A,'Hospital details'!H:H)</f>
        <v>53</v>
      </c>
      <c r="T939" s="8"/>
    </row>
    <row r="940" spans="1:20" ht="18" x14ac:dyDescent="0.35">
      <c r="A940" s="37" t="s">
        <v>944</v>
      </c>
      <c r="B940" s="31" t="str" cm="1">
        <f t="array" ref="B940">_xlfn.XLOOKUP(_xlfn.SINGLE(A:A),'Customer Name'!A:A,Table14_3[[#All],[Title]])</f>
        <v>Mr</v>
      </c>
      <c r="C940" s="32" t="str" cm="1">
        <f t="array" ref="C940">_xlfn.XLOOKUP(_xlfn.SINGLE(A:A),'Customer Name'!A:A,Table14_3[[#All],[First Name]])</f>
        <v>Morgan B</v>
      </c>
      <c r="D940" s="32" t="str" cm="1">
        <f t="array" ref="D940">_xlfn.XLOOKUP(_xlfn.SINGLE(A:A),'Customer Name'!A:A,Table14_3[[#All],[Last Name]])</f>
        <v>Scoville</v>
      </c>
      <c r="E940" s="32">
        <f>_xlfn.XLOOKUP(A:A,'Medical Examination'!A:A,'Medical Examination'!B:B)</f>
        <v>35.619999999999997</v>
      </c>
      <c r="F940" s="32">
        <f>_xlfn.XLOOKUP(A:A,'Medical Examination'!A:A,'Medical Examination'!C:C)</f>
        <v>4.16</v>
      </c>
      <c r="G940" s="33" t="str">
        <f>_xlfn.XLOOKUP(A:A,'Medical Examination'!A:A,'Medical Examination'!D:D)</f>
        <v>No</v>
      </c>
      <c r="H940" s="33" t="str">
        <f>_xlfn.XLOOKUP(A:A,'Medical Examination'!A:A,'Medical Examination'!E:E)</f>
        <v>No</v>
      </c>
      <c r="I940" s="33" t="str">
        <f>_xlfn.XLOOKUP(A:A,'Medical Examination'!A:A,'Medical Examination'!F:F)</f>
        <v>No</v>
      </c>
      <c r="J940" s="33">
        <f>_xlfn.XLOOKUP(A:A,'Medical Examination'!A:A,'Medical Examination'!G:G)</f>
        <v>0</v>
      </c>
      <c r="K940" s="33" t="str">
        <f>_xlfn.XLOOKUP(A:A,'Medical Examination'!A:A,'Medical Examination'!H:H)</f>
        <v>No</v>
      </c>
      <c r="L940" s="32" t="str">
        <f>_xlfn.XLOOKUP(A:A,'Medical Examination'!A:A,'Medical Examination'!I:I)</f>
        <v>Obesity</v>
      </c>
      <c r="M940" s="31" t="str">
        <f>_xlfn.XLOOKUP(A:A,'Medical Examination'!A:A,'Medical Examination'!J:J)</f>
        <v>Normal</v>
      </c>
      <c r="N940" s="34">
        <f>_xlfn.XLOOKUP(Healthcare!A:A,Table4_2[Customer ID],Table4_2[Date of Birth])</f>
        <v>30245</v>
      </c>
      <c r="O940" s="35">
        <f>_xlfn.XLOOKUP(A:A,Table4_2[Customer ID],Table4_2[Charges])</f>
        <v>11712.97</v>
      </c>
      <c r="P940" s="33" t="str">
        <f>_xlfn.XLOOKUP(A:A,Table4_2[Customer ID],Table4_2[Hospital tier])</f>
        <v>tier - 3</v>
      </c>
      <c r="Q940" s="33" t="str">
        <f>_xlfn.XLOOKUP(A:A,'Hospital details'!A:A,'Hospital details'!F:F)</f>
        <v>tier - 2</v>
      </c>
      <c r="R940" s="33" t="str">
        <f>_xlfn.XLOOKUP(Healthcare!A:A,'Hospital details'!A:A,'Hospital details'!G:G)</f>
        <v>R1021</v>
      </c>
      <c r="S940" s="36">
        <f>_xlfn.XLOOKUP(A:A,'Hospital details'!A:A,'Hospital details'!H:H)</f>
        <v>40</v>
      </c>
      <c r="T940" s="8"/>
    </row>
    <row r="941" spans="1:20" ht="18" x14ac:dyDescent="0.35">
      <c r="A941" s="37" t="s">
        <v>945</v>
      </c>
      <c r="B941" s="31" t="str" cm="1">
        <f t="array" ref="B941">_xlfn.XLOOKUP(_xlfn.SINGLE(A:A),'Customer Name'!A:A,Table14_3[[#All],[Title]])</f>
        <v>Ms</v>
      </c>
      <c r="C941" s="32" t="str" cm="1">
        <f t="array" ref="C941">_xlfn.XLOOKUP(_xlfn.SINGLE(A:A),'Customer Name'!A:A,Table14_3[[#All],[First Name]])</f>
        <v>Peter</v>
      </c>
      <c r="D941" s="32" t="str" cm="1">
        <f t="array" ref="D941">_xlfn.XLOOKUP(_xlfn.SINGLE(A:A),'Customer Name'!A:A,Table14_3[[#All],[Last Name]])</f>
        <v>Kaus</v>
      </c>
      <c r="E941" s="32">
        <f>_xlfn.XLOOKUP(A:A,'Medical Examination'!A:A,'Medical Examination'!B:B)</f>
        <v>30.69</v>
      </c>
      <c r="F941" s="32">
        <f>_xlfn.XLOOKUP(A:A,'Medical Examination'!A:A,'Medical Examination'!C:C)</f>
        <v>7.05</v>
      </c>
      <c r="G941" s="33" t="str">
        <f>_xlfn.XLOOKUP(A:A,'Medical Examination'!A:A,'Medical Examination'!D:D)</f>
        <v>yes</v>
      </c>
      <c r="H941" s="33" t="str">
        <f>_xlfn.XLOOKUP(A:A,'Medical Examination'!A:A,'Medical Examination'!E:E)</f>
        <v>No</v>
      </c>
      <c r="I941" s="33" t="str">
        <f>_xlfn.XLOOKUP(A:A,'Medical Examination'!A:A,'Medical Examination'!F:F)</f>
        <v>No</v>
      </c>
      <c r="J941" s="33">
        <f>_xlfn.XLOOKUP(A:A,'Medical Examination'!A:A,'Medical Examination'!G:G)</f>
        <v>2</v>
      </c>
      <c r="K941" s="33" t="str">
        <f>_xlfn.XLOOKUP(A:A,'Medical Examination'!A:A,'Medical Examination'!H:H)</f>
        <v>No</v>
      </c>
      <c r="L941" s="32" t="str">
        <f>_xlfn.XLOOKUP(A:A,'Medical Examination'!A:A,'Medical Examination'!I:I)</f>
        <v>Obesity</v>
      </c>
      <c r="M941" s="31" t="str">
        <f>_xlfn.XLOOKUP(A:A,'Medical Examination'!A:A,'Medical Examination'!J:J)</f>
        <v>Diabetic</v>
      </c>
      <c r="N941" s="34">
        <f>_xlfn.XLOOKUP(Healthcare!A:A,Table4_2[Customer ID],Table4_2[Date of Birth])</f>
        <v>25903</v>
      </c>
      <c r="O941" s="35">
        <f>_xlfn.XLOOKUP(A:A,Table4_2[Customer ID],Table4_2[Charges])</f>
        <v>11696.52</v>
      </c>
      <c r="P941" s="33" t="str">
        <f>_xlfn.XLOOKUP(A:A,Table4_2[Customer ID],Table4_2[Hospital tier])</f>
        <v>tier - 3</v>
      </c>
      <c r="Q941" s="33" t="str">
        <f>_xlfn.XLOOKUP(A:A,'Hospital details'!A:A,'Hospital details'!F:F)</f>
        <v>tier - 1</v>
      </c>
      <c r="R941" s="33" t="str">
        <f>_xlfn.XLOOKUP(Healthcare!A:A,'Hospital details'!A:A,'Hospital details'!G:G)</f>
        <v>R1021</v>
      </c>
      <c r="S941" s="36">
        <f>_xlfn.XLOOKUP(A:A,'Hospital details'!A:A,'Hospital details'!H:H)</f>
        <v>52</v>
      </c>
      <c r="T941" s="8"/>
    </row>
    <row r="942" spans="1:20" ht="18" x14ac:dyDescent="0.35">
      <c r="A942" s="37" t="s">
        <v>946</v>
      </c>
      <c r="B942" s="31" t="str" cm="1">
        <f t="array" ref="B942">_xlfn.XLOOKUP(_xlfn.SINGLE(A:A),'Customer Name'!A:A,Table14_3[[#All],[Title]])</f>
        <v>Mr</v>
      </c>
      <c r="C942" s="32" t="str" cm="1">
        <f t="array" ref="C942">_xlfn.XLOOKUP(_xlfn.SINGLE(A:A),'Customer Name'!A:A,Table14_3[[#All],[First Name]])</f>
        <v>Chandler</v>
      </c>
      <c r="D942" s="32" t="str" cm="1">
        <f t="array" ref="D942">_xlfn.XLOOKUP(_xlfn.SINGLE(A:A),'Customer Name'!A:A,Table14_3[[#All],[Last Name]])</f>
        <v>Rainey</v>
      </c>
      <c r="E942" s="32">
        <f>_xlfn.XLOOKUP(A:A,'Medical Examination'!A:A,'Medical Examination'!B:B)</f>
        <v>35.799999999999997</v>
      </c>
      <c r="F942" s="32">
        <f>_xlfn.XLOOKUP(A:A,'Medical Examination'!A:A,'Medical Examination'!C:C)</f>
        <v>5.63</v>
      </c>
      <c r="G942" s="33" t="str">
        <f>_xlfn.XLOOKUP(A:A,'Medical Examination'!A:A,'Medical Examination'!D:D)</f>
        <v>yes</v>
      </c>
      <c r="H942" s="33" t="str">
        <f>_xlfn.XLOOKUP(A:A,'Medical Examination'!A:A,'Medical Examination'!E:E)</f>
        <v>No</v>
      </c>
      <c r="I942" s="33" t="str">
        <f>_xlfn.XLOOKUP(A:A,'Medical Examination'!A:A,'Medical Examination'!F:F)</f>
        <v>No</v>
      </c>
      <c r="J942" s="33">
        <f>_xlfn.XLOOKUP(A:A,'Medical Examination'!A:A,'Medical Examination'!G:G)</f>
        <v>2</v>
      </c>
      <c r="K942" s="33" t="str">
        <f>_xlfn.XLOOKUP(A:A,'Medical Examination'!A:A,'Medical Examination'!H:H)</f>
        <v>No</v>
      </c>
      <c r="L942" s="32" t="str">
        <f>_xlfn.XLOOKUP(A:A,'Medical Examination'!A:A,'Medical Examination'!I:I)</f>
        <v>Obesity</v>
      </c>
      <c r="M942" s="31" t="str">
        <f>_xlfn.XLOOKUP(A:A,'Medical Examination'!A:A,'Medical Examination'!J:J)</f>
        <v>Normal</v>
      </c>
      <c r="N942" s="34">
        <f>_xlfn.XLOOKUP(Healthcare!A:A,Table4_2[Customer ID],Table4_2[Date of Birth])</f>
        <v>24420</v>
      </c>
      <c r="O942" s="35">
        <f>_xlfn.XLOOKUP(A:A,Table4_2[Customer ID],Table4_2[Charges])</f>
        <v>11674.13</v>
      </c>
      <c r="P942" s="33" t="str">
        <f>_xlfn.XLOOKUP(A:A,Table4_2[Customer ID],Table4_2[Hospital tier])</f>
        <v>tier - 3</v>
      </c>
      <c r="Q942" s="33" t="str">
        <f>_xlfn.XLOOKUP(A:A,'Hospital details'!A:A,'Hospital details'!F:F)</f>
        <v>tier - 1</v>
      </c>
      <c r="R942" s="33" t="str">
        <f>_xlfn.XLOOKUP(Healthcare!A:A,'Hospital details'!A:A,'Hospital details'!G:G)</f>
        <v>R1011</v>
      </c>
      <c r="S942" s="36">
        <f>_xlfn.XLOOKUP(A:A,'Hospital details'!A:A,'Hospital details'!H:H)</f>
        <v>56</v>
      </c>
      <c r="T942" s="8"/>
    </row>
    <row r="943" spans="1:20" ht="18" x14ac:dyDescent="0.35">
      <c r="A943" s="37" t="s">
        <v>947</v>
      </c>
      <c r="B943" s="31" t="str" cm="1">
        <f t="array" ref="B943">_xlfn.XLOOKUP(_xlfn.SINGLE(A:A),'Customer Name'!A:A,Table14_3[[#All],[Title]])</f>
        <v>Mr</v>
      </c>
      <c r="C943" s="32" t="str" cm="1">
        <f t="array" ref="C943">_xlfn.XLOOKUP(_xlfn.SINGLE(A:A),'Customer Name'!A:A,Table14_3[[#All],[First Name]])</f>
        <v>Silvana M</v>
      </c>
      <c r="D943" s="32" t="str" cm="1">
        <f t="array" ref="D943">_xlfn.XLOOKUP(_xlfn.SINGLE(A:A),'Customer Name'!A:A,Table14_3[[#All],[Last Name]])</f>
        <v>Rasch</v>
      </c>
      <c r="E943" s="32">
        <f>_xlfn.XLOOKUP(A:A,'Medical Examination'!A:A,'Medical Examination'!B:B)</f>
        <v>28.785</v>
      </c>
      <c r="F943" s="32">
        <f>_xlfn.XLOOKUP(A:A,'Medical Examination'!A:A,'Medical Examination'!C:C)</f>
        <v>4.24</v>
      </c>
      <c r="G943" s="33" t="str">
        <f>_xlfn.XLOOKUP(A:A,'Medical Examination'!A:A,'Medical Examination'!D:D)</f>
        <v>yes</v>
      </c>
      <c r="H943" s="33" t="str">
        <f>_xlfn.XLOOKUP(A:A,'Medical Examination'!A:A,'Medical Examination'!E:E)</f>
        <v>No</v>
      </c>
      <c r="I943" s="33" t="str">
        <f>_xlfn.XLOOKUP(A:A,'Medical Examination'!A:A,'Medical Examination'!F:F)</f>
        <v>No</v>
      </c>
      <c r="J943" s="33">
        <f>_xlfn.XLOOKUP(A:A,'Medical Examination'!A:A,'Medical Examination'!G:G)</f>
        <v>2</v>
      </c>
      <c r="K943" s="33" t="str">
        <f>_xlfn.XLOOKUP(A:A,'Medical Examination'!A:A,'Medical Examination'!H:H)</f>
        <v>No</v>
      </c>
      <c r="L943" s="32" t="str">
        <f>_xlfn.XLOOKUP(A:A,'Medical Examination'!A:A,'Medical Examination'!I:I)</f>
        <v>Overweight</v>
      </c>
      <c r="M943" s="31" t="str">
        <f>_xlfn.XLOOKUP(A:A,'Medical Examination'!A:A,'Medical Examination'!J:J)</f>
        <v>Normal</v>
      </c>
      <c r="N943" s="34">
        <f>_xlfn.XLOOKUP(Healthcare!A:A,Table4_2[Customer ID],Table4_2[Date of Birth])</f>
        <v>24342</v>
      </c>
      <c r="O943" s="35">
        <f>_xlfn.XLOOKUP(A:A,Table4_2[Customer ID],Table4_2[Charges])</f>
        <v>11658.38</v>
      </c>
      <c r="P943" s="33" t="str">
        <f>_xlfn.XLOOKUP(A:A,Table4_2[Customer ID],Table4_2[Hospital tier])</f>
        <v>tier - 3</v>
      </c>
      <c r="Q943" s="33" t="str">
        <f>_xlfn.XLOOKUP(A:A,'Hospital details'!A:A,'Hospital details'!F:F)</f>
        <v>tier - 3</v>
      </c>
      <c r="R943" s="33" t="str">
        <f>_xlfn.XLOOKUP(Healthcare!A:A,'Hospital details'!A:A,'Hospital details'!G:G)</f>
        <v>R1024</v>
      </c>
      <c r="S943" s="36">
        <f>_xlfn.XLOOKUP(A:A,'Hospital details'!A:A,'Hospital details'!H:H)</f>
        <v>56</v>
      </c>
      <c r="T943" s="8"/>
    </row>
    <row r="944" spans="1:20" ht="18" x14ac:dyDescent="0.35">
      <c r="A944" s="37" t="s">
        <v>948</v>
      </c>
      <c r="B944" s="31" t="str" cm="1">
        <f t="array" ref="B944">_xlfn.XLOOKUP(_xlfn.SINGLE(A:A),'Customer Name'!A:A,Table14_3[[#All],[Title]])</f>
        <v>Ms</v>
      </c>
      <c r="C944" s="32" t="str" cm="1">
        <f t="array" ref="C944">_xlfn.XLOOKUP(_xlfn.SINGLE(A:A),'Customer Name'!A:A,Table14_3[[#All],[First Name]])</f>
        <v>Natty</v>
      </c>
      <c r="D944" s="32" t="str" cm="1">
        <f t="array" ref="D944">_xlfn.XLOOKUP(_xlfn.SINGLE(A:A),'Customer Name'!A:A,Table14_3[[#All],[Last Name]])</f>
        <v>Plunkett</v>
      </c>
      <c r="E944" s="32">
        <f>_xlfn.XLOOKUP(A:A,'Medical Examination'!A:A,'Medical Examination'!B:B)</f>
        <v>28.594999999999999</v>
      </c>
      <c r="F944" s="32">
        <f>_xlfn.XLOOKUP(A:A,'Medical Examination'!A:A,'Medical Examination'!C:C)</f>
        <v>4.96</v>
      </c>
      <c r="G944" s="33" t="str">
        <f>_xlfn.XLOOKUP(A:A,'Medical Examination'!A:A,'Medical Examination'!D:D)</f>
        <v>yes</v>
      </c>
      <c r="H944" s="33" t="str">
        <f>_xlfn.XLOOKUP(A:A,'Medical Examination'!A:A,'Medical Examination'!E:E)</f>
        <v>No</v>
      </c>
      <c r="I944" s="33" t="str">
        <f>_xlfn.XLOOKUP(A:A,'Medical Examination'!A:A,'Medical Examination'!F:F)</f>
        <v>No</v>
      </c>
      <c r="J944" s="33">
        <f>_xlfn.XLOOKUP(A:A,'Medical Examination'!A:A,'Medical Examination'!G:G)</f>
        <v>2</v>
      </c>
      <c r="K944" s="33" t="str">
        <f>_xlfn.XLOOKUP(A:A,'Medical Examination'!A:A,'Medical Examination'!H:H)</f>
        <v>No</v>
      </c>
      <c r="L944" s="32" t="str">
        <f>_xlfn.XLOOKUP(A:A,'Medical Examination'!A:A,'Medical Examination'!I:I)</f>
        <v>Overweight</v>
      </c>
      <c r="M944" s="31" t="str">
        <f>_xlfn.XLOOKUP(A:A,'Medical Examination'!A:A,'Medical Examination'!J:J)</f>
        <v>Normal</v>
      </c>
      <c r="N944" s="34">
        <f>_xlfn.XLOOKUP(Healthcare!A:A,Table4_2[Customer ID],Table4_2[Date of Birth])</f>
        <v>24294</v>
      </c>
      <c r="O944" s="35">
        <f>_xlfn.XLOOKUP(A:A,Table4_2[Customer ID],Table4_2[Charges])</f>
        <v>11658.12</v>
      </c>
      <c r="P944" s="33" t="str">
        <f>_xlfn.XLOOKUP(A:A,Table4_2[Customer ID],Table4_2[Hospital tier])</f>
        <v>tier - 3</v>
      </c>
      <c r="Q944" s="33" t="str">
        <f>_xlfn.XLOOKUP(A:A,'Hospital details'!A:A,'Hospital details'!F:F)</f>
        <v>tier - 1</v>
      </c>
      <c r="R944" s="33" t="str">
        <f>_xlfn.XLOOKUP(Healthcare!A:A,'Hospital details'!A:A,'Hospital details'!G:G)</f>
        <v>R1024</v>
      </c>
      <c r="S944" s="36">
        <f>_xlfn.XLOOKUP(A:A,'Hospital details'!A:A,'Hospital details'!H:H)</f>
        <v>56</v>
      </c>
      <c r="T944" s="8"/>
    </row>
    <row r="945" spans="1:20" ht="18" x14ac:dyDescent="0.35">
      <c r="A945" s="37" t="s">
        <v>949</v>
      </c>
      <c r="B945" s="31" t="str" cm="1">
        <f t="array" ref="B945">_xlfn.XLOOKUP(_xlfn.SINGLE(A:A),'Customer Name'!A:A,Table14_3[[#All],[Title]])</f>
        <v>Mr</v>
      </c>
      <c r="C945" s="32" t="str" cm="1">
        <f t="array" ref="C945">_xlfn.XLOOKUP(_xlfn.SINGLE(A:A),'Customer Name'!A:A,Table14_3[[#All],[First Name]])</f>
        <v>Nicholas T</v>
      </c>
      <c r="D945" s="32" t="str" cm="1">
        <f t="array" ref="D945">_xlfn.XLOOKUP(_xlfn.SINGLE(A:A),'Customer Name'!A:A,Table14_3[[#All],[Last Name]])</f>
        <v>Murphy</v>
      </c>
      <c r="E945" s="32">
        <f>_xlfn.XLOOKUP(A:A,'Medical Examination'!A:A,'Medical Examination'!B:B)</f>
        <v>48.75</v>
      </c>
      <c r="F945" s="32">
        <f>_xlfn.XLOOKUP(A:A,'Medical Examination'!A:A,'Medical Examination'!C:C)</f>
        <v>4.34</v>
      </c>
      <c r="G945" s="33" t="str">
        <f>_xlfn.XLOOKUP(A:A,'Medical Examination'!A:A,'Medical Examination'!D:D)</f>
        <v>No</v>
      </c>
      <c r="H945" s="33" t="str">
        <f>_xlfn.XLOOKUP(A:A,'Medical Examination'!A:A,'Medical Examination'!E:E)</f>
        <v>No</v>
      </c>
      <c r="I945" s="33" t="str">
        <f>_xlfn.XLOOKUP(A:A,'Medical Examination'!A:A,'Medical Examination'!F:F)</f>
        <v>No</v>
      </c>
      <c r="J945" s="33">
        <f>_xlfn.XLOOKUP(A:A,'Medical Examination'!A:A,'Medical Examination'!G:G)</f>
        <v>0</v>
      </c>
      <c r="K945" s="33" t="str">
        <f>_xlfn.XLOOKUP(A:A,'Medical Examination'!A:A,'Medical Examination'!H:H)</f>
        <v>No</v>
      </c>
      <c r="L945" s="32" t="str">
        <f>_xlfn.XLOOKUP(A:A,'Medical Examination'!A:A,'Medical Examination'!I:I)</f>
        <v>Obesity</v>
      </c>
      <c r="M945" s="31" t="str">
        <f>_xlfn.XLOOKUP(A:A,'Medical Examination'!A:A,'Medical Examination'!J:J)</f>
        <v>Normal</v>
      </c>
      <c r="N945" s="34">
        <f>_xlfn.XLOOKUP(Healthcare!A:A,Table4_2[Customer ID],Table4_2[Date of Birth])</f>
        <v>34535</v>
      </c>
      <c r="O945" s="35">
        <f>_xlfn.XLOOKUP(A:A,Table4_2[Customer ID],Table4_2[Charges])</f>
        <v>11657.81</v>
      </c>
      <c r="P945" s="33" t="str">
        <f>_xlfn.XLOOKUP(A:A,Table4_2[Customer ID],Table4_2[Hospital tier])</f>
        <v>tier - 3</v>
      </c>
      <c r="Q945" s="33" t="str">
        <f>_xlfn.XLOOKUP(A:A,'Hospital details'!A:A,'Hospital details'!F:F)</f>
        <v>tier - 2</v>
      </c>
      <c r="R945" s="33" t="str">
        <f>_xlfn.XLOOKUP(Healthcare!A:A,'Hospital details'!A:A,'Hospital details'!G:G)</f>
        <v>R1023</v>
      </c>
      <c r="S945" s="36">
        <f>_xlfn.XLOOKUP(A:A,'Hospital details'!A:A,'Hospital details'!H:H)</f>
        <v>28</v>
      </c>
      <c r="T945" s="8"/>
    </row>
    <row r="946" spans="1:20" ht="18" x14ac:dyDescent="0.35">
      <c r="A946" s="37" t="s">
        <v>950</v>
      </c>
      <c r="B946" s="31" t="str" cm="1">
        <f t="array" ref="B946">_xlfn.XLOOKUP(_xlfn.SINGLE(A:A),'Customer Name'!A:A,Table14_3[[#All],[Title]])</f>
        <v>Ms</v>
      </c>
      <c r="C946" s="32" t="str" cm="1">
        <f t="array" ref="C946">_xlfn.XLOOKUP(_xlfn.SINGLE(A:A),'Customer Name'!A:A,Table14_3[[#All],[First Name]])</f>
        <v>Rebecca</v>
      </c>
      <c r="D946" s="32" t="str" cm="1">
        <f t="array" ref="D946">_xlfn.XLOOKUP(_xlfn.SINGLE(A:A),'Customer Name'!A:A,Table14_3[[#All],[Last Name]])</f>
        <v>Gusmer</v>
      </c>
      <c r="E946" s="32">
        <f>_xlfn.XLOOKUP(A:A,'Medical Examination'!A:A,'Medical Examination'!B:B)</f>
        <v>28.31</v>
      </c>
      <c r="F946" s="32">
        <f>_xlfn.XLOOKUP(A:A,'Medical Examination'!A:A,'Medical Examination'!C:C)</f>
        <v>5.43</v>
      </c>
      <c r="G946" s="33" t="str">
        <f>_xlfn.XLOOKUP(A:A,'Medical Examination'!A:A,'Medical Examination'!D:D)</f>
        <v>yes</v>
      </c>
      <c r="H946" s="33" t="str">
        <f>_xlfn.XLOOKUP(A:A,'Medical Examination'!A:A,'Medical Examination'!E:E)</f>
        <v>No</v>
      </c>
      <c r="I946" s="33" t="str">
        <f>_xlfn.XLOOKUP(A:A,'Medical Examination'!A:A,'Medical Examination'!F:F)</f>
        <v>No</v>
      </c>
      <c r="J946" s="33">
        <f>_xlfn.XLOOKUP(A:A,'Medical Examination'!A:A,'Medical Examination'!G:G)</f>
        <v>2</v>
      </c>
      <c r="K946" s="33" t="str">
        <f>_xlfn.XLOOKUP(A:A,'Medical Examination'!A:A,'Medical Examination'!H:H)</f>
        <v>No</v>
      </c>
      <c r="L946" s="32" t="str">
        <f>_xlfn.XLOOKUP(A:A,'Medical Examination'!A:A,'Medical Examination'!I:I)</f>
        <v>Overweight</v>
      </c>
      <c r="M946" s="31" t="str">
        <f>_xlfn.XLOOKUP(A:A,'Medical Examination'!A:A,'Medical Examination'!J:J)</f>
        <v>Normal</v>
      </c>
      <c r="N946" s="34">
        <f>_xlfn.XLOOKUP(Healthcare!A:A,Table4_2[Customer ID],Table4_2[Date of Birth])</f>
        <v>24384</v>
      </c>
      <c r="O946" s="35">
        <f>_xlfn.XLOOKUP(A:A,Table4_2[Customer ID],Table4_2[Charges])</f>
        <v>11657.72</v>
      </c>
      <c r="P946" s="33" t="str">
        <f>_xlfn.XLOOKUP(A:A,Table4_2[Customer ID],Table4_2[Hospital tier])</f>
        <v>tier - 3</v>
      </c>
      <c r="Q946" s="33" t="str">
        <f>_xlfn.XLOOKUP(A:A,'Hospital details'!A:A,'Hospital details'!F:F)</f>
        <v>tier - 2</v>
      </c>
      <c r="R946" s="33" t="str">
        <f>_xlfn.XLOOKUP(Healthcare!A:A,'Hospital details'!A:A,'Hospital details'!G:G)</f>
        <v>R1024</v>
      </c>
      <c r="S946" s="36">
        <f>_xlfn.XLOOKUP(A:A,'Hospital details'!A:A,'Hospital details'!H:H)</f>
        <v>56</v>
      </c>
      <c r="T946" s="8"/>
    </row>
    <row r="947" spans="1:20" ht="18" x14ac:dyDescent="0.35">
      <c r="A947" s="37" t="s">
        <v>951</v>
      </c>
      <c r="B947" s="31" t="str" cm="1">
        <f t="array" ref="B947">_xlfn.XLOOKUP(_xlfn.SINGLE(A:A),'Customer Name'!A:A,Table14_3[[#All],[Title]])</f>
        <v>Mr</v>
      </c>
      <c r="C947" s="32" t="str" cm="1">
        <f t="array" ref="C947">_xlfn.XLOOKUP(_xlfn.SINGLE(A:A),'Customer Name'!A:A,Table14_3[[#All],[First Name]])</f>
        <v>John</v>
      </c>
      <c r="D947" s="32" t="str" cm="1">
        <f t="array" ref="D947">_xlfn.XLOOKUP(_xlfn.SINGLE(A:A),'Customer Name'!A:A,Table14_3[[#All],[Last Name]])</f>
        <v>Loftus</v>
      </c>
      <c r="E947" s="32">
        <f>_xlfn.XLOOKUP(A:A,'Medical Examination'!A:A,'Medical Examination'!B:B)</f>
        <v>38.39</v>
      </c>
      <c r="F947" s="32">
        <f>_xlfn.XLOOKUP(A:A,'Medical Examination'!A:A,'Medical Examination'!C:C)</f>
        <v>8.33</v>
      </c>
      <c r="G947" s="33" t="str">
        <f>_xlfn.XLOOKUP(A:A,'Medical Examination'!A:A,'Medical Examination'!D:D)</f>
        <v>yes</v>
      </c>
      <c r="H947" s="33" t="str">
        <f>_xlfn.XLOOKUP(A:A,'Medical Examination'!A:A,'Medical Examination'!E:E)</f>
        <v>No</v>
      </c>
      <c r="I947" s="33" t="str">
        <f>_xlfn.XLOOKUP(A:A,'Medical Examination'!A:A,'Medical Examination'!F:F)</f>
        <v>No</v>
      </c>
      <c r="J947" s="33">
        <f>_xlfn.XLOOKUP(A:A,'Medical Examination'!A:A,'Medical Examination'!G:G)</f>
        <v>1</v>
      </c>
      <c r="K947" s="33" t="str">
        <f>_xlfn.XLOOKUP(A:A,'Medical Examination'!A:A,'Medical Examination'!H:H)</f>
        <v>No</v>
      </c>
      <c r="L947" s="32" t="str">
        <f>_xlfn.XLOOKUP(A:A,'Medical Examination'!A:A,'Medical Examination'!I:I)</f>
        <v>Obesity</v>
      </c>
      <c r="M947" s="31" t="str">
        <f>_xlfn.XLOOKUP(A:A,'Medical Examination'!A:A,'Medical Examination'!J:J)</f>
        <v>Diabetic</v>
      </c>
      <c r="N947" s="34">
        <f>_xlfn.XLOOKUP(Healthcare!A:A,Table4_2[Customer ID],Table4_2[Date of Birth])</f>
        <v>31610</v>
      </c>
      <c r="O947" s="35">
        <f>_xlfn.XLOOKUP(A:A,Table4_2[Customer ID],Table4_2[Charges])</f>
        <v>11625.11</v>
      </c>
      <c r="P947" s="33" t="str">
        <f>_xlfn.XLOOKUP(A:A,Table4_2[Customer ID],Table4_2[Hospital tier])</f>
        <v>tier - 3</v>
      </c>
      <c r="Q947" s="33" t="str">
        <f>_xlfn.XLOOKUP(A:A,'Hospital details'!A:A,'Hospital details'!F:F)</f>
        <v>tier - 3</v>
      </c>
      <c r="R947" s="33" t="str">
        <f>_xlfn.XLOOKUP(Healthcare!A:A,'Hospital details'!A:A,'Hospital details'!G:G)</f>
        <v>R1022</v>
      </c>
      <c r="S947" s="36">
        <f>_xlfn.XLOOKUP(A:A,'Hospital details'!A:A,'Hospital details'!H:H)</f>
        <v>36</v>
      </c>
      <c r="T947" s="8"/>
    </row>
    <row r="948" spans="1:20" ht="18" x14ac:dyDescent="0.35">
      <c r="A948" s="37" t="s">
        <v>952</v>
      </c>
      <c r="B948" s="31" t="str" cm="1">
        <f t="array" ref="B948">_xlfn.XLOOKUP(_xlfn.SINGLE(A:A),'Customer Name'!A:A,Table14_3[[#All],[Title]])</f>
        <v>Mr</v>
      </c>
      <c r="C948" s="32" t="str" cm="1">
        <f t="array" ref="C948">_xlfn.XLOOKUP(_xlfn.SINGLE(A:A),'Customer Name'!A:A,Table14_3[[#All],[First Name]])</f>
        <v>Antony G</v>
      </c>
      <c r="D948" s="32" t="str" cm="1">
        <f t="array" ref="D948">_xlfn.XLOOKUP(_xlfn.SINGLE(A:A),'Customer Name'!A:A,Table14_3[[#All],[Last Name]])</f>
        <v>Scott</v>
      </c>
      <c r="E948" s="32">
        <f>_xlfn.XLOOKUP(A:A,'Medical Examination'!A:A,'Medical Examination'!B:B)</f>
        <v>25.87</v>
      </c>
      <c r="F948" s="32">
        <f>_xlfn.XLOOKUP(A:A,'Medical Examination'!A:A,'Medical Examination'!C:C)</f>
        <v>5.63</v>
      </c>
      <c r="G948" s="33" t="str">
        <f>_xlfn.XLOOKUP(A:A,'Medical Examination'!A:A,'Medical Examination'!D:D)</f>
        <v>yes</v>
      </c>
      <c r="H948" s="33" t="str">
        <f>_xlfn.XLOOKUP(A:A,'Medical Examination'!A:A,'Medical Examination'!E:E)</f>
        <v>No</v>
      </c>
      <c r="I948" s="33" t="str">
        <f>_xlfn.XLOOKUP(A:A,'Medical Examination'!A:A,'Medical Examination'!F:F)</f>
        <v>No</v>
      </c>
      <c r="J948" s="33">
        <f>_xlfn.XLOOKUP(A:A,'Medical Examination'!A:A,'Medical Examination'!G:G)</f>
        <v>1</v>
      </c>
      <c r="K948" s="33" t="str">
        <f>_xlfn.XLOOKUP(A:A,'Medical Examination'!A:A,'Medical Examination'!H:H)</f>
        <v>No</v>
      </c>
      <c r="L948" s="32" t="str">
        <f>_xlfn.XLOOKUP(A:A,'Medical Examination'!A:A,'Medical Examination'!I:I)</f>
        <v>Overweight</v>
      </c>
      <c r="M948" s="31" t="str">
        <f>_xlfn.XLOOKUP(A:A,'Medical Examination'!A:A,'Medical Examination'!J:J)</f>
        <v>Normal</v>
      </c>
      <c r="N948" s="34">
        <f>_xlfn.XLOOKUP(Healthcare!A:A,Table4_2[Customer ID],Table4_2[Date of Birth])</f>
        <v>23548</v>
      </c>
      <c r="O948" s="35">
        <f>_xlfn.XLOOKUP(A:A,Table4_2[Customer ID],Table4_2[Charges])</f>
        <v>11602.75</v>
      </c>
      <c r="P948" s="33" t="str">
        <f>_xlfn.XLOOKUP(A:A,Table4_2[Customer ID],Table4_2[Hospital tier])</f>
        <v>tier - 3</v>
      </c>
      <c r="Q948" s="33" t="str">
        <f>_xlfn.XLOOKUP(A:A,'Hospital details'!A:A,'Hospital details'!F:F)</f>
        <v>tier - 1</v>
      </c>
      <c r="R948" s="33" t="str">
        <f>_xlfn.XLOOKUP(Healthcare!A:A,'Hospital details'!A:A,'Hospital details'!G:G)</f>
        <v>R1020</v>
      </c>
      <c r="S948" s="36">
        <f>_xlfn.XLOOKUP(A:A,'Hospital details'!A:A,'Hospital details'!H:H)</f>
        <v>58</v>
      </c>
      <c r="T948" s="8"/>
    </row>
    <row r="949" spans="1:20" ht="18" x14ac:dyDescent="0.35">
      <c r="A949" s="37" t="s">
        <v>953</v>
      </c>
      <c r="B949" s="31" t="str" cm="1">
        <f t="array" ref="B949">_xlfn.XLOOKUP(_xlfn.SINGLE(A:A),'Customer Name'!A:A,Table14_3[[#All],[Title]])</f>
        <v>Ms</v>
      </c>
      <c r="C949" s="32" t="str" cm="1">
        <f t="array" ref="C949">_xlfn.XLOOKUP(_xlfn.SINGLE(A:A),'Customer Name'!A:A,Table14_3[[#All],[First Name]])</f>
        <v>Eric</v>
      </c>
      <c r="D949" s="32" t="str" cm="1">
        <f t="array" ref="D949">_xlfn.XLOOKUP(_xlfn.SINGLE(A:A),'Customer Name'!A:A,Table14_3[[#All],[Last Name]])</f>
        <v>Alvarez</v>
      </c>
      <c r="E949" s="32">
        <f>_xlfn.XLOOKUP(A:A,'Medical Examination'!A:A,'Medical Examination'!B:B)</f>
        <v>43.7</v>
      </c>
      <c r="F949" s="32">
        <f>_xlfn.XLOOKUP(A:A,'Medical Examination'!A:A,'Medical Examination'!C:C)</f>
        <v>7.23</v>
      </c>
      <c r="G949" s="33" t="str">
        <f>_xlfn.XLOOKUP(A:A,'Medical Examination'!A:A,'Medical Examination'!D:D)</f>
        <v>No</v>
      </c>
      <c r="H949" s="33" t="str">
        <f>_xlfn.XLOOKUP(A:A,'Medical Examination'!A:A,'Medical Examination'!E:E)</f>
        <v>No</v>
      </c>
      <c r="I949" s="33" t="str">
        <f>_xlfn.XLOOKUP(A:A,'Medical Examination'!A:A,'Medical Examination'!F:F)</f>
        <v>No</v>
      </c>
      <c r="J949" s="33">
        <f>_xlfn.XLOOKUP(A:A,'Medical Examination'!A:A,'Medical Examination'!G:G)</f>
        <v>0</v>
      </c>
      <c r="K949" s="33" t="str">
        <f>_xlfn.XLOOKUP(A:A,'Medical Examination'!A:A,'Medical Examination'!H:H)</f>
        <v>No</v>
      </c>
      <c r="L949" s="32" t="str">
        <f>_xlfn.XLOOKUP(A:A,'Medical Examination'!A:A,'Medical Examination'!I:I)</f>
        <v>Obesity</v>
      </c>
      <c r="M949" s="31" t="str">
        <f>_xlfn.XLOOKUP(A:A,'Medical Examination'!A:A,'Medical Examination'!J:J)</f>
        <v>Diabetic</v>
      </c>
      <c r="N949" s="34">
        <f>_xlfn.XLOOKUP(Healthcare!A:A,Table4_2[Customer ID],Table4_2[Date of Birth])</f>
        <v>24052</v>
      </c>
      <c r="O949" s="35">
        <f>_xlfn.XLOOKUP(A:A,Table4_2[Customer ID],Table4_2[Charges])</f>
        <v>11576.13</v>
      </c>
      <c r="P949" s="33" t="str">
        <f>_xlfn.XLOOKUP(A:A,Table4_2[Customer ID],Table4_2[Hospital tier])</f>
        <v>tier - 3</v>
      </c>
      <c r="Q949" s="33" t="str">
        <f>_xlfn.XLOOKUP(A:A,'Hospital details'!A:A,'Hospital details'!F:F)</f>
        <v>tier - 3</v>
      </c>
      <c r="R949" s="33" t="str">
        <f>_xlfn.XLOOKUP(Healthcare!A:A,'Hospital details'!A:A,'Hospital details'!G:G)</f>
        <v>R1011</v>
      </c>
      <c r="S949" s="36">
        <f>_xlfn.XLOOKUP(A:A,'Hospital details'!A:A,'Hospital details'!H:H)</f>
        <v>57</v>
      </c>
      <c r="T949" s="8"/>
    </row>
    <row r="950" spans="1:20" ht="18" x14ac:dyDescent="0.35">
      <c r="A950" s="37" t="s">
        <v>954</v>
      </c>
      <c r="B950" s="31" t="str" cm="1">
        <f t="array" ref="B950">_xlfn.XLOOKUP(_xlfn.SINGLE(A:A),'Customer Name'!A:A,Table14_3[[#All],[Title]])</f>
        <v>Mr</v>
      </c>
      <c r="C950" s="32" t="str" cm="1">
        <f t="array" ref="C950">_xlfn.XLOOKUP(_xlfn.SINGLE(A:A),'Customer Name'!A:A,Table14_3[[#All],[First Name]])</f>
        <v>Erik</v>
      </c>
      <c r="D950" s="32" t="str" cm="1">
        <f t="array" ref="D950">_xlfn.XLOOKUP(_xlfn.SINGLE(A:A),'Customer Name'!A:A,Table14_3[[#All],[Last Name]])</f>
        <v>Petersson</v>
      </c>
      <c r="E950" s="32">
        <f>_xlfn.XLOOKUP(A:A,'Medical Examination'!A:A,'Medical Examination'!B:B)</f>
        <v>40.945</v>
      </c>
      <c r="F950" s="32">
        <f>_xlfn.XLOOKUP(A:A,'Medical Examination'!A:A,'Medical Examination'!C:C)</f>
        <v>10.57</v>
      </c>
      <c r="G950" s="33" t="str">
        <f>_xlfn.XLOOKUP(A:A,'Medical Examination'!A:A,'Medical Examination'!D:D)</f>
        <v>No</v>
      </c>
      <c r="H950" s="33" t="str">
        <f>_xlfn.XLOOKUP(A:A,'Medical Examination'!A:A,'Medical Examination'!E:E)</f>
        <v>No</v>
      </c>
      <c r="I950" s="33" t="str">
        <f>_xlfn.XLOOKUP(A:A,'Medical Examination'!A:A,'Medical Examination'!F:F)</f>
        <v>No</v>
      </c>
      <c r="J950" s="33">
        <f>_xlfn.XLOOKUP(A:A,'Medical Examination'!A:A,'Medical Examination'!G:G)</f>
        <v>0</v>
      </c>
      <c r="K950" s="33" t="str">
        <f>_xlfn.XLOOKUP(A:A,'Medical Examination'!A:A,'Medical Examination'!H:H)</f>
        <v>No</v>
      </c>
      <c r="L950" s="32" t="str">
        <f>_xlfn.XLOOKUP(A:A,'Medical Examination'!A:A,'Medical Examination'!I:I)</f>
        <v>Obesity</v>
      </c>
      <c r="M950" s="31" t="str">
        <f>_xlfn.XLOOKUP(A:A,'Medical Examination'!A:A,'Medical Examination'!J:J)</f>
        <v>Diabetic</v>
      </c>
      <c r="N950" s="34">
        <f>_xlfn.XLOOKUP(Healthcare!A:A,Table4_2[Customer ID],Table4_2[Date of Birth])</f>
        <v>24101</v>
      </c>
      <c r="O950" s="35">
        <f>_xlfn.XLOOKUP(A:A,Table4_2[Customer ID],Table4_2[Charges])</f>
        <v>11566.3</v>
      </c>
      <c r="P950" s="33" t="str">
        <f>_xlfn.XLOOKUP(A:A,Table4_2[Customer ID],Table4_2[Hospital tier])</f>
        <v>tier - 3</v>
      </c>
      <c r="Q950" s="33" t="str">
        <f>_xlfn.XLOOKUP(A:A,'Hospital details'!A:A,'Hospital details'!F:F)</f>
        <v>tier - 3</v>
      </c>
      <c r="R950" s="33" t="str">
        <f>_xlfn.XLOOKUP(Healthcare!A:A,'Hospital details'!A:A,'Hospital details'!G:G)</f>
        <v>R1016</v>
      </c>
      <c r="S950" s="36">
        <f>_xlfn.XLOOKUP(A:A,'Hospital details'!A:A,'Hospital details'!H:H)</f>
        <v>57</v>
      </c>
      <c r="T950" s="8"/>
    </row>
    <row r="951" spans="1:20" ht="18" x14ac:dyDescent="0.35">
      <c r="A951" s="37" t="s">
        <v>955</v>
      </c>
      <c r="B951" s="31" t="str" cm="1">
        <f t="array" ref="B951">_xlfn.XLOOKUP(_xlfn.SINGLE(A:A),'Customer Name'!A:A,Table14_3[[#All],[Title]])</f>
        <v>Mr</v>
      </c>
      <c r="C951" s="32" t="str" cm="1">
        <f t="array" ref="C951">_xlfn.XLOOKUP(_xlfn.SINGLE(A:A),'Customer Name'!A:A,Table14_3[[#All],[First Name]])</f>
        <v>Matthew T</v>
      </c>
      <c r="D951" s="32" t="str" cm="1">
        <f t="array" ref="D951">_xlfn.XLOOKUP(_xlfn.SINGLE(A:A),'Customer Name'!A:A,Table14_3[[#All],[Last Name]])</f>
        <v>Liaw</v>
      </c>
      <c r="E951" s="32">
        <f>_xlfn.XLOOKUP(A:A,'Medical Examination'!A:A,'Medical Examination'!B:B)</f>
        <v>27.94</v>
      </c>
      <c r="F951" s="32">
        <f>_xlfn.XLOOKUP(A:A,'Medical Examination'!A:A,'Medical Examination'!C:C)</f>
        <v>7.92</v>
      </c>
      <c r="G951" s="33" t="str">
        <f>_xlfn.XLOOKUP(A:A,'Medical Examination'!A:A,'Medical Examination'!D:D)</f>
        <v>No</v>
      </c>
      <c r="H951" s="33" t="str">
        <f>_xlfn.XLOOKUP(A:A,'Medical Examination'!A:A,'Medical Examination'!E:E)</f>
        <v>No</v>
      </c>
      <c r="I951" s="33" t="str">
        <f>_xlfn.XLOOKUP(A:A,'Medical Examination'!A:A,'Medical Examination'!F:F)</f>
        <v>No</v>
      </c>
      <c r="J951" s="33">
        <f>_xlfn.XLOOKUP(A:A,'Medical Examination'!A:A,'Medical Examination'!G:G)</f>
        <v>0</v>
      </c>
      <c r="K951" s="33" t="str">
        <f>_xlfn.XLOOKUP(A:A,'Medical Examination'!A:A,'Medical Examination'!H:H)</f>
        <v>No</v>
      </c>
      <c r="L951" s="32" t="str">
        <f>_xlfn.XLOOKUP(A:A,'Medical Examination'!A:A,'Medical Examination'!I:I)</f>
        <v>Overweight</v>
      </c>
      <c r="M951" s="31" t="str">
        <f>_xlfn.XLOOKUP(A:A,'Medical Examination'!A:A,'Medical Examination'!J:J)</f>
        <v>Diabetic</v>
      </c>
      <c r="N951" s="34">
        <f>_xlfn.XLOOKUP(Healthcare!A:A,Table4_2[Customer ID],Table4_2[Date of Birth])</f>
        <v>24042</v>
      </c>
      <c r="O951" s="35">
        <f>_xlfn.XLOOKUP(A:A,Table4_2[Customer ID],Table4_2[Charges])</f>
        <v>11554.22</v>
      </c>
      <c r="P951" s="33" t="str">
        <f>_xlfn.XLOOKUP(A:A,Table4_2[Customer ID],Table4_2[Hospital tier])</f>
        <v>tier - 3</v>
      </c>
      <c r="Q951" s="33" t="str">
        <f>_xlfn.XLOOKUP(A:A,'Hospital details'!A:A,'Hospital details'!F:F)</f>
        <v>tier - 1</v>
      </c>
      <c r="R951" s="33" t="str">
        <f>_xlfn.XLOOKUP(Healthcare!A:A,'Hospital details'!A:A,'Hospital details'!G:G)</f>
        <v>R1013</v>
      </c>
      <c r="S951" s="36">
        <f>_xlfn.XLOOKUP(A:A,'Hospital details'!A:A,'Hospital details'!H:H)</f>
        <v>57</v>
      </c>
      <c r="T951" s="8"/>
    </row>
    <row r="952" spans="1:20" ht="18" x14ac:dyDescent="0.35">
      <c r="A952" s="37" t="s">
        <v>956</v>
      </c>
      <c r="B952" s="31" t="str" cm="1">
        <f t="array" ref="B952">_xlfn.XLOOKUP(_xlfn.SINGLE(A:A),'Customer Name'!A:A,Table14_3[[#All],[Title]])</f>
        <v>Ms</v>
      </c>
      <c r="C952" s="32" t="str" cm="1">
        <f t="array" ref="C952">_xlfn.XLOOKUP(_xlfn.SINGLE(A:A),'Customer Name'!A:A,Table14_3[[#All],[First Name]])</f>
        <v>Cassandra</v>
      </c>
      <c r="D952" s="32" t="str" cm="1">
        <f t="array" ref="D952">_xlfn.XLOOKUP(_xlfn.SINGLE(A:A),'Customer Name'!A:A,Table14_3[[#All],[Last Name]])</f>
        <v>Tripaldi</v>
      </c>
      <c r="E952" s="32">
        <f>_xlfn.XLOOKUP(A:A,'Medical Examination'!A:A,'Medical Examination'!B:B)</f>
        <v>31.9</v>
      </c>
      <c r="F952" s="32">
        <f>_xlfn.XLOOKUP(A:A,'Medical Examination'!A:A,'Medical Examination'!C:C)</f>
        <v>10.119999999999999</v>
      </c>
      <c r="G952" s="33" t="str">
        <f>_xlfn.XLOOKUP(A:A,'Medical Examination'!A:A,'Medical Examination'!D:D)</f>
        <v>No</v>
      </c>
      <c r="H952" s="33" t="str">
        <f>_xlfn.XLOOKUP(A:A,'Medical Examination'!A:A,'Medical Examination'!E:E)</f>
        <v>No</v>
      </c>
      <c r="I952" s="33" t="str">
        <f>_xlfn.XLOOKUP(A:A,'Medical Examination'!A:A,'Medical Examination'!F:F)</f>
        <v>No</v>
      </c>
      <c r="J952" s="33">
        <f>_xlfn.XLOOKUP(A:A,'Medical Examination'!A:A,'Medical Examination'!G:G)</f>
        <v>2</v>
      </c>
      <c r="K952" s="33" t="str">
        <f>_xlfn.XLOOKUP(A:A,'Medical Examination'!A:A,'Medical Examination'!H:H)</f>
        <v>No</v>
      </c>
      <c r="L952" s="32" t="str">
        <f>_xlfn.XLOOKUP(A:A,'Medical Examination'!A:A,'Medical Examination'!I:I)</f>
        <v>Obesity</v>
      </c>
      <c r="M952" s="31" t="str">
        <f>_xlfn.XLOOKUP(A:A,'Medical Examination'!A:A,'Medical Examination'!J:J)</f>
        <v>Diabetic</v>
      </c>
      <c r="N952" s="34">
        <f>_xlfn.XLOOKUP(Healthcare!A:A,Table4_2[Customer ID],Table4_2[Date of Birth])</f>
        <v>26868</v>
      </c>
      <c r="O952" s="35">
        <f>_xlfn.XLOOKUP(A:A,Table4_2[Customer ID],Table4_2[Charges])</f>
        <v>11552.9</v>
      </c>
      <c r="P952" s="33" t="str">
        <f>_xlfn.XLOOKUP(A:A,Table4_2[Customer ID],Table4_2[Hospital tier])</f>
        <v>tier - 3</v>
      </c>
      <c r="Q952" s="33" t="str">
        <f>_xlfn.XLOOKUP(A:A,'Hospital details'!A:A,'Hospital details'!F:F)</f>
        <v>tier - 2</v>
      </c>
      <c r="R952" s="33" t="str">
        <f>_xlfn.XLOOKUP(Healthcare!A:A,'Hospital details'!A:A,'Hospital details'!G:G)</f>
        <v>R1011</v>
      </c>
      <c r="S952" s="36">
        <f>_xlfn.XLOOKUP(A:A,'Hospital details'!A:A,'Hospital details'!H:H)</f>
        <v>49</v>
      </c>
      <c r="T952" s="8"/>
    </row>
    <row r="953" spans="1:20" ht="18" x14ac:dyDescent="0.35">
      <c r="A953" s="37" t="s">
        <v>957</v>
      </c>
      <c r="B953" s="31" t="str" cm="1">
        <f t="array" ref="B953">_xlfn.XLOOKUP(_xlfn.SINGLE(A:A),'Customer Name'!A:A,Table14_3[[#All],[Title]])</f>
        <v>Ms</v>
      </c>
      <c r="C953" s="32" t="str" cm="1">
        <f t="array" ref="C953">_xlfn.XLOOKUP(_xlfn.SINGLE(A:A),'Customer Name'!A:A,Table14_3[[#All],[First Name]])</f>
        <v>Rosemary C</v>
      </c>
      <c r="D953" s="32" t="str" cm="1">
        <f t="array" ref="D953">_xlfn.XLOOKUP(_xlfn.SINGLE(A:A),'Customer Name'!A:A,Table14_3[[#All],[Last Name]])</f>
        <v>Kelley</v>
      </c>
      <c r="E953" s="32">
        <f>_xlfn.XLOOKUP(A:A,'Medical Examination'!A:A,'Medical Examination'!B:B)</f>
        <v>31.64</v>
      </c>
      <c r="F953" s="32">
        <f>_xlfn.XLOOKUP(A:A,'Medical Examination'!A:A,'Medical Examination'!C:C)</f>
        <v>7.91</v>
      </c>
      <c r="G953" s="33" t="str">
        <f>_xlfn.XLOOKUP(A:A,'Medical Examination'!A:A,'Medical Examination'!D:D)</f>
        <v>No</v>
      </c>
      <c r="H953" s="33" t="str">
        <f>_xlfn.XLOOKUP(A:A,'Medical Examination'!A:A,'Medical Examination'!E:E)</f>
        <v>No</v>
      </c>
      <c r="I953" s="33" t="str">
        <f>_xlfn.XLOOKUP(A:A,'Medical Examination'!A:A,'Medical Examination'!F:F)</f>
        <v>No</v>
      </c>
      <c r="J953" s="33">
        <f>_xlfn.XLOOKUP(A:A,'Medical Examination'!A:A,'Medical Examination'!G:G)</f>
        <v>0</v>
      </c>
      <c r="K953" s="33" t="str">
        <f>_xlfn.XLOOKUP(A:A,'Medical Examination'!A:A,'Medical Examination'!H:H)</f>
        <v>No</v>
      </c>
      <c r="L953" s="32" t="str">
        <f>_xlfn.XLOOKUP(A:A,'Medical Examination'!A:A,'Medical Examination'!I:I)</f>
        <v>Obesity</v>
      </c>
      <c r="M953" s="31" t="str">
        <f>_xlfn.XLOOKUP(A:A,'Medical Examination'!A:A,'Medical Examination'!J:J)</f>
        <v>Diabetic</v>
      </c>
      <c r="N953" s="34">
        <f>_xlfn.XLOOKUP(Healthcare!A:A,Table4_2[Customer ID],Table4_2[Date of Birth])</f>
        <v>26268</v>
      </c>
      <c r="O953" s="35">
        <f>_xlfn.XLOOKUP(A:A,Table4_2[Customer ID],Table4_2[Charges])</f>
        <v>11540.25</v>
      </c>
      <c r="P953" s="33" t="str">
        <f>_xlfn.XLOOKUP(A:A,Table4_2[Customer ID],Table4_2[Hospital tier])</f>
        <v>tier - 3</v>
      </c>
      <c r="Q953" s="33" t="str">
        <f>_xlfn.XLOOKUP(A:A,'Hospital details'!A:A,'Hospital details'!F:F)</f>
        <v>tier - 1</v>
      </c>
      <c r="R953" s="33" t="str">
        <f>_xlfn.XLOOKUP(Healthcare!A:A,'Hospital details'!A:A,'Hospital details'!G:G)</f>
        <v>R1012</v>
      </c>
      <c r="S953" s="36">
        <f>_xlfn.XLOOKUP(A:A,'Hospital details'!A:A,'Hospital details'!H:H)</f>
        <v>51</v>
      </c>
      <c r="T953" s="8"/>
    </row>
    <row r="954" spans="1:20" ht="18" x14ac:dyDescent="0.35">
      <c r="A954" s="37" t="s">
        <v>958</v>
      </c>
      <c r="B954" s="31" t="str" cm="1">
        <f t="array" ref="B954">_xlfn.XLOOKUP(_xlfn.SINGLE(A:A),'Customer Name'!A:A,Table14_3[[#All],[Title]])</f>
        <v>Mr</v>
      </c>
      <c r="C954" s="32" t="str" cm="1">
        <f t="array" ref="C954">_xlfn.XLOOKUP(_xlfn.SINGLE(A:A),'Customer Name'!A:A,Table14_3[[#All],[First Name]])</f>
        <v>Carrie A</v>
      </c>
      <c r="D954" s="32" t="str" cm="1">
        <f t="array" ref="D954">_xlfn.XLOOKUP(_xlfn.SINGLE(A:A),'Customer Name'!A:A,Table14_3[[#All],[Last Name]])</f>
        <v>Endara</v>
      </c>
      <c r="E954" s="32">
        <f>_xlfn.XLOOKUP(A:A,'Medical Examination'!A:A,'Medical Examination'!B:B)</f>
        <v>46.7</v>
      </c>
      <c r="F954" s="32">
        <f>_xlfn.XLOOKUP(A:A,'Medical Examination'!A:A,'Medical Examination'!C:C)</f>
        <v>10.9</v>
      </c>
      <c r="G954" s="33" t="str">
        <f>_xlfn.XLOOKUP(A:A,'Medical Examination'!A:A,'Medical Examination'!D:D)</f>
        <v>No</v>
      </c>
      <c r="H954" s="33" t="str">
        <f>_xlfn.XLOOKUP(A:A,'Medical Examination'!A:A,'Medical Examination'!E:E)</f>
        <v>No</v>
      </c>
      <c r="I954" s="33" t="str">
        <f>_xlfn.XLOOKUP(A:A,'Medical Examination'!A:A,'Medical Examination'!F:F)</f>
        <v>No</v>
      </c>
      <c r="J954" s="33">
        <f>_xlfn.XLOOKUP(A:A,'Medical Examination'!A:A,'Medical Examination'!G:G)</f>
        <v>0</v>
      </c>
      <c r="K954" s="33" t="str">
        <f>_xlfn.XLOOKUP(A:A,'Medical Examination'!A:A,'Medical Examination'!H:H)</f>
        <v>No</v>
      </c>
      <c r="L954" s="32" t="str">
        <f>_xlfn.XLOOKUP(A:A,'Medical Examination'!A:A,'Medical Examination'!I:I)</f>
        <v>Obesity</v>
      </c>
      <c r="M954" s="31" t="str">
        <f>_xlfn.XLOOKUP(A:A,'Medical Examination'!A:A,'Medical Examination'!J:J)</f>
        <v>Diabetic</v>
      </c>
      <c r="N954" s="34">
        <f>_xlfn.XLOOKUP(Healthcare!A:A,Table4_2[Customer ID],Table4_2[Date of Birth])</f>
        <v>25156</v>
      </c>
      <c r="O954" s="35">
        <f>_xlfn.XLOOKUP(A:A,Table4_2[Customer ID],Table4_2[Charges])</f>
        <v>11538.42</v>
      </c>
      <c r="P954" s="33" t="str">
        <f>_xlfn.XLOOKUP(A:A,Table4_2[Customer ID],Table4_2[Hospital tier])</f>
        <v>tier - 3</v>
      </c>
      <c r="Q954" s="33" t="str">
        <f>_xlfn.XLOOKUP(A:A,'Hospital details'!A:A,'Hospital details'!F:F)</f>
        <v>tier - 1</v>
      </c>
      <c r="R954" s="33" t="str">
        <f>_xlfn.XLOOKUP(Healthcare!A:A,'Hospital details'!A:A,'Hospital details'!G:G)</f>
        <v>R1011</v>
      </c>
      <c r="S954" s="36">
        <f>_xlfn.XLOOKUP(A:A,'Hospital details'!A:A,'Hospital details'!H:H)</f>
        <v>54</v>
      </c>
      <c r="T954" s="8"/>
    </row>
    <row r="955" spans="1:20" ht="18" x14ac:dyDescent="0.35">
      <c r="A955" s="37" t="s">
        <v>959</v>
      </c>
      <c r="B955" s="31" t="str" cm="1">
        <f t="array" ref="B955">_xlfn.XLOOKUP(_xlfn.SINGLE(A:A),'Customer Name'!A:A,Table14_3[[#All],[Title]])</f>
        <v>Mr</v>
      </c>
      <c r="C955" s="32" t="str" cm="1">
        <f t="array" ref="C955">_xlfn.XLOOKUP(_xlfn.SINGLE(A:A),'Customer Name'!A:A,Table14_3[[#All],[First Name]])</f>
        <v>Gerardo Sr</v>
      </c>
      <c r="D955" s="32" t="str" cm="1">
        <f t="array" ref="D955">_xlfn.XLOOKUP(_xlfn.SINGLE(A:A),'Customer Name'!A:A,Table14_3[[#All],[Last Name]])</f>
        <v>Valle</v>
      </c>
      <c r="E955" s="32">
        <f>_xlfn.XLOOKUP(A:A,'Medical Examination'!A:A,'Medical Examination'!B:B)</f>
        <v>18.335000000000001</v>
      </c>
      <c r="F955" s="32">
        <f>_xlfn.XLOOKUP(A:A,'Medical Examination'!A:A,'Medical Examination'!C:C)</f>
        <v>11.83</v>
      </c>
      <c r="G955" s="33" t="str">
        <f>_xlfn.XLOOKUP(A:A,'Medical Examination'!A:A,'Medical Examination'!D:D)</f>
        <v>No</v>
      </c>
      <c r="H955" s="33" t="str">
        <f>_xlfn.XLOOKUP(A:A,'Medical Examination'!A:A,'Medical Examination'!E:E)</f>
        <v>No</v>
      </c>
      <c r="I955" s="33" t="str">
        <f>_xlfn.XLOOKUP(A:A,'Medical Examination'!A:A,'Medical Examination'!F:F)</f>
        <v>No</v>
      </c>
      <c r="J955" s="33">
        <f>_xlfn.XLOOKUP(A:A,'Medical Examination'!A:A,'Medical Examination'!G:G)</f>
        <v>0</v>
      </c>
      <c r="K955" s="33" t="str">
        <f>_xlfn.XLOOKUP(A:A,'Medical Examination'!A:A,'Medical Examination'!H:H)</f>
        <v>No</v>
      </c>
      <c r="L955" s="32" t="str">
        <f>_xlfn.XLOOKUP(A:A,'Medical Examination'!A:A,'Medical Examination'!I:I)</f>
        <v>Under  Weight</v>
      </c>
      <c r="M955" s="31" t="str">
        <f>_xlfn.XLOOKUP(A:A,'Medical Examination'!A:A,'Medical Examination'!J:J)</f>
        <v>Diabetic</v>
      </c>
      <c r="N955" s="34">
        <f>_xlfn.XLOOKUP(Healthcare!A:A,Table4_2[Customer ID],Table4_2[Date of Birth])</f>
        <v>24018</v>
      </c>
      <c r="O955" s="35">
        <f>_xlfn.XLOOKUP(A:A,Table4_2[Customer ID],Table4_2[Charges])</f>
        <v>11534.87</v>
      </c>
      <c r="P955" s="33" t="str">
        <f>_xlfn.XLOOKUP(A:A,Table4_2[Customer ID],Table4_2[Hospital tier])</f>
        <v>tier - 3</v>
      </c>
      <c r="Q955" s="33" t="str">
        <f>_xlfn.XLOOKUP(A:A,'Hospital details'!A:A,'Hospital details'!F:F)</f>
        <v>tier - 1</v>
      </c>
      <c r="R955" s="33" t="str">
        <f>_xlfn.XLOOKUP(Healthcare!A:A,'Hospital details'!A:A,'Hospital details'!G:G)</f>
        <v>R1017</v>
      </c>
      <c r="S955" s="36">
        <f>_xlfn.XLOOKUP(A:A,'Hospital details'!A:A,'Hospital details'!H:H)</f>
        <v>57</v>
      </c>
      <c r="T955" s="8"/>
    </row>
    <row r="956" spans="1:20" ht="18" x14ac:dyDescent="0.35">
      <c r="A956" s="37" t="s">
        <v>960</v>
      </c>
      <c r="B956" s="31" t="str" cm="1">
        <f t="array" ref="B956">_xlfn.XLOOKUP(_xlfn.SINGLE(A:A),'Customer Name'!A:A,Table14_3[[#All],[Title]])</f>
        <v>Ms</v>
      </c>
      <c r="C956" s="32" t="str" cm="1">
        <f t="array" ref="C956">_xlfn.XLOOKUP(_xlfn.SINGLE(A:A),'Customer Name'!A:A,Table14_3[[#All],[First Name]])</f>
        <v>Matthew R</v>
      </c>
      <c r="D956" s="32" t="str" cm="1">
        <f t="array" ref="D956">_xlfn.XLOOKUP(_xlfn.SINGLE(A:A),'Customer Name'!A:A,Table14_3[[#All],[Last Name]])</f>
        <v>Germain</v>
      </c>
      <c r="E956" s="32">
        <f>_xlfn.XLOOKUP(A:A,'Medical Examination'!A:A,'Medical Examination'!B:B)</f>
        <v>31.24</v>
      </c>
      <c r="F956" s="32">
        <f>_xlfn.XLOOKUP(A:A,'Medical Examination'!A:A,'Medical Examination'!C:C)</f>
        <v>7.42</v>
      </c>
      <c r="G956" s="33" t="str">
        <f>_xlfn.XLOOKUP(A:A,'Medical Examination'!A:A,'Medical Examination'!D:D)</f>
        <v>yes</v>
      </c>
      <c r="H956" s="33" t="str">
        <f>_xlfn.XLOOKUP(A:A,'Medical Examination'!A:A,'Medical Examination'!E:E)</f>
        <v>No</v>
      </c>
      <c r="I956" s="33" t="str">
        <f>_xlfn.XLOOKUP(A:A,'Medical Examination'!A:A,'Medical Examination'!F:F)</f>
        <v>No</v>
      </c>
      <c r="J956" s="33">
        <f>_xlfn.XLOOKUP(A:A,'Medical Examination'!A:A,'Medical Examination'!G:G)</f>
        <v>2</v>
      </c>
      <c r="K956" s="33" t="str">
        <f>_xlfn.XLOOKUP(A:A,'Medical Examination'!A:A,'Medical Examination'!H:H)</f>
        <v>No</v>
      </c>
      <c r="L956" s="32" t="str">
        <f>_xlfn.XLOOKUP(A:A,'Medical Examination'!A:A,'Medical Examination'!I:I)</f>
        <v>Obesity</v>
      </c>
      <c r="M956" s="31" t="str">
        <f>_xlfn.XLOOKUP(A:A,'Medical Examination'!A:A,'Medical Examination'!J:J)</f>
        <v>Diabetic</v>
      </c>
      <c r="N956" s="34">
        <f>_xlfn.XLOOKUP(Healthcare!A:A,Table4_2[Customer ID],Table4_2[Date of Birth])</f>
        <v>25772</v>
      </c>
      <c r="O956" s="35">
        <f>_xlfn.XLOOKUP(A:A,Table4_2[Customer ID],Table4_2[Charges])</f>
        <v>11530.12</v>
      </c>
      <c r="P956" s="33" t="str">
        <f>_xlfn.XLOOKUP(A:A,Table4_2[Customer ID],Table4_2[Hospital tier])</f>
        <v>tier - 3</v>
      </c>
      <c r="Q956" s="33" t="str">
        <f>_xlfn.XLOOKUP(A:A,'Hospital details'!A:A,'Hospital details'!F:F)</f>
        <v>tier - 1</v>
      </c>
      <c r="R956" s="33" t="str">
        <f>_xlfn.XLOOKUP(Healthcare!A:A,'Hospital details'!A:A,'Hospital details'!G:G)</f>
        <v>R1012</v>
      </c>
      <c r="S956" s="36">
        <f>_xlfn.XLOOKUP(A:A,'Hospital details'!A:A,'Hospital details'!H:H)</f>
        <v>52</v>
      </c>
      <c r="T956" s="8"/>
    </row>
    <row r="957" spans="1:20" ht="18" x14ac:dyDescent="0.35">
      <c r="A957" s="37" t="s">
        <v>961</v>
      </c>
      <c r="B957" s="31" t="str" cm="1">
        <f t="array" ref="B957">_xlfn.XLOOKUP(_xlfn.SINGLE(A:A),'Customer Name'!A:A,Table14_3[[#All],[Title]])</f>
        <v>Mr</v>
      </c>
      <c r="C957" s="32" t="str" cm="1">
        <f t="array" ref="C957">_xlfn.XLOOKUP(_xlfn.SINGLE(A:A),'Customer Name'!A:A,Table14_3[[#All],[First Name]])</f>
        <v>Meghan E</v>
      </c>
      <c r="D957" s="32" t="str" cm="1">
        <f t="array" ref="D957">_xlfn.XLOOKUP(_xlfn.SINGLE(A:A),'Customer Name'!A:A,Table14_3[[#All],[Last Name]])</f>
        <v>Finecey</v>
      </c>
      <c r="E957" s="32">
        <f>_xlfn.XLOOKUP(A:A,'Medical Examination'!A:A,'Medical Examination'!B:B)</f>
        <v>39.22</v>
      </c>
      <c r="F957" s="32">
        <f>_xlfn.XLOOKUP(A:A,'Medical Examination'!A:A,'Medical Examination'!C:C)</f>
        <v>5.62</v>
      </c>
      <c r="G957" s="33" t="str">
        <f>_xlfn.XLOOKUP(A:A,'Medical Examination'!A:A,'Medical Examination'!D:D)</f>
        <v>yes</v>
      </c>
      <c r="H957" s="33" t="str">
        <f>_xlfn.XLOOKUP(A:A,'Medical Examination'!A:A,'Medical Examination'!E:E)</f>
        <v>No</v>
      </c>
      <c r="I957" s="33" t="str">
        <f>_xlfn.XLOOKUP(A:A,'Medical Examination'!A:A,'Medical Examination'!F:F)</f>
        <v>No</v>
      </c>
      <c r="J957" s="33">
        <f>_xlfn.XLOOKUP(A:A,'Medical Examination'!A:A,'Medical Examination'!G:G)</f>
        <v>1</v>
      </c>
      <c r="K957" s="33" t="str">
        <f>_xlfn.XLOOKUP(A:A,'Medical Examination'!A:A,'Medical Examination'!H:H)</f>
        <v>No</v>
      </c>
      <c r="L957" s="32" t="str">
        <f>_xlfn.XLOOKUP(A:A,'Medical Examination'!A:A,'Medical Examination'!I:I)</f>
        <v>Obesity</v>
      </c>
      <c r="M957" s="31" t="str">
        <f>_xlfn.XLOOKUP(A:A,'Medical Examination'!A:A,'Medical Examination'!J:J)</f>
        <v>Normal</v>
      </c>
      <c r="N957" s="34">
        <f>_xlfn.XLOOKUP(Healthcare!A:A,Table4_2[Customer ID],Table4_2[Date of Birth])</f>
        <v>32306</v>
      </c>
      <c r="O957" s="35">
        <f>_xlfn.XLOOKUP(A:A,Table4_2[Customer ID],Table4_2[Charges])</f>
        <v>11524.25</v>
      </c>
      <c r="P957" s="33" t="str">
        <f>_xlfn.XLOOKUP(A:A,Table4_2[Customer ID],Table4_2[Hospital tier])</f>
        <v>tier - 3</v>
      </c>
      <c r="Q957" s="33" t="str">
        <f>_xlfn.XLOOKUP(A:A,'Hospital details'!A:A,'Hospital details'!F:F)</f>
        <v>tier - 1</v>
      </c>
      <c r="R957" s="33" t="str">
        <f>_xlfn.XLOOKUP(Healthcare!A:A,'Hospital details'!A:A,'Hospital details'!G:G)</f>
        <v>R1026</v>
      </c>
      <c r="S957" s="36">
        <f>_xlfn.XLOOKUP(A:A,'Hospital details'!A:A,'Hospital details'!H:H)</f>
        <v>34</v>
      </c>
      <c r="T957" s="8"/>
    </row>
    <row r="958" spans="1:20" ht="18" x14ac:dyDescent="0.35">
      <c r="A958" s="37" t="s">
        <v>962</v>
      </c>
      <c r="B958" s="31" t="str" cm="1">
        <f t="array" ref="B958">_xlfn.XLOOKUP(_xlfn.SINGLE(A:A),'Customer Name'!A:A,Table14_3[[#All],[Title]])</f>
        <v>Mr</v>
      </c>
      <c r="C958" s="32" t="str" cm="1">
        <f t="array" ref="C958">_xlfn.XLOOKUP(_xlfn.SINGLE(A:A),'Customer Name'!A:A,Table14_3[[#All],[First Name]])</f>
        <v>Eric</v>
      </c>
      <c r="D958" s="32" t="str" cm="1">
        <f t="array" ref="D958">_xlfn.XLOOKUP(_xlfn.SINGLE(A:A),'Customer Name'!A:A,Table14_3[[#All],[Last Name]])</f>
        <v>Mendoza</v>
      </c>
      <c r="E958" s="32">
        <f>_xlfn.XLOOKUP(A:A,'Medical Examination'!A:A,'Medical Examination'!B:B)</f>
        <v>24.414999999999999</v>
      </c>
      <c r="F958" s="32">
        <f>_xlfn.XLOOKUP(A:A,'Medical Examination'!A:A,'Medical Examination'!C:C)</f>
        <v>7.16</v>
      </c>
      <c r="G958" s="33" t="str">
        <f>_xlfn.XLOOKUP(A:A,'Medical Examination'!A:A,'Medical Examination'!D:D)</f>
        <v>No</v>
      </c>
      <c r="H958" s="33" t="str">
        <f>_xlfn.XLOOKUP(A:A,'Medical Examination'!A:A,'Medical Examination'!E:E)</f>
        <v>No</v>
      </c>
      <c r="I958" s="33" t="str">
        <f>_xlfn.XLOOKUP(A:A,'Medical Examination'!A:A,'Medical Examination'!F:F)</f>
        <v>No</v>
      </c>
      <c r="J958" s="33">
        <f>_xlfn.XLOOKUP(A:A,'Medical Examination'!A:A,'Medical Examination'!G:G)</f>
        <v>0</v>
      </c>
      <c r="K958" s="33" t="str">
        <f>_xlfn.XLOOKUP(A:A,'Medical Examination'!A:A,'Medical Examination'!H:H)</f>
        <v>No</v>
      </c>
      <c r="L958" s="32" t="str">
        <f>_xlfn.XLOOKUP(A:A,'Medical Examination'!A:A,'Medical Examination'!I:I)</f>
        <v>Normal Weight</v>
      </c>
      <c r="M958" s="31" t="str">
        <f>_xlfn.XLOOKUP(A:A,'Medical Examination'!A:A,'Medical Examination'!J:J)</f>
        <v>Diabetic</v>
      </c>
      <c r="N958" s="34">
        <f>_xlfn.XLOOKUP(Healthcare!A:A,Table4_2[Customer ID],Table4_2[Date of Birth])</f>
        <v>26286</v>
      </c>
      <c r="O958" s="35">
        <f>_xlfn.XLOOKUP(A:A,Table4_2[Customer ID],Table4_2[Charges])</f>
        <v>11520.1</v>
      </c>
      <c r="P958" s="33" t="str">
        <f>_xlfn.XLOOKUP(A:A,Table4_2[Customer ID],Table4_2[Hospital tier])</f>
        <v>tier - 3</v>
      </c>
      <c r="Q958" s="33" t="str">
        <f>_xlfn.XLOOKUP(A:A,'Hospital details'!A:A,'Hospital details'!F:F)</f>
        <v>tier - 1</v>
      </c>
      <c r="R958" s="33" t="str">
        <f>_xlfn.XLOOKUP(Healthcare!A:A,'Hospital details'!A:A,'Hospital details'!G:G)</f>
        <v>R1012</v>
      </c>
      <c r="S958" s="36">
        <f>_xlfn.XLOOKUP(A:A,'Hospital details'!A:A,'Hospital details'!H:H)</f>
        <v>51</v>
      </c>
      <c r="T958" s="8"/>
    </row>
    <row r="959" spans="1:20" ht="18" x14ac:dyDescent="0.35">
      <c r="A959" s="37" t="s">
        <v>963</v>
      </c>
      <c r="B959" s="31" t="str" cm="1">
        <f t="array" ref="B959">_xlfn.XLOOKUP(_xlfn.SINGLE(A:A),'Customer Name'!A:A,Table14_3[[#All],[Title]])</f>
        <v>Ms</v>
      </c>
      <c r="C959" s="32" t="str" cm="1">
        <f t="array" ref="C959">_xlfn.XLOOKUP(_xlfn.SINGLE(A:A),'Customer Name'!A:A,Table14_3[[#All],[First Name]])</f>
        <v>Lisa B</v>
      </c>
      <c r="D959" s="32" t="str" cm="1">
        <f t="array" ref="D959">_xlfn.XLOOKUP(_xlfn.SINGLE(A:A),'Customer Name'!A:A,Table14_3[[#All],[Last Name]])</f>
        <v>Roe</v>
      </c>
      <c r="E959" s="32">
        <f>_xlfn.XLOOKUP(A:A,'Medical Examination'!A:A,'Medical Examination'!B:B)</f>
        <v>32.299999999999997</v>
      </c>
      <c r="F959" s="32">
        <f>_xlfn.XLOOKUP(A:A,'Medical Examination'!A:A,'Medical Examination'!C:C)</f>
        <v>9.89</v>
      </c>
      <c r="G959" s="33" t="str">
        <f>_xlfn.XLOOKUP(A:A,'Medical Examination'!A:A,'Medical Examination'!D:D)</f>
        <v>No</v>
      </c>
      <c r="H959" s="33" t="str">
        <f>_xlfn.XLOOKUP(A:A,'Medical Examination'!A:A,'Medical Examination'!E:E)</f>
        <v>No</v>
      </c>
      <c r="I959" s="33" t="str">
        <f>_xlfn.XLOOKUP(A:A,'Medical Examination'!A:A,'Medical Examination'!F:F)</f>
        <v>No</v>
      </c>
      <c r="J959" s="33">
        <f>_xlfn.XLOOKUP(A:A,'Medical Examination'!A:A,'Medical Examination'!G:G)</f>
        <v>0</v>
      </c>
      <c r="K959" s="33" t="str">
        <f>_xlfn.XLOOKUP(A:A,'Medical Examination'!A:A,'Medical Examination'!H:H)</f>
        <v>No</v>
      </c>
      <c r="L959" s="32" t="str">
        <f>_xlfn.XLOOKUP(A:A,'Medical Examination'!A:A,'Medical Examination'!I:I)</f>
        <v>Obesity</v>
      </c>
      <c r="M959" s="31" t="str">
        <f>_xlfn.XLOOKUP(A:A,'Medical Examination'!A:A,'Medical Examination'!J:J)</f>
        <v>Diabetic</v>
      </c>
      <c r="N959" s="34">
        <f>_xlfn.XLOOKUP(Healthcare!A:A,Table4_2[Customer ID],Table4_2[Date of Birth])</f>
        <v>25013</v>
      </c>
      <c r="O959" s="35">
        <f>_xlfn.XLOOKUP(A:A,Table4_2[Customer ID],Table4_2[Charges])</f>
        <v>11512.41</v>
      </c>
      <c r="P959" s="33" t="str">
        <f>_xlfn.XLOOKUP(A:A,Table4_2[Customer ID],Table4_2[Hospital tier])</f>
        <v>tier - 3</v>
      </c>
      <c r="Q959" s="33" t="str">
        <f>_xlfn.XLOOKUP(A:A,'Hospital details'!A:A,'Hospital details'!F:F)</f>
        <v>tier - 1</v>
      </c>
      <c r="R959" s="33" t="str">
        <f>_xlfn.XLOOKUP(Healthcare!A:A,'Hospital details'!A:A,'Hospital details'!G:G)</f>
        <v>R1024</v>
      </c>
      <c r="S959" s="36">
        <f>_xlfn.XLOOKUP(A:A,'Hospital details'!A:A,'Hospital details'!H:H)</f>
        <v>54</v>
      </c>
      <c r="T959" s="8"/>
    </row>
    <row r="960" spans="1:20" ht="18" x14ac:dyDescent="0.35">
      <c r="A960" s="37" t="s">
        <v>964</v>
      </c>
      <c r="B960" s="31" t="str" cm="1">
        <f t="array" ref="B960">_xlfn.XLOOKUP(_xlfn.SINGLE(A:A),'Customer Name'!A:A,Table14_3[[#All],[Title]])</f>
        <v>Mr</v>
      </c>
      <c r="C960" s="32" t="str" cm="1">
        <f t="array" ref="C960">_xlfn.XLOOKUP(_xlfn.SINGLE(A:A),'Customer Name'!A:A,Table14_3[[#All],[First Name]])</f>
        <v>Jane R</v>
      </c>
      <c r="D960" s="32" t="str" cm="1">
        <f t="array" ref="D960">_xlfn.XLOOKUP(_xlfn.SINGLE(A:A),'Customer Name'!A:A,Table14_3[[#All],[Last Name]])</f>
        <v>Webb</v>
      </c>
      <c r="E960" s="32">
        <f>_xlfn.XLOOKUP(A:A,'Medical Examination'!A:A,'Medical Examination'!B:B)</f>
        <v>39.94</v>
      </c>
      <c r="F960" s="32">
        <f>_xlfn.XLOOKUP(A:A,'Medical Examination'!A:A,'Medical Examination'!C:C)</f>
        <v>5.14</v>
      </c>
      <c r="G960" s="33" t="str">
        <f>_xlfn.XLOOKUP(A:A,'Medical Examination'!A:A,'Medical Examination'!D:D)</f>
        <v>No</v>
      </c>
      <c r="H960" s="33" t="str">
        <f>_xlfn.XLOOKUP(A:A,'Medical Examination'!A:A,'Medical Examination'!E:E)</f>
        <v>No</v>
      </c>
      <c r="I960" s="33" t="str">
        <f>_xlfn.XLOOKUP(A:A,'Medical Examination'!A:A,'Medical Examination'!F:F)</f>
        <v>No</v>
      </c>
      <c r="J960" s="33">
        <f>_xlfn.XLOOKUP(A:A,'Medical Examination'!A:A,'Medical Examination'!G:G)</f>
        <v>0</v>
      </c>
      <c r="K960" s="33" t="str">
        <f>_xlfn.XLOOKUP(A:A,'Medical Examination'!A:A,'Medical Examination'!H:H)</f>
        <v>No</v>
      </c>
      <c r="L960" s="32" t="str">
        <f>_xlfn.XLOOKUP(A:A,'Medical Examination'!A:A,'Medical Examination'!I:I)</f>
        <v>Obesity</v>
      </c>
      <c r="M960" s="31" t="str">
        <f>_xlfn.XLOOKUP(A:A,'Medical Examination'!A:A,'Medical Examination'!J:J)</f>
        <v>Normal</v>
      </c>
      <c r="N960" s="34">
        <f>_xlfn.XLOOKUP(Healthcare!A:A,Table4_2[Customer ID],Table4_2[Date of Birth])</f>
        <v>32787</v>
      </c>
      <c r="O960" s="35">
        <f>_xlfn.XLOOKUP(A:A,Table4_2[Customer ID],Table4_2[Charges])</f>
        <v>11511.61</v>
      </c>
      <c r="P960" s="33" t="str">
        <f>_xlfn.XLOOKUP(A:A,Table4_2[Customer ID],Table4_2[Hospital tier])</f>
        <v>tier - 3</v>
      </c>
      <c r="Q960" s="33" t="str">
        <f>_xlfn.XLOOKUP(A:A,'Hospital details'!A:A,'Hospital details'!F:F)</f>
        <v>tier - 3</v>
      </c>
      <c r="R960" s="33" t="str">
        <f>_xlfn.XLOOKUP(Healthcare!A:A,'Hospital details'!A:A,'Hospital details'!G:G)</f>
        <v>R1026</v>
      </c>
      <c r="S960" s="36">
        <f>_xlfn.XLOOKUP(A:A,'Hospital details'!A:A,'Hospital details'!H:H)</f>
        <v>33</v>
      </c>
      <c r="T960" s="8"/>
    </row>
    <row r="961" spans="1:20" ht="18" x14ac:dyDescent="0.35">
      <c r="A961" s="37" t="s">
        <v>965</v>
      </c>
      <c r="B961" s="31" t="str" cm="1">
        <f t="array" ref="B961">_xlfn.XLOOKUP(_xlfn.SINGLE(A:A),'Customer Name'!A:A,Table14_3[[#All],[Title]])</f>
        <v>Mr</v>
      </c>
      <c r="C961" s="32" t="str" cm="1">
        <f t="array" ref="C961">_xlfn.XLOOKUP(_xlfn.SINGLE(A:A),'Customer Name'!A:A,Table14_3[[#All],[First Name]])</f>
        <v>Allison M</v>
      </c>
      <c r="D961" s="32" t="str" cm="1">
        <f t="array" ref="D961">_xlfn.XLOOKUP(_xlfn.SINGLE(A:A),'Customer Name'!A:A,Table14_3[[#All],[Last Name]])</f>
        <v>Stocker</v>
      </c>
      <c r="E961" s="32">
        <f>_xlfn.XLOOKUP(A:A,'Medical Examination'!A:A,'Medical Examination'!B:B)</f>
        <v>30</v>
      </c>
      <c r="F961" s="32">
        <f>_xlfn.XLOOKUP(A:A,'Medical Examination'!A:A,'Medical Examination'!C:C)</f>
        <v>5.61</v>
      </c>
      <c r="G961" s="33" t="str">
        <f>_xlfn.XLOOKUP(A:A,'Medical Examination'!A:A,'Medical Examination'!D:D)</f>
        <v>yes</v>
      </c>
      <c r="H961" s="33" t="str">
        <f>_xlfn.XLOOKUP(A:A,'Medical Examination'!A:A,'Medical Examination'!E:E)</f>
        <v>No</v>
      </c>
      <c r="I961" s="33" t="str">
        <f>_xlfn.XLOOKUP(A:A,'Medical Examination'!A:A,'Medical Examination'!F:F)</f>
        <v>Yes</v>
      </c>
      <c r="J961" s="33">
        <f>_xlfn.XLOOKUP(A:A,'Medical Examination'!A:A,'Medical Examination'!G:G)</f>
        <v>1</v>
      </c>
      <c r="K961" s="33" t="str">
        <f>_xlfn.XLOOKUP(A:A,'Medical Examination'!A:A,'Medical Examination'!H:H)</f>
        <v>No</v>
      </c>
      <c r="L961" s="32" t="str">
        <f>_xlfn.XLOOKUP(A:A,'Medical Examination'!A:A,'Medical Examination'!I:I)</f>
        <v>Obesity</v>
      </c>
      <c r="M961" s="31" t="str">
        <f>_xlfn.XLOOKUP(A:A,'Medical Examination'!A:A,'Medical Examination'!J:J)</f>
        <v>Normal</v>
      </c>
      <c r="N961" s="34">
        <f>_xlfn.XLOOKUP(Healthcare!A:A,Table4_2[Customer ID],Table4_2[Date of Birth])</f>
        <v>25426</v>
      </c>
      <c r="O961" s="35">
        <f>_xlfn.XLOOKUP(A:A,Table4_2[Customer ID],Table4_2[Charges])</f>
        <v>11497.69</v>
      </c>
      <c r="P961" s="33" t="str">
        <f>_xlfn.XLOOKUP(A:A,Table4_2[Customer ID],Table4_2[Hospital tier])</f>
        <v>tier - 3</v>
      </c>
      <c r="Q961" s="33" t="str">
        <f>_xlfn.XLOOKUP(A:A,'Hospital details'!A:A,'Hospital details'!F:F)</f>
        <v>tier - 1</v>
      </c>
      <c r="R961" s="33" t="str">
        <f>_xlfn.XLOOKUP(Healthcare!A:A,'Hospital details'!A:A,'Hospital details'!G:G)</f>
        <v>R1012</v>
      </c>
      <c r="S961" s="36">
        <f>_xlfn.XLOOKUP(A:A,'Hospital details'!A:A,'Hospital details'!H:H)</f>
        <v>53</v>
      </c>
      <c r="T961" s="8"/>
    </row>
    <row r="962" spans="1:20" ht="18" x14ac:dyDescent="0.35">
      <c r="A962" s="37" t="s">
        <v>966</v>
      </c>
      <c r="B962" s="31" t="str" cm="1">
        <f t="array" ref="B962">_xlfn.XLOOKUP(_xlfn.SINGLE(A:A),'Customer Name'!A:A,Table14_3[[#All],[Title]])</f>
        <v>Ms</v>
      </c>
      <c r="C962" s="32" t="str" cm="1">
        <f t="array" ref="C962">_xlfn.XLOOKUP(_xlfn.SINGLE(A:A),'Customer Name'!A:A,Table14_3[[#All],[First Name]])</f>
        <v>Sarah E</v>
      </c>
      <c r="D962" s="32" t="str" cm="1">
        <f t="array" ref="D962">_xlfn.XLOOKUP(_xlfn.SINGLE(A:A),'Customer Name'!A:A,Table14_3[[#All],[Last Name]])</f>
        <v>Jacobson</v>
      </c>
      <c r="E962" s="32">
        <f>_xlfn.XLOOKUP(A:A,'Medical Examination'!A:A,'Medical Examination'!B:B)</f>
        <v>35.340000000000003</v>
      </c>
      <c r="F962" s="32">
        <f>_xlfn.XLOOKUP(A:A,'Medical Examination'!A:A,'Medical Examination'!C:C)</f>
        <v>5.51</v>
      </c>
      <c r="G962" s="33" t="str">
        <f>_xlfn.XLOOKUP(A:A,'Medical Examination'!A:A,'Medical Examination'!D:D)</f>
        <v>yes</v>
      </c>
      <c r="H962" s="33" t="str">
        <f>_xlfn.XLOOKUP(A:A,'Medical Examination'!A:A,'Medical Examination'!E:E)</f>
        <v>No</v>
      </c>
      <c r="I962" s="33" t="str">
        <f>_xlfn.XLOOKUP(A:A,'Medical Examination'!A:A,'Medical Examination'!F:F)</f>
        <v>Yes</v>
      </c>
      <c r="J962" s="33">
        <f>_xlfn.XLOOKUP(A:A,'Medical Examination'!A:A,'Medical Examination'!G:G)</f>
        <v>1</v>
      </c>
      <c r="K962" s="33" t="str">
        <f>_xlfn.XLOOKUP(A:A,'Medical Examination'!A:A,'Medical Examination'!H:H)</f>
        <v>No</v>
      </c>
      <c r="L962" s="32" t="str">
        <f>_xlfn.XLOOKUP(A:A,'Medical Examination'!A:A,'Medical Examination'!I:I)</f>
        <v>Obesity</v>
      </c>
      <c r="M962" s="31" t="str">
        <f>_xlfn.XLOOKUP(A:A,'Medical Examination'!A:A,'Medical Examination'!J:J)</f>
        <v>Normal</v>
      </c>
      <c r="N962" s="34">
        <f>_xlfn.XLOOKUP(Healthcare!A:A,Table4_2[Customer ID],Table4_2[Date of Birth])</f>
        <v>30474</v>
      </c>
      <c r="O962" s="35">
        <f>_xlfn.XLOOKUP(A:A,Table4_2[Customer ID],Table4_2[Charges])</f>
        <v>11492.46</v>
      </c>
      <c r="P962" s="33" t="str">
        <f>_xlfn.XLOOKUP(A:A,Table4_2[Customer ID],Table4_2[Hospital tier])</f>
        <v>tier - 3</v>
      </c>
      <c r="Q962" s="33" t="str">
        <f>_xlfn.XLOOKUP(A:A,'Hospital details'!A:A,'Hospital details'!F:F)</f>
        <v>tier - 3</v>
      </c>
      <c r="R962" s="33" t="str">
        <f>_xlfn.XLOOKUP(Healthcare!A:A,'Hospital details'!A:A,'Hospital details'!G:G)</f>
        <v>R1026</v>
      </c>
      <c r="S962" s="36">
        <f>_xlfn.XLOOKUP(A:A,'Hospital details'!A:A,'Hospital details'!H:H)</f>
        <v>40</v>
      </c>
      <c r="T962" s="8"/>
    </row>
    <row r="963" spans="1:20" ht="18" x14ac:dyDescent="0.35">
      <c r="A963" s="37" t="s">
        <v>967</v>
      </c>
      <c r="B963" s="31" t="str" cm="1">
        <f t="array" ref="B963">_xlfn.XLOOKUP(_xlfn.SINGLE(A:A),'Customer Name'!A:A,Table14_3[[#All],[Title]])</f>
        <v>Ms</v>
      </c>
      <c r="C963" s="32" t="str" cm="1">
        <f t="array" ref="C963">_xlfn.XLOOKUP(_xlfn.SINGLE(A:A),'Customer Name'!A:A,Table14_3[[#All],[First Name]])</f>
        <v>Philip J</v>
      </c>
      <c r="D963" s="32" t="str" cm="1">
        <f t="array" ref="D963">_xlfn.XLOOKUP(_xlfn.SINGLE(A:A),'Customer Name'!A:A,Table14_3[[#All],[Last Name]])</f>
        <v>Shaw</v>
      </c>
      <c r="E963" s="32">
        <f>_xlfn.XLOOKUP(A:A,'Medical Examination'!A:A,'Medical Examination'!B:B)</f>
        <v>32.204999999999998</v>
      </c>
      <c r="F963" s="32">
        <f>_xlfn.XLOOKUP(A:A,'Medical Examination'!A:A,'Medical Examination'!C:C)</f>
        <v>8.3800000000000008</v>
      </c>
      <c r="G963" s="33" t="str">
        <f>_xlfn.XLOOKUP(A:A,'Medical Examination'!A:A,'Medical Examination'!D:D)</f>
        <v>yes</v>
      </c>
      <c r="H963" s="33" t="str">
        <f>_xlfn.XLOOKUP(A:A,'Medical Examination'!A:A,'Medical Examination'!E:E)</f>
        <v>No</v>
      </c>
      <c r="I963" s="33" t="str">
        <f>_xlfn.XLOOKUP(A:A,'Medical Examination'!A:A,'Medical Examination'!F:F)</f>
        <v>No</v>
      </c>
      <c r="J963" s="33">
        <f>_xlfn.XLOOKUP(A:A,'Medical Examination'!A:A,'Medical Examination'!G:G)</f>
        <v>2</v>
      </c>
      <c r="K963" s="33" t="str">
        <f>_xlfn.XLOOKUP(A:A,'Medical Examination'!A:A,'Medical Examination'!H:H)</f>
        <v>No</v>
      </c>
      <c r="L963" s="32" t="str">
        <f>_xlfn.XLOOKUP(A:A,'Medical Examination'!A:A,'Medical Examination'!I:I)</f>
        <v>Obesity</v>
      </c>
      <c r="M963" s="31" t="str">
        <f>_xlfn.XLOOKUP(A:A,'Medical Examination'!A:A,'Medical Examination'!J:J)</f>
        <v>Diabetic</v>
      </c>
      <c r="N963" s="34">
        <f>_xlfn.XLOOKUP(Healthcare!A:A,Table4_2[Customer ID],Table4_2[Date of Birth])</f>
        <v>25854</v>
      </c>
      <c r="O963" s="35">
        <f>_xlfn.XLOOKUP(A:A,Table4_2[Customer ID],Table4_2[Charges])</f>
        <v>11488.32</v>
      </c>
      <c r="P963" s="33" t="str">
        <f>_xlfn.XLOOKUP(A:A,Table4_2[Customer ID],Table4_2[Hospital tier])</f>
        <v>tier - 3</v>
      </c>
      <c r="Q963" s="33" t="str">
        <f>_xlfn.XLOOKUP(A:A,'Hospital details'!A:A,'Hospital details'!F:F)</f>
        <v>tier - 1</v>
      </c>
      <c r="R963" s="33" t="str">
        <f>_xlfn.XLOOKUP(Healthcare!A:A,'Hospital details'!A:A,'Hospital details'!G:G)</f>
        <v>R1014</v>
      </c>
      <c r="S963" s="36">
        <f>_xlfn.XLOOKUP(A:A,'Hospital details'!A:A,'Hospital details'!H:H)</f>
        <v>52</v>
      </c>
      <c r="T963" s="8"/>
    </row>
    <row r="964" spans="1:20" ht="18" x14ac:dyDescent="0.35">
      <c r="A964" s="37" t="s">
        <v>968</v>
      </c>
      <c r="B964" s="31" t="str" cm="1">
        <f t="array" ref="B964">_xlfn.XLOOKUP(_xlfn.SINGLE(A:A),'Customer Name'!A:A,Table14_3[[#All],[Title]])</f>
        <v>Mr</v>
      </c>
      <c r="C964" s="32" t="str" cm="1">
        <f t="array" ref="C964">_xlfn.XLOOKUP(_xlfn.SINGLE(A:A),'Customer Name'!A:A,Table14_3[[#All],[First Name]])</f>
        <v>Jillian A</v>
      </c>
      <c r="D964" s="32" t="str" cm="1">
        <f t="array" ref="D964">_xlfn.XLOOKUP(_xlfn.SINGLE(A:A),'Customer Name'!A:A,Table14_3[[#All],[Last Name]])</f>
        <v>Goodwin</v>
      </c>
      <c r="E964" s="32">
        <f>_xlfn.XLOOKUP(A:A,'Medical Examination'!A:A,'Medical Examination'!B:B)</f>
        <v>33.880000000000003</v>
      </c>
      <c r="F964" s="32">
        <f>_xlfn.XLOOKUP(A:A,'Medical Examination'!A:A,'Medical Examination'!C:C)</f>
        <v>4.68</v>
      </c>
      <c r="G964" s="33" t="str">
        <f>_xlfn.XLOOKUP(A:A,'Medical Examination'!A:A,'Medical Examination'!D:D)</f>
        <v>No</v>
      </c>
      <c r="H964" s="33" t="str">
        <f>_xlfn.XLOOKUP(A:A,'Medical Examination'!A:A,'Medical Examination'!E:E)</f>
        <v>yes</v>
      </c>
      <c r="I964" s="33" t="str">
        <f>_xlfn.XLOOKUP(A:A,'Medical Examination'!A:A,'Medical Examination'!F:F)</f>
        <v>No</v>
      </c>
      <c r="J964" s="33">
        <f>_xlfn.XLOOKUP(A:A,'Medical Examination'!A:A,'Medical Examination'!G:G)</f>
        <v>1</v>
      </c>
      <c r="K964" s="33" t="str">
        <f>_xlfn.XLOOKUP(A:A,'Medical Examination'!A:A,'Medical Examination'!H:H)</f>
        <v>No</v>
      </c>
      <c r="L964" s="32" t="str">
        <f>_xlfn.XLOOKUP(A:A,'Medical Examination'!A:A,'Medical Examination'!I:I)</f>
        <v>Obesity</v>
      </c>
      <c r="M964" s="31" t="str">
        <f>_xlfn.XLOOKUP(A:A,'Medical Examination'!A:A,'Medical Examination'!J:J)</f>
        <v>Normal</v>
      </c>
      <c r="N964" s="34">
        <f>_xlfn.XLOOKUP(Healthcare!A:A,Table4_2[Customer ID],Table4_2[Date of Birth])</f>
        <v>38240</v>
      </c>
      <c r="O964" s="35">
        <f>_xlfn.XLOOKUP(A:A,Table4_2[Customer ID],Table4_2[Charges])</f>
        <v>11482.63</v>
      </c>
      <c r="P964" s="33" t="str">
        <f>_xlfn.XLOOKUP(A:A,Table4_2[Customer ID],Table4_2[Hospital tier])</f>
        <v>tier - 3</v>
      </c>
      <c r="Q964" s="33" t="str">
        <f>_xlfn.XLOOKUP(A:A,'Hospital details'!A:A,'Hospital details'!F:F)</f>
        <v>tier - 2</v>
      </c>
      <c r="R964" s="33" t="str">
        <f>_xlfn.XLOOKUP(Healthcare!A:A,'Hospital details'!A:A,'Hospital details'!G:G)</f>
        <v>R1013</v>
      </c>
      <c r="S964" s="36">
        <f>_xlfn.XLOOKUP(A:A,'Hospital details'!A:A,'Hospital details'!H:H)</f>
        <v>18</v>
      </c>
      <c r="T964" s="8"/>
    </row>
    <row r="965" spans="1:20" ht="18" x14ac:dyDescent="0.35">
      <c r="A965" s="37" t="s">
        <v>969</v>
      </c>
      <c r="B965" s="31" t="str" cm="1">
        <f t="array" ref="B965">_xlfn.XLOOKUP(_xlfn.SINGLE(A:A),'Customer Name'!A:A,Table14_3[[#All],[Title]])</f>
        <v>Mr</v>
      </c>
      <c r="C965" s="32" t="str" cm="1">
        <f t="array" ref="C965">_xlfn.XLOOKUP(_xlfn.SINGLE(A:A),'Customer Name'!A:A,Table14_3[[#All],[First Name]])</f>
        <v>Laura D</v>
      </c>
      <c r="D965" s="32" t="str" cm="1">
        <f t="array" ref="D965">_xlfn.XLOOKUP(_xlfn.SINGLE(A:A),'Customer Name'!A:A,Table14_3[[#All],[Last Name]])</f>
        <v>Brock</v>
      </c>
      <c r="E965" s="32">
        <f>_xlfn.XLOOKUP(A:A,'Medical Examination'!A:A,'Medical Examination'!B:B)</f>
        <v>26.63</v>
      </c>
      <c r="F965" s="32">
        <f>_xlfn.XLOOKUP(A:A,'Medical Examination'!A:A,'Medical Examination'!C:C)</f>
        <v>4.3600000000000003</v>
      </c>
      <c r="G965" s="33" t="str">
        <f>_xlfn.XLOOKUP(A:A,'Medical Examination'!A:A,'Medical Examination'!D:D)</f>
        <v>yes</v>
      </c>
      <c r="H965" s="33" t="str">
        <f>_xlfn.XLOOKUP(A:A,'Medical Examination'!A:A,'Medical Examination'!E:E)</f>
        <v>No</v>
      </c>
      <c r="I965" s="33" t="str">
        <f>_xlfn.XLOOKUP(A:A,'Medical Examination'!A:A,'Medical Examination'!F:F)</f>
        <v>No</v>
      </c>
      <c r="J965" s="33">
        <f>_xlfn.XLOOKUP(A:A,'Medical Examination'!A:A,'Medical Examination'!G:G)</f>
        <v>2</v>
      </c>
      <c r="K965" s="33" t="str">
        <f>_xlfn.XLOOKUP(A:A,'Medical Examination'!A:A,'Medical Examination'!H:H)</f>
        <v>No</v>
      </c>
      <c r="L965" s="32" t="str">
        <f>_xlfn.XLOOKUP(A:A,'Medical Examination'!A:A,'Medical Examination'!I:I)</f>
        <v>Overweight</v>
      </c>
      <c r="M965" s="31" t="str">
        <f>_xlfn.XLOOKUP(A:A,'Medical Examination'!A:A,'Medical Examination'!J:J)</f>
        <v>Normal</v>
      </c>
      <c r="N965" s="34">
        <f>_xlfn.XLOOKUP(Healthcare!A:A,Table4_2[Customer ID],Table4_2[Date of Birth])</f>
        <v>24357</v>
      </c>
      <c r="O965" s="35">
        <f>_xlfn.XLOOKUP(A:A,Table4_2[Customer ID],Table4_2[Charges])</f>
        <v>11478.14</v>
      </c>
      <c r="P965" s="33" t="str">
        <f>_xlfn.XLOOKUP(A:A,Table4_2[Customer ID],Table4_2[Hospital tier])</f>
        <v>tier - 3</v>
      </c>
      <c r="Q965" s="33" t="str">
        <f>_xlfn.XLOOKUP(A:A,'Hospital details'!A:A,'Hospital details'!F:F)</f>
        <v>tier - 2</v>
      </c>
      <c r="R965" s="33" t="str">
        <f>_xlfn.XLOOKUP(Healthcare!A:A,'Hospital details'!A:A,'Hospital details'!G:G)</f>
        <v>R1025</v>
      </c>
      <c r="S965" s="36">
        <f>_xlfn.XLOOKUP(A:A,'Hospital details'!A:A,'Hospital details'!H:H)</f>
        <v>56</v>
      </c>
      <c r="T965" s="8"/>
    </row>
    <row r="966" spans="1:20" ht="18" x14ac:dyDescent="0.35">
      <c r="A966" s="37" t="s">
        <v>970</v>
      </c>
      <c r="B966" s="31" t="str" cm="1">
        <f t="array" ref="B966">_xlfn.XLOOKUP(_xlfn.SINGLE(A:A),'Customer Name'!A:A,Table14_3[[#All],[Title]])</f>
        <v>Ms</v>
      </c>
      <c r="C966" s="32" t="str" cm="1">
        <f t="array" ref="C966">_xlfn.XLOOKUP(_xlfn.SINGLE(A:A),'Customer Name'!A:A,Table14_3[[#All],[First Name]])</f>
        <v>Megan E</v>
      </c>
      <c r="D966" s="32" t="str" cm="1">
        <f t="array" ref="D966">_xlfn.XLOOKUP(_xlfn.SINGLE(A:A),'Customer Name'!A:A,Table14_3[[#All],[Last Name]])</f>
        <v>Papp</v>
      </c>
      <c r="E966" s="32">
        <f>_xlfn.XLOOKUP(A:A,'Medical Examination'!A:A,'Medical Examination'!B:B)</f>
        <v>28.7</v>
      </c>
      <c r="F966" s="32">
        <f>_xlfn.XLOOKUP(A:A,'Medical Examination'!A:A,'Medical Examination'!C:C)</f>
        <v>7.74</v>
      </c>
      <c r="G966" s="33" t="str">
        <f>_xlfn.XLOOKUP(A:A,'Medical Examination'!A:A,'Medical Examination'!D:D)</f>
        <v>No</v>
      </c>
      <c r="H966" s="33" t="str">
        <f>_xlfn.XLOOKUP(A:A,'Medical Examination'!A:A,'Medical Examination'!E:E)</f>
        <v>No</v>
      </c>
      <c r="I966" s="33" t="str">
        <f>_xlfn.XLOOKUP(A:A,'Medical Examination'!A:A,'Medical Examination'!F:F)</f>
        <v>No</v>
      </c>
      <c r="J966" s="33">
        <f>_xlfn.XLOOKUP(A:A,'Medical Examination'!A:A,'Medical Examination'!G:G)</f>
        <v>0</v>
      </c>
      <c r="K966" s="33" t="str">
        <f>_xlfn.XLOOKUP(A:A,'Medical Examination'!A:A,'Medical Examination'!H:H)</f>
        <v>No</v>
      </c>
      <c r="L966" s="32" t="str">
        <f>_xlfn.XLOOKUP(A:A,'Medical Examination'!A:A,'Medical Examination'!I:I)</f>
        <v>Overweight</v>
      </c>
      <c r="M966" s="31" t="str">
        <f>_xlfn.XLOOKUP(A:A,'Medical Examination'!A:A,'Medical Examination'!J:J)</f>
        <v>Diabetic</v>
      </c>
      <c r="N966" s="34">
        <f>_xlfn.XLOOKUP(Healthcare!A:A,Table4_2[Customer ID],Table4_2[Date of Birth])</f>
        <v>23916</v>
      </c>
      <c r="O966" s="35">
        <f>_xlfn.XLOOKUP(A:A,Table4_2[Customer ID],Table4_2[Charges])</f>
        <v>11455.28</v>
      </c>
      <c r="P966" s="33" t="str">
        <f>_xlfn.XLOOKUP(A:A,Table4_2[Customer ID],Table4_2[Hospital tier])</f>
        <v>tier - 3</v>
      </c>
      <c r="Q966" s="33" t="str">
        <f>_xlfn.XLOOKUP(A:A,'Hospital details'!A:A,'Hospital details'!F:F)</f>
        <v>tier - 2</v>
      </c>
      <c r="R966" s="33" t="str">
        <f>_xlfn.XLOOKUP(Healthcare!A:A,'Hospital details'!A:A,'Hospital details'!G:G)</f>
        <v>R1011</v>
      </c>
      <c r="S966" s="36">
        <f>_xlfn.XLOOKUP(A:A,'Hospital details'!A:A,'Hospital details'!H:H)</f>
        <v>57</v>
      </c>
      <c r="T966" s="8"/>
    </row>
    <row r="967" spans="1:20" ht="18" x14ac:dyDescent="0.35">
      <c r="A967" s="37" t="s">
        <v>971</v>
      </c>
      <c r="B967" s="31" t="str" cm="1">
        <f t="array" ref="B967">_xlfn.XLOOKUP(_xlfn.SINGLE(A:A),'Customer Name'!A:A,Table14_3[[#All],[Title]])</f>
        <v>Mr</v>
      </c>
      <c r="C967" s="32" t="str" cm="1">
        <f t="array" ref="C967">_xlfn.XLOOKUP(_xlfn.SINGLE(A:A),'Customer Name'!A:A,Table14_3[[#All],[First Name]])</f>
        <v>Shannon J</v>
      </c>
      <c r="D967" s="32" t="str" cm="1">
        <f t="array" ref="D967">_xlfn.XLOOKUP(_xlfn.SINGLE(A:A),'Customer Name'!A:A,Table14_3[[#All],[Last Name]])</f>
        <v>Siragusa</v>
      </c>
      <c r="E967" s="32">
        <f>_xlfn.XLOOKUP(A:A,'Medical Examination'!A:A,'Medical Examination'!B:B)</f>
        <v>25.65</v>
      </c>
      <c r="F967" s="32">
        <f>_xlfn.XLOOKUP(A:A,'Medical Examination'!A:A,'Medical Examination'!C:C)</f>
        <v>4.05</v>
      </c>
      <c r="G967" s="33" t="str">
        <f>_xlfn.XLOOKUP(A:A,'Medical Examination'!A:A,'Medical Examination'!D:D)</f>
        <v>yes</v>
      </c>
      <c r="H967" s="33" t="str">
        <f>_xlfn.XLOOKUP(A:A,'Medical Examination'!A:A,'Medical Examination'!E:E)</f>
        <v>No</v>
      </c>
      <c r="I967" s="33" t="str">
        <f>_xlfn.XLOOKUP(A:A,'Medical Examination'!A:A,'Medical Examination'!F:F)</f>
        <v>No</v>
      </c>
      <c r="J967" s="33">
        <f>_xlfn.XLOOKUP(A:A,'Medical Examination'!A:A,'Medical Examination'!G:G)</f>
        <v>2</v>
      </c>
      <c r="K967" s="33" t="str">
        <f>_xlfn.XLOOKUP(A:A,'Medical Examination'!A:A,'Medical Examination'!H:H)</f>
        <v>No</v>
      </c>
      <c r="L967" s="32" t="str">
        <f>_xlfn.XLOOKUP(A:A,'Medical Examination'!A:A,'Medical Examination'!I:I)</f>
        <v>Overweight</v>
      </c>
      <c r="M967" s="31" t="str">
        <f>_xlfn.XLOOKUP(A:A,'Medical Examination'!A:A,'Medical Examination'!J:J)</f>
        <v>Normal</v>
      </c>
      <c r="N967" s="34">
        <f>_xlfn.XLOOKUP(Healthcare!A:A,Table4_2[Customer ID],Table4_2[Date of Birth])</f>
        <v>24272</v>
      </c>
      <c r="O967" s="35">
        <f>_xlfn.XLOOKUP(A:A,Table4_2[Customer ID],Table4_2[Charges])</f>
        <v>11454.02</v>
      </c>
      <c r="P967" s="33" t="str">
        <f>_xlfn.XLOOKUP(A:A,Table4_2[Customer ID],Table4_2[Hospital tier])</f>
        <v>tier - 3</v>
      </c>
      <c r="Q967" s="33" t="str">
        <f>_xlfn.XLOOKUP(A:A,'Hospital details'!A:A,'Hospital details'!F:F)</f>
        <v>tier - 1</v>
      </c>
      <c r="R967" s="33" t="str">
        <f>_xlfn.XLOOKUP(Healthcare!A:A,'Hospital details'!A:A,'Hospital details'!G:G)</f>
        <v>R1012</v>
      </c>
      <c r="S967" s="36">
        <f>_xlfn.XLOOKUP(A:A,'Hospital details'!A:A,'Hospital details'!H:H)</f>
        <v>56</v>
      </c>
      <c r="T967" s="8"/>
    </row>
    <row r="968" spans="1:20" ht="18" x14ac:dyDescent="0.35">
      <c r="A968" s="37" t="s">
        <v>972</v>
      </c>
      <c r="B968" s="31" t="str" cm="1">
        <f t="array" ref="B968">_xlfn.XLOOKUP(_xlfn.SINGLE(A:A),'Customer Name'!A:A,Table14_3[[#All],[Title]])</f>
        <v>Mr</v>
      </c>
      <c r="C968" s="32" t="str" cm="1">
        <f t="array" ref="C968">_xlfn.XLOOKUP(_xlfn.SINGLE(A:A),'Customer Name'!A:A,Table14_3[[#All],[First Name]])</f>
        <v>Rachelle M</v>
      </c>
      <c r="D968" s="32" t="str" cm="1">
        <f t="array" ref="D968">_xlfn.XLOOKUP(_xlfn.SINGLE(A:A),'Customer Name'!A:A,Table14_3[[#All],[Last Name]])</f>
        <v>Pizarro</v>
      </c>
      <c r="E968" s="32">
        <f>_xlfn.XLOOKUP(A:A,'Medical Examination'!A:A,'Medical Examination'!B:B)</f>
        <v>36.384999999999998</v>
      </c>
      <c r="F968" s="32">
        <f>_xlfn.XLOOKUP(A:A,'Medical Examination'!A:A,'Medical Examination'!C:C)</f>
        <v>11.49</v>
      </c>
      <c r="G968" s="33" t="str">
        <f>_xlfn.XLOOKUP(A:A,'Medical Examination'!A:A,'Medical Examination'!D:D)</f>
        <v>No</v>
      </c>
      <c r="H968" s="33" t="str">
        <f>_xlfn.XLOOKUP(A:A,'Medical Examination'!A:A,'Medical Examination'!E:E)</f>
        <v>No</v>
      </c>
      <c r="I968" s="33" t="str">
        <f>_xlfn.XLOOKUP(A:A,'Medical Examination'!A:A,'Medical Examination'!F:F)</f>
        <v>No</v>
      </c>
      <c r="J968" s="33">
        <f>_xlfn.XLOOKUP(A:A,'Medical Examination'!A:A,'Medical Examination'!G:G)</f>
        <v>0</v>
      </c>
      <c r="K968" s="33" t="str">
        <f>_xlfn.XLOOKUP(A:A,'Medical Examination'!A:A,'Medical Examination'!H:H)</f>
        <v>No</v>
      </c>
      <c r="L968" s="32" t="str">
        <f>_xlfn.XLOOKUP(A:A,'Medical Examination'!A:A,'Medical Examination'!I:I)</f>
        <v>Obesity</v>
      </c>
      <c r="M968" s="31" t="str">
        <f>_xlfn.XLOOKUP(A:A,'Medical Examination'!A:A,'Medical Examination'!J:J)</f>
        <v>Diabetic</v>
      </c>
      <c r="N968" s="34">
        <f>_xlfn.XLOOKUP(Healthcare!A:A,Table4_2[Customer ID],Table4_2[Date of Birth])</f>
        <v>26188</v>
      </c>
      <c r="O968" s="35">
        <f>_xlfn.XLOOKUP(A:A,Table4_2[Customer ID],Table4_2[Charges])</f>
        <v>11436.74</v>
      </c>
      <c r="P968" s="33" t="str">
        <f>_xlfn.XLOOKUP(A:A,Table4_2[Customer ID],Table4_2[Hospital tier])</f>
        <v>tier - 3</v>
      </c>
      <c r="Q968" s="33" t="str">
        <f>_xlfn.XLOOKUP(A:A,'Hospital details'!A:A,'Hospital details'!F:F)</f>
        <v>tier - 3</v>
      </c>
      <c r="R968" s="33" t="str">
        <f>_xlfn.XLOOKUP(Healthcare!A:A,'Hospital details'!A:A,'Hospital details'!G:G)</f>
        <v>R1012</v>
      </c>
      <c r="S968" s="36">
        <f>_xlfn.XLOOKUP(A:A,'Hospital details'!A:A,'Hospital details'!H:H)</f>
        <v>51</v>
      </c>
      <c r="T968" s="8"/>
    </row>
    <row r="969" spans="1:20" ht="18" x14ac:dyDescent="0.35">
      <c r="A969" s="37" t="s">
        <v>973</v>
      </c>
      <c r="B969" s="31" t="str" cm="1">
        <f t="array" ref="B969">_xlfn.XLOOKUP(_xlfn.SINGLE(A:A),'Customer Name'!A:A,Table14_3[[#All],[Title]])</f>
        <v>Ms</v>
      </c>
      <c r="C969" s="32" t="str" cm="1">
        <f t="array" ref="C969">_xlfn.XLOOKUP(_xlfn.SINGLE(A:A),'Customer Name'!A:A,Table14_3[[#All],[First Name]])</f>
        <v>Casey</v>
      </c>
      <c r="D969" s="32" t="str" cm="1">
        <f t="array" ref="D969">_xlfn.XLOOKUP(_xlfn.SINGLE(A:A),'Customer Name'!A:A,Table14_3[[#All],[Last Name]])</f>
        <v>Strange</v>
      </c>
      <c r="E969" s="32">
        <f>_xlfn.XLOOKUP(A:A,'Medical Examination'!A:A,'Medical Examination'!B:B)</f>
        <v>34.69</v>
      </c>
      <c r="F969" s="32">
        <f>_xlfn.XLOOKUP(A:A,'Medical Examination'!A:A,'Medical Examination'!C:C)</f>
        <v>5.65</v>
      </c>
      <c r="G969" s="33" t="str">
        <f>_xlfn.XLOOKUP(A:A,'Medical Examination'!A:A,'Medical Examination'!D:D)</f>
        <v>No</v>
      </c>
      <c r="H969" s="33" t="str">
        <f>_xlfn.XLOOKUP(A:A,'Medical Examination'!A:A,'Medical Examination'!E:E)</f>
        <v>No</v>
      </c>
      <c r="I969" s="33" t="str">
        <f>_xlfn.XLOOKUP(A:A,'Medical Examination'!A:A,'Medical Examination'!F:F)</f>
        <v>No</v>
      </c>
      <c r="J969" s="33">
        <f>_xlfn.XLOOKUP(A:A,'Medical Examination'!A:A,'Medical Examination'!G:G)</f>
        <v>0</v>
      </c>
      <c r="K969" s="33" t="str">
        <f>_xlfn.XLOOKUP(A:A,'Medical Examination'!A:A,'Medical Examination'!H:H)</f>
        <v>No</v>
      </c>
      <c r="L969" s="32" t="str">
        <f>_xlfn.XLOOKUP(A:A,'Medical Examination'!A:A,'Medical Examination'!I:I)</f>
        <v>Obesity</v>
      </c>
      <c r="M969" s="31" t="str">
        <f>_xlfn.XLOOKUP(A:A,'Medical Examination'!A:A,'Medical Examination'!J:J)</f>
        <v>Normal</v>
      </c>
      <c r="N969" s="34">
        <f>_xlfn.XLOOKUP(Healthcare!A:A,Table4_2[Customer ID],Table4_2[Date of Birth])</f>
        <v>29419</v>
      </c>
      <c r="O969" s="35">
        <f>_xlfn.XLOOKUP(A:A,Table4_2[Customer ID],Table4_2[Charges])</f>
        <v>11435.74</v>
      </c>
      <c r="P969" s="33" t="str">
        <f>_xlfn.XLOOKUP(A:A,Table4_2[Customer ID],Table4_2[Hospital tier])</f>
        <v>tier - 3</v>
      </c>
      <c r="Q969" s="33" t="str">
        <f>_xlfn.XLOOKUP(A:A,'Hospital details'!A:A,'Hospital details'!F:F)</f>
        <v>tier - 3</v>
      </c>
      <c r="R969" s="33" t="str">
        <f>_xlfn.XLOOKUP(Healthcare!A:A,'Hospital details'!A:A,'Hospital details'!G:G)</f>
        <v>R1021</v>
      </c>
      <c r="S969" s="36">
        <f>_xlfn.XLOOKUP(A:A,'Hospital details'!A:A,'Hospital details'!H:H)</f>
        <v>42</v>
      </c>
      <c r="T969" s="8"/>
    </row>
    <row r="970" spans="1:20" ht="18" x14ac:dyDescent="0.35">
      <c r="A970" s="37" t="s">
        <v>974</v>
      </c>
      <c r="B970" s="31" t="str" cm="1">
        <f t="array" ref="B970">_xlfn.XLOOKUP(_xlfn.SINGLE(A:A),'Customer Name'!A:A,Table14_3[[#All],[Title]])</f>
        <v>Mr</v>
      </c>
      <c r="C970" s="32" t="str" cm="1">
        <f t="array" ref="C970">_xlfn.XLOOKUP(_xlfn.SINGLE(A:A),'Customer Name'!A:A,Table14_3[[#All],[First Name]])</f>
        <v>Jessica L</v>
      </c>
      <c r="D970" s="32" t="str" cm="1">
        <f t="array" ref="D970">_xlfn.XLOOKUP(_xlfn.SINGLE(A:A),'Customer Name'!A:A,Table14_3[[#All],[Last Name]])</f>
        <v>Eidinger</v>
      </c>
      <c r="E970" s="32">
        <f>_xlfn.XLOOKUP(A:A,'Medical Examination'!A:A,'Medical Examination'!B:B)</f>
        <v>37.68</v>
      </c>
      <c r="F970" s="32">
        <f>_xlfn.XLOOKUP(A:A,'Medical Examination'!A:A,'Medical Examination'!C:C)</f>
        <v>4.29</v>
      </c>
      <c r="G970" s="33" t="str">
        <f>_xlfn.XLOOKUP(A:A,'Medical Examination'!A:A,'Medical Examination'!D:D)</f>
        <v>yes</v>
      </c>
      <c r="H970" s="33" t="str">
        <f>_xlfn.XLOOKUP(A:A,'Medical Examination'!A:A,'Medical Examination'!E:E)</f>
        <v>No</v>
      </c>
      <c r="I970" s="33" t="str">
        <f>_xlfn.XLOOKUP(A:A,'Medical Examination'!A:A,'Medical Examination'!F:F)</f>
        <v>No</v>
      </c>
      <c r="J970" s="33">
        <f>_xlfn.XLOOKUP(A:A,'Medical Examination'!A:A,'Medical Examination'!G:G)</f>
        <v>0</v>
      </c>
      <c r="K970" s="33" t="str">
        <f>_xlfn.XLOOKUP(A:A,'Medical Examination'!A:A,'Medical Examination'!H:H)</f>
        <v>No</v>
      </c>
      <c r="L970" s="32" t="str">
        <f>_xlfn.XLOOKUP(A:A,'Medical Examination'!A:A,'Medical Examination'!I:I)</f>
        <v>Obesity</v>
      </c>
      <c r="M970" s="31" t="str">
        <f>_xlfn.XLOOKUP(A:A,'Medical Examination'!A:A,'Medical Examination'!J:J)</f>
        <v>Normal</v>
      </c>
      <c r="N970" s="34">
        <f>_xlfn.XLOOKUP(Healthcare!A:A,Table4_2[Customer ID],Table4_2[Date of Birth])</f>
        <v>31207</v>
      </c>
      <c r="O970" s="35">
        <f>_xlfn.XLOOKUP(A:A,Table4_2[Customer ID],Table4_2[Charges])</f>
        <v>11419.49</v>
      </c>
      <c r="P970" s="33" t="str">
        <f>_xlfn.XLOOKUP(A:A,Table4_2[Customer ID],Table4_2[Hospital tier])</f>
        <v>tier - 3</v>
      </c>
      <c r="Q970" s="33" t="str">
        <f>_xlfn.XLOOKUP(A:A,'Hospital details'!A:A,'Hospital details'!F:F)</f>
        <v>tier - 1</v>
      </c>
      <c r="R970" s="33" t="str">
        <f>_xlfn.XLOOKUP(Healthcare!A:A,'Hospital details'!A:A,'Hospital details'!G:G)</f>
        <v>R1012</v>
      </c>
      <c r="S970" s="36">
        <f>_xlfn.XLOOKUP(A:A,'Hospital details'!A:A,'Hospital details'!H:H)</f>
        <v>37</v>
      </c>
      <c r="T970" s="8"/>
    </row>
    <row r="971" spans="1:20" ht="18" x14ac:dyDescent="0.35">
      <c r="A971" s="37" t="s">
        <v>975</v>
      </c>
      <c r="B971" s="31" t="str" cm="1">
        <f t="array" ref="B971">_xlfn.XLOOKUP(_xlfn.SINGLE(A:A),'Customer Name'!A:A,Table14_3[[#All],[Title]])</f>
        <v>Mr</v>
      </c>
      <c r="C971" s="32" t="str" cm="1">
        <f t="array" ref="C971">_xlfn.XLOOKUP(_xlfn.SINGLE(A:A),'Customer Name'!A:A,Table14_3[[#All],[First Name]])</f>
        <v>Brandon F</v>
      </c>
      <c r="D971" s="32" t="str" cm="1">
        <f t="array" ref="D971">_xlfn.XLOOKUP(_xlfn.SINGLE(A:A),'Customer Name'!A:A,Table14_3[[#All],[Last Name]])</f>
        <v>Ginsburg</v>
      </c>
      <c r="E971" s="32">
        <f>_xlfn.XLOOKUP(A:A,'Medical Examination'!A:A,'Medical Examination'!B:B)</f>
        <v>35.49</v>
      </c>
      <c r="F971" s="32">
        <f>_xlfn.XLOOKUP(A:A,'Medical Examination'!A:A,'Medical Examination'!C:C)</f>
        <v>4.74</v>
      </c>
      <c r="G971" s="33" t="str">
        <f>_xlfn.XLOOKUP(A:A,'Medical Examination'!A:A,'Medical Examination'!D:D)</f>
        <v>yes</v>
      </c>
      <c r="H971" s="33" t="str">
        <f>_xlfn.XLOOKUP(A:A,'Medical Examination'!A:A,'Medical Examination'!E:E)</f>
        <v>No</v>
      </c>
      <c r="I971" s="33" t="str">
        <f>_xlfn.XLOOKUP(A:A,'Medical Examination'!A:A,'Medical Examination'!F:F)</f>
        <v>Yes</v>
      </c>
      <c r="J971" s="33">
        <f>_xlfn.XLOOKUP(A:A,'Medical Examination'!A:A,'Medical Examination'!G:G)</f>
        <v>1</v>
      </c>
      <c r="K971" s="33" t="str">
        <f>_xlfn.XLOOKUP(A:A,'Medical Examination'!A:A,'Medical Examination'!H:H)</f>
        <v>No</v>
      </c>
      <c r="L971" s="32" t="str">
        <f>_xlfn.XLOOKUP(A:A,'Medical Examination'!A:A,'Medical Examination'!I:I)</f>
        <v>Obesity</v>
      </c>
      <c r="M971" s="31" t="str">
        <f>_xlfn.XLOOKUP(A:A,'Medical Examination'!A:A,'Medical Examination'!J:J)</f>
        <v>Normal</v>
      </c>
      <c r="N971" s="34">
        <f>_xlfn.XLOOKUP(Healthcare!A:A,Table4_2[Customer ID],Table4_2[Date of Birth])</f>
        <v>30612</v>
      </c>
      <c r="O971" s="35">
        <f>_xlfn.XLOOKUP(A:A,Table4_2[Customer ID],Table4_2[Charges])</f>
        <v>11412.02</v>
      </c>
      <c r="P971" s="33" t="str">
        <f>_xlfn.XLOOKUP(A:A,Table4_2[Customer ID],Table4_2[Hospital tier])</f>
        <v>tier - 3</v>
      </c>
      <c r="Q971" s="33" t="str">
        <f>_xlfn.XLOOKUP(A:A,'Hospital details'!A:A,'Hospital details'!F:F)</f>
        <v>tier - 1</v>
      </c>
      <c r="R971" s="33" t="str">
        <f>_xlfn.XLOOKUP(Healthcare!A:A,'Hospital details'!A:A,'Hospital details'!G:G)</f>
        <v>R1021</v>
      </c>
      <c r="S971" s="36">
        <f>_xlfn.XLOOKUP(A:A,'Hospital details'!A:A,'Hospital details'!H:H)</f>
        <v>39</v>
      </c>
      <c r="T971" s="8"/>
    </row>
    <row r="972" spans="1:20" ht="18" x14ac:dyDescent="0.35">
      <c r="A972" s="37" t="s">
        <v>976</v>
      </c>
      <c r="B972" s="31" t="str" cm="1">
        <f t="array" ref="B972">_xlfn.XLOOKUP(_xlfn.SINGLE(A:A),'Customer Name'!A:A,Table14_3[[#All],[Title]])</f>
        <v>Ms</v>
      </c>
      <c r="C972" s="32" t="str" cm="1">
        <f t="array" ref="C972">_xlfn.XLOOKUP(_xlfn.SINGLE(A:A),'Customer Name'!A:A,Table14_3[[#All],[First Name]])</f>
        <v>Melissa</v>
      </c>
      <c r="D972" s="32" t="str" cm="1">
        <f t="array" ref="D972">_xlfn.XLOOKUP(_xlfn.SINGLE(A:A),'Customer Name'!A:A,Table14_3[[#All],[Last Name]])</f>
        <v>Truex</v>
      </c>
      <c r="E972" s="32">
        <f>_xlfn.XLOOKUP(A:A,'Medical Examination'!A:A,'Medical Examination'!B:B)</f>
        <v>44.7</v>
      </c>
      <c r="F972" s="32">
        <f>_xlfn.XLOOKUP(A:A,'Medical Examination'!A:A,'Medical Examination'!C:C)</f>
        <v>7.6</v>
      </c>
      <c r="G972" s="33" t="str">
        <f>_xlfn.XLOOKUP(A:A,'Medical Examination'!A:A,'Medical Examination'!D:D)</f>
        <v>yes</v>
      </c>
      <c r="H972" s="33" t="str">
        <f>_xlfn.XLOOKUP(A:A,'Medical Examination'!A:A,'Medical Examination'!E:E)</f>
        <v>No</v>
      </c>
      <c r="I972" s="33" t="str">
        <f>_xlfn.XLOOKUP(A:A,'Medical Examination'!A:A,'Medical Examination'!F:F)</f>
        <v>No</v>
      </c>
      <c r="J972" s="33">
        <f>_xlfn.XLOOKUP(A:A,'Medical Examination'!A:A,'Medical Examination'!G:G)</f>
        <v>2</v>
      </c>
      <c r="K972" s="33" t="str">
        <f>_xlfn.XLOOKUP(A:A,'Medical Examination'!A:A,'Medical Examination'!H:H)</f>
        <v>No</v>
      </c>
      <c r="L972" s="32" t="str">
        <f>_xlfn.XLOOKUP(A:A,'Medical Examination'!A:A,'Medical Examination'!I:I)</f>
        <v>Obesity</v>
      </c>
      <c r="M972" s="31" t="str">
        <f>_xlfn.XLOOKUP(A:A,'Medical Examination'!A:A,'Medical Examination'!J:J)</f>
        <v>Diabetic</v>
      </c>
      <c r="N972" s="34">
        <f>_xlfn.XLOOKUP(Healthcare!A:A,Table4_2[Customer ID],Table4_2[Date of Birth])</f>
        <v>25848</v>
      </c>
      <c r="O972" s="35">
        <f>_xlfn.XLOOKUP(A:A,Table4_2[Customer ID],Table4_2[Charges])</f>
        <v>11411.69</v>
      </c>
      <c r="P972" s="33" t="str">
        <f>_xlfn.XLOOKUP(A:A,Table4_2[Customer ID],Table4_2[Hospital tier])</f>
        <v>tier - 3</v>
      </c>
      <c r="Q972" s="33" t="str">
        <f>_xlfn.XLOOKUP(A:A,'Hospital details'!A:A,'Hospital details'!F:F)</f>
        <v>tier - 2</v>
      </c>
      <c r="R972" s="33" t="str">
        <f>_xlfn.XLOOKUP(Healthcare!A:A,'Hospital details'!A:A,'Hospital details'!G:G)</f>
        <v>R1011</v>
      </c>
      <c r="S972" s="36">
        <f>_xlfn.XLOOKUP(A:A,'Hospital details'!A:A,'Hospital details'!H:H)</f>
        <v>52</v>
      </c>
      <c r="T972" s="8"/>
    </row>
    <row r="973" spans="1:20" ht="18" x14ac:dyDescent="0.35">
      <c r="A973" s="37" t="s">
        <v>977</v>
      </c>
      <c r="B973" s="31" t="str" cm="1">
        <f t="array" ref="B973">_xlfn.XLOOKUP(_xlfn.SINGLE(A:A),'Customer Name'!A:A,Table14_3[[#All],[Title]])</f>
        <v>Mr</v>
      </c>
      <c r="C973" s="32" t="str" cm="1">
        <f t="array" ref="C973">_xlfn.XLOOKUP(_xlfn.SINGLE(A:A),'Customer Name'!A:A,Table14_3[[#All],[First Name]])</f>
        <v>Danielle N</v>
      </c>
      <c r="D973" s="32" t="str" cm="1">
        <f t="array" ref="D973">_xlfn.XLOOKUP(_xlfn.SINGLE(A:A),'Customer Name'!A:A,Table14_3[[#All],[Last Name]])</f>
        <v>Higgins</v>
      </c>
      <c r="E973" s="32">
        <f>_xlfn.XLOOKUP(A:A,'Medical Examination'!A:A,'Medical Examination'!B:B)</f>
        <v>38.380000000000003</v>
      </c>
      <c r="F973" s="32">
        <f>_xlfn.XLOOKUP(A:A,'Medical Examination'!A:A,'Medical Examination'!C:C)</f>
        <v>8.5</v>
      </c>
      <c r="G973" s="33" t="str">
        <f>_xlfn.XLOOKUP(A:A,'Medical Examination'!A:A,'Medical Examination'!D:D)</f>
        <v>yes</v>
      </c>
      <c r="H973" s="33" t="str">
        <f>_xlfn.XLOOKUP(A:A,'Medical Examination'!A:A,'Medical Examination'!E:E)</f>
        <v>No</v>
      </c>
      <c r="I973" s="33" t="str">
        <f>_xlfn.XLOOKUP(A:A,'Medical Examination'!A:A,'Medical Examination'!F:F)</f>
        <v>No</v>
      </c>
      <c r="J973" s="33">
        <f>_xlfn.XLOOKUP(A:A,'Medical Examination'!A:A,'Medical Examination'!G:G)</f>
        <v>2</v>
      </c>
      <c r="K973" s="33" t="str">
        <f>_xlfn.XLOOKUP(A:A,'Medical Examination'!A:A,'Medical Examination'!H:H)</f>
        <v>No</v>
      </c>
      <c r="L973" s="32" t="str">
        <f>_xlfn.XLOOKUP(A:A,'Medical Examination'!A:A,'Medical Examination'!I:I)</f>
        <v>Obesity</v>
      </c>
      <c r="M973" s="31" t="str">
        <f>_xlfn.XLOOKUP(A:A,'Medical Examination'!A:A,'Medical Examination'!J:J)</f>
        <v>Diabetic</v>
      </c>
      <c r="N973" s="34">
        <f>_xlfn.XLOOKUP(Healthcare!A:A,Table4_2[Customer ID],Table4_2[Date of Birth])</f>
        <v>25843</v>
      </c>
      <c r="O973" s="35">
        <f>_xlfn.XLOOKUP(A:A,Table4_2[Customer ID],Table4_2[Charges])</f>
        <v>11396.9</v>
      </c>
      <c r="P973" s="33" t="str">
        <f>_xlfn.XLOOKUP(A:A,Table4_2[Customer ID],Table4_2[Hospital tier])</f>
        <v>tier - 3</v>
      </c>
      <c r="Q973" s="33" t="str">
        <f>_xlfn.XLOOKUP(A:A,'Hospital details'!A:A,'Hospital details'!F:F)</f>
        <v>tier - 3</v>
      </c>
      <c r="R973" s="33" t="str">
        <f>_xlfn.XLOOKUP(Healthcare!A:A,'Hospital details'!A:A,'Hospital details'!G:G)</f>
        <v>R1024</v>
      </c>
      <c r="S973" s="36">
        <f>_xlfn.XLOOKUP(A:A,'Hospital details'!A:A,'Hospital details'!H:H)</f>
        <v>52</v>
      </c>
      <c r="T973" s="8"/>
    </row>
    <row r="974" spans="1:20" ht="18" x14ac:dyDescent="0.35">
      <c r="A974" s="37" t="s">
        <v>978</v>
      </c>
      <c r="B974" s="31" t="str" cm="1">
        <f t="array" ref="B974">_xlfn.XLOOKUP(_xlfn.SINGLE(A:A),'Customer Name'!A:A,Table14_3[[#All],[Title]])</f>
        <v>Mr</v>
      </c>
      <c r="C974" s="32" t="str" cm="1">
        <f t="array" ref="C974">_xlfn.XLOOKUP(_xlfn.SINGLE(A:A),'Customer Name'!A:A,Table14_3[[#All],[First Name]])</f>
        <v>Matthew</v>
      </c>
      <c r="D974" s="32" t="str" cm="1">
        <f t="array" ref="D974">_xlfn.XLOOKUP(_xlfn.SINGLE(A:A),'Customer Name'!A:A,Table14_3[[#All],[Last Name]])</f>
        <v>Mccurdy</v>
      </c>
      <c r="E974" s="32">
        <f>_xlfn.XLOOKUP(A:A,'Medical Examination'!A:A,'Medical Examination'!B:B)</f>
        <v>35.244999999999997</v>
      </c>
      <c r="F974" s="32">
        <f>_xlfn.XLOOKUP(A:A,'Medical Examination'!A:A,'Medical Examination'!C:C)</f>
        <v>11.22</v>
      </c>
      <c r="G974" s="33" t="str">
        <f>_xlfn.XLOOKUP(A:A,'Medical Examination'!A:A,'Medical Examination'!D:D)</f>
        <v>yes</v>
      </c>
      <c r="H974" s="33" t="str">
        <f>_xlfn.XLOOKUP(A:A,'Medical Examination'!A:A,'Medical Examination'!E:E)</f>
        <v>No</v>
      </c>
      <c r="I974" s="33" t="str">
        <f>_xlfn.XLOOKUP(A:A,'Medical Examination'!A:A,'Medical Examination'!F:F)</f>
        <v>No</v>
      </c>
      <c r="J974" s="33">
        <f>_xlfn.XLOOKUP(A:A,'Medical Examination'!A:A,'Medical Examination'!G:G)</f>
        <v>0</v>
      </c>
      <c r="K974" s="33" t="str">
        <f>_xlfn.XLOOKUP(A:A,'Medical Examination'!A:A,'Medical Examination'!H:H)</f>
        <v>No</v>
      </c>
      <c r="L974" s="32" t="str">
        <f>_xlfn.XLOOKUP(A:A,'Medical Examination'!A:A,'Medical Examination'!I:I)</f>
        <v>Obesity</v>
      </c>
      <c r="M974" s="31" t="str">
        <f>_xlfn.XLOOKUP(A:A,'Medical Examination'!A:A,'Medical Examination'!J:J)</f>
        <v>Diabetic</v>
      </c>
      <c r="N974" s="34">
        <f>_xlfn.XLOOKUP(Healthcare!A:A,Table4_2[Customer ID],Table4_2[Date of Birth])</f>
        <v>24825</v>
      </c>
      <c r="O974" s="35">
        <f>_xlfn.XLOOKUP(A:A,Table4_2[Customer ID],Table4_2[Charges])</f>
        <v>11394.07</v>
      </c>
      <c r="P974" s="33" t="str">
        <f>_xlfn.XLOOKUP(A:A,Table4_2[Customer ID],Table4_2[Hospital tier])</f>
        <v>tier - 3</v>
      </c>
      <c r="Q974" s="33" t="str">
        <f>_xlfn.XLOOKUP(A:A,'Hospital details'!A:A,'Hospital details'!F:F)</f>
        <v>tier - 1</v>
      </c>
      <c r="R974" s="33" t="str">
        <f>_xlfn.XLOOKUP(Healthcare!A:A,'Hospital details'!A:A,'Hospital details'!G:G)</f>
        <v>R1018</v>
      </c>
      <c r="S974" s="36">
        <f>_xlfn.XLOOKUP(A:A,'Hospital details'!A:A,'Hospital details'!H:H)</f>
        <v>55</v>
      </c>
      <c r="T974" s="8"/>
    </row>
    <row r="975" spans="1:20" ht="18" x14ac:dyDescent="0.35">
      <c r="A975" s="37" t="s">
        <v>979</v>
      </c>
      <c r="B975" s="31" t="str" cm="1">
        <f t="array" ref="B975">_xlfn.XLOOKUP(_xlfn.SINGLE(A:A),'Customer Name'!A:A,Table14_3[[#All],[Title]])</f>
        <v>Ms</v>
      </c>
      <c r="C975" s="32" t="str" cm="1">
        <f t="array" ref="C975">_xlfn.XLOOKUP(_xlfn.SINGLE(A:A),'Customer Name'!A:A,Table14_3[[#All],[First Name]])</f>
        <v>Bettina</v>
      </c>
      <c r="D975" s="32" t="str" cm="1">
        <f t="array" ref="D975">_xlfn.XLOOKUP(_xlfn.SINGLE(A:A),'Customer Name'!A:A,Table14_3[[#All],[Last Name]])</f>
        <v>Hughes</v>
      </c>
      <c r="E975" s="32">
        <f>_xlfn.XLOOKUP(A:A,'Medical Examination'!A:A,'Medical Examination'!B:B)</f>
        <v>49.84</v>
      </c>
      <c r="F975" s="32">
        <f>_xlfn.XLOOKUP(A:A,'Medical Examination'!A:A,'Medical Examination'!C:C)</f>
        <v>5.0999999999999996</v>
      </c>
      <c r="G975" s="33" t="str">
        <f>_xlfn.XLOOKUP(A:A,'Medical Examination'!A:A,'Medical Examination'!D:D)</f>
        <v>yes</v>
      </c>
      <c r="H975" s="33" t="str">
        <f>_xlfn.XLOOKUP(A:A,'Medical Examination'!A:A,'Medical Examination'!E:E)</f>
        <v>No</v>
      </c>
      <c r="I975" s="33" t="str">
        <f>_xlfn.XLOOKUP(A:A,'Medical Examination'!A:A,'Medical Examination'!F:F)</f>
        <v>Yes</v>
      </c>
      <c r="J975" s="33">
        <f>_xlfn.XLOOKUP(A:A,'Medical Examination'!A:A,'Medical Examination'!G:G)</f>
        <v>1</v>
      </c>
      <c r="K975" s="33" t="str">
        <f>_xlfn.XLOOKUP(A:A,'Medical Examination'!A:A,'Medical Examination'!H:H)</f>
        <v>No</v>
      </c>
      <c r="L975" s="32" t="str">
        <f>_xlfn.XLOOKUP(A:A,'Medical Examination'!A:A,'Medical Examination'!I:I)</f>
        <v>Obesity</v>
      </c>
      <c r="M975" s="31" t="str">
        <f>_xlfn.XLOOKUP(A:A,'Medical Examination'!A:A,'Medical Examination'!J:J)</f>
        <v>Normal</v>
      </c>
      <c r="N975" s="34">
        <f>_xlfn.XLOOKUP(Healthcare!A:A,Table4_2[Customer ID],Table4_2[Date of Birth])</f>
        <v>35639</v>
      </c>
      <c r="O975" s="35">
        <f>_xlfn.XLOOKUP(A:A,Table4_2[Customer ID],Table4_2[Charges])</f>
        <v>11388.27</v>
      </c>
      <c r="P975" s="33" t="str">
        <f>_xlfn.XLOOKUP(A:A,Table4_2[Customer ID],Table4_2[Hospital tier])</f>
        <v>tier - 3</v>
      </c>
      <c r="Q975" s="33" t="str">
        <f>_xlfn.XLOOKUP(A:A,'Hospital details'!A:A,'Hospital details'!F:F)</f>
        <v>tier - 2</v>
      </c>
      <c r="R975" s="33" t="str">
        <f>_xlfn.XLOOKUP(Healthcare!A:A,'Hospital details'!A:A,'Hospital details'!G:G)</f>
        <v>R1026</v>
      </c>
      <c r="S975" s="36">
        <f>_xlfn.XLOOKUP(A:A,'Hospital details'!A:A,'Hospital details'!H:H)</f>
        <v>25</v>
      </c>
      <c r="T975" s="8"/>
    </row>
    <row r="976" spans="1:20" ht="18" x14ac:dyDescent="0.35">
      <c r="A976" s="37" t="s">
        <v>980</v>
      </c>
      <c r="B976" s="31" t="str" cm="1">
        <f t="array" ref="B976">_xlfn.XLOOKUP(_xlfn.SINGLE(A:A),'Customer Name'!A:A,Table14_3[[#All],[Title]])</f>
        <v>Mr</v>
      </c>
      <c r="C976" s="32" t="str" cm="1">
        <f t="array" ref="C976">_xlfn.XLOOKUP(_xlfn.SINGLE(A:A),'Customer Name'!A:A,Table14_3[[#All],[First Name]])</f>
        <v>Alexander</v>
      </c>
      <c r="D976" s="32" t="str" cm="1">
        <f t="array" ref="D976">_xlfn.XLOOKUP(_xlfn.SINGLE(A:A),'Customer Name'!A:A,Table14_3[[#All],[Last Name]])</f>
        <v>Varner</v>
      </c>
      <c r="E976" s="32">
        <f>_xlfn.XLOOKUP(A:A,'Medical Examination'!A:A,'Medical Examination'!B:B)</f>
        <v>49.06</v>
      </c>
      <c r="F976" s="32">
        <f>_xlfn.XLOOKUP(A:A,'Medical Examination'!A:A,'Medical Examination'!C:C)</f>
        <v>5.43</v>
      </c>
      <c r="G976" s="33" t="str">
        <f>_xlfn.XLOOKUP(A:A,'Medical Examination'!A:A,'Medical Examination'!D:D)</f>
        <v>yes</v>
      </c>
      <c r="H976" s="33" t="str">
        <f>_xlfn.XLOOKUP(A:A,'Medical Examination'!A:A,'Medical Examination'!E:E)</f>
        <v>No</v>
      </c>
      <c r="I976" s="33" t="str">
        <f>_xlfn.XLOOKUP(A:A,'Medical Examination'!A:A,'Medical Examination'!F:F)</f>
        <v>No</v>
      </c>
      <c r="J976" s="33">
        <f>_xlfn.XLOOKUP(A:A,'Medical Examination'!A:A,'Medical Examination'!G:G)</f>
        <v>1</v>
      </c>
      <c r="K976" s="33" t="str">
        <f>_xlfn.XLOOKUP(A:A,'Medical Examination'!A:A,'Medical Examination'!H:H)</f>
        <v>No</v>
      </c>
      <c r="L976" s="32" t="str">
        <f>_xlfn.XLOOKUP(A:A,'Medical Examination'!A:A,'Medical Examination'!I:I)</f>
        <v>Obesity</v>
      </c>
      <c r="M976" s="31" t="str">
        <f>_xlfn.XLOOKUP(A:A,'Medical Examination'!A:A,'Medical Examination'!J:J)</f>
        <v>Normal</v>
      </c>
      <c r="N976" s="34">
        <f>_xlfn.XLOOKUP(Healthcare!A:A,Table4_2[Customer ID],Table4_2[Date of Birth])</f>
        <v>23541</v>
      </c>
      <c r="O976" s="35">
        <f>_xlfn.XLOOKUP(A:A,Table4_2[Customer ID],Table4_2[Charges])</f>
        <v>11381.33</v>
      </c>
      <c r="P976" s="33" t="str">
        <f>_xlfn.XLOOKUP(A:A,Table4_2[Customer ID],Table4_2[Hospital tier])</f>
        <v>tier - 3</v>
      </c>
      <c r="Q976" s="33" t="str">
        <f>_xlfn.XLOOKUP(A:A,'Hospital details'!A:A,'Hospital details'!F:F)</f>
        <v>tier - 2</v>
      </c>
      <c r="R976" s="33" t="str">
        <f>_xlfn.XLOOKUP(Healthcare!A:A,'Hospital details'!A:A,'Hospital details'!G:G)</f>
        <v>R1013</v>
      </c>
      <c r="S976" s="36">
        <f>_xlfn.XLOOKUP(A:A,'Hospital details'!A:A,'Hospital details'!H:H)</f>
        <v>58</v>
      </c>
      <c r="T976" s="8"/>
    </row>
    <row r="977" spans="1:20" ht="18" x14ac:dyDescent="0.35">
      <c r="A977" s="37" t="s">
        <v>981</v>
      </c>
      <c r="B977" s="31" t="str" cm="1">
        <f t="array" ref="B977">_xlfn.XLOOKUP(_xlfn.SINGLE(A:A),'Customer Name'!A:A,Table14_3[[#All],[Title]])</f>
        <v>Ms</v>
      </c>
      <c r="C977" s="32" t="str" cm="1">
        <f t="array" ref="C977">_xlfn.XLOOKUP(_xlfn.SINGLE(A:A),'Customer Name'!A:A,Table14_3[[#All],[First Name]])</f>
        <v>Holli</v>
      </c>
      <c r="D977" s="32" t="str" cm="1">
        <f t="array" ref="D977">_xlfn.XLOOKUP(_xlfn.SINGLE(A:A),'Customer Name'!A:A,Table14_3[[#All],[Last Name]])</f>
        <v>Dahmen</v>
      </c>
      <c r="E977" s="32">
        <f>_xlfn.XLOOKUP(A:A,'Medical Examination'!A:A,'Medical Examination'!B:B)</f>
        <v>30.88</v>
      </c>
      <c r="F977" s="32">
        <f>_xlfn.XLOOKUP(A:A,'Medical Examination'!A:A,'Medical Examination'!C:C)</f>
        <v>5.82</v>
      </c>
      <c r="G977" s="33" t="str">
        <f>_xlfn.XLOOKUP(A:A,'Medical Examination'!A:A,'Medical Examination'!D:D)</f>
        <v>No</v>
      </c>
      <c r="H977" s="33" t="str">
        <f>_xlfn.XLOOKUP(A:A,'Medical Examination'!A:A,'Medical Examination'!E:E)</f>
        <v>No</v>
      </c>
      <c r="I977" s="33" t="str">
        <f>_xlfn.XLOOKUP(A:A,'Medical Examination'!A:A,'Medical Examination'!F:F)</f>
        <v>No</v>
      </c>
      <c r="J977" s="33">
        <f>_xlfn.XLOOKUP(A:A,'Medical Examination'!A:A,'Medical Examination'!G:G)</f>
        <v>2</v>
      </c>
      <c r="K977" s="33" t="str">
        <f>_xlfn.XLOOKUP(A:A,'Medical Examination'!A:A,'Medical Examination'!H:H)</f>
        <v>No</v>
      </c>
      <c r="L977" s="32" t="str">
        <f>_xlfn.XLOOKUP(A:A,'Medical Examination'!A:A,'Medical Examination'!I:I)</f>
        <v>Obesity</v>
      </c>
      <c r="M977" s="31" t="str">
        <f>_xlfn.XLOOKUP(A:A,'Medical Examination'!A:A,'Medical Examination'!J:J)</f>
        <v>Prediabetic</v>
      </c>
      <c r="N977" s="34">
        <f>_xlfn.XLOOKUP(Healthcare!A:A,Table4_2[Customer ID],Table4_2[Date of Birth])</f>
        <v>26639</v>
      </c>
      <c r="O977" s="35">
        <f>_xlfn.XLOOKUP(A:A,Table4_2[Customer ID],Table4_2[Charges])</f>
        <v>11378.57</v>
      </c>
      <c r="P977" s="33" t="str">
        <f>_xlfn.XLOOKUP(A:A,Table4_2[Customer ID],Table4_2[Hospital tier])</f>
        <v>tier - 3</v>
      </c>
      <c r="Q977" s="33" t="str">
        <f>_xlfn.XLOOKUP(A:A,'Hospital details'!A:A,'Hospital details'!F:F)</f>
        <v>tier - 2</v>
      </c>
      <c r="R977" s="33" t="str">
        <f>_xlfn.XLOOKUP(Healthcare!A:A,'Hospital details'!A:A,'Hospital details'!G:G)</f>
        <v>R1025</v>
      </c>
      <c r="S977" s="36">
        <f>_xlfn.XLOOKUP(A:A,'Hospital details'!A:A,'Hospital details'!H:H)</f>
        <v>50</v>
      </c>
      <c r="T977" s="8"/>
    </row>
    <row r="978" spans="1:20" ht="18" x14ac:dyDescent="0.35">
      <c r="A978" s="37" t="s">
        <v>982</v>
      </c>
      <c r="B978" s="31" t="str" cm="1">
        <f t="array" ref="B978">_xlfn.XLOOKUP(_xlfn.SINGLE(A:A),'Customer Name'!A:A,Table14_3[[#All],[Title]])</f>
        <v>Mr</v>
      </c>
      <c r="C978" s="32" t="str" cm="1">
        <f t="array" ref="C978">_xlfn.XLOOKUP(_xlfn.SINGLE(A:A),'Customer Name'!A:A,Table14_3[[#All],[First Name]])</f>
        <v>Heather C</v>
      </c>
      <c r="D978" s="32" t="str" cm="1">
        <f t="array" ref="D978">_xlfn.XLOOKUP(_xlfn.SINGLE(A:A),'Customer Name'!A:A,Table14_3[[#All],[Last Name]])</f>
        <v>Young</v>
      </c>
      <c r="E978" s="32">
        <f>_xlfn.XLOOKUP(A:A,'Medical Examination'!A:A,'Medical Examination'!B:B)</f>
        <v>33.35</v>
      </c>
      <c r="F978" s="32">
        <f>_xlfn.XLOOKUP(A:A,'Medical Examination'!A:A,'Medical Examination'!C:C)</f>
        <v>6.05</v>
      </c>
      <c r="G978" s="33" t="str">
        <f>_xlfn.XLOOKUP(A:A,'Medical Examination'!A:A,'Medical Examination'!D:D)</f>
        <v>No</v>
      </c>
      <c r="H978" s="33" t="str">
        <f>_xlfn.XLOOKUP(A:A,'Medical Examination'!A:A,'Medical Examination'!E:E)</f>
        <v>No</v>
      </c>
      <c r="I978" s="33" t="str">
        <f>_xlfn.XLOOKUP(A:A,'Medical Examination'!A:A,'Medical Examination'!F:F)</f>
        <v>Yes</v>
      </c>
      <c r="J978" s="33">
        <f>_xlfn.XLOOKUP(A:A,'Medical Examination'!A:A,'Medical Examination'!G:G)</f>
        <v>1</v>
      </c>
      <c r="K978" s="33" t="str">
        <f>_xlfn.XLOOKUP(A:A,'Medical Examination'!A:A,'Medical Examination'!H:H)</f>
        <v>No</v>
      </c>
      <c r="L978" s="32" t="str">
        <f>_xlfn.XLOOKUP(A:A,'Medical Examination'!A:A,'Medical Examination'!I:I)</f>
        <v>Obesity</v>
      </c>
      <c r="M978" s="31" t="str">
        <f>_xlfn.XLOOKUP(A:A,'Medical Examination'!A:A,'Medical Examination'!J:J)</f>
        <v>Prediabetic</v>
      </c>
      <c r="N978" s="34">
        <f>_xlfn.XLOOKUP(Healthcare!A:A,Table4_2[Customer ID],Table4_2[Date of Birth])</f>
        <v>29013</v>
      </c>
      <c r="O978" s="35">
        <f>_xlfn.XLOOKUP(A:A,Table4_2[Customer ID],Table4_2[Charges])</f>
        <v>11369.39</v>
      </c>
      <c r="P978" s="33" t="str">
        <f>_xlfn.XLOOKUP(A:A,Table4_2[Customer ID],Table4_2[Hospital tier])</f>
        <v>tier - 3</v>
      </c>
      <c r="Q978" s="33" t="str">
        <f>_xlfn.XLOOKUP(A:A,'Hospital details'!A:A,'Hospital details'!F:F)</f>
        <v>tier - 1</v>
      </c>
      <c r="R978" s="33" t="str">
        <f>_xlfn.XLOOKUP(Healthcare!A:A,'Hospital details'!A:A,'Hospital details'!G:G)</f>
        <v>R1026</v>
      </c>
      <c r="S978" s="36">
        <f>_xlfn.XLOOKUP(A:A,'Hospital details'!A:A,'Hospital details'!H:H)</f>
        <v>44</v>
      </c>
      <c r="T978" s="8"/>
    </row>
    <row r="979" spans="1:20" ht="18" x14ac:dyDescent="0.35">
      <c r="A979" s="37" t="s">
        <v>983</v>
      </c>
      <c r="B979" s="31" t="str" cm="1">
        <f t="array" ref="B979">_xlfn.XLOOKUP(_xlfn.SINGLE(A:A),'Customer Name'!A:A,Table14_3[[#All],[Title]])</f>
        <v>Mr</v>
      </c>
      <c r="C979" s="32" t="str" cm="1">
        <f t="array" ref="C979">_xlfn.XLOOKUP(_xlfn.SINGLE(A:A),'Customer Name'!A:A,Table14_3[[#All],[First Name]])</f>
        <v>Kyle</v>
      </c>
      <c r="D979" s="32" t="str" cm="1">
        <f t="array" ref="D979">_xlfn.XLOOKUP(_xlfn.SINGLE(A:A),'Customer Name'!A:A,Table14_3[[#All],[Last Name]])</f>
        <v>Fraser</v>
      </c>
      <c r="E979" s="32">
        <f>_xlfn.XLOOKUP(A:A,'Medical Examination'!A:A,'Medical Examination'!B:B)</f>
        <v>38</v>
      </c>
      <c r="F979" s="32">
        <f>_xlfn.XLOOKUP(A:A,'Medical Examination'!A:A,'Medical Examination'!C:C)</f>
        <v>6.38</v>
      </c>
      <c r="G979" s="33" t="str">
        <f>_xlfn.XLOOKUP(A:A,'Medical Examination'!A:A,'Medical Examination'!D:D)</f>
        <v>yes</v>
      </c>
      <c r="H979" s="33" t="str">
        <f>_xlfn.XLOOKUP(A:A,'Medical Examination'!A:A,'Medical Examination'!E:E)</f>
        <v>No</v>
      </c>
      <c r="I979" s="33" t="str">
        <f>_xlfn.XLOOKUP(A:A,'Medical Examination'!A:A,'Medical Examination'!F:F)</f>
        <v>No</v>
      </c>
      <c r="J979" s="33">
        <f>_xlfn.XLOOKUP(A:A,'Medical Examination'!A:A,'Medical Examination'!G:G)</f>
        <v>1</v>
      </c>
      <c r="K979" s="33" t="str">
        <f>_xlfn.XLOOKUP(A:A,'Medical Examination'!A:A,'Medical Examination'!H:H)</f>
        <v>No</v>
      </c>
      <c r="L979" s="32" t="str">
        <f>_xlfn.XLOOKUP(A:A,'Medical Examination'!A:A,'Medical Examination'!I:I)</f>
        <v>Obesity</v>
      </c>
      <c r="M979" s="31" t="str">
        <f>_xlfn.XLOOKUP(A:A,'Medical Examination'!A:A,'Medical Examination'!J:J)</f>
        <v>Prediabetic</v>
      </c>
      <c r="N979" s="34">
        <f>_xlfn.XLOOKUP(Healthcare!A:A,Table4_2[Customer ID],Table4_2[Date of Birth])</f>
        <v>23724</v>
      </c>
      <c r="O979" s="35">
        <f>_xlfn.XLOOKUP(A:A,Table4_2[Customer ID],Table4_2[Charges])</f>
        <v>11365.95</v>
      </c>
      <c r="P979" s="33" t="str">
        <f>_xlfn.XLOOKUP(A:A,Table4_2[Customer ID],Table4_2[Hospital tier])</f>
        <v>tier - 3</v>
      </c>
      <c r="Q979" s="33" t="str">
        <f>_xlfn.XLOOKUP(A:A,'Hospital details'!A:A,'Hospital details'!F:F)</f>
        <v>tier - 2</v>
      </c>
      <c r="R979" s="33" t="str">
        <f>_xlfn.XLOOKUP(Healthcare!A:A,'Hospital details'!A:A,'Hospital details'!G:G)</f>
        <v>R1011</v>
      </c>
      <c r="S979" s="36">
        <f>_xlfn.XLOOKUP(A:A,'Hospital details'!A:A,'Hospital details'!H:H)</f>
        <v>58</v>
      </c>
      <c r="T979" s="8"/>
    </row>
    <row r="980" spans="1:20" ht="18" x14ac:dyDescent="0.35">
      <c r="A980" s="37" t="s">
        <v>984</v>
      </c>
      <c r="B980" s="31" t="str" cm="1">
        <f t="array" ref="B980">_xlfn.XLOOKUP(_xlfn.SINGLE(A:A),'Customer Name'!A:A,Table14_3[[#All],[Title]])</f>
        <v>Ms</v>
      </c>
      <c r="C980" s="32" t="str" cm="1">
        <f t="array" ref="C980">_xlfn.XLOOKUP(_xlfn.SINGLE(A:A),'Customer Name'!A:A,Table14_3[[#All],[First Name]])</f>
        <v>Thomas J</v>
      </c>
      <c r="D980" s="32" t="str" cm="1">
        <f t="array" ref="D980">_xlfn.XLOOKUP(_xlfn.SINGLE(A:A),'Customer Name'!A:A,Table14_3[[#All],[Last Name]])</f>
        <v>Deeg</v>
      </c>
      <c r="E980" s="32">
        <f>_xlfn.XLOOKUP(A:A,'Medical Examination'!A:A,'Medical Examination'!B:B)</f>
        <v>36.08</v>
      </c>
      <c r="F980" s="32">
        <f>_xlfn.XLOOKUP(A:A,'Medical Examination'!A:A,'Medical Examination'!C:C)</f>
        <v>5.73</v>
      </c>
      <c r="G980" s="33" t="str">
        <f>_xlfn.XLOOKUP(A:A,'Medical Examination'!A:A,'Medical Examination'!D:D)</f>
        <v>yes</v>
      </c>
      <c r="H980" s="33" t="str">
        <f>_xlfn.XLOOKUP(A:A,'Medical Examination'!A:A,'Medical Examination'!E:E)</f>
        <v>No</v>
      </c>
      <c r="I980" s="33" t="str">
        <f>_xlfn.XLOOKUP(A:A,'Medical Examination'!A:A,'Medical Examination'!F:F)</f>
        <v>No</v>
      </c>
      <c r="J980" s="33">
        <f>_xlfn.XLOOKUP(A:A,'Medical Examination'!A:A,'Medical Examination'!G:G)</f>
        <v>1</v>
      </c>
      <c r="K980" s="33" t="str">
        <f>_xlfn.XLOOKUP(A:A,'Medical Examination'!A:A,'Medical Examination'!H:H)</f>
        <v>No</v>
      </c>
      <c r="L980" s="32" t="str">
        <f>_xlfn.XLOOKUP(A:A,'Medical Examination'!A:A,'Medical Examination'!I:I)</f>
        <v>Obesity</v>
      </c>
      <c r="M980" s="31" t="str">
        <f>_xlfn.XLOOKUP(A:A,'Medical Examination'!A:A,'Medical Examination'!J:J)</f>
        <v>Prediabetic</v>
      </c>
      <c r="N980" s="34">
        <f>_xlfn.XLOOKUP(Healthcare!A:A,Table4_2[Customer ID],Table4_2[Date of Birth])</f>
        <v>23561</v>
      </c>
      <c r="O980" s="35">
        <f>_xlfn.XLOOKUP(A:A,Table4_2[Customer ID],Table4_2[Charges])</f>
        <v>11363.28</v>
      </c>
      <c r="P980" s="33" t="str">
        <f>_xlfn.XLOOKUP(A:A,Table4_2[Customer ID],Table4_2[Hospital tier])</f>
        <v>tier - 3</v>
      </c>
      <c r="Q980" s="33" t="str">
        <f>_xlfn.XLOOKUP(A:A,'Hospital details'!A:A,'Hospital details'!F:F)</f>
        <v>tier - 1</v>
      </c>
      <c r="R980" s="33" t="str">
        <f>_xlfn.XLOOKUP(Healthcare!A:A,'Hospital details'!A:A,'Hospital details'!G:G)</f>
        <v>R1013</v>
      </c>
      <c r="S980" s="36">
        <f>_xlfn.XLOOKUP(A:A,'Hospital details'!A:A,'Hospital details'!H:H)</f>
        <v>58</v>
      </c>
      <c r="T980" s="8"/>
    </row>
    <row r="981" spans="1:20" ht="18" x14ac:dyDescent="0.35">
      <c r="A981" s="37" t="s">
        <v>985</v>
      </c>
      <c r="B981" s="31" t="str" cm="1">
        <f t="array" ref="B981">_xlfn.XLOOKUP(_xlfn.SINGLE(A:A),'Customer Name'!A:A,Table14_3[[#All],[Title]])</f>
        <v>Mr</v>
      </c>
      <c r="C981" s="32" t="str" cm="1">
        <f t="array" ref="C981">_xlfn.XLOOKUP(_xlfn.SINGLE(A:A),'Customer Name'!A:A,Table14_3[[#All],[First Name]])</f>
        <v>Chris</v>
      </c>
      <c r="D981" s="32" t="str" cm="1">
        <f t="array" ref="D981">_xlfn.XLOOKUP(_xlfn.SINGLE(A:A),'Customer Name'!A:A,Table14_3[[#All],[Last Name]])</f>
        <v>Robertson</v>
      </c>
      <c r="E981" s="32">
        <f>_xlfn.XLOOKUP(A:A,'Medical Examination'!A:A,'Medical Examination'!B:B)</f>
        <v>35.700000000000003</v>
      </c>
      <c r="F981" s="32">
        <f>_xlfn.XLOOKUP(A:A,'Medical Examination'!A:A,'Medical Examination'!C:C)</f>
        <v>5.47</v>
      </c>
      <c r="G981" s="33" t="str">
        <f>_xlfn.XLOOKUP(A:A,'Medical Examination'!A:A,'Medical Examination'!D:D)</f>
        <v>yes</v>
      </c>
      <c r="H981" s="33" t="str">
        <f>_xlfn.XLOOKUP(A:A,'Medical Examination'!A:A,'Medical Examination'!E:E)</f>
        <v>No</v>
      </c>
      <c r="I981" s="33" t="str">
        <f>_xlfn.XLOOKUP(A:A,'Medical Examination'!A:A,'Medical Examination'!F:F)</f>
        <v>No</v>
      </c>
      <c r="J981" s="33">
        <f>_xlfn.XLOOKUP(A:A,'Medical Examination'!A:A,'Medical Examination'!G:G)</f>
        <v>1</v>
      </c>
      <c r="K981" s="33" t="str">
        <f>_xlfn.XLOOKUP(A:A,'Medical Examination'!A:A,'Medical Examination'!H:H)</f>
        <v>No</v>
      </c>
      <c r="L981" s="32" t="str">
        <f>_xlfn.XLOOKUP(A:A,'Medical Examination'!A:A,'Medical Examination'!I:I)</f>
        <v>Obesity</v>
      </c>
      <c r="M981" s="31" t="str">
        <f>_xlfn.XLOOKUP(A:A,'Medical Examination'!A:A,'Medical Examination'!J:J)</f>
        <v>Normal</v>
      </c>
      <c r="N981" s="34">
        <f>_xlfn.XLOOKUP(Healthcare!A:A,Table4_2[Customer ID],Table4_2[Date of Birth])</f>
        <v>23562</v>
      </c>
      <c r="O981" s="35">
        <f>_xlfn.XLOOKUP(A:A,Table4_2[Customer ID],Table4_2[Charges])</f>
        <v>11362.76</v>
      </c>
      <c r="P981" s="33" t="str">
        <f>_xlfn.XLOOKUP(A:A,Table4_2[Customer ID],Table4_2[Hospital tier])</f>
        <v>tier - 3</v>
      </c>
      <c r="Q981" s="33" t="str">
        <f>_xlfn.XLOOKUP(A:A,'Hospital details'!A:A,'Hospital details'!F:F)</f>
        <v>tier - 1</v>
      </c>
      <c r="R981" s="33" t="str">
        <f>_xlfn.XLOOKUP(Healthcare!A:A,'Hospital details'!A:A,'Hospital details'!G:G)</f>
        <v>R1011</v>
      </c>
      <c r="S981" s="36">
        <f>_xlfn.XLOOKUP(A:A,'Hospital details'!A:A,'Hospital details'!H:H)</f>
        <v>58</v>
      </c>
      <c r="T981" s="8"/>
    </row>
    <row r="982" spans="1:20" ht="18" x14ac:dyDescent="0.35">
      <c r="A982" s="37" t="s">
        <v>986</v>
      </c>
      <c r="B982" s="31" t="str" cm="1">
        <f t="array" ref="B982">_xlfn.XLOOKUP(_xlfn.SINGLE(A:A),'Customer Name'!A:A,Table14_3[[#All],[Title]])</f>
        <v>Mr</v>
      </c>
      <c r="C982" s="32" t="str" cm="1">
        <f t="array" ref="C982">_xlfn.XLOOKUP(_xlfn.SINGLE(A:A),'Customer Name'!A:A,Table14_3[[#All],[First Name]])</f>
        <v>Graham</v>
      </c>
      <c r="D982" s="32" t="str" cm="1">
        <f t="array" ref="D982">_xlfn.XLOOKUP(_xlfn.SINGLE(A:A),'Customer Name'!A:A,Table14_3[[#All],[Last Name]])</f>
        <v>Peck</v>
      </c>
      <c r="E982" s="32">
        <f>_xlfn.XLOOKUP(A:A,'Medical Examination'!A:A,'Medical Examination'!B:B)</f>
        <v>34.01</v>
      </c>
      <c r="F982" s="32">
        <f>_xlfn.XLOOKUP(A:A,'Medical Examination'!A:A,'Medical Examination'!C:C)</f>
        <v>11.3</v>
      </c>
      <c r="G982" s="33" t="str">
        <f>_xlfn.XLOOKUP(A:A,'Medical Examination'!A:A,'Medical Examination'!D:D)</f>
        <v>No</v>
      </c>
      <c r="H982" s="33" t="str">
        <f>_xlfn.XLOOKUP(A:A,'Medical Examination'!A:A,'Medical Examination'!E:E)</f>
        <v>No</v>
      </c>
      <c r="I982" s="33" t="str">
        <f>_xlfn.XLOOKUP(A:A,'Medical Examination'!A:A,'Medical Examination'!F:F)</f>
        <v>No</v>
      </c>
      <c r="J982" s="33">
        <f>_xlfn.XLOOKUP(A:A,'Medical Examination'!A:A,'Medical Examination'!G:G)</f>
        <v>0</v>
      </c>
      <c r="K982" s="33" t="str">
        <f>_xlfn.XLOOKUP(A:A,'Medical Examination'!A:A,'Medical Examination'!H:H)</f>
        <v>No</v>
      </c>
      <c r="L982" s="32" t="str">
        <f>_xlfn.XLOOKUP(A:A,'Medical Examination'!A:A,'Medical Examination'!I:I)</f>
        <v>Obesity</v>
      </c>
      <c r="M982" s="31" t="str">
        <f>_xlfn.XLOOKUP(A:A,'Medical Examination'!A:A,'Medical Examination'!J:J)</f>
        <v>Diabetic</v>
      </c>
      <c r="N982" s="34">
        <f>_xlfn.XLOOKUP(Healthcare!A:A,Table4_2[Customer ID],Table4_2[Date of Birth])</f>
        <v>24011</v>
      </c>
      <c r="O982" s="35">
        <f>_xlfn.XLOOKUP(A:A,Table4_2[Customer ID],Table4_2[Charges])</f>
        <v>11356.66</v>
      </c>
      <c r="P982" s="33" t="str">
        <f>_xlfn.XLOOKUP(A:A,Table4_2[Customer ID],Table4_2[Hospital tier])</f>
        <v>tier - 3</v>
      </c>
      <c r="Q982" s="33" t="str">
        <f>_xlfn.XLOOKUP(A:A,'Hospital details'!A:A,'Hospital details'!F:F)</f>
        <v>tier - 3</v>
      </c>
      <c r="R982" s="33" t="str">
        <f>_xlfn.XLOOKUP(Healthcare!A:A,'Hospital details'!A:A,'Hospital details'!G:G)</f>
        <v>R1012</v>
      </c>
      <c r="S982" s="36">
        <f>_xlfn.XLOOKUP(A:A,'Hospital details'!A:A,'Hospital details'!H:H)</f>
        <v>57</v>
      </c>
      <c r="T982" s="8"/>
    </row>
    <row r="983" spans="1:20" ht="18" x14ac:dyDescent="0.35">
      <c r="A983" s="37" t="s">
        <v>987</v>
      </c>
      <c r="B983" s="31" t="str" cm="1">
        <f t="array" ref="B983">_xlfn.XLOOKUP(_xlfn.SINGLE(A:A),'Customer Name'!A:A,Table14_3[[#All],[Title]])</f>
        <v>Ms</v>
      </c>
      <c r="C983" s="32" t="str" cm="1">
        <f t="array" ref="C983">_xlfn.XLOOKUP(_xlfn.SINGLE(A:A),'Customer Name'!A:A,Table14_3[[#All],[First Name]])</f>
        <v>Garrett</v>
      </c>
      <c r="D983" s="32" t="str" cm="1">
        <f t="array" ref="D983">_xlfn.XLOOKUP(_xlfn.SINGLE(A:A),'Customer Name'!A:A,Table14_3[[#All],[Last Name]])</f>
        <v>Burger</v>
      </c>
      <c r="E983" s="32">
        <f>_xlfn.XLOOKUP(A:A,'Medical Examination'!A:A,'Medical Examination'!B:B)</f>
        <v>31.54</v>
      </c>
      <c r="F983" s="32">
        <f>_xlfn.XLOOKUP(A:A,'Medical Examination'!A:A,'Medical Examination'!C:C)</f>
        <v>6.72</v>
      </c>
      <c r="G983" s="33" t="str">
        <f>_xlfn.XLOOKUP(A:A,'Medical Examination'!A:A,'Medical Examination'!D:D)</f>
        <v>No</v>
      </c>
      <c r="H983" s="33" t="str">
        <f>_xlfn.XLOOKUP(A:A,'Medical Examination'!A:A,'Medical Examination'!E:E)</f>
        <v>No</v>
      </c>
      <c r="I983" s="33" t="str">
        <f>_xlfn.XLOOKUP(A:A,'Medical Examination'!A:A,'Medical Examination'!F:F)</f>
        <v>No</v>
      </c>
      <c r="J983" s="33">
        <f>_xlfn.XLOOKUP(A:A,'Medical Examination'!A:A,'Medical Examination'!G:G)</f>
        <v>0</v>
      </c>
      <c r="K983" s="33" t="str">
        <f>_xlfn.XLOOKUP(A:A,'Medical Examination'!A:A,'Medical Examination'!H:H)</f>
        <v>No</v>
      </c>
      <c r="L983" s="32" t="str">
        <f>_xlfn.XLOOKUP(A:A,'Medical Examination'!A:A,'Medical Examination'!I:I)</f>
        <v>Obesity</v>
      </c>
      <c r="M983" s="31" t="str">
        <f>_xlfn.XLOOKUP(A:A,'Medical Examination'!A:A,'Medical Examination'!J:J)</f>
        <v>Diabetic</v>
      </c>
      <c r="N983" s="34">
        <f>_xlfn.XLOOKUP(Healthcare!A:A,Table4_2[Customer ID],Table4_2[Date of Birth])</f>
        <v>24075</v>
      </c>
      <c r="O983" s="35">
        <f>_xlfn.XLOOKUP(A:A,Table4_2[Customer ID],Table4_2[Charges])</f>
        <v>11353.23</v>
      </c>
      <c r="P983" s="33" t="str">
        <f>_xlfn.XLOOKUP(A:A,Table4_2[Customer ID],Table4_2[Hospital tier])</f>
        <v>tier - 3</v>
      </c>
      <c r="Q983" s="33" t="str">
        <f>_xlfn.XLOOKUP(A:A,'Hospital details'!A:A,'Hospital details'!F:F)</f>
        <v>tier - 1</v>
      </c>
      <c r="R983" s="33" t="str">
        <f>_xlfn.XLOOKUP(Healthcare!A:A,'Hospital details'!A:A,'Hospital details'!G:G)</f>
        <v>R1012</v>
      </c>
      <c r="S983" s="36">
        <f>_xlfn.XLOOKUP(A:A,'Hospital details'!A:A,'Hospital details'!H:H)</f>
        <v>57</v>
      </c>
      <c r="T983" s="8"/>
    </row>
    <row r="984" spans="1:20" ht="18" x14ac:dyDescent="0.35">
      <c r="A984" s="37" t="s">
        <v>988</v>
      </c>
      <c r="B984" s="31" t="str" cm="1">
        <f t="array" ref="B984">_xlfn.XLOOKUP(_xlfn.SINGLE(A:A),'Customer Name'!A:A,Table14_3[[#All],[Title]])</f>
        <v>Ms</v>
      </c>
      <c r="C984" s="32" t="str" cm="1">
        <f t="array" ref="C984">_xlfn.XLOOKUP(_xlfn.SINGLE(A:A),'Customer Name'!A:A,Table14_3[[#All],[First Name]])</f>
        <v>Andrew</v>
      </c>
      <c r="D984" s="32" t="str" cm="1">
        <f t="array" ref="D984">_xlfn.XLOOKUP(_xlfn.SINGLE(A:A),'Customer Name'!A:A,Table14_3[[#All],[Last Name]])</f>
        <v>Blain</v>
      </c>
      <c r="E984" s="32">
        <f>_xlfn.XLOOKUP(A:A,'Medical Examination'!A:A,'Medical Examination'!B:B)</f>
        <v>23.3</v>
      </c>
      <c r="F984" s="32">
        <f>_xlfn.XLOOKUP(A:A,'Medical Examination'!A:A,'Medical Examination'!C:C)</f>
        <v>5.36</v>
      </c>
      <c r="G984" s="33" t="str">
        <f>_xlfn.XLOOKUP(A:A,'Medical Examination'!A:A,'Medical Examination'!D:D)</f>
        <v>yes</v>
      </c>
      <c r="H984" s="33" t="str">
        <f>_xlfn.XLOOKUP(A:A,'Medical Examination'!A:A,'Medical Examination'!E:E)</f>
        <v>No</v>
      </c>
      <c r="I984" s="33" t="str">
        <f>_xlfn.XLOOKUP(A:A,'Medical Examination'!A:A,'Medical Examination'!F:F)</f>
        <v>No</v>
      </c>
      <c r="J984" s="33">
        <f>_xlfn.XLOOKUP(A:A,'Medical Examination'!A:A,'Medical Examination'!G:G)</f>
        <v>1</v>
      </c>
      <c r="K984" s="33" t="str">
        <f>_xlfn.XLOOKUP(A:A,'Medical Examination'!A:A,'Medical Examination'!H:H)</f>
        <v>No</v>
      </c>
      <c r="L984" s="32" t="str">
        <f>_xlfn.XLOOKUP(A:A,'Medical Examination'!A:A,'Medical Examination'!I:I)</f>
        <v>Normal Weight</v>
      </c>
      <c r="M984" s="31" t="str">
        <f>_xlfn.XLOOKUP(A:A,'Medical Examination'!A:A,'Medical Examination'!J:J)</f>
        <v>Normal</v>
      </c>
      <c r="N984" s="34">
        <f>_xlfn.XLOOKUP(Healthcare!A:A,Table4_2[Customer ID],Table4_2[Date of Birth])</f>
        <v>23570</v>
      </c>
      <c r="O984" s="35">
        <f>_xlfn.XLOOKUP(A:A,Table4_2[Customer ID],Table4_2[Charges])</f>
        <v>11345.52</v>
      </c>
      <c r="P984" s="33" t="str">
        <f>_xlfn.XLOOKUP(A:A,Table4_2[Customer ID],Table4_2[Hospital tier])</f>
        <v>tier - 3</v>
      </c>
      <c r="Q984" s="33" t="str">
        <f>_xlfn.XLOOKUP(A:A,'Hospital details'!A:A,'Hospital details'!F:F)</f>
        <v>tier - 3</v>
      </c>
      <c r="R984" s="33" t="str">
        <f>_xlfn.XLOOKUP(Healthcare!A:A,'Hospital details'!A:A,'Hospital details'!G:G)</f>
        <v>R1011</v>
      </c>
      <c r="S984" s="36">
        <f>_xlfn.XLOOKUP(A:A,'Hospital details'!A:A,'Hospital details'!H:H)</f>
        <v>58</v>
      </c>
      <c r="T984" s="8"/>
    </row>
    <row r="985" spans="1:20" ht="18" x14ac:dyDescent="0.35">
      <c r="A985" s="37" t="s">
        <v>989</v>
      </c>
      <c r="B985" s="31" t="str" cm="1">
        <f t="array" ref="B985">_xlfn.XLOOKUP(_xlfn.SINGLE(A:A),'Customer Name'!A:A,Table14_3[[#All],[Title]])</f>
        <v>Mr</v>
      </c>
      <c r="C985" s="32" t="str" cm="1">
        <f t="array" ref="C985">_xlfn.XLOOKUP(_xlfn.SINGLE(A:A),'Customer Name'!A:A,Table14_3[[#All],[First Name]])</f>
        <v>Annabelle M</v>
      </c>
      <c r="D985" s="32" t="str" cm="1">
        <f t="array" ref="D985">_xlfn.XLOOKUP(_xlfn.SINGLE(A:A),'Customer Name'!A:A,Table14_3[[#All],[Last Name]])</f>
        <v>Winters</v>
      </c>
      <c r="E985" s="32">
        <f>_xlfn.XLOOKUP(A:A,'Medical Examination'!A:A,'Medical Examination'!B:B)</f>
        <v>27.75</v>
      </c>
      <c r="F985" s="32">
        <f>_xlfn.XLOOKUP(A:A,'Medical Examination'!A:A,'Medical Examination'!C:C)</f>
        <v>9.8800000000000008</v>
      </c>
      <c r="G985" s="33" t="str">
        <f>_xlfn.XLOOKUP(A:A,'Medical Examination'!A:A,'Medical Examination'!D:D)</f>
        <v>No</v>
      </c>
      <c r="H985" s="33" t="str">
        <f>_xlfn.XLOOKUP(A:A,'Medical Examination'!A:A,'Medical Examination'!E:E)</f>
        <v>No</v>
      </c>
      <c r="I985" s="33" t="str">
        <f>_xlfn.XLOOKUP(A:A,'Medical Examination'!A:A,'Medical Examination'!F:F)</f>
        <v>No</v>
      </c>
      <c r="J985" s="33">
        <f>_xlfn.XLOOKUP(A:A,'Medical Examination'!A:A,'Medical Examination'!G:G)</f>
        <v>0</v>
      </c>
      <c r="K985" s="33" t="str">
        <f>_xlfn.XLOOKUP(A:A,'Medical Examination'!A:A,'Medical Examination'!H:H)</f>
        <v>No</v>
      </c>
      <c r="L985" s="32" t="str">
        <f>_xlfn.XLOOKUP(A:A,'Medical Examination'!A:A,'Medical Examination'!I:I)</f>
        <v>Overweight</v>
      </c>
      <c r="M985" s="31" t="str">
        <f>_xlfn.XLOOKUP(A:A,'Medical Examination'!A:A,'Medical Examination'!J:J)</f>
        <v>Diabetic</v>
      </c>
      <c r="N985" s="34">
        <f>_xlfn.XLOOKUP(Healthcare!A:A,Table4_2[Customer ID],Table4_2[Date of Birth])</f>
        <v>25144</v>
      </c>
      <c r="O985" s="35">
        <f>_xlfn.XLOOKUP(A:A,Table4_2[Customer ID],Table4_2[Charges])</f>
        <v>11344.32</v>
      </c>
      <c r="P985" s="33" t="str">
        <f>_xlfn.XLOOKUP(A:A,Table4_2[Customer ID],Table4_2[Hospital tier])</f>
        <v>tier - 3</v>
      </c>
      <c r="Q985" s="33" t="str">
        <f>_xlfn.XLOOKUP(A:A,'Hospital details'!A:A,'Hospital details'!F:F)</f>
        <v>tier - 2</v>
      </c>
      <c r="R985" s="33" t="str">
        <f>_xlfn.XLOOKUP(Healthcare!A:A,'Hospital details'!A:A,'Hospital details'!G:G)</f>
        <v>R1025</v>
      </c>
      <c r="S985" s="36">
        <f>_xlfn.XLOOKUP(A:A,'Hospital details'!A:A,'Hospital details'!H:H)</f>
        <v>54</v>
      </c>
      <c r="T985" s="8"/>
    </row>
    <row r="986" spans="1:20" ht="18" x14ac:dyDescent="0.35">
      <c r="A986" s="37" t="s">
        <v>990</v>
      </c>
      <c r="B986" s="31" t="str" cm="1">
        <f t="array" ref="B986">_xlfn.XLOOKUP(_xlfn.SINGLE(A:A),'Customer Name'!A:A,Table14_3[[#All],[Title]])</f>
        <v>Mr</v>
      </c>
      <c r="C986" s="32" t="str" cm="1">
        <f t="array" ref="C986">_xlfn.XLOOKUP(_xlfn.SINGLE(A:A),'Customer Name'!A:A,Table14_3[[#All],[First Name]])</f>
        <v>Daniel T</v>
      </c>
      <c r="D986" s="32" t="str" cm="1">
        <f t="array" ref="D986">_xlfn.XLOOKUP(_xlfn.SINGLE(A:A),'Customer Name'!A:A,Table14_3[[#All],[Last Name]])</f>
        <v>Mccue</v>
      </c>
      <c r="E986" s="32">
        <f>_xlfn.XLOOKUP(A:A,'Medical Examination'!A:A,'Medical Examination'!B:B)</f>
        <v>42.46</v>
      </c>
      <c r="F986" s="32">
        <f>_xlfn.XLOOKUP(A:A,'Medical Examination'!A:A,'Medical Examination'!C:C)</f>
        <v>4.1100000000000003</v>
      </c>
      <c r="G986" s="33" t="str">
        <f>_xlfn.XLOOKUP(A:A,'Medical Examination'!A:A,'Medical Examination'!D:D)</f>
        <v>No</v>
      </c>
      <c r="H986" s="33" t="str">
        <f>_xlfn.XLOOKUP(A:A,'Medical Examination'!A:A,'Medical Examination'!E:E)</f>
        <v>No</v>
      </c>
      <c r="I986" s="33" t="str">
        <f>_xlfn.XLOOKUP(A:A,'Medical Examination'!A:A,'Medical Examination'!F:F)</f>
        <v>No</v>
      </c>
      <c r="J986" s="33">
        <f>_xlfn.XLOOKUP(A:A,'Medical Examination'!A:A,'Medical Examination'!G:G)</f>
        <v>0</v>
      </c>
      <c r="K986" s="33" t="str">
        <f>_xlfn.XLOOKUP(A:A,'Medical Examination'!A:A,'Medical Examination'!H:H)</f>
        <v>No</v>
      </c>
      <c r="L986" s="32" t="str">
        <f>_xlfn.XLOOKUP(A:A,'Medical Examination'!A:A,'Medical Examination'!I:I)</f>
        <v>Obesity</v>
      </c>
      <c r="M986" s="31" t="str">
        <f>_xlfn.XLOOKUP(A:A,'Medical Examination'!A:A,'Medical Examination'!J:J)</f>
        <v>Normal</v>
      </c>
      <c r="N986" s="34">
        <f>_xlfn.XLOOKUP(Healthcare!A:A,Table4_2[Customer ID],Table4_2[Date of Birth])</f>
        <v>32739</v>
      </c>
      <c r="O986" s="35">
        <f>_xlfn.XLOOKUP(A:A,Table4_2[Customer ID],Table4_2[Charges])</f>
        <v>11326.71</v>
      </c>
      <c r="P986" s="33" t="str">
        <f>_xlfn.XLOOKUP(A:A,Table4_2[Customer ID],Table4_2[Hospital tier])</f>
        <v>tier - 3</v>
      </c>
      <c r="Q986" s="33" t="str">
        <f>_xlfn.XLOOKUP(A:A,'Hospital details'!A:A,'Hospital details'!F:F)</f>
        <v>tier - 3</v>
      </c>
      <c r="R986" s="33" t="str">
        <f>_xlfn.XLOOKUP(Healthcare!A:A,'Hospital details'!A:A,'Hospital details'!G:G)</f>
        <v>R1013</v>
      </c>
      <c r="S986" s="36">
        <f>_xlfn.XLOOKUP(A:A,'Hospital details'!A:A,'Hospital details'!H:H)</f>
        <v>33</v>
      </c>
      <c r="T986" s="8"/>
    </row>
    <row r="987" spans="1:20" ht="18" x14ac:dyDescent="0.35">
      <c r="A987" s="37" t="s">
        <v>991</v>
      </c>
      <c r="B987" s="31" t="str" cm="1">
        <f t="array" ref="B987">_xlfn.XLOOKUP(_xlfn.SINGLE(A:A),'Customer Name'!A:A,Table14_3[[#All],[Title]])</f>
        <v>Ms</v>
      </c>
      <c r="C987" s="32" t="str" cm="1">
        <f t="array" ref="C987">_xlfn.XLOOKUP(_xlfn.SINGLE(A:A),'Customer Name'!A:A,Table14_3[[#All],[First Name]])</f>
        <v>Deanne</v>
      </c>
      <c r="D987" s="32" t="str" cm="1">
        <f t="array" ref="D987">_xlfn.XLOOKUP(_xlfn.SINGLE(A:A),'Customer Name'!A:A,Table14_3[[#All],[Last Name]])</f>
        <v>Webster</v>
      </c>
      <c r="E987" s="32">
        <f>_xlfn.XLOOKUP(A:A,'Medical Examination'!A:A,'Medical Examination'!B:B)</f>
        <v>54.47</v>
      </c>
      <c r="F987" s="32">
        <f>_xlfn.XLOOKUP(A:A,'Medical Examination'!A:A,'Medical Examination'!C:C)</f>
        <v>7.48</v>
      </c>
      <c r="G987" s="33" t="str">
        <f>_xlfn.XLOOKUP(A:A,'Medical Examination'!A:A,'Medical Examination'!D:D)</f>
        <v>No</v>
      </c>
      <c r="H987" s="33" t="str">
        <f>_xlfn.XLOOKUP(A:A,'Medical Examination'!A:A,'Medical Examination'!E:E)</f>
        <v>No</v>
      </c>
      <c r="I987" s="33" t="str">
        <f>_xlfn.XLOOKUP(A:A,'Medical Examination'!A:A,'Medical Examination'!F:F)</f>
        <v>No</v>
      </c>
      <c r="J987" s="33">
        <f>_xlfn.XLOOKUP(A:A,'Medical Examination'!A:A,'Medical Examination'!G:G)</f>
        <v>0</v>
      </c>
      <c r="K987" s="33" t="str">
        <f>_xlfn.XLOOKUP(A:A,'Medical Examination'!A:A,'Medical Examination'!H:H)</f>
        <v>No</v>
      </c>
      <c r="L987" s="32" t="str">
        <f>_xlfn.XLOOKUP(A:A,'Medical Examination'!A:A,'Medical Examination'!I:I)</f>
        <v>Obesity</v>
      </c>
      <c r="M987" s="31" t="str">
        <f>_xlfn.XLOOKUP(A:A,'Medical Examination'!A:A,'Medical Examination'!J:J)</f>
        <v>Diabetic</v>
      </c>
      <c r="N987" s="34">
        <f>_xlfn.XLOOKUP(Healthcare!A:A,Table4_2[Customer ID],Table4_2[Date of Birth])</f>
        <v>37519</v>
      </c>
      <c r="O987" s="35">
        <f>_xlfn.XLOOKUP(A:A,Table4_2[Customer ID],Table4_2[Charges])</f>
        <v>11321.49</v>
      </c>
      <c r="P987" s="33" t="str">
        <f>_xlfn.XLOOKUP(A:A,Table4_2[Customer ID],Table4_2[Hospital tier])</f>
        <v>tier - 3</v>
      </c>
      <c r="Q987" s="33" t="str">
        <f>_xlfn.XLOOKUP(A:A,'Hospital details'!A:A,'Hospital details'!F:F)</f>
        <v>tier - 3</v>
      </c>
      <c r="R987" s="33" t="str">
        <f>_xlfn.XLOOKUP(Healthcare!A:A,'Hospital details'!A:A,'Hospital details'!G:G)</f>
        <v>R1012</v>
      </c>
      <c r="S987" s="36">
        <f>_xlfn.XLOOKUP(A:A,'Hospital details'!A:A,'Hospital details'!H:H)</f>
        <v>20</v>
      </c>
      <c r="T987" s="8"/>
    </row>
    <row r="988" spans="1:20" ht="18" x14ac:dyDescent="0.35">
      <c r="A988" s="37" t="s">
        <v>992</v>
      </c>
      <c r="B988" s="31" t="str" cm="1">
        <f t="array" ref="B988">_xlfn.XLOOKUP(_xlfn.SINGLE(A:A),'Customer Name'!A:A,Table14_3[[#All],[Title]])</f>
        <v>Mr</v>
      </c>
      <c r="C988" s="32" t="str" cm="1">
        <f t="array" ref="C988">_xlfn.XLOOKUP(_xlfn.SINGLE(A:A),'Customer Name'!A:A,Table14_3[[#All],[First Name]])</f>
        <v>Carrie</v>
      </c>
      <c r="D988" s="32" t="str" cm="1">
        <f t="array" ref="D988">_xlfn.XLOOKUP(_xlfn.SINGLE(A:A),'Customer Name'!A:A,Table14_3[[#All],[Last Name]])</f>
        <v>Anderson</v>
      </c>
      <c r="E988" s="32">
        <f>_xlfn.XLOOKUP(A:A,'Medical Examination'!A:A,'Medical Examination'!B:B)</f>
        <v>24.93</v>
      </c>
      <c r="F988" s="32">
        <f>_xlfn.XLOOKUP(A:A,'Medical Examination'!A:A,'Medical Examination'!C:C)</f>
        <v>9.18</v>
      </c>
      <c r="G988" s="33" t="str">
        <f>_xlfn.XLOOKUP(A:A,'Medical Examination'!A:A,'Medical Examination'!D:D)</f>
        <v>yes</v>
      </c>
      <c r="H988" s="33" t="str">
        <f>_xlfn.XLOOKUP(A:A,'Medical Examination'!A:A,'Medical Examination'!E:E)</f>
        <v>No</v>
      </c>
      <c r="I988" s="33" t="str">
        <f>_xlfn.XLOOKUP(A:A,'Medical Examination'!A:A,'Medical Examination'!F:F)</f>
        <v>Yes</v>
      </c>
      <c r="J988" s="33">
        <f>_xlfn.XLOOKUP(A:A,'Medical Examination'!A:A,'Medical Examination'!G:G)</f>
        <v>1</v>
      </c>
      <c r="K988" s="33" t="str">
        <f>_xlfn.XLOOKUP(A:A,'Medical Examination'!A:A,'Medical Examination'!H:H)</f>
        <v>No</v>
      </c>
      <c r="L988" s="32" t="str">
        <f>_xlfn.XLOOKUP(A:A,'Medical Examination'!A:A,'Medical Examination'!I:I)</f>
        <v>Normal Weight</v>
      </c>
      <c r="M988" s="31" t="str">
        <f>_xlfn.XLOOKUP(A:A,'Medical Examination'!A:A,'Medical Examination'!J:J)</f>
        <v>Diabetic</v>
      </c>
      <c r="N988" s="34">
        <f>_xlfn.XLOOKUP(Healthcare!A:A,Table4_2[Customer ID],Table4_2[Date of Birth])</f>
        <v>23203</v>
      </c>
      <c r="O988" s="35">
        <f>_xlfn.XLOOKUP(A:A,Table4_2[Customer ID],Table4_2[Charges])</f>
        <v>11319.12</v>
      </c>
      <c r="P988" s="33" t="str">
        <f>_xlfn.XLOOKUP(A:A,Table4_2[Customer ID],Table4_2[Hospital tier])</f>
        <v>tier - 3</v>
      </c>
      <c r="Q988" s="33" t="str">
        <f>_xlfn.XLOOKUP(A:A,'Hospital details'!A:A,'Hospital details'!F:F)</f>
        <v>tier - 1</v>
      </c>
      <c r="R988" s="33" t="str">
        <f>_xlfn.XLOOKUP(Healthcare!A:A,'Hospital details'!A:A,'Hospital details'!G:G)</f>
        <v>R1012</v>
      </c>
      <c r="S988" s="36">
        <f>_xlfn.XLOOKUP(A:A,'Hospital details'!A:A,'Hospital details'!H:H)</f>
        <v>59</v>
      </c>
      <c r="T988" s="8"/>
    </row>
    <row r="989" spans="1:20" ht="18" x14ac:dyDescent="0.35">
      <c r="A989" s="37" t="s">
        <v>993</v>
      </c>
      <c r="B989" s="31" t="str" cm="1">
        <f t="array" ref="B989">_xlfn.XLOOKUP(_xlfn.SINGLE(A:A),'Customer Name'!A:A,Table14_3[[#All],[Title]])</f>
        <v>Mr</v>
      </c>
      <c r="C989" s="32" t="str" cm="1">
        <f t="array" ref="C989">_xlfn.XLOOKUP(_xlfn.SINGLE(A:A),'Customer Name'!A:A,Table14_3[[#All],[First Name]])</f>
        <v>Suzanne</v>
      </c>
      <c r="D989" s="32" t="str" cm="1">
        <f t="array" ref="D989">_xlfn.XLOOKUP(_xlfn.SINGLE(A:A),'Customer Name'!A:A,Table14_3[[#All],[Last Name]])</f>
        <v>Chiappone</v>
      </c>
      <c r="E989" s="32">
        <f>_xlfn.XLOOKUP(A:A,'Medical Examination'!A:A,'Medical Examination'!B:B)</f>
        <v>48.12</v>
      </c>
      <c r="F989" s="32">
        <f>_xlfn.XLOOKUP(A:A,'Medical Examination'!A:A,'Medical Examination'!C:C)</f>
        <v>4.51</v>
      </c>
      <c r="G989" s="33" t="str">
        <f>_xlfn.XLOOKUP(A:A,'Medical Examination'!A:A,'Medical Examination'!D:D)</f>
        <v>yes</v>
      </c>
      <c r="H989" s="33" t="str">
        <f>_xlfn.XLOOKUP(A:A,'Medical Examination'!A:A,'Medical Examination'!E:E)</f>
        <v>No</v>
      </c>
      <c r="I989" s="33" t="str">
        <f>_xlfn.XLOOKUP(A:A,'Medical Examination'!A:A,'Medical Examination'!F:F)</f>
        <v>No</v>
      </c>
      <c r="J989" s="33">
        <f>_xlfn.XLOOKUP(A:A,'Medical Examination'!A:A,'Medical Examination'!G:G)</f>
        <v>1</v>
      </c>
      <c r="K989" s="33" t="str">
        <f>_xlfn.XLOOKUP(A:A,'Medical Examination'!A:A,'Medical Examination'!H:H)</f>
        <v>No</v>
      </c>
      <c r="L989" s="32" t="str">
        <f>_xlfn.XLOOKUP(A:A,'Medical Examination'!A:A,'Medical Examination'!I:I)</f>
        <v>Obesity</v>
      </c>
      <c r="M989" s="31" t="str">
        <f>_xlfn.XLOOKUP(A:A,'Medical Examination'!A:A,'Medical Examination'!J:J)</f>
        <v>Normal</v>
      </c>
      <c r="N989" s="34">
        <f>_xlfn.XLOOKUP(Healthcare!A:A,Table4_2[Customer ID],Table4_2[Date of Birth])</f>
        <v>35043</v>
      </c>
      <c r="O989" s="35">
        <f>_xlfn.XLOOKUP(A:A,Table4_2[Customer ID],Table4_2[Charges])</f>
        <v>11318.57</v>
      </c>
      <c r="P989" s="33" t="str">
        <f>_xlfn.XLOOKUP(A:A,Table4_2[Customer ID],Table4_2[Hospital tier])</f>
        <v>tier - 3</v>
      </c>
      <c r="Q989" s="33" t="str">
        <f>_xlfn.XLOOKUP(A:A,'Hospital details'!A:A,'Hospital details'!F:F)</f>
        <v>tier - 2</v>
      </c>
      <c r="R989" s="33" t="str">
        <f>_xlfn.XLOOKUP(Healthcare!A:A,'Hospital details'!A:A,'Hospital details'!G:G)</f>
        <v>R1026</v>
      </c>
      <c r="S989" s="36">
        <f>_xlfn.XLOOKUP(A:A,'Hospital details'!A:A,'Hospital details'!H:H)</f>
        <v>27</v>
      </c>
      <c r="T989" s="8"/>
    </row>
    <row r="990" spans="1:20" ht="18" x14ac:dyDescent="0.35">
      <c r="A990" s="37" t="s">
        <v>994</v>
      </c>
      <c r="B990" s="31" t="str" cm="1">
        <f t="array" ref="B990">_xlfn.XLOOKUP(_xlfn.SINGLE(A:A),'Customer Name'!A:A,Table14_3[[#All],[Title]])</f>
        <v>Ms</v>
      </c>
      <c r="C990" s="32" t="str" cm="1">
        <f t="array" ref="C990">_xlfn.XLOOKUP(_xlfn.SINGLE(A:A),'Customer Name'!A:A,Table14_3[[#All],[First Name]])</f>
        <v>Jasmine P</v>
      </c>
      <c r="D990" s="32" t="str" cm="1">
        <f t="array" ref="D990">_xlfn.XLOOKUP(_xlfn.SINGLE(A:A),'Customer Name'!A:A,Table14_3[[#All],[Last Name]])</f>
        <v>Opie</v>
      </c>
      <c r="E990" s="32">
        <f>_xlfn.XLOOKUP(A:A,'Medical Examination'!A:A,'Medical Examination'!B:B)</f>
        <v>24.91</v>
      </c>
      <c r="F990" s="32">
        <f>_xlfn.XLOOKUP(A:A,'Medical Examination'!A:A,'Medical Examination'!C:C)</f>
        <v>7.33</v>
      </c>
      <c r="G990" s="33" t="str">
        <f>_xlfn.XLOOKUP(A:A,'Medical Examination'!A:A,'Medical Examination'!D:D)</f>
        <v>yes</v>
      </c>
      <c r="H990" s="33" t="str">
        <f>_xlfn.XLOOKUP(A:A,'Medical Examination'!A:A,'Medical Examination'!E:E)</f>
        <v>No</v>
      </c>
      <c r="I990" s="33" t="str">
        <f>_xlfn.XLOOKUP(A:A,'Medical Examination'!A:A,'Medical Examination'!F:F)</f>
        <v>Yes</v>
      </c>
      <c r="J990" s="33">
        <f>_xlfn.XLOOKUP(A:A,'Medical Examination'!A:A,'Medical Examination'!G:G)</f>
        <v>1</v>
      </c>
      <c r="K990" s="33" t="str">
        <f>_xlfn.XLOOKUP(A:A,'Medical Examination'!A:A,'Medical Examination'!H:H)</f>
        <v>No</v>
      </c>
      <c r="L990" s="32" t="str">
        <f>_xlfn.XLOOKUP(A:A,'Medical Examination'!A:A,'Medical Examination'!I:I)</f>
        <v>Normal Weight</v>
      </c>
      <c r="M990" s="31" t="str">
        <f>_xlfn.XLOOKUP(A:A,'Medical Examination'!A:A,'Medical Examination'!J:J)</f>
        <v>Diabetic</v>
      </c>
      <c r="N990" s="34">
        <f>_xlfn.XLOOKUP(Healthcare!A:A,Table4_2[Customer ID],Table4_2[Date of Birth])</f>
        <v>23337</v>
      </c>
      <c r="O990" s="35">
        <f>_xlfn.XLOOKUP(A:A,Table4_2[Customer ID],Table4_2[Charges])</f>
        <v>11312.33</v>
      </c>
      <c r="P990" s="33" t="str">
        <f>_xlfn.XLOOKUP(A:A,Table4_2[Customer ID],Table4_2[Hospital tier])</f>
        <v>tier - 3</v>
      </c>
      <c r="Q990" s="33" t="str">
        <f>_xlfn.XLOOKUP(A:A,'Hospital details'!A:A,'Hospital details'!F:F)</f>
        <v>tier - 3</v>
      </c>
      <c r="R990" s="33" t="str">
        <f>_xlfn.XLOOKUP(Healthcare!A:A,'Hospital details'!A:A,'Hospital details'!G:G)</f>
        <v>R1012</v>
      </c>
      <c r="S990" s="36">
        <f>_xlfn.XLOOKUP(A:A,'Hospital details'!A:A,'Hospital details'!H:H)</f>
        <v>59</v>
      </c>
      <c r="T990" s="8"/>
    </row>
    <row r="991" spans="1:20" ht="18" x14ac:dyDescent="0.35">
      <c r="A991" s="37" t="s">
        <v>995</v>
      </c>
      <c r="B991" s="31" t="str" cm="1">
        <f t="array" ref="B991">_xlfn.XLOOKUP(_xlfn.SINGLE(A:A),'Customer Name'!A:A,Table14_3[[#All],[Title]])</f>
        <v>Mr</v>
      </c>
      <c r="C991" s="32" t="str" cm="1">
        <f t="array" ref="C991">_xlfn.XLOOKUP(_xlfn.SINGLE(A:A),'Customer Name'!A:A,Table14_3[[#All],[First Name]])</f>
        <v>Jennifer</v>
      </c>
      <c r="D991" s="32" t="str" cm="1">
        <f t="array" ref="D991">_xlfn.XLOOKUP(_xlfn.SINGLE(A:A),'Customer Name'!A:A,Table14_3[[#All],[Last Name]])</f>
        <v>Donnelly</v>
      </c>
      <c r="E991" s="32">
        <f>_xlfn.XLOOKUP(A:A,'Medical Examination'!A:A,'Medical Examination'!B:B)</f>
        <v>27.645</v>
      </c>
      <c r="F991" s="32">
        <f>_xlfn.XLOOKUP(A:A,'Medical Examination'!A:A,'Medical Examination'!C:C)</f>
        <v>10.56</v>
      </c>
      <c r="G991" s="33" t="str">
        <f>_xlfn.XLOOKUP(A:A,'Medical Examination'!A:A,'Medical Examination'!D:D)</f>
        <v>No</v>
      </c>
      <c r="H991" s="33" t="str">
        <f>_xlfn.XLOOKUP(A:A,'Medical Examination'!A:A,'Medical Examination'!E:E)</f>
        <v>No</v>
      </c>
      <c r="I991" s="33" t="str">
        <f>_xlfn.XLOOKUP(A:A,'Medical Examination'!A:A,'Medical Examination'!F:F)</f>
        <v>No</v>
      </c>
      <c r="J991" s="33">
        <f>_xlfn.XLOOKUP(A:A,'Medical Examination'!A:A,'Medical Examination'!G:G)</f>
        <v>0</v>
      </c>
      <c r="K991" s="33" t="str">
        <f>_xlfn.XLOOKUP(A:A,'Medical Examination'!A:A,'Medical Examination'!H:H)</f>
        <v>No</v>
      </c>
      <c r="L991" s="32" t="str">
        <f>_xlfn.XLOOKUP(A:A,'Medical Examination'!A:A,'Medical Examination'!I:I)</f>
        <v>Overweight</v>
      </c>
      <c r="M991" s="31" t="str">
        <f>_xlfn.XLOOKUP(A:A,'Medical Examination'!A:A,'Medical Examination'!J:J)</f>
        <v>Diabetic</v>
      </c>
      <c r="N991" s="34">
        <f>_xlfn.XLOOKUP(Healthcare!A:A,Table4_2[Customer ID],Table4_2[Date of Birth])</f>
        <v>25117</v>
      </c>
      <c r="O991" s="35">
        <f>_xlfn.XLOOKUP(A:A,Table4_2[Customer ID],Table4_2[Charges])</f>
        <v>11305.93</v>
      </c>
      <c r="P991" s="33" t="str">
        <f>_xlfn.XLOOKUP(A:A,Table4_2[Customer ID],Table4_2[Hospital tier])</f>
        <v>tier - 3</v>
      </c>
      <c r="Q991" s="33" t="str">
        <f>_xlfn.XLOOKUP(A:A,'Hospital details'!A:A,'Hospital details'!F:F)</f>
        <v>tier - 1</v>
      </c>
      <c r="R991" s="33" t="str">
        <f>_xlfn.XLOOKUP(Healthcare!A:A,'Hospital details'!A:A,'Hospital details'!G:G)</f>
        <v>R1012</v>
      </c>
      <c r="S991" s="36">
        <f>_xlfn.XLOOKUP(A:A,'Hospital details'!A:A,'Hospital details'!H:H)</f>
        <v>54</v>
      </c>
      <c r="T991" s="8"/>
    </row>
    <row r="992" spans="1:20" ht="18" x14ac:dyDescent="0.35">
      <c r="A992" s="37" t="s">
        <v>996</v>
      </c>
      <c r="B992" s="31" t="str" cm="1">
        <f t="array" ref="B992">_xlfn.XLOOKUP(_xlfn.SINGLE(A:A),'Customer Name'!A:A,Table14_3[[#All],[Title]])</f>
        <v>Mr</v>
      </c>
      <c r="C992" s="32" t="str" cm="1">
        <f t="array" ref="C992">_xlfn.XLOOKUP(_xlfn.SINGLE(A:A),'Customer Name'!A:A,Table14_3[[#All],[First Name]])</f>
        <v>Tracie</v>
      </c>
      <c r="D992" s="32" t="str" cm="1">
        <f t="array" ref="D992">_xlfn.XLOOKUP(_xlfn.SINGLE(A:A),'Customer Name'!A:A,Table14_3[[#All],[Last Name]])</f>
        <v>Rall</v>
      </c>
      <c r="E992" s="32">
        <f>_xlfn.XLOOKUP(A:A,'Medical Examination'!A:A,'Medical Examination'!B:B)</f>
        <v>33.700000000000003</v>
      </c>
      <c r="F992" s="32">
        <f>_xlfn.XLOOKUP(A:A,'Medical Examination'!A:A,'Medical Examination'!C:C)</f>
        <v>4.01</v>
      </c>
      <c r="G992" s="33" t="str">
        <f>_xlfn.XLOOKUP(A:A,'Medical Examination'!A:A,'Medical Examination'!D:D)</f>
        <v>No</v>
      </c>
      <c r="H992" s="33" t="str">
        <f>_xlfn.XLOOKUP(A:A,'Medical Examination'!A:A,'Medical Examination'!E:E)</f>
        <v>No</v>
      </c>
      <c r="I992" s="33" t="str">
        <f>_xlfn.XLOOKUP(A:A,'Medical Examination'!A:A,'Medical Examination'!F:F)</f>
        <v>No</v>
      </c>
      <c r="J992" s="33">
        <f>_xlfn.XLOOKUP(A:A,'Medical Examination'!A:A,'Medical Examination'!G:G)</f>
        <v>2</v>
      </c>
      <c r="K992" s="33" t="str">
        <f>_xlfn.XLOOKUP(A:A,'Medical Examination'!A:A,'Medical Examination'!H:H)</f>
        <v>No</v>
      </c>
      <c r="L992" s="32" t="str">
        <f>_xlfn.XLOOKUP(A:A,'Medical Examination'!A:A,'Medical Examination'!I:I)</f>
        <v>Obesity</v>
      </c>
      <c r="M992" s="31" t="str">
        <f>_xlfn.XLOOKUP(A:A,'Medical Examination'!A:A,'Medical Examination'!J:J)</f>
        <v>Normal</v>
      </c>
      <c r="N992" s="34">
        <f>_xlfn.XLOOKUP(Healthcare!A:A,Table4_2[Customer ID],Table4_2[Date of Birth])</f>
        <v>26567</v>
      </c>
      <c r="O992" s="35">
        <f>_xlfn.XLOOKUP(A:A,Table4_2[Customer ID],Table4_2[Charges])</f>
        <v>11299.34</v>
      </c>
      <c r="P992" s="33" t="str">
        <f>_xlfn.XLOOKUP(A:A,Table4_2[Customer ID],Table4_2[Hospital tier])</f>
        <v>tier - 3</v>
      </c>
      <c r="Q992" s="33" t="str">
        <f>_xlfn.XLOOKUP(A:A,'Hospital details'!A:A,'Hospital details'!F:F)</f>
        <v>tier - 2</v>
      </c>
      <c r="R992" s="33" t="str">
        <f>_xlfn.XLOOKUP(Healthcare!A:A,'Hospital details'!A:A,'Hospital details'!G:G)</f>
        <v>R1011</v>
      </c>
      <c r="S992" s="36">
        <f>_xlfn.XLOOKUP(A:A,'Hospital details'!A:A,'Hospital details'!H:H)</f>
        <v>50</v>
      </c>
      <c r="T992" s="8"/>
    </row>
    <row r="993" spans="1:20" ht="18" x14ac:dyDescent="0.35">
      <c r="A993" s="37" t="s">
        <v>997</v>
      </c>
      <c r="B993" s="31" t="str" cm="1">
        <f t="array" ref="B993">_xlfn.XLOOKUP(_xlfn.SINGLE(A:A),'Customer Name'!A:A,Table14_3[[#All],[Title]])</f>
        <v>Ms</v>
      </c>
      <c r="C993" s="32" t="str" cm="1">
        <f t="array" ref="C993">_xlfn.XLOOKUP(_xlfn.SINGLE(A:A),'Customer Name'!A:A,Table14_3[[#All],[First Name]])</f>
        <v>Tristan D</v>
      </c>
      <c r="D993" s="32" t="str" cm="1">
        <f t="array" ref="D993">_xlfn.XLOOKUP(_xlfn.SINGLE(A:A),'Customer Name'!A:A,Table14_3[[#All],[Last Name]])</f>
        <v>Mitchell</v>
      </c>
      <c r="E993" s="32">
        <f>_xlfn.XLOOKUP(A:A,'Medical Examination'!A:A,'Medical Examination'!B:B)</f>
        <v>38.93</v>
      </c>
      <c r="F993" s="32">
        <f>_xlfn.XLOOKUP(A:A,'Medical Examination'!A:A,'Medical Examination'!C:C)</f>
        <v>5.64</v>
      </c>
      <c r="G993" s="33" t="str">
        <f>_xlfn.XLOOKUP(A:A,'Medical Examination'!A:A,'Medical Examination'!D:D)</f>
        <v>yes</v>
      </c>
      <c r="H993" s="33" t="str">
        <f>_xlfn.XLOOKUP(A:A,'Medical Examination'!A:A,'Medical Examination'!E:E)</f>
        <v>No</v>
      </c>
      <c r="I993" s="33" t="str">
        <f>_xlfn.XLOOKUP(A:A,'Medical Examination'!A:A,'Medical Examination'!F:F)</f>
        <v>No</v>
      </c>
      <c r="J993" s="33">
        <f>_xlfn.XLOOKUP(A:A,'Medical Examination'!A:A,'Medical Examination'!G:G)</f>
        <v>1</v>
      </c>
      <c r="K993" s="33" t="str">
        <f>_xlfn.XLOOKUP(A:A,'Medical Examination'!A:A,'Medical Examination'!H:H)</f>
        <v>No</v>
      </c>
      <c r="L993" s="32" t="str">
        <f>_xlfn.XLOOKUP(A:A,'Medical Examination'!A:A,'Medical Examination'!I:I)</f>
        <v>Obesity</v>
      </c>
      <c r="M993" s="31" t="str">
        <f>_xlfn.XLOOKUP(A:A,'Medical Examination'!A:A,'Medical Examination'!J:J)</f>
        <v>Normal</v>
      </c>
      <c r="N993" s="34">
        <f>_xlfn.XLOOKUP(Healthcare!A:A,Table4_2[Customer ID],Table4_2[Date of Birth])</f>
        <v>32461</v>
      </c>
      <c r="O993" s="35">
        <f>_xlfn.XLOOKUP(A:A,Table4_2[Customer ID],Table4_2[Charges])</f>
        <v>11294.57</v>
      </c>
      <c r="P993" s="33" t="str">
        <f>_xlfn.XLOOKUP(A:A,Table4_2[Customer ID],Table4_2[Hospital tier])</f>
        <v>tier - 3</v>
      </c>
      <c r="Q993" s="33" t="str">
        <f>_xlfn.XLOOKUP(A:A,'Hospital details'!A:A,'Hospital details'!F:F)</f>
        <v>tier - 1</v>
      </c>
      <c r="R993" s="33" t="str">
        <f>_xlfn.XLOOKUP(Healthcare!A:A,'Hospital details'!A:A,'Hospital details'!G:G)</f>
        <v>R1022</v>
      </c>
      <c r="S993" s="36">
        <f>_xlfn.XLOOKUP(A:A,'Hospital details'!A:A,'Hospital details'!H:H)</f>
        <v>34</v>
      </c>
      <c r="T993" s="8"/>
    </row>
    <row r="994" spans="1:20" ht="18" x14ac:dyDescent="0.35">
      <c r="A994" s="37" t="s">
        <v>998</v>
      </c>
      <c r="B994" s="31" t="str" cm="1">
        <f t="array" ref="B994">_xlfn.XLOOKUP(_xlfn.SINGLE(A:A),'Customer Name'!A:A,Table14_3[[#All],[Title]])</f>
        <v>Ms</v>
      </c>
      <c r="C994" s="32" t="str" cm="1">
        <f t="array" ref="C994">_xlfn.XLOOKUP(_xlfn.SINGLE(A:A),'Customer Name'!A:A,Table14_3[[#All],[First Name]])</f>
        <v>Peiweng</v>
      </c>
      <c r="D994" s="32" t="str" cm="1">
        <f t="array" ref="D994">_xlfn.XLOOKUP(_xlfn.SINGLE(A:A),'Customer Name'!A:A,Table14_3[[#All],[Last Name]])</f>
        <v>Chen</v>
      </c>
      <c r="E994" s="32">
        <f>_xlfn.XLOOKUP(A:A,'Medical Examination'!A:A,'Medical Examination'!B:B)</f>
        <v>32.774999999999999</v>
      </c>
      <c r="F994" s="32">
        <f>_xlfn.XLOOKUP(A:A,'Medical Examination'!A:A,'Medical Examination'!C:C)</f>
        <v>8.02</v>
      </c>
      <c r="G994" s="33" t="str">
        <f>_xlfn.XLOOKUP(A:A,'Medical Examination'!A:A,'Medical Examination'!D:D)</f>
        <v>yes</v>
      </c>
      <c r="H994" s="33" t="str">
        <f>_xlfn.XLOOKUP(A:A,'Medical Examination'!A:A,'Medical Examination'!E:E)</f>
        <v>No</v>
      </c>
      <c r="I994" s="33" t="str">
        <f>_xlfn.XLOOKUP(A:A,'Medical Examination'!A:A,'Medical Examination'!F:F)</f>
        <v>No</v>
      </c>
      <c r="J994" s="33">
        <f>_xlfn.XLOOKUP(A:A,'Medical Examination'!A:A,'Medical Examination'!G:G)</f>
        <v>2</v>
      </c>
      <c r="K994" s="33" t="str">
        <f>_xlfn.XLOOKUP(A:A,'Medical Examination'!A:A,'Medical Examination'!H:H)</f>
        <v>No</v>
      </c>
      <c r="L994" s="32" t="str">
        <f>_xlfn.XLOOKUP(A:A,'Medical Examination'!A:A,'Medical Examination'!I:I)</f>
        <v>Obesity</v>
      </c>
      <c r="M994" s="31" t="str">
        <f>_xlfn.XLOOKUP(A:A,'Medical Examination'!A:A,'Medical Examination'!J:J)</f>
        <v>Diabetic</v>
      </c>
      <c r="N994" s="34">
        <f>_xlfn.XLOOKUP(Healthcare!A:A,Table4_2[Customer ID],Table4_2[Date of Birth])</f>
        <v>25741</v>
      </c>
      <c r="O994" s="35">
        <f>_xlfn.XLOOKUP(A:A,Table4_2[Customer ID],Table4_2[Charges])</f>
        <v>11289.11</v>
      </c>
      <c r="P994" s="33" t="str">
        <f>_xlfn.XLOOKUP(A:A,Table4_2[Customer ID],Table4_2[Hospital tier])</f>
        <v>tier - 3</v>
      </c>
      <c r="Q994" s="33" t="str">
        <f>_xlfn.XLOOKUP(A:A,'Hospital details'!A:A,'Hospital details'!F:F)</f>
        <v>tier - 1</v>
      </c>
      <c r="R994" s="33" t="str">
        <f>_xlfn.XLOOKUP(Healthcare!A:A,'Hospital details'!A:A,'Hospital details'!G:G)</f>
        <v>R1012</v>
      </c>
      <c r="S994" s="36">
        <f>_xlfn.XLOOKUP(A:A,'Hospital details'!A:A,'Hospital details'!H:H)</f>
        <v>52</v>
      </c>
      <c r="T994" s="8"/>
    </row>
    <row r="995" spans="1:20" ht="18" x14ac:dyDescent="0.35">
      <c r="A995" s="37" t="s">
        <v>999</v>
      </c>
      <c r="B995" s="31" t="str" cm="1">
        <f t="array" ref="B995">_xlfn.XLOOKUP(_xlfn.SINGLE(A:A),'Customer Name'!A:A,Table14_3[[#All],[Title]])</f>
        <v>Mr</v>
      </c>
      <c r="C995" s="32" t="str" cm="1">
        <f t="array" ref="C995">_xlfn.XLOOKUP(_xlfn.SINGLE(A:A),'Customer Name'!A:A,Table14_3[[#All],[First Name]])</f>
        <v>Theresa M</v>
      </c>
      <c r="D995" s="32" t="str" cm="1">
        <f t="array" ref="D995">_xlfn.XLOOKUP(_xlfn.SINGLE(A:A),'Customer Name'!A:A,Table14_3[[#All],[Last Name]])</f>
        <v>Tufaro</v>
      </c>
      <c r="E995" s="32">
        <f>_xlfn.XLOOKUP(A:A,'Medical Examination'!A:A,'Medical Examination'!B:B)</f>
        <v>29.83</v>
      </c>
      <c r="F995" s="32">
        <f>_xlfn.XLOOKUP(A:A,'Medical Examination'!A:A,'Medical Examination'!C:C)</f>
        <v>7.2</v>
      </c>
      <c r="G995" s="33" t="str">
        <f>_xlfn.XLOOKUP(A:A,'Medical Examination'!A:A,'Medical Examination'!D:D)</f>
        <v>yes</v>
      </c>
      <c r="H995" s="33" t="str">
        <f>_xlfn.XLOOKUP(A:A,'Medical Examination'!A:A,'Medical Examination'!E:E)</f>
        <v>No</v>
      </c>
      <c r="I995" s="33" t="str">
        <f>_xlfn.XLOOKUP(A:A,'Medical Examination'!A:A,'Medical Examination'!F:F)</f>
        <v>No</v>
      </c>
      <c r="J995" s="33">
        <f>_xlfn.XLOOKUP(A:A,'Medical Examination'!A:A,'Medical Examination'!G:G)</f>
        <v>0</v>
      </c>
      <c r="K995" s="33" t="str">
        <f>_xlfn.XLOOKUP(A:A,'Medical Examination'!A:A,'Medical Examination'!H:H)</f>
        <v>No</v>
      </c>
      <c r="L995" s="32" t="str">
        <f>_xlfn.XLOOKUP(A:A,'Medical Examination'!A:A,'Medical Examination'!I:I)</f>
        <v>Overweight</v>
      </c>
      <c r="M995" s="31" t="str">
        <f>_xlfn.XLOOKUP(A:A,'Medical Examination'!A:A,'Medical Examination'!J:J)</f>
        <v>Diabetic</v>
      </c>
      <c r="N995" s="34">
        <f>_xlfn.XLOOKUP(Healthcare!A:A,Table4_2[Customer ID],Table4_2[Date of Birth])</f>
        <v>24637</v>
      </c>
      <c r="O995" s="35">
        <f>_xlfn.XLOOKUP(A:A,Table4_2[Customer ID],Table4_2[Charges])</f>
        <v>11286.54</v>
      </c>
      <c r="P995" s="33" t="str">
        <f>_xlfn.XLOOKUP(A:A,Table4_2[Customer ID],Table4_2[Hospital tier])</f>
        <v>tier - 3</v>
      </c>
      <c r="Q995" s="33" t="str">
        <f>_xlfn.XLOOKUP(A:A,'Hospital details'!A:A,'Hospital details'!F:F)</f>
        <v>tier - 3</v>
      </c>
      <c r="R995" s="33" t="str">
        <f>_xlfn.XLOOKUP(Healthcare!A:A,'Hospital details'!A:A,'Hospital details'!G:G)</f>
        <v>R1024</v>
      </c>
      <c r="S995" s="36">
        <f>_xlfn.XLOOKUP(A:A,'Hospital details'!A:A,'Hospital details'!H:H)</f>
        <v>55</v>
      </c>
      <c r="T995" s="8"/>
    </row>
    <row r="996" spans="1:20" ht="18" x14ac:dyDescent="0.35">
      <c r="A996" s="37" t="s">
        <v>1000</v>
      </c>
      <c r="B996" s="31" t="str" cm="1">
        <f t="array" ref="B996">_xlfn.XLOOKUP(_xlfn.SINGLE(A:A),'Customer Name'!A:A,Table14_3[[#All],[Title]])</f>
        <v>Mr</v>
      </c>
      <c r="C996" s="32" t="str" cm="1">
        <f t="array" ref="C996">_xlfn.XLOOKUP(_xlfn.SINGLE(A:A),'Customer Name'!A:A,Table14_3[[#All],[First Name]])</f>
        <v>Daniel J</v>
      </c>
      <c r="D996" s="32" t="str" cm="1">
        <f t="array" ref="D996">_xlfn.XLOOKUP(_xlfn.SINGLE(A:A),'Customer Name'!A:A,Table14_3[[#All],[Last Name]])</f>
        <v>Peters</v>
      </c>
      <c r="E996" s="32">
        <f>_xlfn.XLOOKUP(A:A,'Medical Examination'!A:A,'Medical Examination'!B:B)</f>
        <v>28.31</v>
      </c>
      <c r="F996" s="32">
        <f>_xlfn.XLOOKUP(A:A,'Medical Examination'!A:A,'Medical Examination'!C:C)</f>
        <v>4.55</v>
      </c>
      <c r="G996" s="33" t="str">
        <f>_xlfn.XLOOKUP(A:A,'Medical Examination'!A:A,'Medical Examination'!D:D)</f>
        <v>No</v>
      </c>
      <c r="H996" s="33" t="str">
        <f>_xlfn.XLOOKUP(A:A,'Medical Examination'!A:A,'Medical Examination'!E:E)</f>
        <v>yes</v>
      </c>
      <c r="I996" s="33" t="str">
        <f>_xlfn.XLOOKUP(A:A,'Medical Examination'!A:A,'Medical Examination'!F:F)</f>
        <v>No</v>
      </c>
      <c r="J996" s="33">
        <f>_xlfn.XLOOKUP(A:A,'Medical Examination'!A:A,'Medical Examination'!G:G)</f>
        <v>1</v>
      </c>
      <c r="K996" s="33" t="str">
        <f>_xlfn.XLOOKUP(A:A,'Medical Examination'!A:A,'Medical Examination'!H:H)</f>
        <v>No</v>
      </c>
      <c r="L996" s="32" t="str">
        <f>_xlfn.XLOOKUP(A:A,'Medical Examination'!A:A,'Medical Examination'!I:I)</f>
        <v>Overweight</v>
      </c>
      <c r="M996" s="31" t="str">
        <f>_xlfn.XLOOKUP(A:A,'Medical Examination'!A:A,'Medical Examination'!J:J)</f>
        <v>Normal</v>
      </c>
      <c r="N996" s="34">
        <f>_xlfn.XLOOKUP(Healthcare!A:A,Table4_2[Customer ID],Table4_2[Date of Birth])</f>
        <v>38264</v>
      </c>
      <c r="O996" s="35">
        <f>_xlfn.XLOOKUP(A:A,Table4_2[Customer ID],Table4_2[Charges])</f>
        <v>11272.33</v>
      </c>
      <c r="P996" s="33" t="str">
        <f>_xlfn.XLOOKUP(A:A,Table4_2[Customer ID],Table4_2[Hospital tier])</f>
        <v>tier - 3</v>
      </c>
      <c r="Q996" s="33" t="str">
        <f>_xlfn.XLOOKUP(A:A,'Hospital details'!A:A,'Hospital details'!F:F)</f>
        <v>tier - 2</v>
      </c>
      <c r="R996" s="33" t="str">
        <f>_xlfn.XLOOKUP(Healthcare!A:A,'Hospital details'!A:A,'Hospital details'!G:G)</f>
        <v>R1019</v>
      </c>
      <c r="S996" s="36">
        <f>_xlfn.XLOOKUP(A:A,'Hospital details'!A:A,'Hospital details'!H:H)</f>
        <v>18</v>
      </c>
      <c r="T996" s="8"/>
    </row>
    <row r="997" spans="1:20" ht="18" x14ac:dyDescent="0.35">
      <c r="A997" s="37" t="s">
        <v>1001</v>
      </c>
      <c r="B997" s="31" t="str" cm="1">
        <f t="array" ref="B997">_xlfn.XLOOKUP(_xlfn.SINGLE(A:A),'Customer Name'!A:A,Table14_3[[#All],[Title]])</f>
        <v>Ms</v>
      </c>
      <c r="C997" s="32" t="str" cm="1">
        <f t="array" ref="C997">_xlfn.XLOOKUP(_xlfn.SINGLE(A:A),'Customer Name'!A:A,Table14_3[[#All],[First Name]])</f>
        <v>Courtney M</v>
      </c>
      <c r="D997" s="32" t="str" cm="1">
        <f t="array" ref="D997">_xlfn.XLOOKUP(_xlfn.SINGLE(A:A),'Customer Name'!A:A,Table14_3[[#All],[Last Name]])</f>
        <v>Susedik</v>
      </c>
      <c r="E997" s="32">
        <f>_xlfn.XLOOKUP(A:A,'Medical Examination'!A:A,'Medical Examination'!B:B)</f>
        <v>29.79</v>
      </c>
      <c r="F997" s="32">
        <f>_xlfn.XLOOKUP(A:A,'Medical Examination'!A:A,'Medical Examination'!C:C)</f>
        <v>9.0299999999999994</v>
      </c>
      <c r="G997" s="33" t="str">
        <f>_xlfn.XLOOKUP(A:A,'Medical Examination'!A:A,'Medical Examination'!D:D)</f>
        <v>No</v>
      </c>
      <c r="H997" s="33" t="str">
        <f>_xlfn.XLOOKUP(A:A,'Medical Examination'!A:A,'Medical Examination'!E:E)</f>
        <v>No</v>
      </c>
      <c r="I997" s="33" t="str">
        <f>_xlfn.XLOOKUP(A:A,'Medical Examination'!A:A,'Medical Examination'!F:F)</f>
        <v>No</v>
      </c>
      <c r="J997" s="33">
        <f>_xlfn.XLOOKUP(A:A,'Medical Examination'!A:A,'Medical Examination'!G:G)</f>
        <v>0</v>
      </c>
      <c r="K997" s="33" t="str">
        <f>_xlfn.XLOOKUP(A:A,'Medical Examination'!A:A,'Medical Examination'!H:H)</f>
        <v>No</v>
      </c>
      <c r="L997" s="32" t="str">
        <f>_xlfn.XLOOKUP(A:A,'Medical Examination'!A:A,'Medical Examination'!I:I)</f>
        <v>Overweight</v>
      </c>
      <c r="M997" s="31" t="str">
        <f>_xlfn.XLOOKUP(A:A,'Medical Examination'!A:A,'Medical Examination'!J:J)</f>
        <v>Diabetic</v>
      </c>
      <c r="N997" s="34">
        <f>_xlfn.XLOOKUP(Healthcare!A:A,Table4_2[Customer ID],Table4_2[Date of Birth])</f>
        <v>26293</v>
      </c>
      <c r="O997" s="35">
        <f>_xlfn.XLOOKUP(A:A,Table4_2[Customer ID],Table4_2[Charges])</f>
        <v>11265.71</v>
      </c>
      <c r="P997" s="33" t="str">
        <f>_xlfn.XLOOKUP(A:A,Table4_2[Customer ID],Table4_2[Hospital tier])</f>
        <v>tier - 3</v>
      </c>
      <c r="Q997" s="33" t="str">
        <f>_xlfn.XLOOKUP(A:A,'Hospital details'!A:A,'Hospital details'!F:F)</f>
        <v>tier - 1</v>
      </c>
      <c r="R997" s="33" t="str">
        <f>_xlfn.XLOOKUP(Healthcare!A:A,'Hospital details'!A:A,'Hospital details'!G:G)</f>
        <v>R1025</v>
      </c>
      <c r="S997" s="36">
        <f>_xlfn.XLOOKUP(A:A,'Hospital details'!A:A,'Hospital details'!H:H)</f>
        <v>51</v>
      </c>
      <c r="T997" s="8"/>
    </row>
    <row r="998" spans="1:20" ht="18" x14ac:dyDescent="0.35">
      <c r="A998" s="37" t="s">
        <v>1002</v>
      </c>
      <c r="B998" s="31" t="str" cm="1">
        <f t="array" ref="B998">_xlfn.XLOOKUP(_xlfn.SINGLE(A:A),'Customer Name'!A:A,Table14_3[[#All],[Title]])</f>
        <v>Mr</v>
      </c>
      <c r="C998" s="32" t="str" cm="1">
        <f t="array" ref="C998">_xlfn.XLOOKUP(_xlfn.SINGLE(A:A),'Customer Name'!A:A,Table14_3[[#All],[First Name]])</f>
        <v>Jose A</v>
      </c>
      <c r="D998" s="32" t="str" cm="1">
        <f t="array" ref="D998">_xlfn.XLOOKUP(_xlfn.SINGLE(A:A),'Customer Name'!A:A,Table14_3[[#All],[Last Name]])</f>
        <v>Garcia</v>
      </c>
      <c r="E998" s="32">
        <f>_xlfn.XLOOKUP(A:A,'Medical Examination'!A:A,'Medical Examination'!B:B)</f>
        <v>36.6</v>
      </c>
      <c r="F998" s="32">
        <f>_xlfn.XLOOKUP(A:A,'Medical Examination'!A:A,'Medical Examination'!C:C)</f>
        <v>5.2</v>
      </c>
      <c r="G998" s="33" t="str">
        <f>_xlfn.XLOOKUP(A:A,'Medical Examination'!A:A,'Medical Examination'!D:D)</f>
        <v>yes</v>
      </c>
      <c r="H998" s="33" t="str">
        <f>_xlfn.XLOOKUP(A:A,'Medical Examination'!A:A,'Medical Examination'!E:E)</f>
        <v>No</v>
      </c>
      <c r="I998" s="33" t="str">
        <f>_xlfn.XLOOKUP(A:A,'Medical Examination'!A:A,'Medical Examination'!F:F)</f>
        <v>Yes</v>
      </c>
      <c r="J998" s="33">
        <f>_xlfn.XLOOKUP(A:A,'Medical Examination'!A:A,'Medical Examination'!G:G)</f>
        <v>1</v>
      </c>
      <c r="K998" s="33" t="str">
        <f>_xlfn.XLOOKUP(A:A,'Medical Examination'!A:A,'Medical Examination'!H:H)</f>
        <v>No</v>
      </c>
      <c r="L998" s="32" t="str">
        <f>_xlfn.XLOOKUP(A:A,'Medical Examination'!A:A,'Medical Examination'!I:I)</f>
        <v>Obesity</v>
      </c>
      <c r="M998" s="31" t="str">
        <f>_xlfn.XLOOKUP(A:A,'Medical Examination'!A:A,'Medical Examination'!J:J)</f>
        <v>Normal</v>
      </c>
      <c r="N998" s="34">
        <f>_xlfn.XLOOKUP(Healthcare!A:A,Table4_2[Customer ID],Table4_2[Date of Birth])</f>
        <v>25487</v>
      </c>
      <c r="O998" s="35">
        <f>_xlfn.XLOOKUP(A:A,Table4_2[Customer ID],Table4_2[Charges])</f>
        <v>11264.54</v>
      </c>
      <c r="P998" s="33" t="str">
        <f>_xlfn.XLOOKUP(A:A,Table4_2[Customer ID],Table4_2[Hospital tier])</f>
        <v>tier - 3</v>
      </c>
      <c r="Q998" s="33" t="str">
        <f>_xlfn.XLOOKUP(A:A,'Hospital details'!A:A,'Hospital details'!F:F)</f>
        <v>tier - 2</v>
      </c>
      <c r="R998" s="33" t="str">
        <f>_xlfn.XLOOKUP(Healthcare!A:A,'Hospital details'!A:A,'Hospital details'!G:G)</f>
        <v>R1011</v>
      </c>
      <c r="S998" s="36">
        <f>_xlfn.XLOOKUP(A:A,'Hospital details'!A:A,'Hospital details'!H:H)</f>
        <v>53</v>
      </c>
      <c r="T998" s="8"/>
    </row>
    <row r="999" spans="1:20" ht="18" x14ac:dyDescent="0.35">
      <c r="A999" s="37" t="s">
        <v>1003</v>
      </c>
      <c r="B999" s="31" t="str" cm="1">
        <f t="array" ref="B999">_xlfn.XLOOKUP(_xlfn.SINGLE(A:A),'Customer Name'!A:A,Table14_3[[#All],[Title]])</f>
        <v>Mr</v>
      </c>
      <c r="C999" s="32" t="str" cm="1">
        <f t="array" ref="C999">_xlfn.XLOOKUP(_xlfn.SINGLE(A:A),'Customer Name'!A:A,Table14_3[[#All],[First Name]])</f>
        <v>Lauren</v>
      </c>
      <c r="D999" s="32" t="str" cm="1">
        <f t="array" ref="D999">_xlfn.XLOOKUP(_xlfn.SINGLE(A:A),'Customer Name'!A:A,Table14_3[[#All],[Last Name]])</f>
        <v>Deady</v>
      </c>
      <c r="E999" s="32">
        <f>_xlfn.XLOOKUP(A:A,'Medical Examination'!A:A,'Medical Examination'!B:B)</f>
        <v>35.93</v>
      </c>
      <c r="F999" s="32">
        <f>_xlfn.XLOOKUP(A:A,'Medical Examination'!A:A,'Medical Examination'!C:C)</f>
        <v>8.3000000000000007</v>
      </c>
      <c r="G999" s="33" t="str">
        <f>_xlfn.XLOOKUP(A:A,'Medical Examination'!A:A,'Medical Examination'!D:D)</f>
        <v>yes</v>
      </c>
      <c r="H999" s="33" t="str">
        <f>_xlfn.XLOOKUP(A:A,'Medical Examination'!A:A,'Medical Examination'!E:E)</f>
        <v>No</v>
      </c>
      <c r="I999" s="33" t="str">
        <f>_xlfn.XLOOKUP(A:A,'Medical Examination'!A:A,'Medical Examination'!F:F)</f>
        <v>No</v>
      </c>
      <c r="J999" s="33">
        <f>_xlfn.XLOOKUP(A:A,'Medical Examination'!A:A,'Medical Examination'!G:G)</f>
        <v>0</v>
      </c>
      <c r="K999" s="33" t="str">
        <f>_xlfn.XLOOKUP(A:A,'Medical Examination'!A:A,'Medical Examination'!H:H)</f>
        <v>No</v>
      </c>
      <c r="L999" s="32" t="str">
        <f>_xlfn.XLOOKUP(A:A,'Medical Examination'!A:A,'Medical Examination'!I:I)</f>
        <v>Obesity</v>
      </c>
      <c r="M999" s="31" t="str">
        <f>_xlfn.XLOOKUP(A:A,'Medical Examination'!A:A,'Medical Examination'!J:J)</f>
        <v>Diabetic</v>
      </c>
      <c r="N999" s="34">
        <f>_xlfn.XLOOKUP(Healthcare!A:A,Table4_2[Customer ID],Table4_2[Date of Birth])</f>
        <v>29861</v>
      </c>
      <c r="O999" s="35">
        <f>_xlfn.XLOOKUP(A:A,Table4_2[Customer ID],Table4_2[Charges])</f>
        <v>11255.29</v>
      </c>
      <c r="P999" s="33" t="str">
        <f>_xlfn.XLOOKUP(A:A,Table4_2[Customer ID],Table4_2[Hospital tier])</f>
        <v>tier - 3</v>
      </c>
      <c r="Q999" s="33" t="str">
        <f>_xlfn.XLOOKUP(A:A,'Hospital details'!A:A,'Hospital details'!F:F)</f>
        <v>tier - 1</v>
      </c>
      <c r="R999" s="33" t="str">
        <f>_xlfn.XLOOKUP(Healthcare!A:A,'Hospital details'!A:A,'Hospital details'!G:G)</f>
        <v>R1026</v>
      </c>
      <c r="S999" s="36">
        <f>_xlfn.XLOOKUP(A:A,'Hospital details'!A:A,'Hospital details'!H:H)</f>
        <v>41</v>
      </c>
      <c r="T999" s="8"/>
    </row>
    <row r="1000" spans="1:20" ht="18" x14ac:dyDescent="0.35">
      <c r="A1000" s="37" t="s">
        <v>1004</v>
      </c>
      <c r="B1000" s="31" t="str" cm="1">
        <f t="array" ref="B1000">_xlfn.XLOOKUP(_xlfn.SINGLE(A:A),'Customer Name'!A:A,Table14_3[[#All],[Title]])</f>
        <v>Ms</v>
      </c>
      <c r="C1000" s="32" t="str" cm="1">
        <f t="array" ref="C1000">_xlfn.XLOOKUP(_xlfn.SINGLE(A:A),'Customer Name'!A:A,Table14_3[[#All],[First Name]])</f>
        <v>Jonathon M</v>
      </c>
      <c r="D1000" s="32" t="str" cm="1">
        <f t="array" ref="D1000">_xlfn.XLOOKUP(_xlfn.SINGLE(A:A),'Customer Name'!A:A,Table14_3[[#All],[Last Name]])</f>
        <v>Campbell</v>
      </c>
      <c r="E1000" s="32">
        <f>_xlfn.XLOOKUP(A:A,'Medical Examination'!A:A,'Medical Examination'!B:B)</f>
        <v>28.6</v>
      </c>
      <c r="F1000" s="32">
        <f>_xlfn.XLOOKUP(A:A,'Medical Examination'!A:A,'Medical Examination'!C:C)</f>
        <v>5.56</v>
      </c>
      <c r="G1000" s="33" t="str">
        <f>_xlfn.XLOOKUP(A:A,'Medical Examination'!A:A,'Medical Examination'!D:D)</f>
        <v>yes</v>
      </c>
      <c r="H1000" s="33" t="str">
        <f>_xlfn.XLOOKUP(A:A,'Medical Examination'!A:A,'Medical Examination'!E:E)</f>
        <v>No</v>
      </c>
      <c r="I1000" s="33" t="str">
        <f>_xlfn.XLOOKUP(A:A,'Medical Examination'!A:A,'Medical Examination'!F:F)</f>
        <v>Yes</v>
      </c>
      <c r="J1000" s="33">
        <f>_xlfn.XLOOKUP(A:A,'Medical Examination'!A:A,'Medical Examination'!G:G)</f>
        <v>1</v>
      </c>
      <c r="K1000" s="33" t="str">
        <f>_xlfn.XLOOKUP(A:A,'Medical Examination'!A:A,'Medical Examination'!H:H)</f>
        <v>No</v>
      </c>
      <c r="L1000" s="32" t="str">
        <f>_xlfn.XLOOKUP(A:A,'Medical Examination'!A:A,'Medical Examination'!I:I)</f>
        <v>Overweight</v>
      </c>
      <c r="M1000" s="31" t="str">
        <f>_xlfn.XLOOKUP(A:A,'Medical Examination'!A:A,'Medical Examination'!J:J)</f>
        <v>Normal</v>
      </c>
      <c r="N1000" s="34">
        <f>_xlfn.XLOOKUP(Healthcare!A:A,Table4_2[Customer ID],Table4_2[Date of Birth])</f>
        <v>25435</v>
      </c>
      <c r="O1000" s="35">
        <f>_xlfn.XLOOKUP(A:A,Table4_2[Customer ID],Table4_2[Charges])</f>
        <v>11253.42</v>
      </c>
      <c r="P1000" s="33" t="str">
        <f>_xlfn.XLOOKUP(A:A,Table4_2[Customer ID],Table4_2[Hospital tier])</f>
        <v>tier - 3</v>
      </c>
      <c r="Q1000" s="33" t="str">
        <f>_xlfn.XLOOKUP(A:A,'Hospital details'!A:A,'Hospital details'!F:F)</f>
        <v>tier - 1</v>
      </c>
      <c r="R1000" s="33" t="str">
        <f>_xlfn.XLOOKUP(Healthcare!A:A,'Hospital details'!A:A,'Hospital details'!G:G)</f>
        <v>R1011</v>
      </c>
      <c r="S1000" s="36">
        <f>_xlfn.XLOOKUP(A:A,'Hospital details'!A:A,'Hospital details'!H:H)</f>
        <v>53</v>
      </c>
      <c r="T1000" s="8"/>
    </row>
    <row r="1001" spans="1:20" ht="18" x14ac:dyDescent="0.35">
      <c r="A1001" s="37" t="s">
        <v>1005</v>
      </c>
      <c r="B1001" s="31" t="str" cm="1">
        <f t="array" ref="B1001">_xlfn.XLOOKUP(_xlfn.SINGLE(A:A),'Customer Name'!A:A,Table14_3[[#All],[Title]])</f>
        <v>Mr</v>
      </c>
      <c r="C1001" s="32" t="str" cm="1">
        <f t="array" ref="C1001">_xlfn.XLOOKUP(_xlfn.SINGLE(A:A),'Customer Name'!A:A,Table14_3[[#All],[First Name]])</f>
        <v>Stephanie A</v>
      </c>
      <c r="D1001" s="32" t="str" cm="1">
        <f t="array" ref="D1001">_xlfn.XLOOKUP(_xlfn.SINGLE(A:A),'Customer Name'!A:A,Table14_3[[#All],[Last Name]])</f>
        <v>Schaefer</v>
      </c>
      <c r="E1001" s="32">
        <f>_xlfn.XLOOKUP(A:A,'Medical Examination'!A:A,'Medical Examination'!B:B)</f>
        <v>39.17</v>
      </c>
      <c r="F1001" s="32">
        <f>_xlfn.XLOOKUP(A:A,'Medical Examination'!A:A,'Medical Examination'!C:C)</f>
        <v>4.1500000000000004</v>
      </c>
      <c r="G1001" s="33" t="str">
        <f>_xlfn.XLOOKUP(A:A,'Medical Examination'!A:A,'Medical Examination'!D:D)</f>
        <v>No</v>
      </c>
      <c r="H1001" s="33" t="str">
        <f>_xlfn.XLOOKUP(A:A,'Medical Examination'!A:A,'Medical Examination'!E:E)</f>
        <v>No</v>
      </c>
      <c r="I1001" s="33" t="str">
        <f>_xlfn.XLOOKUP(A:A,'Medical Examination'!A:A,'Medical Examination'!F:F)</f>
        <v>No</v>
      </c>
      <c r="J1001" s="33">
        <f>_xlfn.XLOOKUP(A:A,'Medical Examination'!A:A,'Medical Examination'!G:G)</f>
        <v>0</v>
      </c>
      <c r="K1001" s="33" t="str">
        <f>_xlfn.XLOOKUP(A:A,'Medical Examination'!A:A,'Medical Examination'!H:H)</f>
        <v>No</v>
      </c>
      <c r="L1001" s="32" t="str">
        <f>_xlfn.XLOOKUP(A:A,'Medical Examination'!A:A,'Medical Examination'!I:I)</f>
        <v>Obesity</v>
      </c>
      <c r="M1001" s="31" t="str">
        <f>_xlfn.XLOOKUP(A:A,'Medical Examination'!A:A,'Medical Examination'!J:J)</f>
        <v>Normal</v>
      </c>
      <c r="N1001" s="34">
        <f>_xlfn.XLOOKUP(Healthcare!A:A,Table4_2[Customer ID],Table4_2[Date of Birth])</f>
        <v>32859</v>
      </c>
      <c r="O1001" s="35">
        <f>_xlfn.XLOOKUP(A:A,Table4_2[Customer ID],Table4_2[Charges])</f>
        <v>11250.43</v>
      </c>
      <c r="P1001" s="33" t="str">
        <f>_xlfn.XLOOKUP(A:A,Table4_2[Customer ID],Table4_2[Hospital tier])</f>
        <v>tier - 3</v>
      </c>
      <c r="Q1001" s="33" t="str">
        <f>_xlfn.XLOOKUP(A:A,'Hospital details'!A:A,'Hospital details'!F:F)</f>
        <v>tier - 2</v>
      </c>
      <c r="R1001" s="33" t="str">
        <f>_xlfn.XLOOKUP(Healthcare!A:A,'Hospital details'!A:A,'Hospital details'!G:G)</f>
        <v>R1026</v>
      </c>
      <c r="S1001" s="36">
        <f>_xlfn.XLOOKUP(A:A,'Hospital details'!A:A,'Hospital details'!H:H)</f>
        <v>33</v>
      </c>
      <c r="T1001" s="8"/>
    </row>
    <row r="1002" spans="1:20" ht="18" x14ac:dyDescent="0.35">
      <c r="A1002" s="37" t="s">
        <v>1006</v>
      </c>
      <c r="B1002" s="31" t="str" cm="1">
        <f t="array" ref="B1002">_xlfn.XLOOKUP(_xlfn.SINGLE(A:A),'Customer Name'!A:A,Table14_3[[#All],[Title]])</f>
        <v>Mr</v>
      </c>
      <c r="C1002" s="32" t="str" cm="1">
        <f t="array" ref="C1002">_xlfn.XLOOKUP(_xlfn.SINGLE(A:A),'Customer Name'!A:A,Table14_3[[#All],[First Name]])</f>
        <v>Patrick</v>
      </c>
      <c r="D1002" s="32" t="str" cm="1">
        <f t="array" ref="D1002">_xlfn.XLOOKUP(_xlfn.SINGLE(A:A),'Customer Name'!A:A,Table14_3[[#All],[Last Name]])</f>
        <v>D'Alessandro</v>
      </c>
      <c r="E1002" s="32">
        <f>_xlfn.XLOOKUP(A:A,'Medical Examination'!A:A,'Medical Examination'!B:B)</f>
        <v>26.41</v>
      </c>
      <c r="F1002" s="32">
        <f>_xlfn.XLOOKUP(A:A,'Medical Examination'!A:A,'Medical Examination'!C:C)</f>
        <v>5.99</v>
      </c>
      <c r="G1002" s="33" t="str">
        <f>_xlfn.XLOOKUP(A:A,'Medical Examination'!A:A,'Medical Examination'!D:D)</f>
        <v>yes</v>
      </c>
      <c r="H1002" s="33" t="str">
        <f>_xlfn.XLOOKUP(A:A,'Medical Examination'!A:A,'Medical Examination'!E:E)</f>
        <v>No</v>
      </c>
      <c r="I1002" s="33" t="str">
        <f>_xlfn.XLOOKUP(A:A,'Medical Examination'!A:A,'Medical Examination'!F:F)</f>
        <v>Yes</v>
      </c>
      <c r="J1002" s="33">
        <f>_xlfn.XLOOKUP(A:A,'Medical Examination'!A:A,'Medical Examination'!G:G)</f>
        <v>1</v>
      </c>
      <c r="K1002" s="33" t="str">
        <f>_xlfn.XLOOKUP(A:A,'Medical Examination'!A:A,'Medical Examination'!H:H)</f>
        <v>No</v>
      </c>
      <c r="L1002" s="32" t="str">
        <f>_xlfn.XLOOKUP(A:A,'Medical Examination'!A:A,'Medical Examination'!I:I)</f>
        <v>Overweight</v>
      </c>
      <c r="M1002" s="31" t="str">
        <f>_xlfn.XLOOKUP(A:A,'Medical Examination'!A:A,'Medical Examination'!J:J)</f>
        <v>Prediabetic</v>
      </c>
      <c r="N1002" s="34">
        <f>_xlfn.XLOOKUP(Healthcare!A:A,Table4_2[Customer ID],Table4_2[Date of Birth])</f>
        <v>25567</v>
      </c>
      <c r="O1002" s="35">
        <f>_xlfn.XLOOKUP(A:A,Table4_2[Customer ID],Table4_2[Charges])</f>
        <v>11244.38</v>
      </c>
      <c r="P1002" s="33" t="str">
        <f>_xlfn.XLOOKUP(A:A,Table4_2[Customer ID],Table4_2[Hospital tier])</f>
        <v>tier - 3</v>
      </c>
      <c r="Q1002" s="33" t="str">
        <f>_xlfn.XLOOKUP(A:A,'Hospital details'!A:A,'Hospital details'!F:F)</f>
        <v>tier - 1</v>
      </c>
      <c r="R1002" s="33" t="str">
        <f>_xlfn.XLOOKUP(Healthcare!A:A,'Hospital details'!A:A,'Hospital details'!G:G)</f>
        <v>R1016</v>
      </c>
      <c r="S1002" s="36">
        <f>_xlfn.XLOOKUP(A:A,'Hospital details'!A:A,'Hospital details'!H:H)</f>
        <v>53</v>
      </c>
      <c r="T1002" s="8"/>
    </row>
    <row r="1003" spans="1:20" ht="18" x14ac:dyDescent="0.35">
      <c r="A1003" s="37" t="s">
        <v>1007</v>
      </c>
      <c r="B1003" s="31" t="str" cm="1">
        <f t="array" ref="B1003">_xlfn.XLOOKUP(_xlfn.SINGLE(A:A),'Customer Name'!A:A,Table14_3[[#All],[Title]])</f>
        <v>Ms</v>
      </c>
      <c r="C1003" s="32" t="str" cm="1">
        <f t="array" ref="C1003">_xlfn.XLOOKUP(_xlfn.SINGLE(A:A),'Customer Name'!A:A,Table14_3[[#All],[First Name]])</f>
        <v>Krista</v>
      </c>
      <c r="D1003" s="32" t="str" cm="1">
        <f t="array" ref="D1003">_xlfn.XLOOKUP(_xlfn.SINGLE(A:A),'Customer Name'!A:A,Table14_3[[#All],[Last Name]])</f>
        <v>Wyss</v>
      </c>
      <c r="E1003" s="32">
        <f>_xlfn.XLOOKUP(A:A,'Medical Examination'!A:A,'Medical Examination'!B:B)</f>
        <v>30.63</v>
      </c>
      <c r="F1003" s="32">
        <f>_xlfn.XLOOKUP(A:A,'Medical Examination'!A:A,'Medical Examination'!C:C)</f>
        <v>5.8</v>
      </c>
      <c r="G1003" s="33" t="str">
        <f>_xlfn.XLOOKUP(A:A,'Medical Examination'!A:A,'Medical Examination'!D:D)</f>
        <v>yes</v>
      </c>
      <c r="H1003" s="33" t="str">
        <f>_xlfn.XLOOKUP(A:A,'Medical Examination'!A:A,'Medical Examination'!E:E)</f>
        <v>No</v>
      </c>
      <c r="I1003" s="33" t="str">
        <f>_xlfn.XLOOKUP(A:A,'Medical Examination'!A:A,'Medical Examination'!F:F)</f>
        <v>No</v>
      </c>
      <c r="J1003" s="33">
        <f>_xlfn.XLOOKUP(A:A,'Medical Examination'!A:A,'Medical Examination'!G:G)</f>
        <v>0</v>
      </c>
      <c r="K1003" s="33" t="str">
        <f>_xlfn.XLOOKUP(A:A,'Medical Examination'!A:A,'Medical Examination'!H:H)</f>
        <v>No</v>
      </c>
      <c r="L1003" s="32" t="str">
        <f>_xlfn.XLOOKUP(A:A,'Medical Examination'!A:A,'Medical Examination'!I:I)</f>
        <v>Obesity</v>
      </c>
      <c r="M1003" s="31" t="str">
        <f>_xlfn.XLOOKUP(A:A,'Medical Examination'!A:A,'Medical Examination'!J:J)</f>
        <v>Prediabetic</v>
      </c>
      <c r="N1003" s="34">
        <f>_xlfn.XLOOKUP(Healthcare!A:A,Table4_2[Customer ID],Table4_2[Date of Birth])</f>
        <v>27939</v>
      </c>
      <c r="O1003" s="35">
        <f>_xlfn.XLOOKUP(A:A,Table4_2[Customer ID],Table4_2[Charges])</f>
        <v>11217.35</v>
      </c>
      <c r="P1003" s="33" t="str">
        <f>_xlfn.XLOOKUP(A:A,Table4_2[Customer ID],Table4_2[Hospital tier])</f>
        <v>tier - 3</v>
      </c>
      <c r="Q1003" s="33" t="str">
        <f>_xlfn.XLOOKUP(A:A,'Hospital details'!A:A,'Hospital details'!F:F)</f>
        <v>tier - 2</v>
      </c>
      <c r="R1003" s="33" t="str">
        <f>_xlfn.XLOOKUP(Healthcare!A:A,'Hospital details'!A:A,'Hospital details'!G:G)</f>
        <v>R1025</v>
      </c>
      <c r="S1003" s="36">
        <f>_xlfn.XLOOKUP(A:A,'Hospital details'!A:A,'Hospital details'!H:H)</f>
        <v>46</v>
      </c>
      <c r="T1003" s="8"/>
    </row>
    <row r="1004" spans="1:20" ht="18" x14ac:dyDescent="0.35">
      <c r="A1004" s="37" t="s">
        <v>1008</v>
      </c>
      <c r="B1004" s="31" t="str" cm="1">
        <f t="array" ref="B1004">_xlfn.XLOOKUP(_xlfn.SINGLE(A:A),'Customer Name'!A:A,Table14_3[[#All],[Title]])</f>
        <v>Mr</v>
      </c>
      <c r="C1004" s="32" t="str" cm="1">
        <f t="array" ref="C1004">_xlfn.XLOOKUP(_xlfn.SINGLE(A:A),'Customer Name'!A:A,Table14_3[[#All],[First Name]])</f>
        <v>Jenessa</v>
      </c>
      <c r="D1004" s="32" t="str" cm="1">
        <f t="array" ref="D1004">_xlfn.XLOOKUP(_xlfn.SINGLE(A:A),'Customer Name'!A:A,Table14_3[[#All],[Last Name]])</f>
        <v>Rose</v>
      </c>
      <c r="E1004" s="32">
        <f>_xlfn.XLOOKUP(A:A,'Medical Examination'!A:A,'Medical Examination'!B:B)</f>
        <v>31.73</v>
      </c>
      <c r="F1004" s="32">
        <f>_xlfn.XLOOKUP(A:A,'Medical Examination'!A:A,'Medical Examination'!C:C)</f>
        <v>7.32</v>
      </c>
      <c r="G1004" s="33" t="str">
        <f>_xlfn.XLOOKUP(A:A,'Medical Examination'!A:A,'Medical Examination'!D:D)</f>
        <v>yes</v>
      </c>
      <c r="H1004" s="33" t="str">
        <f>_xlfn.XLOOKUP(A:A,'Medical Examination'!A:A,'Medical Examination'!E:E)</f>
        <v>No</v>
      </c>
      <c r="I1004" s="33" t="str">
        <f>_xlfn.XLOOKUP(A:A,'Medical Examination'!A:A,'Medical Examination'!F:F)</f>
        <v>No</v>
      </c>
      <c r="J1004" s="33">
        <f>_xlfn.XLOOKUP(A:A,'Medical Examination'!A:A,'Medical Examination'!G:G)</f>
        <v>2</v>
      </c>
      <c r="K1004" s="33" t="str">
        <f>_xlfn.XLOOKUP(A:A,'Medical Examination'!A:A,'Medical Examination'!H:H)</f>
        <v>No</v>
      </c>
      <c r="L1004" s="32" t="str">
        <f>_xlfn.XLOOKUP(A:A,'Medical Examination'!A:A,'Medical Examination'!I:I)</f>
        <v>Obesity</v>
      </c>
      <c r="M1004" s="31" t="str">
        <f>_xlfn.XLOOKUP(A:A,'Medical Examination'!A:A,'Medical Examination'!J:J)</f>
        <v>Diabetic</v>
      </c>
      <c r="N1004" s="34">
        <f>_xlfn.XLOOKUP(Healthcare!A:A,Table4_2[Customer ID],Table4_2[Date of Birth])</f>
        <v>25733</v>
      </c>
      <c r="O1004" s="35">
        <f>_xlfn.XLOOKUP(A:A,Table4_2[Customer ID],Table4_2[Charges])</f>
        <v>11187.66</v>
      </c>
      <c r="P1004" s="33" t="str">
        <f>_xlfn.XLOOKUP(A:A,Table4_2[Customer ID],Table4_2[Hospital tier])</f>
        <v>tier - 3</v>
      </c>
      <c r="Q1004" s="33" t="str">
        <f>_xlfn.XLOOKUP(A:A,'Hospital details'!A:A,'Hospital details'!F:F)</f>
        <v>tier - 2</v>
      </c>
      <c r="R1004" s="33" t="str">
        <f>_xlfn.XLOOKUP(Healthcare!A:A,'Hospital details'!A:A,'Hospital details'!G:G)</f>
        <v>R1012</v>
      </c>
      <c r="S1004" s="36">
        <f>_xlfn.XLOOKUP(A:A,'Hospital details'!A:A,'Hospital details'!H:H)</f>
        <v>52</v>
      </c>
      <c r="T1004" s="8"/>
    </row>
    <row r="1005" spans="1:20" ht="18" x14ac:dyDescent="0.35">
      <c r="A1005" s="37" t="s">
        <v>1009</v>
      </c>
      <c r="B1005" s="31" t="str" cm="1">
        <f t="array" ref="B1005">_xlfn.XLOOKUP(_xlfn.SINGLE(A:A),'Customer Name'!A:A,Table14_3[[#All],[Title]])</f>
        <v>Mr</v>
      </c>
      <c r="C1005" s="32" t="str" cm="1">
        <f t="array" ref="C1005">_xlfn.XLOOKUP(_xlfn.SINGLE(A:A),'Customer Name'!A:A,Table14_3[[#All],[First Name]])</f>
        <v>Ryan M</v>
      </c>
      <c r="D1005" s="32" t="str" cm="1">
        <f t="array" ref="D1005">_xlfn.XLOOKUP(_xlfn.SINGLE(A:A),'Customer Name'!A:A,Table14_3[[#All],[Last Name]])</f>
        <v>Hopper</v>
      </c>
      <c r="E1005" s="32">
        <f>_xlfn.XLOOKUP(A:A,'Medical Examination'!A:A,'Medical Examination'!B:B)</f>
        <v>30.7</v>
      </c>
      <c r="F1005" s="32">
        <f>_xlfn.XLOOKUP(A:A,'Medical Examination'!A:A,'Medical Examination'!C:C)</f>
        <v>5.16</v>
      </c>
      <c r="G1005" s="33" t="str">
        <f>_xlfn.XLOOKUP(A:A,'Medical Examination'!A:A,'Medical Examination'!D:D)</f>
        <v>No</v>
      </c>
      <c r="H1005" s="33" t="str">
        <f>_xlfn.XLOOKUP(A:A,'Medical Examination'!A:A,'Medical Examination'!E:E)</f>
        <v>No</v>
      </c>
      <c r="I1005" s="33" t="str">
        <f>_xlfn.XLOOKUP(A:A,'Medical Examination'!A:A,'Medical Examination'!F:F)</f>
        <v>No</v>
      </c>
      <c r="J1005" s="33">
        <f>_xlfn.XLOOKUP(A:A,'Medical Examination'!A:A,'Medical Examination'!G:G)</f>
        <v>2</v>
      </c>
      <c r="K1005" s="33" t="str">
        <f>_xlfn.XLOOKUP(A:A,'Medical Examination'!A:A,'Medical Examination'!H:H)</f>
        <v>No</v>
      </c>
      <c r="L1005" s="32" t="str">
        <f>_xlfn.XLOOKUP(A:A,'Medical Examination'!A:A,'Medical Examination'!I:I)</f>
        <v>Obesity</v>
      </c>
      <c r="M1005" s="31" t="str">
        <f>_xlfn.XLOOKUP(A:A,'Medical Examination'!A:A,'Medical Examination'!J:J)</f>
        <v>Normal</v>
      </c>
      <c r="N1005" s="34">
        <f>_xlfn.XLOOKUP(Healthcare!A:A,Table4_2[Customer ID],Table4_2[Date of Birth])</f>
        <v>26545</v>
      </c>
      <c r="O1005" s="35">
        <f>_xlfn.XLOOKUP(A:A,Table4_2[Customer ID],Table4_2[Charges])</f>
        <v>11186.2</v>
      </c>
      <c r="P1005" s="33" t="str">
        <f>_xlfn.XLOOKUP(A:A,Table4_2[Customer ID],Table4_2[Hospital tier])</f>
        <v>tier - 3</v>
      </c>
      <c r="Q1005" s="33" t="str">
        <f>_xlfn.XLOOKUP(A:A,'Hospital details'!A:A,'Hospital details'!F:F)</f>
        <v>tier - 2</v>
      </c>
      <c r="R1005" s="33" t="str">
        <f>_xlfn.XLOOKUP(Healthcare!A:A,'Hospital details'!A:A,'Hospital details'!G:G)</f>
        <v>R1021</v>
      </c>
      <c r="S1005" s="36">
        <f>_xlfn.XLOOKUP(A:A,'Hospital details'!A:A,'Hospital details'!H:H)</f>
        <v>50</v>
      </c>
      <c r="T1005" s="8"/>
    </row>
    <row r="1006" spans="1:20" ht="18" x14ac:dyDescent="0.35">
      <c r="A1006" s="37" t="s">
        <v>1010</v>
      </c>
      <c r="B1006" s="31" t="str" cm="1">
        <f t="array" ref="B1006">_xlfn.XLOOKUP(_xlfn.SINGLE(A:A),'Customer Name'!A:A,Table14_3[[#All],[Title]])</f>
        <v>Ms</v>
      </c>
      <c r="C1006" s="32" t="str" cm="1">
        <f t="array" ref="C1006">_xlfn.XLOOKUP(_xlfn.SINGLE(A:A),'Customer Name'!A:A,Table14_3[[#All],[First Name]])</f>
        <v>Thomas</v>
      </c>
      <c r="D1006" s="32" t="str" cm="1">
        <f t="array" ref="D1006">_xlfn.XLOOKUP(_xlfn.SINGLE(A:A),'Customer Name'!A:A,Table14_3[[#All],[Last Name]])</f>
        <v>Finneran</v>
      </c>
      <c r="E1006" s="32">
        <f>_xlfn.XLOOKUP(A:A,'Medical Examination'!A:A,'Medical Examination'!B:B)</f>
        <v>25.934999999999999</v>
      </c>
      <c r="F1006" s="32">
        <f>_xlfn.XLOOKUP(A:A,'Medical Examination'!A:A,'Medical Examination'!C:C)</f>
        <v>5.96</v>
      </c>
      <c r="G1006" s="33" t="str">
        <f>_xlfn.XLOOKUP(A:A,'Medical Examination'!A:A,'Medical Examination'!D:D)</f>
        <v>yes</v>
      </c>
      <c r="H1006" s="33" t="str">
        <f>_xlfn.XLOOKUP(A:A,'Medical Examination'!A:A,'Medical Examination'!E:E)</f>
        <v>No</v>
      </c>
      <c r="I1006" s="33" t="str">
        <f>_xlfn.XLOOKUP(A:A,'Medical Examination'!A:A,'Medical Examination'!F:F)</f>
        <v>No</v>
      </c>
      <c r="J1006" s="33">
        <f>_xlfn.XLOOKUP(A:A,'Medical Examination'!A:A,'Medical Examination'!G:G)</f>
        <v>2</v>
      </c>
      <c r="K1006" s="33" t="str">
        <f>_xlfn.XLOOKUP(A:A,'Medical Examination'!A:A,'Medical Examination'!H:H)</f>
        <v>No</v>
      </c>
      <c r="L1006" s="32" t="str">
        <f>_xlfn.XLOOKUP(A:A,'Medical Examination'!A:A,'Medical Examination'!I:I)</f>
        <v>Overweight</v>
      </c>
      <c r="M1006" s="31" t="str">
        <f>_xlfn.XLOOKUP(A:A,'Medical Examination'!A:A,'Medical Examination'!J:J)</f>
        <v>Prediabetic</v>
      </c>
      <c r="N1006" s="34">
        <f>_xlfn.XLOOKUP(Healthcare!A:A,Table4_2[Customer ID],Table4_2[Date of Birth])</f>
        <v>24325</v>
      </c>
      <c r="O1006" s="35">
        <f>_xlfn.XLOOKUP(A:A,Table4_2[Customer ID],Table4_2[Charges])</f>
        <v>11165.42</v>
      </c>
      <c r="P1006" s="33" t="str">
        <f>_xlfn.XLOOKUP(A:A,Table4_2[Customer ID],Table4_2[Hospital tier])</f>
        <v>tier - 3</v>
      </c>
      <c r="Q1006" s="33" t="str">
        <f>_xlfn.XLOOKUP(A:A,'Hospital details'!A:A,'Hospital details'!F:F)</f>
        <v>tier - 1</v>
      </c>
      <c r="R1006" s="33" t="str">
        <f>_xlfn.XLOOKUP(Healthcare!A:A,'Hospital details'!A:A,'Hospital details'!G:G)</f>
        <v>R1016</v>
      </c>
      <c r="S1006" s="36">
        <f>_xlfn.XLOOKUP(A:A,'Hospital details'!A:A,'Hospital details'!H:H)</f>
        <v>56</v>
      </c>
      <c r="T1006" s="8"/>
    </row>
    <row r="1007" spans="1:20" ht="18" x14ac:dyDescent="0.35">
      <c r="A1007" s="37" t="s">
        <v>1011</v>
      </c>
      <c r="B1007" s="31" t="str" cm="1">
        <f t="array" ref="B1007">_xlfn.XLOOKUP(_xlfn.SINGLE(A:A),'Customer Name'!A:A,Table14_3[[#All],[Title]])</f>
        <v>Mr</v>
      </c>
      <c r="C1007" s="32" t="str" cm="1">
        <f t="array" ref="C1007">_xlfn.XLOOKUP(_xlfn.SINGLE(A:A),'Customer Name'!A:A,Table14_3[[#All],[First Name]])</f>
        <v>Amanda N</v>
      </c>
      <c r="D1007" s="32" t="str" cm="1">
        <f t="array" ref="D1007">_xlfn.XLOOKUP(_xlfn.SINGLE(A:A),'Customer Name'!A:A,Table14_3[[#All],[Last Name]])</f>
        <v>Basham</v>
      </c>
      <c r="E1007" s="32">
        <f>_xlfn.XLOOKUP(A:A,'Medical Examination'!A:A,'Medical Examination'!B:B)</f>
        <v>35.9</v>
      </c>
      <c r="F1007" s="32">
        <f>_xlfn.XLOOKUP(A:A,'Medical Examination'!A:A,'Medical Examination'!C:C)</f>
        <v>4.8499999999999996</v>
      </c>
      <c r="G1007" s="33" t="str">
        <f>_xlfn.XLOOKUP(A:A,'Medical Examination'!A:A,'Medical Examination'!D:D)</f>
        <v>yes</v>
      </c>
      <c r="H1007" s="33" t="str">
        <f>_xlfn.XLOOKUP(A:A,'Medical Examination'!A:A,'Medical Examination'!E:E)</f>
        <v>No</v>
      </c>
      <c r="I1007" s="33" t="str">
        <f>_xlfn.XLOOKUP(A:A,'Medical Examination'!A:A,'Medical Examination'!F:F)</f>
        <v>Yes</v>
      </c>
      <c r="J1007" s="33">
        <f>_xlfn.XLOOKUP(A:A,'Medical Examination'!A:A,'Medical Examination'!G:G)</f>
        <v>1</v>
      </c>
      <c r="K1007" s="33" t="str">
        <f>_xlfn.XLOOKUP(A:A,'Medical Examination'!A:A,'Medical Examination'!H:H)</f>
        <v>No</v>
      </c>
      <c r="L1007" s="32" t="str">
        <f>_xlfn.XLOOKUP(A:A,'Medical Examination'!A:A,'Medical Examination'!I:I)</f>
        <v>Obesity</v>
      </c>
      <c r="M1007" s="31" t="str">
        <f>_xlfn.XLOOKUP(A:A,'Medical Examination'!A:A,'Medical Examination'!J:J)</f>
        <v>Normal</v>
      </c>
      <c r="N1007" s="34">
        <f>_xlfn.XLOOKUP(Healthcare!A:A,Table4_2[Customer ID],Table4_2[Date of Birth])</f>
        <v>25379</v>
      </c>
      <c r="O1007" s="35">
        <f>_xlfn.XLOOKUP(A:A,Table4_2[Customer ID],Table4_2[Charges])</f>
        <v>11163.57</v>
      </c>
      <c r="P1007" s="33" t="str">
        <f>_xlfn.XLOOKUP(A:A,Table4_2[Customer ID],Table4_2[Hospital tier])</f>
        <v>tier - 3</v>
      </c>
      <c r="Q1007" s="33" t="str">
        <f>_xlfn.XLOOKUP(A:A,'Hospital details'!A:A,'Hospital details'!F:F)</f>
        <v>tier - 2</v>
      </c>
      <c r="R1007" s="33" t="str">
        <f>_xlfn.XLOOKUP(Healthcare!A:A,'Hospital details'!A:A,'Hospital details'!G:G)</f>
        <v>R1011</v>
      </c>
      <c r="S1007" s="36">
        <f>_xlfn.XLOOKUP(A:A,'Hospital details'!A:A,'Hospital details'!H:H)</f>
        <v>53</v>
      </c>
      <c r="T1007" s="8"/>
    </row>
    <row r="1008" spans="1:20" ht="18" x14ac:dyDescent="0.35">
      <c r="A1008" s="37" t="s">
        <v>1012</v>
      </c>
      <c r="B1008" s="31" t="str" cm="1">
        <f t="array" ref="B1008">_xlfn.XLOOKUP(_xlfn.SINGLE(A:A),'Customer Name'!A:A,Table14_3[[#All],[Title]])</f>
        <v>Ms</v>
      </c>
      <c r="C1008" s="32" t="str" cm="1">
        <f t="array" ref="C1008">_xlfn.XLOOKUP(_xlfn.SINGLE(A:A),'Customer Name'!A:A,Table14_3[[#All],[First Name]])</f>
        <v>Teresa P</v>
      </c>
      <c r="D1008" s="32" t="str" cm="1">
        <f t="array" ref="D1008">_xlfn.XLOOKUP(_xlfn.SINGLE(A:A),'Customer Name'!A:A,Table14_3[[#All],[Last Name]])</f>
        <v>Inman</v>
      </c>
      <c r="E1008" s="32">
        <f>_xlfn.XLOOKUP(A:A,'Medical Examination'!A:A,'Medical Examination'!B:B)</f>
        <v>26.7</v>
      </c>
      <c r="F1008" s="32">
        <f>_xlfn.XLOOKUP(A:A,'Medical Examination'!A:A,'Medical Examination'!C:C)</f>
        <v>5.09</v>
      </c>
      <c r="G1008" s="33" t="str">
        <f>_xlfn.XLOOKUP(A:A,'Medical Examination'!A:A,'Medical Examination'!D:D)</f>
        <v>yes</v>
      </c>
      <c r="H1008" s="33" t="str">
        <f>_xlfn.XLOOKUP(A:A,'Medical Examination'!A:A,'Medical Examination'!E:E)</f>
        <v>No</v>
      </c>
      <c r="I1008" s="33" t="str">
        <f>_xlfn.XLOOKUP(A:A,'Medical Examination'!A:A,'Medical Examination'!F:F)</f>
        <v>Yes</v>
      </c>
      <c r="J1008" s="33">
        <f>_xlfn.XLOOKUP(A:A,'Medical Examination'!A:A,'Medical Examination'!G:G)</f>
        <v>1</v>
      </c>
      <c r="K1008" s="33" t="str">
        <f>_xlfn.XLOOKUP(A:A,'Medical Examination'!A:A,'Medical Examination'!H:H)</f>
        <v>No</v>
      </c>
      <c r="L1008" s="32" t="str">
        <f>_xlfn.XLOOKUP(A:A,'Medical Examination'!A:A,'Medical Examination'!I:I)</f>
        <v>Overweight</v>
      </c>
      <c r="M1008" s="31" t="str">
        <f>_xlfn.XLOOKUP(A:A,'Medical Examination'!A:A,'Medical Examination'!J:J)</f>
        <v>Normal</v>
      </c>
      <c r="N1008" s="34">
        <f>_xlfn.XLOOKUP(Healthcare!A:A,Table4_2[Customer ID],Table4_2[Date of Birth])</f>
        <v>25537</v>
      </c>
      <c r="O1008" s="35">
        <f>_xlfn.XLOOKUP(A:A,Table4_2[Customer ID],Table4_2[Charges])</f>
        <v>11150.78</v>
      </c>
      <c r="P1008" s="33" t="str">
        <f>_xlfn.XLOOKUP(A:A,Table4_2[Customer ID],Table4_2[Hospital tier])</f>
        <v>tier - 3</v>
      </c>
      <c r="Q1008" s="33" t="str">
        <f>_xlfn.XLOOKUP(A:A,'Hospital details'!A:A,'Hospital details'!F:F)</f>
        <v>tier - 2</v>
      </c>
      <c r="R1008" s="33" t="str">
        <f>_xlfn.XLOOKUP(Healthcare!A:A,'Hospital details'!A:A,'Hospital details'!G:G)</f>
        <v>R1011</v>
      </c>
      <c r="S1008" s="36">
        <f>_xlfn.XLOOKUP(A:A,'Hospital details'!A:A,'Hospital details'!H:H)</f>
        <v>53</v>
      </c>
      <c r="T1008" s="8"/>
    </row>
    <row r="1009" spans="1:20" ht="18" x14ac:dyDescent="0.35">
      <c r="A1009" s="37" t="s">
        <v>1013</v>
      </c>
      <c r="B1009" s="31" t="str" cm="1">
        <f t="array" ref="B1009">_xlfn.XLOOKUP(_xlfn.SINGLE(A:A),'Customer Name'!A:A,Table14_3[[#All],[Title]])</f>
        <v>Mr</v>
      </c>
      <c r="C1009" s="32" t="str" cm="1">
        <f t="array" ref="C1009">_xlfn.XLOOKUP(_xlfn.SINGLE(A:A),'Customer Name'!A:A,Table14_3[[#All],[First Name]])</f>
        <v>Dorian</v>
      </c>
      <c r="D1009" s="32" t="str" cm="1">
        <f t="array" ref="D1009">_xlfn.XLOOKUP(_xlfn.SINGLE(A:A),'Customer Name'!A:A,Table14_3[[#All],[Last Name]])</f>
        <v>Oscal</v>
      </c>
      <c r="E1009" s="32">
        <f>_xlfn.XLOOKUP(A:A,'Medical Examination'!A:A,'Medical Examination'!B:B)</f>
        <v>33.71</v>
      </c>
      <c r="F1009" s="32">
        <f>_xlfn.XLOOKUP(A:A,'Medical Examination'!A:A,'Medical Examination'!C:C)</f>
        <v>4.9400000000000004</v>
      </c>
      <c r="G1009" s="33" t="str">
        <f>_xlfn.XLOOKUP(A:A,'Medical Examination'!A:A,'Medical Examination'!D:D)</f>
        <v>No</v>
      </c>
      <c r="H1009" s="33" t="str">
        <f>_xlfn.XLOOKUP(A:A,'Medical Examination'!A:A,'Medical Examination'!E:E)</f>
        <v>No</v>
      </c>
      <c r="I1009" s="33" t="str">
        <f>_xlfn.XLOOKUP(A:A,'Medical Examination'!A:A,'Medical Examination'!F:F)</f>
        <v>No</v>
      </c>
      <c r="J1009" s="33">
        <f>_xlfn.XLOOKUP(A:A,'Medical Examination'!A:A,'Medical Examination'!G:G)</f>
        <v>0</v>
      </c>
      <c r="K1009" s="33" t="str">
        <f>_xlfn.XLOOKUP(A:A,'Medical Examination'!A:A,'Medical Examination'!H:H)</f>
        <v>No</v>
      </c>
      <c r="L1009" s="32" t="str">
        <f>_xlfn.XLOOKUP(A:A,'Medical Examination'!A:A,'Medical Examination'!I:I)</f>
        <v>Obesity</v>
      </c>
      <c r="M1009" s="31" t="str">
        <f>_xlfn.XLOOKUP(A:A,'Medical Examination'!A:A,'Medical Examination'!J:J)</f>
        <v>Normal</v>
      </c>
      <c r="N1009" s="34">
        <f>_xlfn.XLOOKUP(Healthcare!A:A,Table4_2[Customer ID],Table4_2[Date of Birth])</f>
        <v>29453</v>
      </c>
      <c r="O1009" s="35">
        <f>_xlfn.XLOOKUP(A:A,Table4_2[Customer ID],Table4_2[Charges])</f>
        <v>11103.33</v>
      </c>
      <c r="P1009" s="33" t="str">
        <f>_xlfn.XLOOKUP(A:A,Table4_2[Customer ID],Table4_2[Hospital tier])</f>
        <v>tier - 3</v>
      </c>
      <c r="Q1009" s="33" t="str">
        <f>_xlfn.XLOOKUP(A:A,'Hospital details'!A:A,'Hospital details'!F:F)</f>
        <v>tier - 1</v>
      </c>
      <c r="R1009" s="33" t="str">
        <f>_xlfn.XLOOKUP(Healthcare!A:A,'Hospital details'!A:A,'Hospital details'!G:G)</f>
        <v>R1021</v>
      </c>
      <c r="S1009" s="36">
        <f>_xlfn.XLOOKUP(A:A,'Hospital details'!A:A,'Hospital details'!H:H)</f>
        <v>42</v>
      </c>
      <c r="T1009" s="8"/>
    </row>
    <row r="1010" spans="1:20" ht="18" x14ac:dyDescent="0.35">
      <c r="A1010" s="37" t="s">
        <v>1014</v>
      </c>
      <c r="B1010" s="31" t="str" cm="1">
        <f t="array" ref="B1010">_xlfn.XLOOKUP(_xlfn.SINGLE(A:A),'Customer Name'!A:A,Table14_3[[#All],[Title]])</f>
        <v>Mr</v>
      </c>
      <c r="C1010" s="32" t="str" cm="1">
        <f t="array" ref="C1010">_xlfn.XLOOKUP(_xlfn.SINGLE(A:A),'Customer Name'!A:A,Table14_3[[#All],[First Name]])</f>
        <v>Amy</v>
      </c>
      <c r="D1010" s="32" t="str" cm="1">
        <f t="array" ref="D1010">_xlfn.XLOOKUP(_xlfn.SINGLE(A:A),'Customer Name'!A:A,Table14_3[[#All],[Last Name]])</f>
        <v>Craft</v>
      </c>
      <c r="E1010" s="32">
        <f>_xlfn.XLOOKUP(A:A,'Medical Examination'!A:A,'Medical Examination'!B:B)</f>
        <v>41.91</v>
      </c>
      <c r="F1010" s="32">
        <f>_xlfn.XLOOKUP(A:A,'Medical Examination'!A:A,'Medical Examination'!C:C)</f>
        <v>4.92</v>
      </c>
      <c r="G1010" s="33" t="str">
        <f>_xlfn.XLOOKUP(A:A,'Medical Examination'!A:A,'Medical Examination'!D:D)</f>
        <v>yes</v>
      </c>
      <c r="H1010" s="33" t="str">
        <f>_xlfn.XLOOKUP(A:A,'Medical Examination'!A:A,'Medical Examination'!E:E)</f>
        <v>No</v>
      </c>
      <c r="I1010" s="33" t="str">
        <f>_xlfn.XLOOKUP(A:A,'Medical Examination'!A:A,'Medical Examination'!F:F)</f>
        <v>No</v>
      </c>
      <c r="J1010" s="33">
        <f>_xlfn.XLOOKUP(A:A,'Medical Examination'!A:A,'Medical Examination'!G:G)</f>
        <v>2</v>
      </c>
      <c r="K1010" s="33" t="str">
        <f>_xlfn.XLOOKUP(A:A,'Medical Examination'!A:A,'Medical Examination'!H:H)</f>
        <v>No</v>
      </c>
      <c r="L1010" s="32" t="str">
        <f>_xlfn.XLOOKUP(A:A,'Medical Examination'!A:A,'Medical Examination'!I:I)</f>
        <v>Obesity</v>
      </c>
      <c r="M1010" s="31" t="str">
        <f>_xlfn.XLOOKUP(A:A,'Medical Examination'!A:A,'Medical Examination'!J:J)</f>
        <v>Normal</v>
      </c>
      <c r="N1010" s="34">
        <f>_xlfn.XLOOKUP(Healthcare!A:A,Table4_2[Customer ID],Table4_2[Date of Birth])</f>
        <v>24293</v>
      </c>
      <c r="O1010" s="35">
        <f>_xlfn.XLOOKUP(A:A,Table4_2[Customer ID],Table4_2[Charges])</f>
        <v>11093.62</v>
      </c>
      <c r="P1010" s="33" t="str">
        <f>_xlfn.XLOOKUP(A:A,Table4_2[Customer ID],Table4_2[Hospital tier])</f>
        <v>tier - 3</v>
      </c>
      <c r="Q1010" s="33" t="str">
        <f>_xlfn.XLOOKUP(A:A,'Hospital details'!A:A,'Hospital details'!F:F)</f>
        <v>tier - 1</v>
      </c>
      <c r="R1010" s="33" t="str">
        <f>_xlfn.XLOOKUP(Healthcare!A:A,'Hospital details'!A:A,'Hospital details'!G:G)</f>
        <v>R1013</v>
      </c>
      <c r="S1010" s="36">
        <f>_xlfn.XLOOKUP(A:A,'Hospital details'!A:A,'Hospital details'!H:H)</f>
        <v>56</v>
      </c>
      <c r="T1010" s="8"/>
    </row>
    <row r="1011" spans="1:20" ht="18" x14ac:dyDescent="0.35">
      <c r="A1011" s="37" t="s">
        <v>1015</v>
      </c>
      <c r="B1011" s="31" t="str" cm="1">
        <f t="array" ref="B1011">_xlfn.XLOOKUP(_xlfn.SINGLE(A:A),'Customer Name'!A:A,Table14_3[[#All],[Title]])</f>
        <v>Ms</v>
      </c>
      <c r="C1011" s="32" t="str" cm="1">
        <f t="array" ref="C1011">_xlfn.XLOOKUP(_xlfn.SINGLE(A:A),'Customer Name'!A:A,Table14_3[[#All],[First Name]])</f>
        <v>Aberu</v>
      </c>
      <c r="D1011" s="32" t="str" cm="1">
        <f t="array" ref="D1011">_xlfn.XLOOKUP(_xlfn.SINGLE(A:A),'Customer Name'!A:A,Table14_3[[#All],[Last Name]])</f>
        <v>Kebede</v>
      </c>
      <c r="E1011" s="32">
        <f>_xlfn.XLOOKUP(A:A,'Medical Examination'!A:A,'Medical Examination'!B:B)</f>
        <v>39.82</v>
      </c>
      <c r="F1011" s="32">
        <f>_xlfn.XLOOKUP(A:A,'Medical Examination'!A:A,'Medical Examination'!C:C)</f>
        <v>6.05</v>
      </c>
      <c r="G1011" s="33" t="str">
        <f>_xlfn.XLOOKUP(A:A,'Medical Examination'!A:A,'Medical Examination'!D:D)</f>
        <v>yes</v>
      </c>
      <c r="H1011" s="33" t="str">
        <f>_xlfn.XLOOKUP(A:A,'Medical Examination'!A:A,'Medical Examination'!E:E)</f>
        <v>No</v>
      </c>
      <c r="I1011" s="33" t="str">
        <f>_xlfn.XLOOKUP(A:A,'Medical Examination'!A:A,'Medical Examination'!F:F)</f>
        <v>No</v>
      </c>
      <c r="J1011" s="33">
        <f>_xlfn.XLOOKUP(A:A,'Medical Examination'!A:A,'Medical Examination'!G:G)</f>
        <v>2</v>
      </c>
      <c r="K1011" s="33" t="str">
        <f>_xlfn.XLOOKUP(A:A,'Medical Examination'!A:A,'Medical Examination'!H:H)</f>
        <v>No</v>
      </c>
      <c r="L1011" s="32" t="str">
        <f>_xlfn.XLOOKUP(A:A,'Medical Examination'!A:A,'Medical Examination'!I:I)</f>
        <v>Obesity</v>
      </c>
      <c r="M1011" s="31" t="str">
        <f>_xlfn.XLOOKUP(A:A,'Medical Examination'!A:A,'Medical Examination'!J:J)</f>
        <v>Prediabetic</v>
      </c>
      <c r="N1011" s="34">
        <f>_xlfn.XLOOKUP(Healthcare!A:A,Table4_2[Customer ID],Table4_2[Date of Birth])</f>
        <v>24359</v>
      </c>
      <c r="O1011" s="35">
        <f>_xlfn.XLOOKUP(A:A,Table4_2[Customer ID],Table4_2[Charges])</f>
        <v>11090.72</v>
      </c>
      <c r="P1011" s="33" t="str">
        <f>_xlfn.XLOOKUP(A:A,Table4_2[Customer ID],Table4_2[Hospital tier])</f>
        <v>tier - 3</v>
      </c>
      <c r="Q1011" s="33" t="str">
        <f>_xlfn.XLOOKUP(A:A,'Hospital details'!A:A,'Hospital details'!F:F)</f>
        <v>tier - 1</v>
      </c>
      <c r="R1011" s="33" t="str">
        <f>_xlfn.XLOOKUP(Healthcare!A:A,'Hospital details'!A:A,'Hospital details'!G:G)</f>
        <v>R1013</v>
      </c>
      <c r="S1011" s="36">
        <f>_xlfn.XLOOKUP(A:A,'Hospital details'!A:A,'Hospital details'!H:H)</f>
        <v>56</v>
      </c>
      <c r="T1011" s="8"/>
    </row>
    <row r="1012" spans="1:20" ht="18" x14ac:dyDescent="0.35">
      <c r="A1012" s="37" t="s">
        <v>1016</v>
      </c>
      <c r="B1012" s="31" t="str" cm="1">
        <f t="array" ref="B1012">_xlfn.XLOOKUP(_xlfn.SINGLE(A:A),'Customer Name'!A:A,Table14_3[[#All],[Title]])</f>
        <v>Mr</v>
      </c>
      <c r="C1012" s="32" t="str" cm="1">
        <f t="array" ref="C1012">_xlfn.XLOOKUP(_xlfn.SINGLE(A:A),'Customer Name'!A:A,Table14_3[[#All],[First Name]])</f>
        <v>Ashley</v>
      </c>
      <c r="D1012" s="32" t="str" cm="1">
        <f t="array" ref="D1012">_xlfn.XLOOKUP(_xlfn.SINGLE(A:A),'Customer Name'!A:A,Table14_3[[#All],[Last Name]])</f>
        <v>Strobel</v>
      </c>
      <c r="E1012" s="32">
        <f>_xlfn.XLOOKUP(A:A,'Medical Examination'!A:A,'Medical Examination'!B:B)</f>
        <v>28.12</v>
      </c>
      <c r="F1012" s="32">
        <f>_xlfn.XLOOKUP(A:A,'Medical Examination'!A:A,'Medical Examination'!C:C)</f>
        <v>4.67</v>
      </c>
      <c r="G1012" s="33" t="str">
        <f>_xlfn.XLOOKUP(A:A,'Medical Examination'!A:A,'Medical Examination'!D:D)</f>
        <v>No</v>
      </c>
      <c r="H1012" s="33" t="str">
        <f>_xlfn.XLOOKUP(A:A,'Medical Examination'!A:A,'Medical Examination'!E:E)</f>
        <v>No</v>
      </c>
      <c r="I1012" s="33" t="str">
        <f>_xlfn.XLOOKUP(A:A,'Medical Examination'!A:A,'Medical Examination'!F:F)</f>
        <v>No</v>
      </c>
      <c r="J1012" s="33">
        <f>_xlfn.XLOOKUP(A:A,'Medical Examination'!A:A,'Medical Examination'!G:G)</f>
        <v>2</v>
      </c>
      <c r="K1012" s="33" t="str">
        <f>_xlfn.XLOOKUP(A:A,'Medical Examination'!A:A,'Medical Examination'!H:H)</f>
        <v>No</v>
      </c>
      <c r="L1012" s="32" t="str">
        <f>_xlfn.XLOOKUP(A:A,'Medical Examination'!A:A,'Medical Examination'!I:I)</f>
        <v>Overweight</v>
      </c>
      <c r="M1012" s="31" t="str">
        <f>_xlfn.XLOOKUP(A:A,'Medical Examination'!A:A,'Medical Examination'!J:J)</f>
        <v>Normal</v>
      </c>
      <c r="N1012" s="34">
        <f>_xlfn.XLOOKUP(Healthcare!A:A,Table4_2[Customer ID],Table4_2[Date of Birth])</f>
        <v>26579</v>
      </c>
      <c r="O1012" s="35">
        <f>_xlfn.XLOOKUP(A:A,Table4_2[Customer ID],Table4_2[Charges])</f>
        <v>11085.59</v>
      </c>
      <c r="P1012" s="33" t="str">
        <f>_xlfn.XLOOKUP(A:A,Table4_2[Customer ID],Table4_2[Hospital tier])</f>
        <v>tier - 3</v>
      </c>
      <c r="Q1012" s="33" t="str">
        <f>_xlfn.XLOOKUP(A:A,'Hospital details'!A:A,'Hospital details'!F:F)</f>
        <v>tier - 2</v>
      </c>
      <c r="R1012" s="33" t="str">
        <f>_xlfn.XLOOKUP(Healthcare!A:A,'Hospital details'!A:A,'Hospital details'!G:G)</f>
        <v>R1012</v>
      </c>
      <c r="S1012" s="36">
        <f>_xlfn.XLOOKUP(A:A,'Hospital details'!A:A,'Hospital details'!H:H)</f>
        <v>50</v>
      </c>
      <c r="T1012" s="8"/>
    </row>
    <row r="1013" spans="1:20" ht="18" x14ac:dyDescent="0.35">
      <c r="A1013" s="37" t="s">
        <v>1017</v>
      </c>
      <c r="B1013" s="31" t="str" cm="1">
        <f t="array" ref="B1013">_xlfn.XLOOKUP(_xlfn.SINGLE(A:A),'Customer Name'!A:A,Table14_3[[#All],[Title]])</f>
        <v>Mr</v>
      </c>
      <c r="C1013" s="32" t="str" cm="1">
        <f t="array" ref="C1013">_xlfn.XLOOKUP(_xlfn.SINGLE(A:A),'Customer Name'!A:A,Table14_3[[#All],[First Name]])</f>
        <v>Anna E</v>
      </c>
      <c r="D1013" s="32" t="str" cm="1">
        <f t="array" ref="D1013">_xlfn.XLOOKUP(_xlfn.SINGLE(A:A),'Customer Name'!A:A,Table14_3[[#All],[Last Name]])</f>
        <v>Dalton</v>
      </c>
      <c r="E1013" s="32">
        <f>_xlfn.XLOOKUP(A:A,'Medical Examination'!A:A,'Medical Examination'!B:B)</f>
        <v>26.98</v>
      </c>
      <c r="F1013" s="32">
        <f>_xlfn.XLOOKUP(A:A,'Medical Examination'!A:A,'Medical Examination'!C:C)</f>
        <v>9.81</v>
      </c>
      <c r="G1013" s="33" t="str">
        <f>_xlfn.XLOOKUP(A:A,'Medical Examination'!A:A,'Medical Examination'!D:D)</f>
        <v>yes</v>
      </c>
      <c r="H1013" s="33" t="str">
        <f>_xlfn.XLOOKUP(A:A,'Medical Examination'!A:A,'Medical Examination'!E:E)</f>
        <v>No</v>
      </c>
      <c r="I1013" s="33" t="str">
        <f>_xlfn.XLOOKUP(A:A,'Medical Examination'!A:A,'Medical Examination'!F:F)</f>
        <v>No</v>
      </c>
      <c r="J1013" s="33">
        <f>_xlfn.XLOOKUP(A:A,'Medical Examination'!A:A,'Medical Examination'!G:G)</f>
        <v>0</v>
      </c>
      <c r="K1013" s="33" t="str">
        <f>_xlfn.XLOOKUP(A:A,'Medical Examination'!A:A,'Medical Examination'!H:H)</f>
        <v>No</v>
      </c>
      <c r="L1013" s="32" t="str">
        <f>_xlfn.XLOOKUP(A:A,'Medical Examination'!A:A,'Medical Examination'!I:I)</f>
        <v>Overweight</v>
      </c>
      <c r="M1013" s="31" t="str">
        <f>_xlfn.XLOOKUP(A:A,'Medical Examination'!A:A,'Medical Examination'!J:J)</f>
        <v>Diabetic</v>
      </c>
      <c r="N1013" s="34">
        <f>_xlfn.XLOOKUP(Healthcare!A:A,Table4_2[Customer ID],Table4_2[Date of Birth])</f>
        <v>24719</v>
      </c>
      <c r="O1013" s="35">
        <f>_xlfn.XLOOKUP(A:A,Table4_2[Customer ID],Table4_2[Charges])</f>
        <v>11082.58</v>
      </c>
      <c r="P1013" s="33" t="str">
        <f>_xlfn.XLOOKUP(A:A,Table4_2[Customer ID],Table4_2[Hospital tier])</f>
        <v>tier - 3</v>
      </c>
      <c r="Q1013" s="33" t="str">
        <f>_xlfn.XLOOKUP(A:A,'Hospital details'!A:A,'Hospital details'!F:F)</f>
        <v>tier - 2</v>
      </c>
      <c r="R1013" s="33" t="str">
        <f>_xlfn.XLOOKUP(Healthcare!A:A,'Hospital details'!A:A,'Hospital details'!G:G)</f>
        <v>R1012</v>
      </c>
      <c r="S1013" s="36">
        <f>_xlfn.XLOOKUP(A:A,'Hospital details'!A:A,'Hospital details'!H:H)</f>
        <v>55</v>
      </c>
      <c r="T1013" s="8"/>
    </row>
    <row r="1014" spans="1:20" ht="18" x14ac:dyDescent="0.35">
      <c r="A1014" s="37" t="s">
        <v>1018</v>
      </c>
      <c r="B1014" s="31" t="str" cm="1">
        <f t="array" ref="B1014">_xlfn.XLOOKUP(_xlfn.SINGLE(A:A),'Customer Name'!A:A,Table14_3[[#All],[Title]])</f>
        <v>Ms</v>
      </c>
      <c r="C1014" s="32" t="str" cm="1">
        <f t="array" ref="C1014">_xlfn.XLOOKUP(_xlfn.SINGLE(A:A),'Customer Name'!A:A,Table14_3[[#All],[First Name]])</f>
        <v>Tania K</v>
      </c>
      <c r="D1014" s="32" t="str" cm="1">
        <f t="array" ref="D1014">_xlfn.XLOOKUP(_xlfn.SINGLE(A:A),'Customer Name'!A:A,Table14_3[[#All],[Last Name]])</f>
        <v>Morimoto</v>
      </c>
      <c r="E1014" s="32">
        <f>_xlfn.XLOOKUP(A:A,'Medical Examination'!A:A,'Medical Examination'!B:B)</f>
        <v>27.2</v>
      </c>
      <c r="F1014" s="32">
        <f>_xlfn.XLOOKUP(A:A,'Medical Examination'!A:A,'Medical Examination'!C:C)</f>
        <v>6.06</v>
      </c>
      <c r="G1014" s="33" t="str">
        <f>_xlfn.XLOOKUP(A:A,'Medical Examination'!A:A,'Medical Examination'!D:D)</f>
        <v>yes</v>
      </c>
      <c r="H1014" s="33" t="str">
        <f>_xlfn.XLOOKUP(A:A,'Medical Examination'!A:A,'Medical Examination'!E:E)</f>
        <v>No</v>
      </c>
      <c r="I1014" s="33" t="str">
        <f>_xlfn.XLOOKUP(A:A,'Medical Examination'!A:A,'Medical Examination'!F:F)</f>
        <v>No</v>
      </c>
      <c r="J1014" s="33">
        <f>_xlfn.XLOOKUP(A:A,'Medical Examination'!A:A,'Medical Examination'!G:G)</f>
        <v>2</v>
      </c>
      <c r="K1014" s="33" t="str">
        <f>_xlfn.XLOOKUP(A:A,'Medical Examination'!A:A,'Medical Examination'!H:H)</f>
        <v>No</v>
      </c>
      <c r="L1014" s="32" t="str">
        <f>_xlfn.XLOOKUP(A:A,'Medical Examination'!A:A,'Medical Examination'!I:I)</f>
        <v>Overweight</v>
      </c>
      <c r="M1014" s="31" t="str">
        <f>_xlfn.XLOOKUP(A:A,'Medical Examination'!A:A,'Medical Examination'!J:J)</f>
        <v>Prediabetic</v>
      </c>
      <c r="N1014" s="34">
        <f>_xlfn.XLOOKUP(Healthcare!A:A,Table4_2[Customer ID],Table4_2[Date of Birth])</f>
        <v>24431</v>
      </c>
      <c r="O1014" s="35">
        <f>_xlfn.XLOOKUP(A:A,Table4_2[Customer ID],Table4_2[Charges])</f>
        <v>11073.18</v>
      </c>
      <c r="P1014" s="33" t="str">
        <f>_xlfn.XLOOKUP(A:A,Table4_2[Customer ID],Table4_2[Hospital tier])</f>
        <v>tier - 3</v>
      </c>
      <c r="Q1014" s="33" t="str">
        <f>_xlfn.XLOOKUP(A:A,'Hospital details'!A:A,'Hospital details'!F:F)</f>
        <v>tier - 3</v>
      </c>
      <c r="R1014" s="33" t="str">
        <f>_xlfn.XLOOKUP(Healthcare!A:A,'Hospital details'!A:A,'Hospital details'!G:G)</f>
        <v>R1011</v>
      </c>
      <c r="S1014" s="36">
        <f>_xlfn.XLOOKUP(A:A,'Hospital details'!A:A,'Hospital details'!H:H)</f>
        <v>56</v>
      </c>
      <c r="T1014" s="8"/>
    </row>
    <row r="1015" spans="1:20" ht="18" x14ac:dyDescent="0.35">
      <c r="A1015" s="37" t="s">
        <v>1019</v>
      </c>
      <c r="B1015" s="31" t="str" cm="1">
        <f t="array" ref="B1015">_xlfn.XLOOKUP(_xlfn.SINGLE(A:A),'Customer Name'!A:A,Table14_3[[#All],[Title]])</f>
        <v>Ms</v>
      </c>
      <c r="C1015" s="32" t="str" cm="1">
        <f t="array" ref="C1015">_xlfn.XLOOKUP(_xlfn.SINGLE(A:A),'Customer Name'!A:A,Table14_3[[#All],[First Name]])</f>
        <v>Ashley E</v>
      </c>
      <c r="D1015" s="32" t="str" cm="1">
        <f t="array" ref="D1015">_xlfn.XLOOKUP(_xlfn.SINGLE(A:A),'Customer Name'!A:A,Table14_3[[#All],[Last Name]])</f>
        <v>Manlove</v>
      </c>
      <c r="E1015" s="32">
        <f>_xlfn.XLOOKUP(A:A,'Medical Examination'!A:A,'Medical Examination'!B:B)</f>
        <v>25.3</v>
      </c>
      <c r="F1015" s="32">
        <f>_xlfn.XLOOKUP(A:A,'Medical Examination'!A:A,'Medical Examination'!C:C)</f>
        <v>5.19</v>
      </c>
      <c r="G1015" s="33" t="str">
        <f>_xlfn.XLOOKUP(A:A,'Medical Examination'!A:A,'Medical Examination'!D:D)</f>
        <v>yes</v>
      </c>
      <c r="H1015" s="33" t="str">
        <f>_xlfn.XLOOKUP(A:A,'Medical Examination'!A:A,'Medical Examination'!E:E)</f>
        <v>No</v>
      </c>
      <c r="I1015" s="33" t="str">
        <f>_xlfn.XLOOKUP(A:A,'Medical Examination'!A:A,'Medical Examination'!F:F)</f>
        <v>No</v>
      </c>
      <c r="J1015" s="33">
        <f>_xlfn.XLOOKUP(A:A,'Medical Examination'!A:A,'Medical Examination'!G:G)</f>
        <v>2</v>
      </c>
      <c r="K1015" s="33" t="str">
        <f>_xlfn.XLOOKUP(A:A,'Medical Examination'!A:A,'Medical Examination'!H:H)</f>
        <v>No</v>
      </c>
      <c r="L1015" s="32" t="str">
        <f>_xlfn.XLOOKUP(A:A,'Medical Examination'!A:A,'Medical Examination'!I:I)</f>
        <v>Overweight</v>
      </c>
      <c r="M1015" s="31" t="str">
        <f>_xlfn.XLOOKUP(A:A,'Medical Examination'!A:A,'Medical Examination'!J:J)</f>
        <v>Normal</v>
      </c>
      <c r="N1015" s="34">
        <f>_xlfn.XLOOKUP(Healthcare!A:A,Table4_2[Customer ID],Table4_2[Date of Birth])</f>
        <v>24418</v>
      </c>
      <c r="O1015" s="35">
        <f>_xlfn.XLOOKUP(A:A,Table4_2[Customer ID],Table4_2[Charges])</f>
        <v>11070.54</v>
      </c>
      <c r="P1015" s="33" t="str">
        <f>_xlfn.XLOOKUP(A:A,Table4_2[Customer ID],Table4_2[Hospital tier])</f>
        <v>tier - 3</v>
      </c>
      <c r="Q1015" s="33" t="str">
        <f>_xlfn.XLOOKUP(A:A,'Hospital details'!A:A,'Hospital details'!F:F)</f>
        <v>tier - 3</v>
      </c>
      <c r="R1015" s="33" t="str">
        <f>_xlfn.XLOOKUP(Healthcare!A:A,'Hospital details'!A:A,'Hospital details'!G:G)</f>
        <v>R1011</v>
      </c>
      <c r="S1015" s="36">
        <f>_xlfn.XLOOKUP(A:A,'Hospital details'!A:A,'Hospital details'!H:H)</f>
        <v>56</v>
      </c>
      <c r="T1015" s="8"/>
    </row>
    <row r="1016" spans="1:20" ht="18" x14ac:dyDescent="0.35">
      <c r="A1016" s="37" t="s">
        <v>1020</v>
      </c>
      <c r="B1016" s="31" t="str" cm="1">
        <f t="array" ref="B1016">_xlfn.XLOOKUP(_xlfn.SINGLE(A:A),'Customer Name'!A:A,Table14_3[[#All],[Title]])</f>
        <v>Mr</v>
      </c>
      <c r="C1016" s="32" t="str" cm="1">
        <f t="array" ref="C1016">_xlfn.XLOOKUP(_xlfn.SINGLE(A:A),'Customer Name'!A:A,Table14_3[[#All],[First Name]])</f>
        <v>Aleksandra</v>
      </c>
      <c r="D1016" s="32" t="str" cm="1">
        <f t="array" ref="D1016">_xlfn.XLOOKUP(_xlfn.SINGLE(A:A),'Customer Name'!A:A,Table14_3[[#All],[Last Name]])</f>
        <v>Madzik</v>
      </c>
      <c r="E1016" s="32">
        <f>_xlfn.XLOOKUP(A:A,'Medical Examination'!A:A,'Medical Examination'!B:B)</f>
        <v>30.25</v>
      </c>
      <c r="F1016" s="32">
        <f>_xlfn.XLOOKUP(A:A,'Medical Examination'!A:A,'Medical Examination'!C:C)</f>
        <v>10.16</v>
      </c>
      <c r="G1016" s="33" t="str">
        <f>_xlfn.XLOOKUP(A:A,'Medical Examination'!A:A,'Medical Examination'!D:D)</f>
        <v>No</v>
      </c>
      <c r="H1016" s="33" t="str">
        <f>_xlfn.XLOOKUP(A:A,'Medical Examination'!A:A,'Medical Examination'!E:E)</f>
        <v>No</v>
      </c>
      <c r="I1016" s="33" t="str">
        <f>_xlfn.XLOOKUP(A:A,'Medical Examination'!A:A,'Medical Examination'!F:F)</f>
        <v>No</v>
      </c>
      <c r="J1016" s="33">
        <f>_xlfn.XLOOKUP(A:A,'Medical Examination'!A:A,'Medical Examination'!G:G)</f>
        <v>0</v>
      </c>
      <c r="K1016" s="33" t="str">
        <f>_xlfn.XLOOKUP(A:A,'Medical Examination'!A:A,'Medical Examination'!H:H)</f>
        <v>No</v>
      </c>
      <c r="L1016" s="32" t="str">
        <f>_xlfn.XLOOKUP(A:A,'Medical Examination'!A:A,'Medical Examination'!I:I)</f>
        <v>Obesity</v>
      </c>
      <c r="M1016" s="31" t="str">
        <f>_xlfn.XLOOKUP(A:A,'Medical Examination'!A:A,'Medical Examination'!J:J)</f>
        <v>Diabetic</v>
      </c>
      <c r="N1016" s="34">
        <f>_xlfn.XLOOKUP(Healthcare!A:A,Table4_2[Customer ID],Table4_2[Date of Birth])</f>
        <v>26246</v>
      </c>
      <c r="O1016" s="35">
        <f>_xlfn.XLOOKUP(A:A,Table4_2[Customer ID],Table4_2[Charges])</f>
        <v>11068.77</v>
      </c>
      <c r="P1016" s="33" t="str">
        <f>_xlfn.XLOOKUP(A:A,Table4_2[Customer ID],Table4_2[Hospital tier])</f>
        <v>tier - 3</v>
      </c>
      <c r="Q1016" s="33" t="str">
        <f>_xlfn.XLOOKUP(A:A,'Hospital details'!A:A,'Hospital details'!F:F)</f>
        <v>tier - 2</v>
      </c>
      <c r="R1016" s="33" t="str">
        <f>_xlfn.XLOOKUP(Healthcare!A:A,'Hospital details'!A:A,'Hospital details'!G:G)</f>
        <v>R1012</v>
      </c>
      <c r="S1016" s="36">
        <f>_xlfn.XLOOKUP(A:A,'Hospital details'!A:A,'Hospital details'!H:H)</f>
        <v>51</v>
      </c>
      <c r="T1016" s="8"/>
    </row>
    <row r="1017" spans="1:20" ht="18" x14ac:dyDescent="0.35">
      <c r="A1017" s="37" t="s">
        <v>1021</v>
      </c>
      <c r="B1017" s="31" t="str" cm="1">
        <f t="array" ref="B1017">_xlfn.XLOOKUP(_xlfn.SINGLE(A:A),'Customer Name'!A:A,Table14_3[[#All],[Title]])</f>
        <v>Mr</v>
      </c>
      <c r="C1017" s="32" t="str" cm="1">
        <f t="array" ref="C1017">_xlfn.XLOOKUP(_xlfn.SINGLE(A:A),'Customer Name'!A:A,Table14_3[[#All],[First Name]])</f>
        <v>Valery L</v>
      </c>
      <c r="D1017" s="32" t="str" cm="1">
        <f t="array" ref="D1017">_xlfn.XLOOKUP(_xlfn.SINGLE(A:A),'Customer Name'!A:A,Table14_3[[#All],[Last Name]])</f>
        <v>Hobson</v>
      </c>
      <c r="E1017" s="32">
        <f>_xlfn.XLOOKUP(A:A,'Medical Examination'!A:A,'Medical Examination'!B:B)</f>
        <v>54</v>
      </c>
      <c r="F1017" s="32">
        <f>_xlfn.XLOOKUP(A:A,'Medical Examination'!A:A,'Medical Examination'!C:C)</f>
        <v>4.68</v>
      </c>
      <c r="G1017" s="33" t="str">
        <f>_xlfn.XLOOKUP(A:A,'Medical Examination'!A:A,'Medical Examination'!D:D)</f>
        <v>yes</v>
      </c>
      <c r="H1017" s="33" t="str">
        <f>_xlfn.XLOOKUP(A:A,'Medical Examination'!A:A,'Medical Examination'!E:E)</f>
        <v>yes</v>
      </c>
      <c r="I1017" s="33" t="str">
        <f>_xlfn.XLOOKUP(A:A,'Medical Examination'!A:A,'Medical Examination'!F:F)</f>
        <v>No</v>
      </c>
      <c r="J1017" s="33">
        <f>_xlfn.XLOOKUP(A:A,'Medical Examination'!A:A,'Medical Examination'!G:G)</f>
        <v>2</v>
      </c>
      <c r="K1017" s="33" t="str">
        <f>_xlfn.XLOOKUP(A:A,'Medical Examination'!A:A,'Medical Examination'!H:H)</f>
        <v>No</v>
      </c>
      <c r="L1017" s="32" t="str">
        <f>_xlfn.XLOOKUP(A:A,'Medical Examination'!A:A,'Medical Examination'!I:I)</f>
        <v>Obesity</v>
      </c>
      <c r="M1017" s="31" t="str">
        <f>_xlfn.XLOOKUP(A:A,'Medical Examination'!A:A,'Medical Examination'!J:J)</f>
        <v>Normal</v>
      </c>
      <c r="N1017" s="34">
        <f>_xlfn.XLOOKUP(Healthcare!A:A,Table4_2[Customer ID],Table4_2[Date of Birth])</f>
        <v>36787</v>
      </c>
      <c r="O1017" s="35">
        <f>_xlfn.XLOOKUP(A:A,Table4_2[Customer ID],Table4_2[Charges])</f>
        <v>11068.7</v>
      </c>
      <c r="P1017" s="33" t="str">
        <f>_xlfn.XLOOKUP(A:A,Table4_2[Customer ID],Table4_2[Hospital tier])</f>
        <v>tier - 3</v>
      </c>
      <c r="Q1017" s="33" t="str">
        <f>_xlfn.XLOOKUP(A:A,'Hospital details'!A:A,'Hospital details'!F:F)</f>
        <v>tier - 1</v>
      </c>
      <c r="R1017" s="33" t="str">
        <f>_xlfn.XLOOKUP(Healthcare!A:A,'Hospital details'!A:A,'Hospital details'!G:G)</f>
        <v>R1011</v>
      </c>
      <c r="S1017" s="36">
        <f>_xlfn.XLOOKUP(A:A,'Hospital details'!A:A,'Hospital details'!H:H)</f>
        <v>22</v>
      </c>
      <c r="T1017" s="8"/>
    </row>
    <row r="1018" spans="1:20" ht="18" x14ac:dyDescent="0.35">
      <c r="A1018" s="37" t="s">
        <v>1022</v>
      </c>
      <c r="B1018" s="31" t="str" cm="1">
        <f t="array" ref="B1018">_xlfn.XLOOKUP(_xlfn.SINGLE(A:A),'Customer Name'!A:A,Table14_3[[#All],[Title]])</f>
        <v>Ms</v>
      </c>
      <c r="C1018" s="32" t="str" cm="1">
        <f t="array" ref="C1018">_xlfn.XLOOKUP(_xlfn.SINGLE(A:A),'Customer Name'!A:A,Table14_3[[#All],[First Name]])</f>
        <v>Joanna G</v>
      </c>
      <c r="D1018" s="32" t="str" cm="1">
        <f t="array" ref="D1018">_xlfn.XLOOKUP(_xlfn.SINGLE(A:A),'Customer Name'!A:A,Table14_3[[#All],[Last Name]])</f>
        <v>Reyes</v>
      </c>
      <c r="E1018" s="32">
        <f>_xlfn.XLOOKUP(A:A,'Medical Examination'!A:A,'Medical Examination'!B:B)</f>
        <v>51.86</v>
      </c>
      <c r="F1018" s="32">
        <f>_xlfn.XLOOKUP(A:A,'Medical Examination'!A:A,'Medical Examination'!C:C)</f>
        <v>5.32</v>
      </c>
      <c r="G1018" s="33" t="str">
        <f>_xlfn.XLOOKUP(A:A,'Medical Examination'!A:A,'Medical Examination'!D:D)</f>
        <v>yes</v>
      </c>
      <c r="H1018" s="33" t="str">
        <f>_xlfn.XLOOKUP(A:A,'Medical Examination'!A:A,'Medical Examination'!E:E)</f>
        <v>No</v>
      </c>
      <c r="I1018" s="33" t="str">
        <f>_xlfn.XLOOKUP(A:A,'Medical Examination'!A:A,'Medical Examination'!F:F)</f>
        <v>No</v>
      </c>
      <c r="J1018" s="33">
        <f>_xlfn.XLOOKUP(A:A,'Medical Examination'!A:A,'Medical Examination'!G:G)</f>
        <v>0</v>
      </c>
      <c r="K1018" s="33" t="str">
        <f>_xlfn.XLOOKUP(A:A,'Medical Examination'!A:A,'Medical Examination'!H:H)</f>
        <v>No</v>
      </c>
      <c r="L1018" s="32" t="str">
        <f>_xlfn.XLOOKUP(A:A,'Medical Examination'!A:A,'Medical Examination'!I:I)</f>
        <v>Obesity</v>
      </c>
      <c r="M1018" s="31" t="str">
        <f>_xlfn.XLOOKUP(A:A,'Medical Examination'!A:A,'Medical Examination'!J:J)</f>
        <v>Normal</v>
      </c>
      <c r="N1018" s="34">
        <f>_xlfn.XLOOKUP(Healthcare!A:A,Table4_2[Customer ID],Table4_2[Date of Birth])</f>
        <v>37242</v>
      </c>
      <c r="O1018" s="35">
        <f>_xlfn.XLOOKUP(A:A,Table4_2[Customer ID],Table4_2[Charges])</f>
        <v>11046.02</v>
      </c>
      <c r="P1018" s="33" t="str">
        <f>_xlfn.XLOOKUP(A:A,Table4_2[Customer ID],Table4_2[Hospital tier])</f>
        <v>tier - 3</v>
      </c>
      <c r="Q1018" s="33" t="str">
        <f>_xlfn.XLOOKUP(A:A,'Hospital details'!A:A,'Hospital details'!F:F)</f>
        <v>tier - 1</v>
      </c>
      <c r="R1018" s="33" t="str">
        <f>_xlfn.XLOOKUP(Healthcare!A:A,'Hospital details'!A:A,'Hospital details'!G:G)</f>
        <v>R1026</v>
      </c>
      <c r="S1018" s="36">
        <f>_xlfn.XLOOKUP(A:A,'Hospital details'!A:A,'Hospital details'!H:H)</f>
        <v>21</v>
      </c>
      <c r="T1018" s="8"/>
    </row>
    <row r="1019" spans="1:20" ht="18" x14ac:dyDescent="0.35">
      <c r="A1019" s="37" t="s">
        <v>1023</v>
      </c>
      <c r="B1019" s="31" t="str" cm="1">
        <f t="array" ref="B1019">_xlfn.XLOOKUP(_xlfn.SINGLE(A:A),'Customer Name'!A:A,Table14_3[[#All],[Title]])</f>
        <v>Mr</v>
      </c>
      <c r="C1019" s="32" t="str" cm="1">
        <f t="array" ref="C1019">_xlfn.XLOOKUP(_xlfn.SINGLE(A:A),'Customer Name'!A:A,Table14_3[[#All],[First Name]])</f>
        <v>Stefanie F</v>
      </c>
      <c r="D1019" s="32" t="str" cm="1">
        <f t="array" ref="D1019">_xlfn.XLOOKUP(_xlfn.SINGLE(A:A),'Customer Name'!A:A,Table14_3[[#All],[Last Name]])</f>
        <v>Tierney</v>
      </c>
      <c r="E1019" s="32">
        <f>_xlfn.XLOOKUP(A:A,'Medical Examination'!A:A,'Medical Examination'!B:B)</f>
        <v>31.39</v>
      </c>
      <c r="F1019" s="32">
        <f>_xlfn.XLOOKUP(A:A,'Medical Examination'!A:A,'Medical Examination'!C:C)</f>
        <v>6.99</v>
      </c>
      <c r="G1019" s="33" t="str">
        <f>_xlfn.XLOOKUP(A:A,'Medical Examination'!A:A,'Medical Examination'!D:D)</f>
        <v>No</v>
      </c>
      <c r="H1019" s="33" t="str">
        <f>_xlfn.XLOOKUP(A:A,'Medical Examination'!A:A,'Medical Examination'!E:E)</f>
        <v>No</v>
      </c>
      <c r="I1019" s="33" t="str">
        <f>_xlfn.XLOOKUP(A:A,'Medical Examination'!A:A,'Medical Examination'!F:F)</f>
        <v>No</v>
      </c>
      <c r="J1019" s="33">
        <f>_xlfn.XLOOKUP(A:A,'Medical Examination'!A:A,'Medical Examination'!G:G)</f>
        <v>0</v>
      </c>
      <c r="K1019" s="33" t="str">
        <f>_xlfn.XLOOKUP(A:A,'Medical Examination'!A:A,'Medical Examination'!H:H)</f>
        <v>No</v>
      </c>
      <c r="L1019" s="32" t="str">
        <f>_xlfn.XLOOKUP(A:A,'Medical Examination'!A:A,'Medical Examination'!I:I)</f>
        <v>Obesity</v>
      </c>
      <c r="M1019" s="31" t="str">
        <f>_xlfn.XLOOKUP(A:A,'Medical Examination'!A:A,'Medical Examination'!J:J)</f>
        <v>Diabetic</v>
      </c>
      <c r="N1019" s="34">
        <f>_xlfn.XLOOKUP(Healthcare!A:A,Table4_2[Customer ID],Table4_2[Date of Birth])</f>
        <v>27271</v>
      </c>
      <c r="O1019" s="35">
        <f>_xlfn.XLOOKUP(A:A,Table4_2[Customer ID],Table4_2[Charges])</f>
        <v>11037.85</v>
      </c>
      <c r="P1019" s="33" t="str">
        <f>_xlfn.XLOOKUP(A:A,Table4_2[Customer ID],Table4_2[Hospital tier])</f>
        <v>tier - 3</v>
      </c>
      <c r="Q1019" s="33" t="str">
        <f>_xlfn.XLOOKUP(A:A,'Hospital details'!A:A,'Hospital details'!F:F)</f>
        <v>tier - 2</v>
      </c>
      <c r="R1019" s="33" t="str">
        <f>_xlfn.XLOOKUP(Healthcare!A:A,'Hospital details'!A:A,'Hospital details'!G:G)</f>
        <v>R1025</v>
      </c>
      <c r="S1019" s="36">
        <f>_xlfn.XLOOKUP(A:A,'Hospital details'!A:A,'Hospital details'!H:H)</f>
        <v>48</v>
      </c>
      <c r="T1019" s="8"/>
    </row>
    <row r="1020" spans="1:20" ht="18" x14ac:dyDescent="0.35">
      <c r="A1020" s="37" t="s">
        <v>1024</v>
      </c>
      <c r="B1020" s="31" t="str" cm="1">
        <f t="array" ref="B1020">_xlfn.XLOOKUP(_xlfn.SINGLE(A:A),'Customer Name'!A:A,Table14_3[[#All],[Title]])</f>
        <v>Mr</v>
      </c>
      <c r="C1020" s="32" t="str" cm="1">
        <f t="array" ref="C1020">_xlfn.XLOOKUP(_xlfn.SINGLE(A:A),'Customer Name'!A:A,Table14_3[[#All],[First Name]])</f>
        <v>Stephen</v>
      </c>
      <c r="D1020" s="32" t="str" cm="1">
        <f t="array" ref="D1020">_xlfn.XLOOKUP(_xlfn.SINGLE(A:A),'Customer Name'!A:A,Table14_3[[#All],[Last Name]])</f>
        <v>Gabris</v>
      </c>
      <c r="E1020" s="32">
        <f>_xlfn.XLOOKUP(A:A,'Medical Examination'!A:A,'Medical Examination'!B:B)</f>
        <v>39.97</v>
      </c>
      <c r="F1020" s="32">
        <f>_xlfn.XLOOKUP(A:A,'Medical Examination'!A:A,'Medical Examination'!C:C)</f>
        <v>5.55</v>
      </c>
      <c r="G1020" s="33" t="str">
        <f>_xlfn.XLOOKUP(A:A,'Medical Examination'!A:A,'Medical Examination'!D:D)</f>
        <v>No</v>
      </c>
      <c r="H1020" s="33" t="str">
        <f>_xlfn.XLOOKUP(A:A,'Medical Examination'!A:A,'Medical Examination'!E:E)</f>
        <v>No</v>
      </c>
      <c r="I1020" s="33" t="str">
        <f>_xlfn.XLOOKUP(A:A,'Medical Examination'!A:A,'Medical Examination'!F:F)</f>
        <v>No</v>
      </c>
      <c r="J1020" s="33">
        <f>_xlfn.XLOOKUP(A:A,'Medical Examination'!A:A,'Medical Examination'!G:G)</f>
        <v>0</v>
      </c>
      <c r="K1020" s="33" t="str">
        <f>_xlfn.XLOOKUP(A:A,'Medical Examination'!A:A,'Medical Examination'!H:H)</f>
        <v>No</v>
      </c>
      <c r="L1020" s="32" t="str">
        <f>_xlfn.XLOOKUP(A:A,'Medical Examination'!A:A,'Medical Examination'!I:I)</f>
        <v>Obesity</v>
      </c>
      <c r="M1020" s="31" t="str">
        <f>_xlfn.XLOOKUP(A:A,'Medical Examination'!A:A,'Medical Examination'!J:J)</f>
        <v>Normal</v>
      </c>
      <c r="N1020" s="34">
        <f>_xlfn.XLOOKUP(Healthcare!A:A,Table4_2[Customer ID],Table4_2[Date of Birth])</f>
        <v>32806</v>
      </c>
      <c r="O1020" s="35">
        <f>_xlfn.XLOOKUP(A:A,Table4_2[Customer ID],Table4_2[Charges])</f>
        <v>11037.51</v>
      </c>
      <c r="P1020" s="33" t="str">
        <f>_xlfn.XLOOKUP(A:A,Table4_2[Customer ID],Table4_2[Hospital tier])</f>
        <v>tier - 3</v>
      </c>
      <c r="Q1020" s="33" t="str">
        <f>_xlfn.XLOOKUP(A:A,'Hospital details'!A:A,'Hospital details'!F:F)</f>
        <v>tier - 1</v>
      </c>
      <c r="R1020" s="33" t="str">
        <f>_xlfn.XLOOKUP(Healthcare!A:A,'Hospital details'!A:A,'Hospital details'!G:G)</f>
        <v>R1012</v>
      </c>
      <c r="S1020" s="36">
        <f>_xlfn.XLOOKUP(A:A,'Hospital details'!A:A,'Hospital details'!H:H)</f>
        <v>33</v>
      </c>
      <c r="T1020" s="8"/>
    </row>
    <row r="1021" spans="1:20" ht="18" x14ac:dyDescent="0.35">
      <c r="A1021" s="37" t="s">
        <v>1025</v>
      </c>
      <c r="B1021" s="31" t="str" cm="1">
        <f t="array" ref="B1021">_xlfn.XLOOKUP(_xlfn.SINGLE(A:A),'Customer Name'!A:A,Table14_3[[#All],[Title]])</f>
        <v>Ms</v>
      </c>
      <c r="C1021" s="32" t="str" cm="1">
        <f t="array" ref="C1021">_xlfn.XLOOKUP(_xlfn.SINGLE(A:A),'Customer Name'!A:A,Table14_3[[#All],[First Name]])</f>
        <v>Liza J</v>
      </c>
      <c r="D1021" s="32" t="str" cm="1">
        <f t="array" ref="D1021">_xlfn.XLOOKUP(_xlfn.SINGLE(A:A),'Customer Name'!A:A,Table14_3[[#All],[Last Name]])</f>
        <v>Howard</v>
      </c>
      <c r="E1021" s="32">
        <f>_xlfn.XLOOKUP(A:A,'Medical Examination'!A:A,'Medical Examination'!B:B)</f>
        <v>41.23</v>
      </c>
      <c r="F1021" s="32">
        <f>_xlfn.XLOOKUP(A:A,'Medical Examination'!A:A,'Medical Examination'!C:C)</f>
        <v>6.94</v>
      </c>
      <c r="G1021" s="33" t="str">
        <f>_xlfn.XLOOKUP(A:A,'Medical Examination'!A:A,'Medical Examination'!D:D)</f>
        <v>No</v>
      </c>
      <c r="H1021" s="33" t="str">
        <f>_xlfn.XLOOKUP(A:A,'Medical Examination'!A:A,'Medical Examination'!E:E)</f>
        <v>No</v>
      </c>
      <c r="I1021" s="33" t="str">
        <f>_xlfn.XLOOKUP(A:A,'Medical Examination'!A:A,'Medical Examination'!F:F)</f>
        <v>No</v>
      </c>
      <c r="J1021" s="33">
        <f>_xlfn.XLOOKUP(A:A,'Medical Examination'!A:A,'Medical Examination'!G:G)</f>
        <v>0</v>
      </c>
      <c r="K1021" s="33" t="str">
        <f>_xlfn.XLOOKUP(A:A,'Medical Examination'!A:A,'Medical Examination'!H:H)</f>
        <v>No</v>
      </c>
      <c r="L1021" s="32" t="str">
        <f>_xlfn.XLOOKUP(A:A,'Medical Examination'!A:A,'Medical Examination'!I:I)</f>
        <v>Obesity</v>
      </c>
      <c r="M1021" s="31" t="str">
        <f>_xlfn.XLOOKUP(A:A,'Medical Examination'!A:A,'Medical Examination'!J:J)</f>
        <v>Diabetic</v>
      </c>
      <c r="N1021" s="34">
        <f>_xlfn.XLOOKUP(Healthcare!A:A,Table4_2[Customer ID],Table4_2[Date of Birth])</f>
        <v>27373</v>
      </c>
      <c r="O1021" s="35">
        <f>_xlfn.XLOOKUP(A:A,Table4_2[Customer ID],Table4_2[Charges])</f>
        <v>11033.66</v>
      </c>
      <c r="P1021" s="33" t="str">
        <f>_xlfn.XLOOKUP(A:A,Table4_2[Customer ID],Table4_2[Hospital tier])</f>
        <v>tier - 3</v>
      </c>
      <c r="Q1021" s="33" t="str">
        <f>_xlfn.XLOOKUP(A:A,'Hospital details'!A:A,'Hospital details'!F:F)</f>
        <v>tier - 3</v>
      </c>
      <c r="R1021" s="33" t="str">
        <f>_xlfn.XLOOKUP(Healthcare!A:A,'Hospital details'!A:A,'Hospital details'!G:G)</f>
        <v>R1012</v>
      </c>
      <c r="S1021" s="36">
        <f>_xlfn.XLOOKUP(A:A,'Hospital details'!A:A,'Hospital details'!H:H)</f>
        <v>48</v>
      </c>
      <c r="T1021" s="8"/>
    </row>
    <row r="1022" spans="1:20" ht="18" x14ac:dyDescent="0.35">
      <c r="A1022" s="37" t="s">
        <v>1026</v>
      </c>
      <c r="B1022" s="31" t="str" cm="1">
        <f t="array" ref="B1022">_xlfn.XLOOKUP(_xlfn.SINGLE(A:A),'Customer Name'!A:A,Table14_3[[#All],[Title]])</f>
        <v>Mr</v>
      </c>
      <c r="C1022" s="32" t="str" cm="1">
        <f t="array" ref="C1022">_xlfn.XLOOKUP(_xlfn.SINGLE(A:A),'Customer Name'!A:A,Table14_3[[#All],[First Name]])</f>
        <v>Ian M</v>
      </c>
      <c r="D1022" s="32" t="str" cm="1">
        <f t="array" ref="D1022">_xlfn.XLOOKUP(_xlfn.SINGLE(A:A),'Customer Name'!A:A,Table14_3[[#All],[Last Name]])</f>
        <v>Kallay</v>
      </c>
      <c r="E1022" s="32">
        <f>_xlfn.XLOOKUP(A:A,'Medical Examination'!A:A,'Medical Examination'!B:B)</f>
        <v>49.45</v>
      </c>
      <c r="F1022" s="32">
        <f>_xlfn.XLOOKUP(A:A,'Medical Examination'!A:A,'Medical Examination'!C:C)</f>
        <v>4.2</v>
      </c>
      <c r="G1022" s="33" t="str">
        <f>_xlfn.XLOOKUP(A:A,'Medical Examination'!A:A,'Medical Examination'!D:D)</f>
        <v>yes</v>
      </c>
      <c r="H1022" s="33" t="str">
        <f>_xlfn.XLOOKUP(A:A,'Medical Examination'!A:A,'Medical Examination'!E:E)</f>
        <v>No</v>
      </c>
      <c r="I1022" s="33" t="str">
        <f>_xlfn.XLOOKUP(A:A,'Medical Examination'!A:A,'Medical Examination'!F:F)</f>
        <v>No</v>
      </c>
      <c r="J1022" s="33">
        <f>_xlfn.XLOOKUP(A:A,'Medical Examination'!A:A,'Medical Examination'!G:G)</f>
        <v>0</v>
      </c>
      <c r="K1022" s="33" t="str">
        <f>_xlfn.XLOOKUP(A:A,'Medical Examination'!A:A,'Medical Examination'!H:H)</f>
        <v>No</v>
      </c>
      <c r="L1022" s="32" t="str">
        <f>_xlfn.XLOOKUP(A:A,'Medical Examination'!A:A,'Medical Examination'!I:I)</f>
        <v>Obesity</v>
      </c>
      <c r="M1022" s="31" t="str">
        <f>_xlfn.XLOOKUP(A:A,'Medical Examination'!A:A,'Medical Examination'!J:J)</f>
        <v>Normal</v>
      </c>
      <c r="N1022" s="34">
        <f>_xlfn.XLOOKUP(Healthcare!A:A,Table4_2[Customer ID],Table4_2[Date of Birth])</f>
        <v>35267</v>
      </c>
      <c r="O1022" s="35">
        <f>_xlfn.XLOOKUP(A:A,Table4_2[Customer ID],Table4_2[Charges])</f>
        <v>11028.56</v>
      </c>
      <c r="P1022" s="33" t="str">
        <f>_xlfn.XLOOKUP(A:A,Table4_2[Customer ID],Table4_2[Hospital tier])</f>
        <v>tier - 3</v>
      </c>
      <c r="Q1022" s="33" t="str">
        <f>_xlfn.XLOOKUP(A:A,'Hospital details'!A:A,'Hospital details'!F:F)</f>
        <v>tier - 3</v>
      </c>
      <c r="R1022" s="33" t="str">
        <f>_xlfn.XLOOKUP(Healthcare!A:A,'Hospital details'!A:A,'Hospital details'!G:G)</f>
        <v>R1012</v>
      </c>
      <c r="S1022" s="36">
        <f>_xlfn.XLOOKUP(A:A,'Hospital details'!A:A,'Hospital details'!H:H)</f>
        <v>26</v>
      </c>
      <c r="T1022" s="8"/>
    </row>
    <row r="1023" spans="1:20" ht="18" x14ac:dyDescent="0.35">
      <c r="A1023" s="37" t="s">
        <v>1027</v>
      </c>
      <c r="B1023" s="31" t="str" cm="1">
        <f t="array" ref="B1023">_xlfn.XLOOKUP(_xlfn.SINGLE(A:A),'Customer Name'!A:A,Table14_3[[#All],[Title]])</f>
        <v>Mr</v>
      </c>
      <c r="C1023" s="32" t="str" cm="1">
        <f t="array" ref="C1023">_xlfn.XLOOKUP(_xlfn.SINGLE(A:A),'Customer Name'!A:A,Table14_3[[#All],[First Name]])</f>
        <v>Claudia L</v>
      </c>
      <c r="D1023" s="32" t="str" cm="1">
        <f t="array" ref="D1023">_xlfn.XLOOKUP(_xlfn.SINGLE(A:A),'Customer Name'!A:A,Table14_3[[#All],[Last Name]])</f>
        <v>Leguizamo</v>
      </c>
      <c r="E1023" s="32">
        <f>_xlfn.XLOOKUP(A:A,'Medical Examination'!A:A,'Medical Examination'!B:B)</f>
        <v>41.04</v>
      </c>
      <c r="F1023" s="32">
        <f>_xlfn.XLOOKUP(A:A,'Medical Examination'!A:A,'Medical Examination'!C:C)</f>
        <v>5.59</v>
      </c>
      <c r="G1023" s="33" t="str">
        <f>_xlfn.XLOOKUP(A:A,'Medical Examination'!A:A,'Medical Examination'!D:D)</f>
        <v>No</v>
      </c>
      <c r="H1023" s="33" t="str">
        <f>_xlfn.XLOOKUP(A:A,'Medical Examination'!A:A,'Medical Examination'!E:E)</f>
        <v>No</v>
      </c>
      <c r="I1023" s="33" t="str">
        <f>_xlfn.XLOOKUP(A:A,'Medical Examination'!A:A,'Medical Examination'!F:F)</f>
        <v>No</v>
      </c>
      <c r="J1023" s="33">
        <f>_xlfn.XLOOKUP(A:A,'Medical Examination'!A:A,'Medical Examination'!G:G)</f>
        <v>0</v>
      </c>
      <c r="K1023" s="33" t="str">
        <f>_xlfn.XLOOKUP(A:A,'Medical Examination'!A:A,'Medical Examination'!H:H)</f>
        <v>No</v>
      </c>
      <c r="L1023" s="32" t="str">
        <f>_xlfn.XLOOKUP(A:A,'Medical Examination'!A:A,'Medical Examination'!I:I)</f>
        <v>Obesity</v>
      </c>
      <c r="M1023" s="31" t="str">
        <f>_xlfn.XLOOKUP(A:A,'Medical Examination'!A:A,'Medical Examination'!J:J)</f>
        <v>Normal</v>
      </c>
      <c r="N1023" s="34">
        <f>_xlfn.XLOOKUP(Healthcare!A:A,Table4_2[Customer ID],Table4_2[Date of Birth])</f>
        <v>33415</v>
      </c>
      <c r="O1023" s="35">
        <f>_xlfn.XLOOKUP(A:A,Table4_2[Customer ID],Table4_2[Charges])</f>
        <v>11018.05</v>
      </c>
      <c r="P1023" s="33" t="str">
        <f>_xlfn.XLOOKUP(A:A,Table4_2[Customer ID],Table4_2[Hospital tier])</f>
        <v>tier - 3</v>
      </c>
      <c r="Q1023" s="33" t="str">
        <f>_xlfn.XLOOKUP(A:A,'Hospital details'!A:A,'Hospital details'!F:F)</f>
        <v>tier - 2</v>
      </c>
      <c r="R1023" s="33" t="str">
        <f>_xlfn.XLOOKUP(Healthcare!A:A,'Hospital details'!A:A,'Hospital details'!G:G)</f>
        <v>R1012</v>
      </c>
      <c r="S1023" s="36">
        <f>_xlfn.XLOOKUP(A:A,'Hospital details'!A:A,'Hospital details'!H:H)</f>
        <v>31</v>
      </c>
      <c r="T1023" s="8"/>
    </row>
    <row r="1024" spans="1:20" ht="18" x14ac:dyDescent="0.35">
      <c r="A1024" s="37" t="s">
        <v>1028</v>
      </c>
      <c r="B1024" s="31" t="str" cm="1">
        <f t="array" ref="B1024">_xlfn.XLOOKUP(_xlfn.SINGLE(A:A),'Customer Name'!A:A,Table14_3[[#All],[Title]])</f>
        <v>Ms</v>
      </c>
      <c r="C1024" s="32" t="str" cm="1">
        <f t="array" ref="C1024">_xlfn.XLOOKUP(_xlfn.SINGLE(A:A),'Customer Name'!A:A,Table14_3[[#All],[First Name]])</f>
        <v>Jessica M</v>
      </c>
      <c r="D1024" s="32" t="str" cm="1">
        <f t="array" ref="D1024">_xlfn.XLOOKUP(_xlfn.SINGLE(A:A),'Customer Name'!A:A,Table14_3[[#All],[Last Name]])</f>
        <v>Escartin</v>
      </c>
      <c r="E1024" s="32">
        <f>_xlfn.XLOOKUP(A:A,'Medical Examination'!A:A,'Medical Examination'!B:B)</f>
        <v>27.93</v>
      </c>
      <c r="F1024" s="32">
        <f>_xlfn.XLOOKUP(A:A,'Medical Examination'!A:A,'Medical Examination'!C:C)</f>
        <v>9.9600000000000009</v>
      </c>
      <c r="G1024" s="33" t="str">
        <f>_xlfn.XLOOKUP(A:A,'Medical Examination'!A:A,'Medical Examination'!D:D)</f>
        <v>No</v>
      </c>
      <c r="H1024" s="33" t="str">
        <f>_xlfn.XLOOKUP(A:A,'Medical Examination'!A:A,'Medical Examination'!E:E)</f>
        <v>No</v>
      </c>
      <c r="I1024" s="33" t="str">
        <f>_xlfn.XLOOKUP(A:A,'Medical Examination'!A:A,'Medical Examination'!F:F)</f>
        <v>No</v>
      </c>
      <c r="J1024" s="33">
        <f>_xlfn.XLOOKUP(A:A,'Medical Examination'!A:A,'Medical Examination'!G:G)</f>
        <v>0</v>
      </c>
      <c r="K1024" s="33" t="str">
        <f>_xlfn.XLOOKUP(A:A,'Medical Examination'!A:A,'Medical Examination'!H:H)</f>
        <v>No</v>
      </c>
      <c r="L1024" s="32" t="str">
        <f>_xlfn.XLOOKUP(A:A,'Medical Examination'!A:A,'Medical Examination'!I:I)</f>
        <v>Overweight</v>
      </c>
      <c r="M1024" s="31" t="str">
        <f>_xlfn.XLOOKUP(A:A,'Medical Examination'!A:A,'Medical Examination'!J:J)</f>
        <v>Diabetic</v>
      </c>
      <c r="N1024" s="34">
        <f>_xlfn.XLOOKUP(Healthcare!A:A,Table4_2[Customer ID],Table4_2[Date of Birth])</f>
        <v>27378</v>
      </c>
      <c r="O1024" s="35">
        <f>_xlfn.XLOOKUP(A:A,Table4_2[Customer ID],Table4_2[Charges])</f>
        <v>11015.17</v>
      </c>
      <c r="P1024" s="33" t="str">
        <f>_xlfn.XLOOKUP(A:A,Table4_2[Customer ID],Table4_2[Hospital tier])</f>
        <v>tier - 3</v>
      </c>
      <c r="Q1024" s="33" t="str">
        <f>_xlfn.XLOOKUP(A:A,'Hospital details'!A:A,'Hospital details'!F:F)</f>
        <v>tier - 1</v>
      </c>
      <c r="R1024" s="33" t="str">
        <f>_xlfn.XLOOKUP(Healthcare!A:A,'Hospital details'!A:A,'Hospital details'!G:G)</f>
        <v>R1012</v>
      </c>
      <c r="S1024" s="36">
        <f>_xlfn.XLOOKUP(A:A,'Hospital details'!A:A,'Hospital details'!H:H)</f>
        <v>48</v>
      </c>
      <c r="T1024" s="8"/>
    </row>
    <row r="1025" spans="1:20" ht="18" x14ac:dyDescent="0.35">
      <c r="A1025" s="37" t="s">
        <v>1029</v>
      </c>
      <c r="B1025" s="31" t="str" cm="1">
        <f t="array" ref="B1025">_xlfn.XLOOKUP(_xlfn.SINGLE(A:A),'Customer Name'!A:A,Table14_3[[#All],[Title]])</f>
        <v>Ms</v>
      </c>
      <c r="C1025" s="32" t="str" cm="1">
        <f t="array" ref="C1025">_xlfn.XLOOKUP(_xlfn.SINGLE(A:A),'Customer Name'!A:A,Table14_3[[#All],[First Name]])</f>
        <v>Billy Jr</v>
      </c>
      <c r="D1025" s="32" t="str" cm="1">
        <f t="array" ref="D1025">_xlfn.XLOOKUP(_xlfn.SINGLE(A:A),'Customer Name'!A:A,Table14_3[[#All],[Last Name]])</f>
        <v>Chorey</v>
      </c>
      <c r="E1025" s="32">
        <f>_xlfn.XLOOKUP(A:A,'Medical Examination'!A:A,'Medical Examination'!B:B)</f>
        <v>21.01</v>
      </c>
      <c r="F1025" s="32">
        <f>_xlfn.XLOOKUP(A:A,'Medical Examination'!A:A,'Medical Examination'!C:C)</f>
        <v>7.37</v>
      </c>
      <c r="G1025" s="33" t="str">
        <f>_xlfn.XLOOKUP(A:A,'Medical Examination'!A:A,'Medical Examination'!D:D)</f>
        <v>No</v>
      </c>
      <c r="H1025" s="33" t="str">
        <f>_xlfn.XLOOKUP(A:A,'Medical Examination'!A:A,'Medical Examination'!E:E)</f>
        <v>No</v>
      </c>
      <c r="I1025" s="33" t="str">
        <f>_xlfn.XLOOKUP(A:A,'Medical Examination'!A:A,'Medical Examination'!F:F)</f>
        <v>No</v>
      </c>
      <c r="J1025" s="33">
        <f>_xlfn.XLOOKUP(A:A,'Medical Examination'!A:A,'Medical Examination'!G:G)</f>
        <v>0</v>
      </c>
      <c r="K1025" s="33" t="str">
        <f>_xlfn.XLOOKUP(A:A,'Medical Examination'!A:A,'Medical Examination'!H:H)</f>
        <v>No</v>
      </c>
      <c r="L1025" s="32" t="str">
        <f>_xlfn.XLOOKUP(A:A,'Medical Examination'!A:A,'Medical Examination'!I:I)</f>
        <v>Normal Weight</v>
      </c>
      <c r="M1025" s="31" t="str">
        <f>_xlfn.XLOOKUP(A:A,'Medical Examination'!A:A,'Medical Examination'!J:J)</f>
        <v>Diabetic</v>
      </c>
      <c r="N1025" s="34">
        <f>_xlfn.XLOOKUP(Healthcare!A:A,Table4_2[Customer ID],Table4_2[Date of Birth])</f>
        <v>25135</v>
      </c>
      <c r="O1025" s="35">
        <f>_xlfn.XLOOKUP(A:A,Table4_2[Customer ID],Table4_2[Charges])</f>
        <v>11013.71</v>
      </c>
      <c r="P1025" s="33" t="str">
        <f>_xlfn.XLOOKUP(A:A,Table4_2[Customer ID],Table4_2[Hospital tier])</f>
        <v>tier - 3</v>
      </c>
      <c r="Q1025" s="33" t="str">
        <f>_xlfn.XLOOKUP(A:A,'Hospital details'!A:A,'Hospital details'!F:F)</f>
        <v>tier - 1</v>
      </c>
      <c r="R1025" s="33" t="str">
        <f>_xlfn.XLOOKUP(Healthcare!A:A,'Hospital details'!A:A,'Hospital details'!G:G)</f>
        <v>R1013</v>
      </c>
      <c r="S1025" s="36">
        <f>_xlfn.XLOOKUP(A:A,'Hospital details'!A:A,'Hospital details'!H:H)</f>
        <v>54</v>
      </c>
      <c r="T1025" s="8"/>
    </row>
    <row r="1026" spans="1:20" ht="18" x14ac:dyDescent="0.35">
      <c r="A1026" s="37" t="s">
        <v>1030</v>
      </c>
      <c r="B1026" s="31" t="str" cm="1">
        <f t="array" ref="B1026">_xlfn.XLOOKUP(_xlfn.SINGLE(A:A),'Customer Name'!A:A,Table14_3[[#All],[Title]])</f>
        <v>Mr</v>
      </c>
      <c r="C1026" s="32" t="str" cm="1">
        <f t="array" ref="C1026">_xlfn.XLOOKUP(_xlfn.SINGLE(A:A),'Customer Name'!A:A,Table14_3[[#All],[First Name]])</f>
        <v>David</v>
      </c>
      <c r="D1026" s="32" t="str" cm="1">
        <f t="array" ref="D1026">_xlfn.XLOOKUP(_xlfn.SINGLE(A:A),'Customer Name'!A:A,Table14_3[[#All],[Last Name]])</f>
        <v>Mcvay</v>
      </c>
      <c r="E1026" s="32">
        <f>_xlfn.XLOOKUP(A:A,'Medical Examination'!A:A,'Medical Examination'!B:B)</f>
        <v>52.37</v>
      </c>
      <c r="F1026" s="32">
        <f>_xlfn.XLOOKUP(A:A,'Medical Examination'!A:A,'Medical Examination'!C:C)</f>
        <v>5.0599999999999996</v>
      </c>
      <c r="G1026" s="33" t="str">
        <f>_xlfn.XLOOKUP(A:A,'Medical Examination'!A:A,'Medical Examination'!D:D)</f>
        <v>yes</v>
      </c>
      <c r="H1026" s="33" t="str">
        <f>_xlfn.XLOOKUP(A:A,'Medical Examination'!A:A,'Medical Examination'!E:E)</f>
        <v>yes</v>
      </c>
      <c r="I1026" s="33" t="str">
        <f>_xlfn.XLOOKUP(A:A,'Medical Examination'!A:A,'Medical Examination'!F:F)</f>
        <v>No</v>
      </c>
      <c r="J1026" s="33">
        <f>_xlfn.XLOOKUP(A:A,'Medical Examination'!A:A,'Medical Examination'!G:G)</f>
        <v>2</v>
      </c>
      <c r="K1026" s="33" t="str">
        <f>_xlfn.XLOOKUP(A:A,'Medical Examination'!A:A,'Medical Examination'!H:H)</f>
        <v>No</v>
      </c>
      <c r="L1026" s="32" t="str">
        <f>_xlfn.XLOOKUP(A:A,'Medical Examination'!A:A,'Medical Examination'!I:I)</f>
        <v>Obesity</v>
      </c>
      <c r="M1026" s="31" t="str">
        <f>_xlfn.XLOOKUP(A:A,'Medical Examination'!A:A,'Medical Examination'!J:J)</f>
        <v>Normal</v>
      </c>
      <c r="N1026" s="34">
        <f>_xlfn.XLOOKUP(Healthcare!A:A,Table4_2[Customer ID],Table4_2[Date of Birth])</f>
        <v>36786</v>
      </c>
      <c r="O1026" s="35">
        <f>_xlfn.XLOOKUP(A:A,Table4_2[Customer ID],Table4_2[Charges])</f>
        <v>10991.58</v>
      </c>
      <c r="P1026" s="33" t="str">
        <f>_xlfn.XLOOKUP(A:A,Table4_2[Customer ID],Table4_2[Hospital tier])</f>
        <v>tier - 3</v>
      </c>
      <c r="Q1026" s="33" t="str">
        <f>_xlfn.XLOOKUP(A:A,'Hospital details'!A:A,'Hospital details'!F:F)</f>
        <v>tier - 3</v>
      </c>
      <c r="R1026" s="33" t="str">
        <f>_xlfn.XLOOKUP(Healthcare!A:A,'Hospital details'!A:A,'Hospital details'!G:G)</f>
        <v>R1012</v>
      </c>
      <c r="S1026" s="36">
        <f>_xlfn.XLOOKUP(A:A,'Hospital details'!A:A,'Hospital details'!H:H)</f>
        <v>22</v>
      </c>
      <c r="T1026" s="8"/>
    </row>
    <row r="1027" spans="1:20" ht="18" x14ac:dyDescent="0.35">
      <c r="A1027" s="37" t="s">
        <v>1031</v>
      </c>
      <c r="B1027" s="31" t="str" cm="1">
        <f t="array" ref="B1027">_xlfn.XLOOKUP(_xlfn.SINGLE(A:A),'Customer Name'!A:A,Table14_3[[#All],[Title]])</f>
        <v>Mr</v>
      </c>
      <c r="C1027" s="32" t="str" cm="1">
        <f t="array" ref="C1027">_xlfn.XLOOKUP(_xlfn.SINGLE(A:A),'Customer Name'!A:A,Table14_3[[#All],[First Name]])</f>
        <v>Tim</v>
      </c>
      <c r="D1027" s="32" t="str" cm="1">
        <f t="array" ref="D1027">_xlfn.XLOOKUP(_xlfn.SINGLE(A:A),'Customer Name'!A:A,Table14_3[[#All],[Last Name]])</f>
        <v>Vinson</v>
      </c>
      <c r="E1027" s="32">
        <f>_xlfn.XLOOKUP(A:A,'Medical Examination'!A:A,'Medical Examination'!B:B)</f>
        <v>40.369999999999997</v>
      </c>
      <c r="F1027" s="32">
        <f>_xlfn.XLOOKUP(A:A,'Medical Examination'!A:A,'Medical Examination'!C:C)</f>
        <v>8.2100000000000009</v>
      </c>
      <c r="G1027" s="33" t="str">
        <f>_xlfn.XLOOKUP(A:A,'Medical Examination'!A:A,'Medical Examination'!D:D)</f>
        <v>No</v>
      </c>
      <c r="H1027" s="33" t="str">
        <f>_xlfn.XLOOKUP(A:A,'Medical Examination'!A:A,'Medical Examination'!E:E)</f>
        <v>No</v>
      </c>
      <c r="I1027" s="33" t="str">
        <f>_xlfn.XLOOKUP(A:A,'Medical Examination'!A:A,'Medical Examination'!F:F)</f>
        <v>No</v>
      </c>
      <c r="J1027" s="33">
        <f>_xlfn.XLOOKUP(A:A,'Medical Examination'!A:A,'Medical Examination'!G:G)</f>
        <v>0</v>
      </c>
      <c r="K1027" s="33" t="str">
        <f>_xlfn.XLOOKUP(A:A,'Medical Examination'!A:A,'Medical Examination'!H:H)</f>
        <v>No</v>
      </c>
      <c r="L1027" s="32" t="str">
        <f>_xlfn.XLOOKUP(A:A,'Medical Examination'!A:A,'Medical Examination'!I:I)</f>
        <v>Obesity</v>
      </c>
      <c r="M1027" s="31" t="str">
        <f>_xlfn.XLOOKUP(A:A,'Medical Examination'!A:A,'Medical Examination'!J:J)</f>
        <v>Diabetic</v>
      </c>
      <c r="N1027" s="34">
        <f>_xlfn.XLOOKUP(Healthcare!A:A,Table4_2[Customer ID],Table4_2[Date of Birth])</f>
        <v>24094</v>
      </c>
      <c r="O1027" s="35">
        <f>_xlfn.XLOOKUP(A:A,Table4_2[Customer ID],Table4_2[Charges])</f>
        <v>10982.5</v>
      </c>
      <c r="P1027" s="33" t="str">
        <f>_xlfn.XLOOKUP(A:A,Table4_2[Customer ID],Table4_2[Hospital tier])</f>
        <v>tier - 3</v>
      </c>
      <c r="Q1027" s="33" t="str">
        <f>_xlfn.XLOOKUP(A:A,'Hospital details'!A:A,'Hospital details'!F:F)</f>
        <v>tier - 3</v>
      </c>
      <c r="R1027" s="33" t="str">
        <f>_xlfn.XLOOKUP(Healthcare!A:A,'Hospital details'!A:A,'Hospital details'!G:G)</f>
        <v>R1013</v>
      </c>
      <c r="S1027" s="36">
        <f>_xlfn.XLOOKUP(A:A,'Hospital details'!A:A,'Hospital details'!H:H)</f>
        <v>57</v>
      </c>
      <c r="T1027" s="8"/>
    </row>
    <row r="1028" spans="1:20" ht="18" x14ac:dyDescent="0.35">
      <c r="A1028" s="37" t="s">
        <v>1032</v>
      </c>
      <c r="B1028" s="31" t="str" cm="1">
        <f t="array" ref="B1028">_xlfn.XLOOKUP(_xlfn.SINGLE(A:A),'Customer Name'!A:A,Table14_3[[#All],[Title]])</f>
        <v>Ms</v>
      </c>
      <c r="C1028" s="32" t="str" cm="1">
        <f t="array" ref="C1028">_xlfn.XLOOKUP(_xlfn.SINGLE(A:A),'Customer Name'!A:A,Table14_3[[#All],[First Name]])</f>
        <v>Emma M</v>
      </c>
      <c r="D1028" s="32" t="str" cm="1">
        <f t="array" ref="D1028">_xlfn.XLOOKUP(_xlfn.SINGLE(A:A),'Customer Name'!A:A,Table14_3[[#All],[Last Name]])</f>
        <v>Astrike-Davis</v>
      </c>
      <c r="E1028" s="32">
        <f>_xlfn.XLOOKUP(A:A,'Medical Examination'!A:A,'Medical Examination'!B:B)</f>
        <v>41.47</v>
      </c>
      <c r="F1028" s="32">
        <f>_xlfn.XLOOKUP(A:A,'Medical Examination'!A:A,'Medical Examination'!C:C)</f>
        <v>10.34</v>
      </c>
      <c r="G1028" s="33" t="str">
        <f>_xlfn.XLOOKUP(A:A,'Medical Examination'!A:A,'Medical Examination'!D:D)</f>
        <v>No</v>
      </c>
      <c r="H1028" s="33" t="str">
        <f>_xlfn.XLOOKUP(A:A,'Medical Examination'!A:A,'Medical Examination'!E:E)</f>
        <v>No</v>
      </c>
      <c r="I1028" s="33" t="str">
        <f>_xlfn.XLOOKUP(A:A,'Medical Examination'!A:A,'Medical Examination'!F:F)</f>
        <v>No</v>
      </c>
      <c r="J1028" s="33">
        <f>_xlfn.XLOOKUP(A:A,'Medical Examination'!A:A,'Medical Examination'!G:G)</f>
        <v>2</v>
      </c>
      <c r="K1028" s="33" t="str">
        <f>_xlfn.XLOOKUP(A:A,'Medical Examination'!A:A,'Medical Examination'!H:H)</f>
        <v>No</v>
      </c>
      <c r="L1028" s="32" t="str">
        <f>_xlfn.XLOOKUP(A:A,'Medical Examination'!A:A,'Medical Examination'!I:I)</f>
        <v>Obesity</v>
      </c>
      <c r="M1028" s="31" t="str">
        <f>_xlfn.XLOOKUP(A:A,'Medical Examination'!A:A,'Medical Examination'!J:J)</f>
        <v>Diabetic</v>
      </c>
      <c r="N1028" s="34">
        <f>_xlfn.XLOOKUP(Healthcare!A:A,Table4_2[Customer ID],Table4_2[Date of Birth])</f>
        <v>26958</v>
      </c>
      <c r="O1028" s="35">
        <f>_xlfn.XLOOKUP(A:A,Table4_2[Customer ID],Table4_2[Charges])</f>
        <v>10977.21</v>
      </c>
      <c r="P1028" s="33" t="str">
        <f>_xlfn.XLOOKUP(A:A,Table4_2[Customer ID],Table4_2[Hospital tier])</f>
        <v>tier - 3</v>
      </c>
      <c r="Q1028" s="33" t="str">
        <f>_xlfn.XLOOKUP(A:A,'Hospital details'!A:A,'Hospital details'!F:F)</f>
        <v>tier - 1</v>
      </c>
      <c r="R1028" s="33" t="str">
        <f>_xlfn.XLOOKUP(Healthcare!A:A,'Hospital details'!A:A,'Hospital details'!G:G)</f>
        <v>R1013</v>
      </c>
      <c r="S1028" s="36">
        <f>_xlfn.XLOOKUP(A:A,'Hospital details'!A:A,'Hospital details'!H:H)</f>
        <v>49</v>
      </c>
      <c r="T1028" s="8"/>
    </row>
    <row r="1029" spans="1:20" ht="18" x14ac:dyDescent="0.35">
      <c r="A1029" s="37" t="s">
        <v>1033</v>
      </c>
      <c r="B1029" s="31" t="str" cm="1">
        <f t="array" ref="B1029">_xlfn.XLOOKUP(_xlfn.SINGLE(A:A),'Customer Name'!A:A,Table14_3[[#All],[Title]])</f>
        <v>Mr</v>
      </c>
      <c r="C1029" s="32" t="str" cm="1">
        <f t="array" ref="C1029">_xlfn.XLOOKUP(_xlfn.SINGLE(A:A),'Customer Name'!A:A,Table14_3[[#All],[First Name]])</f>
        <v>Tim</v>
      </c>
      <c r="D1029" s="32" t="str" cm="1">
        <f t="array" ref="D1029">_xlfn.XLOOKUP(_xlfn.SINGLE(A:A),'Customer Name'!A:A,Table14_3[[#All],[Last Name]])</f>
        <v>Harder</v>
      </c>
      <c r="E1029" s="32">
        <f>_xlfn.XLOOKUP(A:A,'Medical Examination'!A:A,'Medical Examination'!B:B)</f>
        <v>33.725000000000001</v>
      </c>
      <c r="F1029" s="32">
        <f>_xlfn.XLOOKUP(A:A,'Medical Examination'!A:A,'Medical Examination'!C:C)</f>
        <v>5.51</v>
      </c>
      <c r="G1029" s="33" t="str">
        <f>_xlfn.XLOOKUP(A:A,'Medical Examination'!A:A,'Medical Examination'!D:D)</f>
        <v>yes</v>
      </c>
      <c r="H1029" s="33" t="str">
        <f>_xlfn.XLOOKUP(A:A,'Medical Examination'!A:A,'Medical Examination'!E:E)</f>
        <v>No</v>
      </c>
      <c r="I1029" s="33" t="str">
        <f>_xlfn.XLOOKUP(A:A,'Medical Examination'!A:A,'Medical Examination'!F:F)</f>
        <v>No</v>
      </c>
      <c r="J1029" s="33">
        <f>_xlfn.XLOOKUP(A:A,'Medical Examination'!A:A,'Medical Examination'!G:G)</f>
        <v>2</v>
      </c>
      <c r="K1029" s="33" t="str">
        <f>_xlfn.XLOOKUP(A:A,'Medical Examination'!A:A,'Medical Examination'!H:H)</f>
        <v>No</v>
      </c>
      <c r="L1029" s="32" t="str">
        <f>_xlfn.XLOOKUP(A:A,'Medical Examination'!A:A,'Medical Examination'!I:I)</f>
        <v>Obesity</v>
      </c>
      <c r="M1029" s="31" t="str">
        <f>_xlfn.XLOOKUP(A:A,'Medical Examination'!A:A,'Medical Examination'!J:J)</f>
        <v>Normal</v>
      </c>
      <c r="N1029" s="34">
        <f>_xlfn.XLOOKUP(Healthcare!A:A,Table4_2[Customer ID],Table4_2[Date of Birth])</f>
        <v>24297</v>
      </c>
      <c r="O1029" s="35">
        <f>_xlfn.XLOOKUP(A:A,Table4_2[Customer ID],Table4_2[Charges])</f>
        <v>10976.25</v>
      </c>
      <c r="P1029" s="33" t="str">
        <f>_xlfn.XLOOKUP(A:A,Table4_2[Customer ID],Table4_2[Hospital tier])</f>
        <v>tier - 3</v>
      </c>
      <c r="Q1029" s="33" t="str">
        <f>_xlfn.XLOOKUP(A:A,'Hospital details'!A:A,'Hospital details'!F:F)</f>
        <v>tier - 2</v>
      </c>
      <c r="R1029" s="33" t="str">
        <f>_xlfn.XLOOKUP(Healthcare!A:A,'Hospital details'!A:A,'Hospital details'!G:G)</f>
        <v>R1012</v>
      </c>
      <c r="S1029" s="36">
        <f>_xlfn.XLOOKUP(A:A,'Hospital details'!A:A,'Hospital details'!H:H)</f>
        <v>56</v>
      </c>
      <c r="T1029" s="8"/>
    </row>
    <row r="1030" spans="1:20" ht="18" x14ac:dyDescent="0.35">
      <c r="A1030" s="37" t="s">
        <v>1034</v>
      </c>
      <c r="B1030" s="31" t="str" cm="1">
        <f t="array" ref="B1030">_xlfn.XLOOKUP(_xlfn.SINGLE(A:A),'Customer Name'!A:A,Table14_3[[#All],[Title]])</f>
        <v>Mr</v>
      </c>
      <c r="C1030" s="32" t="str" cm="1">
        <f t="array" ref="C1030">_xlfn.XLOOKUP(_xlfn.SINGLE(A:A),'Customer Name'!A:A,Table14_3[[#All],[First Name]])</f>
        <v>Patrick</v>
      </c>
      <c r="D1030" s="32" t="str" cm="1">
        <f t="array" ref="D1030">_xlfn.XLOOKUP(_xlfn.SINGLE(A:A),'Customer Name'!A:A,Table14_3[[#All],[Last Name]])</f>
        <v>Bell</v>
      </c>
      <c r="E1030" s="32">
        <f>_xlfn.XLOOKUP(A:A,'Medical Examination'!A:A,'Medical Examination'!B:B)</f>
        <v>28.1</v>
      </c>
      <c r="F1030" s="32">
        <f>_xlfn.XLOOKUP(A:A,'Medical Examination'!A:A,'Medical Examination'!C:C)</f>
        <v>11.2</v>
      </c>
      <c r="G1030" s="33" t="str">
        <f>_xlfn.XLOOKUP(A:A,'Medical Examination'!A:A,'Medical Examination'!D:D)</f>
        <v>No</v>
      </c>
      <c r="H1030" s="33" t="str">
        <f>_xlfn.XLOOKUP(A:A,'Medical Examination'!A:A,'Medical Examination'!E:E)</f>
        <v>No</v>
      </c>
      <c r="I1030" s="33" t="str">
        <f>_xlfn.XLOOKUP(A:A,'Medical Examination'!A:A,'Medical Examination'!F:F)</f>
        <v>No</v>
      </c>
      <c r="J1030" s="33">
        <f>_xlfn.XLOOKUP(A:A,'Medical Examination'!A:A,'Medical Examination'!G:G)</f>
        <v>0</v>
      </c>
      <c r="K1030" s="33" t="str">
        <f>_xlfn.XLOOKUP(A:A,'Medical Examination'!A:A,'Medical Examination'!H:H)</f>
        <v>No</v>
      </c>
      <c r="L1030" s="32" t="str">
        <f>_xlfn.XLOOKUP(A:A,'Medical Examination'!A:A,'Medical Examination'!I:I)</f>
        <v>Overweight</v>
      </c>
      <c r="M1030" s="31" t="str">
        <f>_xlfn.XLOOKUP(A:A,'Medical Examination'!A:A,'Medical Examination'!J:J)</f>
        <v>Diabetic</v>
      </c>
      <c r="N1030" s="34">
        <f>_xlfn.XLOOKUP(Healthcare!A:A,Table4_2[Customer ID],Table4_2[Date of Birth])</f>
        <v>23912</v>
      </c>
      <c r="O1030" s="35">
        <f>_xlfn.XLOOKUP(A:A,Table4_2[Customer ID],Table4_2[Charges])</f>
        <v>10965.45</v>
      </c>
      <c r="P1030" s="33" t="str">
        <f>_xlfn.XLOOKUP(A:A,Table4_2[Customer ID],Table4_2[Hospital tier])</f>
        <v>tier - 3</v>
      </c>
      <c r="Q1030" s="33" t="str">
        <f>_xlfn.XLOOKUP(A:A,'Hospital details'!A:A,'Hospital details'!F:F)</f>
        <v>tier - 2</v>
      </c>
      <c r="R1030" s="33" t="str">
        <f>_xlfn.XLOOKUP(Healthcare!A:A,'Hospital details'!A:A,'Hospital details'!G:G)</f>
        <v>R1011</v>
      </c>
      <c r="S1030" s="36">
        <f>_xlfn.XLOOKUP(A:A,'Hospital details'!A:A,'Hospital details'!H:H)</f>
        <v>57</v>
      </c>
      <c r="T1030" s="8"/>
    </row>
    <row r="1031" spans="1:20" ht="18" x14ac:dyDescent="0.35">
      <c r="A1031" s="37" t="s">
        <v>1035</v>
      </c>
      <c r="B1031" s="31" t="str" cm="1">
        <f t="array" ref="B1031">_xlfn.XLOOKUP(_xlfn.SINGLE(A:A),'Customer Name'!A:A,Table14_3[[#All],[Title]])</f>
        <v>Ms</v>
      </c>
      <c r="C1031" s="32" t="str" cm="1">
        <f t="array" ref="C1031">_xlfn.XLOOKUP(_xlfn.SINGLE(A:A),'Customer Name'!A:A,Table14_3[[#All],[First Name]])</f>
        <v>Bridget K</v>
      </c>
      <c r="D1031" s="32" t="str" cm="1">
        <f t="array" ref="D1031">_xlfn.XLOOKUP(_xlfn.SINGLE(A:A),'Customer Name'!A:A,Table14_3[[#All],[Last Name]])</f>
        <v>Dawes</v>
      </c>
      <c r="E1031" s="32">
        <f>_xlfn.XLOOKUP(A:A,'Medical Examination'!A:A,'Medical Examination'!B:B)</f>
        <v>37.43</v>
      </c>
      <c r="F1031" s="32">
        <f>_xlfn.XLOOKUP(A:A,'Medical Examination'!A:A,'Medical Examination'!C:C)</f>
        <v>4.3499999999999996</v>
      </c>
      <c r="G1031" s="33" t="str">
        <f>_xlfn.XLOOKUP(A:A,'Medical Examination'!A:A,'Medical Examination'!D:D)</f>
        <v>yes</v>
      </c>
      <c r="H1031" s="33" t="str">
        <f>_xlfn.XLOOKUP(A:A,'Medical Examination'!A:A,'Medical Examination'!E:E)</f>
        <v>No</v>
      </c>
      <c r="I1031" s="33" t="str">
        <f>_xlfn.XLOOKUP(A:A,'Medical Examination'!A:A,'Medical Examination'!F:F)</f>
        <v>Yes</v>
      </c>
      <c r="J1031" s="33">
        <f>_xlfn.XLOOKUP(A:A,'Medical Examination'!A:A,'Medical Examination'!G:G)</f>
        <v>1</v>
      </c>
      <c r="K1031" s="33" t="str">
        <f>_xlfn.XLOOKUP(A:A,'Medical Examination'!A:A,'Medical Examination'!H:H)</f>
        <v>No</v>
      </c>
      <c r="L1031" s="32" t="str">
        <f>_xlfn.XLOOKUP(A:A,'Medical Examination'!A:A,'Medical Examination'!I:I)</f>
        <v>Obesity</v>
      </c>
      <c r="M1031" s="31" t="str">
        <f>_xlfn.XLOOKUP(A:A,'Medical Examination'!A:A,'Medical Examination'!J:J)</f>
        <v>Normal</v>
      </c>
      <c r="N1031" s="34">
        <f>_xlfn.XLOOKUP(Healthcare!A:A,Table4_2[Customer ID],Table4_2[Date of Birth])</f>
        <v>25429</v>
      </c>
      <c r="O1031" s="35">
        <f>_xlfn.XLOOKUP(A:A,Table4_2[Customer ID],Table4_2[Charges])</f>
        <v>10959.69</v>
      </c>
      <c r="P1031" s="33" t="str">
        <f>_xlfn.XLOOKUP(A:A,Table4_2[Customer ID],Table4_2[Hospital tier])</f>
        <v>tier - 3</v>
      </c>
      <c r="Q1031" s="33" t="str">
        <f>_xlfn.XLOOKUP(A:A,'Hospital details'!A:A,'Hospital details'!F:F)</f>
        <v>tier - 3</v>
      </c>
      <c r="R1031" s="33" t="str">
        <f>_xlfn.XLOOKUP(Healthcare!A:A,'Hospital details'!A:A,'Hospital details'!G:G)</f>
        <v>R1012</v>
      </c>
      <c r="S1031" s="36">
        <f>_xlfn.XLOOKUP(A:A,'Hospital details'!A:A,'Hospital details'!H:H)</f>
        <v>53</v>
      </c>
      <c r="T1031" s="8"/>
    </row>
    <row r="1032" spans="1:20" ht="18" x14ac:dyDescent="0.35">
      <c r="A1032" s="37" t="s">
        <v>1036</v>
      </c>
      <c r="B1032" s="31" t="str" cm="1">
        <f t="array" ref="B1032">_xlfn.XLOOKUP(_xlfn.SINGLE(A:A),'Customer Name'!A:A,Table14_3[[#All],[Title]])</f>
        <v>Mr</v>
      </c>
      <c r="C1032" s="32" t="str" cm="1">
        <f t="array" ref="C1032">_xlfn.XLOOKUP(_xlfn.SINGLE(A:A),'Customer Name'!A:A,Table14_3[[#All],[First Name]])</f>
        <v>Gabriel</v>
      </c>
      <c r="D1032" s="32" t="str" cm="1">
        <f t="array" ref="D1032">_xlfn.XLOOKUP(_xlfn.SINGLE(A:A),'Customer Name'!A:A,Table14_3[[#All],[Last Name]])</f>
        <v>Larios</v>
      </c>
      <c r="E1032" s="32">
        <f>_xlfn.XLOOKUP(A:A,'Medical Examination'!A:A,'Medical Examination'!B:B)</f>
        <v>23.7</v>
      </c>
      <c r="F1032" s="32">
        <f>_xlfn.XLOOKUP(A:A,'Medical Examination'!A:A,'Medical Examination'!C:C)</f>
        <v>10.45</v>
      </c>
      <c r="G1032" s="33" t="str">
        <f>_xlfn.XLOOKUP(A:A,'Medical Examination'!A:A,'Medical Examination'!D:D)</f>
        <v>No</v>
      </c>
      <c r="H1032" s="33" t="str">
        <f>_xlfn.XLOOKUP(A:A,'Medical Examination'!A:A,'Medical Examination'!E:E)</f>
        <v>No</v>
      </c>
      <c r="I1032" s="33" t="str">
        <f>_xlfn.XLOOKUP(A:A,'Medical Examination'!A:A,'Medical Examination'!F:F)</f>
        <v>No</v>
      </c>
      <c r="J1032" s="33">
        <f>_xlfn.XLOOKUP(A:A,'Medical Examination'!A:A,'Medical Examination'!G:G)</f>
        <v>0</v>
      </c>
      <c r="K1032" s="33" t="str">
        <f>_xlfn.XLOOKUP(A:A,'Medical Examination'!A:A,'Medical Examination'!H:H)</f>
        <v>No</v>
      </c>
      <c r="L1032" s="32" t="str">
        <f>_xlfn.XLOOKUP(A:A,'Medical Examination'!A:A,'Medical Examination'!I:I)</f>
        <v>Normal Weight</v>
      </c>
      <c r="M1032" s="31" t="str">
        <f>_xlfn.XLOOKUP(A:A,'Medical Examination'!A:A,'Medical Examination'!J:J)</f>
        <v>Diabetic</v>
      </c>
      <c r="N1032" s="34">
        <f>_xlfn.XLOOKUP(Healthcare!A:A,Table4_2[Customer ID],Table4_2[Date of Birth])</f>
        <v>24080</v>
      </c>
      <c r="O1032" s="35">
        <f>_xlfn.XLOOKUP(A:A,Table4_2[Customer ID],Table4_2[Charges])</f>
        <v>10959.33</v>
      </c>
      <c r="P1032" s="33" t="str">
        <f>_xlfn.XLOOKUP(A:A,Table4_2[Customer ID],Table4_2[Hospital tier])</f>
        <v>tier - 3</v>
      </c>
      <c r="Q1032" s="33" t="str">
        <f>_xlfn.XLOOKUP(A:A,'Hospital details'!A:A,'Hospital details'!F:F)</f>
        <v>tier - 3</v>
      </c>
      <c r="R1032" s="33" t="str">
        <f>_xlfn.XLOOKUP(Healthcare!A:A,'Hospital details'!A:A,'Hospital details'!G:G)</f>
        <v>R1011</v>
      </c>
      <c r="S1032" s="36">
        <f>_xlfn.XLOOKUP(A:A,'Hospital details'!A:A,'Hospital details'!H:H)</f>
        <v>57</v>
      </c>
      <c r="T1032" s="8"/>
    </row>
    <row r="1033" spans="1:20" ht="18" x14ac:dyDescent="0.35">
      <c r="A1033" s="37" t="s">
        <v>1037</v>
      </c>
      <c r="B1033" s="31" t="str" cm="1">
        <f t="array" ref="B1033">_xlfn.XLOOKUP(_xlfn.SINGLE(A:A),'Customer Name'!A:A,Table14_3[[#All],[Title]])</f>
        <v>Mr</v>
      </c>
      <c r="C1033" s="32" t="str" cm="1">
        <f t="array" ref="C1033">_xlfn.XLOOKUP(_xlfn.SINGLE(A:A),'Customer Name'!A:A,Table14_3[[#All],[First Name]])</f>
        <v>Natasha</v>
      </c>
      <c r="D1033" s="32" t="str" cm="1">
        <f t="array" ref="D1033">_xlfn.XLOOKUP(_xlfn.SINGLE(A:A),'Customer Name'!A:A,Table14_3[[#All],[Last Name]])</f>
        <v>Yaremczuk</v>
      </c>
      <c r="E1033" s="32">
        <f>_xlfn.XLOOKUP(A:A,'Medical Examination'!A:A,'Medical Examination'!B:B)</f>
        <v>24.795000000000002</v>
      </c>
      <c r="F1033" s="32">
        <f>_xlfn.XLOOKUP(A:A,'Medical Examination'!A:A,'Medical Examination'!C:C)</f>
        <v>4.07</v>
      </c>
      <c r="G1033" s="33" t="str">
        <f>_xlfn.XLOOKUP(A:A,'Medical Examination'!A:A,'Medical Examination'!D:D)</f>
        <v>yes</v>
      </c>
      <c r="H1033" s="33" t="str">
        <f>_xlfn.XLOOKUP(A:A,'Medical Examination'!A:A,'Medical Examination'!E:E)</f>
        <v>No</v>
      </c>
      <c r="I1033" s="33" t="str">
        <f>_xlfn.XLOOKUP(A:A,'Medical Examination'!A:A,'Medical Examination'!F:F)</f>
        <v>Yes</v>
      </c>
      <c r="J1033" s="33">
        <f>_xlfn.XLOOKUP(A:A,'Medical Examination'!A:A,'Medical Examination'!G:G)</f>
        <v>1</v>
      </c>
      <c r="K1033" s="33" t="str">
        <f>_xlfn.XLOOKUP(A:A,'Medical Examination'!A:A,'Medical Examination'!H:H)</f>
        <v>No</v>
      </c>
      <c r="L1033" s="32" t="str">
        <f>_xlfn.XLOOKUP(A:A,'Medical Examination'!A:A,'Medical Examination'!I:I)</f>
        <v>Normal Weight</v>
      </c>
      <c r="M1033" s="31" t="str">
        <f>_xlfn.XLOOKUP(A:A,'Medical Examination'!A:A,'Medical Examination'!J:J)</f>
        <v>Normal</v>
      </c>
      <c r="N1033" s="34">
        <f>_xlfn.XLOOKUP(Healthcare!A:A,Table4_2[Customer ID],Table4_2[Date of Birth])</f>
        <v>25517</v>
      </c>
      <c r="O1033" s="35">
        <f>_xlfn.XLOOKUP(A:A,Table4_2[Customer ID],Table4_2[Charges])</f>
        <v>10942.13</v>
      </c>
      <c r="P1033" s="33" t="str">
        <f>_xlfn.XLOOKUP(A:A,Table4_2[Customer ID],Table4_2[Hospital tier])</f>
        <v>tier - 3</v>
      </c>
      <c r="Q1033" s="33" t="str">
        <f>_xlfn.XLOOKUP(A:A,'Hospital details'!A:A,'Hospital details'!F:F)</f>
        <v>tier - 3</v>
      </c>
      <c r="R1033" s="33" t="str">
        <f>_xlfn.XLOOKUP(Healthcare!A:A,'Hospital details'!A:A,'Hospital details'!G:G)</f>
        <v>R1012</v>
      </c>
      <c r="S1033" s="36">
        <f>_xlfn.XLOOKUP(A:A,'Hospital details'!A:A,'Hospital details'!H:H)</f>
        <v>53</v>
      </c>
      <c r="T1033" s="8"/>
    </row>
    <row r="1034" spans="1:20" ht="18" x14ac:dyDescent="0.35">
      <c r="A1034" s="37" t="s">
        <v>1038</v>
      </c>
      <c r="B1034" s="31" t="str" cm="1">
        <f t="array" ref="B1034">_xlfn.XLOOKUP(_xlfn.SINGLE(A:A),'Customer Name'!A:A,Table14_3[[#All],[Title]])</f>
        <v>Ms</v>
      </c>
      <c r="C1034" s="32" t="str" cm="1">
        <f t="array" ref="C1034">_xlfn.XLOOKUP(_xlfn.SINGLE(A:A),'Customer Name'!A:A,Table14_3[[#All],[First Name]])</f>
        <v>Abby A</v>
      </c>
      <c r="D1034" s="32" t="str" cm="1">
        <f t="array" ref="D1034">_xlfn.XLOOKUP(_xlfn.SINGLE(A:A),'Customer Name'!A:A,Table14_3[[#All],[Last Name]])</f>
        <v>Knight</v>
      </c>
      <c r="E1034" s="32">
        <f>_xlfn.XLOOKUP(A:A,'Medical Examination'!A:A,'Medical Examination'!B:B)</f>
        <v>31.9</v>
      </c>
      <c r="F1034" s="32">
        <f>_xlfn.XLOOKUP(A:A,'Medical Examination'!A:A,'Medical Examination'!C:C)</f>
        <v>8.34</v>
      </c>
      <c r="G1034" s="33" t="str">
        <f>_xlfn.XLOOKUP(A:A,'Medical Examination'!A:A,'Medical Examination'!D:D)</f>
        <v>No</v>
      </c>
      <c r="H1034" s="33" t="str">
        <f>_xlfn.XLOOKUP(A:A,'Medical Examination'!A:A,'Medical Examination'!E:E)</f>
        <v>No</v>
      </c>
      <c r="I1034" s="33" t="str">
        <f>_xlfn.XLOOKUP(A:A,'Medical Examination'!A:A,'Medical Examination'!F:F)</f>
        <v>No</v>
      </c>
      <c r="J1034" s="33">
        <f>_xlfn.XLOOKUP(A:A,'Medical Examination'!A:A,'Medical Examination'!G:G)</f>
        <v>0</v>
      </c>
      <c r="K1034" s="33" t="str">
        <f>_xlfn.XLOOKUP(A:A,'Medical Examination'!A:A,'Medical Examination'!H:H)</f>
        <v>No</v>
      </c>
      <c r="L1034" s="32" t="str">
        <f>_xlfn.XLOOKUP(A:A,'Medical Examination'!A:A,'Medical Examination'!I:I)</f>
        <v>Obesity</v>
      </c>
      <c r="M1034" s="31" t="str">
        <f>_xlfn.XLOOKUP(A:A,'Medical Examination'!A:A,'Medical Examination'!J:J)</f>
        <v>Diabetic</v>
      </c>
      <c r="N1034" s="34">
        <f>_xlfn.XLOOKUP(Healthcare!A:A,Table4_2[Customer ID],Table4_2[Date of Birth])</f>
        <v>25154</v>
      </c>
      <c r="O1034" s="35">
        <f>_xlfn.XLOOKUP(A:A,Table4_2[Customer ID],Table4_2[Charges])</f>
        <v>10928.85</v>
      </c>
      <c r="P1034" s="33" t="str">
        <f>_xlfn.XLOOKUP(A:A,Table4_2[Customer ID],Table4_2[Hospital tier])</f>
        <v>tier - 3</v>
      </c>
      <c r="Q1034" s="33" t="str">
        <f>_xlfn.XLOOKUP(A:A,'Hospital details'!A:A,'Hospital details'!F:F)</f>
        <v>tier - 3</v>
      </c>
      <c r="R1034" s="33" t="str">
        <f>_xlfn.XLOOKUP(Healthcare!A:A,'Hospital details'!A:A,'Hospital details'!G:G)</f>
        <v>R1013</v>
      </c>
      <c r="S1034" s="36">
        <f>_xlfn.XLOOKUP(A:A,'Hospital details'!A:A,'Hospital details'!H:H)</f>
        <v>54</v>
      </c>
      <c r="T1034" s="8"/>
    </row>
    <row r="1035" spans="1:20" ht="18" x14ac:dyDescent="0.35">
      <c r="A1035" s="37" t="s">
        <v>1039</v>
      </c>
      <c r="B1035" s="31" t="str" cm="1">
        <f t="array" ref="B1035">_xlfn.XLOOKUP(_xlfn.SINGLE(A:A),'Customer Name'!A:A,Table14_3[[#All],[Title]])</f>
        <v>Mr</v>
      </c>
      <c r="C1035" s="32" t="str" cm="1">
        <f t="array" ref="C1035">_xlfn.XLOOKUP(_xlfn.SINGLE(A:A),'Customer Name'!A:A,Table14_3[[#All],[First Name]])</f>
        <v>Michelle</v>
      </c>
      <c r="D1035" s="32" t="str" cm="1">
        <f t="array" ref="D1035">_xlfn.XLOOKUP(_xlfn.SINGLE(A:A),'Customer Name'!A:A,Table14_3[[#All],[Last Name]])</f>
        <v>Eversman</v>
      </c>
      <c r="E1035" s="32">
        <f>_xlfn.XLOOKUP(A:A,'Medical Examination'!A:A,'Medical Examination'!B:B)</f>
        <v>32.68</v>
      </c>
      <c r="F1035" s="32">
        <f>_xlfn.XLOOKUP(A:A,'Medical Examination'!A:A,'Medical Examination'!C:C)</f>
        <v>7.41</v>
      </c>
      <c r="G1035" s="33" t="str">
        <f>_xlfn.XLOOKUP(A:A,'Medical Examination'!A:A,'Medical Examination'!D:D)</f>
        <v>No</v>
      </c>
      <c r="H1035" s="33" t="str">
        <f>_xlfn.XLOOKUP(A:A,'Medical Examination'!A:A,'Medical Examination'!E:E)</f>
        <v>No</v>
      </c>
      <c r="I1035" s="33" t="str">
        <f>_xlfn.XLOOKUP(A:A,'Medical Examination'!A:A,'Medical Examination'!F:F)</f>
        <v>No</v>
      </c>
      <c r="J1035" s="33">
        <f>_xlfn.XLOOKUP(A:A,'Medical Examination'!A:A,'Medical Examination'!G:G)</f>
        <v>0</v>
      </c>
      <c r="K1035" s="33" t="str">
        <f>_xlfn.XLOOKUP(A:A,'Medical Examination'!A:A,'Medical Examination'!H:H)</f>
        <v>No</v>
      </c>
      <c r="L1035" s="32" t="str">
        <f>_xlfn.XLOOKUP(A:A,'Medical Examination'!A:A,'Medical Examination'!I:I)</f>
        <v>Obesity</v>
      </c>
      <c r="M1035" s="31" t="str">
        <f>_xlfn.XLOOKUP(A:A,'Medical Examination'!A:A,'Medical Examination'!J:J)</f>
        <v>Diabetic</v>
      </c>
      <c r="N1035" s="34">
        <f>_xlfn.XLOOKUP(Healthcare!A:A,Table4_2[Customer ID],Table4_2[Date of Birth])</f>
        <v>25155</v>
      </c>
      <c r="O1035" s="35">
        <f>_xlfn.XLOOKUP(A:A,Table4_2[Customer ID],Table4_2[Charges])</f>
        <v>10923.93</v>
      </c>
      <c r="P1035" s="33" t="str">
        <f>_xlfn.XLOOKUP(A:A,Table4_2[Customer ID],Table4_2[Hospital tier])</f>
        <v>tier - 3</v>
      </c>
      <c r="Q1035" s="33" t="str">
        <f>_xlfn.XLOOKUP(A:A,'Hospital details'!A:A,'Hospital details'!F:F)</f>
        <v>tier - 1</v>
      </c>
      <c r="R1035" s="33" t="str">
        <f>_xlfn.XLOOKUP(Healthcare!A:A,'Hospital details'!A:A,'Hospital details'!G:G)</f>
        <v>R1024</v>
      </c>
      <c r="S1035" s="36">
        <f>_xlfn.XLOOKUP(A:A,'Hospital details'!A:A,'Hospital details'!H:H)</f>
        <v>54</v>
      </c>
      <c r="T1035" s="8"/>
    </row>
    <row r="1036" spans="1:20" ht="18" x14ac:dyDescent="0.35">
      <c r="A1036" s="37" t="s">
        <v>1040</v>
      </c>
      <c r="B1036" s="31" t="str" cm="1">
        <f t="array" ref="B1036">_xlfn.XLOOKUP(_xlfn.SINGLE(A:A),'Customer Name'!A:A,Table14_3[[#All],[Title]])</f>
        <v>Mr</v>
      </c>
      <c r="C1036" s="32" t="str" cm="1">
        <f t="array" ref="C1036">_xlfn.XLOOKUP(_xlfn.SINGLE(A:A),'Customer Name'!A:A,Table14_3[[#All],[First Name]])</f>
        <v>Mckendree</v>
      </c>
      <c r="D1036" s="32" t="str" cm="1">
        <f t="array" ref="D1036">_xlfn.XLOOKUP(_xlfn.SINGLE(A:A),'Customer Name'!A:A,Table14_3[[#All],[Last Name]])</f>
        <v>Hickory</v>
      </c>
      <c r="E1036" s="32">
        <f>_xlfn.XLOOKUP(A:A,'Medical Examination'!A:A,'Medical Examination'!B:B)</f>
        <v>47.13</v>
      </c>
      <c r="F1036" s="32">
        <f>_xlfn.XLOOKUP(A:A,'Medical Examination'!A:A,'Medical Examination'!C:C)</f>
        <v>4.3099999999999996</v>
      </c>
      <c r="G1036" s="33" t="str">
        <f>_xlfn.XLOOKUP(A:A,'Medical Examination'!A:A,'Medical Examination'!D:D)</f>
        <v>No</v>
      </c>
      <c r="H1036" s="33" t="str">
        <f>_xlfn.XLOOKUP(A:A,'Medical Examination'!A:A,'Medical Examination'!E:E)</f>
        <v>No</v>
      </c>
      <c r="I1036" s="33" t="str">
        <f>_xlfn.XLOOKUP(A:A,'Medical Examination'!A:A,'Medical Examination'!F:F)</f>
        <v>No</v>
      </c>
      <c r="J1036" s="33">
        <f>_xlfn.XLOOKUP(A:A,'Medical Examination'!A:A,'Medical Examination'!G:G)</f>
        <v>0</v>
      </c>
      <c r="K1036" s="33" t="str">
        <f>_xlfn.XLOOKUP(A:A,'Medical Examination'!A:A,'Medical Examination'!H:H)</f>
        <v>No</v>
      </c>
      <c r="L1036" s="32" t="str">
        <f>_xlfn.XLOOKUP(A:A,'Medical Examination'!A:A,'Medical Examination'!I:I)</f>
        <v>Obesity</v>
      </c>
      <c r="M1036" s="31" t="str">
        <f>_xlfn.XLOOKUP(A:A,'Medical Examination'!A:A,'Medical Examination'!J:J)</f>
        <v>Normal</v>
      </c>
      <c r="N1036" s="34">
        <f>_xlfn.XLOOKUP(Healthcare!A:A,Table4_2[Customer ID],Table4_2[Date of Birth])</f>
        <v>34583</v>
      </c>
      <c r="O1036" s="35">
        <f>_xlfn.XLOOKUP(A:A,Table4_2[Customer ID],Table4_2[Charges])</f>
        <v>10886.66</v>
      </c>
      <c r="P1036" s="33" t="str">
        <f>_xlfn.XLOOKUP(A:A,Table4_2[Customer ID],Table4_2[Hospital tier])</f>
        <v>tier - 3</v>
      </c>
      <c r="Q1036" s="33" t="str">
        <f>_xlfn.XLOOKUP(A:A,'Hospital details'!A:A,'Hospital details'!F:F)</f>
        <v>tier - 3</v>
      </c>
      <c r="R1036" s="33" t="str">
        <f>_xlfn.XLOOKUP(Healthcare!A:A,'Hospital details'!A:A,'Hospital details'!G:G)</f>
        <v>R1012</v>
      </c>
      <c r="S1036" s="36">
        <f>_xlfn.XLOOKUP(A:A,'Hospital details'!A:A,'Hospital details'!H:H)</f>
        <v>28</v>
      </c>
      <c r="T1036" s="8"/>
    </row>
    <row r="1037" spans="1:20" ht="18" x14ac:dyDescent="0.35">
      <c r="A1037" s="37" t="s">
        <v>1041</v>
      </c>
      <c r="B1037" s="31" t="str" cm="1">
        <f t="array" ref="B1037">_xlfn.XLOOKUP(_xlfn.SINGLE(A:A),'Customer Name'!A:A,Table14_3[[#All],[Title]])</f>
        <v>Ms</v>
      </c>
      <c r="C1037" s="32" t="str" cm="1">
        <f t="array" ref="C1037">_xlfn.XLOOKUP(_xlfn.SINGLE(A:A),'Customer Name'!A:A,Table14_3[[#All],[First Name]])</f>
        <v>Tara</v>
      </c>
      <c r="D1037" s="32" t="str" cm="1">
        <f t="array" ref="D1037">_xlfn.XLOOKUP(_xlfn.SINGLE(A:A),'Customer Name'!A:A,Table14_3[[#All],[Last Name]])</f>
        <v>Mooney</v>
      </c>
      <c r="E1037" s="32">
        <f>_xlfn.XLOOKUP(A:A,'Medical Examination'!A:A,'Medical Examination'!B:B)</f>
        <v>36.67</v>
      </c>
      <c r="F1037" s="32">
        <f>_xlfn.XLOOKUP(A:A,'Medical Examination'!A:A,'Medical Examination'!C:C)</f>
        <v>10.83</v>
      </c>
      <c r="G1037" s="33" t="str">
        <f>_xlfn.XLOOKUP(A:A,'Medical Examination'!A:A,'Medical Examination'!D:D)</f>
        <v>No</v>
      </c>
      <c r="H1037" s="33" t="str">
        <f>_xlfn.XLOOKUP(A:A,'Medical Examination'!A:A,'Medical Examination'!E:E)</f>
        <v>No</v>
      </c>
      <c r="I1037" s="33" t="str">
        <f>_xlfn.XLOOKUP(A:A,'Medical Examination'!A:A,'Medical Examination'!F:F)</f>
        <v>No</v>
      </c>
      <c r="J1037" s="33">
        <f>_xlfn.XLOOKUP(A:A,'Medical Examination'!A:A,'Medical Examination'!G:G)</f>
        <v>0</v>
      </c>
      <c r="K1037" s="33" t="str">
        <f>_xlfn.XLOOKUP(A:A,'Medical Examination'!A:A,'Medical Examination'!H:H)</f>
        <v>No</v>
      </c>
      <c r="L1037" s="32" t="str">
        <f>_xlfn.XLOOKUP(A:A,'Medical Examination'!A:A,'Medical Examination'!I:I)</f>
        <v>Obesity</v>
      </c>
      <c r="M1037" s="31" t="str">
        <f>_xlfn.XLOOKUP(A:A,'Medical Examination'!A:A,'Medical Examination'!J:J)</f>
        <v>Diabetic</v>
      </c>
      <c r="N1037" s="34">
        <f>_xlfn.XLOOKUP(Healthcare!A:A,Table4_2[Customer ID],Table4_2[Date of Birth])</f>
        <v>26287</v>
      </c>
      <c r="O1037" s="35">
        <f>_xlfn.XLOOKUP(A:A,Table4_2[Customer ID],Table4_2[Charges])</f>
        <v>10848.13</v>
      </c>
      <c r="P1037" s="33" t="str">
        <f>_xlfn.XLOOKUP(A:A,Table4_2[Customer ID],Table4_2[Hospital tier])</f>
        <v>tier - 3</v>
      </c>
      <c r="Q1037" s="33" t="str">
        <f>_xlfn.XLOOKUP(A:A,'Hospital details'!A:A,'Hospital details'!F:F)</f>
        <v>tier - 3</v>
      </c>
      <c r="R1037" s="33" t="str">
        <f>_xlfn.XLOOKUP(Healthcare!A:A,'Hospital details'!A:A,'Hospital details'!G:G)</f>
        <v>R1012</v>
      </c>
      <c r="S1037" s="36">
        <f>_xlfn.XLOOKUP(A:A,'Hospital details'!A:A,'Hospital details'!H:H)</f>
        <v>51</v>
      </c>
      <c r="T1037" s="8"/>
    </row>
    <row r="1038" spans="1:20" ht="18" x14ac:dyDescent="0.35">
      <c r="A1038" s="37" t="s">
        <v>1042</v>
      </c>
      <c r="B1038" s="31" t="str" cm="1">
        <f t="array" ref="B1038">_xlfn.XLOOKUP(_xlfn.SINGLE(A:A),'Customer Name'!A:A,Table14_3[[#All],[Title]])</f>
        <v>Mr</v>
      </c>
      <c r="C1038" s="32" t="str" cm="1">
        <f t="array" ref="C1038">_xlfn.XLOOKUP(_xlfn.SINGLE(A:A),'Customer Name'!A:A,Table14_3[[#All],[First Name]])</f>
        <v>Daniel</v>
      </c>
      <c r="D1038" s="32" t="str" cm="1">
        <f t="array" ref="D1038">_xlfn.XLOOKUP(_xlfn.SINGLE(A:A),'Customer Name'!A:A,Table14_3[[#All],[Last Name]])</f>
        <v>Craighead</v>
      </c>
      <c r="E1038" s="32">
        <f>_xlfn.XLOOKUP(A:A,'Medical Examination'!A:A,'Medical Examination'!B:B)</f>
        <v>33.630000000000003</v>
      </c>
      <c r="F1038" s="32">
        <f>_xlfn.XLOOKUP(A:A,'Medical Examination'!A:A,'Medical Examination'!C:C)</f>
        <v>11.31</v>
      </c>
      <c r="G1038" s="33" t="str">
        <f>_xlfn.XLOOKUP(A:A,'Medical Examination'!A:A,'Medical Examination'!D:D)</f>
        <v>No</v>
      </c>
      <c r="H1038" s="33" t="str">
        <f>_xlfn.XLOOKUP(A:A,'Medical Examination'!A:A,'Medical Examination'!E:E)</f>
        <v>No</v>
      </c>
      <c r="I1038" s="33" t="str">
        <f>_xlfn.XLOOKUP(A:A,'Medical Examination'!A:A,'Medical Examination'!F:F)</f>
        <v>No</v>
      </c>
      <c r="J1038" s="33">
        <f>_xlfn.XLOOKUP(A:A,'Medical Examination'!A:A,'Medical Examination'!G:G)</f>
        <v>0</v>
      </c>
      <c r="K1038" s="33" t="str">
        <f>_xlfn.XLOOKUP(A:A,'Medical Examination'!A:A,'Medical Examination'!H:H)</f>
        <v>No</v>
      </c>
      <c r="L1038" s="32" t="str">
        <f>_xlfn.XLOOKUP(A:A,'Medical Examination'!A:A,'Medical Examination'!I:I)</f>
        <v>Obesity</v>
      </c>
      <c r="M1038" s="31" t="str">
        <f>_xlfn.XLOOKUP(A:A,'Medical Examination'!A:A,'Medical Examination'!J:J)</f>
        <v>Diabetic</v>
      </c>
      <c r="N1038" s="34">
        <f>_xlfn.XLOOKUP(Healthcare!A:A,Table4_2[Customer ID],Table4_2[Date of Birth])</f>
        <v>25047</v>
      </c>
      <c r="O1038" s="35">
        <f>_xlfn.XLOOKUP(A:A,Table4_2[Customer ID],Table4_2[Charges])</f>
        <v>10825.25</v>
      </c>
      <c r="P1038" s="33" t="str">
        <f>_xlfn.XLOOKUP(A:A,Table4_2[Customer ID],Table4_2[Hospital tier])</f>
        <v>tier - 3</v>
      </c>
      <c r="Q1038" s="33" t="str">
        <f>_xlfn.XLOOKUP(A:A,'Hospital details'!A:A,'Hospital details'!F:F)</f>
        <v>tier - 3</v>
      </c>
      <c r="R1038" s="33" t="str">
        <f>_xlfn.XLOOKUP(Healthcare!A:A,'Hospital details'!A:A,'Hospital details'!G:G)</f>
        <v>R1012</v>
      </c>
      <c r="S1038" s="36">
        <f>_xlfn.XLOOKUP(A:A,'Hospital details'!A:A,'Hospital details'!H:H)</f>
        <v>54</v>
      </c>
      <c r="T1038" s="8"/>
    </row>
    <row r="1039" spans="1:20" ht="18" x14ac:dyDescent="0.35">
      <c r="A1039" s="37" t="s">
        <v>1043</v>
      </c>
      <c r="B1039" s="31" t="str" cm="1">
        <f t="array" ref="B1039">_xlfn.XLOOKUP(_xlfn.SINGLE(A:A),'Customer Name'!A:A,Table14_3[[#All],[Title]])</f>
        <v>Ms</v>
      </c>
      <c r="C1039" s="32" t="str" cm="1">
        <f t="array" ref="C1039">_xlfn.XLOOKUP(_xlfn.SINGLE(A:A),'Customer Name'!A:A,Table14_3[[#All],[First Name]])</f>
        <v>Joshua P</v>
      </c>
      <c r="D1039" s="32" t="str" cm="1">
        <f t="array" ref="D1039">_xlfn.XLOOKUP(_xlfn.SINGLE(A:A),'Customer Name'!A:A,Table14_3[[#All],[Last Name]])</f>
        <v>Gardner</v>
      </c>
      <c r="E1039" s="32">
        <f>_xlfn.XLOOKUP(A:A,'Medical Examination'!A:A,'Medical Examination'!B:B)</f>
        <v>32.67</v>
      </c>
      <c r="F1039" s="32">
        <f>_xlfn.XLOOKUP(A:A,'Medical Examination'!A:A,'Medical Examination'!C:C)</f>
        <v>11.81</v>
      </c>
      <c r="G1039" s="33" t="str">
        <f>_xlfn.XLOOKUP(A:A,'Medical Examination'!A:A,'Medical Examination'!D:D)</f>
        <v>yes</v>
      </c>
      <c r="H1039" s="33" t="str">
        <f>_xlfn.XLOOKUP(A:A,'Medical Examination'!A:A,'Medical Examination'!E:E)</f>
        <v>No</v>
      </c>
      <c r="I1039" s="33" t="str">
        <f>_xlfn.XLOOKUP(A:A,'Medical Examination'!A:A,'Medical Examination'!F:F)</f>
        <v>No</v>
      </c>
      <c r="J1039" s="33">
        <f>_xlfn.XLOOKUP(A:A,'Medical Examination'!A:A,'Medical Examination'!G:G)</f>
        <v>0</v>
      </c>
      <c r="K1039" s="33" t="str">
        <f>_xlfn.XLOOKUP(A:A,'Medical Examination'!A:A,'Medical Examination'!H:H)</f>
        <v>No</v>
      </c>
      <c r="L1039" s="32" t="str">
        <f>_xlfn.XLOOKUP(A:A,'Medical Examination'!A:A,'Medical Examination'!I:I)</f>
        <v>Obesity</v>
      </c>
      <c r="M1039" s="31" t="str">
        <f>_xlfn.XLOOKUP(A:A,'Medical Examination'!A:A,'Medical Examination'!J:J)</f>
        <v>Diabetic</v>
      </c>
      <c r="N1039" s="34">
        <f>_xlfn.XLOOKUP(Healthcare!A:A,Table4_2[Customer ID],Table4_2[Date of Birth])</f>
        <v>24747</v>
      </c>
      <c r="O1039" s="35">
        <f>_xlfn.XLOOKUP(A:A,Table4_2[Customer ID],Table4_2[Charges])</f>
        <v>10807.49</v>
      </c>
      <c r="P1039" s="33" t="str">
        <f>_xlfn.XLOOKUP(A:A,Table4_2[Customer ID],Table4_2[Hospital tier])</f>
        <v>tier - 3</v>
      </c>
      <c r="Q1039" s="33" t="str">
        <f>_xlfn.XLOOKUP(A:A,'Hospital details'!A:A,'Hospital details'!F:F)</f>
        <v>tier - 2</v>
      </c>
      <c r="R1039" s="33" t="str">
        <f>_xlfn.XLOOKUP(Healthcare!A:A,'Hospital details'!A:A,'Hospital details'!G:G)</f>
        <v>R1013</v>
      </c>
      <c r="S1039" s="36">
        <f>_xlfn.XLOOKUP(A:A,'Hospital details'!A:A,'Hospital details'!H:H)</f>
        <v>55</v>
      </c>
      <c r="T1039" s="8"/>
    </row>
    <row r="1040" spans="1:20" ht="18" x14ac:dyDescent="0.35">
      <c r="A1040" s="37" t="s">
        <v>1044</v>
      </c>
      <c r="B1040" s="31" t="str" cm="1">
        <f t="array" ref="B1040">_xlfn.XLOOKUP(_xlfn.SINGLE(A:A),'Customer Name'!A:A,Table14_3[[#All],[Title]])</f>
        <v>Mr</v>
      </c>
      <c r="C1040" s="32" t="str" cm="1">
        <f t="array" ref="C1040">_xlfn.XLOOKUP(_xlfn.SINGLE(A:A),'Customer Name'!A:A,Table14_3[[#All],[First Name]])</f>
        <v>Erin C</v>
      </c>
      <c r="D1040" s="32" t="str" cm="1">
        <f t="array" ref="D1040">_xlfn.XLOOKUP(_xlfn.SINGLE(A:A),'Customer Name'!A:A,Table14_3[[#All],[Last Name]])</f>
        <v>Lohrenz</v>
      </c>
      <c r="E1040" s="32">
        <f>_xlfn.XLOOKUP(A:A,'Medical Examination'!A:A,'Medical Examination'!B:B)</f>
        <v>33.299999999999997</v>
      </c>
      <c r="F1040" s="32">
        <f>_xlfn.XLOOKUP(A:A,'Medical Examination'!A:A,'Medical Examination'!C:C)</f>
        <v>8.26</v>
      </c>
      <c r="G1040" s="33" t="str">
        <f>_xlfn.XLOOKUP(A:A,'Medical Examination'!A:A,'Medical Examination'!D:D)</f>
        <v>yes</v>
      </c>
      <c r="H1040" s="33" t="str">
        <f>_xlfn.XLOOKUP(A:A,'Medical Examination'!A:A,'Medical Examination'!E:E)</f>
        <v>No</v>
      </c>
      <c r="I1040" s="33" t="str">
        <f>_xlfn.XLOOKUP(A:A,'Medical Examination'!A:A,'Medical Examination'!F:F)</f>
        <v>No</v>
      </c>
      <c r="J1040" s="33">
        <f>_xlfn.XLOOKUP(A:A,'Medical Examination'!A:A,'Medical Examination'!G:G)</f>
        <v>2</v>
      </c>
      <c r="K1040" s="33" t="str">
        <f>_xlfn.XLOOKUP(A:A,'Medical Examination'!A:A,'Medical Examination'!H:H)</f>
        <v>No</v>
      </c>
      <c r="L1040" s="32" t="str">
        <f>_xlfn.XLOOKUP(A:A,'Medical Examination'!A:A,'Medical Examination'!I:I)</f>
        <v>Obesity</v>
      </c>
      <c r="M1040" s="31" t="str">
        <f>_xlfn.XLOOKUP(A:A,'Medical Examination'!A:A,'Medical Examination'!J:J)</f>
        <v>Diabetic</v>
      </c>
      <c r="N1040" s="34">
        <f>_xlfn.XLOOKUP(Healthcare!A:A,Table4_2[Customer ID],Table4_2[Date of Birth])</f>
        <v>25920</v>
      </c>
      <c r="O1040" s="35">
        <f>_xlfn.XLOOKUP(A:A,Table4_2[Customer ID],Table4_2[Charges])</f>
        <v>10806.84</v>
      </c>
      <c r="P1040" s="33" t="str">
        <f>_xlfn.XLOOKUP(A:A,Table4_2[Customer ID],Table4_2[Hospital tier])</f>
        <v>tier - 3</v>
      </c>
      <c r="Q1040" s="33" t="str">
        <f>_xlfn.XLOOKUP(A:A,'Hospital details'!A:A,'Hospital details'!F:F)</f>
        <v>tier - 2</v>
      </c>
      <c r="R1040" s="33" t="str">
        <f>_xlfn.XLOOKUP(Healthcare!A:A,'Hospital details'!A:A,'Hospital details'!G:G)</f>
        <v>R1011</v>
      </c>
      <c r="S1040" s="36">
        <f>_xlfn.XLOOKUP(A:A,'Hospital details'!A:A,'Hospital details'!H:H)</f>
        <v>52</v>
      </c>
      <c r="T1040" s="8"/>
    </row>
    <row r="1041" spans="1:20" ht="18" x14ac:dyDescent="0.35">
      <c r="A1041" s="37" t="s">
        <v>1045</v>
      </c>
      <c r="B1041" s="31" t="str" cm="1">
        <f t="array" ref="B1041">_xlfn.XLOOKUP(_xlfn.SINGLE(A:A),'Customer Name'!A:A,Table14_3[[#All],[Title]])</f>
        <v>Mr</v>
      </c>
      <c r="C1041" s="32" t="str" cm="1">
        <f t="array" ref="C1041">_xlfn.XLOOKUP(_xlfn.SINGLE(A:A),'Customer Name'!A:A,Table14_3[[#All],[First Name]])</f>
        <v>Shure</v>
      </c>
      <c r="D1041" s="32" t="str" cm="1">
        <f t="array" ref="D1041">_xlfn.XLOOKUP(_xlfn.SINGLE(A:A),'Customer Name'!A:A,Table14_3[[#All],[Last Name]])</f>
        <v>Demise</v>
      </c>
      <c r="E1041" s="32">
        <f>_xlfn.XLOOKUP(A:A,'Medical Examination'!A:A,'Medical Examination'!B:B)</f>
        <v>30.78</v>
      </c>
      <c r="F1041" s="32">
        <f>_xlfn.XLOOKUP(A:A,'Medical Examination'!A:A,'Medical Examination'!C:C)</f>
        <v>10.74</v>
      </c>
      <c r="G1041" s="33" t="str">
        <f>_xlfn.XLOOKUP(A:A,'Medical Examination'!A:A,'Medical Examination'!D:D)</f>
        <v>yes</v>
      </c>
      <c r="H1041" s="33" t="str">
        <f>_xlfn.XLOOKUP(A:A,'Medical Examination'!A:A,'Medical Examination'!E:E)</f>
        <v>No</v>
      </c>
      <c r="I1041" s="33" t="str">
        <f>_xlfn.XLOOKUP(A:A,'Medical Examination'!A:A,'Medical Examination'!F:F)</f>
        <v>No</v>
      </c>
      <c r="J1041" s="33">
        <f>_xlfn.XLOOKUP(A:A,'Medical Examination'!A:A,'Medical Examination'!G:G)</f>
        <v>2</v>
      </c>
      <c r="K1041" s="33" t="str">
        <f>_xlfn.XLOOKUP(A:A,'Medical Examination'!A:A,'Medical Examination'!H:H)</f>
        <v>No</v>
      </c>
      <c r="L1041" s="32" t="str">
        <f>_xlfn.XLOOKUP(A:A,'Medical Examination'!A:A,'Medical Examination'!I:I)</f>
        <v>Obesity</v>
      </c>
      <c r="M1041" s="31" t="str">
        <f>_xlfn.XLOOKUP(A:A,'Medical Examination'!A:A,'Medical Examination'!J:J)</f>
        <v>Diabetic</v>
      </c>
      <c r="N1041" s="34">
        <f>_xlfn.XLOOKUP(Healthcare!A:A,Table4_2[Customer ID],Table4_2[Date of Birth])</f>
        <v>25869</v>
      </c>
      <c r="O1041" s="35">
        <f>_xlfn.XLOOKUP(A:A,Table4_2[Customer ID],Table4_2[Charges])</f>
        <v>10797.34</v>
      </c>
      <c r="P1041" s="33" t="str">
        <f>_xlfn.XLOOKUP(A:A,Table4_2[Customer ID],Table4_2[Hospital tier])</f>
        <v>tier - 3</v>
      </c>
      <c r="Q1041" s="33" t="str">
        <f>_xlfn.XLOOKUP(A:A,'Hospital details'!A:A,'Hospital details'!F:F)</f>
        <v>tier - 2</v>
      </c>
      <c r="R1041" s="33" t="str">
        <f>_xlfn.XLOOKUP(Healthcare!A:A,'Hospital details'!A:A,'Hospital details'!G:G)</f>
        <v>R1023</v>
      </c>
      <c r="S1041" s="36">
        <f>_xlfn.XLOOKUP(A:A,'Hospital details'!A:A,'Hospital details'!H:H)</f>
        <v>52</v>
      </c>
      <c r="T1041" s="8"/>
    </row>
    <row r="1042" spans="1:20" ht="18" x14ac:dyDescent="0.35">
      <c r="A1042" s="37" t="s">
        <v>1046</v>
      </c>
      <c r="B1042" s="31" t="str" cm="1">
        <f t="array" ref="B1042">_xlfn.XLOOKUP(_xlfn.SINGLE(A:A),'Customer Name'!A:A,Table14_3[[#All],[Title]])</f>
        <v>Ms</v>
      </c>
      <c r="C1042" s="32" t="str" cm="1">
        <f t="array" ref="C1042">_xlfn.XLOOKUP(_xlfn.SINGLE(A:A),'Customer Name'!A:A,Table14_3[[#All],[First Name]])</f>
        <v>Richard</v>
      </c>
      <c r="D1042" s="32" t="str" cm="1">
        <f t="array" ref="D1042">_xlfn.XLOOKUP(_xlfn.SINGLE(A:A),'Customer Name'!A:A,Table14_3[[#All],[Last Name]])</f>
        <v>Nelson</v>
      </c>
      <c r="E1042" s="32">
        <f>_xlfn.XLOOKUP(A:A,'Medical Examination'!A:A,'Medical Examination'!B:B)</f>
        <v>28.975000000000001</v>
      </c>
      <c r="F1042" s="32">
        <f>_xlfn.XLOOKUP(A:A,'Medical Examination'!A:A,'Medical Examination'!C:C)</f>
        <v>7.69</v>
      </c>
      <c r="G1042" s="33" t="str">
        <f>_xlfn.XLOOKUP(A:A,'Medical Examination'!A:A,'Medical Examination'!D:D)</f>
        <v>yes</v>
      </c>
      <c r="H1042" s="33" t="str">
        <f>_xlfn.XLOOKUP(A:A,'Medical Examination'!A:A,'Medical Examination'!E:E)</f>
        <v>No</v>
      </c>
      <c r="I1042" s="33" t="str">
        <f>_xlfn.XLOOKUP(A:A,'Medical Examination'!A:A,'Medical Examination'!F:F)</f>
        <v>No</v>
      </c>
      <c r="J1042" s="33">
        <f>_xlfn.XLOOKUP(A:A,'Medical Examination'!A:A,'Medical Examination'!G:G)</f>
        <v>0</v>
      </c>
      <c r="K1042" s="33" t="str">
        <f>_xlfn.XLOOKUP(A:A,'Medical Examination'!A:A,'Medical Examination'!H:H)</f>
        <v>No</v>
      </c>
      <c r="L1042" s="32" t="str">
        <f>_xlfn.XLOOKUP(A:A,'Medical Examination'!A:A,'Medical Examination'!I:I)</f>
        <v>Overweight</v>
      </c>
      <c r="M1042" s="31" t="str">
        <f>_xlfn.XLOOKUP(A:A,'Medical Examination'!A:A,'Medical Examination'!J:J)</f>
        <v>Diabetic</v>
      </c>
      <c r="N1042" s="34">
        <f>_xlfn.XLOOKUP(Healthcare!A:A,Table4_2[Customer ID],Table4_2[Date of Birth])</f>
        <v>24768</v>
      </c>
      <c r="O1042" s="35">
        <f>_xlfn.XLOOKUP(A:A,Table4_2[Customer ID],Table4_2[Charges])</f>
        <v>10796.35</v>
      </c>
      <c r="P1042" s="33" t="str">
        <f>_xlfn.XLOOKUP(A:A,Table4_2[Customer ID],Table4_2[Hospital tier])</f>
        <v>tier - 3</v>
      </c>
      <c r="Q1042" s="33" t="str">
        <f>_xlfn.XLOOKUP(A:A,'Hospital details'!A:A,'Hospital details'!F:F)</f>
        <v>tier - 1</v>
      </c>
      <c r="R1042" s="33" t="str">
        <f>_xlfn.XLOOKUP(Healthcare!A:A,'Hospital details'!A:A,'Hospital details'!G:G)</f>
        <v>R1019</v>
      </c>
      <c r="S1042" s="36">
        <f>_xlfn.XLOOKUP(A:A,'Hospital details'!A:A,'Hospital details'!H:H)</f>
        <v>55</v>
      </c>
      <c r="T1042" s="8"/>
    </row>
    <row r="1043" spans="1:20" ht="18" x14ac:dyDescent="0.35">
      <c r="A1043" s="37" t="s">
        <v>1047</v>
      </c>
      <c r="B1043" s="31" t="str" cm="1">
        <f t="array" ref="B1043">_xlfn.XLOOKUP(_xlfn.SINGLE(A:A),'Customer Name'!A:A,Table14_3[[#All],[Title]])</f>
        <v>Mr</v>
      </c>
      <c r="C1043" s="32" t="str" cm="1">
        <f t="array" ref="C1043">_xlfn.XLOOKUP(_xlfn.SINGLE(A:A),'Customer Name'!A:A,Table14_3[[#All],[First Name]])</f>
        <v>Brenda</v>
      </c>
      <c r="D1043" s="32" t="str" cm="1">
        <f t="array" ref="D1043">_xlfn.XLOOKUP(_xlfn.SINGLE(A:A),'Customer Name'!A:A,Table14_3[[#All],[Last Name]])</f>
        <v>Guitard</v>
      </c>
      <c r="E1043" s="32">
        <f>_xlfn.XLOOKUP(A:A,'Medical Examination'!A:A,'Medical Examination'!B:B)</f>
        <v>33.4</v>
      </c>
      <c r="F1043" s="32">
        <f>_xlfn.XLOOKUP(A:A,'Medical Examination'!A:A,'Medical Examination'!C:C)</f>
        <v>4.84</v>
      </c>
      <c r="G1043" s="33" t="str">
        <f>_xlfn.XLOOKUP(A:A,'Medical Examination'!A:A,'Medical Examination'!D:D)</f>
        <v>No</v>
      </c>
      <c r="H1043" s="33" t="str">
        <f>_xlfn.XLOOKUP(A:A,'Medical Examination'!A:A,'Medical Examination'!E:E)</f>
        <v>No</v>
      </c>
      <c r="I1043" s="33" t="str">
        <f>_xlfn.XLOOKUP(A:A,'Medical Examination'!A:A,'Medical Examination'!F:F)</f>
        <v>No</v>
      </c>
      <c r="J1043" s="33">
        <f>_xlfn.XLOOKUP(A:A,'Medical Examination'!A:A,'Medical Examination'!G:G)</f>
        <v>0</v>
      </c>
      <c r="K1043" s="33" t="str">
        <f>_xlfn.XLOOKUP(A:A,'Medical Examination'!A:A,'Medical Examination'!H:H)</f>
        <v>No</v>
      </c>
      <c r="L1043" s="32" t="str">
        <f>_xlfn.XLOOKUP(A:A,'Medical Examination'!A:A,'Medical Examination'!I:I)</f>
        <v>Obesity</v>
      </c>
      <c r="M1043" s="31" t="str">
        <f>_xlfn.XLOOKUP(A:A,'Medical Examination'!A:A,'Medical Examination'!J:J)</f>
        <v>Normal</v>
      </c>
      <c r="N1043" s="34">
        <f>_xlfn.XLOOKUP(Healthcare!A:A,Table4_2[Customer ID],Table4_2[Date of Birth])</f>
        <v>36518</v>
      </c>
      <c r="O1043" s="35">
        <f>_xlfn.XLOOKUP(A:A,Table4_2[Customer ID],Table4_2[Charges])</f>
        <v>10795.94</v>
      </c>
      <c r="P1043" s="33" t="str">
        <f>_xlfn.XLOOKUP(A:A,Table4_2[Customer ID],Table4_2[Hospital tier])</f>
        <v>tier - 3</v>
      </c>
      <c r="Q1043" s="33" t="str">
        <f>_xlfn.XLOOKUP(A:A,'Hospital details'!A:A,'Hospital details'!F:F)</f>
        <v>tier - 1</v>
      </c>
      <c r="R1043" s="33" t="str">
        <f>_xlfn.XLOOKUP(Healthcare!A:A,'Hospital details'!A:A,'Hospital details'!G:G)</f>
        <v>R1011</v>
      </c>
      <c r="S1043" s="36">
        <f>_xlfn.XLOOKUP(A:A,'Hospital details'!A:A,'Hospital details'!H:H)</f>
        <v>23</v>
      </c>
      <c r="T1043" s="8"/>
    </row>
    <row r="1044" spans="1:20" ht="18" x14ac:dyDescent="0.35">
      <c r="A1044" s="37" t="s">
        <v>1048</v>
      </c>
      <c r="B1044" s="31" t="str" cm="1">
        <f t="array" ref="B1044">_xlfn.XLOOKUP(_xlfn.SINGLE(A:A),'Customer Name'!A:A,Table14_3[[#All],[Title]])</f>
        <v>Mr</v>
      </c>
      <c r="C1044" s="32" t="str" cm="1">
        <f t="array" ref="C1044">_xlfn.XLOOKUP(_xlfn.SINGLE(A:A),'Customer Name'!A:A,Table14_3[[#All],[First Name]])</f>
        <v>Joseph M</v>
      </c>
      <c r="D1044" s="32" t="str" cm="1">
        <f t="array" ref="D1044">_xlfn.XLOOKUP(_xlfn.SINGLE(A:A),'Customer Name'!A:A,Table14_3[[#All],[Last Name]])</f>
        <v>Navas</v>
      </c>
      <c r="E1044" s="32">
        <f>_xlfn.XLOOKUP(A:A,'Medical Examination'!A:A,'Medical Examination'!B:B)</f>
        <v>21.5</v>
      </c>
      <c r="F1044" s="32">
        <f>_xlfn.XLOOKUP(A:A,'Medical Examination'!A:A,'Medical Examination'!C:C)</f>
        <v>9.77</v>
      </c>
      <c r="G1044" s="33" t="str">
        <f>_xlfn.XLOOKUP(A:A,'Medical Examination'!A:A,'Medical Examination'!D:D)</f>
        <v>yes</v>
      </c>
      <c r="H1044" s="33" t="str">
        <f>_xlfn.XLOOKUP(A:A,'Medical Examination'!A:A,'Medical Examination'!E:E)</f>
        <v>No</v>
      </c>
      <c r="I1044" s="33" t="str">
        <f>_xlfn.XLOOKUP(A:A,'Medical Examination'!A:A,'Medical Examination'!F:F)</f>
        <v>No</v>
      </c>
      <c r="J1044" s="33">
        <f>_xlfn.XLOOKUP(A:A,'Medical Examination'!A:A,'Medical Examination'!G:G)</f>
        <v>0</v>
      </c>
      <c r="K1044" s="33" t="str">
        <f>_xlfn.XLOOKUP(A:A,'Medical Examination'!A:A,'Medical Examination'!H:H)</f>
        <v>No</v>
      </c>
      <c r="L1044" s="32" t="str">
        <f>_xlfn.XLOOKUP(A:A,'Medical Examination'!A:A,'Medical Examination'!I:I)</f>
        <v>Normal Weight</v>
      </c>
      <c r="M1044" s="31" t="str">
        <f>_xlfn.XLOOKUP(A:A,'Medical Examination'!A:A,'Medical Examination'!J:J)</f>
        <v>Diabetic</v>
      </c>
      <c r="N1044" s="34">
        <f>_xlfn.XLOOKUP(Healthcare!A:A,Table4_2[Customer ID],Table4_2[Date of Birth])</f>
        <v>24787</v>
      </c>
      <c r="O1044" s="35">
        <f>_xlfn.XLOOKUP(A:A,Table4_2[Customer ID],Table4_2[Charges])</f>
        <v>10791.96</v>
      </c>
      <c r="P1044" s="33" t="str">
        <f>_xlfn.XLOOKUP(A:A,Table4_2[Customer ID],Table4_2[Hospital tier])</f>
        <v>tier - 3</v>
      </c>
      <c r="Q1044" s="33" t="str">
        <f>_xlfn.XLOOKUP(A:A,'Hospital details'!A:A,'Hospital details'!F:F)</f>
        <v>tier - 2</v>
      </c>
      <c r="R1044" s="33" t="str">
        <f>_xlfn.XLOOKUP(Healthcare!A:A,'Hospital details'!A:A,'Hospital details'!G:G)</f>
        <v>R1011</v>
      </c>
      <c r="S1044" s="36">
        <f>_xlfn.XLOOKUP(A:A,'Hospital details'!A:A,'Hospital details'!H:H)</f>
        <v>55</v>
      </c>
      <c r="T1044" s="8"/>
    </row>
    <row r="1045" spans="1:20" ht="18" x14ac:dyDescent="0.35">
      <c r="A1045" s="37" t="s">
        <v>1049</v>
      </c>
      <c r="B1045" s="31" t="str" cm="1">
        <f t="array" ref="B1045">_xlfn.XLOOKUP(_xlfn.SINGLE(A:A),'Customer Name'!A:A,Table14_3[[#All],[Title]])</f>
        <v>Ms</v>
      </c>
      <c r="C1045" s="32" t="str" cm="1">
        <f t="array" ref="C1045">_xlfn.XLOOKUP(_xlfn.SINGLE(A:A),'Customer Name'!A:A,Table14_3[[#All],[First Name]])</f>
        <v>Stephen J</v>
      </c>
      <c r="D1045" s="32" t="str" cm="1">
        <f t="array" ref="D1045">_xlfn.XLOOKUP(_xlfn.SINGLE(A:A),'Customer Name'!A:A,Table14_3[[#All],[Last Name]])</f>
        <v>Ptucha</v>
      </c>
      <c r="E1045" s="32">
        <f>_xlfn.XLOOKUP(A:A,'Medical Examination'!A:A,'Medical Examination'!B:B)</f>
        <v>38.14</v>
      </c>
      <c r="F1045" s="32">
        <f>_xlfn.XLOOKUP(A:A,'Medical Examination'!A:A,'Medical Examination'!C:C)</f>
        <v>5.84</v>
      </c>
      <c r="G1045" s="33" t="str">
        <f>_xlfn.XLOOKUP(A:A,'Medical Examination'!A:A,'Medical Examination'!D:D)</f>
        <v>No</v>
      </c>
      <c r="H1045" s="33" t="str">
        <f>_xlfn.XLOOKUP(A:A,'Medical Examination'!A:A,'Medical Examination'!E:E)</f>
        <v>No</v>
      </c>
      <c r="I1045" s="33" t="str">
        <f>_xlfn.XLOOKUP(A:A,'Medical Examination'!A:A,'Medical Examination'!F:F)</f>
        <v>No</v>
      </c>
      <c r="J1045" s="33">
        <f>_xlfn.XLOOKUP(A:A,'Medical Examination'!A:A,'Medical Examination'!G:G)</f>
        <v>0</v>
      </c>
      <c r="K1045" s="33" t="str">
        <f>_xlfn.XLOOKUP(A:A,'Medical Examination'!A:A,'Medical Examination'!H:H)</f>
        <v>No</v>
      </c>
      <c r="L1045" s="32" t="str">
        <f>_xlfn.XLOOKUP(A:A,'Medical Examination'!A:A,'Medical Examination'!I:I)</f>
        <v>Obesity</v>
      </c>
      <c r="M1045" s="31" t="str">
        <f>_xlfn.XLOOKUP(A:A,'Medical Examination'!A:A,'Medical Examination'!J:J)</f>
        <v>Prediabetic</v>
      </c>
      <c r="N1045" s="34">
        <f>_xlfn.XLOOKUP(Healthcare!A:A,Table4_2[Customer ID],Table4_2[Date of Birth])</f>
        <v>32837</v>
      </c>
      <c r="O1045" s="35">
        <f>_xlfn.XLOOKUP(A:A,Table4_2[Customer ID],Table4_2[Charges])</f>
        <v>10769.75</v>
      </c>
      <c r="P1045" s="33" t="str">
        <f>_xlfn.XLOOKUP(A:A,Table4_2[Customer ID],Table4_2[Hospital tier])</f>
        <v>tier - 3</v>
      </c>
      <c r="Q1045" s="33" t="str">
        <f>_xlfn.XLOOKUP(A:A,'Hospital details'!A:A,'Hospital details'!F:F)</f>
        <v>tier - 2</v>
      </c>
      <c r="R1045" s="33" t="str">
        <f>_xlfn.XLOOKUP(Healthcare!A:A,'Hospital details'!A:A,'Hospital details'!G:G)</f>
        <v>R1022</v>
      </c>
      <c r="S1045" s="36">
        <f>_xlfn.XLOOKUP(A:A,'Hospital details'!A:A,'Hospital details'!H:H)</f>
        <v>33</v>
      </c>
      <c r="T1045" s="8"/>
    </row>
    <row r="1046" spans="1:20" ht="18" x14ac:dyDescent="0.35">
      <c r="A1046" s="37" t="s">
        <v>1050</v>
      </c>
      <c r="B1046" s="31" t="str" cm="1">
        <f t="array" ref="B1046">_xlfn.XLOOKUP(_xlfn.SINGLE(A:A),'Customer Name'!A:A,Table14_3[[#All],[Title]])</f>
        <v>Ms</v>
      </c>
      <c r="C1046" s="32" t="str" cm="1">
        <f t="array" ref="C1046">_xlfn.XLOOKUP(_xlfn.SINGLE(A:A),'Customer Name'!A:A,Table14_3[[#All],[First Name]])</f>
        <v>Kathya</v>
      </c>
      <c r="D1046" s="32" t="str" cm="1">
        <f t="array" ref="D1046">_xlfn.XLOOKUP(_xlfn.SINGLE(A:A),'Customer Name'!A:A,Table14_3[[#All],[Last Name]])</f>
        <v>Kirouac</v>
      </c>
      <c r="E1046" s="32">
        <f>_xlfn.XLOOKUP(A:A,'Medical Examination'!A:A,'Medical Examination'!B:B)</f>
        <v>35.42</v>
      </c>
      <c r="F1046" s="32">
        <f>_xlfn.XLOOKUP(A:A,'Medical Examination'!A:A,'Medical Examination'!C:C)</f>
        <v>8.6999999999999993</v>
      </c>
      <c r="G1046" s="33" t="str">
        <f>_xlfn.XLOOKUP(A:A,'Medical Examination'!A:A,'Medical Examination'!D:D)</f>
        <v>yes</v>
      </c>
      <c r="H1046" s="33" t="str">
        <f>_xlfn.XLOOKUP(A:A,'Medical Examination'!A:A,'Medical Examination'!E:E)</f>
        <v>No</v>
      </c>
      <c r="I1046" s="33" t="str">
        <f>_xlfn.XLOOKUP(A:A,'Medical Examination'!A:A,'Medical Examination'!F:F)</f>
        <v>No</v>
      </c>
      <c r="J1046" s="33">
        <f>_xlfn.XLOOKUP(A:A,'Medical Examination'!A:A,'Medical Examination'!G:G)</f>
        <v>1</v>
      </c>
      <c r="K1046" s="33" t="str">
        <f>_xlfn.XLOOKUP(A:A,'Medical Examination'!A:A,'Medical Examination'!H:H)</f>
        <v>No</v>
      </c>
      <c r="L1046" s="32" t="str">
        <f>_xlfn.XLOOKUP(A:A,'Medical Examination'!A:A,'Medical Examination'!I:I)</f>
        <v>Obesity</v>
      </c>
      <c r="M1046" s="31" t="str">
        <f>_xlfn.XLOOKUP(A:A,'Medical Examination'!A:A,'Medical Examination'!J:J)</f>
        <v>Diabetic</v>
      </c>
      <c r="N1046" s="34">
        <f>_xlfn.XLOOKUP(Healthcare!A:A,Table4_2[Customer ID],Table4_2[Date of Birth])</f>
        <v>31653</v>
      </c>
      <c r="O1046" s="35">
        <f>_xlfn.XLOOKUP(A:A,Table4_2[Customer ID],Table4_2[Charges])</f>
        <v>10749.02</v>
      </c>
      <c r="P1046" s="33" t="str">
        <f>_xlfn.XLOOKUP(A:A,Table4_2[Customer ID],Table4_2[Hospital tier])</f>
        <v>tier - 3</v>
      </c>
      <c r="Q1046" s="33" t="str">
        <f>_xlfn.XLOOKUP(A:A,'Hospital details'!A:A,'Hospital details'!F:F)</f>
        <v>tier - 1</v>
      </c>
      <c r="R1046" s="33" t="str">
        <f>_xlfn.XLOOKUP(Healthcare!A:A,'Hospital details'!A:A,'Hospital details'!G:G)</f>
        <v>R1026</v>
      </c>
      <c r="S1046" s="36">
        <f>_xlfn.XLOOKUP(A:A,'Hospital details'!A:A,'Hospital details'!H:H)</f>
        <v>36</v>
      </c>
      <c r="T1046" s="8"/>
    </row>
    <row r="1047" spans="1:20" ht="18" x14ac:dyDescent="0.35">
      <c r="A1047" s="37" t="s">
        <v>1051</v>
      </c>
      <c r="B1047" s="31" t="str" cm="1">
        <f t="array" ref="B1047">_xlfn.XLOOKUP(_xlfn.SINGLE(A:A),'Customer Name'!A:A,Table14_3[[#All],[Title]])</f>
        <v>Mr</v>
      </c>
      <c r="C1047" s="32" t="str" cm="1">
        <f t="array" ref="C1047">_xlfn.XLOOKUP(_xlfn.SINGLE(A:A),'Customer Name'!A:A,Table14_3[[#All],[First Name]])</f>
        <v>Wesley</v>
      </c>
      <c r="D1047" s="32" t="str" cm="1">
        <f t="array" ref="D1047">_xlfn.XLOOKUP(_xlfn.SINGLE(A:A),'Customer Name'!A:A,Table14_3[[#All],[Last Name]])</f>
        <v>Toews</v>
      </c>
      <c r="E1047" s="32">
        <f>_xlfn.XLOOKUP(A:A,'Medical Examination'!A:A,'Medical Examination'!B:B)</f>
        <v>35.625</v>
      </c>
      <c r="F1047" s="32">
        <f>_xlfn.XLOOKUP(A:A,'Medical Examination'!A:A,'Medical Examination'!C:C)</f>
        <v>10.79</v>
      </c>
      <c r="G1047" s="33" t="str">
        <f>_xlfn.XLOOKUP(A:A,'Medical Examination'!A:A,'Medical Examination'!D:D)</f>
        <v>No</v>
      </c>
      <c r="H1047" s="33" t="str">
        <f>_xlfn.XLOOKUP(A:A,'Medical Examination'!A:A,'Medical Examination'!E:E)</f>
        <v>No</v>
      </c>
      <c r="I1047" s="33" t="str">
        <f>_xlfn.XLOOKUP(A:A,'Medical Examination'!A:A,'Medical Examination'!F:F)</f>
        <v>No</v>
      </c>
      <c r="J1047" s="33">
        <f>_xlfn.XLOOKUP(A:A,'Medical Examination'!A:A,'Medical Examination'!G:G)</f>
        <v>0</v>
      </c>
      <c r="K1047" s="33" t="str">
        <f>_xlfn.XLOOKUP(A:A,'Medical Examination'!A:A,'Medical Examination'!H:H)</f>
        <v>No</v>
      </c>
      <c r="L1047" s="32" t="str">
        <f>_xlfn.XLOOKUP(A:A,'Medical Examination'!A:A,'Medical Examination'!I:I)</f>
        <v>Obesity</v>
      </c>
      <c r="M1047" s="31" t="str">
        <f>_xlfn.XLOOKUP(A:A,'Medical Examination'!A:A,'Medical Examination'!J:J)</f>
        <v>Diabetic</v>
      </c>
      <c r="N1047" s="34">
        <f>_xlfn.XLOOKUP(Healthcare!A:A,Table4_2[Customer ID],Table4_2[Date of Birth])</f>
        <v>27372</v>
      </c>
      <c r="O1047" s="35">
        <f>_xlfn.XLOOKUP(A:A,Table4_2[Customer ID],Table4_2[Charges])</f>
        <v>10736.87</v>
      </c>
      <c r="P1047" s="33" t="str">
        <f>_xlfn.XLOOKUP(A:A,Table4_2[Customer ID],Table4_2[Hospital tier])</f>
        <v>tier - 3</v>
      </c>
      <c r="Q1047" s="33" t="str">
        <f>_xlfn.XLOOKUP(A:A,'Hospital details'!A:A,'Hospital details'!F:F)</f>
        <v>tier - 1</v>
      </c>
      <c r="R1047" s="33" t="str">
        <f>_xlfn.XLOOKUP(Healthcare!A:A,'Hospital details'!A:A,'Hospital details'!G:G)</f>
        <v>R1016</v>
      </c>
      <c r="S1047" s="36">
        <f>_xlfn.XLOOKUP(A:A,'Hospital details'!A:A,'Hospital details'!H:H)</f>
        <v>48</v>
      </c>
      <c r="T1047" s="8"/>
    </row>
    <row r="1048" spans="1:20" ht="18" x14ac:dyDescent="0.35">
      <c r="A1048" s="37" t="s">
        <v>1052</v>
      </c>
      <c r="B1048" s="31" t="str" cm="1">
        <f t="array" ref="B1048">_xlfn.XLOOKUP(_xlfn.SINGLE(A:A),'Customer Name'!A:A,Table14_3[[#All],[Title]])</f>
        <v>Mr</v>
      </c>
      <c r="C1048" s="32" t="str" cm="1">
        <f t="array" ref="C1048">_xlfn.XLOOKUP(_xlfn.SINGLE(A:A),'Customer Name'!A:A,Table14_3[[#All],[First Name]])</f>
        <v>Tim</v>
      </c>
      <c r="D1048" s="32" t="str" cm="1">
        <f t="array" ref="D1048">_xlfn.XLOOKUP(_xlfn.SINGLE(A:A),'Customer Name'!A:A,Table14_3[[#All],[Last Name]])</f>
        <v>Perry</v>
      </c>
      <c r="E1048" s="32">
        <f>_xlfn.XLOOKUP(A:A,'Medical Examination'!A:A,'Medical Examination'!B:B)</f>
        <v>45.51</v>
      </c>
      <c r="F1048" s="32">
        <f>_xlfn.XLOOKUP(A:A,'Medical Examination'!A:A,'Medical Examination'!C:C)</f>
        <v>4.32</v>
      </c>
      <c r="G1048" s="33" t="str">
        <f>_xlfn.XLOOKUP(A:A,'Medical Examination'!A:A,'Medical Examination'!D:D)</f>
        <v>No</v>
      </c>
      <c r="H1048" s="33" t="str">
        <f>_xlfn.XLOOKUP(A:A,'Medical Examination'!A:A,'Medical Examination'!E:E)</f>
        <v>No</v>
      </c>
      <c r="I1048" s="33" t="str">
        <f>_xlfn.XLOOKUP(A:A,'Medical Examination'!A:A,'Medical Examination'!F:F)</f>
        <v>No</v>
      </c>
      <c r="J1048" s="33">
        <f>_xlfn.XLOOKUP(A:A,'Medical Examination'!A:A,'Medical Examination'!G:G)</f>
        <v>1</v>
      </c>
      <c r="K1048" s="33" t="str">
        <f>_xlfn.XLOOKUP(A:A,'Medical Examination'!A:A,'Medical Examination'!H:H)</f>
        <v>No</v>
      </c>
      <c r="L1048" s="32" t="str">
        <f>_xlfn.XLOOKUP(A:A,'Medical Examination'!A:A,'Medical Examination'!I:I)</f>
        <v>Obesity</v>
      </c>
      <c r="M1048" s="31" t="str">
        <f>_xlfn.XLOOKUP(A:A,'Medical Examination'!A:A,'Medical Examination'!J:J)</f>
        <v>Normal</v>
      </c>
      <c r="N1048" s="34">
        <f>_xlfn.XLOOKUP(Healthcare!A:A,Table4_2[Customer ID],Table4_2[Date of Birth])</f>
        <v>33780</v>
      </c>
      <c r="O1048" s="35">
        <f>_xlfn.XLOOKUP(A:A,Table4_2[Customer ID],Table4_2[Charges])</f>
        <v>10719.57</v>
      </c>
      <c r="P1048" s="33" t="str">
        <f>_xlfn.XLOOKUP(A:A,Table4_2[Customer ID],Table4_2[Hospital tier])</f>
        <v>tier - 3</v>
      </c>
      <c r="Q1048" s="33" t="str">
        <f>_xlfn.XLOOKUP(A:A,'Hospital details'!A:A,'Hospital details'!F:F)</f>
        <v>tier - 1</v>
      </c>
      <c r="R1048" s="33" t="str">
        <f>_xlfn.XLOOKUP(Healthcare!A:A,'Hospital details'!A:A,'Hospital details'!G:G)</f>
        <v>R1012</v>
      </c>
      <c r="S1048" s="36">
        <f>_xlfn.XLOOKUP(A:A,'Hospital details'!A:A,'Hospital details'!H:H)</f>
        <v>30</v>
      </c>
      <c r="T1048" s="8"/>
    </row>
    <row r="1049" spans="1:20" ht="18" x14ac:dyDescent="0.35">
      <c r="A1049" s="37" t="s">
        <v>1053</v>
      </c>
      <c r="B1049" s="31" t="str" cm="1">
        <f t="array" ref="B1049">_xlfn.XLOOKUP(_xlfn.SINGLE(A:A),'Customer Name'!A:A,Table14_3[[#All],[Title]])</f>
        <v>Ms</v>
      </c>
      <c r="C1049" s="32" t="str" cm="1">
        <f t="array" ref="C1049">_xlfn.XLOOKUP(_xlfn.SINGLE(A:A),'Customer Name'!A:A,Table14_3[[#All],[First Name]])</f>
        <v>Jamie L</v>
      </c>
      <c r="D1049" s="32" t="str" cm="1">
        <f t="array" ref="D1049">_xlfn.XLOOKUP(_xlfn.SINGLE(A:A),'Customer Name'!A:A,Table14_3[[#All],[Last Name]])</f>
        <v>Kretz</v>
      </c>
      <c r="E1049" s="32">
        <f>_xlfn.XLOOKUP(A:A,'Medical Examination'!A:A,'Medical Examination'!B:B)</f>
        <v>37.1</v>
      </c>
      <c r="F1049" s="32">
        <f>_xlfn.XLOOKUP(A:A,'Medical Examination'!A:A,'Medical Examination'!C:C)</f>
        <v>7.19</v>
      </c>
      <c r="G1049" s="33" t="str">
        <f>_xlfn.XLOOKUP(A:A,'Medical Examination'!A:A,'Medical Examination'!D:D)</f>
        <v>yes</v>
      </c>
      <c r="H1049" s="33" t="str">
        <f>_xlfn.XLOOKUP(A:A,'Medical Examination'!A:A,'Medical Examination'!E:E)</f>
        <v>No</v>
      </c>
      <c r="I1049" s="33" t="str">
        <f>_xlfn.XLOOKUP(A:A,'Medical Examination'!A:A,'Medical Examination'!F:F)</f>
        <v>No</v>
      </c>
      <c r="J1049" s="33">
        <f>_xlfn.XLOOKUP(A:A,'Medical Examination'!A:A,'Medical Examination'!G:G)</f>
        <v>0</v>
      </c>
      <c r="K1049" s="33" t="str">
        <f>_xlfn.XLOOKUP(A:A,'Medical Examination'!A:A,'Medical Examination'!H:H)</f>
        <v>No</v>
      </c>
      <c r="L1049" s="32" t="str">
        <f>_xlfn.XLOOKUP(A:A,'Medical Examination'!A:A,'Medical Examination'!I:I)</f>
        <v>Obesity</v>
      </c>
      <c r="M1049" s="31" t="str">
        <f>_xlfn.XLOOKUP(A:A,'Medical Examination'!A:A,'Medical Examination'!J:J)</f>
        <v>Diabetic</v>
      </c>
      <c r="N1049" s="34">
        <f>_xlfn.XLOOKUP(Healthcare!A:A,Table4_2[Customer ID],Table4_2[Date of Birth])</f>
        <v>24750</v>
      </c>
      <c r="O1049" s="35">
        <f>_xlfn.XLOOKUP(A:A,Table4_2[Customer ID],Table4_2[Charges])</f>
        <v>10713.64</v>
      </c>
      <c r="P1049" s="33" t="str">
        <f>_xlfn.XLOOKUP(A:A,Table4_2[Customer ID],Table4_2[Hospital tier])</f>
        <v>tier - 3</v>
      </c>
      <c r="Q1049" s="33" t="str">
        <f>_xlfn.XLOOKUP(A:A,'Hospital details'!A:A,'Hospital details'!F:F)</f>
        <v>tier - 3</v>
      </c>
      <c r="R1049" s="33" t="str">
        <f>_xlfn.XLOOKUP(Healthcare!A:A,'Hospital details'!A:A,'Hospital details'!G:G)</f>
        <v>R1011</v>
      </c>
      <c r="S1049" s="36">
        <f>_xlfn.XLOOKUP(A:A,'Hospital details'!A:A,'Hospital details'!H:H)</f>
        <v>55</v>
      </c>
      <c r="T1049" s="8"/>
    </row>
    <row r="1050" spans="1:20" ht="18" x14ac:dyDescent="0.35">
      <c r="A1050" s="37" t="s">
        <v>1054</v>
      </c>
      <c r="B1050" s="31" t="str" cm="1">
        <f t="array" ref="B1050">_xlfn.XLOOKUP(_xlfn.SINGLE(A:A),'Customer Name'!A:A,Table14_3[[#All],[Title]])</f>
        <v>Mr</v>
      </c>
      <c r="C1050" s="32" t="str" cm="1">
        <f t="array" ref="C1050">_xlfn.XLOOKUP(_xlfn.SINGLE(A:A),'Customer Name'!A:A,Table14_3[[#All],[First Name]])</f>
        <v>Alexandra</v>
      </c>
      <c r="D1050" s="32" t="str" cm="1">
        <f t="array" ref="D1050">_xlfn.XLOOKUP(_xlfn.SINGLE(A:A),'Customer Name'!A:A,Table14_3[[#All],[Last Name]])</f>
        <v>Hempel</v>
      </c>
      <c r="E1050" s="32">
        <f>_xlfn.XLOOKUP(A:A,'Medical Examination'!A:A,'Medical Examination'!B:B)</f>
        <v>30.5</v>
      </c>
      <c r="F1050" s="32">
        <f>_xlfn.XLOOKUP(A:A,'Medical Examination'!A:A,'Medical Examination'!C:C)</f>
        <v>11.94</v>
      </c>
      <c r="G1050" s="33" t="str">
        <f>_xlfn.XLOOKUP(A:A,'Medical Examination'!A:A,'Medical Examination'!D:D)</f>
        <v>yes</v>
      </c>
      <c r="H1050" s="33" t="str">
        <f>_xlfn.XLOOKUP(A:A,'Medical Examination'!A:A,'Medical Examination'!E:E)</f>
        <v>No</v>
      </c>
      <c r="I1050" s="33" t="str">
        <f>_xlfn.XLOOKUP(A:A,'Medical Examination'!A:A,'Medical Examination'!F:F)</f>
        <v>No</v>
      </c>
      <c r="J1050" s="33">
        <f>_xlfn.XLOOKUP(A:A,'Medical Examination'!A:A,'Medical Examination'!G:G)</f>
        <v>0</v>
      </c>
      <c r="K1050" s="33" t="str">
        <f>_xlfn.XLOOKUP(A:A,'Medical Examination'!A:A,'Medical Examination'!H:H)</f>
        <v>No</v>
      </c>
      <c r="L1050" s="32" t="str">
        <f>_xlfn.XLOOKUP(A:A,'Medical Examination'!A:A,'Medical Examination'!I:I)</f>
        <v>Obesity</v>
      </c>
      <c r="M1050" s="31" t="str">
        <f>_xlfn.XLOOKUP(A:A,'Medical Examination'!A:A,'Medical Examination'!J:J)</f>
        <v>Diabetic</v>
      </c>
      <c r="N1050" s="34">
        <f>_xlfn.XLOOKUP(Healthcare!A:A,Table4_2[Customer ID],Table4_2[Date of Birth])</f>
        <v>24683</v>
      </c>
      <c r="O1050" s="35">
        <f>_xlfn.XLOOKUP(A:A,Table4_2[Customer ID],Table4_2[Charges])</f>
        <v>10704.47</v>
      </c>
      <c r="P1050" s="33" t="str">
        <f>_xlfn.XLOOKUP(A:A,Table4_2[Customer ID],Table4_2[Hospital tier])</f>
        <v>tier - 3</v>
      </c>
      <c r="Q1050" s="33" t="str">
        <f>_xlfn.XLOOKUP(A:A,'Hospital details'!A:A,'Hospital details'!F:F)</f>
        <v>tier - 2</v>
      </c>
      <c r="R1050" s="33" t="str">
        <f>_xlfn.XLOOKUP(Healthcare!A:A,'Hospital details'!A:A,'Hospital details'!G:G)</f>
        <v>R1011</v>
      </c>
      <c r="S1050" s="36">
        <f>_xlfn.XLOOKUP(A:A,'Hospital details'!A:A,'Hospital details'!H:H)</f>
        <v>55</v>
      </c>
      <c r="T1050" s="8"/>
    </row>
    <row r="1051" spans="1:20" ht="18" x14ac:dyDescent="0.35">
      <c r="A1051" s="37" t="s">
        <v>1055</v>
      </c>
      <c r="B1051" s="31" t="str" cm="1">
        <f t="array" ref="B1051">_xlfn.XLOOKUP(_xlfn.SINGLE(A:A),'Customer Name'!A:A,Table14_3[[#All],[Title]])</f>
        <v>Mr</v>
      </c>
      <c r="C1051" s="32" t="str" cm="1">
        <f t="array" ref="C1051">_xlfn.XLOOKUP(_xlfn.SINGLE(A:A),'Customer Name'!A:A,Table14_3[[#All],[First Name]])</f>
        <v>Tiffany</v>
      </c>
      <c r="D1051" s="32" t="str" cm="1">
        <f t="array" ref="D1051">_xlfn.XLOOKUP(_xlfn.SINGLE(A:A),'Customer Name'!A:A,Table14_3[[#All],[Last Name]])</f>
        <v>Mcbroom</v>
      </c>
      <c r="E1051" s="32">
        <f>_xlfn.XLOOKUP(A:A,'Medical Examination'!A:A,'Medical Examination'!B:B)</f>
        <v>28.16</v>
      </c>
      <c r="F1051" s="32">
        <f>_xlfn.XLOOKUP(A:A,'Medical Examination'!A:A,'Medical Examination'!C:C)</f>
        <v>5.56</v>
      </c>
      <c r="G1051" s="33" t="str">
        <f>_xlfn.XLOOKUP(A:A,'Medical Examination'!A:A,'Medical Examination'!D:D)</f>
        <v>No</v>
      </c>
      <c r="H1051" s="33" t="str">
        <f>_xlfn.XLOOKUP(A:A,'Medical Examination'!A:A,'Medical Examination'!E:E)</f>
        <v>No</v>
      </c>
      <c r="I1051" s="33" t="str">
        <f>_xlfn.XLOOKUP(A:A,'Medical Examination'!A:A,'Medical Examination'!F:F)</f>
        <v>No</v>
      </c>
      <c r="J1051" s="33">
        <f>_xlfn.XLOOKUP(A:A,'Medical Examination'!A:A,'Medical Examination'!G:G)</f>
        <v>2</v>
      </c>
      <c r="K1051" s="33" t="str">
        <f>_xlfn.XLOOKUP(A:A,'Medical Examination'!A:A,'Medical Examination'!H:H)</f>
        <v>No</v>
      </c>
      <c r="L1051" s="32" t="str">
        <f>_xlfn.XLOOKUP(A:A,'Medical Examination'!A:A,'Medical Examination'!I:I)</f>
        <v>Overweight</v>
      </c>
      <c r="M1051" s="31" t="str">
        <f>_xlfn.XLOOKUP(A:A,'Medical Examination'!A:A,'Medical Examination'!J:J)</f>
        <v>Normal</v>
      </c>
      <c r="N1051" s="34">
        <f>_xlfn.XLOOKUP(Healthcare!A:A,Table4_2[Customer ID],Table4_2[Date of Birth])</f>
        <v>26596</v>
      </c>
      <c r="O1051" s="35">
        <f>_xlfn.XLOOKUP(A:A,Table4_2[Customer ID],Table4_2[Charges])</f>
        <v>10702.64</v>
      </c>
      <c r="P1051" s="33" t="str">
        <f>_xlfn.XLOOKUP(A:A,Table4_2[Customer ID],Table4_2[Hospital tier])</f>
        <v>tier - 3</v>
      </c>
      <c r="Q1051" s="33" t="str">
        <f>_xlfn.XLOOKUP(A:A,'Hospital details'!A:A,'Hospital details'!F:F)</f>
        <v>tier - 3</v>
      </c>
      <c r="R1051" s="33" t="str">
        <f>_xlfn.XLOOKUP(Healthcare!A:A,'Hospital details'!A:A,'Hospital details'!G:G)</f>
        <v>R1013</v>
      </c>
      <c r="S1051" s="36">
        <f>_xlfn.XLOOKUP(A:A,'Hospital details'!A:A,'Hospital details'!H:H)</f>
        <v>50</v>
      </c>
      <c r="T1051" s="8"/>
    </row>
    <row r="1052" spans="1:20" ht="18" x14ac:dyDescent="0.35">
      <c r="A1052" s="37" t="s">
        <v>1056</v>
      </c>
      <c r="B1052" s="31" t="str" cm="1">
        <f t="array" ref="B1052">_xlfn.XLOOKUP(_xlfn.SINGLE(A:A),'Customer Name'!A:A,Table14_3[[#All],[Title]])</f>
        <v>Ms</v>
      </c>
      <c r="C1052" s="32" t="str" cm="1">
        <f t="array" ref="C1052">_xlfn.XLOOKUP(_xlfn.SINGLE(A:A),'Customer Name'!A:A,Table14_3[[#All],[First Name]])</f>
        <v>Rebecca J</v>
      </c>
      <c r="D1052" s="32" t="str" cm="1">
        <f t="array" ref="D1052">_xlfn.XLOOKUP(_xlfn.SINGLE(A:A),'Customer Name'!A:A,Table14_3[[#All],[Last Name]])</f>
        <v>Yoo</v>
      </c>
      <c r="E1052" s="32">
        <f>_xlfn.XLOOKUP(A:A,'Medical Examination'!A:A,'Medical Examination'!B:B)</f>
        <v>29.1</v>
      </c>
      <c r="F1052" s="32">
        <f>_xlfn.XLOOKUP(A:A,'Medical Examination'!A:A,'Medical Examination'!C:C)</f>
        <v>5.64</v>
      </c>
      <c r="G1052" s="33" t="str">
        <f>_xlfn.XLOOKUP(A:A,'Medical Examination'!A:A,'Medical Examination'!D:D)</f>
        <v>yes</v>
      </c>
      <c r="H1052" s="33" t="str">
        <f>_xlfn.XLOOKUP(A:A,'Medical Examination'!A:A,'Medical Examination'!E:E)</f>
        <v>No</v>
      </c>
      <c r="I1052" s="33" t="str">
        <f>_xlfn.XLOOKUP(A:A,'Medical Examination'!A:A,'Medical Examination'!F:F)</f>
        <v>No</v>
      </c>
      <c r="J1052" s="33">
        <f>_xlfn.XLOOKUP(A:A,'Medical Examination'!A:A,'Medical Examination'!G:G)</f>
        <v>0</v>
      </c>
      <c r="K1052" s="33" t="str">
        <f>_xlfn.XLOOKUP(A:A,'Medical Examination'!A:A,'Medical Examination'!H:H)</f>
        <v>No</v>
      </c>
      <c r="L1052" s="32" t="str">
        <f>_xlfn.XLOOKUP(A:A,'Medical Examination'!A:A,'Medical Examination'!I:I)</f>
        <v>Overweight</v>
      </c>
      <c r="M1052" s="31" t="str">
        <f>_xlfn.XLOOKUP(A:A,'Medical Examination'!A:A,'Medical Examination'!J:J)</f>
        <v>Normal</v>
      </c>
      <c r="N1052" s="34">
        <f>_xlfn.XLOOKUP(Healthcare!A:A,Table4_2[Customer ID],Table4_2[Date of Birth])</f>
        <v>28033</v>
      </c>
      <c r="O1052" s="35">
        <f>_xlfn.XLOOKUP(A:A,Table4_2[Customer ID],Table4_2[Charges])</f>
        <v>10698.38</v>
      </c>
      <c r="P1052" s="33" t="str">
        <f>_xlfn.XLOOKUP(A:A,Table4_2[Customer ID],Table4_2[Hospital tier])</f>
        <v>tier - 3</v>
      </c>
      <c r="Q1052" s="33" t="str">
        <f>_xlfn.XLOOKUP(A:A,'Hospital details'!A:A,'Hospital details'!F:F)</f>
        <v>tier - 1</v>
      </c>
      <c r="R1052" s="33" t="str">
        <f>_xlfn.XLOOKUP(Healthcare!A:A,'Hospital details'!A:A,'Hospital details'!G:G)</f>
        <v>R1025</v>
      </c>
      <c r="S1052" s="36">
        <f>_xlfn.XLOOKUP(A:A,'Hospital details'!A:A,'Hospital details'!H:H)</f>
        <v>46</v>
      </c>
      <c r="T1052" s="8"/>
    </row>
    <row r="1053" spans="1:20" ht="18" x14ac:dyDescent="0.35">
      <c r="A1053" s="37" t="s">
        <v>1057</v>
      </c>
      <c r="B1053" s="31" t="str" cm="1">
        <f t="array" ref="B1053">_xlfn.XLOOKUP(_xlfn.SINGLE(A:A),'Customer Name'!A:A,Table14_3[[#All],[Title]])</f>
        <v>Mr</v>
      </c>
      <c r="C1053" s="32" t="str" cm="1">
        <f t="array" ref="C1053">_xlfn.XLOOKUP(_xlfn.SINGLE(A:A),'Customer Name'!A:A,Table14_3[[#All],[First Name]])</f>
        <v>Austin T</v>
      </c>
      <c r="D1053" s="32" t="str" cm="1">
        <f t="array" ref="D1053">_xlfn.XLOOKUP(_xlfn.SINGLE(A:A),'Customer Name'!A:A,Table14_3[[#All],[Last Name]])</f>
        <v>Rand</v>
      </c>
      <c r="E1053" s="32">
        <f>_xlfn.XLOOKUP(A:A,'Medical Examination'!A:A,'Medical Examination'!B:B)</f>
        <v>30.22</v>
      </c>
      <c r="F1053" s="32">
        <f>_xlfn.XLOOKUP(A:A,'Medical Examination'!A:A,'Medical Examination'!C:C)</f>
        <v>4.6500000000000004</v>
      </c>
      <c r="G1053" s="33" t="str">
        <f>_xlfn.XLOOKUP(A:A,'Medical Examination'!A:A,'Medical Examination'!D:D)</f>
        <v>No</v>
      </c>
      <c r="H1053" s="33" t="str">
        <f>_xlfn.XLOOKUP(A:A,'Medical Examination'!A:A,'Medical Examination'!E:E)</f>
        <v>No</v>
      </c>
      <c r="I1053" s="33" t="str">
        <f>_xlfn.XLOOKUP(A:A,'Medical Examination'!A:A,'Medical Examination'!F:F)</f>
        <v>No</v>
      </c>
      <c r="J1053" s="33">
        <f>_xlfn.XLOOKUP(A:A,'Medical Examination'!A:A,'Medical Examination'!G:G)</f>
        <v>0</v>
      </c>
      <c r="K1053" s="33" t="str">
        <f>_xlfn.XLOOKUP(A:A,'Medical Examination'!A:A,'Medical Examination'!H:H)</f>
        <v>No</v>
      </c>
      <c r="L1053" s="32" t="str">
        <f>_xlfn.XLOOKUP(A:A,'Medical Examination'!A:A,'Medical Examination'!I:I)</f>
        <v>Obesity</v>
      </c>
      <c r="M1053" s="31" t="str">
        <f>_xlfn.XLOOKUP(A:A,'Medical Examination'!A:A,'Medical Examination'!J:J)</f>
        <v>Normal</v>
      </c>
      <c r="N1053" s="34">
        <f>_xlfn.XLOOKUP(Healthcare!A:A,Table4_2[Customer ID],Table4_2[Date of Birth])</f>
        <v>28339</v>
      </c>
      <c r="O1053" s="35">
        <f>_xlfn.XLOOKUP(A:A,Table4_2[Customer ID],Table4_2[Charges])</f>
        <v>10690.11</v>
      </c>
      <c r="P1053" s="33" t="str">
        <f>_xlfn.XLOOKUP(A:A,Table4_2[Customer ID],Table4_2[Hospital tier])</f>
        <v>tier - 3</v>
      </c>
      <c r="Q1053" s="33" t="str">
        <f>_xlfn.XLOOKUP(A:A,'Hospital details'!A:A,'Hospital details'!F:F)</f>
        <v>tier - 2</v>
      </c>
      <c r="R1053" s="33" t="str">
        <f>_xlfn.XLOOKUP(Healthcare!A:A,'Hospital details'!A:A,'Hospital details'!G:G)</f>
        <v>R1021</v>
      </c>
      <c r="S1053" s="36">
        <f>_xlfn.XLOOKUP(A:A,'Hospital details'!A:A,'Hospital details'!H:H)</f>
        <v>45</v>
      </c>
      <c r="T1053" s="8"/>
    </row>
    <row r="1054" spans="1:20" ht="18" x14ac:dyDescent="0.35">
      <c r="A1054" s="37" t="s">
        <v>1058</v>
      </c>
      <c r="B1054" s="31" t="str" cm="1">
        <f t="array" ref="B1054">_xlfn.XLOOKUP(_xlfn.SINGLE(A:A),'Customer Name'!A:A,Table14_3[[#All],[Title]])</f>
        <v>Mr</v>
      </c>
      <c r="C1054" s="32" t="str" cm="1">
        <f t="array" ref="C1054">_xlfn.XLOOKUP(_xlfn.SINGLE(A:A),'Customer Name'!A:A,Table14_3[[#All],[First Name]])</f>
        <v>Jamie T</v>
      </c>
      <c r="D1054" s="32" t="str" cm="1">
        <f t="array" ref="D1054">_xlfn.XLOOKUP(_xlfn.SINGLE(A:A),'Customer Name'!A:A,Table14_3[[#All],[Last Name]])</f>
        <v>Wolfe</v>
      </c>
      <c r="E1054" s="32">
        <f>_xlfn.XLOOKUP(A:A,'Medical Examination'!A:A,'Medical Examination'!B:B)</f>
        <v>24.29</v>
      </c>
      <c r="F1054" s="32">
        <f>_xlfn.XLOOKUP(A:A,'Medical Examination'!A:A,'Medical Examination'!C:C)</f>
        <v>9.0500000000000007</v>
      </c>
      <c r="G1054" s="33" t="str">
        <f>_xlfn.XLOOKUP(A:A,'Medical Examination'!A:A,'Medical Examination'!D:D)</f>
        <v>No</v>
      </c>
      <c r="H1054" s="33" t="str">
        <f>_xlfn.XLOOKUP(A:A,'Medical Examination'!A:A,'Medical Examination'!E:E)</f>
        <v>No</v>
      </c>
      <c r="I1054" s="33" t="str">
        <f>_xlfn.XLOOKUP(A:A,'Medical Examination'!A:A,'Medical Examination'!F:F)</f>
        <v>No</v>
      </c>
      <c r="J1054" s="33">
        <f>_xlfn.XLOOKUP(A:A,'Medical Examination'!A:A,'Medical Examination'!G:G)</f>
        <v>0</v>
      </c>
      <c r="K1054" s="33" t="str">
        <f>_xlfn.XLOOKUP(A:A,'Medical Examination'!A:A,'Medical Examination'!H:H)</f>
        <v>No</v>
      </c>
      <c r="L1054" s="32" t="str">
        <f>_xlfn.XLOOKUP(A:A,'Medical Examination'!A:A,'Medical Examination'!I:I)</f>
        <v>Normal Weight</v>
      </c>
      <c r="M1054" s="31" t="str">
        <f>_xlfn.XLOOKUP(A:A,'Medical Examination'!A:A,'Medical Examination'!J:J)</f>
        <v>Diabetic</v>
      </c>
      <c r="N1054" s="34">
        <f>_xlfn.XLOOKUP(Healthcare!A:A,Table4_2[Customer ID],Table4_2[Date of Birth])</f>
        <v>22896</v>
      </c>
      <c r="O1054" s="35">
        <f>_xlfn.XLOOKUP(A:A,Table4_2[Customer ID],Table4_2[Charges])</f>
        <v>10676.83</v>
      </c>
      <c r="P1054" s="33" t="str">
        <f>_xlfn.XLOOKUP(A:A,Table4_2[Customer ID],Table4_2[Hospital tier])</f>
        <v>tier - 3</v>
      </c>
      <c r="Q1054" s="33" t="str">
        <f>_xlfn.XLOOKUP(A:A,'Hospital details'!A:A,'Hospital details'!F:F)</f>
        <v>tier - 3</v>
      </c>
      <c r="R1054" s="33" t="str">
        <f>_xlfn.XLOOKUP(Healthcare!A:A,'Hospital details'!A:A,'Hospital details'!G:G)</f>
        <v>R1013</v>
      </c>
      <c r="S1054" s="36">
        <f>_xlfn.XLOOKUP(A:A,'Hospital details'!A:A,'Hospital details'!H:H)</f>
        <v>60</v>
      </c>
      <c r="T1054" s="8"/>
    </row>
    <row r="1055" spans="1:20" ht="18" x14ac:dyDescent="0.35">
      <c r="A1055" s="37" t="s">
        <v>1059</v>
      </c>
      <c r="B1055" s="31" t="str" cm="1">
        <f t="array" ref="B1055">_xlfn.XLOOKUP(_xlfn.SINGLE(A:A),'Customer Name'!A:A,Table14_3[[#All],[Title]])</f>
        <v>Ms</v>
      </c>
      <c r="C1055" s="32" t="str" cm="1">
        <f t="array" ref="C1055">_xlfn.XLOOKUP(_xlfn.SINGLE(A:A),'Customer Name'!A:A,Table14_3[[#All],[First Name]])</f>
        <v>Matthew T</v>
      </c>
      <c r="D1055" s="32" t="str" cm="1">
        <f t="array" ref="D1055">_xlfn.XLOOKUP(_xlfn.SINGLE(A:A),'Customer Name'!A:A,Table14_3[[#All],[Last Name]])</f>
        <v>Vance</v>
      </c>
      <c r="E1055" s="32">
        <f>_xlfn.XLOOKUP(A:A,'Medical Examination'!A:A,'Medical Examination'!B:B)</f>
        <v>29.39</v>
      </c>
      <c r="F1055" s="32">
        <f>_xlfn.XLOOKUP(A:A,'Medical Examination'!A:A,'Medical Examination'!C:C)</f>
        <v>4.5199999999999996</v>
      </c>
      <c r="G1055" s="33" t="str">
        <f>_xlfn.XLOOKUP(A:A,'Medical Examination'!A:A,'Medical Examination'!D:D)</f>
        <v>yes</v>
      </c>
      <c r="H1055" s="33" t="str">
        <f>_xlfn.XLOOKUP(A:A,'Medical Examination'!A:A,'Medical Examination'!E:E)</f>
        <v>No</v>
      </c>
      <c r="I1055" s="33" t="str">
        <f>_xlfn.XLOOKUP(A:A,'Medical Examination'!A:A,'Medical Examination'!F:F)</f>
        <v>No</v>
      </c>
      <c r="J1055" s="33">
        <f>_xlfn.XLOOKUP(A:A,'Medical Examination'!A:A,'Medical Examination'!G:G)</f>
        <v>0</v>
      </c>
      <c r="K1055" s="33" t="str">
        <f>_xlfn.XLOOKUP(A:A,'Medical Examination'!A:A,'Medical Examination'!H:H)</f>
        <v>No</v>
      </c>
      <c r="L1055" s="32" t="str">
        <f>_xlfn.XLOOKUP(A:A,'Medical Examination'!A:A,'Medical Examination'!I:I)</f>
        <v>Overweight</v>
      </c>
      <c r="M1055" s="31" t="str">
        <f>_xlfn.XLOOKUP(A:A,'Medical Examination'!A:A,'Medical Examination'!J:J)</f>
        <v>Normal</v>
      </c>
      <c r="N1055" s="34">
        <f>_xlfn.XLOOKUP(Healthcare!A:A,Table4_2[Customer ID],Table4_2[Date of Birth])</f>
        <v>28086</v>
      </c>
      <c r="O1055" s="35">
        <f>_xlfn.XLOOKUP(A:A,Table4_2[Customer ID],Table4_2[Charges])</f>
        <v>10665.44</v>
      </c>
      <c r="P1055" s="33" t="str">
        <f>_xlfn.XLOOKUP(A:A,Table4_2[Customer ID],Table4_2[Hospital tier])</f>
        <v>tier - 3</v>
      </c>
      <c r="Q1055" s="33" t="str">
        <f>_xlfn.XLOOKUP(A:A,'Hospital details'!A:A,'Hospital details'!F:F)</f>
        <v>tier - 2</v>
      </c>
      <c r="R1055" s="33" t="str">
        <f>_xlfn.XLOOKUP(Healthcare!A:A,'Hospital details'!A:A,'Hospital details'!G:G)</f>
        <v>R1021</v>
      </c>
      <c r="S1055" s="36">
        <f>_xlfn.XLOOKUP(A:A,'Hospital details'!A:A,'Hospital details'!H:H)</f>
        <v>46</v>
      </c>
      <c r="T1055" s="8"/>
    </row>
    <row r="1056" spans="1:20" ht="18" x14ac:dyDescent="0.35">
      <c r="A1056" s="37" t="s">
        <v>1060</v>
      </c>
      <c r="B1056" s="31" t="str" cm="1">
        <f t="array" ref="B1056">_xlfn.XLOOKUP(_xlfn.SINGLE(A:A),'Customer Name'!A:A,Table14_3[[#All],[Title]])</f>
        <v>Ms</v>
      </c>
      <c r="C1056" s="32" t="str" cm="1">
        <f t="array" ref="C1056">_xlfn.XLOOKUP(_xlfn.SINGLE(A:A),'Customer Name'!A:A,Table14_3[[#All],[First Name]])</f>
        <v>Emily</v>
      </c>
      <c r="D1056" s="32" t="str" cm="1">
        <f t="array" ref="D1056">_xlfn.XLOOKUP(_xlfn.SINGLE(A:A),'Customer Name'!A:A,Table14_3[[#All],[Last Name]])</f>
        <v>Burnett</v>
      </c>
      <c r="E1056" s="32">
        <f>_xlfn.XLOOKUP(A:A,'Medical Examination'!A:A,'Medical Examination'!B:B)</f>
        <v>25.66</v>
      </c>
      <c r="F1056" s="32">
        <f>_xlfn.XLOOKUP(A:A,'Medical Examination'!A:A,'Medical Examination'!C:C)</f>
        <v>4.62</v>
      </c>
      <c r="G1056" s="33" t="str">
        <f>_xlfn.XLOOKUP(A:A,'Medical Examination'!A:A,'Medical Examination'!D:D)</f>
        <v>yes</v>
      </c>
      <c r="H1056" s="33" t="str">
        <f>_xlfn.XLOOKUP(A:A,'Medical Examination'!A:A,'Medical Examination'!E:E)</f>
        <v>No</v>
      </c>
      <c r="I1056" s="33" t="str">
        <f>_xlfn.XLOOKUP(A:A,'Medical Examination'!A:A,'Medical Examination'!F:F)</f>
        <v>No</v>
      </c>
      <c r="J1056" s="33">
        <f>_xlfn.XLOOKUP(A:A,'Medical Examination'!A:A,'Medical Examination'!G:G)</f>
        <v>1</v>
      </c>
      <c r="K1056" s="33" t="str">
        <f>_xlfn.XLOOKUP(A:A,'Medical Examination'!A:A,'Medical Examination'!H:H)</f>
        <v>No</v>
      </c>
      <c r="L1056" s="32" t="str">
        <f>_xlfn.XLOOKUP(A:A,'Medical Examination'!A:A,'Medical Examination'!I:I)</f>
        <v>Overweight</v>
      </c>
      <c r="M1056" s="31" t="str">
        <f>_xlfn.XLOOKUP(A:A,'Medical Examination'!A:A,'Medical Examination'!J:J)</f>
        <v>Normal</v>
      </c>
      <c r="N1056" s="34">
        <f>_xlfn.XLOOKUP(Healthcare!A:A,Table4_2[Customer ID],Table4_2[Date of Birth])</f>
        <v>23597</v>
      </c>
      <c r="O1056" s="35">
        <f>_xlfn.XLOOKUP(A:A,Table4_2[Customer ID],Table4_2[Charges])</f>
        <v>10627.81</v>
      </c>
      <c r="P1056" s="33" t="str">
        <f>_xlfn.XLOOKUP(A:A,Table4_2[Customer ID],Table4_2[Hospital tier])</f>
        <v>tier - 3</v>
      </c>
      <c r="Q1056" s="33" t="str">
        <f>_xlfn.XLOOKUP(A:A,'Hospital details'!A:A,'Hospital details'!F:F)</f>
        <v>tier - 3</v>
      </c>
      <c r="R1056" s="33" t="str">
        <f>_xlfn.XLOOKUP(Healthcare!A:A,'Hospital details'!A:A,'Hospital details'!G:G)</f>
        <v>R1013</v>
      </c>
      <c r="S1056" s="36">
        <f>_xlfn.XLOOKUP(A:A,'Hospital details'!A:A,'Hospital details'!H:H)</f>
        <v>58</v>
      </c>
      <c r="T1056" s="8"/>
    </row>
    <row r="1057" spans="1:20" ht="18" x14ac:dyDescent="0.35">
      <c r="A1057" s="37" t="s">
        <v>1061</v>
      </c>
      <c r="B1057" s="31" t="str" cm="1">
        <f t="array" ref="B1057">_xlfn.XLOOKUP(_xlfn.SINGLE(A:A),'Customer Name'!A:A,Table14_3[[#All],[Title]])</f>
        <v>Mr</v>
      </c>
      <c r="C1057" s="32" t="str" cm="1">
        <f t="array" ref="C1057">_xlfn.XLOOKUP(_xlfn.SINGLE(A:A),'Customer Name'!A:A,Table14_3[[#All],[First Name]])</f>
        <v>Gillian</v>
      </c>
      <c r="D1057" s="32" t="str" cm="1">
        <f t="array" ref="D1057">_xlfn.XLOOKUP(_xlfn.SINGLE(A:A),'Customer Name'!A:A,Table14_3[[#All],[Last Name]])</f>
        <v>Clason</v>
      </c>
      <c r="E1057" s="32">
        <f>_xlfn.XLOOKUP(A:A,'Medical Examination'!A:A,'Medical Examination'!B:B)</f>
        <v>39.11</v>
      </c>
      <c r="F1057" s="32">
        <f>_xlfn.XLOOKUP(A:A,'Medical Examination'!A:A,'Medical Examination'!C:C)</f>
        <v>5.87</v>
      </c>
      <c r="G1057" s="33" t="str">
        <f>_xlfn.XLOOKUP(A:A,'Medical Examination'!A:A,'Medical Examination'!D:D)</f>
        <v>No</v>
      </c>
      <c r="H1057" s="33" t="str">
        <f>_xlfn.XLOOKUP(A:A,'Medical Examination'!A:A,'Medical Examination'!E:E)</f>
        <v>No</v>
      </c>
      <c r="I1057" s="33" t="str">
        <f>_xlfn.XLOOKUP(A:A,'Medical Examination'!A:A,'Medical Examination'!F:F)</f>
        <v>No</v>
      </c>
      <c r="J1057" s="33">
        <f>_xlfn.XLOOKUP(A:A,'Medical Examination'!A:A,'Medical Examination'!G:G)</f>
        <v>0</v>
      </c>
      <c r="K1057" s="33" t="str">
        <f>_xlfn.XLOOKUP(A:A,'Medical Examination'!A:A,'Medical Examination'!H:H)</f>
        <v>No</v>
      </c>
      <c r="L1057" s="32" t="str">
        <f>_xlfn.XLOOKUP(A:A,'Medical Examination'!A:A,'Medical Examination'!I:I)</f>
        <v>Obesity</v>
      </c>
      <c r="M1057" s="31" t="str">
        <f>_xlfn.XLOOKUP(A:A,'Medical Examination'!A:A,'Medical Examination'!J:J)</f>
        <v>Prediabetic</v>
      </c>
      <c r="N1057" s="34">
        <f>_xlfn.XLOOKUP(Healthcare!A:A,Table4_2[Customer ID],Table4_2[Date of Birth])</f>
        <v>33060</v>
      </c>
      <c r="O1057" s="35">
        <f>_xlfn.XLOOKUP(A:A,Table4_2[Customer ID],Table4_2[Charges])</f>
        <v>10620.26</v>
      </c>
      <c r="P1057" s="33" t="str">
        <f>_xlfn.XLOOKUP(A:A,Table4_2[Customer ID],Table4_2[Hospital tier])</f>
        <v>tier - 3</v>
      </c>
      <c r="Q1057" s="33" t="str">
        <f>_xlfn.XLOOKUP(A:A,'Hospital details'!A:A,'Hospital details'!F:F)</f>
        <v>tier - 3</v>
      </c>
      <c r="R1057" s="33" t="str">
        <f>_xlfn.XLOOKUP(Healthcare!A:A,'Hospital details'!A:A,'Hospital details'!G:G)</f>
        <v>R1012</v>
      </c>
      <c r="S1057" s="36">
        <f>_xlfn.XLOOKUP(A:A,'Hospital details'!A:A,'Hospital details'!H:H)</f>
        <v>32</v>
      </c>
      <c r="T1057" s="8"/>
    </row>
    <row r="1058" spans="1:20" ht="18" x14ac:dyDescent="0.35">
      <c r="A1058" s="37" t="s">
        <v>1062</v>
      </c>
      <c r="B1058" s="31" t="str" cm="1">
        <f t="array" ref="B1058">_xlfn.XLOOKUP(_xlfn.SINGLE(A:A),'Customer Name'!A:A,Table14_3[[#All],[Title]])</f>
        <v>Mr</v>
      </c>
      <c r="C1058" s="32" t="str" cm="1">
        <f t="array" ref="C1058">_xlfn.XLOOKUP(_xlfn.SINGLE(A:A),'Customer Name'!A:A,Table14_3[[#All],[First Name]])</f>
        <v>Brenn E</v>
      </c>
      <c r="D1058" s="32" t="str" cm="1">
        <f t="array" ref="D1058">_xlfn.XLOOKUP(_xlfn.SINGLE(A:A),'Customer Name'!A:A,Table14_3[[#All],[Last Name]])</f>
        <v>Donnelly</v>
      </c>
      <c r="E1058" s="32">
        <f>_xlfn.XLOOKUP(A:A,'Medical Examination'!A:A,'Medical Examination'!B:B)</f>
        <v>43.78</v>
      </c>
      <c r="F1058" s="32">
        <f>_xlfn.XLOOKUP(A:A,'Medical Examination'!A:A,'Medical Examination'!C:C)</f>
        <v>5.71</v>
      </c>
      <c r="G1058" s="33" t="str">
        <f>_xlfn.XLOOKUP(A:A,'Medical Examination'!A:A,'Medical Examination'!D:D)</f>
        <v>No</v>
      </c>
      <c r="H1058" s="33" t="str">
        <f>_xlfn.XLOOKUP(A:A,'Medical Examination'!A:A,'Medical Examination'!E:E)</f>
        <v>No</v>
      </c>
      <c r="I1058" s="33" t="str">
        <f>_xlfn.XLOOKUP(A:A,'Medical Examination'!A:A,'Medical Examination'!F:F)</f>
        <v>No</v>
      </c>
      <c r="J1058" s="33">
        <f>_xlfn.XLOOKUP(A:A,'Medical Examination'!A:A,'Medical Examination'!G:G)</f>
        <v>1</v>
      </c>
      <c r="K1058" s="33" t="str">
        <f>_xlfn.XLOOKUP(A:A,'Medical Examination'!A:A,'Medical Examination'!H:H)</f>
        <v>No</v>
      </c>
      <c r="L1058" s="32" t="str">
        <f>_xlfn.XLOOKUP(A:A,'Medical Examination'!A:A,'Medical Examination'!I:I)</f>
        <v>Obesity</v>
      </c>
      <c r="M1058" s="31" t="str">
        <f>_xlfn.XLOOKUP(A:A,'Medical Examination'!A:A,'Medical Examination'!J:J)</f>
        <v>Prediabetic</v>
      </c>
      <c r="N1058" s="34">
        <f>_xlfn.XLOOKUP(Healthcare!A:A,Table4_2[Customer ID],Table4_2[Date of Birth])</f>
        <v>33808</v>
      </c>
      <c r="O1058" s="35">
        <f>_xlfn.XLOOKUP(A:A,Table4_2[Customer ID],Table4_2[Charges])</f>
        <v>10617.04</v>
      </c>
      <c r="P1058" s="33" t="str">
        <f>_xlfn.XLOOKUP(A:A,Table4_2[Customer ID],Table4_2[Hospital tier])</f>
        <v>tier - 3</v>
      </c>
      <c r="Q1058" s="33" t="str">
        <f>_xlfn.XLOOKUP(A:A,'Hospital details'!A:A,'Hospital details'!F:F)</f>
        <v>tier - 3</v>
      </c>
      <c r="R1058" s="33" t="str">
        <f>_xlfn.XLOOKUP(Healthcare!A:A,'Hospital details'!A:A,'Hospital details'!G:G)</f>
        <v>R1026</v>
      </c>
      <c r="S1058" s="36">
        <f>_xlfn.XLOOKUP(A:A,'Hospital details'!A:A,'Hospital details'!H:H)</f>
        <v>30</v>
      </c>
      <c r="T1058" s="8"/>
    </row>
    <row r="1059" spans="1:20" ht="18" x14ac:dyDescent="0.35">
      <c r="A1059" s="37" t="s">
        <v>1063</v>
      </c>
      <c r="B1059" s="31" t="str" cm="1">
        <f t="array" ref="B1059">_xlfn.XLOOKUP(_xlfn.SINGLE(A:A),'Customer Name'!A:A,Table14_3[[#All],[Title]])</f>
        <v>Ms</v>
      </c>
      <c r="C1059" s="32" t="str" cm="1">
        <f t="array" ref="C1059">_xlfn.XLOOKUP(_xlfn.SINGLE(A:A),'Customer Name'!A:A,Table14_3[[#All],[First Name]])</f>
        <v>Lisa M</v>
      </c>
      <c r="D1059" s="32" t="str" cm="1">
        <f t="array" ref="D1059">_xlfn.XLOOKUP(_xlfn.SINGLE(A:A),'Customer Name'!A:A,Table14_3[[#All],[Last Name]])</f>
        <v>Pietz</v>
      </c>
      <c r="E1059" s="32">
        <f>_xlfn.XLOOKUP(A:A,'Medical Examination'!A:A,'Medical Examination'!B:B)</f>
        <v>24.35</v>
      </c>
      <c r="F1059" s="32">
        <f>_xlfn.XLOOKUP(A:A,'Medical Examination'!A:A,'Medical Examination'!C:C)</f>
        <v>9.08</v>
      </c>
      <c r="G1059" s="33" t="str">
        <f>_xlfn.XLOOKUP(A:A,'Medical Examination'!A:A,'Medical Examination'!D:D)</f>
        <v>No</v>
      </c>
      <c r="H1059" s="33" t="str">
        <f>_xlfn.XLOOKUP(A:A,'Medical Examination'!A:A,'Medical Examination'!E:E)</f>
        <v>No</v>
      </c>
      <c r="I1059" s="33" t="str">
        <f>_xlfn.XLOOKUP(A:A,'Medical Examination'!A:A,'Medical Examination'!F:F)</f>
        <v>No</v>
      </c>
      <c r="J1059" s="33">
        <f>_xlfn.XLOOKUP(A:A,'Medical Examination'!A:A,'Medical Examination'!G:G)</f>
        <v>0</v>
      </c>
      <c r="K1059" s="33" t="str">
        <f>_xlfn.XLOOKUP(A:A,'Medical Examination'!A:A,'Medical Examination'!H:H)</f>
        <v>No</v>
      </c>
      <c r="L1059" s="32" t="str">
        <f>_xlfn.XLOOKUP(A:A,'Medical Examination'!A:A,'Medical Examination'!I:I)</f>
        <v>Normal Weight</v>
      </c>
      <c r="M1059" s="31" t="str">
        <f>_xlfn.XLOOKUP(A:A,'Medical Examination'!A:A,'Medical Examination'!J:J)</f>
        <v>Diabetic</v>
      </c>
      <c r="N1059" s="34">
        <f>_xlfn.XLOOKUP(Healthcare!A:A,Table4_2[Customer ID],Table4_2[Date of Birth])</f>
        <v>23920</v>
      </c>
      <c r="O1059" s="35">
        <f>_xlfn.XLOOKUP(A:A,Table4_2[Customer ID],Table4_2[Charges])</f>
        <v>10608.67</v>
      </c>
      <c r="P1059" s="33" t="str">
        <f>_xlfn.XLOOKUP(A:A,Table4_2[Customer ID],Table4_2[Hospital tier])</f>
        <v>tier - 3</v>
      </c>
      <c r="Q1059" s="33" t="str">
        <f>_xlfn.XLOOKUP(A:A,'Hospital details'!A:A,'Hospital details'!F:F)</f>
        <v>tier - 3</v>
      </c>
      <c r="R1059" s="33" t="str">
        <f>_xlfn.XLOOKUP(Healthcare!A:A,'Hospital details'!A:A,'Hospital details'!G:G)</f>
        <v>R1012</v>
      </c>
      <c r="S1059" s="36">
        <f>_xlfn.XLOOKUP(A:A,'Hospital details'!A:A,'Hospital details'!H:H)</f>
        <v>57</v>
      </c>
      <c r="T1059" s="8"/>
    </row>
    <row r="1060" spans="1:20" ht="18" x14ac:dyDescent="0.35">
      <c r="A1060" s="37" t="s">
        <v>1064</v>
      </c>
      <c r="B1060" s="31" t="str" cm="1">
        <f t="array" ref="B1060">_xlfn.XLOOKUP(_xlfn.SINGLE(A:A),'Customer Name'!A:A,Table14_3[[#All],[Title]])</f>
        <v>Mr</v>
      </c>
      <c r="C1060" s="32" t="str" cm="1">
        <f t="array" ref="C1060">_xlfn.XLOOKUP(_xlfn.SINGLE(A:A),'Customer Name'!A:A,Table14_3[[#All],[First Name]])</f>
        <v>Matt</v>
      </c>
      <c r="D1060" s="32" t="str" cm="1">
        <f t="array" ref="D1060">_xlfn.XLOOKUP(_xlfn.SINGLE(A:A),'Customer Name'!A:A,Table14_3[[#All],[Last Name]])</f>
        <v>Tegenkamp</v>
      </c>
      <c r="E1060" s="32">
        <f>_xlfn.XLOOKUP(A:A,'Medical Examination'!A:A,'Medical Examination'!B:B)</f>
        <v>40.299999999999997</v>
      </c>
      <c r="F1060" s="32">
        <f>_xlfn.XLOOKUP(A:A,'Medical Examination'!A:A,'Medical Examination'!C:C)</f>
        <v>5.3</v>
      </c>
      <c r="G1060" s="33" t="str">
        <f>_xlfn.XLOOKUP(A:A,'Medical Examination'!A:A,'Medical Examination'!D:D)</f>
        <v>yes</v>
      </c>
      <c r="H1060" s="33" t="str">
        <f>_xlfn.XLOOKUP(A:A,'Medical Examination'!A:A,'Medical Examination'!E:E)</f>
        <v>No</v>
      </c>
      <c r="I1060" s="33" t="str">
        <f>_xlfn.XLOOKUP(A:A,'Medical Examination'!A:A,'Medical Examination'!F:F)</f>
        <v>No</v>
      </c>
      <c r="J1060" s="33">
        <f>_xlfn.XLOOKUP(A:A,'Medical Examination'!A:A,'Medical Examination'!G:G)</f>
        <v>2</v>
      </c>
      <c r="K1060" s="33" t="str">
        <f>_xlfn.XLOOKUP(A:A,'Medical Examination'!A:A,'Medical Examination'!H:H)</f>
        <v>No</v>
      </c>
      <c r="L1060" s="32" t="str">
        <f>_xlfn.XLOOKUP(A:A,'Medical Examination'!A:A,'Medical Examination'!I:I)</f>
        <v>Obesity</v>
      </c>
      <c r="M1060" s="31" t="str">
        <f>_xlfn.XLOOKUP(A:A,'Medical Examination'!A:A,'Medical Examination'!J:J)</f>
        <v>Normal</v>
      </c>
      <c r="N1060" s="34">
        <f>_xlfn.XLOOKUP(Healthcare!A:A,Table4_2[Customer ID],Table4_2[Date of Birth])</f>
        <v>24290</v>
      </c>
      <c r="O1060" s="35">
        <f>_xlfn.XLOOKUP(A:A,Table4_2[Customer ID],Table4_2[Charges])</f>
        <v>10602.39</v>
      </c>
      <c r="P1060" s="33" t="str">
        <f>_xlfn.XLOOKUP(A:A,Table4_2[Customer ID],Table4_2[Hospital tier])</f>
        <v>tier - 3</v>
      </c>
      <c r="Q1060" s="33" t="str">
        <f>_xlfn.XLOOKUP(A:A,'Hospital details'!A:A,'Hospital details'!F:F)</f>
        <v>tier - 3</v>
      </c>
      <c r="R1060" s="33" t="str">
        <f>_xlfn.XLOOKUP(Healthcare!A:A,'Hospital details'!A:A,'Hospital details'!G:G)</f>
        <v>R1011</v>
      </c>
      <c r="S1060" s="36">
        <f>_xlfn.XLOOKUP(A:A,'Hospital details'!A:A,'Hospital details'!H:H)</f>
        <v>56</v>
      </c>
      <c r="T1060" s="8"/>
    </row>
    <row r="1061" spans="1:20" ht="18" x14ac:dyDescent="0.35">
      <c r="A1061" s="37" t="s">
        <v>1065</v>
      </c>
      <c r="B1061" s="31" t="str" cm="1">
        <f t="array" ref="B1061">_xlfn.XLOOKUP(_xlfn.SINGLE(A:A),'Customer Name'!A:A,Table14_3[[#All],[Title]])</f>
        <v>Mr</v>
      </c>
      <c r="C1061" s="32" t="str" cm="1">
        <f t="array" ref="C1061">_xlfn.XLOOKUP(_xlfn.SINGLE(A:A),'Customer Name'!A:A,Table14_3[[#All],[First Name]])</f>
        <v>Thomas A</v>
      </c>
      <c r="D1061" s="32" t="str" cm="1">
        <f t="array" ref="D1061">_xlfn.XLOOKUP(_xlfn.SINGLE(A:A),'Customer Name'!A:A,Table14_3[[#All],[Last Name]])</f>
        <v>Dover</v>
      </c>
      <c r="E1061" s="32">
        <f>_xlfn.XLOOKUP(A:A,'Medical Examination'!A:A,'Medical Examination'!B:B)</f>
        <v>32.774999999999999</v>
      </c>
      <c r="F1061" s="32">
        <f>_xlfn.XLOOKUP(A:A,'Medical Examination'!A:A,'Medical Examination'!C:C)</f>
        <v>11.76</v>
      </c>
      <c r="G1061" s="33" t="str">
        <f>_xlfn.XLOOKUP(A:A,'Medical Examination'!A:A,'Medical Examination'!D:D)</f>
        <v>yes</v>
      </c>
      <c r="H1061" s="33" t="str">
        <f>_xlfn.XLOOKUP(A:A,'Medical Examination'!A:A,'Medical Examination'!E:E)</f>
        <v>No</v>
      </c>
      <c r="I1061" s="33" t="str">
        <f>_xlfn.XLOOKUP(A:A,'Medical Examination'!A:A,'Medical Examination'!F:F)</f>
        <v>No</v>
      </c>
      <c r="J1061" s="33">
        <f>_xlfn.XLOOKUP(A:A,'Medical Examination'!A:A,'Medical Examination'!G:G)</f>
        <v>0</v>
      </c>
      <c r="K1061" s="33" t="str">
        <f>_xlfn.XLOOKUP(A:A,'Medical Examination'!A:A,'Medical Examination'!H:H)</f>
        <v>No</v>
      </c>
      <c r="L1061" s="32" t="str">
        <f>_xlfn.XLOOKUP(A:A,'Medical Examination'!A:A,'Medical Examination'!I:I)</f>
        <v>Obesity</v>
      </c>
      <c r="M1061" s="31" t="str">
        <f>_xlfn.XLOOKUP(A:A,'Medical Examination'!A:A,'Medical Examination'!J:J)</f>
        <v>Diabetic</v>
      </c>
      <c r="N1061" s="34">
        <f>_xlfn.XLOOKUP(Healthcare!A:A,Table4_2[Customer ID],Table4_2[Date of Birth])</f>
        <v>24646</v>
      </c>
      <c r="O1061" s="35">
        <f>_xlfn.XLOOKUP(A:A,Table4_2[Customer ID],Table4_2[Charges])</f>
        <v>10601.63</v>
      </c>
      <c r="P1061" s="33" t="str">
        <f>_xlfn.XLOOKUP(A:A,Table4_2[Customer ID],Table4_2[Hospital tier])</f>
        <v>tier - 3</v>
      </c>
      <c r="Q1061" s="33" t="str">
        <f>_xlfn.XLOOKUP(A:A,'Hospital details'!A:A,'Hospital details'!F:F)</f>
        <v>tier - 2</v>
      </c>
      <c r="R1061" s="33" t="str">
        <f>_xlfn.XLOOKUP(Healthcare!A:A,'Hospital details'!A:A,'Hospital details'!G:G)</f>
        <v>R1012</v>
      </c>
      <c r="S1061" s="36">
        <f>_xlfn.XLOOKUP(A:A,'Hospital details'!A:A,'Hospital details'!H:H)</f>
        <v>55</v>
      </c>
      <c r="T1061" s="8"/>
    </row>
    <row r="1062" spans="1:20" ht="18" x14ac:dyDescent="0.35">
      <c r="A1062" s="37" t="s">
        <v>1066</v>
      </c>
      <c r="B1062" s="31" t="str" cm="1">
        <f t="array" ref="B1062">_xlfn.XLOOKUP(_xlfn.SINGLE(A:A),'Customer Name'!A:A,Table14_3[[#All],[Title]])</f>
        <v>Ms</v>
      </c>
      <c r="C1062" s="32" t="str" cm="1">
        <f t="array" ref="C1062">_xlfn.XLOOKUP(_xlfn.SINGLE(A:A),'Customer Name'!A:A,Table14_3[[#All],[First Name]])</f>
        <v>Kevin J</v>
      </c>
      <c r="D1062" s="32" t="str" cm="1">
        <f t="array" ref="D1062">_xlfn.XLOOKUP(_xlfn.SINGLE(A:A),'Customer Name'!A:A,Table14_3[[#All],[Last Name]])</f>
        <v>Dockemeyer</v>
      </c>
      <c r="E1062" s="32">
        <f>_xlfn.XLOOKUP(A:A,'Medical Examination'!A:A,'Medical Examination'!B:B)</f>
        <v>39.6</v>
      </c>
      <c r="F1062" s="32">
        <f>_xlfn.XLOOKUP(A:A,'Medical Examination'!A:A,'Medical Examination'!C:C)</f>
        <v>5.1100000000000003</v>
      </c>
      <c r="G1062" s="33" t="str">
        <f>_xlfn.XLOOKUP(A:A,'Medical Examination'!A:A,'Medical Examination'!D:D)</f>
        <v>yes</v>
      </c>
      <c r="H1062" s="33" t="str">
        <f>_xlfn.XLOOKUP(A:A,'Medical Examination'!A:A,'Medical Examination'!E:E)</f>
        <v>No</v>
      </c>
      <c r="I1062" s="33" t="str">
        <f>_xlfn.XLOOKUP(A:A,'Medical Examination'!A:A,'Medical Examination'!F:F)</f>
        <v>No</v>
      </c>
      <c r="J1062" s="33">
        <f>_xlfn.XLOOKUP(A:A,'Medical Examination'!A:A,'Medical Examination'!G:G)</f>
        <v>2</v>
      </c>
      <c r="K1062" s="33" t="str">
        <f>_xlfn.XLOOKUP(A:A,'Medical Examination'!A:A,'Medical Examination'!H:H)</f>
        <v>No</v>
      </c>
      <c r="L1062" s="32" t="str">
        <f>_xlfn.XLOOKUP(A:A,'Medical Examination'!A:A,'Medical Examination'!I:I)</f>
        <v>Obesity</v>
      </c>
      <c r="M1062" s="31" t="str">
        <f>_xlfn.XLOOKUP(A:A,'Medical Examination'!A:A,'Medical Examination'!J:J)</f>
        <v>Normal</v>
      </c>
      <c r="N1062" s="34">
        <f>_xlfn.XLOOKUP(Healthcare!A:A,Table4_2[Customer ID],Table4_2[Date of Birth])</f>
        <v>24308</v>
      </c>
      <c r="O1062" s="35">
        <f>_xlfn.XLOOKUP(A:A,Table4_2[Customer ID],Table4_2[Charges])</f>
        <v>10601.41</v>
      </c>
      <c r="P1062" s="33" t="str">
        <f>_xlfn.XLOOKUP(A:A,Table4_2[Customer ID],Table4_2[Hospital tier])</f>
        <v>tier - 3</v>
      </c>
      <c r="Q1062" s="33" t="str">
        <f>_xlfn.XLOOKUP(A:A,'Hospital details'!A:A,'Hospital details'!F:F)</f>
        <v>tier - 2</v>
      </c>
      <c r="R1062" s="33" t="str">
        <f>_xlfn.XLOOKUP(Healthcare!A:A,'Hospital details'!A:A,'Hospital details'!G:G)</f>
        <v>R1011</v>
      </c>
      <c r="S1062" s="36">
        <f>_xlfn.XLOOKUP(A:A,'Hospital details'!A:A,'Hospital details'!H:H)</f>
        <v>56</v>
      </c>
      <c r="T1062" s="8"/>
    </row>
    <row r="1063" spans="1:20" ht="18" x14ac:dyDescent="0.35">
      <c r="A1063" s="37" t="s">
        <v>1067</v>
      </c>
      <c r="B1063" s="31" t="str" cm="1">
        <f t="array" ref="B1063">_xlfn.XLOOKUP(_xlfn.SINGLE(A:A),'Customer Name'!A:A,Table14_3[[#All],[Title]])</f>
        <v>Mr</v>
      </c>
      <c r="C1063" s="32" t="str" cm="1">
        <f t="array" ref="C1063">_xlfn.XLOOKUP(_xlfn.SINGLE(A:A),'Customer Name'!A:A,Table14_3[[#All],[First Name]])</f>
        <v>William H</v>
      </c>
      <c r="D1063" s="32" t="str" cm="1">
        <f t="array" ref="D1063">_xlfn.XLOOKUP(_xlfn.SINGLE(A:A),'Customer Name'!A:A,Table14_3[[#All],[Last Name]])</f>
        <v>Steele</v>
      </c>
      <c r="E1063" s="32">
        <f>_xlfn.XLOOKUP(A:A,'Medical Examination'!A:A,'Medical Examination'!B:B)</f>
        <v>30.97</v>
      </c>
      <c r="F1063" s="32">
        <f>_xlfn.XLOOKUP(A:A,'Medical Examination'!A:A,'Medical Examination'!C:C)</f>
        <v>5.54</v>
      </c>
      <c r="G1063" s="33" t="str">
        <f>_xlfn.XLOOKUP(A:A,'Medical Examination'!A:A,'Medical Examination'!D:D)</f>
        <v>No</v>
      </c>
      <c r="H1063" s="33" t="str">
        <f>_xlfn.XLOOKUP(A:A,'Medical Examination'!A:A,'Medical Examination'!E:E)</f>
        <v>No</v>
      </c>
      <c r="I1063" s="33" t="str">
        <f>_xlfn.XLOOKUP(A:A,'Medical Examination'!A:A,'Medical Examination'!F:F)</f>
        <v>No</v>
      </c>
      <c r="J1063" s="33">
        <f>_xlfn.XLOOKUP(A:A,'Medical Examination'!A:A,'Medical Examination'!G:G)</f>
        <v>2</v>
      </c>
      <c r="K1063" s="33" t="str">
        <f>_xlfn.XLOOKUP(A:A,'Medical Examination'!A:A,'Medical Examination'!H:H)</f>
        <v>No</v>
      </c>
      <c r="L1063" s="32" t="str">
        <f>_xlfn.XLOOKUP(A:A,'Medical Examination'!A:A,'Medical Examination'!I:I)</f>
        <v>Obesity</v>
      </c>
      <c r="M1063" s="31" t="str">
        <f>_xlfn.XLOOKUP(A:A,'Medical Examination'!A:A,'Medical Examination'!J:J)</f>
        <v>Normal</v>
      </c>
      <c r="N1063" s="34">
        <f>_xlfn.XLOOKUP(Healthcare!A:A,Table4_2[Customer ID],Table4_2[Date of Birth])</f>
        <v>26647</v>
      </c>
      <c r="O1063" s="35">
        <f>_xlfn.XLOOKUP(A:A,Table4_2[Customer ID],Table4_2[Charges])</f>
        <v>10600.55</v>
      </c>
      <c r="P1063" s="33" t="str">
        <f>_xlfn.XLOOKUP(A:A,Table4_2[Customer ID],Table4_2[Hospital tier])</f>
        <v>tier - 3</v>
      </c>
      <c r="Q1063" s="33" t="str">
        <f>_xlfn.XLOOKUP(A:A,'Hospital details'!A:A,'Hospital details'!F:F)</f>
        <v>tier - 1</v>
      </c>
      <c r="R1063" s="33" t="str">
        <f>_xlfn.XLOOKUP(Healthcare!A:A,'Hospital details'!A:A,'Hospital details'!G:G)</f>
        <v>R1012</v>
      </c>
      <c r="S1063" s="36">
        <f>_xlfn.XLOOKUP(A:A,'Hospital details'!A:A,'Hospital details'!H:H)</f>
        <v>50</v>
      </c>
      <c r="T1063" s="8"/>
    </row>
    <row r="1064" spans="1:20" ht="18" x14ac:dyDescent="0.35">
      <c r="A1064" s="37" t="s">
        <v>1068</v>
      </c>
      <c r="B1064" s="31" t="str" cm="1">
        <f t="array" ref="B1064">_xlfn.XLOOKUP(_xlfn.SINGLE(A:A),'Customer Name'!A:A,Table14_3[[#All],[Title]])</f>
        <v>Mr</v>
      </c>
      <c r="C1064" s="32" t="str" cm="1">
        <f t="array" ref="C1064">_xlfn.XLOOKUP(_xlfn.SINGLE(A:A),'Customer Name'!A:A,Table14_3[[#All],[First Name]])</f>
        <v>Gal</v>
      </c>
      <c r="D1064" s="32" t="str" cm="1">
        <f t="array" ref="D1064">_xlfn.XLOOKUP(_xlfn.SINGLE(A:A),'Customer Name'!A:A,Table14_3[[#All],[Last Name]])</f>
        <v>Harel</v>
      </c>
      <c r="E1064" s="32">
        <f>_xlfn.XLOOKUP(A:A,'Medical Examination'!A:A,'Medical Examination'!B:B)</f>
        <v>27.645</v>
      </c>
      <c r="F1064" s="32">
        <f>_xlfn.XLOOKUP(A:A,'Medical Examination'!A:A,'Medical Examination'!C:C)</f>
        <v>8.8699999999999992</v>
      </c>
      <c r="G1064" s="33" t="str">
        <f>_xlfn.XLOOKUP(A:A,'Medical Examination'!A:A,'Medical Examination'!D:D)</f>
        <v>yes</v>
      </c>
      <c r="H1064" s="33" t="str">
        <f>_xlfn.XLOOKUP(A:A,'Medical Examination'!A:A,'Medical Examination'!E:E)</f>
        <v>No</v>
      </c>
      <c r="I1064" s="33" t="str">
        <f>_xlfn.XLOOKUP(A:A,'Medical Examination'!A:A,'Medical Examination'!F:F)</f>
        <v>No</v>
      </c>
      <c r="J1064" s="33">
        <f>_xlfn.XLOOKUP(A:A,'Medical Examination'!A:A,'Medical Examination'!G:G)</f>
        <v>0</v>
      </c>
      <c r="K1064" s="33" t="str">
        <f>_xlfn.XLOOKUP(A:A,'Medical Examination'!A:A,'Medical Examination'!H:H)</f>
        <v>No</v>
      </c>
      <c r="L1064" s="32" t="str">
        <f>_xlfn.XLOOKUP(A:A,'Medical Examination'!A:A,'Medical Examination'!I:I)</f>
        <v>Overweight</v>
      </c>
      <c r="M1064" s="31" t="str">
        <f>_xlfn.XLOOKUP(A:A,'Medical Examination'!A:A,'Medical Examination'!J:J)</f>
        <v>Diabetic</v>
      </c>
      <c r="N1064" s="34">
        <f>_xlfn.XLOOKUP(Healthcare!A:A,Table4_2[Customer ID],Table4_2[Date of Birth])</f>
        <v>24805</v>
      </c>
      <c r="O1064" s="35">
        <f>_xlfn.XLOOKUP(A:A,Table4_2[Customer ID],Table4_2[Charges])</f>
        <v>10594.5</v>
      </c>
      <c r="P1064" s="33" t="str">
        <f>_xlfn.XLOOKUP(A:A,Table4_2[Customer ID],Table4_2[Hospital tier])</f>
        <v>tier - 3</v>
      </c>
      <c r="Q1064" s="33" t="str">
        <f>_xlfn.XLOOKUP(A:A,'Hospital details'!A:A,'Hospital details'!F:F)</f>
        <v>tier - 1</v>
      </c>
      <c r="R1064" s="33" t="str">
        <f>_xlfn.XLOOKUP(Healthcare!A:A,'Hospital details'!A:A,'Hospital details'!G:G)</f>
        <v>R1012</v>
      </c>
      <c r="S1064" s="36">
        <f>_xlfn.XLOOKUP(A:A,'Hospital details'!A:A,'Hospital details'!H:H)</f>
        <v>55</v>
      </c>
      <c r="T1064" s="8"/>
    </row>
    <row r="1065" spans="1:20" ht="18" x14ac:dyDescent="0.35">
      <c r="A1065" s="37" t="s">
        <v>1069</v>
      </c>
      <c r="B1065" s="31" t="str" cm="1">
        <f t="array" ref="B1065">_xlfn.XLOOKUP(_xlfn.SINGLE(A:A),'Customer Name'!A:A,Table14_3[[#All],[Title]])</f>
        <v>Ms</v>
      </c>
      <c r="C1065" s="32" t="str" cm="1">
        <f t="array" ref="C1065">_xlfn.XLOOKUP(_xlfn.SINGLE(A:A),'Customer Name'!A:A,Table14_3[[#All],[First Name]])</f>
        <v>Anton</v>
      </c>
      <c r="D1065" s="32" t="str" cm="1">
        <f t="array" ref="D1065">_xlfn.XLOOKUP(_xlfn.SINGLE(A:A),'Customer Name'!A:A,Table14_3[[#All],[Last Name]])</f>
        <v>Aguila</v>
      </c>
      <c r="E1065" s="32">
        <f>_xlfn.XLOOKUP(A:A,'Medical Examination'!A:A,'Medical Examination'!B:B)</f>
        <v>34.43</v>
      </c>
      <c r="F1065" s="32">
        <f>_xlfn.XLOOKUP(A:A,'Medical Examination'!A:A,'Medical Examination'!C:C)</f>
        <v>5.96</v>
      </c>
      <c r="G1065" s="33" t="str">
        <f>_xlfn.XLOOKUP(A:A,'Medical Examination'!A:A,'Medical Examination'!D:D)</f>
        <v>yes</v>
      </c>
      <c r="H1065" s="33" t="str">
        <f>_xlfn.XLOOKUP(A:A,'Medical Examination'!A:A,'Medical Examination'!E:E)</f>
        <v>No</v>
      </c>
      <c r="I1065" s="33" t="str">
        <f>_xlfn.XLOOKUP(A:A,'Medical Examination'!A:A,'Medical Examination'!F:F)</f>
        <v>No</v>
      </c>
      <c r="J1065" s="33">
        <f>_xlfn.XLOOKUP(A:A,'Medical Examination'!A:A,'Medical Examination'!G:G)</f>
        <v>2</v>
      </c>
      <c r="K1065" s="33" t="str">
        <f>_xlfn.XLOOKUP(A:A,'Medical Examination'!A:A,'Medical Examination'!H:H)</f>
        <v>No</v>
      </c>
      <c r="L1065" s="32" t="str">
        <f>_xlfn.XLOOKUP(A:A,'Medical Examination'!A:A,'Medical Examination'!I:I)</f>
        <v>Obesity</v>
      </c>
      <c r="M1065" s="31" t="str">
        <f>_xlfn.XLOOKUP(A:A,'Medical Examination'!A:A,'Medical Examination'!J:J)</f>
        <v>Prediabetic</v>
      </c>
      <c r="N1065" s="34">
        <f>_xlfn.XLOOKUP(Healthcare!A:A,Table4_2[Customer ID],Table4_2[Date of Birth])</f>
        <v>24414</v>
      </c>
      <c r="O1065" s="35">
        <f>_xlfn.XLOOKUP(A:A,Table4_2[Customer ID],Table4_2[Charges])</f>
        <v>10594.23</v>
      </c>
      <c r="P1065" s="33" t="str">
        <f>_xlfn.XLOOKUP(A:A,Table4_2[Customer ID],Table4_2[Hospital tier])</f>
        <v>tier - 3</v>
      </c>
      <c r="Q1065" s="33" t="str">
        <f>_xlfn.XLOOKUP(A:A,'Hospital details'!A:A,'Hospital details'!F:F)</f>
        <v>tier - 3</v>
      </c>
      <c r="R1065" s="33" t="str">
        <f>_xlfn.XLOOKUP(Healthcare!A:A,'Hospital details'!A:A,'Hospital details'!G:G)</f>
        <v>R1013</v>
      </c>
      <c r="S1065" s="36">
        <f>_xlfn.XLOOKUP(A:A,'Hospital details'!A:A,'Hospital details'!H:H)</f>
        <v>56</v>
      </c>
      <c r="T1065" s="8"/>
    </row>
    <row r="1066" spans="1:20" ht="18" x14ac:dyDescent="0.35">
      <c r="A1066" s="37" t="s">
        <v>1070</v>
      </c>
      <c r="B1066" s="31" t="str" cm="1">
        <f t="array" ref="B1066">_xlfn.XLOOKUP(_xlfn.SINGLE(A:A),'Customer Name'!A:A,Table14_3[[#All],[Title]])</f>
        <v>Mr</v>
      </c>
      <c r="C1066" s="32" t="str" cm="1">
        <f t="array" ref="C1066">_xlfn.XLOOKUP(_xlfn.SINGLE(A:A),'Customer Name'!A:A,Table14_3[[#All],[First Name]])</f>
        <v>Yazmin</v>
      </c>
      <c r="D1066" s="32" t="str" cm="1">
        <f t="array" ref="D1066">_xlfn.XLOOKUP(_xlfn.SINGLE(A:A),'Customer Name'!A:A,Table14_3[[#All],[Last Name]])</f>
        <v>Vallejo Sarmiento</v>
      </c>
      <c r="E1066" s="32">
        <f>_xlfn.XLOOKUP(A:A,'Medical Examination'!A:A,'Medical Examination'!B:B)</f>
        <v>39.6</v>
      </c>
      <c r="F1066" s="32">
        <f>_xlfn.XLOOKUP(A:A,'Medical Examination'!A:A,'Medical Examination'!C:C)</f>
        <v>4.4400000000000004</v>
      </c>
      <c r="G1066" s="33" t="str">
        <f>_xlfn.XLOOKUP(A:A,'Medical Examination'!A:A,'Medical Examination'!D:D)</f>
        <v>yes</v>
      </c>
      <c r="H1066" s="33" t="str">
        <f>_xlfn.XLOOKUP(A:A,'Medical Examination'!A:A,'Medical Examination'!E:E)</f>
        <v>No</v>
      </c>
      <c r="I1066" s="33" t="str">
        <f>_xlfn.XLOOKUP(A:A,'Medical Examination'!A:A,'Medical Examination'!F:F)</f>
        <v>Yes</v>
      </c>
      <c r="J1066" s="33">
        <f>_xlfn.XLOOKUP(A:A,'Medical Examination'!A:A,'Medical Examination'!G:G)</f>
        <v>1</v>
      </c>
      <c r="K1066" s="33" t="str">
        <f>_xlfn.XLOOKUP(A:A,'Medical Examination'!A:A,'Medical Examination'!H:H)</f>
        <v>No</v>
      </c>
      <c r="L1066" s="32" t="str">
        <f>_xlfn.XLOOKUP(A:A,'Medical Examination'!A:A,'Medical Examination'!I:I)</f>
        <v>Obesity</v>
      </c>
      <c r="M1066" s="31" t="str">
        <f>_xlfn.XLOOKUP(A:A,'Medical Examination'!A:A,'Medical Examination'!J:J)</f>
        <v>Normal</v>
      </c>
      <c r="N1066" s="34">
        <f>_xlfn.XLOOKUP(Healthcare!A:A,Table4_2[Customer ID],Table4_2[Date of Birth])</f>
        <v>25562</v>
      </c>
      <c r="O1066" s="35">
        <f>_xlfn.XLOOKUP(A:A,Table4_2[Customer ID],Table4_2[Charges])</f>
        <v>10579.71</v>
      </c>
      <c r="P1066" s="33" t="str">
        <f>_xlfn.XLOOKUP(A:A,Table4_2[Customer ID],Table4_2[Hospital tier])</f>
        <v>tier - 3</v>
      </c>
      <c r="Q1066" s="33" t="str">
        <f>_xlfn.XLOOKUP(A:A,'Hospital details'!A:A,'Hospital details'!F:F)</f>
        <v>tier - 3</v>
      </c>
      <c r="R1066" s="33" t="str">
        <f>_xlfn.XLOOKUP(Healthcare!A:A,'Hospital details'!A:A,'Hospital details'!G:G)</f>
        <v>R1013</v>
      </c>
      <c r="S1066" s="36">
        <f>_xlfn.XLOOKUP(A:A,'Hospital details'!A:A,'Hospital details'!H:H)</f>
        <v>53</v>
      </c>
      <c r="T1066" s="8"/>
    </row>
    <row r="1067" spans="1:20" ht="18" x14ac:dyDescent="0.35">
      <c r="A1067" s="37" t="s">
        <v>1071</v>
      </c>
      <c r="B1067" s="31" t="str" cm="1">
        <f t="array" ref="B1067">_xlfn.XLOOKUP(_xlfn.SINGLE(A:A),'Customer Name'!A:A,Table14_3[[#All],[Title]])</f>
        <v>Mr</v>
      </c>
      <c r="C1067" s="32" t="str" cm="1">
        <f t="array" ref="C1067">_xlfn.XLOOKUP(_xlfn.SINGLE(A:A),'Customer Name'!A:A,Table14_3[[#All],[First Name]])</f>
        <v>Florian</v>
      </c>
      <c r="D1067" s="32" t="str" cm="1">
        <f t="array" ref="D1067">_xlfn.XLOOKUP(_xlfn.SINGLE(A:A),'Customer Name'!A:A,Table14_3[[#All],[Last Name]])</f>
        <v>Beisheim</v>
      </c>
      <c r="E1067" s="32">
        <f>_xlfn.XLOOKUP(A:A,'Medical Examination'!A:A,'Medical Examination'!B:B)</f>
        <v>22.1</v>
      </c>
      <c r="F1067" s="32">
        <f>_xlfn.XLOOKUP(A:A,'Medical Examination'!A:A,'Medical Examination'!C:C)</f>
        <v>4.6500000000000004</v>
      </c>
      <c r="G1067" s="33" t="str">
        <f>_xlfn.XLOOKUP(A:A,'Medical Examination'!A:A,'Medical Examination'!D:D)</f>
        <v>yes</v>
      </c>
      <c r="H1067" s="33" t="str">
        <f>_xlfn.XLOOKUP(A:A,'Medical Examination'!A:A,'Medical Examination'!E:E)</f>
        <v>No</v>
      </c>
      <c r="I1067" s="33" t="str">
        <f>_xlfn.XLOOKUP(A:A,'Medical Examination'!A:A,'Medical Examination'!F:F)</f>
        <v>No</v>
      </c>
      <c r="J1067" s="33">
        <f>_xlfn.XLOOKUP(A:A,'Medical Examination'!A:A,'Medical Examination'!G:G)</f>
        <v>2</v>
      </c>
      <c r="K1067" s="33" t="str">
        <f>_xlfn.XLOOKUP(A:A,'Medical Examination'!A:A,'Medical Examination'!H:H)</f>
        <v>No</v>
      </c>
      <c r="L1067" s="32" t="str">
        <f>_xlfn.XLOOKUP(A:A,'Medical Examination'!A:A,'Medical Examination'!I:I)</f>
        <v>Normal Weight</v>
      </c>
      <c r="M1067" s="31" t="str">
        <f>_xlfn.XLOOKUP(A:A,'Medical Examination'!A:A,'Medical Examination'!J:J)</f>
        <v>Normal</v>
      </c>
      <c r="N1067" s="34">
        <f>_xlfn.XLOOKUP(Healthcare!A:A,Table4_2[Customer ID],Table4_2[Date of Birth])</f>
        <v>24452</v>
      </c>
      <c r="O1067" s="35">
        <f>_xlfn.XLOOKUP(A:A,Table4_2[Customer ID],Table4_2[Charges])</f>
        <v>10577.09</v>
      </c>
      <c r="P1067" s="33" t="str">
        <f>_xlfn.XLOOKUP(A:A,Table4_2[Customer ID],Table4_2[Hospital tier])</f>
        <v>tier - 3</v>
      </c>
      <c r="Q1067" s="33" t="str">
        <f>_xlfn.XLOOKUP(A:A,'Hospital details'!A:A,'Hospital details'!F:F)</f>
        <v>tier - 3</v>
      </c>
      <c r="R1067" s="33" t="str">
        <f>_xlfn.XLOOKUP(Healthcare!A:A,'Hospital details'!A:A,'Hospital details'!G:G)</f>
        <v>R1011</v>
      </c>
      <c r="S1067" s="36">
        <f>_xlfn.XLOOKUP(A:A,'Hospital details'!A:A,'Hospital details'!H:H)</f>
        <v>56</v>
      </c>
      <c r="T1067" s="8"/>
    </row>
    <row r="1068" spans="1:20" ht="18" x14ac:dyDescent="0.35">
      <c r="A1068" s="37" t="s">
        <v>1072</v>
      </c>
      <c r="B1068" s="31" t="str" cm="1">
        <f t="array" ref="B1068">_xlfn.XLOOKUP(_xlfn.SINGLE(A:A),'Customer Name'!A:A,Table14_3[[#All],[Title]])</f>
        <v>Ms</v>
      </c>
      <c r="C1068" s="32" t="str" cm="1">
        <f t="array" ref="C1068">_xlfn.XLOOKUP(_xlfn.SINGLE(A:A),'Customer Name'!A:A,Table14_3[[#All],[First Name]])</f>
        <v>Karen L</v>
      </c>
      <c r="D1068" s="32" t="str" cm="1">
        <f t="array" ref="D1068">_xlfn.XLOOKUP(_xlfn.SINGLE(A:A),'Customer Name'!A:A,Table14_3[[#All],[Last Name]])</f>
        <v>Lenhoff</v>
      </c>
      <c r="E1068" s="32">
        <f>_xlfn.XLOOKUP(A:A,'Medical Examination'!A:A,'Medical Examination'!B:B)</f>
        <v>33.25</v>
      </c>
      <c r="F1068" s="32">
        <f>_xlfn.XLOOKUP(A:A,'Medical Examination'!A:A,'Medical Examination'!C:C)</f>
        <v>5.64</v>
      </c>
      <c r="G1068" s="33" t="str">
        <f>_xlfn.XLOOKUP(A:A,'Medical Examination'!A:A,'Medical Examination'!D:D)</f>
        <v>yes</v>
      </c>
      <c r="H1068" s="33" t="str">
        <f>_xlfn.XLOOKUP(A:A,'Medical Examination'!A:A,'Medical Examination'!E:E)</f>
        <v>No</v>
      </c>
      <c r="I1068" s="33" t="str">
        <f>_xlfn.XLOOKUP(A:A,'Medical Examination'!A:A,'Medical Examination'!F:F)</f>
        <v>Yes</v>
      </c>
      <c r="J1068" s="33">
        <f>_xlfn.XLOOKUP(A:A,'Medical Examination'!A:A,'Medical Examination'!G:G)</f>
        <v>1</v>
      </c>
      <c r="K1068" s="33" t="str">
        <f>_xlfn.XLOOKUP(A:A,'Medical Examination'!A:A,'Medical Examination'!H:H)</f>
        <v>No</v>
      </c>
      <c r="L1068" s="32" t="str">
        <f>_xlfn.XLOOKUP(A:A,'Medical Examination'!A:A,'Medical Examination'!I:I)</f>
        <v>Obesity</v>
      </c>
      <c r="M1068" s="31" t="str">
        <f>_xlfn.XLOOKUP(A:A,'Medical Examination'!A:A,'Medical Examination'!J:J)</f>
        <v>Normal</v>
      </c>
      <c r="N1068" s="34">
        <f>_xlfn.XLOOKUP(Healthcare!A:A,Table4_2[Customer ID],Table4_2[Date of Birth])</f>
        <v>25401</v>
      </c>
      <c r="O1068" s="35">
        <f>_xlfn.XLOOKUP(A:A,Table4_2[Customer ID],Table4_2[Charges])</f>
        <v>10564.88</v>
      </c>
      <c r="P1068" s="33" t="str">
        <f>_xlfn.XLOOKUP(A:A,Table4_2[Customer ID],Table4_2[Hospital tier])</f>
        <v>tier - 3</v>
      </c>
      <c r="Q1068" s="33" t="str">
        <f>_xlfn.XLOOKUP(A:A,'Hospital details'!A:A,'Hospital details'!F:F)</f>
        <v>tier - 1</v>
      </c>
      <c r="R1068" s="33" t="str">
        <f>_xlfn.XLOOKUP(Healthcare!A:A,'Hospital details'!A:A,'Hospital details'!G:G)</f>
        <v>R1024</v>
      </c>
      <c r="S1068" s="36">
        <f>_xlfn.XLOOKUP(A:A,'Hospital details'!A:A,'Hospital details'!H:H)</f>
        <v>53</v>
      </c>
      <c r="T1068" s="8"/>
    </row>
    <row r="1069" spans="1:20" ht="18" x14ac:dyDescent="0.35">
      <c r="A1069" s="37" t="s">
        <v>1073</v>
      </c>
      <c r="B1069" s="31" t="str" cm="1">
        <f t="array" ref="B1069">_xlfn.XLOOKUP(_xlfn.SINGLE(A:A),'Customer Name'!A:A,Table14_3[[#All],[Title]])</f>
        <v>Mr</v>
      </c>
      <c r="C1069" s="32" t="str" cm="1">
        <f t="array" ref="C1069">_xlfn.XLOOKUP(_xlfn.SINGLE(A:A),'Customer Name'!A:A,Table14_3[[#All],[First Name]])</f>
        <v>Scott</v>
      </c>
      <c r="D1069" s="32" t="str" cm="1">
        <f t="array" ref="D1069">_xlfn.XLOOKUP(_xlfn.SINGLE(A:A),'Customer Name'!A:A,Table14_3[[#All],[Last Name]])</f>
        <v>Wehrwein</v>
      </c>
      <c r="E1069" s="32">
        <f>_xlfn.XLOOKUP(A:A,'Medical Examination'!A:A,'Medical Examination'!B:B)</f>
        <v>33.33</v>
      </c>
      <c r="F1069" s="32">
        <f>_xlfn.XLOOKUP(A:A,'Medical Examination'!A:A,'Medical Examination'!C:C)</f>
        <v>10.19</v>
      </c>
      <c r="G1069" s="33" t="str">
        <f>_xlfn.XLOOKUP(A:A,'Medical Examination'!A:A,'Medical Examination'!D:D)</f>
        <v>No</v>
      </c>
      <c r="H1069" s="33" t="str">
        <f>_xlfn.XLOOKUP(A:A,'Medical Examination'!A:A,'Medical Examination'!E:E)</f>
        <v>No</v>
      </c>
      <c r="I1069" s="33" t="str">
        <f>_xlfn.XLOOKUP(A:A,'Medical Examination'!A:A,'Medical Examination'!F:F)</f>
        <v>No</v>
      </c>
      <c r="J1069" s="33">
        <f>_xlfn.XLOOKUP(A:A,'Medical Examination'!A:A,'Medical Examination'!G:G)</f>
        <v>0</v>
      </c>
      <c r="K1069" s="33" t="str">
        <f>_xlfn.XLOOKUP(A:A,'Medical Examination'!A:A,'Medical Examination'!H:H)</f>
        <v>No</v>
      </c>
      <c r="L1069" s="32" t="str">
        <f>_xlfn.XLOOKUP(A:A,'Medical Examination'!A:A,'Medical Examination'!I:I)</f>
        <v>Obesity</v>
      </c>
      <c r="M1069" s="31" t="str">
        <f>_xlfn.XLOOKUP(A:A,'Medical Examination'!A:A,'Medical Examination'!J:J)</f>
        <v>Diabetic</v>
      </c>
      <c r="N1069" s="34">
        <f>_xlfn.XLOOKUP(Healthcare!A:A,Table4_2[Customer ID],Table4_2[Date of Birth])</f>
        <v>26113</v>
      </c>
      <c r="O1069" s="35">
        <f>_xlfn.XLOOKUP(A:A,Table4_2[Customer ID],Table4_2[Charges])</f>
        <v>10560.49</v>
      </c>
      <c r="P1069" s="33" t="str">
        <f>_xlfn.XLOOKUP(A:A,Table4_2[Customer ID],Table4_2[Hospital tier])</f>
        <v>tier - 3</v>
      </c>
      <c r="Q1069" s="33" t="str">
        <f>_xlfn.XLOOKUP(A:A,'Hospital details'!A:A,'Hospital details'!F:F)</f>
        <v>tier - 2</v>
      </c>
      <c r="R1069" s="33" t="str">
        <f>_xlfn.XLOOKUP(Healthcare!A:A,'Hospital details'!A:A,'Hospital details'!G:G)</f>
        <v>R1013</v>
      </c>
      <c r="S1069" s="36">
        <f>_xlfn.XLOOKUP(A:A,'Hospital details'!A:A,'Hospital details'!H:H)</f>
        <v>51</v>
      </c>
      <c r="T1069" s="8"/>
    </row>
    <row r="1070" spans="1:20" ht="18" x14ac:dyDescent="0.35">
      <c r="A1070" s="37" t="s">
        <v>1074</v>
      </c>
      <c r="B1070" s="31" t="str" cm="1">
        <f t="array" ref="B1070">_xlfn.XLOOKUP(_xlfn.SINGLE(A:A),'Customer Name'!A:A,Table14_3[[#All],[Title]])</f>
        <v>Ms</v>
      </c>
      <c r="C1070" s="32" t="str" cm="1">
        <f t="array" ref="C1070">_xlfn.XLOOKUP(_xlfn.SINGLE(A:A),'Customer Name'!A:A,Table14_3[[#All],[First Name]])</f>
        <v>Claire</v>
      </c>
      <c r="D1070" s="32" t="str" cm="1">
        <f t="array" ref="D1070">_xlfn.XLOOKUP(_xlfn.SINGLE(A:A),'Customer Name'!A:A,Table14_3[[#All],[Last Name]])</f>
        <v>Wallace</v>
      </c>
      <c r="E1070" s="32">
        <f>_xlfn.XLOOKUP(A:A,'Medical Examination'!A:A,'Medical Examination'!B:B)</f>
        <v>30.5</v>
      </c>
      <c r="F1070" s="32">
        <f>_xlfn.XLOOKUP(A:A,'Medical Examination'!A:A,'Medical Examination'!C:C)</f>
        <v>10.79</v>
      </c>
      <c r="G1070" s="33" t="str">
        <f>_xlfn.XLOOKUP(A:A,'Medical Examination'!A:A,'Medical Examination'!D:D)</f>
        <v>No</v>
      </c>
      <c r="H1070" s="33" t="str">
        <f>_xlfn.XLOOKUP(A:A,'Medical Examination'!A:A,'Medical Examination'!E:E)</f>
        <v>No</v>
      </c>
      <c r="I1070" s="33" t="str">
        <f>_xlfn.XLOOKUP(A:A,'Medical Examination'!A:A,'Medical Examination'!F:F)</f>
        <v>No</v>
      </c>
      <c r="J1070" s="33">
        <f>_xlfn.XLOOKUP(A:A,'Medical Examination'!A:A,'Medical Examination'!G:G)</f>
        <v>0</v>
      </c>
      <c r="K1070" s="33" t="str">
        <f>_xlfn.XLOOKUP(A:A,'Medical Examination'!A:A,'Medical Examination'!H:H)</f>
        <v>No</v>
      </c>
      <c r="L1070" s="32" t="str">
        <f>_xlfn.XLOOKUP(A:A,'Medical Examination'!A:A,'Medical Examination'!I:I)</f>
        <v>Obesity</v>
      </c>
      <c r="M1070" s="31" t="str">
        <f>_xlfn.XLOOKUP(A:A,'Medical Examination'!A:A,'Medical Examination'!J:J)</f>
        <v>Diabetic</v>
      </c>
      <c r="N1070" s="34">
        <f>_xlfn.XLOOKUP(Healthcare!A:A,Table4_2[Customer ID],Table4_2[Date of Birth])</f>
        <v>26202</v>
      </c>
      <c r="O1070" s="35">
        <f>_xlfn.XLOOKUP(A:A,Table4_2[Customer ID],Table4_2[Charges])</f>
        <v>10546.48</v>
      </c>
      <c r="P1070" s="33" t="str">
        <f>_xlfn.XLOOKUP(A:A,Table4_2[Customer ID],Table4_2[Hospital tier])</f>
        <v>tier - 3</v>
      </c>
      <c r="Q1070" s="33" t="str">
        <f>_xlfn.XLOOKUP(A:A,'Hospital details'!A:A,'Hospital details'!F:F)</f>
        <v>tier - 3</v>
      </c>
      <c r="R1070" s="33" t="str">
        <f>_xlfn.XLOOKUP(Healthcare!A:A,'Hospital details'!A:A,'Hospital details'!G:G)</f>
        <v>R1011</v>
      </c>
      <c r="S1070" s="36">
        <f>_xlfn.XLOOKUP(A:A,'Hospital details'!A:A,'Hospital details'!H:H)</f>
        <v>51</v>
      </c>
      <c r="T1070" s="8"/>
    </row>
    <row r="1071" spans="1:20" ht="18" x14ac:dyDescent="0.35">
      <c r="A1071" s="37" t="s">
        <v>1075</v>
      </c>
      <c r="B1071" s="31" t="str" cm="1">
        <f t="array" ref="B1071">_xlfn.XLOOKUP(_xlfn.SINGLE(A:A),'Customer Name'!A:A,Table14_3[[#All],[Title]])</f>
        <v>Mr</v>
      </c>
      <c r="C1071" s="32" t="str" cm="1">
        <f t="array" ref="C1071">_xlfn.XLOOKUP(_xlfn.SINGLE(A:A),'Customer Name'!A:A,Table14_3[[#All],[First Name]])</f>
        <v>Lynn M</v>
      </c>
      <c r="D1071" s="32" t="str" cm="1">
        <f t="array" ref="D1071">_xlfn.XLOOKUP(_xlfn.SINGLE(A:A),'Customer Name'!A:A,Table14_3[[#All],[Last Name]])</f>
        <v>Markowitz</v>
      </c>
      <c r="E1071" s="32">
        <f>_xlfn.XLOOKUP(A:A,'Medical Examination'!A:A,'Medical Examination'!B:B)</f>
        <v>30.3</v>
      </c>
      <c r="F1071" s="32">
        <f>_xlfn.XLOOKUP(A:A,'Medical Examination'!A:A,'Medical Examination'!C:C)</f>
        <v>4.24</v>
      </c>
      <c r="G1071" s="33" t="str">
        <f>_xlfn.XLOOKUP(A:A,'Medical Examination'!A:A,'Medical Examination'!D:D)</f>
        <v>No</v>
      </c>
      <c r="H1071" s="33" t="str">
        <f>_xlfn.XLOOKUP(A:A,'Medical Examination'!A:A,'Medical Examination'!E:E)</f>
        <v>No</v>
      </c>
      <c r="I1071" s="33" t="str">
        <f>_xlfn.XLOOKUP(A:A,'Medical Examination'!A:A,'Medical Examination'!F:F)</f>
        <v>No</v>
      </c>
      <c r="J1071" s="33">
        <f>_xlfn.XLOOKUP(A:A,'Medical Examination'!A:A,'Medical Examination'!G:G)</f>
        <v>0</v>
      </c>
      <c r="K1071" s="33" t="str">
        <f>_xlfn.XLOOKUP(A:A,'Medical Examination'!A:A,'Medical Examination'!H:H)</f>
        <v>No</v>
      </c>
      <c r="L1071" s="32" t="str">
        <f>_xlfn.XLOOKUP(A:A,'Medical Examination'!A:A,'Medical Examination'!I:I)</f>
        <v>Obesity</v>
      </c>
      <c r="M1071" s="31" t="str">
        <f>_xlfn.XLOOKUP(A:A,'Medical Examination'!A:A,'Medical Examination'!J:J)</f>
        <v>Normal</v>
      </c>
      <c r="N1071" s="34">
        <f>_xlfn.XLOOKUP(Healthcare!A:A,Table4_2[Customer ID],Table4_2[Date of Birth])</f>
        <v>28423</v>
      </c>
      <c r="O1071" s="35">
        <f>_xlfn.XLOOKUP(A:A,Table4_2[Customer ID],Table4_2[Charges])</f>
        <v>10495.6</v>
      </c>
      <c r="P1071" s="33" t="str">
        <f>_xlfn.XLOOKUP(A:A,Table4_2[Customer ID],Table4_2[Hospital tier])</f>
        <v>tier - 3</v>
      </c>
      <c r="Q1071" s="33" t="str">
        <f>_xlfn.XLOOKUP(A:A,'Hospital details'!A:A,'Hospital details'!F:F)</f>
        <v>tier - 1</v>
      </c>
      <c r="R1071" s="33" t="str">
        <f>_xlfn.XLOOKUP(Healthcare!A:A,'Hospital details'!A:A,'Hospital details'!G:G)</f>
        <v>R1012</v>
      </c>
      <c r="S1071" s="36">
        <f>_xlfn.XLOOKUP(A:A,'Hospital details'!A:A,'Hospital details'!H:H)</f>
        <v>45</v>
      </c>
      <c r="T1071" s="8"/>
    </row>
    <row r="1072" spans="1:20" ht="18" x14ac:dyDescent="0.35">
      <c r="A1072" s="37" t="s">
        <v>1076</v>
      </c>
      <c r="B1072" s="31" t="str" cm="1">
        <f t="array" ref="B1072">_xlfn.XLOOKUP(_xlfn.SINGLE(A:A),'Customer Name'!A:A,Table14_3[[#All],[Title]])</f>
        <v>Mr</v>
      </c>
      <c r="C1072" s="32" t="str" cm="1">
        <f t="array" ref="C1072">_xlfn.XLOOKUP(_xlfn.SINGLE(A:A),'Customer Name'!A:A,Table14_3[[#All],[First Name]])</f>
        <v>Sharon</v>
      </c>
      <c r="D1072" s="32" t="str" cm="1">
        <f t="array" ref="D1072">_xlfn.XLOOKUP(_xlfn.SINGLE(A:A),'Customer Name'!A:A,Table14_3[[#All],[Last Name]])</f>
        <v>Vos</v>
      </c>
      <c r="E1072" s="32">
        <f>_xlfn.XLOOKUP(A:A,'Medical Examination'!A:A,'Medical Examination'!B:B)</f>
        <v>26.22</v>
      </c>
      <c r="F1072" s="32">
        <f>_xlfn.XLOOKUP(A:A,'Medical Examination'!A:A,'Medical Examination'!C:C)</f>
        <v>5.83</v>
      </c>
      <c r="G1072" s="33" t="str">
        <f>_xlfn.XLOOKUP(A:A,'Medical Examination'!A:A,'Medical Examination'!D:D)</f>
        <v>No</v>
      </c>
      <c r="H1072" s="33" t="str">
        <f>_xlfn.XLOOKUP(A:A,'Medical Examination'!A:A,'Medical Examination'!E:E)</f>
        <v>No</v>
      </c>
      <c r="I1072" s="33" t="str">
        <f>_xlfn.XLOOKUP(A:A,'Medical Examination'!A:A,'Medical Examination'!F:F)</f>
        <v>No</v>
      </c>
      <c r="J1072" s="33">
        <f>_xlfn.XLOOKUP(A:A,'Medical Examination'!A:A,'Medical Examination'!G:G)</f>
        <v>2</v>
      </c>
      <c r="K1072" s="33" t="str">
        <f>_xlfn.XLOOKUP(A:A,'Medical Examination'!A:A,'Medical Examination'!H:H)</f>
        <v>No</v>
      </c>
      <c r="L1072" s="32" t="str">
        <f>_xlfn.XLOOKUP(A:A,'Medical Examination'!A:A,'Medical Examination'!I:I)</f>
        <v>Overweight</v>
      </c>
      <c r="M1072" s="31" t="str">
        <f>_xlfn.XLOOKUP(A:A,'Medical Examination'!A:A,'Medical Examination'!J:J)</f>
        <v>Prediabetic</v>
      </c>
      <c r="N1072" s="34">
        <f>_xlfn.XLOOKUP(Healthcare!A:A,Table4_2[Customer ID],Table4_2[Date of Birth])</f>
        <v>26591</v>
      </c>
      <c r="O1072" s="35">
        <f>_xlfn.XLOOKUP(A:A,Table4_2[Customer ID],Table4_2[Charges])</f>
        <v>10493.95</v>
      </c>
      <c r="P1072" s="33" t="str">
        <f>_xlfn.XLOOKUP(A:A,Table4_2[Customer ID],Table4_2[Hospital tier])</f>
        <v>tier - 3</v>
      </c>
      <c r="Q1072" s="33" t="str">
        <f>_xlfn.XLOOKUP(A:A,'Hospital details'!A:A,'Hospital details'!F:F)</f>
        <v>tier - 1</v>
      </c>
      <c r="R1072" s="33" t="str">
        <f>_xlfn.XLOOKUP(Healthcare!A:A,'Hospital details'!A:A,'Hospital details'!G:G)</f>
        <v>R1012</v>
      </c>
      <c r="S1072" s="36">
        <f>_xlfn.XLOOKUP(A:A,'Hospital details'!A:A,'Hospital details'!H:H)</f>
        <v>50</v>
      </c>
      <c r="T1072" s="8"/>
    </row>
    <row r="1073" spans="1:20" ht="18" x14ac:dyDescent="0.35">
      <c r="A1073" s="37" t="s">
        <v>1077</v>
      </c>
      <c r="B1073" s="31" t="str" cm="1">
        <f t="array" ref="B1073">_xlfn.XLOOKUP(_xlfn.SINGLE(A:A),'Customer Name'!A:A,Table14_3[[#All],[Title]])</f>
        <v>Ms</v>
      </c>
      <c r="C1073" s="32" t="str" cm="1">
        <f t="array" ref="C1073">_xlfn.XLOOKUP(_xlfn.SINGLE(A:A),'Customer Name'!A:A,Table14_3[[#All],[First Name]])</f>
        <v>Candice</v>
      </c>
      <c r="D1073" s="32" t="str" cm="1">
        <f t="array" ref="D1073">_xlfn.XLOOKUP(_xlfn.SINGLE(A:A),'Customer Name'!A:A,Table14_3[[#All],[Last Name]])</f>
        <v>Mcleod</v>
      </c>
      <c r="E1073" s="32">
        <f>_xlfn.XLOOKUP(A:A,'Medical Examination'!A:A,'Medical Examination'!B:B)</f>
        <v>29.99</v>
      </c>
      <c r="F1073" s="32">
        <f>_xlfn.XLOOKUP(A:A,'Medical Examination'!A:A,'Medical Examination'!C:C)</f>
        <v>11.85</v>
      </c>
      <c r="G1073" s="33" t="str">
        <f>_xlfn.XLOOKUP(A:A,'Medical Examination'!A:A,'Medical Examination'!D:D)</f>
        <v>No</v>
      </c>
      <c r="H1073" s="33" t="str">
        <f>_xlfn.XLOOKUP(A:A,'Medical Examination'!A:A,'Medical Examination'!E:E)</f>
        <v>No</v>
      </c>
      <c r="I1073" s="33" t="str">
        <f>_xlfn.XLOOKUP(A:A,'Medical Examination'!A:A,'Medical Examination'!F:F)</f>
        <v>No</v>
      </c>
      <c r="J1073" s="33">
        <f>_xlfn.XLOOKUP(A:A,'Medical Examination'!A:A,'Medical Examination'!G:G)</f>
        <v>0</v>
      </c>
      <c r="K1073" s="33" t="str">
        <f>_xlfn.XLOOKUP(A:A,'Medical Examination'!A:A,'Medical Examination'!H:H)</f>
        <v>No</v>
      </c>
      <c r="L1073" s="32" t="str">
        <f>_xlfn.XLOOKUP(A:A,'Medical Examination'!A:A,'Medical Examination'!I:I)</f>
        <v>Overweight</v>
      </c>
      <c r="M1073" s="31" t="str">
        <f>_xlfn.XLOOKUP(A:A,'Medical Examination'!A:A,'Medical Examination'!J:J)</f>
        <v>Diabetic</v>
      </c>
      <c r="N1073" s="34">
        <f>_xlfn.XLOOKUP(Healthcare!A:A,Table4_2[Customer ID],Table4_2[Date of Birth])</f>
        <v>28723</v>
      </c>
      <c r="O1073" s="35">
        <f>_xlfn.XLOOKUP(A:A,Table4_2[Customer ID],Table4_2[Charges])</f>
        <v>10486.55</v>
      </c>
      <c r="P1073" s="33" t="str">
        <f>_xlfn.XLOOKUP(A:A,Table4_2[Customer ID],Table4_2[Hospital tier])</f>
        <v>tier - 3</v>
      </c>
      <c r="Q1073" s="33" t="str">
        <f>_xlfn.XLOOKUP(A:A,'Hospital details'!A:A,'Hospital details'!F:F)</f>
        <v>tier - 3</v>
      </c>
      <c r="R1073" s="33" t="str">
        <f>_xlfn.XLOOKUP(Healthcare!A:A,'Hospital details'!A:A,'Hospital details'!G:G)</f>
        <v>R1025</v>
      </c>
      <c r="S1073" s="36">
        <f>_xlfn.XLOOKUP(A:A,'Hospital details'!A:A,'Hospital details'!H:H)</f>
        <v>44</v>
      </c>
      <c r="T1073" s="8"/>
    </row>
    <row r="1074" spans="1:20" ht="18" x14ac:dyDescent="0.35">
      <c r="A1074" s="37" t="s">
        <v>1078</v>
      </c>
      <c r="B1074" s="31" t="str" cm="1">
        <f t="array" ref="B1074">_xlfn.XLOOKUP(_xlfn.SINGLE(A:A),'Customer Name'!A:A,Table14_3[[#All],[Title]])</f>
        <v>Mr</v>
      </c>
      <c r="C1074" s="32" t="str" cm="1">
        <f t="array" ref="C1074">_xlfn.XLOOKUP(_xlfn.SINGLE(A:A),'Customer Name'!A:A,Table14_3[[#All],[First Name]])</f>
        <v>Jennifer D</v>
      </c>
      <c r="D1074" s="32" t="str" cm="1">
        <f t="array" ref="D1074">_xlfn.XLOOKUP(_xlfn.SINGLE(A:A),'Customer Name'!A:A,Table14_3[[#All],[Last Name]])</f>
        <v>Balcom</v>
      </c>
      <c r="E1074" s="32">
        <f>_xlfn.XLOOKUP(A:A,'Medical Examination'!A:A,'Medical Examination'!B:B)</f>
        <v>36.380000000000003</v>
      </c>
      <c r="F1074" s="32">
        <f>_xlfn.XLOOKUP(A:A,'Medical Examination'!A:A,'Medical Examination'!C:C)</f>
        <v>5.98</v>
      </c>
      <c r="G1074" s="33" t="str">
        <f>_xlfn.XLOOKUP(A:A,'Medical Examination'!A:A,'Medical Examination'!D:D)</f>
        <v>No</v>
      </c>
      <c r="H1074" s="33" t="str">
        <f>_xlfn.XLOOKUP(A:A,'Medical Examination'!A:A,'Medical Examination'!E:E)</f>
        <v>No</v>
      </c>
      <c r="I1074" s="33" t="str">
        <f>_xlfn.XLOOKUP(A:A,'Medical Examination'!A:A,'Medical Examination'!F:F)</f>
        <v>No</v>
      </c>
      <c r="J1074" s="33">
        <f>_xlfn.XLOOKUP(A:A,'Medical Examination'!A:A,'Medical Examination'!G:G)</f>
        <v>1</v>
      </c>
      <c r="K1074" s="33" t="str">
        <f>_xlfn.XLOOKUP(A:A,'Medical Examination'!A:A,'Medical Examination'!H:H)</f>
        <v>No</v>
      </c>
      <c r="L1074" s="32" t="str">
        <f>_xlfn.XLOOKUP(A:A,'Medical Examination'!A:A,'Medical Examination'!I:I)</f>
        <v>Obesity</v>
      </c>
      <c r="M1074" s="31" t="str">
        <f>_xlfn.XLOOKUP(A:A,'Medical Examination'!A:A,'Medical Examination'!J:J)</f>
        <v>Prediabetic</v>
      </c>
      <c r="N1074" s="34">
        <f>_xlfn.XLOOKUP(Healthcare!A:A,Table4_2[Customer ID],Table4_2[Date of Birth])</f>
        <v>31956</v>
      </c>
      <c r="O1074" s="35">
        <f>_xlfn.XLOOKUP(A:A,Table4_2[Customer ID],Table4_2[Charges])</f>
        <v>10464.83</v>
      </c>
      <c r="P1074" s="33" t="str">
        <f>_xlfn.XLOOKUP(A:A,Table4_2[Customer ID],Table4_2[Hospital tier])</f>
        <v>tier - 3</v>
      </c>
      <c r="Q1074" s="33" t="str">
        <f>_xlfn.XLOOKUP(A:A,'Hospital details'!A:A,'Hospital details'!F:F)</f>
        <v>tier - 1</v>
      </c>
      <c r="R1074" s="33" t="str">
        <f>_xlfn.XLOOKUP(Healthcare!A:A,'Hospital details'!A:A,'Hospital details'!G:G)</f>
        <v>R1012</v>
      </c>
      <c r="S1074" s="36">
        <f>_xlfn.XLOOKUP(A:A,'Hospital details'!A:A,'Hospital details'!H:H)</f>
        <v>35</v>
      </c>
      <c r="T1074" s="8"/>
    </row>
    <row r="1075" spans="1:20" ht="18" x14ac:dyDescent="0.35">
      <c r="A1075" s="37" t="s">
        <v>1079</v>
      </c>
      <c r="B1075" s="31" t="str" cm="1">
        <f t="array" ref="B1075">_xlfn.XLOOKUP(_xlfn.SINGLE(A:A),'Customer Name'!A:A,Table14_3[[#All],[Title]])</f>
        <v>Mr</v>
      </c>
      <c r="C1075" s="32" t="str" cm="1">
        <f t="array" ref="C1075">_xlfn.XLOOKUP(_xlfn.SINGLE(A:A),'Customer Name'!A:A,Table14_3[[#All],[First Name]])</f>
        <v>Eric</v>
      </c>
      <c r="D1075" s="32" t="str" cm="1">
        <f t="array" ref="D1075">_xlfn.XLOOKUP(_xlfn.SINGLE(A:A),'Customer Name'!A:A,Table14_3[[#All],[Last Name]])</f>
        <v>Dirth</v>
      </c>
      <c r="E1075" s="32">
        <f>_xlfn.XLOOKUP(A:A,'Medical Examination'!A:A,'Medical Examination'!B:B)</f>
        <v>31.16</v>
      </c>
      <c r="F1075" s="32">
        <f>_xlfn.XLOOKUP(A:A,'Medical Examination'!A:A,'Medical Examination'!C:C)</f>
        <v>4.26</v>
      </c>
      <c r="G1075" s="33" t="str">
        <f>_xlfn.XLOOKUP(A:A,'Medical Examination'!A:A,'Medical Examination'!D:D)</f>
        <v>yes</v>
      </c>
      <c r="H1075" s="33" t="str">
        <f>_xlfn.XLOOKUP(A:A,'Medical Examination'!A:A,'Medical Examination'!E:E)</f>
        <v>No</v>
      </c>
      <c r="I1075" s="33" t="str">
        <f>_xlfn.XLOOKUP(A:A,'Medical Examination'!A:A,'Medical Examination'!F:F)</f>
        <v>Yes</v>
      </c>
      <c r="J1075" s="33">
        <f>_xlfn.XLOOKUP(A:A,'Medical Examination'!A:A,'Medical Examination'!G:G)</f>
        <v>1</v>
      </c>
      <c r="K1075" s="33" t="str">
        <f>_xlfn.XLOOKUP(A:A,'Medical Examination'!A:A,'Medical Examination'!H:H)</f>
        <v>No</v>
      </c>
      <c r="L1075" s="32" t="str">
        <f>_xlfn.XLOOKUP(A:A,'Medical Examination'!A:A,'Medical Examination'!I:I)</f>
        <v>Obesity</v>
      </c>
      <c r="M1075" s="31" t="str">
        <f>_xlfn.XLOOKUP(A:A,'Medical Examination'!A:A,'Medical Examination'!J:J)</f>
        <v>Normal</v>
      </c>
      <c r="N1075" s="34">
        <f>_xlfn.XLOOKUP(Healthcare!A:A,Table4_2[Customer ID],Table4_2[Date of Birth])</f>
        <v>25468</v>
      </c>
      <c r="O1075" s="35">
        <f>_xlfn.XLOOKUP(A:A,Table4_2[Customer ID],Table4_2[Charges])</f>
        <v>10461.98</v>
      </c>
      <c r="P1075" s="33" t="str">
        <f>_xlfn.XLOOKUP(A:A,Table4_2[Customer ID],Table4_2[Hospital tier])</f>
        <v>tier - 3</v>
      </c>
      <c r="Q1075" s="33" t="str">
        <f>_xlfn.XLOOKUP(A:A,'Hospital details'!A:A,'Hospital details'!F:F)</f>
        <v>tier - 1</v>
      </c>
      <c r="R1075" s="33" t="str">
        <f>_xlfn.XLOOKUP(Healthcare!A:A,'Hospital details'!A:A,'Hospital details'!G:G)</f>
        <v>R1012</v>
      </c>
      <c r="S1075" s="36">
        <f>_xlfn.XLOOKUP(A:A,'Hospital details'!A:A,'Hospital details'!H:H)</f>
        <v>53</v>
      </c>
      <c r="T1075" s="8"/>
    </row>
    <row r="1076" spans="1:20" ht="18" x14ac:dyDescent="0.35">
      <c r="A1076" s="37" t="s">
        <v>1080</v>
      </c>
      <c r="B1076" s="31" t="str" cm="1">
        <f t="array" ref="B1076">_xlfn.XLOOKUP(_xlfn.SINGLE(A:A),'Customer Name'!A:A,Table14_3[[#All],[Title]])</f>
        <v>Ms</v>
      </c>
      <c r="C1076" s="32" t="str" cm="1">
        <f t="array" ref="C1076">_xlfn.XLOOKUP(_xlfn.SINGLE(A:A),'Customer Name'!A:A,Table14_3[[#All],[First Name]])</f>
        <v>Bryan</v>
      </c>
      <c r="D1076" s="32" t="str" cm="1">
        <f t="array" ref="D1076">_xlfn.XLOOKUP(_xlfn.SINGLE(A:A),'Customer Name'!A:A,Table14_3[[#All],[Last Name]])</f>
        <v>Inglish</v>
      </c>
      <c r="E1076" s="32">
        <f>_xlfn.XLOOKUP(A:A,'Medical Examination'!A:A,'Medical Examination'!B:B)</f>
        <v>25.55</v>
      </c>
      <c r="F1076" s="32">
        <f>_xlfn.XLOOKUP(A:A,'Medical Examination'!A:A,'Medical Examination'!C:C)</f>
        <v>4.96</v>
      </c>
      <c r="G1076" s="33" t="str">
        <f>_xlfn.XLOOKUP(A:A,'Medical Examination'!A:A,'Medical Examination'!D:D)</f>
        <v>yes</v>
      </c>
      <c r="H1076" s="33" t="str">
        <f>_xlfn.XLOOKUP(A:A,'Medical Examination'!A:A,'Medical Examination'!E:E)</f>
        <v>No</v>
      </c>
      <c r="I1076" s="33" t="str">
        <f>_xlfn.XLOOKUP(A:A,'Medical Examination'!A:A,'Medical Examination'!F:F)</f>
        <v>No</v>
      </c>
      <c r="J1076" s="33">
        <f>_xlfn.XLOOKUP(A:A,'Medical Examination'!A:A,'Medical Examination'!G:G)</f>
        <v>1</v>
      </c>
      <c r="K1076" s="33" t="str">
        <f>_xlfn.XLOOKUP(A:A,'Medical Examination'!A:A,'Medical Examination'!H:H)</f>
        <v>No</v>
      </c>
      <c r="L1076" s="32" t="str">
        <f>_xlfn.XLOOKUP(A:A,'Medical Examination'!A:A,'Medical Examination'!I:I)</f>
        <v>Overweight</v>
      </c>
      <c r="M1076" s="31" t="str">
        <f>_xlfn.XLOOKUP(A:A,'Medical Examination'!A:A,'Medical Examination'!J:J)</f>
        <v>Normal</v>
      </c>
      <c r="N1076" s="34">
        <f>_xlfn.XLOOKUP(Healthcare!A:A,Table4_2[Customer ID],Table4_2[Date of Birth])</f>
        <v>23585</v>
      </c>
      <c r="O1076" s="35">
        <f>_xlfn.XLOOKUP(A:A,Table4_2[Customer ID],Table4_2[Charges])</f>
        <v>10459.19</v>
      </c>
      <c r="P1076" s="33" t="str">
        <f>_xlfn.XLOOKUP(A:A,Table4_2[Customer ID],Table4_2[Hospital tier])</f>
        <v>tier - 3</v>
      </c>
      <c r="Q1076" s="33" t="str">
        <f>_xlfn.XLOOKUP(A:A,'Hospital details'!A:A,'Hospital details'!F:F)</f>
        <v>tier - 1</v>
      </c>
      <c r="R1076" s="33" t="str">
        <f>_xlfn.XLOOKUP(Healthcare!A:A,'Hospital details'!A:A,'Hospital details'!G:G)</f>
        <v>R1013</v>
      </c>
      <c r="S1076" s="36">
        <f>_xlfn.XLOOKUP(A:A,'Hospital details'!A:A,'Hospital details'!H:H)</f>
        <v>58</v>
      </c>
      <c r="T1076" s="8"/>
    </row>
    <row r="1077" spans="1:20" ht="18" x14ac:dyDescent="0.35">
      <c r="A1077" s="37" t="s">
        <v>1081</v>
      </c>
      <c r="B1077" s="31" t="str" cm="1">
        <f t="array" ref="B1077">_xlfn.XLOOKUP(_xlfn.SINGLE(A:A),'Customer Name'!A:A,Table14_3[[#All],[Title]])</f>
        <v>Ms</v>
      </c>
      <c r="C1077" s="32" t="str" cm="1">
        <f t="array" ref="C1077">_xlfn.XLOOKUP(_xlfn.SINGLE(A:A),'Customer Name'!A:A,Table14_3[[#All],[First Name]])</f>
        <v>Devon R</v>
      </c>
      <c r="D1077" s="32" t="str" cm="1">
        <f t="array" ref="D1077">_xlfn.XLOOKUP(_xlfn.SINGLE(A:A),'Customer Name'!A:A,Table14_3[[#All],[Last Name]])</f>
        <v>Matthews</v>
      </c>
      <c r="E1077" s="32">
        <f>_xlfn.XLOOKUP(A:A,'Medical Examination'!A:A,'Medical Examination'!B:B)</f>
        <v>28.77</v>
      </c>
      <c r="F1077" s="32">
        <f>_xlfn.XLOOKUP(A:A,'Medical Examination'!A:A,'Medical Examination'!C:C)</f>
        <v>4</v>
      </c>
      <c r="G1077" s="33" t="str">
        <f>_xlfn.XLOOKUP(A:A,'Medical Examination'!A:A,'Medical Examination'!D:D)</f>
        <v>yes</v>
      </c>
      <c r="H1077" s="33" t="str">
        <f>_xlfn.XLOOKUP(A:A,'Medical Examination'!A:A,'Medical Examination'!E:E)</f>
        <v>No</v>
      </c>
      <c r="I1077" s="33" t="str">
        <f>_xlfn.XLOOKUP(A:A,'Medical Examination'!A:A,'Medical Examination'!F:F)</f>
        <v>No</v>
      </c>
      <c r="J1077" s="33">
        <f>_xlfn.XLOOKUP(A:A,'Medical Examination'!A:A,'Medical Examination'!G:G)</f>
        <v>0</v>
      </c>
      <c r="K1077" s="33" t="str">
        <f>_xlfn.XLOOKUP(A:A,'Medical Examination'!A:A,'Medical Examination'!H:H)</f>
        <v>No</v>
      </c>
      <c r="L1077" s="32" t="str">
        <f>_xlfn.XLOOKUP(A:A,'Medical Examination'!A:A,'Medical Examination'!I:I)</f>
        <v>Overweight</v>
      </c>
      <c r="M1077" s="31" t="str">
        <f>_xlfn.XLOOKUP(A:A,'Medical Examination'!A:A,'Medical Examination'!J:J)</f>
        <v>Normal</v>
      </c>
      <c r="N1077" s="34">
        <f>_xlfn.XLOOKUP(Healthcare!A:A,Table4_2[Customer ID],Table4_2[Date of Birth])</f>
        <v>27975</v>
      </c>
      <c r="O1077" s="35">
        <f>_xlfn.XLOOKUP(A:A,Table4_2[Customer ID],Table4_2[Charges])</f>
        <v>10455.14</v>
      </c>
      <c r="P1077" s="33" t="str">
        <f>_xlfn.XLOOKUP(A:A,Table4_2[Customer ID],Table4_2[Hospital tier])</f>
        <v>tier - 3</v>
      </c>
      <c r="Q1077" s="33" t="str">
        <f>_xlfn.XLOOKUP(A:A,'Hospital details'!A:A,'Hospital details'!F:F)</f>
        <v>tier - 2</v>
      </c>
      <c r="R1077" s="33" t="str">
        <f>_xlfn.XLOOKUP(Healthcare!A:A,'Hospital details'!A:A,'Hospital details'!G:G)</f>
        <v>R1021</v>
      </c>
      <c r="S1077" s="36">
        <f>_xlfn.XLOOKUP(A:A,'Hospital details'!A:A,'Hospital details'!H:H)</f>
        <v>46</v>
      </c>
      <c r="T1077" s="8"/>
    </row>
    <row r="1078" spans="1:20" ht="18" x14ac:dyDescent="0.35">
      <c r="A1078" s="37" t="s">
        <v>1082</v>
      </c>
      <c r="B1078" s="31" t="str" cm="1">
        <f t="array" ref="B1078">_xlfn.XLOOKUP(_xlfn.SINGLE(A:A),'Customer Name'!A:A,Table14_3[[#All],[Title]])</f>
        <v>Mr</v>
      </c>
      <c r="C1078" s="32" t="str" cm="1">
        <f t="array" ref="C1078">_xlfn.XLOOKUP(_xlfn.SINGLE(A:A),'Customer Name'!A:A,Table14_3[[#All],[First Name]])</f>
        <v>Elena</v>
      </c>
      <c r="D1078" s="32" t="str" cm="1">
        <f t="array" ref="D1078">_xlfn.XLOOKUP(_xlfn.SINGLE(A:A),'Customer Name'!A:A,Table14_3[[#All],[Last Name]])</f>
        <v>Massa-Musiak</v>
      </c>
      <c r="E1078" s="32">
        <f>_xlfn.XLOOKUP(A:A,'Medical Examination'!A:A,'Medical Examination'!B:B)</f>
        <v>23.14</v>
      </c>
      <c r="F1078" s="32">
        <f>_xlfn.XLOOKUP(A:A,'Medical Examination'!A:A,'Medical Examination'!C:C)</f>
        <v>4.1500000000000004</v>
      </c>
      <c r="G1078" s="33" t="str">
        <f>_xlfn.XLOOKUP(A:A,'Medical Examination'!A:A,'Medical Examination'!D:D)</f>
        <v>yes</v>
      </c>
      <c r="H1078" s="33" t="str">
        <f>_xlfn.XLOOKUP(A:A,'Medical Examination'!A:A,'Medical Examination'!E:E)</f>
        <v>No</v>
      </c>
      <c r="I1078" s="33" t="str">
        <f>_xlfn.XLOOKUP(A:A,'Medical Examination'!A:A,'Medical Examination'!F:F)</f>
        <v>No</v>
      </c>
      <c r="J1078" s="33">
        <f>_xlfn.XLOOKUP(A:A,'Medical Examination'!A:A,'Medical Examination'!G:G)</f>
        <v>1</v>
      </c>
      <c r="K1078" s="33" t="str">
        <f>_xlfn.XLOOKUP(A:A,'Medical Examination'!A:A,'Medical Examination'!H:H)</f>
        <v>No</v>
      </c>
      <c r="L1078" s="32" t="str">
        <f>_xlfn.XLOOKUP(A:A,'Medical Examination'!A:A,'Medical Examination'!I:I)</f>
        <v>Normal Weight</v>
      </c>
      <c r="M1078" s="31" t="str">
        <f>_xlfn.XLOOKUP(A:A,'Medical Examination'!A:A,'Medical Examination'!J:J)</f>
        <v>Normal</v>
      </c>
      <c r="N1078" s="34">
        <f>_xlfn.XLOOKUP(Healthcare!A:A,Table4_2[Customer ID],Table4_2[Date of Birth])</f>
        <v>23664</v>
      </c>
      <c r="O1078" s="35">
        <f>_xlfn.XLOOKUP(A:A,Table4_2[Customer ID],Table4_2[Charges])</f>
        <v>10455.1</v>
      </c>
      <c r="P1078" s="33" t="str">
        <f>_xlfn.XLOOKUP(A:A,Table4_2[Customer ID],Table4_2[Hospital tier])</f>
        <v>tier - 3</v>
      </c>
      <c r="Q1078" s="33" t="str">
        <f>_xlfn.XLOOKUP(A:A,'Hospital details'!A:A,'Hospital details'!F:F)</f>
        <v>tier - 1</v>
      </c>
      <c r="R1078" s="33" t="str">
        <f>_xlfn.XLOOKUP(Healthcare!A:A,'Hospital details'!A:A,'Hospital details'!G:G)</f>
        <v>R1012</v>
      </c>
      <c r="S1078" s="36">
        <f>_xlfn.XLOOKUP(A:A,'Hospital details'!A:A,'Hospital details'!H:H)</f>
        <v>58</v>
      </c>
      <c r="T1078" s="8"/>
    </row>
    <row r="1079" spans="1:20" ht="18" x14ac:dyDescent="0.35">
      <c r="A1079" s="37" t="s">
        <v>1083</v>
      </c>
      <c r="B1079" s="31" t="str" cm="1">
        <f t="array" ref="B1079">_xlfn.XLOOKUP(_xlfn.SINGLE(A:A),'Customer Name'!A:A,Table14_3[[#All],[Title]])</f>
        <v>Mr</v>
      </c>
      <c r="C1079" s="32" t="str" cm="1">
        <f t="array" ref="C1079">_xlfn.XLOOKUP(_xlfn.SINGLE(A:A),'Customer Name'!A:A,Table14_3[[#All],[First Name]])</f>
        <v>Chris</v>
      </c>
      <c r="D1079" s="32" t="str" cm="1">
        <f t="array" ref="D1079">_xlfn.XLOOKUP(_xlfn.SINGLE(A:A),'Customer Name'!A:A,Table14_3[[#All],[Last Name]])</f>
        <v>Bailey</v>
      </c>
      <c r="E1079" s="32">
        <f>_xlfn.XLOOKUP(A:A,'Medical Examination'!A:A,'Medical Examination'!B:B)</f>
        <v>39.6</v>
      </c>
      <c r="F1079" s="32">
        <f>_xlfn.XLOOKUP(A:A,'Medical Examination'!A:A,'Medical Examination'!C:C)</f>
        <v>11.36</v>
      </c>
      <c r="G1079" s="33" t="str">
        <f>_xlfn.XLOOKUP(A:A,'Medical Examination'!A:A,'Medical Examination'!D:D)</f>
        <v>No</v>
      </c>
      <c r="H1079" s="33" t="str">
        <f>_xlfn.XLOOKUP(A:A,'Medical Examination'!A:A,'Medical Examination'!E:E)</f>
        <v>No</v>
      </c>
      <c r="I1079" s="33" t="str">
        <f>_xlfn.XLOOKUP(A:A,'Medical Examination'!A:A,'Medical Examination'!F:F)</f>
        <v>No</v>
      </c>
      <c r="J1079" s="33">
        <f>_xlfn.XLOOKUP(A:A,'Medical Examination'!A:A,'Medical Examination'!G:G)</f>
        <v>0</v>
      </c>
      <c r="K1079" s="33" t="str">
        <f>_xlfn.XLOOKUP(A:A,'Medical Examination'!A:A,'Medical Examination'!H:H)</f>
        <v>No</v>
      </c>
      <c r="L1079" s="32" t="str">
        <f>_xlfn.XLOOKUP(A:A,'Medical Examination'!A:A,'Medical Examination'!I:I)</f>
        <v>Obesity</v>
      </c>
      <c r="M1079" s="31" t="str">
        <f>_xlfn.XLOOKUP(A:A,'Medical Examination'!A:A,'Medical Examination'!J:J)</f>
        <v>Diabetic</v>
      </c>
      <c r="N1079" s="34">
        <f>_xlfn.XLOOKUP(Healthcare!A:A,Table4_2[Customer ID],Table4_2[Date of Birth])</f>
        <v>25150</v>
      </c>
      <c r="O1079" s="35">
        <f>_xlfn.XLOOKUP(A:A,Table4_2[Customer ID],Table4_2[Charges])</f>
        <v>10450.549999999999</v>
      </c>
      <c r="P1079" s="33" t="str">
        <f>_xlfn.XLOOKUP(A:A,Table4_2[Customer ID],Table4_2[Hospital tier])</f>
        <v>tier - 3</v>
      </c>
      <c r="Q1079" s="33" t="str">
        <f>_xlfn.XLOOKUP(A:A,'Hospital details'!A:A,'Hospital details'!F:F)</f>
        <v>tier - 1</v>
      </c>
      <c r="R1079" s="33" t="str">
        <f>_xlfn.XLOOKUP(Healthcare!A:A,'Hospital details'!A:A,'Hospital details'!G:G)</f>
        <v>R1011</v>
      </c>
      <c r="S1079" s="36">
        <f>_xlfn.XLOOKUP(A:A,'Hospital details'!A:A,'Hospital details'!H:H)</f>
        <v>54</v>
      </c>
      <c r="T1079" s="8"/>
    </row>
    <row r="1080" spans="1:20" ht="18" x14ac:dyDescent="0.35">
      <c r="A1080" s="37" t="s">
        <v>1084</v>
      </c>
      <c r="B1080" s="31" t="str" cm="1">
        <f t="array" ref="B1080">_xlfn.XLOOKUP(_xlfn.SINGLE(A:A),'Customer Name'!A:A,Table14_3[[#All],[Title]])</f>
        <v>Ms</v>
      </c>
      <c r="C1080" s="32" t="str" cm="1">
        <f t="array" ref="C1080">_xlfn.XLOOKUP(_xlfn.SINGLE(A:A),'Customer Name'!A:A,Table14_3[[#All],[First Name]])</f>
        <v>Bert</v>
      </c>
      <c r="D1080" s="32" t="str" cm="1">
        <f t="array" ref="D1080">_xlfn.XLOOKUP(_xlfn.SINGLE(A:A),'Customer Name'!A:A,Table14_3[[#All],[Last Name]])</f>
        <v>Jacoby</v>
      </c>
      <c r="E1080" s="32">
        <f>_xlfn.XLOOKUP(A:A,'Medical Examination'!A:A,'Medical Examination'!B:B)</f>
        <v>29.2</v>
      </c>
      <c r="F1080" s="32">
        <f>_xlfn.XLOOKUP(A:A,'Medical Examination'!A:A,'Medical Examination'!C:C)</f>
        <v>7.53</v>
      </c>
      <c r="G1080" s="33" t="str">
        <f>_xlfn.XLOOKUP(A:A,'Medical Examination'!A:A,'Medical Examination'!D:D)</f>
        <v>No</v>
      </c>
      <c r="H1080" s="33" t="str">
        <f>_xlfn.XLOOKUP(A:A,'Medical Examination'!A:A,'Medical Examination'!E:E)</f>
        <v>No</v>
      </c>
      <c r="I1080" s="33" t="str">
        <f>_xlfn.XLOOKUP(A:A,'Medical Examination'!A:A,'Medical Examination'!F:F)</f>
        <v>No</v>
      </c>
      <c r="J1080" s="33">
        <f>_xlfn.XLOOKUP(A:A,'Medical Examination'!A:A,'Medical Examination'!G:G)</f>
        <v>0</v>
      </c>
      <c r="K1080" s="33" t="str">
        <f>_xlfn.XLOOKUP(A:A,'Medical Examination'!A:A,'Medical Examination'!H:H)</f>
        <v>No</v>
      </c>
      <c r="L1080" s="32" t="str">
        <f>_xlfn.XLOOKUP(A:A,'Medical Examination'!A:A,'Medical Examination'!I:I)</f>
        <v>Overweight</v>
      </c>
      <c r="M1080" s="31" t="str">
        <f>_xlfn.XLOOKUP(A:A,'Medical Examination'!A:A,'Medical Examination'!J:J)</f>
        <v>Diabetic</v>
      </c>
      <c r="N1080" s="34">
        <f>_xlfn.XLOOKUP(Healthcare!A:A,Table4_2[Customer ID],Table4_2[Date of Birth])</f>
        <v>25079</v>
      </c>
      <c r="O1080" s="35">
        <f>_xlfn.XLOOKUP(A:A,Table4_2[Customer ID],Table4_2[Charges])</f>
        <v>10436.1</v>
      </c>
      <c r="P1080" s="33" t="str">
        <f>_xlfn.XLOOKUP(A:A,Table4_2[Customer ID],Table4_2[Hospital tier])</f>
        <v>tier - 3</v>
      </c>
      <c r="Q1080" s="33" t="str">
        <f>_xlfn.XLOOKUP(A:A,'Hospital details'!A:A,'Hospital details'!F:F)</f>
        <v>tier - 3</v>
      </c>
      <c r="R1080" s="33" t="str">
        <f>_xlfn.XLOOKUP(Healthcare!A:A,'Hospital details'!A:A,'Hospital details'!G:G)</f>
        <v>R1011</v>
      </c>
      <c r="S1080" s="36">
        <f>_xlfn.XLOOKUP(A:A,'Hospital details'!A:A,'Hospital details'!H:H)</f>
        <v>54</v>
      </c>
      <c r="T1080" s="8"/>
    </row>
    <row r="1081" spans="1:20" ht="18" x14ac:dyDescent="0.35">
      <c r="A1081" s="37" t="s">
        <v>1085</v>
      </c>
      <c r="B1081" s="31" t="str" cm="1">
        <f t="array" ref="B1081">_xlfn.XLOOKUP(_xlfn.SINGLE(A:A),'Customer Name'!A:A,Table14_3[[#All],[Title]])</f>
        <v>Mr</v>
      </c>
      <c r="C1081" s="32" t="str" cm="1">
        <f t="array" ref="C1081">_xlfn.XLOOKUP(_xlfn.SINGLE(A:A),'Customer Name'!A:A,Table14_3[[#All],[First Name]])</f>
        <v>John P</v>
      </c>
      <c r="D1081" s="32" t="str" cm="1">
        <f t="array" ref="D1081">_xlfn.XLOOKUP(_xlfn.SINGLE(A:A),'Customer Name'!A:A,Table14_3[[#All],[Last Name]])</f>
        <v>Crimmings</v>
      </c>
      <c r="E1081" s="32">
        <f>_xlfn.XLOOKUP(A:A,'Medical Examination'!A:A,'Medical Examination'!B:B)</f>
        <v>32.774999999999999</v>
      </c>
      <c r="F1081" s="32">
        <f>_xlfn.XLOOKUP(A:A,'Medical Examination'!A:A,'Medical Examination'!C:C)</f>
        <v>7.95</v>
      </c>
      <c r="G1081" s="33" t="str">
        <f>_xlfn.XLOOKUP(A:A,'Medical Examination'!A:A,'Medical Examination'!D:D)</f>
        <v>No</v>
      </c>
      <c r="H1081" s="33" t="str">
        <f>_xlfn.XLOOKUP(A:A,'Medical Examination'!A:A,'Medical Examination'!E:E)</f>
        <v>No</v>
      </c>
      <c r="I1081" s="33" t="str">
        <f>_xlfn.XLOOKUP(A:A,'Medical Examination'!A:A,'Medical Examination'!F:F)</f>
        <v>No</v>
      </c>
      <c r="J1081" s="33">
        <f>_xlfn.XLOOKUP(A:A,'Medical Examination'!A:A,'Medical Examination'!G:G)</f>
        <v>0</v>
      </c>
      <c r="K1081" s="33" t="str">
        <f>_xlfn.XLOOKUP(A:A,'Medical Examination'!A:A,'Medical Examination'!H:H)</f>
        <v>No</v>
      </c>
      <c r="L1081" s="32" t="str">
        <f>_xlfn.XLOOKUP(A:A,'Medical Examination'!A:A,'Medical Examination'!I:I)</f>
        <v>Obesity</v>
      </c>
      <c r="M1081" s="31" t="str">
        <f>_xlfn.XLOOKUP(A:A,'Medical Examination'!A:A,'Medical Examination'!J:J)</f>
        <v>Diabetic</v>
      </c>
      <c r="N1081" s="34">
        <f>_xlfn.XLOOKUP(Healthcare!A:A,Table4_2[Customer ID],Table4_2[Date of Birth])</f>
        <v>25073</v>
      </c>
      <c r="O1081" s="35">
        <f>_xlfn.XLOOKUP(A:A,Table4_2[Customer ID],Table4_2[Charges])</f>
        <v>10435.07</v>
      </c>
      <c r="P1081" s="33" t="str">
        <f>_xlfn.XLOOKUP(A:A,Table4_2[Customer ID],Table4_2[Hospital tier])</f>
        <v>tier - 3</v>
      </c>
      <c r="Q1081" s="33" t="str">
        <f>_xlfn.XLOOKUP(A:A,'Hospital details'!A:A,'Hospital details'!F:F)</f>
        <v>tier - 1</v>
      </c>
      <c r="R1081" s="33" t="str">
        <f>_xlfn.XLOOKUP(Healthcare!A:A,'Hospital details'!A:A,'Hospital details'!G:G)</f>
        <v>R1016</v>
      </c>
      <c r="S1081" s="36">
        <f>_xlfn.XLOOKUP(A:A,'Hospital details'!A:A,'Hospital details'!H:H)</f>
        <v>54</v>
      </c>
      <c r="T1081" s="8"/>
    </row>
    <row r="1082" spans="1:20" ht="18" x14ac:dyDescent="0.35">
      <c r="A1082" s="37" t="s">
        <v>1086</v>
      </c>
      <c r="B1082" s="31" t="str" cm="1">
        <f t="array" ref="B1082">_xlfn.XLOOKUP(_xlfn.SINGLE(A:A),'Customer Name'!A:A,Table14_3[[#All],[Title]])</f>
        <v>Mr</v>
      </c>
      <c r="C1082" s="32" t="str" cm="1">
        <f t="array" ref="C1082">_xlfn.XLOOKUP(_xlfn.SINGLE(A:A),'Customer Name'!A:A,Table14_3[[#All],[First Name]])</f>
        <v>Daniel P</v>
      </c>
      <c r="D1082" s="32" t="str" cm="1">
        <f t="array" ref="D1082">_xlfn.XLOOKUP(_xlfn.SINGLE(A:A),'Customer Name'!A:A,Table14_3[[#All],[Last Name]])</f>
        <v>Crane</v>
      </c>
      <c r="E1082" s="32">
        <f>_xlfn.XLOOKUP(A:A,'Medical Examination'!A:A,'Medical Examination'!B:B)</f>
        <v>24.035</v>
      </c>
      <c r="F1082" s="32">
        <f>_xlfn.XLOOKUP(A:A,'Medical Examination'!A:A,'Medical Examination'!C:C)</f>
        <v>8.5</v>
      </c>
      <c r="G1082" s="33" t="str">
        <f>_xlfn.XLOOKUP(A:A,'Medical Examination'!A:A,'Medical Examination'!D:D)</f>
        <v>No</v>
      </c>
      <c r="H1082" s="33" t="str">
        <f>_xlfn.XLOOKUP(A:A,'Medical Examination'!A:A,'Medical Examination'!E:E)</f>
        <v>No</v>
      </c>
      <c r="I1082" s="33" t="str">
        <f>_xlfn.XLOOKUP(A:A,'Medical Examination'!A:A,'Medical Examination'!F:F)</f>
        <v>No</v>
      </c>
      <c r="J1082" s="33">
        <f>_xlfn.XLOOKUP(A:A,'Medical Examination'!A:A,'Medical Examination'!G:G)</f>
        <v>0</v>
      </c>
      <c r="K1082" s="33" t="str">
        <f>_xlfn.XLOOKUP(A:A,'Medical Examination'!A:A,'Medical Examination'!H:H)</f>
        <v>No</v>
      </c>
      <c r="L1082" s="32" t="str">
        <f>_xlfn.XLOOKUP(A:A,'Medical Examination'!A:A,'Medical Examination'!I:I)</f>
        <v>Normal Weight</v>
      </c>
      <c r="M1082" s="31" t="str">
        <f>_xlfn.XLOOKUP(A:A,'Medical Examination'!A:A,'Medical Examination'!J:J)</f>
        <v>Diabetic</v>
      </c>
      <c r="N1082" s="34">
        <f>_xlfn.XLOOKUP(Healthcare!A:A,Table4_2[Customer ID],Table4_2[Date of Birth])</f>
        <v>25199</v>
      </c>
      <c r="O1082" s="35">
        <f>_xlfn.XLOOKUP(A:A,Table4_2[Customer ID],Table4_2[Charges])</f>
        <v>10422.92</v>
      </c>
      <c r="P1082" s="33" t="str">
        <f>_xlfn.XLOOKUP(A:A,Table4_2[Customer ID],Table4_2[Hospital tier])</f>
        <v>tier - 3</v>
      </c>
      <c r="Q1082" s="33" t="str">
        <f>_xlfn.XLOOKUP(A:A,'Hospital details'!A:A,'Hospital details'!F:F)</f>
        <v>tier - 1</v>
      </c>
      <c r="R1082" s="33" t="str">
        <f>_xlfn.XLOOKUP(Healthcare!A:A,'Hospital details'!A:A,'Hospital details'!G:G)</f>
        <v>R1017</v>
      </c>
      <c r="S1082" s="36">
        <f>_xlfn.XLOOKUP(A:A,'Hospital details'!A:A,'Hospital details'!H:H)</f>
        <v>54</v>
      </c>
      <c r="T1082" s="8"/>
    </row>
    <row r="1083" spans="1:20" ht="18" x14ac:dyDescent="0.35">
      <c r="A1083" s="37" t="s">
        <v>1087</v>
      </c>
      <c r="B1083" s="31" t="str" cm="1">
        <f t="array" ref="B1083">_xlfn.XLOOKUP(_xlfn.SINGLE(A:A),'Customer Name'!A:A,Table14_3[[#All],[Title]])</f>
        <v>Ms</v>
      </c>
      <c r="C1083" s="32" t="str" cm="1">
        <f t="array" ref="C1083">_xlfn.XLOOKUP(_xlfn.SINGLE(A:A),'Customer Name'!A:A,Table14_3[[#All],[First Name]])</f>
        <v>Lisa K</v>
      </c>
      <c r="D1083" s="32" t="str" cm="1">
        <f t="array" ref="D1083">_xlfn.XLOOKUP(_xlfn.SINGLE(A:A),'Customer Name'!A:A,Table14_3[[#All],[Last Name]])</f>
        <v>Swartzfager</v>
      </c>
      <c r="E1083" s="32">
        <f>_xlfn.XLOOKUP(A:A,'Medical Examination'!A:A,'Medical Examination'!B:B)</f>
        <v>30.55</v>
      </c>
      <c r="F1083" s="32">
        <f>_xlfn.XLOOKUP(A:A,'Medical Examination'!A:A,'Medical Examination'!C:C)</f>
        <v>5.89</v>
      </c>
      <c r="G1083" s="33" t="str">
        <f>_xlfn.XLOOKUP(A:A,'Medical Examination'!A:A,'Medical Examination'!D:D)</f>
        <v>No</v>
      </c>
      <c r="H1083" s="33" t="str">
        <f>_xlfn.XLOOKUP(A:A,'Medical Examination'!A:A,'Medical Examination'!E:E)</f>
        <v>No</v>
      </c>
      <c r="I1083" s="33" t="str">
        <f>_xlfn.XLOOKUP(A:A,'Medical Examination'!A:A,'Medical Examination'!F:F)</f>
        <v>Yes</v>
      </c>
      <c r="J1083" s="33">
        <f>_xlfn.XLOOKUP(A:A,'Medical Examination'!A:A,'Medical Examination'!G:G)</f>
        <v>1</v>
      </c>
      <c r="K1083" s="33" t="str">
        <f>_xlfn.XLOOKUP(A:A,'Medical Examination'!A:A,'Medical Examination'!H:H)</f>
        <v>No</v>
      </c>
      <c r="L1083" s="32" t="str">
        <f>_xlfn.XLOOKUP(A:A,'Medical Examination'!A:A,'Medical Examination'!I:I)</f>
        <v>Obesity</v>
      </c>
      <c r="M1083" s="31" t="str">
        <f>_xlfn.XLOOKUP(A:A,'Medical Examination'!A:A,'Medical Examination'!J:J)</f>
        <v>Prediabetic</v>
      </c>
      <c r="N1083" s="34">
        <f>_xlfn.XLOOKUP(Healthcare!A:A,Table4_2[Customer ID],Table4_2[Date of Birth])</f>
        <v>29184</v>
      </c>
      <c r="O1083" s="35">
        <f>_xlfn.XLOOKUP(A:A,Table4_2[Customer ID],Table4_2[Charges])</f>
        <v>10419.65</v>
      </c>
      <c r="P1083" s="33" t="str">
        <f>_xlfn.XLOOKUP(A:A,Table4_2[Customer ID],Table4_2[Hospital tier])</f>
        <v>tier - 3</v>
      </c>
      <c r="Q1083" s="33" t="str">
        <f>_xlfn.XLOOKUP(A:A,'Hospital details'!A:A,'Hospital details'!F:F)</f>
        <v>tier - 2</v>
      </c>
      <c r="R1083" s="33" t="str">
        <f>_xlfn.XLOOKUP(Healthcare!A:A,'Hospital details'!A:A,'Hospital details'!G:G)</f>
        <v>R1025</v>
      </c>
      <c r="S1083" s="36">
        <f>_xlfn.XLOOKUP(A:A,'Hospital details'!A:A,'Hospital details'!H:H)</f>
        <v>43</v>
      </c>
      <c r="T1083" s="8"/>
    </row>
    <row r="1084" spans="1:20" ht="18" x14ac:dyDescent="0.35">
      <c r="A1084" s="37" t="s">
        <v>1088</v>
      </c>
      <c r="B1084" s="31" t="str" cm="1">
        <f t="array" ref="B1084">_xlfn.XLOOKUP(_xlfn.SINGLE(A:A),'Customer Name'!A:A,Table14_3[[#All],[Title]])</f>
        <v>Mr</v>
      </c>
      <c r="C1084" s="32" t="str" cm="1">
        <f t="array" ref="C1084">_xlfn.XLOOKUP(_xlfn.SINGLE(A:A),'Customer Name'!A:A,Table14_3[[#All],[First Name]])</f>
        <v>Kristine</v>
      </c>
      <c r="D1084" s="32" t="str" cm="1">
        <f t="array" ref="D1084">_xlfn.XLOOKUP(_xlfn.SINGLE(A:A),'Customer Name'!A:A,Table14_3[[#All],[Last Name]])</f>
        <v>Clevenger</v>
      </c>
      <c r="E1084" s="32">
        <f>_xlfn.XLOOKUP(A:A,'Medical Examination'!A:A,'Medical Examination'!B:B)</f>
        <v>28.81</v>
      </c>
      <c r="F1084" s="32">
        <f>_xlfn.XLOOKUP(A:A,'Medical Examination'!A:A,'Medical Examination'!C:C)</f>
        <v>8.76</v>
      </c>
      <c r="G1084" s="33" t="str">
        <f>_xlfn.XLOOKUP(A:A,'Medical Examination'!A:A,'Medical Examination'!D:D)</f>
        <v>No</v>
      </c>
      <c r="H1084" s="33" t="str">
        <f>_xlfn.XLOOKUP(A:A,'Medical Examination'!A:A,'Medical Examination'!E:E)</f>
        <v>No</v>
      </c>
      <c r="I1084" s="33" t="str">
        <f>_xlfn.XLOOKUP(A:A,'Medical Examination'!A:A,'Medical Examination'!F:F)</f>
        <v>No</v>
      </c>
      <c r="J1084" s="33">
        <f>_xlfn.XLOOKUP(A:A,'Medical Examination'!A:A,'Medical Examination'!G:G)</f>
        <v>2</v>
      </c>
      <c r="K1084" s="33" t="str">
        <f>_xlfn.XLOOKUP(A:A,'Medical Examination'!A:A,'Medical Examination'!H:H)</f>
        <v>No</v>
      </c>
      <c r="L1084" s="32" t="str">
        <f>_xlfn.XLOOKUP(A:A,'Medical Examination'!A:A,'Medical Examination'!I:I)</f>
        <v>Overweight</v>
      </c>
      <c r="M1084" s="31" t="str">
        <f>_xlfn.XLOOKUP(A:A,'Medical Examination'!A:A,'Medical Examination'!J:J)</f>
        <v>Diabetic</v>
      </c>
      <c r="N1084" s="34">
        <f>_xlfn.XLOOKUP(Healthcare!A:A,Table4_2[Customer ID],Table4_2[Date of Birth])</f>
        <v>26948</v>
      </c>
      <c r="O1084" s="35">
        <f>_xlfn.XLOOKUP(A:A,Table4_2[Customer ID],Table4_2[Charges])</f>
        <v>10419.59</v>
      </c>
      <c r="P1084" s="33" t="str">
        <f>_xlfn.XLOOKUP(A:A,Table4_2[Customer ID],Table4_2[Hospital tier])</f>
        <v>tier - 3</v>
      </c>
      <c r="Q1084" s="33" t="str">
        <f>_xlfn.XLOOKUP(A:A,'Hospital details'!A:A,'Hospital details'!F:F)</f>
        <v>tier - 2</v>
      </c>
      <c r="R1084" s="33" t="str">
        <f>_xlfn.XLOOKUP(Healthcare!A:A,'Hospital details'!A:A,'Hospital details'!G:G)</f>
        <v>R1025</v>
      </c>
      <c r="S1084" s="36">
        <f>_xlfn.XLOOKUP(A:A,'Hospital details'!A:A,'Hospital details'!H:H)</f>
        <v>49</v>
      </c>
      <c r="T1084" s="8"/>
    </row>
    <row r="1085" spans="1:20" ht="18" x14ac:dyDescent="0.35">
      <c r="A1085" s="37" t="s">
        <v>1089</v>
      </c>
      <c r="B1085" s="31" t="str" cm="1">
        <f t="array" ref="B1085">_xlfn.XLOOKUP(_xlfn.SINGLE(A:A),'Customer Name'!A:A,Table14_3[[#All],[Title]])</f>
        <v>Mr</v>
      </c>
      <c r="C1085" s="32" t="str" cm="1">
        <f t="array" ref="C1085">_xlfn.XLOOKUP(_xlfn.SINGLE(A:A),'Customer Name'!A:A,Table14_3[[#All],[First Name]])</f>
        <v>Paul A</v>
      </c>
      <c r="D1085" s="32" t="str" cm="1">
        <f t="array" ref="D1085">_xlfn.XLOOKUP(_xlfn.SINGLE(A:A),'Customer Name'!A:A,Table14_3[[#All],[Last Name]])</f>
        <v>Reichardt</v>
      </c>
      <c r="E1085" s="32">
        <f>_xlfn.XLOOKUP(A:A,'Medical Examination'!A:A,'Medical Examination'!B:B)</f>
        <v>31.66</v>
      </c>
      <c r="F1085" s="32">
        <f>_xlfn.XLOOKUP(A:A,'Medical Examination'!A:A,'Medical Examination'!C:C)</f>
        <v>4.1100000000000003</v>
      </c>
      <c r="G1085" s="33" t="str">
        <f>_xlfn.XLOOKUP(A:A,'Medical Examination'!A:A,'Medical Examination'!D:D)</f>
        <v>No</v>
      </c>
      <c r="H1085" s="33" t="str">
        <f>_xlfn.XLOOKUP(A:A,'Medical Examination'!A:A,'Medical Examination'!E:E)</f>
        <v>No</v>
      </c>
      <c r="I1085" s="33" t="str">
        <f>_xlfn.XLOOKUP(A:A,'Medical Examination'!A:A,'Medical Examination'!F:F)</f>
        <v>No</v>
      </c>
      <c r="J1085" s="33">
        <f>_xlfn.XLOOKUP(A:A,'Medical Examination'!A:A,'Medical Examination'!G:G)</f>
        <v>0</v>
      </c>
      <c r="K1085" s="33" t="str">
        <f>_xlfn.XLOOKUP(A:A,'Medical Examination'!A:A,'Medical Examination'!H:H)</f>
        <v>No</v>
      </c>
      <c r="L1085" s="32" t="str">
        <f>_xlfn.XLOOKUP(A:A,'Medical Examination'!A:A,'Medical Examination'!I:I)</f>
        <v>Obesity</v>
      </c>
      <c r="M1085" s="31" t="str">
        <f>_xlfn.XLOOKUP(A:A,'Medical Examination'!A:A,'Medical Examination'!J:J)</f>
        <v>Normal</v>
      </c>
      <c r="N1085" s="34">
        <f>_xlfn.XLOOKUP(Healthcare!A:A,Table4_2[Customer ID],Table4_2[Date of Birth])</f>
        <v>29518</v>
      </c>
      <c r="O1085" s="35">
        <f>_xlfn.XLOOKUP(A:A,Table4_2[Customer ID],Table4_2[Charges])</f>
        <v>10407.98</v>
      </c>
      <c r="P1085" s="33" t="str">
        <f>_xlfn.XLOOKUP(A:A,Table4_2[Customer ID],Table4_2[Hospital tier])</f>
        <v>tier - 3</v>
      </c>
      <c r="Q1085" s="33" t="str">
        <f>_xlfn.XLOOKUP(A:A,'Hospital details'!A:A,'Hospital details'!F:F)</f>
        <v>tier - 1</v>
      </c>
      <c r="R1085" s="33" t="str">
        <f>_xlfn.XLOOKUP(Healthcare!A:A,'Hospital details'!A:A,'Hospital details'!G:G)</f>
        <v>R1021</v>
      </c>
      <c r="S1085" s="36">
        <f>_xlfn.XLOOKUP(A:A,'Hospital details'!A:A,'Hospital details'!H:H)</f>
        <v>42</v>
      </c>
      <c r="T1085" s="8"/>
    </row>
    <row r="1086" spans="1:20" ht="18" x14ac:dyDescent="0.35">
      <c r="A1086" s="37" t="s">
        <v>1090</v>
      </c>
      <c r="B1086" s="31" t="str" cm="1">
        <f t="array" ref="B1086">_xlfn.XLOOKUP(_xlfn.SINGLE(A:A),'Customer Name'!A:A,Table14_3[[#All],[Title]])</f>
        <v>Ms</v>
      </c>
      <c r="C1086" s="32" t="str" cm="1">
        <f t="array" ref="C1086">_xlfn.XLOOKUP(_xlfn.SINGLE(A:A),'Customer Name'!A:A,Table14_3[[#All],[First Name]])</f>
        <v>Bryan</v>
      </c>
      <c r="D1086" s="32" t="str" cm="1">
        <f t="array" ref="D1086">_xlfn.XLOOKUP(_xlfn.SINGLE(A:A),'Customer Name'!A:A,Table14_3[[#All],[Last Name]])</f>
        <v>Morton</v>
      </c>
      <c r="E1086" s="32">
        <f>_xlfn.XLOOKUP(A:A,'Medical Examination'!A:A,'Medical Examination'!B:B)</f>
        <v>28.215</v>
      </c>
      <c r="F1086" s="32">
        <f>_xlfn.XLOOKUP(A:A,'Medical Examination'!A:A,'Medical Examination'!C:C)</f>
        <v>7.56</v>
      </c>
      <c r="G1086" s="33" t="str">
        <f>_xlfn.XLOOKUP(A:A,'Medical Examination'!A:A,'Medical Examination'!D:D)</f>
        <v>yes</v>
      </c>
      <c r="H1086" s="33" t="str">
        <f>_xlfn.XLOOKUP(A:A,'Medical Examination'!A:A,'Medical Examination'!E:E)</f>
        <v>No</v>
      </c>
      <c r="I1086" s="33" t="str">
        <f>_xlfn.XLOOKUP(A:A,'Medical Examination'!A:A,'Medical Examination'!F:F)</f>
        <v>No</v>
      </c>
      <c r="J1086" s="33">
        <f>_xlfn.XLOOKUP(A:A,'Medical Examination'!A:A,'Medical Examination'!G:G)</f>
        <v>1</v>
      </c>
      <c r="K1086" s="33" t="str">
        <f>_xlfn.XLOOKUP(A:A,'Medical Examination'!A:A,'Medical Examination'!H:H)</f>
        <v>No</v>
      </c>
      <c r="L1086" s="32" t="str">
        <f>_xlfn.XLOOKUP(A:A,'Medical Examination'!A:A,'Medical Examination'!I:I)</f>
        <v>Overweight</v>
      </c>
      <c r="M1086" s="31" t="str">
        <f>_xlfn.XLOOKUP(A:A,'Medical Examination'!A:A,'Medical Examination'!J:J)</f>
        <v>Diabetic</v>
      </c>
      <c r="N1086" s="34">
        <f>_xlfn.XLOOKUP(Healthcare!A:A,Table4_2[Customer ID],Table4_2[Date of Birth])</f>
        <v>27550</v>
      </c>
      <c r="O1086" s="35">
        <f>_xlfn.XLOOKUP(A:A,Table4_2[Customer ID],Table4_2[Charges])</f>
        <v>10407.09</v>
      </c>
      <c r="P1086" s="33" t="str">
        <f>_xlfn.XLOOKUP(A:A,Table4_2[Customer ID],Table4_2[Hospital tier])</f>
        <v>tier - 3</v>
      </c>
      <c r="Q1086" s="33" t="str">
        <f>_xlfn.XLOOKUP(A:A,'Hospital details'!A:A,'Hospital details'!F:F)</f>
        <v>tier - 1</v>
      </c>
      <c r="R1086" s="33" t="str">
        <f>_xlfn.XLOOKUP(Healthcare!A:A,'Hospital details'!A:A,'Hospital details'!G:G)</f>
        <v>R1015</v>
      </c>
      <c r="S1086" s="36">
        <f>_xlfn.XLOOKUP(A:A,'Hospital details'!A:A,'Hospital details'!H:H)</f>
        <v>48</v>
      </c>
      <c r="T1086" s="8"/>
    </row>
    <row r="1087" spans="1:20" ht="18" x14ac:dyDescent="0.35">
      <c r="A1087" s="37" t="s">
        <v>1091</v>
      </c>
      <c r="B1087" s="31" t="str" cm="1">
        <f t="array" ref="B1087">_xlfn.XLOOKUP(_xlfn.SINGLE(A:A),'Customer Name'!A:A,Table14_3[[#All],[Title]])</f>
        <v>Ms</v>
      </c>
      <c r="C1087" s="32" t="str" cm="1">
        <f t="array" ref="C1087">_xlfn.XLOOKUP(_xlfn.SINGLE(A:A),'Customer Name'!A:A,Table14_3[[#All],[First Name]])</f>
        <v>Chris</v>
      </c>
      <c r="D1087" s="32" t="str" cm="1">
        <f t="array" ref="D1087">_xlfn.XLOOKUP(_xlfn.SINGLE(A:A),'Customer Name'!A:A,Table14_3[[#All],[Last Name]])</f>
        <v>Sunstrum</v>
      </c>
      <c r="E1087" s="32">
        <f>_xlfn.XLOOKUP(A:A,'Medical Examination'!A:A,'Medical Examination'!B:B)</f>
        <v>26.12</v>
      </c>
      <c r="F1087" s="32">
        <f>_xlfn.XLOOKUP(A:A,'Medical Examination'!A:A,'Medical Examination'!C:C)</f>
        <v>4.17</v>
      </c>
      <c r="G1087" s="33" t="str">
        <f>_xlfn.XLOOKUP(A:A,'Medical Examination'!A:A,'Medical Examination'!D:D)</f>
        <v>yes</v>
      </c>
      <c r="H1087" s="33" t="str">
        <f>_xlfn.XLOOKUP(A:A,'Medical Examination'!A:A,'Medical Examination'!E:E)</f>
        <v>No</v>
      </c>
      <c r="I1087" s="33" t="str">
        <f>_xlfn.XLOOKUP(A:A,'Medical Examination'!A:A,'Medical Examination'!F:F)</f>
        <v>Yes</v>
      </c>
      <c r="J1087" s="33">
        <f>_xlfn.XLOOKUP(A:A,'Medical Examination'!A:A,'Medical Examination'!G:G)</f>
        <v>1</v>
      </c>
      <c r="K1087" s="33" t="str">
        <f>_xlfn.XLOOKUP(A:A,'Medical Examination'!A:A,'Medical Examination'!H:H)</f>
        <v>No</v>
      </c>
      <c r="L1087" s="32" t="str">
        <f>_xlfn.XLOOKUP(A:A,'Medical Examination'!A:A,'Medical Examination'!I:I)</f>
        <v>Overweight</v>
      </c>
      <c r="M1087" s="31" t="str">
        <f>_xlfn.XLOOKUP(A:A,'Medical Examination'!A:A,'Medical Examination'!J:J)</f>
        <v>Normal</v>
      </c>
      <c r="N1087" s="34">
        <f>_xlfn.XLOOKUP(Healthcare!A:A,Table4_2[Customer ID],Table4_2[Date of Birth])</f>
        <v>25391</v>
      </c>
      <c r="O1087" s="35">
        <f>_xlfn.XLOOKUP(A:A,Table4_2[Customer ID],Table4_2[Charges])</f>
        <v>10403.27</v>
      </c>
      <c r="P1087" s="33" t="str">
        <f>_xlfn.XLOOKUP(A:A,Table4_2[Customer ID],Table4_2[Hospital tier])</f>
        <v>tier - 3</v>
      </c>
      <c r="Q1087" s="33" t="str">
        <f>_xlfn.XLOOKUP(A:A,'Hospital details'!A:A,'Hospital details'!F:F)</f>
        <v>tier - 2</v>
      </c>
      <c r="R1087" s="33" t="str">
        <f>_xlfn.XLOOKUP(Healthcare!A:A,'Hospital details'!A:A,'Hospital details'!G:G)</f>
        <v>R1020</v>
      </c>
      <c r="S1087" s="36">
        <f>_xlfn.XLOOKUP(A:A,'Hospital details'!A:A,'Hospital details'!H:H)</f>
        <v>53</v>
      </c>
      <c r="T1087" s="8"/>
    </row>
    <row r="1088" spans="1:20" ht="18" x14ac:dyDescent="0.35">
      <c r="A1088" s="37" t="s">
        <v>1092</v>
      </c>
      <c r="B1088" s="31" t="str" cm="1">
        <f t="array" ref="B1088">_xlfn.XLOOKUP(_xlfn.SINGLE(A:A),'Customer Name'!A:A,Table14_3[[#All],[Title]])</f>
        <v>Mr</v>
      </c>
      <c r="C1088" s="32" t="str" cm="1">
        <f t="array" ref="C1088">_xlfn.XLOOKUP(_xlfn.SINGLE(A:A),'Customer Name'!A:A,Table14_3[[#All],[First Name]])</f>
        <v>Milah B</v>
      </c>
      <c r="D1088" s="32" t="str" cm="1">
        <f t="array" ref="D1088">_xlfn.XLOOKUP(_xlfn.SINGLE(A:A),'Customer Name'!A:A,Table14_3[[#All],[Last Name]])</f>
        <v>Frownfelter</v>
      </c>
      <c r="E1088" s="32">
        <f>_xlfn.XLOOKUP(A:A,'Medical Examination'!A:A,'Medical Examination'!B:B)</f>
        <v>36.630000000000003</v>
      </c>
      <c r="F1088" s="32">
        <f>_xlfn.XLOOKUP(A:A,'Medical Examination'!A:A,'Medical Examination'!C:C)</f>
        <v>11.42</v>
      </c>
      <c r="G1088" s="33" t="str">
        <f>_xlfn.XLOOKUP(A:A,'Medical Examination'!A:A,'Medical Examination'!D:D)</f>
        <v>No</v>
      </c>
      <c r="H1088" s="33" t="str">
        <f>_xlfn.XLOOKUP(A:A,'Medical Examination'!A:A,'Medical Examination'!E:E)</f>
        <v>No</v>
      </c>
      <c r="I1088" s="33" t="str">
        <f>_xlfn.XLOOKUP(A:A,'Medical Examination'!A:A,'Medical Examination'!F:F)</f>
        <v>No</v>
      </c>
      <c r="J1088" s="33">
        <f>_xlfn.XLOOKUP(A:A,'Medical Examination'!A:A,'Medical Examination'!G:G)</f>
        <v>2</v>
      </c>
      <c r="K1088" s="33" t="str">
        <f>_xlfn.XLOOKUP(A:A,'Medical Examination'!A:A,'Medical Examination'!H:H)</f>
        <v>No</v>
      </c>
      <c r="L1088" s="32" t="str">
        <f>_xlfn.XLOOKUP(A:A,'Medical Examination'!A:A,'Medical Examination'!I:I)</f>
        <v>Obesity</v>
      </c>
      <c r="M1088" s="31" t="str">
        <f>_xlfn.XLOOKUP(A:A,'Medical Examination'!A:A,'Medical Examination'!J:J)</f>
        <v>Diabetic</v>
      </c>
      <c r="N1088" s="34">
        <f>_xlfn.XLOOKUP(Healthcare!A:A,Table4_2[Customer ID],Table4_2[Date of Birth])</f>
        <v>26926</v>
      </c>
      <c r="O1088" s="35">
        <f>_xlfn.XLOOKUP(A:A,Table4_2[Customer ID],Table4_2[Charges])</f>
        <v>10381.48</v>
      </c>
      <c r="P1088" s="33" t="str">
        <f>_xlfn.XLOOKUP(A:A,Table4_2[Customer ID],Table4_2[Hospital tier])</f>
        <v>tier - 3</v>
      </c>
      <c r="Q1088" s="33" t="str">
        <f>_xlfn.XLOOKUP(A:A,'Hospital details'!A:A,'Hospital details'!F:F)</f>
        <v>tier - 3</v>
      </c>
      <c r="R1088" s="33" t="str">
        <f>_xlfn.XLOOKUP(Healthcare!A:A,'Hospital details'!A:A,'Hospital details'!G:G)</f>
        <v>R1013</v>
      </c>
      <c r="S1088" s="36">
        <f>_xlfn.XLOOKUP(A:A,'Hospital details'!A:A,'Hospital details'!H:H)</f>
        <v>49</v>
      </c>
      <c r="T1088" s="8"/>
    </row>
    <row r="1089" spans="1:20" ht="18" x14ac:dyDescent="0.35">
      <c r="A1089" s="37" t="s">
        <v>1093</v>
      </c>
      <c r="B1089" s="31" t="str" cm="1">
        <f t="array" ref="B1089">_xlfn.XLOOKUP(_xlfn.SINGLE(A:A),'Customer Name'!A:A,Table14_3[[#All],[Title]])</f>
        <v>Mr</v>
      </c>
      <c r="C1089" s="32" t="str" cm="1">
        <f t="array" ref="C1089">_xlfn.XLOOKUP(_xlfn.SINGLE(A:A),'Customer Name'!A:A,Table14_3[[#All],[First Name]])</f>
        <v>Annette M</v>
      </c>
      <c r="D1089" s="32" t="str" cm="1">
        <f t="array" ref="D1089">_xlfn.XLOOKUP(_xlfn.SINGLE(A:A),'Customer Name'!A:A,Table14_3[[#All],[Last Name]])</f>
        <v>Richter</v>
      </c>
      <c r="E1089" s="32">
        <f>_xlfn.XLOOKUP(A:A,'Medical Examination'!A:A,'Medical Examination'!B:B)</f>
        <v>33.344999999999999</v>
      </c>
      <c r="F1089" s="32">
        <f>_xlfn.XLOOKUP(A:A,'Medical Examination'!A:A,'Medical Examination'!C:C)</f>
        <v>7.33</v>
      </c>
      <c r="G1089" s="33" t="str">
        <f>_xlfn.XLOOKUP(A:A,'Medical Examination'!A:A,'Medical Examination'!D:D)</f>
        <v>No</v>
      </c>
      <c r="H1089" s="33" t="str">
        <f>_xlfn.XLOOKUP(A:A,'Medical Examination'!A:A,'Medical Examination'!E:E)</f>
        <v>No</v>
      </c>
      <c r="I1089" s="33" t="str">
        <f>_xlfn.XLOOKUP(A:A,'Medical Examination'!A:A,'Medical Examination'!F:F)</f>
        <v>No</v>
      </c>
      <c r="J1089" s="33">
        <f>_xlfn.XLOOKUP(A:A,'Medical Examination'!A:A,'Medical Examination'!G:G)</f>
        <v>2</v>
      </c>
      <c r="K1089" s="33" t="str">
        <f>_xlfn.XLOOKUP(A:A,'Medical Examination'!A:A,'Medical Examination'!H:H)</f>
        <v>No</v>
      </c>
      <c r="L1089" s="32" t="str">
        <f>_xlfn.XLOOKUP(A:A,'Medical Examination'!A:A,'Medical Examination'!I:I)</f>
        <v>Obesity</v>
      </c>
      <c r="M1089" s="31" t="str">
        <f>_xlfn.XLOOKUP(A:A,'Medical Examination'!A:A,'Medical Examination'!J:J)</f>
        <v>Diabetic</v>
      </c>
      <c r="N1089" s="34">
        <f>_xlfn.XLOOKUP(Healthcare!A:A,Table4_2[Customer ID],Table4_2[Date of Birth])</f>
        <v>26936</v>
      </c>
      <c r="O1089" s="35">
        <f>_xlfn.XLOOKUP(A:A,Table4_2[Customer ID],Table4_2[Charges])</f>
        <v>10370.91</v>
      </c>
      <c r="P1089" s="33" t="str">
        <f>_xlfn.XLOOKUP(A:A,Table4_2[Customer ID],Table4_2[Hospital tier])</f>
        <v>tier - 3</v>
      </c>
      <c r="Q1089" s="33" t="str">
        <f>_xlfn.XLOOKUP(A:A,'Hospital details'!A:A,'Hospital details'!F:F)</f>
        <v>tier - 3</v>
      </c>
      <c r="R1089" s="33" t="str">
        <f>_xlfn.XLOOKUP(Healthcare!A:A,'Hospital details'!A:A,'Hospital details'!G:G)</f>
        <v>R1024</v>
      </c>
      <c r="S1089" s="36">
        <f>_xlfn.XLOOKUP(A:A,'Hospital details'!A:A,'Hospital details'!H:H)</f>
        <v>49</v>
      </c>
      <c r="T1089" s="8"/>
    </row>
    <row r="1090" spans="1:20" ht="18" x14ac:dyDescent="0.35">
      <c r="A1090" s="37" t="s">
        <v>1094</v>
      </c>
      <c r="B1090" s="31" t="str" cm="1">
        <f t="array" ref="B1090">_xlfn.XLOOKUP(_xlfn.SINGLE(A:A),'Customer Name'!A:A,Table14_3[[#All],[Title]])</f>
        <v>Ms</v>
      </c>
      <c r="C1090" s="32" t="str" cm="1">
        <f t="array" ref="C1090">_xlfn.XLOOKUP(_xlfn.SINGLE(A:A),'Customer Name'!A:A,Table14_3[[#All],[First Name]])</f>
        <v>Yoko</v>
      </c>
      <c r="D1090" s="32" t="str" cm="1">
        <f t="array" ref="D1090">_xlfn.XLOOKUP(_xlfn.SINGLE(A:A),'Customer Name'!A:A,Table14_3[[#All],[Last Name]])</f>
        <v>England</v>
      </c>
      <c r="E1090" s="32">
        <f>_xlfn.XLOOKUP(A:A,'Medical Examination'!A:A,'Medical Examination'!B:B)</f>
        <v>27.11</v>
      </c>
      <c r="F1090" s="32">
        <f>_xlfn.XLOOKUP(A:A,'Medical Examination'!A:A,'Medical Examination'!C:C)</f>
        <v>6.7</v>
      </c>
      <c r="G1090" s="33" t="str">
        <f>_xlfn.XLOOKUP(A:A,'Medical Examination'!A:A,'Medical Examination'!D:D)</f>
        <v>No</v>
      </c>
      <c r="H1090" s="33" t="str">
        <f>_xlfn.XLOOKUP(A:A,'Medical Examination'!A:A,'Medical Examination'!E:E)</f>
        <v>No</v>
      </c>
      <c r="I1090" s="33" t="str">
        <f>_xlfn.XLOOKUP(A:A,'Medical Examination'!A:A,'Medical Examination'!F:F)</f>
        <v>No</v>
      </c>
      <c r="J1090" s="33">
        <f>_xlfn.XLOOKUP(A:A,'Medical Examination'!A:A,'Medical Examination'!G:G)</f>
        <v>0</v>
      </c>
      <c r="K1090" s="33" t="str">
        <f>_xlfn.XLOOKUP(A:A,'Medical Examination'!A:A,'Medical Examination'!H:H)</f>
        <v>No</v>
      </c>
      <c r="L1090" s="32" t="str">
        <f>_xlfn.XLOOKUP(A:A,'Medical Examination'!A:A,'Medical Examination'!I:I)</f>
        <v>Overweight</v>
      </c>
      <c r="M1090" s="31" t="str">
        <f>_xlfn.XLOOKUP(A:A,'Medical Examination'!A:A,'Medical Examination'!J:J)</f>
        <v>Diabetic</v>
      </c>
      <c r="N1090" s="34">
        <f>_xlfn.XLOOKUP(Healthcare!A:A,Table4_2[Customer ID],Table4_2[Date of Birth])</f>
        <v>26182</v>
      </c>
      <c r="O1090" s="35">
        <f>_xlfn.XLOOKUP(A:A,Table4_2[Customer ID],Table4_2[Charges])</f>
        <v>10356.67</v>
      </c>
      <c r="P1090" s="33" t="str">
        <f>_xlfn.XLOOKUP(A:A,Table4_2[Customer ID],Table4_2[Hospital tier])</f>
        <v>tier - 3</v>
      </c>
      <c r="Q1090" s="33" t="str">
        <f>_xlfn.XLOOKUP(A:A,'Hospital details'!A:A,'Hospital details'!F:F)</f>
        <v>tier - 1</v>
      </c>
      <c r="R1090" s="33" t="str">
        <f>_xlfn.XLOOKUP(Healthcare!A:A,'Hospital details'!A:A,'Hospital details'!G:G)</f>
        <v>R1025</v>
      </c>
      <c r="S1090" s="36">
        <f>_xlfn.XLOOKUP(A:A,'Hospital details'!A:A,'Hospital details'!H:H)</f>
        <v>51</v>
      </c>
      <c r="T1090" s="8"/>
    </row>
    <row r="1091" spans="1:20" ht="18" x14ac:dyDescent="0.35">
      <c r="A1091" s="37" t="s">
        <v>1095</v>
      </c>
      <c r="B1091" s="31" t="str" cm="1">
        <f t="array" ref="B1091">_xlfn.XLOOKUP(_xlfn.SINGLE(A:A),'Customer Name'!A:A,Table14_3[[#All],[Title]])</f>
        <v>Mr</v>
      </c>
      <c r="C1091" s="32" t="str" cm="1">
        <f t="array" ref="C1091">_xlfn.XLOOKUP(_xlfn.SINGLE(A:A),'Customer Name'!A:A,Table14_3[[#All],[First Name]])</f>
        <v>Laura</v>
      </c>
      <c r="D1091" s="32" t="str" cm="1">
        <f t="array" ref="D1091">_xlfn.XLOOKUP(_xlfn.SINGLE(A:A),'Customer Name'!A:A,Table14_3[[#All],[Last Name]])</f>
        <v>Mclean</v>
      </c>
      <c r="E1091" s="32">
        <f>_xlfn.XLOOKUP(A:A,'Medical Examination'!A:A,'Medical Examination'!B:B)</f>
        <v>26.6</v>
      </c>
      <c r="F1091" s="32">
        <f>_xlfn.XLOOKUP(A:A,'Medical Examination'!A:A,'Medical Examination'!C:C)</f>
        <v>5.27</v>
      </c>
      <c r="G1091" s="33" t="str">
        <f>_xlfn.XLOOKUP(A:A,'Medical Examination'!A:A,'Medical Examination'!D:D)</f>
        <v>yes</v>
      </c>
      <c r="H1091" s="33" t="str">
        <f>_xlfn.XLOOKUP(A:A,'Medical Examination'!A:A,'Medical Examination'!E:E)</f>
        <v>No</v>
      </c>
      <c r="I1091" s="33" t="str">
        <f>_xlfn.XLOOKUP(A:A,'Medical Examination'!A:A,'Medical Examination'!F:F)</f>
        <v>Yes</v>
      </c>
      <c r="J1091" s="33">
        <f>_xlfn.XLOOKUP(A:A,'Medical Examination'!A:A,'Medical Examination'!G:G)</f>
        <v>1</v>
      </c>
      <c r="K1091" s="33" t="str">
        <f>_xlfn.XLOOKUP(A:A,'Medical Examination'!A:A,'Medical Examination'!H:H)</f>
        <v>No</v>
      </c>
      <c r="L1091" s="32" t="str">
        <f>_xlfn.XLOOKUP(A:A,'Medical Examination'!A:A,'Medical Examination'!I:I)</f>
        <v>Overweight</v>
      </c>
      <c r="M1091" s="31" t="str">
        <f>_xlfn.XLOOKUP(A:A,'Medical Examination'!A:A,'Medical Examination'!J:J)</f>
        <v>Normal</v>
      </c>
      <c r="N1091" s="34">
        <f>_xlfn.XLOOKUP(Healthcare!A:A,Table4_2[Customer ID],Table4_2[Date of Birth])</f>
        <v>25371</v>
      </c>
      <c r="O1091" s="35">
        <f>_xlfn.XLOOKUP(A:A,Table4_2[Customer ID],Table4_2[Charges])</f>
        <v>10355.64</v>
      </c>
      <c r="P1091" s="33" t="str">
        <f>_xlfn.XLOOKUP(A:A,Table4_2[Customer ID],Table4_2[Hospital tier])</f>
        <v>tier - 3</v>
      </c>
      <c r="Q1091" s="33" t="str">
        <f>_xlfn.XLOOKUP(A:A,'Hospital details'!A:A,'Hospital details'!F:F)</f>
        <v>tier - 1</v>
      </c>
      <c r="R1091" s="33" t="str">
        <f>_xlfn.XLOOKUP(Healthcare!A:A,'Hospital details'!A:A,'Hospital details'!G:G)</f>
        <v>R1012</v>
      </c>
      <c r="S1091" s="36">
        <f>_xlfn.XLOOKUP(A:A,'Hospital details'!A:A,'Hospital details'!H:H)</f>
        <v>53</v>
      </c>
      <c r="T1091" s="8"/>
    </row>
    <row r="1092" spans="1:20" ht="18" x14ac:dyDescent="0.35">
      <c r="A1092" s="37" t="s">
        <v>1096</v>
      </c>
      <c r="B1092" s="31" t="str" cm="1">
        <f t="array" ref="B1092">_xlfn.XLOOKUP(_xlfn.SINGLE(A:A),'Customer Name'!A:A,Table14_3[[#All],[Title]])</f>
        <v>Mr</v>
      </c>
      <c r="C1092" s="32" t="str" cm="1">
        <f t="array" ref="C1092">_xlfn.XLOOKUP(_xlfn.SINGLE(A:A),'Customer Name'!A:A,Table14_3[[#All],[First Name]])</f>
        <v>Tess A</v>
      </c>
      <c r="D1092" s="32" t="str" cm="1">
        <f t="array" ref="D1092">_xlfn.XLOOKUP(_xlfn.SINGLE(A:A),'Customer Name'!A:A,Table14_3[[#All],[Last Name]])</f>
        <v>Gardner</v>
      </c>
      <c r="E1092" s="32">
        <f>_xlfn.XLOOKUP(A:A,'Medical Examination'!A:A,'Medical Examination'!B:B)</f>
        <v>30.41</v>
      </c>
      <c r="F1092" s="32">
        <f>_xlfn.XLOOKUP(A:A,'Medical Examination'!A:A,'Medical Examination'!C:C)</f>
        <v>7.72</v>
      </c>
      <c r="G1092" s="33" t="str">
        <f>_xlfn.XLOOKUP(A:A,'Medical Examination'!A:A,'Medical Examination'!D:D)</f>
        <v>No</v>
      </c>
      <c r="H1092" s="33" t="str">
        <f>_xlfn.XLOOKUP(A:A,'Medical Examination'!A:A,'Medical Examination'!E:E)</f>
        <v>No</v>
      </c>
      <c r="I1092" s="33" t="str">
        <f>_xlfn.XLOOKUP(A:A,'Medical Examination'!A:A,'Medical Examination'!F:F)</f>
        <v>No</v>
      </c>
      <c r="J1092" s="33">
        <f>_xlfn.XLOOKUP(A:A,'Medical Examination'!A:A,'Medical Examination'!G:G)</f>
        <v>0</v>
      </c>
      <c r="K1092" s="33" t="str">
        <f>_xlfn.XLOOKUP(A:A,'Medical Examination'!A:A,'Medical Examination'!H:H)</f>
        <v>No</v>
      </c>
      <c r="L1092" s="32" t="str">
        <f>_xlfn.XLOOKUP(A:A,'Medical Examination'!A:A,'Medical Examination'!I:I)</f>
        <v>Obesity</v>
      </c>
      <c r="M1092" s="31" t="str">
        <f>_xlfn.XLOOKUP(A:A,'Medical Examination'!A:A,'Medical Examination'!J:J)</f>
        <v>Diabetic</v>
      </c>
      <c r="N1092" s="34">
        <f>_xlfn.XLOOKUP(Healthcare!A:A,Table4_2[Customer ID],Table4_2[Date of Birth])</f>
        <v>27301</v>
      </c>
      <c r="O1092" s="35">
        <f>_xlfn.XLOOKUP(A:A,Table4_2[Customer ID],Table4_2[Charges])</f>
        <v>10352.48</v>
      </c>
      <c r="P1092" s="33" t="str">
        <f>_xlfn.XLOOKUP(A:A,Table4_2[Customer ID],Table4_2[Hospital tier])</f>
        <v>tier - 3</v>
      </c>
      <c r="Q1092" s="33" t="str">
        <f>_xlfn.XLOOKUP(A:A,'Hospital details'!A:A,'Hospital details'!F:F)</f>
        <v>tier - 1</v>
      </c>
      <c r="R1092" s="33" t="str">
        <f>_xlfn.XLOOKUP(Healthcare!A:A,'Hospital details'!A:A,'Hospital details'!G:G)</f>
        <v>R1012</v>
      </c>
      <c r="S1092" s="36">
        <f>_xlfn.XLOOKUP(A:A,'Hospital details'!A:A,'Hospital details'!H:H)</f>
        <v>48</v>
      </c>
      <c r="T1092" s="8"/>
    </row>
    <row r="1093" spans="1:20" ht="18" x14ac:dyDescent="0.35">
      <c r="A1093" s="37" t="s">
        <v>1097</v>
      </c>
      <c r="B1093" s="31" t="str" cm="1">
        <f t="array" ref="B1093">_xlfn.XLOOKUP(_xlfn.SINGLE(A:A),'Customer Name'!A:A,Table14_3[[#All],[Title]])</f>
        <v>Ms</v>
      </c>
      <c r="C1093" s="32" t="str" cm="1">
        <f t="array" ref="C1093">_xlfn.XLOOKUP(_xlfn.SINGLE(A:A),'Customer Name'!A:A,Table14_3[[#All],[First Name]])</f>
        <v>William G</v>
      </c>
      <c r="D1093" s="32" t="str" cm="1">
        <f t="array" ref="D1093">_xlfn.XLOOKUP(_xlfn.SINGLE(A:A),'Customer Name'!A:A,Table14_3[[#All],[Last Name]])</f>
        <v>Lane</v>
      </c>
      <c r="E1093" s="32">
        <f>_xlfn.XLOOKUP(A:A,'Medical Examination'!A:A,'Medical Examination'!B:B)</f>
        <v>28.98</v>
      </c>
      <c r="F1093" s="32">
        <f>_xlfn.XLOOKUP(A:A,'Medical Examination'!A:A,'Medical Examination'!C:C)</f>
        <v>8.68</v>
      </c>
      <c r="G1093" s="33" t="str">
        <f>_xlfn.XLOOKUP(A:A,'Medical Examination'!A:A,'Medical Examination'!D:D)</f>
        <v>No</v>
      </c>
      <c r="H1093" s="33" t="str">
        <f>_xlfn.XLOOKUP(A:A,'Medical Examination'!A:A,'Medical Examination'!E:E)</f>
        <v>No</v>
      </c>
      <c r="I1093" s="33" t="str">
        <f>_xlfn.XLOOKUP(A:A,'Medical Examination'!A:A,'Medical Examination'!F:F)</f>
        <v>No</v>
      </c>
      <c r="J1093" s="33">
        <f>_xlfn.XLOOKUP(A:A,'Medical Examination'!A:A,'Medical Examination'!G:G)</f>
        <v>2</v>
      </c>
      <c r="K1093" s="33" t="str">
        <f>_xlfn.XLOOKUP(A:A,'Medical Examination'!A:A,'Medical Examination'!H:H)</f>
        <v>No</v>
      </c>
      <c r="L1093" s="32" t="str">
        <f>_xlfn.XLOOKUP(A:A,'Medical Examination'!A:A,'Medical Examination'!I:I)</f>
        <v>Overweight</v>
      </c>
      <c r="M1093" s="31" t="str">
        <f>_xlfn.XLOOKUP(A:A,'Medical Examination'!A:A,'Medical Examination'!J:J)</f>
        <v>Diabetic</v>
      </c>
      <c r="N1093" s="34">
        <f>_xlfn.XLOOKUP(Healthcare!A:A,Table4_2[Customer ID],Table4_2[Date of Birth])</f>
        <v>26884</v>
      </c>
      <c r="O1093" s="35">
        <f>_xlfn.XLOOKUP(A:A,Table4_2[Customer ID],Table4_2[Charges])</f>
        <v>10345.93</v>
      </c>
      <c r="P1093" s="33" t="str">
        <f>_xlfn.XLOOKUP(A:A,Table4_2[Customer ID],Table4_2[Hospital tier])</f>
        <v>tier - 3</v>
      </c>
      <c r="Q1093" s="33" t="str">
        <f>_xlfn.XLOOKUP(A:A,'Hospital details'!A:A,'Hospital details'!F:F)</f>
        <v>tier - 2</v>
      </c>
      <c r="R1093" s="33" t="str">
        <f>_xlfn.XLOOKUP(Healthcare!A:A,'Hospital details'!A:A,'Hospital details'!G:G)</f>
        <v>R1021</v>
      </c>
      <c r="S1093" s="36">
        <f>_xlfn.XLOOKUP(A:A,'Hospital details'!A:A,'Hospital details'!H:H)</f>
        <v>49</v>
      </c>
      <c r="T1093" s="8"/>
    </row>
    <row r="1094" spans="1:20" ht="18" x14ac:dyDescent="0.35">
      <c r="A1094" s="37" t="s">
        <v>1098</v>
      </c>
      <c r="B1094" s="31" t="str" cm="1">
        <f t="array" ref="B1094">_xlfn.XLOOKUP(_xlfn.SINGLE(A:A),'Customer Name'!A:A,Table14_3[[#All],[Title]])</f>
        <v>Mr</v>
      </c>
      <c r="C1094" s="32" t="str" cm="1">
        <f t="array" ref="C1094">_xlfn.XLOOKUP(_xlfn.SINGLE(A:A),'Customer Name'!A:A,Table14_3[[#All],[First Name]])</f>
        <v>Paige</v>
      </c>
      <c r="D1094" s="32" t="str" cm="1">
        <f t="array" ref="D1094">_xlfn.XLOOKUP(_xlfn.SINGLE(A:A),'Customer Name'!A:A,Table14_3[[#All],[Last Name]])</f>
        <v>Vonachen</v>
      </c>
      <c r="E1094" s="32">
        <f>_xlfn.XLOOKUP(A:A,'Medical Examination'!A:A,'Medical Examination'!B:B)</f>
        <v>31.24</v>
      </c>
      <c r="F1094" s="32">
        <f>_xlfn.XLOOKUP(A:A,'Medical Examination'!A:A,'Medical Examination'!C:C)</f>
        <v>9.8000000000000007</v>
      </c>
      <c r="G1094" s="33" t="str">
        <f>_xlfn.XLOOKUP(A:A,'Medical Examination'!A:A,'Medical Examination'!D:D)</f>
        <v>No</v>
      </c>
      <c r="H1094" s="33" t="str">
        <f>_xlfn.XLOOKUP(A:A,'Medical Examination'!A:A,'Medical Examination'!E:E)</f>
        <v>No</v>
      </c>
      <c r="I1094" s="33" t="str">
        <f>_xlfn.XLOOKUP(A:A,'Medical Examination'!A:A,'Medical Examination'!F:F)</f>
        <v>No</v>
      </c>
      <c r="J1094" s="33">
        <f>_xlfn.XLOOKUP(A:A,'Medical Examination'!A:A,'Medical Examination'!G:G)</f>
        <v>0</v>
      </c>
      <c r="K1094" s="33" t="str">
        <f>_xlfn.XLOOKUP(A:A,'Medical Examination'!A:A,'Medical Examination'!H:H)</f>
        <v>No</v>
      </c>
      <c r="L1094" s="32" t="str">
        <f>_xlfn.XLOOKUP(A:A,'Medical Examination'!A:A,'Medical Examination'!I:I)</f>
        <v>Obesity</v>
      </c>
      <c r="M1094" s="31" t="str">
        <f>_xlfn.XLOOKUP(A:A,'Medical Examination'!A:A,'Medical Examination'!J:J)</f>
        <v>Diabetic</v>
      </c>
      <c r="N1094" s="34">
        <f>_xlfn.XLOOKUP(Healthcare!A:A,Table4_2[Customer ID],Table4_2[Date of Birth])</f>
        <v>25038</v>
      </c>
      <c r="O1094" s="35">
        <f>_xlfn.XLOOKUP(A:A,Table4_2[Customer ID],Table4_2[Charges])</f>
        <v>10338.93</v>
      </c>
      <c r="P1094" s="33" t="str">
        <f>_xlfn.XLOOKUP(A:A,Table4_2[Customer ID],Table4_2[Hospital tier])</f>
        <v>tier - 3</v>
      </c>
      <c r="Q1094" s="33" t="str">
        <f>_xlfn.XLOOKUP(A:A,'Hospital details'!A:A,'Hospital details'!F:F)</f>
        <v>tier - 1</v>
      </c>
      <c r="R1094" s="33" t="str">
        <f>_xlfn.XLOOKUP(Healthcare!A:A,'Hospital details'!A:A,'Hospital details'!G:G)</f>
        <v>R1013</v>
      </c>
      <c r="S1094" s="36">
        <f>_xlfn.XLOOKUP(A:A,'Hospital details'!A:A,'Hospital details'!H:H)</f>
        <v>54</v>
      </c>
      <c r="T1094" s="8"/>
    </row>
    <row r="1095" spans="1:20" ht="18" x14ac:dyDescent="0.35">
      <c r="A1095" s="37" t="s">
        <v>1099</v>
      </c>
      <c r="B1095" s="31" t="str" cm="1">
        <f t="array" ref="B1095">_xlfn.XLOOKUP(_xlfn.SINGLE(A:A),'Customer Name'!A:A,Table14_3[[#All],[Title]])</f>
        <v>Mr</v>
      </c>
      <c r="C1095" s="32" t="str" cm="1">
        <f t="array" ref="C1095">_xlfn.XLOOKUP(_xlfn.SINGLE(A:A),'Customer Name'!A:A,Table14_3[[#All],[First Name]])</f>
        <v>Matthew J</v>
      </c>
      <c r="D1095" s="32" t="str" cm="1">
        <f t="array" ref="D1095">_xlfn.XLOOKUP(_xlfn.SINGLE(A:A),'Customer Name'!A:A,Table14_3[[#All],[Last Name]])</f>
        <v>Smith</v>
      </c>
      <c r="E1095" s="32">
        <f>_xlfn.XLOOKUP(A:A,'Medical Examination'!A:A,'Medical Examination'!B:B)</f>
        <v>31.54</v>
      </c>
      <c r="F1095" s="32">
        <f>_xlfn.XLOOKUP(A:A,'Medical Examination'!A:A,'Medical Examination'!C:C)</f>
        <v>4.4400000000000004</v>
      </c>
      <c r="G1095" s="33" t="str">
        <f>_xlfn.XLOOKUP(A:A,'Medical Examination'!A:A,'Medical Examination'!D:D)</f>
        <v>No</v>
      </c>
      <c r="H1095" s="33" t="str">
        <f>_xlfn.XLOOKUP(A:A,'Medical Examination'!A:A,'Medical Examination'!E:E)</f>
        <v>No</v>
      </c>
      <c r="I1095" s="33" t="str">
        <f>_xlfn.XLOOKUP(A:A,'Medical Examination'!A:A,'Medical Examination'!F:F)</f>
        <v>No</v>
      </c>
      <c r="J1095" s="33">
        <f>_xlfn.XLOOKUP(A:A,'Medical Examination'!A:A,'Medical Examination'!G:G)</f>
        <v>0</v>
      </c>
      <c r="K1095" s="33" t="str">
        <f>_xlfn.XLOOKUP(A:A,'Medical Examination'!A:A,'Medical Examination'!H:H)</f>
        <v>No</v>
      </c>
      <c r="L1095" s="32" t="str">
        <f>_xlfn.XLOOKUP(A:A,'Medical Examination'!A:A,'Medical Examination'!I:I)</f>
        <v>Obesity</v>
      </c>
      <c r="M1095" s="31" t="str">
        <f>_xlfn.XLOOKUP(A:A,'Medical Examination'!A:A,'Medical Examination'!J:J)</f>
        <v>Normal</v>
      </c>
      <c r="N1095" s="34">
        <f>_xlfn.XLOOKUP(Healthcare!A:A,Table4_2[Customer ID],Table4_2[Date of Birth])</f>
        <v>30153</v>
      </c>
      <c r="O1095" s="35">
        <f>_xlfn.XLOOKUP(A:A,Table4_2[Customer ID],Table4_2[Charges])</f>
        <v>10329.06</v>
      </c>
      <c r="P1095" s="33" t="str">
        <f>_xlfn.XLOOKUP(A:A,Table4_2[Customer ID],Table4_2[Hospital tier])</f>
        <v>tier - 3</v>
      </c>
      <c r="Q1095" s="33" t="str">
        <f>_xlfn.XLOOKUP(A:A,'Hospital details'!A:A,'Hospital details'!F:F)</f>
        <v>tier - 1</v>
      </c>
      <c r="R1095" s="33" t="str">
        <f>_xlfn.XLOOKUP(Healthcare!A:A,'Hospital details'!A:A,'Hospital details'!G:G)</f>
        <v>R1021</v>
      </c>
      <c r="S1095" s="36">
        <f>_xlfn.XLOOKUP(A:A,'Hospital details'!A:A,'Hospital details'!H:H)</f>
        <v>40</v>
      </c>
      <c r="T1095" s="8"/>
    </row>
    <row r="1096" spans="1:20" ht="18" x14ac:dyDescent="0.35">
      <c r="A1096" s="37" t="s">
        <v>1100</v>
      </c>
      <c r="B1096" s="31" t="str" cm="1">
        <f t="array" ref="B1096">_xlfn.XLOOKUP(_xlfn.SINGLE(A:A),'Customer Name'!A:A,Table14_3[[#All],[Title]])</f>
        <v>Ms</v>
      </c>
      <c r="C1096" s="32" t="str" cm="1">
        <f t="array" ref="C1096">_xlfn.XLOOKUP(_xlfn.SINGLE(A:A),'Customer Name'!A:A,Table14_3[[#All],[First Name]])</f>
        <v>Matthew</v>
      </c>
      <c r="D1096" s="32" t="str" cm="1">
        <f t="array" ref="D1096">_xlfn.XLOOKUP(_xlfn.SINGLE(A:A),'Customer Name'!A:A,Table14_3[[#All],[Last Name]])</f>
        <v>Kidwell</v>
      </c>
      <c r="E1096" s="32">
        <f>_xlfn.XLOOKUP(A:A,'Medical Examination'!A:A,'Medical Examination'!B:B)</f>
        <v>38.6</v>
      </c>
      <c r="F1096" s="32">
        <f>_xlfn.XLOOKUP(A:A,'Medical Examination'!A:A,'Medical Examination'!C:C)</f>
        <v>7.19</v>
      </c>
      <c r="G1096" s="33" t="str">
        <f>_xlfn.XLOOKUP(A:A,'Medical Examination'!A:A,'Medical Examination'!D:D)</f>
        <v>yes</v>
      </c>
      <c r="H1096" s="33" t="str">
        <f>_xlfn.XLOOKUP(A:A,'Medical Examination'!A:A,'Medical Examination'!E:E)</f>
        <v>No</v>
      </c>
      <c r="I1096" s="33" t="str">
        <f>_xlfn.XLOOKUP(A:A,'Medical Examination'!A:A,'Medical Examination'!F:F)</f>
        <v>No</v>
      </c>
      <c r="J1096" s="33">
        <f>_xlfn.XLOOKUP(A:A,'Medical Examination'!A:A,'Medical Examination'!G:G)</f>
        <v>2</v>
      </c>
      <c r="K1096" s="33" t="str">
        <f>_xlfn.XLOOKUP(A:A,'Medical Examination'!A:A,'Medical Examination'!H:H)</f>
        <v>No</v>
      </c>
      <c r="L1096" s="32" t="str">
        <f>_xlfn.XLOOKUP(A:A,'Medical Examination'!A:A,'Medical Examination'!I:I)</f>
        <v>Obesity</v>
      </c>
      <c r="M1096" s="31" t="str">
        <f>_xlfn.XLOOKUP(A:A,'Medical Examination'!A:A,'Medical Examination'!J:J)</f>
        <v>Diabetic</v>
      </c>
      <c r="N1096" s="34">
        <f>_xlfn.XLOOKUP(Healthcare!A:A,Table4_2[Customer ID],Table4_2[Date of Birth])</f>
        <v>25903</v>
      </c>
      <c r="O1096" s="35">
        <f>_xlfn.XLOOKUP(A:A,Table4_2[Customer ID],Table4_2[Charges])</f>
        <v>10325.209999999999</v>
      </c>
      <c r="P1096" s="33" t="str">
        <f>_xlfn.XLOOKUP(A:A,Table4_2[Customer ID],Table4_2[Hospital tier])</f>
        <v>tier - 3</v>
      </c>
      <c r="Q1096" s="33" t="str">
        <f>_xlfn.XLOOKUP(A:A,'Hospital details'!A:A,'Hospital details'!F:F)</f>
        <v>tier - 3</v>
      </c>
      <c r="R1096" s="33" t="str">
        <f>_xlfn.XLOOKUP(Healthcare!A:A,'Hospital details'!A:A,'Hospital details'!G:G)</f>
        <v>R1011</v>
      </c>
      <c r="S1096" s="36">
        <f>_xlfn.XLOOKUP(A:A,'Hospital details'!A:A,'Hospital details'!H:H)</f>
        <v>52</v>
      </c>
      <c r="T1096" s="8"/>
    </row>
    <row r="1097" spans="1:20" ht="18" x14ac:dyDescent="0.35">
      <c r="A1097" s="37" t="s">
        <v>1101</v>
      </c>
      <c r="B1097" s="31" t="str" cm="1">
        <f t="array" ref="B1097">_xlfn.XLOOKUP(_xlfn.SINGLE(A:A),'Customer Name'!A:A,Table14_3[[#All],[Title]])</f>
        <v>Mr</v>
      </c>
      <c r="C1097" s="32" t="str" cm="1">
        <f t="array" ref="C1097">_xlfn.XLOOKUP(_xlfn.SINGLE(A:A),'Customer Name'!A:A,Table14_3[[#All],[First Name]])</f>
        <v>Maria</v>
      </c>
      <c r="D1097" s="32" t="str" cm="1">
        <f t="array" ref="D1097">_xlfn.XLOOKUP(_xlfn.SINGLE(A:A),'Customer Name'!A:A,Table14_3[[#All],[Last Name]])</f>
        <v>Betancourth</v>
      </c>
      <c r="E1097" s="32">
        <f>_xlfn.XLOOKUP(A:A,'Medical Examination'!A:A,'Medical Examination'!B:B)</f>
        <v>37.950000000000003</v>
      </c>
      <c r="F1097" s="32">
        <f>_xlfn.XLOOKUP(A:A,'Medical Examination'!A:A,'Medical Examination'!C:C)</f>
        <v>6.06</v>
      </c>
      <c r="G1097" s="33" t="str">
        <f>_xlfn.XLOOKUP(A:A,'Medical Examination'!A:A,'Medical Examination'!D:D)</f>
        <v>No</v>
      </c>
      <c r="H1097" s="33" t="str">
        <f>_xlfn.XLOOKUP(A:A,'Medical Examination'!A:A,'Medical Examination'!E:E)</f>
        <v>No</v>
      </c>
      <c r="I1097" s="33" t="str">
        <f>_xlfn.XLOOKUP(A:A,'Medical Examination'!A:A,'Medical Examination'!F:F)</f>
        <v>No</v>
      </c>
      <c r="J1097" s="33">
        <f>_xlfn.XLOOKUP(A:A,'Medical Examination'!A:A,'Medical Examination'!G:G)</f>
        <v>0</v>
      </c>
      <c r="K1097" s="33" t="str">
        <f>_xlfn.XLOOKUP(A:A,'Medical Examination'!A:A,'Medical Examination'!H:H)</f>
        <v>No</v>
      </c>
      <c r="L1097" s="32" t="str">
        <f>_xlfn.XLOOKUP(A:A,'Medical Examination'!A:A,'Medical Examination'!I:I)</f>
        <v>Obesity</v>
      </c>
      <c r="M1097" s="31" t="str">
        <f>_xlfn.XLOOKUP(A:A,'Medical Examination'!A:A,'Medical Examination'!J:J)</f>
        <v>Prediabetic</v>
      </c>
      <c r="N1097" s="34">
        <f>_xlfn.XLOOKUP(Healthcare!A:A,Table4_2[Customer ID],Table4_2[Date of Birth])</f>
        <v>33471</v>
      </c>
      <c r="O1097" s="35">
        <f>_xlfn.XLOOKUP(A:A,Table4_2[Customer ID],Table4_2[Charges])</f>
        <v>10322.9</v>
      </c>
      <c r="P1097" s="33" t="str">
        <f>_xlfn.XLOOKUP(A:A,Table4_2[Customer ID],Table4_2[Hospital tier])</f>
        <v>tier - 3</v>
      </c>
      <c r="Q1097" s="33" t="str">
        <f>_xlfn.XLOOKUP(A:A,'Hospital details'!A:A,'Hospital details'!F:F)</f>
        <v>tier - 1</v>
      </c>
      <c r="R1097" s="33" t="str">
        <f>_xlfn.XLOOKUP(Healthcare!A:A,'Hospital details'!A:A,'Hospital details'!G:G)</f>
        <v>R1026</v>
      </c>
      <c r="S1097" s="36">
        <f>_xlfn.XLOOKUP(A:A,'Hospital details'!A:A,'Hospital details'!H:H)</f>
        <v>31</v>
      </c>
      <c r="T1097" s="8"/>
    </row>
    <row r="1098" spans="1:20" ht="18" x14ac:dyDescent="0.35">
      <c r="A1098" s="37" t="s">
        <v>1102</v>
      </c>
      <c r="B1098" s="31" t="str" cm="1">
        <f t="array" ref="B1098">_xlfn.XLOOKUP(_xlfn.SINGLE(A:A),'Customer Name'!A:A,Table14_3[[#All],[Title]])</f>
        <v>Mr</v>
      </c>
      <c r="C1098" s="32" t="str" cm="1">
        <f t="array" ref="C1098">_xlfn.XLOOKUP(_xlfn.SINGLE(A:A),'Customer Name'!A:A,Table14_3[[#All],[First Name]])</f>
        <v>Stephanie D</v>
      </c>
      <c r="D1098" s="32" t="str" cm="1">
        <f t="array" ref="D1098">_xlfn.XLOOKUP(_xlfn.SINGLE(A:A),'Customer Name'!A:A,Table14_3[[#All],[Last Name]])</f>
        <v>Henstrom</v>
      </c>
      <c r="E1098" s="32">
        <f>_xlfn.XLOOKUP(A:A,'Medical Examination'!A:A,'Medical Examination'!B:B)</f>
        <v>38.97</v>
      </c>
      <c r="F1098" s="32">
        <f>_xlfn.XLOOKUP(A:A,'Medical Examination'!A:A,'Medical Examination'!C:C)</f>
        <v>5.12</v>
      </c>
      <c r="G1098" s="33" t="str">
        <f>_xlfn.XLOOKUP(A:A,'Medical Examination'!A:A,'Medical Examination'!D:D)</f>
        <v>No</v>
      </c>
      <c r="H1098" s="33" t="str">
        <f>_xlfn.XLOOKUP(A:A,'Medical Examination'!A:A,'Medical Examination'!E:E)</f>
        <v>No</v>
      </c>
      <c r="I1098" s="33" t="str">
        <f>_xlfn.XLOOKUP(A:A,'Medical Examination'!A:A,'Medical Examination'!F:F)</f>
        <v>No</v>
      </c>
      <c r="J1098" s="33">
        <f>_xlfn.XLOOKUP(A:A,'Medical Examination'!A:A,'Medical Examination'!G:G)</f>
        <v>0</v>
      </c>
      <c r="K1098" s="33" t="str">
        <f>_xlfn.XLOOKUP(A:A,'Medical Examination'!A:A,'Medical Examination'!H:H)</f>
        <v>No</v>
      </c>
      <c r="L1098" s="32" t="str">
        <f>_xlfn.XLOOKUP(A:A,'Medical Examination'!A:A,'Medical Examination'!I:I)</f>
        <v>Obesity</v>
      </c>
      <c r="M1098" s="31" t="str">
        <f>_xlfn.XLOOKUP(A:A,'Medical Examination'!A:A,'Medical Examination'!J:J)</f>
        <v>Normal</v>
      </c>
      <c r="N1098" s="34">
        <f>_xlfn.XLOOKUP(Healthcare!A:A,Table4_2[Customer ID],Table4_2[Date of Birth])</f>
        <v>33559</v>
      </c>
      <c r="O1098" s="35">
        <f>_xlfn.XLOOKUP(A:A,Table4_2[Customer ID],Table4_2[Charges])</f>
        <v>10315.91</v>
      </c>
      <c r="P1098" s="33" t="str">
        <f>_xlfn.XLOOKUP(A:A,Table4_2[Customer ID],Table4_2[Hospital tier])</f>
        <v>tier - 3</v>
      </c>
      <c r="Q1098" s="33" t="str">
        <f>_xlfn.XLOOKUP(A:A,'Hospital details'!A:A,'Hospital details'!F:F)</f>
        <v>tier - 2</v>
      </c>
      <c r="R1098" s="33" t="str">
        <f>_xlfn.XLOOKUP(Healthcare!A:A,'Hospital details'!A:A,'Hospital details'!G:G)</f>
        <v>R1012</v>
      </c>
      <c r="S1098" s="36">
        <f>_xlfn.XLOOKUP(A:A,'Hospital details'!A:A,'Hospital details'!H:H)</f>
        <v>31</v>
      </c>
      <c r="T1098" s="8"/>
    </row>
    <row r="1099" spans="1:20" ht="18" x14ac:dyDescent="0.35">
      <c r="A1099" s="37" t="s">
        <v>1103</v>
      </c>
      <c r="B1099" s="31" t="str" cm="1">
        <f t="array" ref="B1099">_xlfn.XLOOKUP(_xlfn.SINGLE(A:A),'Customer Name'!A:A,Table14_3[[#All],[Title]])</f>
        <v>Ms</v>
      </c>
      <c r="C1099" s="32" t="str" cm="1">
        <f t="array" ref="C1099">_xlfn.XLOOKUP(_xlfn.SINGLE(A:A),'Customer Name'!A:A,Table14_3[[#All],[First Name]])</f>
        <v>Tiffany</v>
      </c>
      <c r="D1099" s="32" t="str" cm="1">
        <f t="array" ref="D1099">_xlfn.XLOOKUP(_xlfn.SINGLE(A:A),'Customer Name'!A:A,Table14_3[[#All],[Last Name]])</f>
        <v>Pereira</v>
      </c>
      <c r="E1099" s="32">
        <f>_xlfn.XLOOKUP(A:A,'Medical Examination'!A:A,'Medical Examination'!B:B)</f>
        <v>21.2</v>
      </c>
      <c r="F1099" s="32">
        <f>_xlfn.XLOOKUP(A:A,'Medical Examination'!A:A,'Medical Examination'!C:C)</f>
        <v>10.72</v>
      </c>
      <c r="G1099" s="33" t="str">
        <f>_xlfn.XLOOKUP(A:A,'Medical Examination'!A:A,'Medical Examination'!D:D)</f>
        <v>No</v>
      </c>
      <c r="H1099" s="33" t="str">
        <f>_xlfn.XLOOKUP(A:A,'Medical Examination'!A:A,'Medical Examination'!E:E)</f>
        <v>No</v>
      </c>
      <c r="I1099" s="33" t="str">
        <f>_xlfn.XLOOKUP(A:A,'Medical Examination'!A:A,'Medical Examination'!F:F)</f>
        <v>No</v>
      </c>
      <c r="J1099" s="33">
        <f>_xlfn.XLOOKUP(A:A,'Medical Examination'!A:A,'Medical Examination'!G:G)</f>
        <v>0</v>
      </c>
      <c r="K1099" s="33" t="str">
        <f>_xlfn.XLOOKUP(A:A,'Medical Examination'!A:A,'Medical Examination'!H:H)</f>
        <v>No</v>
      </c>
      <c r="L1099" s="32" t="str">
        <f>_xlfn.XLOOKUP(A:A,'Medical Examination'!A:A,'Medical Examination'!I:I)</f>
        <v>Normal Weight</v>
      </c>
      <c r="M1099" s="31" t="str">
        <f>_xlfn.XLOOKUP(A:A,'Medical Examination'!A:A,'Medical Examination'!J:J)</f>
        <v>Diabetic</v>
      </c>
      <c r="N1099" s="34">
        <f>_xlfn.XLOOKUP(Healthcare!A:A,Table4_2[Customer ID],Table4_2[Date of Birth])</f>
        <v>22839</v>
      </c>
      <c r="O1099" s="35">
        <f>_xlfn.XLOOKUP(A:A,Table4_2[Customer ID],Table4_2[Charges])</f>
        <v>10310.780000000001</v>
      </c>
      <c r="P1099" s="33" t="str">
        <f>_xlfn.XLOOKUP(A:A,Table4_2[Customer ID],Table4_2[Hospital tier])</f>
        <v>tier - 3</v>
      </c>
      <c r="Q1099" s="33" t="str">
        <f>_xlfn.XLOOKUP(A:A,'Hospital details'!A:A,'Hospital details'!F:F)</f>
        <v>tier - 3</v>
      </c>
      <c r="R1099" s="33" t="str">
        <f>_xlfn.XLOOKUP(Healthcare!A:A,'Hospital details'!A:A,'Hospital details'!G:G)</f>
        <v>R1012</v>
      </c>
      <c r="S1099" s="36">
        <f>_xlfn.XLOOKUP(A:A,'Hospital details'!A:A,'Hospital details'!H:H)</f>
        <v>60</v>
      </c>
      <c r="T1099" s="8"/>
    </row>
    <row r="1100" spans="1:20" ht="18" x14ac:dyDescent="0.35">
      <c r="A1100" s="37" t="s">
        <v>1104</v>
      </c>
      <c r="B1100" s="31" t="str" cm="1">
        <f t="array" ref="B1100">_xlfn.XLOOKUP(_xlfn.SINGLE(A:A),'Customer Name'!A:A,Table14_3[[#All],[Title]])</f>
        <v>Mr</v>
      </c>
      <c r="C1100" s="32" t="str" cm="1">
        <f t="array" ref="C1100">_xlfn.XLOOKUP(_xlfn.SINGLE(A:A),'Customer Name'!A:A,Table14_3[[#All],[First Name]])</f>
        <v>Sara M</v>
      </c>
      <c r="D1100" s="32" t="str" cm="1">
        <f t="array" ref="D1100">_xlfn.XLOOKUP(_xlfn.SINGLE(A:A),'Customer Name'!A:A,Table14_3[[#All],[Last Name]])</f>
        <v>Black</v>
      </c>
      <c r="E1100" s="32">
        <f>_xlfn.XLOOKUP(A:A,'Medical Examination'!A:A,'Medical Examination'!B:B)</f>
        <v>23.96</v>
      </c>
      <c r="F1100" s="32">
        <f>_xlfn.XLOOKUP(A:A,'Medical Examination'!A:A,'Medical Examination'!C:C)</f>
        <v>9.58</v>
      </c>
      <c r="G1100" s="33" t="str">
        <f>_xlfn.XLOOKUP(A:A,'Medical Examination'!A:A,'Medical Examination'!D:D)</f>
        <v>yes</v>
      </c>
      <c r="H1100" s="33" t="str">
        <f>_xlfn.XLOOKUP(A:A,'Medical Examination'!A:A,'Medical Examination'!E:E)</f>
        <v>No</v>
      </c>
      <c r="I1100" s="33" t="str">
        <f>_xlfn.XLOOKUP(A:A,'Medical Examination'!A:A,'Medical Examination'!F:F)</f>
        <v>Yes</v>
      </c>
      <c r="J1100" s="33">
        <f>_xlfn.XLOOKUP(A:A,'Medical Examination'!A:A,'Medical Examination'!G:G)</f>
        <v>1</v>
      </c>
      <c r="K1100" s="33" t="str">
        <f>_xlfn.XLOOKUP(A:A,'Medical Examination'!A:A,'Medical Examination'!H:H)</f>
        <v>No</v>
      </c>
      <c r="L1100" s="32" t="str">
        <f>_xlfn.XLOOKUP(A:A,'Medical Examination'!A:A,'Medical Examination'!I:I)</f>
        <v>Normal Weight</v>
      </c>
      <c r="M1100" s="31" t="str">
        <f>_xlfn.XLOOKUP(A:A,'Medical Examination'!A:A,'Medical Examination'!J:J)</f>
        <v>Diabetic</v>
      </c>
      <c r="N1100" s="34">
        <f>_xlfn.XLOOKUP(Healthcare!A:A,Table4_2[Customer ID],Table4_2[Date of Birth])</f>
        <v>23278</v>
      </c>
      <c r="O1100" s="35">
        <f>_xlfn.XLOOKUP(A:A,Table4_2[Customer ID],Table4_2[Charges])</f>
        <v>10308.040000000001</v>
      </c>
      <c r="P1100" s="33" t="str">
        <f>_xlfn.XLOOKUP(A:A,Table4_2[Customer ID],Table4_2[Hospital tier])</f>
        <v>tier - 3</v>
      </c>
      <c r="Q1100" s="33" t="str">
        <f>_xlfn.XLOOKUP(A:A,'Hospital details'!A:A,'Hospital details'!F:F)</f>
        <v>tier - 1</v>
      </c>
      <c r="R1100" s="33" t="str">
        <f>_xlfn.XLOOKUP(Healthcare!A:A,'Hospital details'!A:A,'Hospital details'!G:G)</f>
        <v>R1013</v>
      </c>
      <c r="S1100" s="36">
        <f>_xlfn.XLOOKUP(A:A,'Hospital details'!A:A,'Hospital details'!H:H)</f>
        <v>59</v>
      </c>
      <c r="T1100" s="8"/>
    </row>
    <row r="1101" spans="1:20" ht="18" x14ac:dyDescent="0.35">
      <c r="A1101" s="37" t="s">
        <v>1105</v>
      </c>
      <c r="B1101" s="31" t="str" cm="1">
        <f t="array" ref="B1101">_xlfn.XLOOKUP(_xlfn.SINGLE(A:A),'Customer Name'!A:A,Table14_3[[#All],[Title]])</f>
        <v>Ms</v>
      </c>
      <c r="C1101" s="32" t="str" cm="1">
        <f t="array" ref="C1101">_xlfn.XLOOKUP(_xlfn.SINGLE(A:A),'Customer Name'!A:A,Table14_3[[#All],[First Name]])</f>
        <v>Scott A</v>
      </c>
      <c r="D1101" s="32" t="str" cm="1">
        <f t="array" ref="D1101">_xlfn.XLOOKUP(_xlfn.SINGLE(A:A),'Customer Name'!A:A,Table14_3[[#All],[Last Name]])</f>
        <v>Brown</v>
      </c>
      <c r="E1101" s="32">
        <f>_xlfn.XLOOKUP(A:A,'Medical Examination'!A:A,'Medical Examination'!B:B)</f>
        <v>35.93</v>
      </c>
      <c r="F1101" s="32">
        <f>_xlfn.XLOOKUP(A:A,'Medical Examination'!A:A,'Medical Examination'!C:C)</f>
        <v>6.4</v>
      </c>
      <c r="G1101" s="33" t="str">
        <f>_xlfn.XLOOKUP(A:A,'Medical Examination'!A:A,'Medical Examination'!D:D)</f>
        <v>yes</v>
      </c>
      <c r="H1101" s="33" t="str">
        <f>_xlfn.XLOOKUP(A:A,'Medical Examination'!A:A,'Medical Examination'!E:E)</f>
        <v>No</v>
      </c>
      <c r="I1101" s="33" t="str">
        <f>_xlfn.XLOOKUP(A:A,'Medical Examination'!A:A,'Medical Examination'!F:F)</f>
        <v>No</v>
      </c>
      <c r="J1101" s="33">
        <f>_xlfn.XLOOKUP(A:A,'Medical Examination'!A:A,'Medical Examination'!G:G)</f>
        <v>1</v>
      </c>
      <c r="K1101" s="33" t="str">
        <f>_xlfn.XLOOKUP(A:A,'Medical Examination'!A:A,'Medical Examination'!H:H)</f>
        <v>No</v>
      </c>
      <c r="L1101" s="32" t="str">
        <f>_xlfn.XLOOKUP(A:A,'Medical Examination'!A:A,'Medical Examination'!I:I)</f>
        <v>Obesity</v>
      </c>
      <c r="M1101" s="31" t="str">
        <f>_xlfn.XLOOKUP(A:A,'Medical Examination'!A:A,'Medical Examination'!J:J)</f>
        <v>Prediabetic</v>
      </c>
      <c r="N1101" s="34">
        <f>_xlfn.XLOOKUP(Healthcare!A:A,Table4_2[Customer ID],Table4_2[Date of Birth])</f>
        <v>32400</v>
      </c>
      <c r="O1101" s="35">
        <f>_xlfn.XLOOKUP(A:A,Table4_2[Customer ID],Table4_2[Charges])</f>
        <v>10276.99</v>
      </c>
      <c r="P1101" s="33" t="str">
        <f>_xlfn.XLOOKUP(A:A,Table4_2[Customer ID],Table4_2[Hospital tier])</f>
        <v>tier - 3</v>
      </c>
      <c r="Q1101" s="33" t="str">
        <f>_xlfn.XLOOKUP(A:A,'Hospital details'!A:A,'Hospital details'!F:F)</f>
        <v>tier - 1</v>
      </c>
      <c r="R1101" s="33" t="str">
        <f>_xlfn.XLOOKUP(Healthcare!A:A,'Hospital details'!A:A,'Hospital details'!G:G)</f>
        <v>R1021</v>
      </c>
      <c r="S1101" s="36">
        <f>_xlfn.XLOOKUP(A:A,'Hospital details'!A:A,'Hospital details'!H:H)</f>
        <v>34</v>
      </c>
      <c r="T1101" s="8"/>
    </row>
    <row r="1102" spans="1:20" ht="18" x14ac:dyDescent="0.35">
      <c r="A1102" s="37" t="s">
        <v>1106</v>
      </c>
      <c r="B1102" s="31" t="str" cm="1">
        <f t="array" ref="B1102">_xlfn.XLOOKUP(_xlfn.SINGLE(A:A),'Customer Name'!A:A,Table14_3[[#All],[Title]])</f>
        <v>Mr</v>
      </c>
      <c r="C1102" s="32" t="str" cm="1">
        <f t="array" ref="C1102">_xlfn.XLOOKUP(_xlfn.SINGLE(A:A),'Customer Name'!A:A,Table14_3[[#All],[First Name]])</f>
        <v>Lauren</v>
      </c>
      <c r="D1102" s="32" t="str" cm="1">
        <f t="array" ref="D1102">_xlfn.XLOOKUP(_xlfn.SINGLE(A:A),'Customer Name'!A:A,Table14_3[[#All],[Last Name]])</f>
        <v>Reasoner</v>
      </c>
      <c r="E1102" s="32">
        <f>_xlfn.XLOOKUP(A:A,'Medical Examination'!A:A,'Medical Examination'!B:B)</f>
        <v>26.11</v>
      </c>
      <c r="F1102" s="32">
        <f>_xlfn.XLOOKUP(A:A,'Medical Examination'!A:A,'Medical Examination'!C:C)</f>
        <v>6.8</v>
      </c>
      <c r="G1102" s="33" t="str">
        <f>_xlfn.XLOOKUP(A:A,'Medical Examination'!A:A,'Medical Examination'!D:D)</f>
        <v>yes</v>
      </c>
      <c r="H1102" s="33" t="str">
        <f>_xlfn.XLOOKUP(A:A,'Medical Examination'!A:A,'Medical Examination'!E:E)</f>
        <v>No</v>
      </c>
      <c r="I1102" s="33" t="str">
        <f>_xlfn.XLOOKUP(A:A,'Medical Examination'!A:A,'Medical Examination'!F:F)</f>
        <v>No</v>
      </c>
      <c r="J1102" s="33">
        <f>_xlfn.XLOOKUP(A:A,'Medical Examination'!A:A,'Medical Examination'!G:G)</f>
        <v>2</v>
      </c>
      <c r="K1102" s="33" t="str">
        <f>_xlfn.XLOOKUP(A:A,'Medical Examination'!A:A,'Medical Examination'!H:H)</f>
        <v>No</v>
      </c>
      <c r="L1102" s="32" t="str">
        <f>_xlfn.XLOOKUP(A:A,'Medical Examination'!A:A,'Medical Examination'!I:I)</f>
        <v>Overweight</v>
      </c>
      <c r="M1102" s="31" t="str">
        <f>_xlfn.XLOOKUP(A:A,'Medical Examination'!A:A,'Medical Examination'!J:J)</f>
        <v>Diabetic</v>
      </c>
      <c r="N1102" s="34">
        <f>_xlfn.XLOOKUP(Healthcare!A:A,Table4_2[Customer ID],Table4_2[Date of Birth])</f>
        <v>25740</v>
      </c>
      <c r="O1102" s="35">
        <f>_xlfn.XLOOKUP(A:A,Table4_2[Customer ID],Table4_2[Charges])</f>
        <v>10274.33</v>
      </c>
      <c r="P1102" s="33" t="str">
        <f>_xlfn.XLOOKUP(A:A,Table4_2[Customer ID],Table4_2[Hospital tier])</f>
        <v>tier - 3</v>
      </c>
      <c r="Q1102" s="33" t="str">
        <f>_xlfn.XLOOKUP(A:A,'Hospital details'!A:A,'Hospital details'!F:F)</f>
        <v>tier - 1</v>
      </c>
      <c r="R1102" s="33" t="str">
        <f>_xlfn.XLOOKUP(Healthcare!A:A,'Hospital details'!A:A,'Hospital details'!G:G)</f>
        <v>R1024</v>
      </c>
      <c r="S1102" s="36">
        <f>_xlfn.XLOOKUP(A:A,'Hospital details'!A:A,'Hospital details'!H:H)</f>
        <v>52</v>
      </c>
      <c r="T1102" s="8"/>
    </row>
    <row r="1103" spans="1:20" ht="18" x14ac:dyDescent="0.35">
      <c r="A1103" s="37" t="s">
        <v>1107</v>
      </c>
      <c r="B1103" s="31" t="str" cm="1">
        <f t="array" ref="B1103">_xlfn.XLOOKUP(_xlfn.SINGLE(A:A),'Customer Name'!A:A,Table14_3[[#All],[Title]])</f>
        <v>Mr</v>
      </c>
      <c r="C1103" s="32" t="str" cm="1">
        <f t="array" ref="C1103">_xlfn.XLOOKUP(_xlfn.SINGLE(A:A),'Customer Name'!A:A,Table14_3[[#All],[First Name]])</f>
        <v>Scott</v>
      </c>
      <c r="D1103" s="32" t="str" cm="1">
        <f t="array" ref="D1103">_xlfn.XLOOKUP(_xlfn.SINGLE(A:A),'Customer Name'!A:A,Table14_3[[#All],[Last Name]])</f>
        <v>Wandzilak</v>
      </c>
      <c r="E1103" s="32">
        <f>_xlfn.XLOOKUP(A:A,'Medical Examination'!A:A,'Medical Examination'!B:B)</f>
        <v>32.299999999999997</v>
      </c>
      <c r="F1103" s="32">
        <f>_xlfn.XLOOKUP(A:A,'Medical Examination'!A:A,'Medical Examination'!C:C)</f>
        <v>9.48</v>
      </c>
      <c r="G1103" s="33" t="str">
        <f>_xlfn.XLOOKUP(A:A,'Medical Examination'!A:A,'Medical Examination'!D:D)</f>
        <v>No</v>
      </c>
      <c r="H1103" s="33" t="str">
        <f>_xlfn.XLOOKUP(A:A,'Medical Examination'!A:A,'Medical Examination'!E:E)</f>
        <v>No</v>
      </c>
      <c r="I1103" s="33" t="str">
        <f>_xlfn.XLOOKUP(A:A,'Medical Examination'!A:A,'Medical Examination'!F:F)</f>
        <v>No</v>
      </c>
      <c r="J1103" s="33">
        <f>_xlfn.XLOOKUP(A:A,'Medical Examination'!A:A,'Medical Examination'!G:G)</f>
        <v>2</v>
      </c>
      <c r="K1103" s="33" t="str">
        <f>_xlfn.XLOOKUP(A:A,'Medical Examination'!A:A,'Medical Examination'!H:H)</f>
        <v>No</v>
      </c>
      <c r="L1103" s="32" t="str">
        <f>_xlfn.XLOOKUP(A:A,'Medical Examination'!A:A,'Medical Examination'!I:I)</f>
        <v>Obesity</v>
      </c>
      <c r="M1103" s="31" t="str">
        <f>_xlfn.XLOOKUP(A:A,'Medical Examination'!A:A,'Medical Examination'!J:J)</f>
        <v>Diabetic</v>
      </c>
      <c r="N1103" s="34">
        <f>_xlfn.XLOOKUP(Healthcare!A:A,Table4_2[Customer ID],Table4_2[Date of Birth])</f>
        <v>26995</v>
      </c>
      <c r="O1103" s="35">
        <f>_xlfn.XLOOKUP(A:A,Table4_2[Customer ID],Table4_2[Charges])</f>
        <v>10269.459999999999</v>
      </c>
      <c r="P1103" s="33" t="str">
        <f>_xlfn.XLOOKUP(A:A,Table4_2[Customer ID],Table4_2[Hospital tier])</f>
        <v>tier - 3</v>
      </c>
      <c r="Q1103" s="33" t="str">
        <f>_xlfn.XLOOKUP(A:A,'Hospital details'!A:A,'Hospital details'!F:F)</f>
        <v>tier - 3</v>
      </c>
      <c r="R1103" s="33" t="str">
        <f>_xlfn.XLOOKUP(Healthcare!A:A,'Hospital details'!A:A,'Hospital details'!G:G)</f>
        <v>R1012</v>
      </c>
      <c r="S1103" s="36">
        <f>_xlfn.XLOOKUP(A:A,'Hospital details'!A:A,'Hospital details'!H:H)</f>
        <v>49</v>
      </c>
      <c r="T1103" s="8"/>
    </row>
    <row r="1104" spans="1:20" ht="18" x14ac:dyDescent="0.35">
      <c r="A1104" s="37" t="s">
        <v>1108</v>
      </c>
      <c r="B1104" s="31" t="str" cm="1">
        <f t="array" ref="B1104">_xlfn.XLOOKUP(_xlfn.SINGLE(A:A),'Customer Name'!A:A,Table14_3[[#All],[Title]])</f>
        <v>Ms</v>
      </c>
      <c r="C1104" s="32" t="str" cm="1">
        <f t="array" ref="C1104">_xlfn.XLOOKUP(_xlfn.SINGLE(A:A),'Customer Name'!A:A,Table14_3[[#All],[First Name]])</f>
        <v>Brian A</v>
      </c>
      <c r="D1104" s="32" t="str" cm="1">
        <f t="array" ref="D1104">_xlfn.XLOOKUP(_xlfn.SINGLE(A:A),'Customer Name'!A:A,Table14_3[[#All],[Last Name]])</f>
        <v>Carver</v>
      </c>
      <c r="E1104" s="32">
        <f>_xlfn.XLOOKUP(A:A,'Medical Examination'!A:A,'Medical Examination'!B:B)</f>
        <v>28.69</v>
      </c>
      <c r="F1104" s="32">
        <f>_xlfn.XLOOKUP(A:A,'Medical Examination'!A:A,'Medical Examination'!C:C)</f>
        <v>7.45</v>
      </c>
      <c r="G1104" s="33" t="str">
        <f>_xlfn.XLOOKUP(A:A,'Medical Examination'!A:A,'Medical Examination'!D:D)</f>
        <v>No</v>
      </c>
      <c r="H1104" s="33" t="str">
        <f>_xlfn.XLOOKUP(A:A,'Medical Examination'!A:A,'Medical Examination'!E:E)</f>
        <v>No</v>
      </c>
      <c r="I1104" s="33" t="str">
        <f>_xlfn.XLOOKUP(A:A,'Medical Examination'!A:A,'Medical Examination'!F:F)</f>
        <v>No</v>
      </c>
      <c r="J1104" s="33">
        <f>_xlfn.XLOOKUP(A:A,'Medical Examination'!A:A,'Medical Examination'!G:G)</f>
        <v>2</v>
      </c>
      <c r="K1104" s="33" t="str">
        <f>_xlfn.XLOOKUP(A:A,'Medical Examination'!A:A,'Medical Examination'!H:H)</f>
        <v>No</v>
      </c>
      <c r="L1104" s="32" t="str">
        <f>_xlfn.XLOOKUP(A:A,'Medical Examination'!A:A,'Medical Examination'!I:I)</f>
        <v>Overweight</v>
      </c>
      <c r="M1104" s="31" t="str">
        <f>_xlfn.XLOOKUP(A:A,'Medical Examination'!A:A,'Medical Examination'!J:J)</f>
        <v>Diabetic</v>
      </c>
      <c r="N1104" s="34">
        <f>_xlfn.XLOOKUP(Healthcare!A:A,Table4_2[Customer ID],Table4_2[Date of Birth])</f>
        <v>26912</v>
      </c>
      <c r="O1104" s="35">
        <f>_xlfn.XLOOKUP(A:A,Table4_2[Customer ID],Table4_2[Charges])</f>
        <v>10264.44</v>
      </c>
      <c r="P1104" s="33" t="str">
        <f>_xlfn.XLOOKUP(A:A,Table4_2[Customer ID],Table4_2[Hospital tier])</f>
        <v>tier - 3</v>
      </c>
      <c r="Q1104" s="33" t="str">
        <f>_xlfn.XLOOKUP(A:A,'Hospital details'!A:A,'Hospital details'!F:F)</f>
        <v>tier - 2</v>
      </c>
      <c r="R1104" s="33" t="str">
        <f>_xlfn.XLOOKUP(Healthcare!A:A,'Hospital details'!A:A,'Hospital details'!G:G)</f>
        <v>R1012</v>
      </c>
      <c r="S1104" s="36">
        <f>_xlfn.XLOOKUP(A:A,'Hospital details'!A:A,'Hospital details'!H:H)</f>
        <v>49</v>
      </c>
      <c r="T1104" s="8"/>
    </row>
    <row r="1105" spans="1:20" ht="18" x14ac:dyDescent="0.35">
      <c r="A1105" s="37" t="s">
        <v>1109</v>
      </c>
      <c r="B1105" s="31" t="str" cm="1">
        <f t="array" ref="B1105">_xlfn.XLOOKUP(_xlfn.SINGLE(A:A),'Customer Name'!A:A,Table14_3[[#All],[Title]])</f>
        <v>Mr</v>
      </c>
      <c r="C1105" s="32" t="str" cm="1">
        <f t="array" ref="C1105">_xlfn.XLOOKUP(_xlfn.SINGLE(A:A),'Customer Name'!A:A,Table14_3[[#All],[First Name]])</f>
        <v>Kaitlin R</v>
      </c>
      <c r="D1105" s="32" t="str" cm="1">
        <f t="array" ref="D1105">_xlfn.XLOOKUP(_xlfn.SINGLE(A:A),'Customer Name'!A:A,Table14_3[[#All],[Last Name]])</f>
        <v>Borror</v>
      </c>
      <c r="E1105" s="32">
        <f>_xlfn.XLOOKUP(A:A,'Medical Examination'!A:A,'Medical Examination'!B:B)</f>
        <v>31.28</v>
      </c>
      <c r="F1105" s="32">
        <f>_xlfn.XLOOKUP(A:A,'Medical Examination'!A:A,'Medical Examination'!C:C)</f>
        <v>6.94</v>
      </c>
      <c r="G1105" s="33" t="str">
        <f>_xlfn.XLOOKUP(A:A,'Medical Examination'!A:A,'Medical Examination'!D:D)</f>
        <v>yes</v>
      </c>
      <c r="H1105" s="33" t="str">
        <f>_xlfn.XLOOKUP(A:A,'Medical Examination'!A:A,'Medical Examination'!E:E)</f>
        <v>No</v>
      </c>
      <c r="I1105" s="33" t="str">
        <f>_xlfn.XLOOKUP(A:A,'Medical Examination'!A:A,'Medical Examination'!F:F)</f>
        <v>No</v>
      </c>
      <c r="J1105" s="33">
        <f>_xlfn.XLOOKUP(A:A,'Medical Examination'!A:A,'Medical Examination'!G:G)</f>
        <v>1</v>
      </c>
      <c r="K1105" s="33" t="str">
        <f>_xlfn.XLOOKUP(A:A,'Medical Examination'!A:A,'Medical Examination'!H:H)</f>
        <v>No</v>
      </c>
      <c r="L1105" s="32" t="str">
        <f>_xlfn.XLOOKUP(A:A,'Medical Examination'!A:A,'Medical Examination'!I:I)</f>
        <v>Obesity</v>
      </c>
      <c r="M1105" s="31" t="str">
        <f>_xlfn.XLOOKUP(A:A,'Medical Examination'!A:A,'Medical Examination'!J:J)</f>
        <v>Diabetic</v>
      </c>
      <c r="N1105" s="34">
        <f>_xlfn.XLOOKUP(Healthcare!A:A,Table4_2[Customer ID],Table4_2[Date of Birth])</f>
        <v>27621</v>
      </c>
      <c r="O1105" s="35">
        <f>_xlfn.XLOOKUP(A:A,Table4_2[Customer ID],Table4_2[Charges])</f>
        <v>10259.129999999999</v>
      </c>
      <c r="P1105" s="33" t="str">
        <f>_xlfn.XLOOKUP(A:A,Table4_2[Customer ID],Table4_2[Hospital tier])</f>
        <v>tier - 3</v>
      </c>
      <c r="Q1105" s="33" t="str">
        <f>_xlfn.XLOOKUP(A:A,'Hospital details'!A:A,'Hospital details'!F:F)</f>
        <v>tier - 2</v>
      </c>
      <c r="R1105" s="33" t="str">
        <f>_xlfn.XLOOKUP(Healthcare!A:A,'Hospital details'!A:A,'Hospital details'!G:G)</f>
        <v>R1011</v>
      </c>
      <c r="S1105" s="36">
        <f>_xlfn.XLOOKUP(A:A,'Hospital details'!A:A,'Hospital details'!H:H)</f>
        <v>47</v>
      </c>
      <c r="T1105" s="8"/>
    </row>
    <row r="1106" spans="1:20" ht="18" x14ac:dyDescent="0.35">
      <c r="A1106" s="37" t="s">
        <v>1110</v>
      </c>
      <c r="B1106" s="31" t="str" cm="1">
        <f t="array" ref="B1106">_xlfn.XLOOKUP(_xlfn.SINGLE(A:A),'Customer Name'!A:A,Table14_3[[#All],[Title]])</f>
        <v>Mr</v>
      </c>
      <c r="C1106" s="32" t="str" cm="1">
        <f t="array" ref="C1106">_xlfn.XLOOKUP(_xlfn.SINGLE(A:A),'Customer Name'!A:A,Table14_3[[#All],[First Name]])</f>
        <v>Mohammad</v>
      </c>
      <c r="D1106" s="32" t="str" cm="1">
        <f t="array" ref="D1106">_xlfn.XLOOKUP(_xlfn.SINGLE(A:A),'Customer Name'!A:A,Table14_3[[#All],[Last Name]])</f>
        <v>Saad</v>
      </c>
      <c r="E1106" s="32">
        <f>_xlfn.XLOOKUP(A:A,'Medical Examination'!A:A,'Medical Examination'!B:B)</f>
        <v>30.21</v>
      </c>
      <c r="F1106" s="32">
        <f>_xlfn.XLOOKUP(A:A,'Medical Examination'!A:A,'Medical Examination'!C:C)</f>
        <v>7.83</v>
      </c>
      <c r="G1106" s="33" t="str">
        <f>_xlfn.XLOOKUP(A:A,'Medical Examination'!A:A,'Medical Examination'!D:D)</f>
        <v>No</v>
      </c>
      <c r="H1106" s="33" t="str">
        <f>_xlfn.XLOOKUP(A:A,'Medical Examination'!A:A,'Medical Examination'!E:E)</f>
        <v>No</v>
      </c>
      <c r="I1106" s="33" t="str">
        <f>_xlfn.XLOOKUP(A:A,'Medical Examination'!A:A,'Medical Examination'!F:F)</f>
        <v>No</v>
      </c>
      <c r="J1106" s="33">
        <f>_xlfn.XLOOKUP(A:A,'Medical Examination'!A:A,'Medical Examination'!G:G)</f>
        <v>0</v>
      </c>
      <c r="K1106" s="33" t="str">
        <f>_xlfn.XLOOKUP(A:A,'Medical Examination'!A:A,'Medical Examination'!H:H)</f>
        <v>No</v>
      </c>
      <c r="L1106" s="32" t="str">
        <f>_xlfn.XLOOKUP(A:A,'Medical Examination'!A:A,'Medical Examination'!I:I)</f>
        <v>Obesity</v>
      </c>
      <c r="M1106" s="31" t="str">
        <f>_xlfn.XLOOKUP(A:A,'Medical Examination'!A:A,'Medical Examination'!J:J)</f>
        <v>Diabetic</v>
      </c>
      <c r="N1106" s="34">
        <f>_xlfn.XLOOKUP(Healthcare!A:A,Table4_2[Customer ID],Table4_2[Date of Birth])</f>
        <v>25104</v>
      </c>
      <c r="O1106" s="35">
        <f>_xlfn.XLOOKUP(A:A,Table4_2[Customer ID],Table4_2[Charges])</f>
        <v>10231.5</v>
      </c>
      <c r="P1106" s="33" t="str">
        <f>_xlfn.XLOOKUP(A:A,Table4_2[Customer ID],Table4_2[Hospital tier])</f>
        <v>tier - 3</v>
      </c>
      <c r="Q1106" s="33" t="str">
        <f>_xlfn.XLOOKUP(A:A,'Hospital details'!A:A,'Hospital details'!F:F)</f>
        <v>tier - 1</v>
      </c>
      <c r="R1106" s="33" t="str">
        <f>_xlfn.XLOOKUP(Healthcare!A:A,'Hospital details'!A:A,'Hospital details'!G:G)</f>
        <v>R1012</v>
      </c>
      <c r="S1106" s="36">
        <f>_xlfn.XLOOKUP(A:A,'Hospital details'!A:A,'Hospital details'!H:H)</f>
        <v>54</v>
      </c>
      <c r="T1106" s="8"/>
    </row>
    <row r="1107" spans="1:20" ht="18" x14ac:dyDescent="0.35">
      <c r="A1107" s="37" t="s">
        <v>1111</v>
      </c>
      <c r="B1107" s="31" t="str" cm="1">
        <f t="array" ref="B1107">_xlfn.XLOOKUP(_xlfn.SINGLE(A:A),'Customer Name'!A:A,Table14_3[[#All],[Title]])</f>
        <v>Ms</v>
      </c>
      <c r="C1107" s="32" t="str" cm="1">
        <f t="array" ref="C1107">_xlfn.XLOOKUP(_xlfn.SINGLE(A:A),'Customer Name'!A:A,Table14_3[[#All],[First Name]])</f>
        <v>Charlie</v>
      </c>
      <c r="D1107" s="32" t="str" cm="1">
        <f t="array" ref="D1107">_xlfn.XLOOKUP(_xlfn.SINGLE(A:A),'Customer Name'!A:A,Table14_3[[#All],[Last Name]])</f>
        <v>Paul</v>
      </c>
      <c r="E1107" s="32">
        <f>_xlfn.XLOOKUP(A:A,'Medical Examination'!A:A,'Medical Examination'!B:B)</f>
        <v>38.28</v>
      </c>
      <c r="F1107" s="32">
        <f>_xlfn.XLOOKUP(A:A,'Medical Examination'!A:A,'Medical Examination'!C:C)</f>
        <v>10.17</v>
      </c>
      <c r="G1107" s="33" t="str">
        <f>_xlfn.XLOOKUP(A:A,'Medical Examination'!A:A,'Medical Examination'!D:D)</f>
        <v>yes</v>
      </c>
      <c r="H1107" s="33" t="str">
        <f>_xlfn.XLOOKUP(A:A,'Medical Examination'!A:A,'Medical Examination'!E:E)</f>
        <v>No</v>
      </c>
      <c r="I1107" s="33" t="str">
        <f>_xlfn.XLOOKUP(A:A,'Medical Examination'!A:A,'Medical Examination'!F:F)</f>
        <v>No</v>
      </c>
      <c r="J1107" s="33">
        <f>_xlfn.XLOOKUP(A:A,'Medical Examination'!A:A,'Medical Examination'!G:G)</f>
        <v>0</v>
      </c>
      <c r="K1107" s="33" t="str">
        <f>_xlfn.XLOOKUP(A:A,'Medical Examination'!A:A,'Medical Examination'!H:H)</f>
        <v>No</v>
      </c>
      <c r="L1107" s="32" t="str">
        <f>_xlfn.XLOOKUP(A:A,'Medical Examination'!A:A,'Medical Examination'!I:I)</f>
        <v>Obesity</v>
      </c>
      <c r="M1107" s="31" t="str">
        <f>_xlfn.XLOOKUP(A:A,'Medical Examination'!A:A,'Medical Examination'!J:J)</f>
        <v>Diabetic</v>
      </c>
      <c r="N1107" s="34">
        <f>_xlfn.XLOOKUP(Healthcare!A:A,Table4_2[Customer ID],Table4_2[Date of Birth])</f>
        <v>24651</v>
      </c>
      <c r="O1107" s="35">
        <f>_xlfn.XLOOKUP(A:A,Table4_2[Customer ID],Table4_2[Charges])</f>
        <v>10226.280000000001</v>
      </c>
      <c r="P1107" s="33" t="str">
        <f>_xlfn.XLOOKUP(A:A,Table4_2[Customer ID],Table4_2[Hospital tier])</f>
        <v>tier - 3</v>
      </c>
      <c r="Q1107" s="33" t="str">
        <f>_xlfn.XLOOKUP(A:A,'Hospital details'!A:A,'Hospital details'!F:F)</f>
        <v>tier - 3</v>
      </c>
      <c r="R1107" s="33" t="str">
        <f>_xlfn.XLOOKUP(Healthcare!A:A,'Hospital details'!A:A,'Hospital details'!G:G)</f>
        <v>R1013</v>
      </c>
      <c r="S1107" s="36">
        <f>_xlfn.XLOOKUP(A:A,'Hospital details'!A:A,'Hospital details'!H:H)</f>
        <v>55</v>
      </c>
      <c r="T1107" s="8"/>
    </row>
    <row r="1108" spans="1:20" ht="18" x14ac:dyDescent="0.35">
      <c r="A1108" s="37" t="s">
        <v>1112</v>
      </c>
      <c r="B1108" s="31" t="str" cm="1">
        <f t="array" ref="B1108">_xlfn.XLOOKUP(_xlfn.SINGLE(A:A),'Customer Name'!A:A,Table14_3[[#All],[Title]])</f>
        <v>Ms</v>
      </c>
      <c r="C1108" s="32" t="str" cm="1">
        <f t="array" ref="C1108">_xlfn.XLOOKUP(_xlfn.SINGLE(A:A),'Customer Name'!A:A,Table14_3[[#All],[First Name]])</f>
        <v>Brent</v>
      </c>
      <c r="D1108" s="32" t="str" cm="1">
        <f t="array" ref="D1108">_xlfn.XLOOKUP(_xlfn.SINGLE(A:A),'Customer Name'!A:A,Table14_3[[#All],[Last Name]])</f>
        <v>Trail</v>
      </c>
      <c r="E1108" s="32">
        <f>_xlfn.XLOOKUP(A:A,'Medical Examination'!A:A,'Medical Examination'!B:B)</f>
        <v>29.9</v>
      </c>
      <c r="F1108" s="32">
        <f>_xlfn.XLOOKUP(A:A,'Medical Examination'!A:A,'Medical Examination'!C:C)</f>
        <v>8.9600000000000009</v>
      </c>
      <c r="G1108" s="33" t="str">
        <f>_xlfn.XLOOKUP(A:A,'Medical Examination'!A:A,'Medical Examination'!D:D)</f>
        <v>yes</v>
      </c>
      <c r="H1108" s="33" t="str">
        <f>_xlfn.XLOOKUP(A:A,'Medical Examination'!A:A,'Medical Examination'!E:E)</f>
        <v>No</v>
      </c>
      <c r="I1108" s="33" t="str">
        <f>_xlfn.XLOOKUP(A:A,'Medical Examination'!A:A,'Medical Examination'!F:F)</f>
        <v>No</v>
      </c>
      <c r="J1108" s="33">
        <f>_xlfn.XLOOKUP(A:A,'Medical Examination'!A:A,'Medical Examination'!G:G)</f>
        <v>0</v>
      </c>
      <c r="K1108" s="33" t="str">
        <f>_xlfn.XLOOKUP(A:A,'Medical Examination'!A:A,'Medical Examination'!H:H)</f>
        <v>No</v>
      </c>
      <c r="L1108" s="32" t="str">
        <f>_xlfn.XLOOKUP(A:A,'Medical Examination'!A:A,'Medical Examination'!I:I)</f>
        <v>Overweight</v>
      </c>
      <c r="M1108" s="31" t="str">
        <f>_xlfn.XLOOKUP(A:A,'Medical Examination'!A:A,'Medical Examination'!J:J)</f>
        <v>Diabetic</v>
      </c>
      <c r="N1108" s="34">
        <f>_xlfn.XLOOKUP(Healthcare!A:A,Table4_2[Customer ID],Table4_2[Date of Birth])</f>
        <v>24741</v>
      </c>
      <c r="O1108" s="35">
        <f>_xlfn.XLOOKUP(A:A,Table4_2[Customer ID],Table4_2[Charges])</f>
        <v>10214.64</v>
      </c>
      <c r="P1108" s="33" t="str">
        <f>_xlfn.XLOOKUP(A:A,Table4_2[Customer ID],Table4_2[Hospital tier])</f>
        <v>tier - 3</v>
      </c>
      <c r="Q1108" s="33" t="str">
        <f>_xlfn.XLOOKUP(A:A,'Hospital details'!A:A,'Hospital details'!F:F)</f>
        <v>tier - 2</v>
      </c>
      <c r="R1108" s="33" t="str">
        <f>_xlfn.XLOOKUP(Healthcare!A:A,'Hospital details'!A:A,'Hospital details'!G:G)</f>
        <v>R1011</v>
      </c>
      <c r="S1108" s="36">
        <f>_xlfn.XLOOKUP(A:A,'Hospital details'!A:A,'Hospital details'!H:H)</f>
        <v>55</v>
      </c>
      <c r="T1108" s="8"/>
    </row>
    <row r="1109" spans="1:20" ht="18" x14ac:dyDescent="0.35">
      <c r="A1109" s="37" t="s">
        <v>1113</v>
      </c>
      <c r="B1109" s="31" t="str" cm="1">
        <f t="array" ref="B1109">_xlfn.XLOOKUP(_xlfn.SINGLE(A:A),'Customer Name'!A:A,Table14_3[[#All],[Title]])</f>
        <v>Mr</v>
      </c>
      <c r="C1109" s="32" t="str" cm="1">
        <f t="array" ref="C1109">_xlfn.XLOOKUP(_xlfn.SINGLE(A:A),'Customer Name'!A:A,Table14_3[[#All],[First Name]])</f>
        <v>Kelli M</v>
      </c>
      <c r="D1109" s="32" t="str" cm="1">
        <f t="array" ref="D1109">_xlfn.XLOOKUP(_xlfn.SINGLE(A:A),'Customer Name'!A:A,Table14_3[[#All],[Last Name]])</f>
        <v>Benton</v>
      </c>
      <c r="E1109" s="32">
        <f>_xlfn.XLOOKUP(A:A,'Medical Examination'!A:A,'Medical Examination'!B:B)</f>
        <v>23.18</v>
      </c>
      <c r="F1109" s="32">
        <f>_xlfn.XLOOKUP(A:A,'Medical Examination'!A:A,'Medical Examination'!C:C)</f>
        <v>6.96</v>
      </c>
      <c r="G1109" s="33" t="str">
        <f>_xlfn.XLOOKUP(A:A,'Medical Examination'!A:A,'Medical Examination'!D:D)</f>
        <v>yes</v>
      </c>
      <c r="H1109" s="33" t="str">
        <f>_xlfn.XLOOKUP(A:A,'Medical Examination'!A:A,'Medical Examination'!E:E)</f>
        <v>No</v>
      </c>
      <c r="I1109" s="33" t="str">
        <f>_xlfn.XLOOKUP(A:A,'Medical Examination'!A:A,'Medical Examination'!F:F)</f>
        <v>No</v>
      </c>
      <c r="J1109" s="33">
        <f>_xlfn.XLOOKUP(A:A,'Medical Examination'!A:A,'Medical Examination'!G:G)</f>
        <v>2</v>
      </c>
      <c r="K1109" s="33" t="str">
        <f>_xlfn.XLOOKUP(A:A,'Medical Examination'!A:A,'Medical Examination'!H:H)</f>
        <v>No</v>
      </c>
      <c r="L1109" s="32" t="str">
        <f>_xlfn.XLOOKUP(A:A,'Medical Examination'!A:A,'Medical Examination'!I:I)</f>
        <v>Normal Weight</v>
      </c>
      <c r="M1109" s="31" t="str">
        <f>_xlfn.XLOOKUP(A:A,'Medical Examination'!A:A,'Medical Examination'!J:J)</f>
        <v>Diabetic</v>
      </c>
      <c r="N1109" s="34">
        <f>_xlfn.XLOOKUP(Healthcare!A:A,Table4_2[Customer ID],Table4_2[Date of Birth])</f>
        <v>25926</v>
      </c>
      <c r="O1109" s="35">
        <f>_xlfn.XLOOKUP(A:A,Table4_2[Customer ID],Table4_2[Charges])</f>
        <v>10197.77</v>
      </c>
      <c r="P1109" s="33" t="str">
        <f>_xlfn.XLOOKUP(A:A,Table4_2[Customer ID],Table4_2[Hospital tier])</f>
        <v>tier - 3</v>
      </c>
      <c r="Q1109" s="33" t="str">
        <f>_xlfn.XLOOKUP(A:A,'Hospital details'!A:A,'Hospital details'!F:F)</f>
        <v>tier - 1</v>
      </c>
      <c r="R1109" s="33" t="str">
        <f>_xlfn.XLOOKUP(Healthcare!A:A,'Hospital details'!A:A,'Hospital details'!G:G)</f>
        <v>R1024</v>
      </c>
      <c r="S1109" s="36">
        <f>_xlfn.XLOOKUP(A:A,'Hospital details'!A:A,'Hospital details'!H:H)</f>
        <v>52</v>
      </c>
      <c r="T1109" s="8"/>
    </row>
    <row r="1110" spans="1:20" ht="18" x14ac:dyDescent="0.35">
      <c r="A1110" s="37" t="s">
        <v>1114</v>
      </c>
      <c r="B1110" s="31" t="str" cm="1">
        <f t="array" ref="B1110">_xlfn.XLOOKUP(_xlfn.SINGLE(A:A),'Customer Name'!A:A,Table14_3[[#All],[Title]])</f>
        <v>Mr</v>
      </c>
      <c r="C1110" s="32" t="str" cm="1">
        <f t="array" ref="C1110">_xlfn.XLOOKUP(_xlfn.SINGLE(A:A),'Customer Name'!A:A,Table14_3[[#All],[First Name]])</f>
        <v>Sheridan H</v>
      </c>
      <c r="D1110" s="32" t="str" cm="1">
        <f t="array" ref="D1110">_xlfn.XLOOKUP(_xlfn.SINGLE(A:A),'Customer Name'!A:A,Table14_3[[#All],[Last Name]])</f>
        <v>Bauman</v>
      </c>
      <c r="E1110" s="32">
        <f>_xlfn.XLOOKUP(A:A,'Medical Examination'!A:A,'Medical Examination'!B:B)</f>
        <v>33.020000000000003</v>
      </c>
      <c r="F1110" s="32">
        <f>_xlfn.XLOOKUP(A:A,'Medical Examination'!A:A,'Medical Examination'!C:C)</f>
        <v>5.07</v>
      </c>
      <c r="G1110" s="33" t="str">
        <f>_xlfn.XLOOKUP(A:A,'Medical Examination'!A:A,'Medical Examination'!D:D)</f>
        <v>yes</v>
      </c>
      <c r="H1110" s="33" t="str">
        <f>_xlfn.XLOOKUP(A:A,'Medical Examination'!A:A,'Medical Examination'!E:E)</f>
        <v>No</v>
      </c>
      <c r="I1110" s="33" t="str">
        <f>_xlfn.XLOOKUP(A:A,'Medical Examination'!A:A,'Medical Examination'!F:F)</f>
        <v>No</v>
      </c>
      <c r="J1110" s="33">
        <f>_xlfn.XLOOKUP(A:A,'Medical Examination'!A:A,'Medical Examination'!G:G)</f>
        <v>0</v>
      </c>
      <c r="K1110" s="33" t="str">
        <f>_xlfn.XLOOKUP(A:A,'Medical Examination'!A:A,'Medical Examination'!H:H)</f>
        <v>No</v>
      </c>
      <c r="L1110" s="32" t="str">
        <f>_xlfn.XLOOKUP(A:A,'Medical Examination'!A:A,'Medical Examination'!I:I)</f>
        <v>Obesity</v>
      </c>
      <c r="M1110" s="31" t="str">
        <f>_xlfn.XLOOKUP(A:A,'Medical Examination'!A:A,'Medical Examination'!J:J)</f>
        <v>Normal</v>
      </c>
      <c r="N1110" s="34">
        <f>_xlfn.XLOOKUP(Healthcare!A:A,Table4_2[Customer ID],Table4_2[Date of Birth])</f>
        <v>31336</v>
      </c>
      <c r="O1110" s="35">
        <f>_xlfn.XLOOKUP(A:A,Table4_2[Customer ID],Table4_2[Charges])</f>
        <v>10191.82</v>
      </c>
      <c r="P1110" s="33" t="str">
        <f>_xlfn.XLOOKUP(A:A,Table4_2[Customer ID],Table4_2[Hospital tier])</f>
        <v>tier - 3</v>
      </c>
      <c r="Q1110" s="33" t="str">
        <f>_xlfn.XLOOKUP(A:A,'Hospital details'!A:A,'Hospital details'!F:F)</f>
        <v>tier - 2</v>
      </c>
      <c r="R1110" s="33" t="str">
        <f>_xlfn.XLOOKUP(Healthcare!A:A,'Hospital details'!A:A,'Hospital details'!G:G)</f>
        <v>R1026</v>
      </c>
      <c r="S1110" s="36">
        <f>_xlfn.XLOOKUP(A:A,'Hospital details'!A:A,'Hospital details'!H:H)</f>
        <v>37</v>
      </c>
      <c r="T1110" s="8"/>
    </row>
    <row r="1111" spans="1:20" ht="18" x14ac:dyDescent="0.35">
      <c r="A1111" s="37" t="s">
        <v>1115</v>
      </c>
      <c r="B1111" s="31" t="str" cm="1">
        <f t="array" ref="B1111">_xlfn.XLOOKUP(_xlfn.SINGLE(A:A),'Customer Name'!A:A,Table14_3[[#All],[Title]])</f>
        <v>Ms</v>
      </c>
      <c r="C1111" s="32" t="str" cm="1">
        <f t="array" ref="C1111">_xlfn.XLOOKUP(_xlfn.SINGLE(A:A),'Customer Name'!A:A,Table14_3[[#All],[First Name]])</f>
        <v>Sarah M</v>
      </c>
      <c r="D1111" s="32" t="str" cm="1">
        <f t="array" ref="D1111">_xlfn.XLOOKUP(_xlfn.SINGLE(A:A),'Customer Name'!A:A,Table14_3[[#All],[Last Name]])</f>
        <v>Bakula</v>
      </c>
      <c r="E1111" s="32">
        <f>_xlfn.XLOOKUP(A:A,'Medical Examination'!A:A,'Medical Examination'!B:B)</f>
        <v>27.29</v>
      </c>
      <c r="F1111" s="32">
        <f>_xlfn.XLOOKUP(A:A,'Medical Examination'!A:A,'Medical Examination'!C:C)</f>
        <v>5.85</v>
      </c>
      <c r="G1111" s="33" t="str">
        <f>_xlfn.XLOOKUP(A:A,'Medical Examination'!A:A,'Medical Examination'!D:D)</f>
        <v>No</v>
      </c>
      <c r="H1111" s="33" t="str">
        <f>_xlfn.XLOOKUP(A:A,'Medical Examination'!A:A,'Medical Examination'!E:E)</f>
        <v>No</v>
      </c>
      <c r="I1111" s="33" t="str">
        <f>_xlfn.XLOOKUP(A:A,'Medical Examination'!A:A,'Medical Examination'!F:F)</f>
        <v>No</v>
      </c>
      <c r="J1111" s="33">
        <f>_xlfn.XLOOKUP(A:A,'Medical Examination'!A:A,'Medical Examination'!G:G)</f>
        <v>2</v>
      </c>
      <c r="K1111" s="33" t="str">
        <f>_xlfn.XLOOKUP(A:A,'Medical Examination'!A:A,'Medical Examination'!H:H)</f>
        <v>No</v>
      </c>
      <c r="L1111" s="32" t="str">
        <f>_xlfn.XLOOKUP(A:A,'Medical Examination'!A:A,'Medical Examination'!I:I)</f>
        <v>Overweight</v>
      </c>
      <c r="M1111" s="31" t="str">
        <f>_xlfn.XLOOKUP(A:A,'Medical Examination'!A:A,'Medical Examination'!J:J)</f>
        <v>Prediabetic</v>
      </c>
      <c r="N1111" s="34">
        <f>_xlfn.XLOOKUP(Healthcare!A:A,Table4_2[Customer ID],Table4_2[Date of Birth])</f>
        <v>26490</v>
      </c>
      <c r="O1111" s="35">
        <f>_xlfn.XLOOKUP(A:A,Table4_2[Customer ID],Table4_2[Charges])</f>
        <v>10160.870000000001</v>
      </c>
      <c r="P1111" s="33" t="str">
        <f>_xlfn.XLOOKUP(A:A,Table4_2[Customer ID],Table4_2[Hospital tier])</f>
        <v>tier - 3</v>
      </c>
      <c r="Q1111" s="33" t="str">
        <f>_xlfn.XLOOKUP(A:A,'Hospital details'!A:A,'Hospital details'!F:F)</f>
        <v>tier - 3</v>
      </c>
      <c r="R1111" s="33" t="str">
        <f>_xlfn.XLOOKUP(Healthcare!A:A,'Hospital details'!A:A,'Hospital details'!G:G)</f>
        <v>R1025</v>
      </c>
      <c r="S1111" s="36">
        <f>_xlfn.XLOOKUP(A:A,'Hospital details'!A:A,'Hospital details'!H:H)</f>
        <v>50</v>
      </c>
      <c r="T1111" s="8"/>
    </row>
    <row r="1112" spans="1:20" ht="18" x14ac:dyDescent="0.35">
      <c r="A1112" s="37" t="s">
        <v>1116</v>
      </c>
      <c r="B1112" s="31" t="str" cm="1">
        <f t="array" ref="B1112">_xlfn.XLOOKUP(_xlfn.SINGLE(A:A),'Customer Name'!A:A,Table14_3[[#All],[Title]])</f>
        <v>Mr</v>
      </c>
      <c r="C1112" s="32" t="str" cm="1">
        <f t="array" ref="C1112">_xlfn.XLOOKUP(_xlfn.SINGLE(A:A),'Customer Name'!A:A,Table14_3[[#All],[First Name]])</f>
        <v>Jennifer</v>
      </c>
      <c r="D1112" s="32" t="str" cm="1">
        <f t="array" ref="D1112">_xlfn.XLOOKUP(_xlfn.SINGLE(A:A),'Customer Name'!A:A,Table14_3[[#All],[Last Name]])</f>
        <v>Edwards</v>
      </c>
      <c r="E1112" s="32">
        <f>_xlfn.XLOOKUP(A:A,'Medical Examination'!A:A,'Medical Examination'!B:B)</f>
        <v>23.18</v>
      </c>
      <c r="F1112" s="32">
        <f>_xlfn.XLOOKUP(A:A,'Medical Examination'!A:A,'Medical Examination'!C:C)</f>
        <v>10.56</v>
      </c>
      <c r="G1112" s="33" t="str">
        <f>_xlfn.XLOOKUP(A:A,'Medical Examination'!A:A,'Medical Examination'!D:D)</f>
        <v>No</v>
      </c>
      <c r="H1112" s="33" t="str">
        <f>_xlfn.XLOOKUP(A:A,'Medical Examination'!A:A,'Medical Examination'!E:E)</f>
        <v>No</v>
      </c>
      <c r="I1112" s="33" t="str">
        <f>_xlfn.XLOOKUP(A:A,'Medical Examination'!A:A,'Medical Examination'!F:F)</f>
        <v>No</v>
      </c>
      <c r="J1112" s="33">
        <f>_xlfn.XLOOKUP(A:A,'Medical Examination'!A:A,'Medical Examination'!G:G)</f>
        <v>2</v>
      </c>
      <c r="K1112" s="33" t="str">
        <f>_xlfn.XLOOKUP(A:A,'Medical Examination'!A:A,'Medical Examination'!H:H)</f>
        <v>No</v>
      </c>
      <c r="L1112" s="32" t="str">
        <f>_xlfn.XLOOKUP(A:A,'Medical Examination'!A:A,'Medical Examination'!I:I)</f>
        <v>Normal Weight</v>
      </c>
      <c r="M1112" s="31" t="str">
        <f>_xlfn.XLOOKUP(A:A,'Medical Examination'!A:A,'Medical Examination'!J:J)</f>
        <v>Diabetic</v>
      </c>
      <c r="N1112" s="34">
        <f>_xlfn.XLOOKUP(Healthcare!A:A,Table4_2[Customer ID],Table4_2[Date of Birth])</f>
        <v>26950</v>
      </c>
      <c r="O1112" s="35">
        <f>_xlfn.XLOOKUP(A:A,Table4_2[Customer ID],Table4_2[Charges])</f>
        <v>10156.780000000001</v>
      </c>
      <c r="P1112" s="33" t="str">
        <f>_xlfn.XLOOKUP(A:A,Table4_2[Customer ID],Table4_2[Hospital tier])</f>
        <v>tier - 3</v>
      </c>
      <c r="Q1112" s="33" t="str">
        <f>_xlfn.XLOOKUP(A:A,'Hospital details'!A:A,'Hospital details'!F:F)</f>
        <v>tier - 2</v>
      </c>
      <c r="R1112" s="33" t="str">
        <f>_xlfn.XLOOKUP(Healthcare!A:A,'Hospital details'!A:A,'Hospital details'!G:G)</f>
        <v>R1012</v>
      </c>
      <c r="S1112" s="36">
        <f>_xlfn.XLOOKUP(A:A,'Hospital details'!A:A,'Hospital details'!H:H)</f>
        <v>49</v>
      </c>
      <c r="T1112" s="8"/>
    </row>
    <row r="1113" spans="1:20" ht="18" x14ac:dyDescent="0.35">
      <c r="A1113" s="37" t="s">
        <v>1117</v>
      </c>
      <c r="B1113" s="31" t="str" cm="1">
        <f t="array" ref="B1113">_xlfn.XLOOKUP(_xlfn.SINGLE(A:A),'Customer Name'!A:A,Table14_3[[#All],[Title]])</f>
        <v>Mr</v>
      </c>
      <c r="C1113" s="32" t="str" cm="1">
        <f t="array" ref="C1113">_xlfn.XLOOKUP(_xlfn.SINGLE(A:A),'Customer Name'!A:A,Table14_3[[#All],[First Name]])</f>
        <v>Laura J</v>
      </c>
      <c r="D1113" s="32" t="str" cm="1">
        <f t="array" ref="D1113">_xlfn.XLOOKUP(_xlfn.SINGLE(A:A),'Customer Name'!A:A,Table14_3[[#All],[Last Name]])</f>
        <v>Davis</v>
      </c>
      <c r="E1113" s="32">
        <f>_xlfn.XLOOKUP(A:A,'Medical Examination'!A:A,'Medical Examination'!B:B)</f>
        <v>32.659999999999997</v>
      </c>
      <c r="F1113" s="32">
        <f>_xlfn.XLOOKUP(A:A,'Medical Examination'!A:A,'Medical Examination'!C:C)</f>
        <v>8.92</v>
      </c>
      <c r="G1113" s="33" t="str">
        <f>_xlfn.XLOOKUP(A:A,'Medical Examination'!A:A,'Medical Examination'!D:D)</f>
        <v>yes</v>
      </c>
      <c r="H1113" s="33" t="str">
        <f>_xlfn.XLOOKUP(A:A,'Medical Examination'!A:A,'Medical Examination'!E:E)</f>
        <v>No</v>
      </c>
      <c r="I1113" s="33" t="str">
        <f>_xlfn.XLOOKUP(A:A,'Medical Examination'!A:A,'Medical Examination'!F:F)</f>
        <v>No</v>
      </c>
      <c r="J1113" s="33">
        <f>_xlfn.XLOOKUP(A:A,'Medical Examination'!A:A,'Medical Examination'!G:G)</f>
        <v>0</v>
      </c>
      <c r="K1113" s="33" t="str">
        <f>_xlfn.XLOOKUP(A:A,'Medical Examination'!A:A,'Medical Examination'!H:H)</f>
        <v>No</v>
      </c>
      <c r="L1113" s="32" t="str">
        <f>_xlfn.XLOOKUP(A:A,'Medical Examination'!A:A,'Medical Examination'!I:I)</f>
        <v>Obesity</v>
      </c>
      <c r="M1113" s="31" t="str">
        <f>_xlfn.XLOOKUP(A:A,'Medical Examination'!A:A,'Medical Examination'!J:J)</f>
        <v>Diabetic</v>
      </c>
      <c r="N1113" s="34">
        <f>_xlfn.XLOOKUP(Healthcare!A:A,Table4_2[Customer ID],Table4_2[Date of Birth])</f>
        <v>29749</v>
      </c>
      <c r="O1113" s="35">
        <f>_xlfn.XLOOKUP(A:A,Table4_2[Customer ID],Table4_2[Charges])</f>
        <v>10146.129999999999</v>
      </c>
      <c r="P1113" s="33" t="str">
        <f>_xlfn.XLOOKUP(A:A,Table4_2[Customer ID],Table4_2[Hospital tier])</f>
        <v>tier - 3</v>
      </c>
      <c r="Q1113" s="33" t="str">
        <f>_xlfn.XLOOKUP(A:A,'Hospital details'!A:A,'Hospital details'!F:F)</f>
        <v>tier - 1</v>
      </c>
      <c r="R1113" s="33" t="str">
        <f>_xlfn.XLOOKUP(Healthcare!A:A,'Hospital details'!A:A,'Hospital details'!G:G)</f>
        <v>R1025</v>
      </c>
      <c r="S1113" s="36">
        <f>_xlfn.XLOOKUP(A:A,'Hospital details'!A:A,'Hospital details'!H:H)</f>
        <v>41</v>
      </c>
      <c r="T1113" s="8"/>
    </row>
    <row r="1114" spans="1:20" ht="18" x14ac:dyDescent="0.35">
      <c r="A1114" s="37" t="s">
        <v>1118</v>
      </c>
      <c r="B1114" s="31" t="str" cm="1">
        <f t="array" ref="B1114">_xlfn.XLOOKUP(_xlfn.SINGLE(A:A),'Customer Name'!A:A,Table14_3[[#All],[Title]])</f>
        <v>Ms</v>
      </c>
      <c r="C1114" s="32" t="str" cm="1">
        <f t="array" ref="C1114">_xlfn.XLOOKUP(_xlfn.SINGLE(A:A),'Customer Name'!A:A,Table14_3[[#All],[First Name]])</f>
        <v>Thomas</v>
      </c>
      <c r="D1114" s="32" t="str" cm="1">
        <f t="array" ref="D1114">_xlfn.XLOOKUP(_xlfn.SINGLE(A:A),'Customer Name'!A:A,Table14_3[[#All],[Last Name]])</f>
        <v>Weiler</v>
      </c>
      <c r="E1114" s="32">
        <f>_xlfn.XLOOKUP(A:A,'Medical Examination'!A:A,'Medical Examination'!B:B)</f>
        <v>30.78</v>
      </c>
      <c r="F1114" s="32">
        <f>_xlfn.XLOOKUP(A:A,'Medical Examination'!A:A,'Medical Examination'!C:C)</f>
        <v>8.6300000000000008</v>
      </c>
      <c r="G1114" s="33" t="str">
        <f>_xlfn.XLOOKUP(A:A,'Medical Examination'!A:A,'Medical Examination'!D:D)</f>
        <v>No</v>
      </c>
      <c r="H1114" s="33" t="str">
        <f>_xlfn.XLOOKUP(A:A,'Medical Examination'!A:A,'Medical Examination'!E:E)</f>
        <v>No</v>
      </c>
      <c r="I1114" s="33" t="str">
        <f>_xlfn.XLOOKUP(A:A,'Medical Examination'!A:A,'Medical Examination'!F:F)</f>
        <v>No</v>
      </c>
      <c r="J1114" s="33">
        <f>_xlfn.XLOOKUP(A:A,'Medical Examination'!A:A,'Medical Examination'!G:G)</f>
        <v>0</v>
      </c>
      <c r="K1114" s="33" t="str">
        <f>_xlfn.XLOOKUP(A:A,'Medical Examination'!A:A,'Medical Examination'!H:H)</f>
        <v>No</v>
      </c>
      <c r="L1114" s="32" t="str">
        <f>_xlfn.XLOOKUP(A:A,'Medical Examination'!A:A,'Medical Examination'!I:I)</f>
        <v>Obesity</v>
      </c>
      <c r="M1114" s="31" t="str">
        <f>_xlfn.XLOOKUP(A:A,'Medical Examination'!A:A,'Medical Examination'!J:J)</f>
        <v>Diabetic</v>
      </c>
      <c r="N1114" s="34">
        <f>_xlfn.XLOOKUP(Healthcare!A:A,Table4_2[Customer ID],Table4_2[Date of Birth])</f>
        <v>27393</v>
      </c>
      <c r="O1114" s="35">
        <f>_xlfn.XLOOKUP(A:A,Table4_2[Customer ID],Table4_2[Charges])</f>
        <v>10141.14</v>
      </c>
      <c r="P1114" s="33" t="str">
        <f>_xlfn.XLOOKUP(A:A,Table4_2[Customer ID],Table4_2[Hospital tier])</f>
        <v>tier - 3</v>
      </c>
      <c r="Q1114" s="33" t="str">
        <f>_xlfn.XLOOKUP(A:A,'Hospital details'!A:A,'Hospital details'!F:F)</f>
        <v>tier - 1</v>
      </c>
      <c r="R1114" s="33" t="str">
        <f>_xlfn.XLOOKUP(Healthcare!A:A,'Hospital details'!A:A,'Hospital details'!G:G)</f>
        <v>R1016</v>
      </c>
      <c r="S1114" s="36">
        <f>_xlfn.XLOOKUP(A:A,'Hospital details'!A:A,'Hospital details'!H:H)</f>
        <v>48</v>
      </c>
      <c r="T1114" s="8"/>
    </row>
    <row r="1115" spans="1:20" ht="18" x14ac:dyDescent="0.35">
      <c r="A1115" s="37" t="s">
        <v>1119</v>
      </c>
      <c r="B1115" s="31" t="str" cm="1">
        <f t="array" ref="B1115">_xlfn.XLOOKUP(_xlfn.SINGLE(A:A),'Customer Name'!A:A,Table14_3[[#All],[Title]])</f>
        <v>Mr</v>
      </c>
      <c r="C1115" s="32" t="str" cm="1">
        <f t="array" ref="C1115">_xlfn.XLOOKUP(_xlfn.SINGLE(A:A),'Customer Name'!A:A,Table14_3[[#All],[First Name]])</f>
        <v>Gisele</v>
      </c>
      <c r="D1115" s="32" t="str" cm="1">
        <f t="array" ref="D1115">_xlfn.XLOOKUP(_xlfn.SINGLE(A:A),'Customer Name'!A:A,Table14_3[[#All],[Last Name]])</f>
        <v>Schaaf</v>
      </c>
      <c r="E1115" s="32">
        <f>_xlfn.XLOOKUP(A:A,'Medical Examination'!A:A,'Medical Examination'!B:B)</f>
        <v>47.2</v>
      </c>
      <c r="F1115" s="32">
        <f>_xlfn.XLOOKUP(A:A,'Medical Examination'!A:A,'Medical Examination'!C:C)</f>
        <v>6.29</v>
      </c>
      <c r="G1115" s="33" t="str">
        <f>_xlfn.XLOOKUP(A:A,'Medical Examination'!A:A,'Medical Examination'!D:D)</f>
        <v>yes</v>
      </c>
      <c r="H1115" s="33" t="str">
        <f>_xlfn.XLOOKUP(A:A,'Medical Examination'!A:A,'Medical Examination'!E:E)</f>
        <v>No</v>
      </c>
      <c r="I1115" s="33" t="str">
        <f>_xlfn.XLOOKUP(A:A,'Medical Examination'!A:A,'Medical Examination'!F:F)</f>
        <v>Yes</v>
      </c>
      <c r="J1115" s="33">
        <f>_xlfn.XLOOKUP(A:A,'Medical Examination'!A:A,'Medical Examination'!G:G)</f>
        <v>1</v>
      </c>
      <c r="K1115" s="33" t="str">
        <f>_xlfn.XLOOKUP(A:A,'Medical Examination'!A:A,'Medical Examination'!H:H)</f>
        <v>No</v>
      </c>
      <c r="L1115" s="32" t="str">
        <f>_xlfn.XLOOKUP(A:A,'Medical Examination'!A:A,'Medical Examination'!I:I)</f>
        <v>Obesity</v>
      </c>
      <c r="M1115" s="31" t="str">
        <f>_xlfn.XLOOKUP(A:A,'Medical Examination'!A:A,'Medical Examination'!J:J)</f>
        <v>Prediabetic</v>
      </c>
      <c r="N1115" s="34">
        <f>_xlfn.XLOOKUP(Healthcare!A:A,Table4_2[Customer ID],Table4_2[Date of Birth])</f>
        <v>35678</v>
      </c>
      <c r="O1115" s="35">
        <f>_xlfn.XLOOKUP(A:A,Table4_2[Customer ID],Table4_2[Charges])</f>
        <v>10139.84</v>
      </c>
      <c r="P1115" s="33" t="str">
        <f>_xlfn.XLOOKUP(A:A,Table4_2[Customer ID],Table4_2[Hospital tier])</f>
        <v>tier - 3</v>
      </c>
      <c r="Q1115" s="33" t="str">
        <f>_xlfn.XLOOKUP(A:A,'Hospital details'!A:A,'Hospital details'!F:F)</f>
        <v>tier - 2</v>
      </c>
      <c r="R1115" s="33" t="str">
        <f>_xlfn.XLOOKUP(Healthcare!A:A,'Hospital details'!A:A,'Hospital details'!G:G)</f>
        <v>R1012</v>
      </c>
      <c r="S1115" s="36">
        <f>_xlfn.XLOOKUP(A:A,'Hospital details'!A:A,'Hospital details'!H:H)</f>
        <v>25</v>
      </c>
      <c r="T1115" s="8"/>
    </row>
    <row r="1116" spans="1:20" ht="18" x14ac:dyDescent="0.35">
      <c r="A1116" s="37" t="s">
        <v>1120</v>
      </c>
      <c r="B1116" s="31" t="str" cm="1">
        <f t="array" ref="B1116">_xlfn.XLOOKUP(_xlfn.SINGLE(A:A),'Customer Name'!A:A,Table14_3[[#All],[Title]])</f>
        <v>Mr</v>
      </c>
      <c r="C1116" s="32" t="str" cm="1">
        <f t="array" ref="C1116">_xlfn.XLOOKUP(_xlfn.SINGLE(A:A),'Customer Name'!A:A,Table14_3[[#All],[First Name]])</f>
        <v>Myra L</v>
      </c>
      <c r="D1116" s="32" t="str" cm="1">
        <f t="array" ref="D1116">_xlfn.XLOOKUP(_xlfn.SINGLE(A:A),'Customer Name'!A:A,Table14_3[[#All],[Last Name]])</f>
        <v>Sack</v>
      </c>
      <c r="E1116" s="32">
        <f>_xlfn.XLOOKUP(A:A,'Medical Examination'!A:A,'Medical Examination'!B:B)</f>
        <v>31.6</v>
      </c>
      <c r="F1116" s="32">
        <f>_xlfn.XLOOKUP(A:A,'Medical Examination'!A:A,'Medical Examination'!C:C)</f>
        <v>5.75</v>
      </c>
      <c r="G1116" s="33" t="str">
        <f>_xlfn.XLOOKUP(A:A,'Medical Examination'!A:A,'Medical Examination'!D:D)</f>
        <v>No</v>
      </c>
      <c r="H1116" s="33" t="str">
        <f>_xlfn.XLOOKUP(A:A,'Medical Examination'!A:A,'Medical Examination'!E:E)</f>
        <v>No</v>
      </c>
      <c r="I1116" s="33" t="str">
        <f>_xlfn.XLOOKUP(A:A,'Medical Examination'!A:A,'Medical Examination'!F:F)</f>
        <v>No</v>
      </c>
      <c r="J1116" s="33">
        <f>_xlfn.XLOOKUP(A:A,'Medical Examination'!A:A,'Medical Examination'!G:G)</f>
        <v>2</v>
      </c>
      <c r="K1116" s="33" t="str">
        <f>_xlfn.XLOOKUP(A:A,'Medical Examination'!A:A,'Medical Examination'!H:H)</f>
        <v>No</v>
      </c>
      <c r="L1116" s="32" t="str">
        <f>_xlfn.XLOOKUP(A:A,'Medical Examination'!A:A,'Medical Examination'!I:I)</f>
        <v>Obesity</v>
      </c>
      <c r="M1116" s="31" t="str">
        <f>_xlfn.XLOOKUP(A:A,'Medical Examination'!A:A,'Medical Examination'!J:J)</f>
        <v>Prediabetic</v>
      </c>
      <c r="N1116" s="34">
        <f>_xlfn.XLOOKUP(Healthcare!A:A,Table4_2[Customer ID],Table4_2[Date of Birth])</f>
        <v>26619</v>
      </c>
      <c r="O1116" s="35">
        <f>_xlfn.XLOOKUP(A:A,Table4_2[Customer ID],Table4_2[Charges])</f>
        <v>10118.42</v>
      </c>
      <c r="P1116" s="33" t="str">
        <f>_xlfn.XLOOKUP(A:A,Table4_2[Customer ID],Table4_2[Hospital tier])</f>
        <v>tier - 3</v>
      </c>
      <c r="Q1116" s="33" t="str">
        <f>_xlfn.XLOOKUP(A:A,'Hospital details'!A:A,'Hospital details'!F:F)</f>
        <v>tier - 3</v>
      </c>
      <c r="R1116" s="33" t="str">
        <f>_xlfn.XLOOKUP(Healthcare!A:A,'Hospital details'!A:A,'Hospital details'!G:G)</f>
        <v>R1011</v>
      </c>
      <c r="S1116" s="36">
        <f>_xlfn.XLOOKUP(A:A,'Hospital details'!A:A,'Hospital details'!H:H)</f>
        <v>50</v>
      </c>
      <c r="T1116" s="8"/>
    </row>
    <row r="1117" spans="1:20" ht="18" x14ac:dyDescent="0.35">
      <c r="A1117" s="37" t="s">
        <v>1121</v>
      </c>
      <c r="B1117" s="31" t="str" cm="1">
        <f t="array" ref="B1117">_xlfn.XLOOKUP(_xlfn.SINGLE(A:A),'Customer Name'!A:A,Table14_3[[#All],[Title]])</f>
        <v>Ms</v>
      </c>
      <c r="C1117" s="32" t="str" cm="1">
        <f t="array" ref="C1117">_xlfn.XLOOKUP(_xlfn.SINGLE(A:A),'Customer Name'!A:A,Table14_3[[#All],[First Name]])</f>
        <v>Melissa M</v>
      </c>
      <c r="D1117" s="32" t="str" cm="1">
        <f t="array" ref="D1117">_xlfn.XLOOKUP(_xlfn.SINGLE(A:A),'Customer Name'!A:A,Table14_3[[#All],[Last Name]])</f>
        <v>Chenard</v>
      </c>
      <c r="E1117" s="32">
        <f>_xlfn.XLOOKUP(A:A,'Medical Examination'!A:A,'Medical Examination'!B:B)</f>
        <v>33.914999999999999</v>
      </c>
      <c r="F1117" s="32">
        <f>_xlfn.XLOOKUP(A:A,'Medical Examination'!A:A,'Medical Examination'!C:C)</f>
        <v>6.66</v>
      </c>
      <c r="G1117" s="33" t="str">
        <f>_xlfn.XLOOKUP(A:A,'Medical Examination'!A:A,'Medical Examination'!D:D)</f>
        <v>yes</v>
      </c>
      <c r="H1117" s="33" t="str">
        <f>_xlfn.XLOOKUP(A:A,'Medical Examination'!A:A,'Medical Examination'!E:E)</f>
        <v>No</v>
      </c>
      <c r="I1117" s="33" t="str">
        <f>_xlfn.XLOOKUP(A:A,'Medical Examination'!A:A,'Medical Examination'!F:F)</f>
        <v>No</v>
      </c>
      <c r="J1117" s="33">
        <f>_xlfn.XLOOKUP(A:A,'Medical Examination'!A:A,'Medical Examination'!G:G)</f>
        <v>1</v>
      </c>
      <c r="K1117" s="33" t="str">
        <f>_xlfn.XLOOKUP(A:A,'Medical Examination'!A:A,'Medical Examination'!H:H)</f>
        <v>No</v>
      </c>
      <c r="L1117" s="32" t="str">
        <f>_xlfn.XLOOKUP(A:A,'Medical Examination'!A:A,'Medical Examination'!I:I)</f>
        <v>Obesity</v>
      </c>
      <c r="M1117" s="31" t="str">
        <f>_xlfn.XLOOKUP(A:A,'Medical Examination'!A:A,'Medical Examination'!J:J)</f>
        <v>Diabetic</v>
      </c>
      <c r="N1117" s="34">
        <f>_xlfn.XLOOKUP(Healthcare!A:A,Table4_2[Customer ID],Table4_2[Date of Birth])</f>
        <v>27577</v>
      </c>
      <c r="O1117" s="35">
        <f>_xlfn.XLOOKUP(A:A,Table4_2[Customer ID],Table4_2[Charges])</f>
        <v>10115.01</v>
      </c>
      <c r="P1117" s="33" t="str">
        <f>_xlfn.XLOOKUP(A:A,Table4_2[Customer ID],Table4_2[Hospital tier])</f>
        <v>tier - 3</v>
      </c>
      <c r="Q1117" s="33" t="str">
        <f>_xlfn.XLOOKUP(A:A,'Hospital details'!A:A,'Hospital details'!F:F)</f>
        <v>tier - 3</v>
      </c>
      <c r="R1117" s="33" t="str">
        <f>_xlfn.XLOOKUP(Healthcare!A:A,'Hospital details'!A:A,'Hospital details'!G:G)</f>
        <v>R1012</v>
      </c>
      <c r="S1117" s="36">
        <f>_xlfn.XLOOKUP(A:A,'Hospital details'!A:A,'Hospital details'!H:H)</f>
        <v>47</v>
      </c>
      <c r="T1117" s="8"/>
    </row>
    <row r="1118" spans="1:20" ht="18" x14ac:dyDescent="0.35">
      <c r="A1118" s="37" t="s">
        <v>1122</v>
      </c>
      <c r="B1118" s="31" t="str" cm="1">
        <f t="array" ref="B1118">_xlfn.XLOOKUP(_xlfn.SINGLE(A:A),'Customer Name'!A:A,Table14_3[[#All],[Title]])</f>
        <v>Ms</v>
      </c>
      <c r="C1118" s="32" t="str" cm="1">
        <f t="array" ref="C1118">_xlfn.XLOOKUP(_xlfn.SINGLE(A:A),'Customer Name'!A:A,Table14_3[[#All],[First Name]])</f>
        <v>Eleanor F</v>
      </c>
      <c r="D1118" s="32" t="str" cm="1">
        <f t="array" ref="D1118">_xlfn.XLOOKUP(_xlfn.SINGLE(A:A),'Customer Name'!A:A,Table14_3[[#All],[Last Name]])</f>
        <v>Williamson</v>
      </c>
      <c r="E1118" s="32">
        <f>_xlfn.XLOOKUP(A:A,'Medical Examination'!A:A,'Medical Examination'!B:B)</f>
        <v>23.54</v>
      </c>
      <c r="F1118" s="32">
        <f>_xlfn.XLOOKUP(A:A,'Medical Examination'!A:A,'Medical Examination'!C:C)</f>
        <v>5.0999999999999996</v>
      </c>
      <c r="G1118" s="33" t="str">
        <f>_xlfn.XLOOKUP(A:A,'Medical Examination'!A:A,'Medical Examination'!D:D)</f>
        <v>No</v>
      </c>
      <c r="H1118" s="33" t="str">
        <f>_xlfn.XLOOKUP(A:A,'Medical Examination'!A:A,'Medical Examination'!E:E)</f>
        <v>No</v>
      </c>
      <c r="I1118" s="33" t="str">
        <f>_xlfn.XLOOKUP(A:A,'Medical Examination'!A:A,'Medical Examination'!F:F)</f>
        <v>No</v>
      </c>
      <c r="J1118" s="33">
        <f>_xlfn.XLOOKUP(A:A,'Medical Examination'!A:A,'Medical Examination'!G:G)</f>
        <v>2</v>
      </c>
      <c r="K1118" s="33" t="str">
        <f>_xlfn.XLOOKUP(A:A,'Medical Examination'!A:A,'Medical Examination'!H:H)</f>
        <v>No</v>
      </c>
      <c r="L1118" s="32" t="str">
        <f>_xlfn.XLOOKUP(A:A,'Medical Examination'!A:A,'Medical Examination'!I:I)</f>
        <v>Normal Weight</v>
      </c>
      <c r="M1118" s="31" t="str">
        <f>_xlfn.XLOOKUP(A:A,'Medical Examination'!A:A,'Medical Examination'!J:J)</f>
        <v>Normal</v>
      </c>
      <c r="N1118" s="34">
        <f>_xlfn.XLOOKUP(Healthcare!A:A,Table4_2[Customer ID],Table4_2[Date of Birth])</f>
        <v>26519</v>
      </c>
      <c r="O1118" s="35">
        <f>_xlfn.XLOOKUP(A:A,Table4_2[Customer ID],Table4_2[Charges])</f>
        <v>10107.219999999999</v>
      </c>
      <c r="P1118" s="33" t="str">
        <f>_xlfn.XLOOKUP(A:A,Table4_2[Customer ID],Table4_2[Hospital tier])</f>
        <v>tier - 3</v>
      </c>
      <c r="Q1118" s="33" t="str">
        <f>_xlfn.XLOOKUP(A:A,'Hospital details'!A:A,'Hospital details'!F:F)</f>
        <v>tier - 1</v>
      </c>
      <c r="R1118" s="33" t="str">
        <f>_xlfn.XLOOKUP(Healthcare!A:A,'Hospital details'!A:A,'Hospital details'!G:G)</f>
        <v>R1013</v>
      </c>
      <c r="S1118" s="36">
        <f>_xlfn.XLOOKUP(A:A,'Hospital details'!A:A,'Hospital details'!H:H)</f>
        <v>50</v>
      </c>
      <c r="T1118" s="8"/>
    </row>
    <row r="1119" spans="1:20" ht="18" x14ac:dyDescent="0.35">
      <c r="A1119" s="37" t="s">
        <v>1123</v>
      </c>
      <c r="B1119" s="31" t="str" cm="1">
        <f t="array" ref="B1119">_xlfn.XLOOKUP(_xlfn.SINGLE(A:A),'Customer Name'!A:A,Table14_3[[#All],[Title]])</f>
        <v>Mr</v>
      </c>
      <c r="C1119" s="32" t="str" cm="1">
        <f t="array" ref="C1119">_xlfn.XLOOKUP(_xlfn.SINGLE(A:A),'Customer Name'!A:A,Table14_3[[#All],[First Name]])</f>
        <v>Elizabeth</v>
      </c>
      <c r="D1119" s="32" t="str" cm="1">
        <f t="array" ref="D1119">_xlfn.XLOOKUP(_xlfn.SINGLE(A:A),'Customer Name'!A:A,Table14_3[[#All],[Last Name]])</f>
        <v>Dollas</v>
      </c>
      <c r="E1119" s="32">
        <f>_xlfn.XLOOKUP(A:A,'Medical Examination'!A:A,'Medical Examination'!B:B)</f>
        <v>27.074999999999999</v>
      </c>
      <c r="F1119" s="32">
        <f>_xlfn.XLOOKUP(A:A,'Medical Examination'!A:A,'Medical Examination'!C:C)</f>
        <v>4.41</v>
      </c>
      <c r="G1119" s="33" t="str">
        <f>_xlfn.XLOOKUP(A:A,'Medical Examination'!A:A,'Medical Examination'!D:D)</f>
        <v>No</v>
      </c>
      <c r="H1119" s="33" t="str">
        <f>_xlfn.XLOOKUP(A:A,'Medical Examination'!A:A,'Medical Examination'!E:E)</f>
        <v>No</v>
      </c>
      <c r="I1119" s="33" t="str">
        <f>_xlfn.XLOOKUP(A:A,'Medical Examination'!A:A,'Medical Examination'!F:F)</f>
        <v>No</v>
      </c>
      <c r="J1119" s="33">
        <f>_xlfn.XLOOKUP(A:A,'Medical Examination'!A:A,'Medical Examination'!G:G)</f>
        <v>2</v>
      </c>
      <c r="K1119" s="33" t="str">
        <f>_xlfn.XLOOKUP(A:A,'Medical Examination'!A:A,'Medical Examination'!H:H)</f>
        <v>No</v>
      </c>
      <c r="L1119" s="32" t="str">
        <f>_xlfn.XLOOKUP(A:A,'Medical Examination'!A:A,'Medical Examination'!I:I)</f>
        <v>Overweight</v>
      </c>
      <c r="M1119" s="31" t="str">
        <f>_xlfn.XLOOKUP(A:A,'Medical Examination'!A:A,'Medical Examination'!J:J)</f>
        <v>Normal</v>
      </c>
      <c r="N1119" s="34">
        <f>_xlfn.XLOOKUP(Healthcare!A:A,Table4_2[Customer ID],Table4_2[Date of Birth])</f>
        <v>26591</v>
      </c>
      <c r="O1119" s="35">
        <f>_xlfn.XLOOKUP(A:A,Table4_2[Customer ID],Table4_2[Charges])</f>
        <v>10106.129999999999</v>
      </c>
      <c r="P1119" s="33" t="str">
        <f>_xlfn.XLOOKUP(A:A,Table4_2[Customer ID],Table4_2[Hospital tier])</f>
        <v>tier - 3</v>
      </c>
      <c r="Q1119" s="33" t="str">
        <f>_xlfn.XLOOKUP(A:A,'Hospital details'!A:A,'Hospital details'!F:F)</f>
        <v>tier - 1</v>
      </c>
      <c r="R1119" s="33" t="str">
        <f>_xlfn.XLOOKUP(Healthcare!A:A,'Hospital details'!A:A,'Hospital details'!G:G)</f>
        <v>R1024</v>
      </c>
      <c r="S1119" s="36">
        <f>_xlfn.XLOOKUP(A:A,'Hospital details'!A:A,'Hospital details'!H:H)</f>
        <v>50</v>
      </c>
      <c r="T1119" s="8"/>
    </row>
    <row r="1120" spans="1:20" ht="18" x14ac:dyDescent="0.35">
      <c r="A1120" s="37" t="s">
        <v>1124</v>
      </c>
      <c r="B1120" s="31" t="str" cm="1">
        <f t="array" ref="B1120">_xlfn.XLOOKUP(_xlfn.SINGLE(A:A),'Customer Name'!A:A,Table14_3[[#All],[Title]])</f>
        <v>Mr</v>
      </c>
      <c r="C1120" s="32" t="str" cm="1">
        <f t="array" ref="C1120">_xlfn.XLOOKUP(_xlfn.SINGLE(A:A),'Customer Name'!A:A,Table14_3[[#All],[First Name]])</f>
        <v>Kenneth</v>
      </c>
      <c r="D1120" s="32" t="str" cm="1">
        <f t="array" ref="D1120">_xlfn.XLOOKUP(_xlfn.SINGLE(A:A),'Customer Name'!A:A,Table14_3[[#All],[Last Name]])</f>
        <v>Sprague</v>
      </c>
      <c r="E1120" s="32">
        <f>_xlfn.XLOOKUP(A:A,'Medical Examination'!A:A,'Medical Examination'!B:B)</f>
        <v>25.8</v>
      </c>
      <c r="F1120" s="32">
        <f>_xlfn.XLOOKUP(A:A,'Medical Examination'!A:A,'Medical Examination'!C:C)</f>
        <v>5.52</v>
      </c>
      <c r="G1120" s="33" t="str">
        <f>_xlfn.XLOOKUP(A:A,'Medical Examination'!A:A,'Medical Examination'!D:D)</f>
        <v>yes</v>
      </c>
      <c r="H1120" s="33" t="str">
        <f>_xlfn.XLOOKUP(A:A,'Medical Examination'!A:A,'Medical Examination'!E:E)</f>
        <v>No</v>
      </c>
      <c r="I1120" s="33" t="str">
        <f>_xlfn.XLOOKUP(A:A,'Medical Examination'!A:A,'Medical Examination'!F:F)</f>
        <v>No</v>
      </c>
      <c r="J1120" s="33">
        <f>_xlfn.XLOOKUP(A:A,'Medical Examination'!A:A,'Medical Examination'!G:G)</f>
        <v>0</v>
      </c>
      <c r="K1120" s="33" t="str">
        <f>_xlfn.XLOOKUP(A:A,'Medical Examination'!A:A,'Medical Examination'!H:H)</f>
        <v>No</v>
      </c>
      <c r="L1120" s="32" t="str">
        <f>_xlfn.XLOOKUP(A:A,'Medical Examination'!A:A,'Medical Examination'!I:I)</f>
        <v>Overweight</v>
      </c>
      <c r="M1120" s="31" t="str">
        <f>_xlfn.XLOOKUP(A:A,'Medical Examination'!A:A,'Medical Examination'!J:J)</f>
        <v>Normal</v>
      </c>
      <c r="N1120" s="34">
        <f>_xlfn.XLOOKUP(Healthcare!A:A,Table4_2[Customer ID],Table4_2[Date of Birth])</f>
        <v>28113</v>
      </c>
      <c r="O1120" s="35">
        <f>_xlfn.XLOOKUP(A:A,Table4_2[Customer ID],Table4_2[Charges])</f>
        <v>10096.969999999999</v>
      </c>
      <c r="P1120" s="33" t="str">
        <f>_xlfn.XLOOKUP(A:A,Table4_2[Customer ID],Table4_2[Hospital tier])</f>
        <v>tier - 3</v>
      </c>
      <c r="Q1120" s="33" t="str">
        <f>_xlfn.XLOOKUP(A:A,'Hospital details'!A:A,'Hospital details'!F:F)</f>
        <v>tier - 2</v>
      </c>
      <c r="R1120" s="33" t="str">
        <f>_xlfn.XLOOKUP(Healthcare!A:A,'Hospital details'!A:A,'Hospital details'!G:G)</f>
        <v>R1011</v>
      </c>
      <c r="S1120" s="36">
        <f>_xlfn.XLOOKUP(A:A,'Hospital details'!A:A,'Hospital details'!H:H)</f>
        <v>46</v>
      </c>
      <c r="T1120" s="8"/>
    </row>
    <row r="1121" spans="1:20" ht="18" x14ac:dyDescent="0.35">
      <c r="A1121" s="37" t="s">
        <v>1125</v>
      </c>
      <c r="B1121" s="31" t="str" cm="1">
        <f t="array" ref="B1121">_xlfn.XLOOKUP(_xlfn.SINGLE(A:A),'Customer Name'!A:A,Table14_3[[#All],[Title]])</f>
        <v>Ms</v>
      </c>
      <c r="C1121" s="32" t="str" cm="1">
        <f t="array" ref="C1121">_xlfn.XLOOKUP(_xlfn.SINGLE(A:A),'Customer Name'!A:A,Table14_3[[#All],[First Name]])</f>
        <v>Robert G</v>
      </c>
      <c r="D1121" s="32" t="str" cm="1">
        <f t="array" ref="D1121">_xlfn.XLOOKUP(_xlfn.SINGLE(A:A),'Customer Name'!A:A,Table14_3[[#All],[Last Name]])</f>
        <v>Michell</v>
      </c>
      <c r="E1121" s="32">
        <f>_xlfn.XLOOKUP(A:A,'Medical Examination'!A:A,'Medical Examination'!B:B)</f>
        <v>36.1</v>
      </c>
      <c r="F1121" s="32">
        <f>_xlfn.XLOOKUP(A:A,'Medical Examination'!A:A,'Medical Examination'!C:C)</f>
        <v>4.62</v>
      </c>
      <c r="G1121" s="33" t="str">
        <f>_xlfn.XLOOKUP(A:A,'Medical Examination'!A:A,'Medical Examination'!D:D)</f>
        <v>yes</v>
      </c>
      <c r="H1121" s="33" t="str">
        <f>_xlfn.XLOOKUP(A:A,'Medical Examination'!A:A,'Medical Examination'!E:E)</f>
        <v>No</v>
      </c>
      <c r="I1121" s="33" t="str">
        <f>_xlfn.XLOOKUP(A:A,'Medical Examination'!A:A,'Medical Examination'!F:F)</f>
        <v>Yes</v>
      </c>
      <c r="J1121" s="33">
        <f>_xlfn.XLOOKUP(A:A,'Medical Examination'!A:A,'Medical Examination'!G:G)</f>
        <v>1</v>
      </c>
      <c r="K1121" s="33" t="str">
        <f>_xlfn.XLOOKUP(A:A,'Medical Examination'!A:A,'Medical Examination'!H:H)</f>
        <v>No</v>
      </c>
      <c r="L1121" s="32" t="str">
        <f>_xlfn.XLOOKUP(A:A,'Medical Examination'!A:A,'Medical Examination'!I:I)</f>
        <v>Obesity</v>
      </c>
      <c r="M1121" s="31" t="str">
        <f>_xlfn.XLOOKUP(A:A,'Medical Examination'!A:A,'Medical Examination'!J:J)</f>
        <v>Normal</v>
      </c>
      <c r="N1121" s="34">
        <f>_xlfn.XLOOKUP(Healthcare!A:A,Table4_2[Customer ID],Table4_2[Date of Birth])</f>
        <v>25387</v>
      </c>
      <c r="O1121" s="35">
        <f>_xlfn.XLOOKUP(A:A,Table4_2[Customer ID],Table4_2[Charges])</f>
        <v>10085.85</v>
      </c>
      <c r="P1121" s="33" t="str">
        <f>_xlfn.XLOOKUP(A:A,Table4_2[Customer ID],Table4_2[Hospital tier])</f>
        <v>tier - 3</v>
      </c>
      <c r="Q1121" s="33" t="str">
        <f>_xlfn.XLOOKUP(A:A,'Hospital details'!A:A,'Hospital details'!F:F)</f>
        <v>tier - 3</v>
      </c>
      <c r="R1121" s="33" t="str">
        <f>_xlfn.XLOOKUP(Healthcare!A:A,'Hospital details'!A:A,'Hospital details'!G:G)</f>
        <v>R1011</v>
      </c>
      <c r="S1121" s="36">
        <f>_xlfn.XLOOKUP(A:A,'Hospital details'!A:A,'Hospital details'!H:H)</f>
        <v>53</v>
      </c>
      <c r="T1121" s="8"/>
    </row>
    <row r="1122" spans="1:20" ht="18" x14ac:dyDescent="0.35">
      <c r="A1122" s="37" t="s">
        <v>1126</v>
      </c>
      <c r="B1122" s="31" t="str" cm="1">
        <f t="array" ref="B1122">_xlfn.XLOOKUP(_xlfn.SINGLE(A:A),'Customer Name'!A:A,Table14_3[[#All],[Title]])</f>
        <v>Mr</v>
      </c>
      <c r="C1122" s="32" t="str" cm="1">
        <f t="array" ref="C1122">_xlfn.XLOOKUP(_xlfn.SINGLE(A:A),'Customer Name'!A:A,Table14_3[[#All],[First Name]])</f>
        <v>Thomas C</v>
      </c>
      <c r="D1122" s="32" t="str" cm="1">
        <f t="array" ref="D1122">_xlfn.XLOOKUP(_xlfn.SINGLE(A:A),'Customer Name'!A:A,Table14_3[[#All],[Last Name]])</f>
        <v>Datwyler</v>
      </c>
      <c r="E1122" s="32">
        <f>_xlfn.XLOOKUP(A:A,'Medical Examination'!A:A,'Medical Examination'!B:B)</f>
        <v>30.495000000000001</v>
      </c>
      <c r="F1122" s="32">
        <f>_xlfn.XLOOKUP(A:A,'Medical Examination'!A:A,'Medical Examination'!C:C)</f>
        <v>5.74</v>
      </c>
      <c r="G1122" s="33" t="str">
        <f>_xlfn.XLOOKUP(A:A,'Medical Examination'!A:A,'Medical Examination'!D:D)</f>
        <v>yes</v>
      </c>
      <c r="H1122" s="33" t="str">
        <f>_xlfn.XLOOKUP(A:A,'Medical Examination'!A:A,'Medical Examination'!E:E)</f>
        <v>No</v>
      </c>
      <c r="I1122" s="33" t="str">
        <f>_xlfn.XLOOKUP(A:A,'Medical Examination'!A:A,'Medical Examination'!F:F)</f>
        <v>Yes</v>
      </c>
      <c r="J1122" s="33">
        <f>_xlfn.XLOOKUP(A:A,'Medical Examination'!A:A,'Medical Examination'!G:G)</f>
        <v>1</v>
      </c>
      <c r="K1122" s="33" t="str">
        <f>_xlfn.XLOOKUP(A:A,'Medical Examination'!A:A,'Medical Examination'!H:H)</f>
        <v>No</v>
      </c>
      <c r="L1122" s="32" t="str">
        <f>_xlfn.XLOOKUP(A:A,'Medical Examination'!A:A,'Medical Examination'!I:I)</f>
        <v>Obesity</v>
      </c>
      <c r="M1122" s="31" t="str">
        <f>_xlfn.XLOOKUP(A:A,'Medical Examination'!A:A,'Medical Examination'!J:J)</f>
        <v>Prediabetic</v>
      </c>
      <c r="N1122" s="34">
        <f>_xlfn.XLOOKUP(Healthcare!A:A,Table4_2[Customer ID],Table4_2[Date of Birth])</f>
        <v>25503</v>
      </c>
      <c r="O1122" s="35">
        <f>_xlfn.XLOOKUP(A:A,Table4_2[Customer ID],Table4_2[Charges])</f>
        <v>10072.06</v>
      </c>
      <c r="P1122" s="33" t="str">
        <f>_xlfn.XLOOKUP(A:A,Table4_2[Customer ID],Table4_2[Hospital tier])</f>
        <v>tier - 3</v>
      </c>
      <c r="Q1122" s="33" t="str">
        <f>_xlfn.XLOOKUP(A:A,'Hospital details'!A:A,'Hospital details'!F:F)</f>
        <v>tier - 1</v>
      </c>
      <c r="R1122" s="33" t="str">
        <f>_xlfn.XLOOKUP(Healthcare!A:A,'Hospital details'!A:A,'Hospital details'!G:G)</f>
        <v>R1017</v>
      </c>
      <c r="S1122" s="36">
        <f>_xlfn.XLOOKUP(A:A,'Hospital details'!A:A,'Hospital details'!H:H)</f>
        <v>53</v>
      </c>
      <c r="T1122" s="8"/>
    </row>
    <row r="1123" spans="1:20" ht="18" x14ac:dyDescent="0.35">
      <c r="A1123" s="37" t="s">
        <v>1127</v>
      </c>
      <c r="B1123" s="31" t="str" cm="1">
        <f t="array" ref="B1123">_xlfn.XLOOKUP(_xlfn.SINGLE(A:A),'Customer Name'!A:A,Table14_3[[#All],[Title]])</f>
        <v>Mr</v>
      </c>
      <c r="C1123" s="32" t="str" cm="1">
        <f t="array" ref="C1123">_xlfn.XLOOKUP(_xlfn.SINGLE(A:A),'Customer Name'!A:A,Table14_3[[#All],[First Name]])</f>
        <v>Matthew J</v>
      </c>
      <c r="D1123" s="32" t="str" cm="1">
        <f t="array" ref="D1123">_xlfn.XLOOKUP(_xlfn.SINGLE(A:A),'Customer Name'!A:A,Table14_3[[#All],[Last Name]])</f>
        <v>Mead</v>
      </c>
      <c r="E1123" s="32">
        <f>_xlfn.XLOOKUP(A:A,'Medical Examination'!A:A,'Medical Examination'!B:B)</f>
        <v>21.4</v>
      </c>
      <c r="F1123" s="32">
        <f>_xlfn.XLOOKUP(A:A,'Medical Examination'!A:A,'Medical Examination'!C:C)</f>
        <v>6.3</v>
      </c>
      <c r="G1123" s="33" t="str">
        <f>_xlfn.XLOOKUP(A:A,'Medical Examination'!A:A,'Medical Examination'!D:D)</f>
        <v>yes</v>
      </c>
      <c r="H1123" s="33" t="str">
        <f>_xlfn.XLOOKUP(A:A,'Medical Examination'!A:A,'Medical Examination'!E:E)</f>
        <v>No</v>
      </c>
      <c r="I1123" s="33" t="str">
        <f>_xlfn.XLOOKUP(A:A,'Medical Examination'!A:A,'Medical Examination'!F:F)</f>
        <v>Yes</v>
      </c>
      <c r="J1123" s="33">
        <f>_xlfn.XLOOKUP(A:A,'Medical Examination'!A:A,'Medical Examination'!G:G)</f>
        <v>1</v>
      </c>
      <c r="K1123" s="33" t="str">
        <f>_xlfn.XLOOKUP(A:A,'Medical Examination'!A:A,'Medical Examination'!H:H)</f>
        <v>No</v>
      </c>
      <c r="L1123" s="32" t="str">
        <f>_xlfn.XLOOKUP(A:A,'Medical Examination'!A:A,'Medical Examination'!I:I)</f>
        <v>Normal Weight</v>
      </c>
      <c r="M1123" s="31" t="str">
        <f>_xlfn.XLOOKUP(A:A,'Medical Examination'!A:A,'Medical Examination'!J:J)</f>
        <v>Prediabetic</v>
      </c>
      <c r="N1123" s="34">
        <f>_xlfn.XLOOKUP(Healthcare!A:A,Table4_2[Customer ID],Table4_2[Date of Birth])</f>
        <v>25437</v>
      </c>
      <c r="O1123" s="35">
        <f>_xlfn.XLOOKUP(A:A,Table4_2[Customer ID],Table4_2[Charges])</f>
        <v>10065.41</v>
      </c>
      <c r="P1123" s="33" t="str">
        <f>_xlfn.XLOOKUP(A:A,Table4_2[Customer ID],Table4_2[Hospital tier])</f>
        <v>tier - 3</v>
      </c>
      <c r="Q1123" s="33" t="str">
        <f>_xlfn.XLOOKUP(A:A,'Hospital details'!A:A,'Hospital details'!F:F)</f>
        <v>tier - 2</v>
      </c>
      <c r="R1123" s="33" t="str">
        <f>_xlfn.XLOOKUP(Healthcare!A:A,'Hospital details'!A:A,'Hospital details'!G:G)</f>
        <v>R1011</v>
      </c>
      <c r="S1123" s="36">
        <f>_xlfn.XLOOKUP(A:A,'Hospital details'!A:A,'Hospital details'!H:H)</f>
        <v>53</v>
      </c>
      <c r="T1123" s="8"/>
    </row>
    <row r="1124" spans="1:20" ht="18" x14ac:dyDescent="0.35">
      <c r="A1124" s="37" t="s">
        <v>1128</v>
      </c>
      <c r="B1124" s="31" t="str" cm="1">
        <f t="array" ref="B1124">_xlfn.XLOOKUP(_xlfn.SINGLE(A:A),'Customer Name'!A:A,Table14_3[[#All],[Title]])</f>
        <v>Ms</v>
      </c>
      <c r="C1124" s="32" t="str" cm="1">
        <f t="array" ref="C1124">_xlfn.XLOOKUP(_xlfn.SINGLE(A:A),'Customer Name'!A:A,Table14_3[[#All],[First Name]])</f>
        <v>Mallory D</v>
      </c>
      <c r="D1124" s="32" t="str" cm="1">
        <f t="array" ref="D1124">_xlfn.XLOOKUP(_xlfn.SINGLE(A:A),'Customer Name'!A:A,Table14_3[[#All],[Last Name]])</f>
        <v>Kennedy</v>
      </c>
      <c r="E1124" s="32">
        <f>_xlfn.XLOOKUP(A:A,'Medical Examination'!A:A,'Medical Examination'!B:B)</f>
        <v>32.299999999999997</v>
      </c>
      <c r="F1124" s="32">
        <f>_xlfn.XLOOKUP(A:A,'Medical Examination'!A:A,'Medical Examination'!C:C)</f>
        <v>10.27</v>
      </c>
      <c r="G1124" s="33" t="str">
        <f>_xlfn.XLOOKUP(A:A,'Medical Examination'!A:A,'Medical Examination'!D:D)</f>
        <v>No</v>
      </c>
      <c r="H1124" s="33" t="str">
        <f>_xlfn.XLOOKUP(A:A,'Medical Examination'!A:A,'Medical Examination'!E:E)</f>
        <v>No</v>
      </c>
      <c r="I1124" s="33" t="str">
        <f>_xlfn.XLOOKUP(A:A,'Medical Examination'!A:A,'Medical Examination'!F:F)</f>
        <v>No</v>
      </c>
      <c r="J1124" s="33">
        <f>_xlfn.XLOOKUP(A:A,'Medical Examination'!A:A,'Medical Examination'!G:G)</f>
        <v>0</v>
      </c>
      <c r="K1124" s="33" t="str">
        <f>_xlfn.XLOOKUP(A:A,'Medical Examination'!A:A,'Medical Examination'!H:H)</f>
        <v>No</v>
      </c>
      <c r="L1124" s="32" t="str">
        <f>_xlfn.XLOOKUP(A:A,'Medical Examination'!A:A,'Medical Examination'!I:I)</f>
        <v>Obesity</v>
      </c>
      <c r="M1124" s="31" t="str">
        <f>_xlfn.XLOOKUP(A:A,'Medical Examination'!A:A,'Medical Examination'!J:J)</f>
        <v>Diabetic</v>
      </c>
      <c r="N1124" s="34">
        <f>_xlfn.XLOOKUP(Healthcare!A:A,Table4_2[Customer ID],Table4_2[Date of Birth])</f>
        <v>27271</v>
      </c>
      <c r="O1124" s="35">
        <f>_xlfn.XLOOKUP(A:A,Table4_2[Customer ID],Table4_2[Charges])</f>
        <v>10043.25</v>
      </c>
      <c r="P1124" s="33" t="str">
        <f>_xlfn.XLOOKUP(A:A,Table4_2[Customer ID],Table4_2[Hospital tier])</f>
        <v>tier - 3</v>
      </c>
      <c r="Q1124" s="33" t="str">
        <f>_xlfn.XLOOKUP(A:A,'Hospital details'!A:A,'Hospital details'!F:F)</f>
        <v>tier - 2</v>
      </c>
      <c r="R1124" s="33" t="str">
        <f>_xlfn.XLOOKUP(Healthcare!A:A,'Hospital details'!A:A,'Hospital details'!G:G)</f>
        <v>R1024</v>
      </c>
      <c r="S1124" s="36">
        <f>_xlfn.XLOOKUP(A:A,'Hospital details'!A:A,'Hospital details'!H:H)</f>
        <v>48</v>
      </c>
      <c r="T1124" s="8"/>
    </row>
    <row r="1125" spans="1:20" ht="18" x14ac:dyDescent="0.35">
      <c r="A1125" s="37" t="s">
        <v>1129</v>
      </c>
      <c r="B1125" s="31" t="str" cm="1">
        <f t="array" ref="B1125">_xlfn.XLOOKUP(_xlfn.SINGLE(A:A),'Customer Name'!A:A,Table14_3[[#All],[Title]])</f>
        <v>Mr</v>
      </c>
      <c r="C1125" s="32" t="str" cm="1">
        <f t="array" ref="C1125">_xlfn.XLOOKUP(_xlfn.SINGLE(A:A),'Customer Name'!A:A,Table14_3[[#All],[First Name]])</f>
        <v>Christopher D</v>
      </c>
      <c r="D1125" s="32" t="str" cm="1">
        <f t="array" ref="D1125">_xlfn.XLOOKUP(_xlfn.SINGLE(A:A),'Customer Name'!A:A,Table14_3[[#All],[Last Name]])</f>
        <v>Czech</v>
      </c>
      <c r="E1125" s="32">
        <f>_xlfn.XLOOKUP(A:A,'Medical Examination'!A:A,'Medical Examination'!B:B)</f>
        <v>29.78</v>
      </c>
      <c r="F1125" s="32">
        <f>_xlfn.XLOOKUP(A:A,'Medical Examination'!A:A,'Medical Examination'!C:C)</f>
        <v>5.85</v>
      </c>
      <c r="G1125" s="33" t="str">
        <f>_xlfn.XLOOKUP(A:A,'Medical Examination'!A:A,'Medical Examination'!D:D)</f>
        <v>No</v>
      </c>
      <c r="H1125" s="33" t="str">
        <f>_xlfn.XLOOKUP(A:A,'Medical Examination'!A:A,'Medical Examination'!E:E)</f>
        <v>No</v>
      </c>
      <c r="I1125" s="33" t="str">
        <f>_xlfn.XLOOKUP(A:A,'Medical Examination'!A:A,'Medical Examination'!F:F)</f>
        <v>Yes</v>
      </c>
      <c r="J1125" s="33">
        <f>_xlfn.XLOOKUP(A:A,'Medical Examination'!A:A,'Medical Examination'!G:G)</f>
        <v>1</v>
      </c>
      <c r="K1125" s="33" t="str">
        <f>_xlfn.XLOOKUP(A:A,'Medical Examination'!A:A,'Medical Examination'!H:H)</f>
        <v>No</v>
      </c>
      <c r="L1125" s="32" t="str">
        <f>_xlfn.XLOOKUP(A:A,'Medical Examination'!A:A,'Medical Examination'!I:I)</f>
        <v>Overweight</v>
      </c>
      <c r="M1125" s="31" t="str">
        <f>_xlfn.XLOOKUP(A:A,'Medical Examination'!A:A,'Medical Examination'!J:J)</f>
        <v>Prediabetic</v>
      </c>
      <c r="N1125" s="34">
        <f>_xlfn.XLOOKUP(Healthcare!A:A,Table4_2[Customer ID],Table4_2[Date of Birth])</f>
        <v>29217</v>
      </c>
      <c r="O1125" s="35">
        <f>_xlfn.XLOOKUP(A:A,Table4_2[Customer ID],Table4_2[Charges])</f>
        <v>10027.15</v>
      </c>
      <c r="P1125" s="33" t="str">
        <f>_xlfn.XLOOKUP(A:A,Table4_2[Customer ID],Table4_2[Hospital tier])</f>
        <v>tier - 3</v>
      </c>
      <c r="Q1125" s="33" t="str">
        <f>_xlfn.XLOOKUP(A:A,'Hospital details'!A:A,'Hospital details'!F:F)</f>
        <v>tier - 1</v>
      </c>
      <c r="R1125" s="33" t="str">
        <f>_xlfn.XLOOKUP(Healthcare!A:A,'Hospital details'!A:A,'Hospital details'!G:G)</f>
        <v>R1021</v>
      </c>
      <c r="S1125" s="36">
        <f>_xlfn.XLOOKUP(A:A,'Hospital details'!A:A,'Hospital details'!H:H)</f>
        <v>43</v>
      </c>
      <c r="T1125" s="8"/>
    </row>
    <row r="1126" spans="1:20" ht="18" x14ac:dyDescent="0.35">
      <c r="A1126" s="37" t="s">
        <v>1130</v>
      </c>
      <c r="B1126" s="31" t="str" cm="1">
        <f t="array" ref="B1126">_xlfn.XLOOKUP(_xlfn.SINGLE(A:A),'Customer Name'!A:A,Table14_3[[#All],[Title]])</f>
        <v>Mr</v>
      </c>
      <c r="C1126" s="32" t="str" cm="1">
        <f t="array" ref="C1126">_xlfn.XLOOKUP(_xlfn.SINGLE(A:A),'Customer Name'!A:A,Table14_3[[#All],[First Name]])</f>
        <v>Jamie</v>
      </c>
      <c r="D1126" s="32" t="str" cm="1">
        <f t="array" ref="D1126">_xlfn.XLOOKUP(_xlfn.SINGLE(A:A),'Customer Name'!A:A,Table14_3[[#All],[Last Name]])</f>
        <v>O'Brien</v>
      </c>
      <c r="E1126" s="32">
        <f>_xlfn.XLOOKUP(A:A,'Medical Examination'!A:A,'Medical Examination'!B:B)</f>
        <v>34.76</v>
      </c>
      <c r="F1126" s="32">
        <f>_xlfn.XLOOKUP(A:A,'Medical Examination'!A:A,'Medical Examination'!C:C)</f>
        <v>5.92</v>
      </c>
      <c r="G1126" s="33" t="str">
        <f>_xlfn.XLOOKUP(A:A,'Medical Examination'!A:A,'Medical Examination'!D:D)</f>
        <v>yes</v>
      </c>
      <c r="H1126" s="33" t="str">
        <f>_xlfn.XLOOKUP(A:A,'Medical Examination'!A:A,'Medical Examination'!E:E)</f>
        <v>No</v>
      </c>
      <c r="I1126" s="33" t="str">
        <f>_xlfn.XLOOKUP(A:A,'Medical Examination'!A:A,'Medical Examination'!F:F)</f>
        <v>No</v>
      </c>
      <c r="J1126" s="33">
        <f>_xlfn.XLOOKUP(A:A,'Medical Examination'!A:A,'Medical Examination'!G:G)</f>
        <v>1</v>
      </c>
      <c r="K1126" s="33" t="str">
        <f>_xlfn.XLOOKUP(A:A,'Medical Examination'!A:A,'Medical Examination'!H:H)</f>
        <v>No</v>
      </c>
      <c r="L1126" s="32" t="str">
        <f>_xlfn.XLOOKUP(A:A,'Medical Examination'!A:A,'Medical Examination'!I:I)</f>
        <v>Obesity</v>
      </c>
      <c r="M1126" s="31" t="str">
        <f>_xlfn.XLOOKUP(A:A,'Medical Examination'!A:A,'Medical Examination'!J:J)</f>
        <v>Prediabetic</v>
      </c>
      <c r="N1126" s="34">
        <f>_xlfn.XLOOKUP(Healthcare!A:A,Table4_2[Customer ID],Table4_2[Date of Birth])</f>
        <v>32327</v>
      </c>
      <c r="O1126" s="35">
        <f>_xlfn.XLOOKUP(A:A,Table4_2[Customer ID],Table4_2[Charges])</f>
        <v>10011.44</v>
      </c>
      <c r="P1126" s="33" t="str">
        <f>_xlfn.XLOOKUP(A:A,Table4_2[Customer ID],Table4_2[Hospital tier])</f>
        <v>tier - 3</v>
      </c>
      <c r="Q1126" s="33" t="str">
        <f>_xlfn.XLOOKUP(A:A,'Hospital details'!A:A,'Hospital details'!F:F)</f>
        <v>tier - 3</v>
      </c>
      <c r="R1126" s="33" t="str">
        <f>_xlfn.XLOOKUP(Healthcare!A:A,'Hospital details'!A:A,'Hospital details'!G:G)</f>
        <v>R1026</v>
      </c>
      <c r="S1126" s="36">
        <f>_xlfn.XLOOKUP(A:A,'Hospital details'!A:A,'Hospital details'!H:H)</f>
        <v>34</v>
      </c>
      <c r="T1126" s="8"/>
    </row>
    <row r="1127" spans="1:20" ht="18" x14ac:dyDescent="0.35">
      <c r="A1127" s="37" t="s">
        <v>1131</v>
      </c>
      <c r="B1127" s="31" t="str" cm="1">
        <f t="array" ref="B1127">_xlfn.XLOOKUP(_xlfn.SINGLE(A:A),'Customer Name'!A:A,Table14_3[[#All],[Title]])</f>
        <v>Ms</v>
      </c>
      <c r="C1127" s="32" t="str" cm="1">
        <f t="array" ref="C1127">_xlfn.XLOOKUP(_xlfn.SINGLE(A:A),'Customer Name'!A:A,Table14_3[[#All],[First Name]])</f>
        <v>Ariell</v>
      </c>
      <c r="D1127" s="32" t="str" cm="1">
        <f t="array" ref="D1127">_xlfn.XLOOKUP(_xlfn.SINGLE(A:A),'Customer Name'!A:A,Table14_3[[#All],[Last Name]])</f>
        <v>Bachman</v>
      </c>
      <c r="E1127" s="32">
        <f>_xlfn.XLOOKUP(A:A,'Medical Examination'!A:A,'Medical Examination'!B:B)</f>
        <v>18.335000000000001</v>
      </c>
      <c r="F1127" s="32">
        <f>_xlfn.XLOOKUP(A:A,'Medical Examination'!A:A,'Medical Examination'!C:C)</f>
        <v>10.01</v>
      </c>
      <c r="G1127" s="33" t="str">
        <f>_xlfn.XLOOKUP(A:A,'Medical Examination'!A:A,'Medical Examination'!D:D)</f>
        <v>yes</v>
      </c>
      <c r="H1127" s="33" t="str">
        <f>_xlfn.XLOOKUP(A:A,'Medical Examination'!A:A,'Medical Examination'!E:E)</f>
        <v>No</v>
      </c>
      <c r="I1127" s="33" t="str">
        <f>_xlfn.XLOOKUP(A:A,'Medical Examination'!A:A,'Medical Examination'!F:F)</f>
        <v>No</v>
      </c>
      <c r="J1127" s="33">
        <f>_xlfn.XLOOKUP(A:A,'Medical Examination'!A:A,'Medical Examination'!G:G)</f>
        <v>2</v>
      </c>
      <c r="K1127" s="33" t="str">
        <f>_xlfn.XLOOKUP(A:A,'Medical Examination'!A:A,'Medical Examination'!H:H)</f>
        <v>No</v>
      </c>
      <c r="L1127" s="32" t="str">
        <f>_xlfn.XLOOKUP(A:A,'Medical Examination'!A:A,'Medical Examination'!I:I)</f>
        <v>Under  Weight</v>
      </c>
      <c r="M1127" s="31" t="str">
        <f>_xlfn.XLOOKUP(A:A,'Medical Examination'!A:A,'Medical Examination'!J:J)</f>
        <v>Diabetic</v>
      </c>
      <c r="N1127" s="34">
        <f>_xlfn.XLOOKUP(Healthcare!A:A,Table4_2[Customer ID],Table4_2[Date of Birth])</f>
        <v>25791</v>
      </c>
      <c r="O1127" s="35">
        <f>_xlfn.XLOOKUP(A:A,Table4_2[Customer ID],Table4_2[Charges])</f>
        <v>9991.0400000000009</v>
      </c>
      <c r="P1127" s="33" t="str">
        <f>_xlfn.XLOOKUP(A:A,Table4_2[Customer ID],Table4_2[Hospital tier])</f>
        <v>tier - 2</v>
      </c>
      <c r="Q1127" s="33" t="str">
        <f>_xlfn.XLOOKUP(A:A,'Hospital details'!A:A,'Hospital details'!F:F)</f>
        <v>tier - 3</v>
      </c>
      <c r="R1127" s="33" t="str">
        <f>_xlfn.XLOOKUP(Healthcare!A:A,'Hospital details'!A:A,'Hospital details'!G:G)</f>
        <v>R1012</v>
      </c>
      <c r="S1127" s="36">
        <f>_xlfn.XLOOKUP(A:A,'Hospital details'!A:A,'Hospital details'!H:H)</f>
        <v>52</v>
      </c>
      <c r="T1127" s="8"/>
    </row>
    <row r="1128" spans="1:20" ht="18" x14ac:dyDescent="0.35">
      <c r="A1128" s="37" t="s">
        <v>1132</v>
      </c>
      <c r="B1128" s="31" t="str" cm="1">
        <f t="array" ref="B1128">_xlfn.XLOOKUP(_xlfn.SINGLE(A:A),'Customer Name'!A:A,Table14_3[[#All],[Title]])</f>
        <v>Mr</v>
      </c>
      <c r="C1128" s="32" t="str" cm="1">
        <f t="array" ref="C1128">_xlfn.XLOOKUP(_xlfn.SINGLE(A:A),'Customer Name'!A:A,Table14_3[[#All],[First Name]])</f>
        <v>Christopher</v>
      </c>
      <c r="D1128" s="32" t="str" cm="1">
        <f t="array" ref="D1128">_xlfn.XLOOKUP(_xlfn.SINGLE(A:A),'Customer Name'!A:A,Table14_3[[#All],[Last Name]])</f>
        <v>Bednar</v>
      </c>
      <c r="E1128" s="32">
        <f>_xlfn.XLOOKUP(A:A,'Medical Examination'!A:A,'Medical Examination'!B:B)</f>
        <v>32.299999999999997</v>
      </c>
      <c r="F1128" s="32">
        <f>_xlfn.XLOOKUP(A:A,'Medical Examination'!A:A,'Medical Examination'!C:C)</f>
        <v>9.59</v>
      </c>
      <c r="G1128" s="33" t="str">
        <f>_xlfn.XLOOKUP(A:A,'Medical Examination'!A:A,'Medical Examination'!D:D)</f>
        <v>No</v>
      </c>
      <c r="H1128" s="33" t="str">
        <f>_xlfn.XLOOKUP(A:A,'Medical Examination'!A:A,'Medical Examination'!E:E)</f>
        <v>No</v>
      </c>
      <c r="I1128" s="33" t="str">
        <f>_xlfn.XLOOKUP(A:A,'Medical Examination'!A:A,'Medical Examination'!F:F)</f>
        <v>No</v>
      </c>
      <c r="J1128" s="33">
        <f>_xlfn.XLOOKUP(A:A,'Medical Examination'!A:A,'Medical Examination'!G:G)</f>
        <v>0</v>
      </c>
      <c r="K1128" s="33" t="str">
        <f>_xlfn.XLOOKUP(A:A,'Medical Examination'!A:A,'Medical Examination'!H:H)</f>
        <v>No</v>
      </c>
      <c r="L1128" s="32" t="str">
        <f>_xlfn.XLOOKUP(A:A,'Medical Examination'!A:A,'Medical Examination'!I:I)</f>
        <v>Obesity</v>
      </c>
      <c r="M1128" s="31" t="str">
        <f>_xlfn.XLOOKUP(A:A,'Medical Examination'!A:A,'Medical Examination'!J:J)</f>
        <v>Diabetic</v>
      </c>
      <c r="N1128" s="34">
        <f>_xlfn.XLOOKUP(Healthcare!A:A,Table4_2[Customer ID],Table4_2[Date of Birth])</f>
        <v>26212</v>
      </c>
      <c r="O1128" s="35">
        <f>_xlfn.XLOOKUP(A:A,Table4_2[Customer ID],Table4_2[Charges])</f>
        <v>9964.06</v>
      </c>
      <c r="P1128" s="33" t="str">
        <f>_xlfn.XLOOKUP(A:A,Table4_2[Customer ID],Table4_2[Hospital tier])</f>
        <v>tier - 2</v>
      </c>
      <c r="Q1128" s="33" t="str">
        <f>_xlfn.XLOOKUP(A:A,'Hospital details'!A:A,'Hospital details'!F:F)</f>
        <v>tier - 2</v>
      </c>
      <c r="R1128" s="33" t="str">
        <f>_xlfn.XLOOKUP(Healthcare!A:A,'Hospital details'!A:A,'Hospital details'!G:G)</f>
        <v>R1019</v>
      </c>
      <c r="S1128" s="36">
        <f>_xlfn.XLOOKUP(A:A,'Hospital details'!A:A,'Hospital details'!H:H)</f>
        <v>51</v>
      </c>
      <c r="T1128" s="8"/>
    </row>
    <row r="1129" spans="1:20" ht="18" x14ac:dyDescent="0.35">
      <c r="A1129" s="37" t="s">
        <v>1133</v>
      </c>
      <c r="B1129" s="31" t="str" cm="1">
        <f t="array" ref="B1129">_xlfn.XLOOKUP(_xlfn.SINGLE(A:A),'Customer Name'!A:A,Table14_3[[#All],[Title]])</f>
        <v>Mr</v>
      </c>
      <c r="C1129" s="32" t="str" cm="1">
        <f t="array" ref="C1129">_xlfn.XLOOKUP(_xlfn.SINGLE(A:A),'Customer Name'!A:A,Table14_3[[#All],[First Name]])</f>
        <v>Ryan</v>
      </c>
      <c r="D1129" s="32" t="str" cm="1">
        <f t="array" ref="D1129">_xlfn.XLOOKUP(_xlfn.SINGLE(A:A),'Customer Name'!A:A,Table14_3[[#All],[Last Name]])</f>
        <v>Daye</v>
      </c>
      <c r="E1129" s="32">
        <f>_xlfn.XLOOKUP(A:A,'Medical Examination'!A:A,'Medical Examination'!B:B)</f>
        <v>27.74</v>
      </c>
      <c r="F1129" s="32">
        <f>_xlfn.XLOOKUP(A:A,'Medical Examination'!A:A,'Medical Examination'!C:C)</f>
        <v>10.37</v>
      </c>
      <c r="G1129" s="33" t="str">
        <f>_xlfn.XLOOKUP(A:A,'Medical Examination'!A:A,'Medical Examination'!D:D)</f>
        <v>No</v>
      </c>
      <c r="H1129" s="33" t="str">
        <f>_xlfn.XLOOKUP(A:A,'Medical Examination'!A:A,'Medical Examination'!E:E)</f>
        <v>No</v>
      </c>
      <c r="I1129" s="33" t="str">
        <f>_xlfn.XLOOKUP(A:A,'Medical Examination'!A:A,'Medical Examination'!F:F)</f>
        <v>No</v>
      </c>
      <c r="J1129" s="33">
        <f>_xlfn.XLOOKUP(A:A,'Medical Examination'!A:A,'Medical Examination'!G:G)</f>
        <v>0</v>
      </c>
      <c r="K1129" s="33" t="str">
        <f>_xlfn.XLOOKUP(A:A,'Medical Examination'!A:A,'Medical Examination'!H:H)</f>
        <v>No</v>
      </c>
      <c r="L1129" s="32" t="str">
        <f>_xlfn.XLOOKUP(A:A,'Medical Examination'!A:A,'Medical Examination'!I:I)</f>
        <v>Overweight</v>
      </c>
      <c r="M1129" s="31" t="str">
        <f>_xlfn.XLOOKUP(A:A,'Medical Examination'!A:A,'Medical Examination'!J:J)</f>
        <v>Diabetic</v>
      </c>
      <c r="N1129" s="34">
        <f>_xlfn.XLOOKUP(Healthcare!A:A,Table4_2[Customer ID],Table4_2[Date of Birth])</f>
        <v>26293</v>
      </c>
      <c r="O1129" s="35">
        <f>_xlfn.XLOOKUP(A:A,Table4_2[Customer ID],Table4_2[Charges])</f>
        <v>9957.7199999999993</v>
      </c>
      <c r="P1129" s="33" t="str">
        <f>_xlfn.XLOOKUP(A:A,Table4_2[Customer ID],Table4_2[Hospital tier])</f>
        <v>tier - 2</v>
      </c>
      <c r="Q1129" s="33" t="str">
        <f>_xlfn.XLOOKUP(A:A,'Hospital details'!A:A,'Hospital details'!F:F)</f>
        <v>tier - 3</v>
      </c>
      <c r="R1129" s="33" t="str">
        <f>_xlfn.XLOOKUP(Healthcare!A:A,'Hospital details'!A:A,'Hospital details'!G:G)</f>
        <v>R1018</v>
      </c>
      <c r="S1129" s="36">
        <f>_xlfn.XLOOKUP(A:A,'Hospital details'!A:A,'Hospital details'!H:H)</f>
        <v>51</v>
      </c>
      <c r="T1129" s="8"/>
    </row>
    <row r="1130" spans="1:20" ht="18" x14ac:dyDescent="0.35">
      <c r="A1130" s="37" t="s">
        <v>1134</v>
      </c>
      <c r="B1130" s="31" t="str" cm="1">
        <f t="array" ref="B1130">_xlfn.XLOOKUP(_xlfn.SINGLE(A:A),'Customer Name'!A:A,Table14_3[[#All],[Title]])</f>
        <v>Ms</v>
      </c>
      <c r="C1130" s="32" t="str" cm="1">
        <f t="array" ref="C1130">_xlfn.XLOOKUP(_xlfn.SINGLE(A:A),'Customer Name'!A:A,Table14_3[[#All],[First Name]])</f>
        <v>Thomas B</v>
      </c>
      <c r="D1130" s="32" t="str" cm="1">
        <f t="array" ref="D1130">_xlfn.XLOOKUP(_xlfn.SINGLE(A:A),'Customer Name'!A:A,Table14_3[[#All],[Last Name]])</f>
        <v>Clarke</v>
      </c>
      <c r="E1130" s="32">
        <f>_xlfn.XLOOKUP(A:A,'Medical Examination'!A:A,'Medical Examination'!B:B)</f>
        <v>24</v>
      </c>
      <c r="F1130" s="32">
        <f>_xlfn.XLOOKUP(A:A,'Medical Examination'!A:A,'Medical Examination'!C:C)</f>
        <v>4.01</v>
      </c>
      <c r="G1130" s="33" t="str">
        <f>_xlfn.XLOOKUP(A:A,'Medical Examination'!A:A,'Medical Examination'!D:D)</f>
        <v>yes</v>
      </c>
      <c r="H1130" s="33" t="str">
        <f>_xlfn.XLOOKUP(A:A,'Medical Examination'!A:A,'Medical Examination'!E:E)</f>
        <v>No</v>
      </c>
      <c r="I1130" s="33" t="str">
        <f>_xlfn.XLOOKUP(A:A,'Medical Examination'!A:A,'Medical Examination'!F:F)</f>
        <v>No</v>
      </c>
      <c r="J1130" s="33">
        <f>_xlfn.XLOOKUP(A:A,'Medical Examination'!A:A,'Medical Examination'!G:G)</f>
        <v>1</v>
      </c>
      <c r="K1130" s="33" t="str">
        <f>_xlfn.XLOOKUP(A:A,'Medical Examination'!A:A,'Medical Examination'!H:H)</f>
        <v>No</v>
      </c>
      <c r="L1130" s="32" t="str">
        <f>_xlfn.XLOOKUP(A:A,'Medical Examination'!A:A,'Medical Examination'!I:I)</f>
        <v>Normal Weight</v>
      </c>
      <c r="M1130" s="31" t="str">
        <f>_xlfn.XLOOKUP(A:A,'Medical Examination'!A:A,'Medical Examination'!J:J)</f>
        <v>Normal</v>
      </c>
      <c r="N1130" s="34">
        <f>_xlfn.XLOOKUP(Healthcare!A:A,Table4_2[Customer ID],Table4_2[Date of Birth])</f>
        <v>23631</v>
      </c>
      <c r="O1130" s="35">
        <f>_xlfn.XLOOKUP(A:A,Table4_2[Customer ID],Table4_2[Charges])</f>
        <v>9933.44</v>
      </c>
      <c r="P1130" s="33" t="str">
        <f>_xlfn.XLOOKUP(A:A,Table4_2[Customer ID],Table4_2[Hospital tier])</f>
        <v>tier - 3</v>
      </c>
      <c r="Q1130" s="33" t="str">
        <f>_xlfn.XLOOKUP(A:A,'Hospital details'!A:A,'Hospital details'!F:F)</f>
        <v>tier - 3</v>
      </c>
      <c r="R1130" s="33" t="str">
        <f>_xlfn.XLOOKUP(Healthcare!A:A,'Hospital details'!A:A,'Hospital details'!G:G)</f>
        <v>R1013</v>
      </c>
      <c r="S1130" s="36">
        <f>_xlfn.XLOOKUP(A:A,'Hospital details'!A:A,'Hospital details'!H:H)</f>
        <v>58</v>
      </c>
      <c r="T1130" s="8"/>
    </row>
    <row r="1131" spans="1:20" ht="18" x14ac:dyDescent="0.35">
      <c r="A1131" s="37" t="s">
        <v>1135</v>
      </c>
      <c r="B1131" s="31" t="str" cm="1">
        <f t="array" ref="B1131">_xlfn.XLOOKUP(_xlfn.SINGLE(A:A),'Customer Name'!A:A,Table14_3[[#All],[Title]])</f>
        <v>Mr</v>
      </c>
      <c r="C1131" s="32" t="str" cm="1">
        <f t="array" ref="C1131">_xlfn.XLOOKUP(_xlfn.SINGLE(A:A),'Customer Name'!A:A,Table14_3[[#All],[First Name]])</f>
        <v>Katie</v>
      </c>
      <c r="D1131" s="32" t="str" cm="1">
        <f t="array" ref="D1131">_xlfn.XLOOKUP(_xlfn.SINGLE(A:A),'Customer Name'!A:A,Table14_3[[#All],[Last Name]])</f>
        <v>Koren</v>
      </c>
      <c r="E1131" s="32">
        <f>_xlfn.XLOOKUP(A:A,'Medical Examination'!A:A,'Medical Examination'!B:B)</f>
        <v>31.78</v>
      </c>
      <c r="F1131" s="32">
        <f>_xlfn.XLOOKUP(A:A,'Medical Examination'!A:A,'Medical Examination'!C:C)</f>
        <v>4.24</v>
      </c>
      <c r="G1131" s="33" t="str">
        <f>_xlfn.XLOOKUP(A:A,'Medical Examination'!A:A,'Medical Examination'!D:D)</f>
        <v>yes</v>
      </c>
      <c r="H1131" s="33" t="str">
        <f>_xlfn.XLOOKUP(A:A,'Medical Examination'!A:A,'Medical Examination'!E:E)</f>
        <v>No</v>
      </c>
      <c r="I1131" s="33" t="str">
        <f>_xlfn.XLOOKUP(A:A,'Medical Examination'!A:A,'Medical Examination'!F:F)</f>
        <v>Yes</v>
      </c>
      <c r="J1131" s="33">
        <f>_xlfn.XLOOKUP(A:A,'Medical Examination'!A:A,'Medical Examination'!G:G)</f>
        <v>1</v>
      </c>
      <c r="K1131" s="33" t="str">
        <f>_xlfn.XLOOKUP(A:A,'Medical Examination'!A:A,'Medical Examination'!H:H)</f>
        <v>No</v>
      </c>
      <c r="L1131" s="32" t="str">
        <f>_xlfn.XLOOKUP(A:A,'Medical Examination'!A:A,'Medical Examination'!I:I)</f>
        <v>Obesity</v>
      </c>
      <c r="M1131" s="31" t="str">
        <f>_xlfn.XLOOKUP(A:A,'Medical Examination'!A:A,'Medical Examination'!J:J)</f>
        <v>Normal</v>
      </c>
      <c r="N1131" s="34">
        <f>_xlfn.XLOOKUP(Healthcare!A:A,Table4_2[Customer ID],Table4_2[Date of Birth])</f>
        <v>30653</v>
      </c>
      <c r="O1131" s="35">
        <f>_xlfn.XLOOKUP(A:A,Table4_2[Customer ID],Table4_2[Charges])</f>
        <v>9931.9599999999991</v>
      </c>
      <c r="P1131" s="33" t="str">
        <f>_xlfn.XLOOKUP(A:A,Table4_2[Customer ID],Table4_2[Hospital tier])</f>
        <v>tier - 2</v>
      </c>
      <c r="Q1131" s="33" t="str">
        <f>_xlfn.XLOOKUP(A:A,'Hospital details'!A:A,'Hospital details'!F:F)</f>
        <v>tier - 2</v>
      </c>
      <c r="R1131" s="33" t="str">
        <f>_xlfn.XLOOKUP(Healthcare!A:A,'Hospital details'!A:A,'Hospital details'!G:G)</f>
        <v>R1012</v>
      </c>
      <c r="S1131" s="36">
        <f>_xlfn.XLOOKUP(A:A,'Hospital details'!A:A,'Hospital details'!H:H)</f>
        <v>39</v>
      </c>
      <c r="T1131" s="8"/>
    </row>
    <row r="1132" spans="1:20" ht="18" x14ac:dyDescent="0.35">
      <c r="A1132" s="37" t="s">
        <v>1136</v>
      </c>
      <c r="B1132" s="31" t="str" cm="1">
        <f t="array" ref="B1132">_xlfn.XLOOKUP(_xlfn.SINGLE(A:A),'Customer Name'!A:A,Table14_3[[#All],[Title]])</f>
        <v>Ms</v>
      </c>
      <c r="C1132" s="32" t="str" cm="1">
        <f t="array" ref="C1132">_xlfn.XLOOKUP(_xlfn.SINGLE(A:A),'Customer Name'!A:A,Table14_3[[#All],[First Name]])</f>
        <v>Rachelle L</v>
      </c>
      <c r="D1132" s="32" t="str" cm="1">
        <f t="array" ref="D1132">_xlfn.XLOOKUP(_xlfn.SINGLE(A:A),'Customer Name'!A:A,Table14_3[[#All],[Last Name]])</f>
        <v>Kuramoto</v>
      </c>
      <c r="E1132" s="32">
        <f>_xlfn.XLOOKUP(A:A,'Medical Examination'!A:A,'Medical Examination'!B:B)</f>
        <v>32.25</v>
      </c>
      <c r="F1132" s="32">
        <f>_xlfn.XLOOKUP(A:A,'Medical Examination'!A:A,'Medical Examination'!C:C)</f>
        <v>5.36</v>
      </c>
      <c r="G1132" s="33" t="str">
        <f>_xlfn.XLOOKUP(A:A,'Medical Examination'!A:A,'Medical Examination'!D:D)</f>
        <v>yes</v>
      </c>
      <c r="H1132" s="33" t="str">
        <f>_xlfn.XLOOKUP(A:A,'Medical Examination'!A:A,'Medical Examination'!E:E)</f>
        <v>No</v>
      </c>
      <c r="I1132" s="33" t="str">
        <f>_xlfn.XLOOKUP(A:A,'Medical Examination'!A:A,'Medical Examination'!F:F)</f>
        <v>No</v>
      </c>
      <c r="J1132" s="33">
        <f>_xlfn.XLOOKUP(A:A,'Medical Examination'!A:A,'Medical Examination'!G:G)</f>
        <v>0</v>
      </c>
      <c r="K1132" s="33" t="str">
        <f>_xlfn.XLOOKUP(A:A,'Medical Examination'!A:A,'Medical Examination'!H:H)</f>
        <v>No</v>
      </c>
      <c r="L1132" s="32" t="str">
        <f>_xlfn.XLOOKUP(A:A,'Medical Examination'!A:A,'Medical Examination'!I:I)</f>
        <v>Obesity</v>
      </c>
      <c r="M1132" s="31" t="str">
        <f>_xlfn.XLOOKUP(A:A,'Medical Examination'!A:A,'Medical Examination'!J:J)</f>
        <v>Normal</v>
      </c>
      <c r="N1132" s="34">
        <f>_xlfn.XLOOKUP(Healthcare!A:A,Table4_2[Customer ID],Table4_2[Date of Birth])</f>
        <v>31278</v>
      </c>
      <c r="O1132" s="35">
        <f>_xlfn.XLOOKUP(A:A,Table4_2[Customer ID],Table4_2[Charges])</f>
        <v>9930.64</v>
      </c>
      <c r="P1132" s="33" t="str">
        <f>_xlfn.XLOOKUP(A:A,Table4_2[Customer ID],Table4_2[Hospital tier])</f>
        <v>tier - 2</v>
      </c>
      <c r="Q1132" s="33" t="str">
        <f>_xlfn.XLOOKUP(A:A,'Hospital details'!A:A,'Hospital details'!F:F)</f>
        <v>tier - 3</v>
      </c>
      <c r="R1132" s="33" t="str">
        <f>_xlfn.XLOOKUP(Healthcare!A:A,'Hospital details'!A:A,'Hospital details'!G:G)</f>
        <v>R1025</v>
      </c>
      <c r="S1132" s="36">
        <f>_xlfn.XLOOKUP(A:A,'Hospital details'!A:A,'Hospital details'!H:H)</f>
        <v>37</v>
      </c>
      <c r="T1132" s="8"/>
    </row>
    <row r="1133" spans="1:20" ht="18" x14ac:dyDescent="0.35">
      <c r="A1133" s="37" t="s">
        <v>1137</v>
      </c>
      <c r="B1133" s="31" t="str" cm="1">
        <f t="array" ref="B1133">_xlfn.XLOOKUP(_xlfn.SINGLE(A:A),'Customer Name'!A:A,Table14_3[[#All],[Title]])</f>
        <v>Mr</v>
      </c>
      <c r="C1133" s="32" t="str" cm="1">
        <f t="array" ref="C1133">_xlfn.XLOOKUP(_xlfn.SINGLE(A:A),'Customer Name'!A:A,Table14_3[[#All],[First Name]])</f>
        <v>Colleen</v>
      </c>
      <c r="D1133" s="32" t="str" cm="1">
        <f t="array" ref="D1133">_xlfn.XLOOKUP(_xlfn.SINGLE(A:A),'Customer Name'!A:A,Table14_3[[#All],[Last Name]])</f>
        <v>Lynn</v>
      </c>
      <c r="E1133" s="32">
        <f>_xlfn.XLOOKUP(A:A,'Medical Examination'!A:A,'Medical Examination'!B:B)</f>
        <v>30.114999999999998</v>
      </c>
      <c r="F1133" s="32">
        <f>_xlfn.XLOOKUP(A:A,'Medical Examination'!A:A,'Medical Examination'!C:C)</f>
        <v>4.99</v>
      </c>
      <c r="G1133" s="33" t="str">
        <f>_xlfn.XLOOKUP(A:A,'Medical Examination'!A:A,'Medical Examination'!D:D)</f>
        <v>No</v>
      </c>
      <c r="H1133" s="33" t="str">
        <f>_xlfn.XLOOKUP(A:A,'Medical Examination'!A:A,'Medical Examination'!E:E)</f>
        <v>No</v>
      </c>
      <c r="I1133" s="33" t="str">
        <f>_xlfn.XLOOKUP(A:A,'Medical Examination'!A:A,'Medical Examination'!F:F)</f>
        <v>No</v>
      </c>
      <c r="J1133" s="33">
        <f>_xlfn.XLOOKUP(A:A,'Medical Examination'!A:A,'Medical Examination'!G:G)</f>
        <v>2</v>
      </c>
      <c r="K1133" s="33" t="str">
        <f>_xlfn.XLOOKUP(A:A,'Medical Examination'!A:A,'Medical Examination'!H:H)</f>
        <v>No</v>
      </c>
      <c r="L1133" s="32" t="str">
        <f>_xlfn.XLOOKUP(A:A,'Medical Examination'!A:A,'Medical Examination'!I:I)</f>
        <v>Obesity</v>
      </c>
      <c r="M1133" s="31" t="str">
        <f>_xlfn.XLOOKUP(A:A,'Medical Examination'!A:A,'Medical Examination'!J:J)</f>
        <v>Normal</v>
      </c>
      <c r="N1133" s="34">
        <f>_xlfn.XLOOKUP(Healthcare!A:A,Table4_2[Customer ID],Table4_2[Date of Birth])</f>
        <v>26556</v>
      </c>
      <c r="O1133" s="35">
        <f>_xlfn.XLOOKUP(A:A,Table4_2[Customer ID],Table4_2[Charges])</f>
        <v>9910.36</v>
      </c>
      <c r="P1133" s="33" t="str">
        <f>_xlfn.XLOOKUP(A:A,Table4_2[Customer ID],Table4_2[Hospital tier])</f>
        <v>tier - 2</v>
      </c>
      <c r="Q1133" s="33" t="str">
        <f>_xlfn.XLOOKUP(A:A,'Hospital details'!A:A,'Hospital details'!F:F)</f>
        <v>tier - 3</v>
      </c>
      <c r="R1133" s="33" t="str">
        <f>_xlfn.XLOOKUP(Healthcare!A:A,'Hospital details'!A:A,'Hospital details'!G:G)</f>
        <v>R1012</v>
      </c>
      <c r="S1133" s="36">
        <f>_xlfn.XLOOKUP(A:A,'Hospital details'!A:A,'Hospital details'!H:H)</f>
        <v>50</v>
      </c>
      <c r="T1133" s="8"/>
    </row>
    <row r="1134" spans="1:20" ht="18" x14ac:dyDescent="0.35">
      <c r="A1134" s="37" t="s">
        <v>1138</v>
      </c>
      <c r="B1134" s="31" t="str" cm="1">
        <f t="array" ref="B1134">_xlfn.XLOOKUP(_xlfn.SINGLE(A:A),'Customer Name'!A:A,Table14_3[[#All],[Title]])</f>
        <v>Mr</v>
      </c>
      <c r="C1134" s="32" t="str" cm="1">
        <f t="array" ref="C1134">_xlfn.XLOOKUP(_xlfn.SINGLE(A:A),'Customer Name'!A:A,Table14_3[[#All],[First Name]])</f>
        <v>Gregory A</v>
      </c>
      <c r="D1134" s="32" t="str" cm="1">
        <f t="array" ref="D1134">_xlfn.XLOOKUP(_xlfn.SINGLE(A:A),'Customer Name'!A:A,Table14_3[[#All],[Last Name]])</f>
        <v>Dierksen</v>
      </c>
      <c r="E1134" s="32">
        <f>_xlfn.XLOOKUP(A:A,'Medical Examination'!A:A,'Medical Examination'!B:B)</f>
        <v>22.41</v>
      </c>
      <c r="F1134" s="32">
        <f>_xlfn.XLOOKUP(A:A,'Medical Examination'!A:A,'Medical Examination'!C:C)</f>
        <v>8.68</v>
      </c>
      <c r="G1134" s="33" t="str">
        <f>_xlfn.XLOOKUP(A:A,'Medical Examination'!A:A,'Medical Examination'!D:D)</f>
        <v>No</v>
      </c>
      <c r="H1134" s="33" t="str">
        <f>_xlfn.XLOOKUP(A:A,'Medical Examination'!A:A,'Medical Examination'!E:E)</f>
        <v>No</v>
      </c>
      <c r="I1134" s="33" t="str">
        <f>_xlfn.XLOOKUP(A:A,'Medical Examination'!A:A,'Medical Examination'!F:F)</f>
        <v>No</v>
      </c>
      <c r="J1134" s="33">
        <f>_xlfn.XLOOKUP(A:A,'Medical Examination'!A:A,'Medical Examination'!G:G)</f>
        <v>0</v>
      </c>
      <c r="K1134" s="33" t="str">
        <f>_xlfn.XLOOKUP(A:A,'Medical Examination'!A:A,'Medical Examination'!H:H)</f>
        <v>No</v>
      </c>
      <c r="L1134" s="32" t="str">
        <f>_xlfn.XLOOKUP(A:A,'Medical Examination'!A:A,'Medical Examination'!I:I)</f>
        <v>Normal Weight</v>
      </c>
      <c r="M1134" s="31" t="str">
        <f>_xlfn.XLOOKUP(A:A,'Medical Examination'!A:A,'Medical Examination'!J:J)</f>
        <v>Diabetic</v>
      </c>
      <c r="N1134" s="34">
        <f>_xlfn.XLOOKUP(Healthcare!A:A,Table4_2[Customer ID],Table4_2[Date of Birth])</f>
        <v>22875</v>
      </c>
      <c r="O1134" s="35">
        <f>_xlfn.XLOOKUP(A:A,Table4_2[Customer ID],Table4_2[Charges])</f>
        <v>9907.83</v>
      </c>
      <c r="P1134" s="33" t="str">
        <f>_xlfn.XLOOKUP(A:A,Table4_2[Customer ID],Table4_2[Hospital tier])</f>
        <v>tier - 3</v>
      </c>
      <c r="Q1134" s="33" t="str">
        <f>_xlfn.XLOOKUP(A:A,'Hospital details'!A:A,'Hospital details'!F:F)</f>
        <v>tier - 2</v>
      </c>
      <c r="R1134" s="33" t="str">
        <f>_xlfn.XLOOKUP(Healthcare!A:A,'Hospital details'!A:A,'Hospital details'!G:G)</f>
        <v>R1013</v>
      </c>
      <c r="S1134" s="36">
        <f>_xlfn.XLOOKUP(A:A,'Hospital details'!A:A,'Hospital details'!H:H)</f>
        <v>60</v>
      </c>
      <c r="T1134" s="8"/>
    </row>
    <row r="1135" spans="1:20" ht="18" x14ac:dyDescent="0.35">
      <c r="A1135" s="37" t="s">
        <v>1139</v>
      </c>
      <c r="B1135" s="31" t="str" cm="1">
        <f t="array" ref="B1135">_xlfn.XLOOKUP(_xlfn.SINGLE(A:A),'Customer Name'!A:A,Table14_3[[#All],[Title]])</f>
        <v>Ms</v>
      </c>
      <c r="C1135" s="32" t="str" cm="1">
        <f t="array" ref="C1135">_xlfn.XLOOKUP(_xlfn.SINGLE(A:A),'Customer Name'!A:A,Table14_3[[#All],[First Name]])</f>
        <v>Lara</v>
      </c>
      <c r="D1135" s="32" t="str" cm="1">
        <f t="array" ref="D1135">_xlfn.XLOOKUP(_xlfn.SINGLE(A:A),'Customer Name'!A:A,Table14_3[[#All],[Last Name]])</f>
        <v>Zoeller</v>
      </c>
      <c r="E1135" s="32">
        <f>_xlfn.XLOOKUP(A:A,'Medical Examination'!A:A,'Medical Examination'!B:B)</f>
        <v>45.72</v>
      </c>
      <c r="F1135" s="32">
        <f>_xlfn.XLOOKUP(A:A,'Medical Examination'!A:A,'Medical Examination'!C:C)</f>
        <v>4.2300000000000004</v>
      </c>
      <c r="G1135" s="33" t="str">
        <f>_xlfn.XLOOKUP(A:A,'Medical Examination'!A:A,'Medical Examination'!D:D)</f>
        <v>yes</v>
      </c>
      <c r="H1135" s="33" t="str">
        <f>_xlfn.XLOOKUP(A:A,'Medical Examination'!A:A,'Medical Examination'!E:E)</f>
        <v>No</v>
      </c>
      <c r="I1135" s="33" t="str">
        <f>_xlfn.XLOOKUP(A:A,'Medical Examination'!A:A,'Medical Examination'!F:F)</f>
        <v>No</v>
      </c>
      <c r="J1135" s="33">
        <f>_xlfn.XLOOKUP(A:A,'Medical Examination'!A:A,'Medical Examination'!G:G)</f>
        <v>0</v>
      </c>
      <c r="K1135" s="33" t="str">
        <f>_xlfn.XLOOKUP(A:A,'Medical Examination'!A:A,'Medical Examination'!H:H)</f>
        <v>No</v>
      </c>
      <c r="L1135" s="32" t="str">
        <f>_xlfn.XLOOKUP(A:A,'Medical Examination'!A:A,'Medical Examination'!I:I)</f>
        <v>Obesity</v>
      </c>
      <c r="M1135" s="31" t="str">
        <f>_xlfn.XLOOKUP(A:A,'Medical Examination'!A:A,'Medical Examination'!J:J)</f>
        <v>Normal</v>
      </c>
      <c r="N1135" s="34">
        <f>_xlfn.XLOOKUP(Healthcare!A:A,Table4_2[Customer ID],Table4_2[Date of Birth])</f>
        <v>35254</v>
      </c>
      <c r="O1135" s="35">
        <f>_xlfn.XLOOKUP(A:A,Table4_2[Customer ID],Table4_2[Charges])</f>
        <v>9894.69</v>
      </c>
      <c r="P1135" s="33" t="str">
        <f>_xlfn.XLOOKUP(A:A,Table4_2[Customer ID],Table4_2[Hospital tier])</f>
        <v>tier - 2</v>
      </c>
      <c r="Q1135" s="33" t="str">
        <f>_xlfn.XLOOKUP(A:A,'Hospital details'!A:A,'Hospital details'!F:F)</f>
        <v>tier - 3</v>
      </c>
      <c r="R1135" s="33" t="str">
        <f>_xlfn.XLOOKUP(Healthcare!A:A,'Hospital details'!A:A,'Hospital details'!G:G)</f>
        <v>R1012</v>
      </c>
      <c r="S1135" s="36">
        <f>_xlfn.XLOOKUP(A:A,'Hospital details'!A:A,'Hospital details'!H:H)</f>
        <v>26</v>
      </c>
      <c r="T1135" s="8"/>
    </row>
    <row r="1136" spans="1:20" ht="18" x14ac:dyDescent="0.35">
      <c r="A1136" s="37" t="s">
        <v>1140</v>
      </c>
      <c r="B1136" s="31" t="str" cm="1">
        <f t="array" ref="B1136">_xlfn.XLOOKUP(_xlfn.SINGLE(A:A),'Customer Name'!A:A,Table14_3[[#All],[Title]])</f>
        <v>Mr</v>
      </c>
      <c r="C1136" s="32" t="str" cm="1">
        <f t="array" ref="C1136">_xlfn.XLOOKUP(_xlfn.SINGLE(A:A),'Customer Name'!A:A,Table14_3[[#All],[First Name]])</f>
        <v>Megan</v>
      </c>
      <c r="D1136" s="32" t="str" cm="1">
        <f t="array" ref="D1136">_xlfn.XLOOKUP(_xlfn.SINGLE(A:A),'Customer Name'!A:A,Table14_3[[#All],[Last Name]])</f>
        <v>Flesch</v>
      </c>
      <c r="E1136" s="32">
        <f>_xlfn.XLOOKUP(A:A,'Medical Examination'!A:A,'Medical Examination'!B:B)</f>
        <v>25</v>
      </c>
      <c r="F1136" s="32">
        <f>_xlfn.XLOOKUP(A:A,'Medical Examination'!A:A,'Medical Examination'!C:C)</f>
        <v>5.32</v>
      </c>
      <c r="G1136" s="33" t="str">
        <f>_xlfn.XLOOKUP(A:A,'Medical Examination'!A:A,'Medical Examination'!D:D)</f>
        <v>yes</v>
      </c>
      <c r="H1136" s="33" t="str">
        <f>_xlfn.XLOOKUP(A:A,'Medical Examination'!A:A,'Medical Examination'!E:E)</f>
        <v>No</v>
      </c>
      <c r="I1136" s="33" t="str">
        <f>_xlfn.XLOOKUP(A:A,'Medical Examination'!A:A,'Medical Examination'!F:F)</f>
        <v>No</v>
      </c>
      <c r="J1136" s="33">
        <f>_xlfn.XLOOKUP(A:A,'Medical Examination'!A:A,'Medical Examination'!G:G)</f>
        <v>2</v>
      </c>
      <c r="K1136" s="33" t="str">
        <f>_xlfn.XLOOKUP(A:A,'Medical Examination'!A:A,'Medical Examination'!H:H)</f>
        <v>No</v>
      </c>
      <c r="L1136" s="32" t="str">
        <f>_xlfn.XLOOKUP(A:A,'Medical Examination'!A:A,'Medical Examination'!I:I)</f>
        <v>Overweight</v>
      </c>
      <c r="M1136" s="31" t="str">
        <f>_xlfn.XLOOKUP(A:A,'Medical Examination'!A:A,'Medical Examination'!J:J)</f>
        <v>Normal</v>
      </c>
      <c r="N1136" s="34">
        <f>_xlfn.XLOOKUP(Healthcare!A:A,Table4_2[Customer ID],Table4_2[Date of Birth])</f>
        <v>24416</v>
      </c>
      <c r="O1136" s="35">
        <f>_xlfn.XLOOKUP(A:A,Table4_2[Customer ID],Table4_2[Charges])</f>
        <v>9890.23</v>
      </c>
      <c r="P1136" s="33" t="str">
        <f>_xlfn.XLOOKUP(A:A,Table4_2[Customer ID],Table4_2[Hospital tier])</f>
        <v>tier - 3</v>
      </c>
      <c r="Q1136" s="33" t="str">
        <f>_xlfn.XLOOKUP(A:A,'Hospital details'!A:A,'Hospital details'!F:F)</f>
        <v>tier - 3</v>
      </c>
      <c r="R1136" s="33" t="str">
        <f>_xlfn.XLOOKUP(Healthcare!A:A,'Hospital details'!A:A,'Hospital details'!G:G)</f>
        <v>R1013</v>
      </c>
      <c r="S1136" s="36">
        <f>_xlfn.XLOOKUP(A:A,'Hospital details'!A:A,'Hospital details'!H:H)</f>
        <v>56</v>
      </c>
      <c r="T1136" s="8"/>
    </row>
    <row r="1137" spans="1:20" ht="18" x14ac:dyDescent="0.35">
      <c r="A1137" s="37" t="s">
        <v>1141</v>
      </c>
      <c r="B1137" s="31" t="str" cm="1">
        <f t="array" ref="B1137">_xlfn.XLOOKUP(_xlfn.SINGLE(A:A),'Customer Name'!A:A,Table14_3[[#All],[Title]])</f>
        <v>Mr</v>
      </c>
      <c r="C1137" s="32" t="str" cm="1">
        <f t="array" ref="C1137">_xlfn.XLOOKUP(_xlfn.SINGLE(A:A),'Customer Name'!A:A,Table14_3[[#All],[First Name]])</f>
        <v>Sara</v>
      </c>
      <c r="D1137" s="32" t="str" cm="1">
        <f t="array" ref="D1137">_xlfn.XLOOKUP(_xlfn.SINGLE(A:A),'Customer Name'!A:A,Table14_3[[#All],[Last Name]])</f>
        <v>Maltby</v>
      </c>
      <c r="E1137" s="32">
        <f>_xlfn.XLOOKUP(A:A,'Medical Examination'!A:A,'Medical Examination'!B:B)</f>
        <v>39.5</v>
      </c>
      <c r="F1137" s="32">
        <f>_xlfn.XLOOKUP(A:A,'Medical Examination'!A:A,'Medical Examination'!C:C)</f>
        <v>6.66</v>
      </c>
      <c r="G1137" s="33" t="str">
        <f>_xlfn.XLOOKUP(A:A,'Medical Examination'!A:A,'Medical Examination'!D:D)</f>
        <v>No</v>
      </c>
      <c r="H1137" s="33" t="str">
        <f>_xlfn.XLOOKUP(A:A,'Medical Examination'!A:A,'Medical Examination'!E:E)</f>
        <v>No</v>
      </c>
      <c r="I1137" s="33" t="str">
        <f>_xlfn.XLOOKUP(A:A,'Medical Examination'!A:A,'Medical Examination'!F:F)</f>
        <v>No</v>
      </c>
      <c r="J1137" s="33">
        <f>_xlfn.XLOOKUP(A:A,'Medical Examination'!A:A,'Medical Examination'!G:G)</f>
        <v>0</v>
      </c>
      <c r="K1137" s="33" t="str">
        <f>_xlfn.XLOOKUP(A:A,'Medical Examination'!A:A,'Medical Examination'!H:H)</f>
        <v>No</v>
      </c>
      <c r="L1137" s="32" t="str">
        <f>_xlfn.XLOOKUP(A:A,'Medical Examination'!A:A,'Medical Examination'!I:I)</f>
        <v>Obesity</v>
      </c>
      <c r="M1137" s="31" t="str">
        <f>_xlfn.XLOOKUP(A:A,'Medical Examination'!A:A,'Medical Examination'!J:J)</f>
        <v>Diabetic</v>
      </c>
      <c r="N1137" s="34">
        <f>_xlfn.XLOOKUP(Healthcare!A:A,Table4_2[Customer ID],Table4_2[Date of Birth])</f>
        <v>26245</v>
      </c>
      <c r="O1137" s="35">
        <f>_xlfn.XLOOKUP(A:A,Table4_2[Customer ID],Table4_2[Charges])</f>
        <v>9880.07</v>
      </c>
      <c r="P1137" s="33" t="str">
        <f>_xlfn.XLOOKUP(A:A,Table4_2[Customer ID],Table4_2[Hospital tier])</f>
        <v>tier - 2</v>
      </c>
      <c r="Q1137" s="33" t="str">
        <f>_xlfn.XLOOKUP(A:A,'Hospital details'!A:A,'Hospital details'!F:F)</f>
        <v>tier - 3</v>
      </c>
      <c r="R1137" s="33" t="str">
        <f>_xlfn.XLOOKUP(Healthcare!A:A,'Hospital details'!A:A,'Hospital details'!G:G)</f>
        <v>R1011</v>
      </c>
      <c r="S1137" s="36">
        <f>_xlfn.XLOOKUP(A:A,'Hospital details'!A:A,'Hospital details'!H:H)</f>
        <v>51</v>
      </c>
      <c r="T1137" s="8"/>
    </row>
    <row r="1138" spans="1:20" ht="18" x14ac:dyDescent="0.35">
      <c r="A1138" s="37" t="s">
        <v>1142</v>
      </c>
      <c r="B1138" s="31" t="str" cm="1">
        <f t="array" ref="B1138">_xlfn.XLOOKUP(_xlfn.SINGLE(A:A),'Customer Name'!A:A,Table14_3[[#All],[Title]])</f>
        <v>Ms</v>
      </c>
      <c r="C1138" s="32" t="str" cm="1">
        <f t="array" ref="C1138">_xlfn.XLOOKUP(_xlfn.SINGLE(A:A),'Customer Name'!A:A,Table14_3[[#All],[First Name]])</f>
        <v>Lucie J</v>
      </c>
      <c r="D1138" s="32" t="str" cm="1">
        <f t="array" ref="D1138">_xlfn.XLOOKUP(_xlfn.SINGLE(A:A),'Customer Name'!A:A,Table14_3[[#All],[Last Name]])</f>
        <v>Custance</v>
      </c>
      <c r="E1138" s="32">
        <f>_xlfn.XLOOKUP(A:A,'Medical Examination'!A:A,'Medical Examination'!B:B)</f>
        <v>37.729999999999997</v>
      </c>
      <c r="F1138" s="32">
        <f>_xlfn.XLOOKUP(A:A,'Medical Examination'!A:A,'Medical Examination'!C:C)</f>
        <v>7.4</v>
      </c>
      <c r="G1138" s="33" t="str">
        <f>_xlfn.XLOOKUP(A:A,'Medical Examination'!A:A,'Medical Examination'!D:D)</f>
        <v>No</v>
      </c>
      <c r="H1138" s="33" t="str">
        <f>_xlfn.XLOOKUP(A:A,'Medical Examination'!A:A,'Medical Examination'!E:E)</f>
        <v>No</v>
      </c>
      <c r="I1138" s="33" t="str">
        <f>_xlfn.XLOOKUP(A:A,'Medical Examination'!A:A,'Medical Examination'!F:F)</f>
        <v>No</v>
      </c>
      <c r="J1138" s="33">
        <f>_xlfn.XLOOKUP(A:A,'Medical Examination'!A:A,'Medical Examination'!G:G)</f>
        <v>0</v>
      </c>
      <c r="K1138" s="33" t="str">
        <f>_xlfn.XLOOKUP(A:A,'Medical Examination'!A:A,'Medical Examination'!H:H)</f>
        <v>No</v>
      </c>
      <c r="L1138" s="32" t="str">
        <f>_xlfn.XLOOKUP(A:A,'Medical Examination'!A:A,'Medical Examination'!I:I)</f>
        <v>Obesity</v>
      </c>
      <c r="M1138" s="31" t="str">
        <f>_xlfn.XLOOKUP(A:A,'Medical Examination'!A:A,'Medical Examination'!J:J)</f>
        <v>Diabetic</v>
      </c>
      <c r="N1138" s="34">
        <f>_xlfn.XLOOKUP(Healthcare!A:A,Table4_2[Customer ID],Table4_2[Date of Birth])</f>
        <v>26209</v>
      </c>
      <c r="O1138" s="35">
        <f>_xlfn.XLOOKUP(A:A,Table4_2[Customer ID],Table4_2[Charges])</f>
        <v>9877.61</v>
      </c>
      <c r="P1138" s="33" t="str">
        <f>_xlfn.XLOOKUP(A:A,Table4_2[Customer ID],Table4_2[Hospital tier])</f>
        <v>tier - 2</v>
      </c>
      <c r="Q1138" s="33" t="str">
        <f>_xlfn.XLOOKUP(A:A,'Hospital details'!A:A,'Hospital details'!F:F)</f>
        <v>tier - 1</v>
      </c>
      <c r="R1138" s="33" t="str">
        <f>_xlfn.XLOOKUP(Healthcare!A:A,'Hospital details'!A:A,'Hospital details'!G:G)</f>
        <v>R1013</v>
      </c>
      <c r="S1138" s="36">
        <f>_xlfn.XLOOKUP(A:A,'Hospital details'!A:A,'Hospital details'!H:H)</f>
        <v>51</v>
      </c>
      <c r="T1138" s="8"/>
    </row>
    <row r="1139" spans="1:20" ht="18" x14ac:dyDescent="0.35">
      <c r="A1139" s="37" t="s">
        <v>1143</v>
      </c>
      <c r="B1139" s="31" t="str" cm="1">
        <f t="array" ref="B1139">_xlfn.XLOOKUP(_xlfn.SINGLE(A:A),'Customer Name'!A:A,Table14_3[[#All],[Title]])</f>
        <v>Ms</v>
      </c>
      <c r="C1139" s="32" t="str" cm="1">
        <f t="array" ref="C1139">_xlfn.XLOOKUP(_xlfn.SINGLE(A:A),'Customer Name'!A:A,Table14_3[[#All],[First Name]])</f>
        <v>Elizabeth S</v>
      </c>
      <c r="D1139" s="32" t="str" cm="1">
        <f t="array" ref="D1139">_xlfn.XLOOKUP(_xlfn.SINGLE(A:A),'Customer Name'!A:A,Table14_3[[#All],[Last Name]])</f>
        <v>Choi</v>
      </c>
      <c r="E1139" s="32">
        <f>_xlfn.XLOOKUP(A:A,'Medical Examination'!A:A,'Medical Examination'!B:B)</f>
        <v>40.659999999999997</v>
      </c>
      <c r="F1139" s="32">
        <f>_xlfn.XLOOKUP(A:A,'Medical Examination'!A:A,'Medical Examination'!C:C)</f>
        <v>10.08</v>
      </c>
      <c r="G1139" s="33" t="str">
        <f>_xlfn.XLOOKUP(A:A,'Medical Examination'!A:A,'Medical Examination'!D:D)</f>
        <v>No</v>
      </c>
      <c r="H1139" s="33" t="str">
        <f>_xlfn.XLOOKUP(A:A,'Medical Examination'!A:A,'Medical Examination'!E:E)</f>
        <v>No</v>
      </c>
      <c r="I1139" s="33" t="str">
        <f>_xlfn.XLOOKUP(A:A,'Medical Examination'!A:A,'Medical Examination'!F:F)</f>
        <v>No</v>
      </c>
      <c r="J1139" s="33">
        <f>_xlfn.XLOOKUP(A:A,'Medical Examination'!A:A,'Medical Examination'!G:G)</f>
        <v>0</v>
      </c>
      <c r="K1139" s="33" t="str">
        <f>_xlfn.XLOOKUP(A:A,'Medical Examination'!A:A,'Medical Examination'!H:H)</f>
        <v>No</v>
      </c>
      <c r="L1139" s="32" t="str">
        <f>_xlfn.XLOOKUP(A:A,'Medical Examination'!A:A,'Medical Examination'!I:I)</f>
        <v>Obesity</v>
      </c>
      <c r="M1139" s="31" t="str">
        <f>_xlfn.XLOOKUP(A:A,'Medical Examination'!A:A,'Medical Examination'!J:J)</f>
        <v>Diabetic</v>
      </c>
      <c r="N1139" s="34">
        <f>_xlfn.XLOOKUP(Healthcare!A:A,Table4_2[Customer ID],Table4_2[Date of Birth])</f>
        <v>26117</v>
      </c>
      <c r="O1139" s="35">
        <f>_xlfn.XLOOKUP(A:A,Table4_2[Customer ID],Table4_2[Charges])</f>
        <v>9875.68</v>
      </c>
      <c r="P1139" s="33" t="str">
        <f>_xlfn.XLOOKUP(A:A,Table4_2[Customer ID],Table4_2[Hospital tier])</f>
        <v>tier - 2</v>
      </c>
      <c r="Q1139" s="33" t="str">
        <f>_xlfn.XLOOKUP(A:A,'Hospital details'!A:A,'Hospital details'!F:F)</f>
        <v>tier - 3</v>
      </c>
      <c r="R1139" s="33" t="str">
        <f>_xlfn.XLOOKUP(Healthcare!A:A,'Hospital details'!A:A,'Hospital details'!G:G)</f>
        <v>R1024</v>
      </c>
      <c r="S1139" s="36">
        <f>_xlfn.XLOOKUP(A:A,'Hospital details'!A:A,'Hospital details'!H:H)</f>
        <v>51</v>
      </c>
      <c r="T1139" s="8"/>
    </row>
    <row r="1140" spans="1:20" ht="18" x14ac:dyDescent="0.35">
      <c r="A1140" s="37" t="s">
        <v>1144</v>
      </c>
      <c r="B1140" s="31" t="str" cm="1">
        <f t="array" ref="B1140">_xlfn.XLOOKUP(_xlfn.SINGLE(A:A),'Customer Name'!A:A,Table14_3[[#All],[Title]])</f>
        <v>Mr</v>
      </c>
      <c r="C1140" s="32" t="str" cm="1">
        <f t="array" ref="C1140">_xlfn.XLOOKUP(_xlfn.SINGLE(A:A),'Customer Name'!A:A,Table14_3[[#All],[First Name]])</f>
        <v>Carma S</v>
      </c>
      <c r="D1140" s="32" t="str" cm="1">
        <f t="array" ref="D1140">_xlfn.XLOOKUP(_xlfn.SINGLE(A:A),'Customer Name'!A:A,Table14_3[[#All],[Last Name]])</f>
        <v>Barnett</v>
      </c>
      <c r="E1140" s="32">
        <f>_xlfn.XLOOKUP(A:A,'Medical Examination'!A:A,'Medical Examination'!B:B)</f>
        <v>34.200000000000003</v>
      </c>
      <c r="F1140" s="32">
        <f>_xlfn.XLOOKUP(A:A,'Medical Examination'!A:A,'Medical Examination'!C:C)</f>
        <v>8.58</v>
      </c>
      <c r="G1140" s="33" t="str">
        <f>_xlfn.XLOOKUP(A:A,'Medical Examination'!A:A,'Medical Examination'!D:D)</f>
        <v>No</v>
      </c>
      <c r="H1140" s="33" t="str">
        <f>_xlfn.XLOOKUP(A:A,'Medical Examination'!A:A,'Medical Examination'!E:E)</f>
        <v>No</v>
      </c>
      <c r="I1140" s="33" t="str">
        <f>_xlfn.XLOOKUP(A:A,'Medical Examination'!A:A,'Medical Examination'!F:F)</f>
        <v>No</v>
      </c>
      <c r="J1140" s="33">
        <f>_xlfn.XLOOKUP(A:A,'Medical Examination'!A:A,'Medical Examination'!G:G)</f>
        <v>0</v>
      </c>
      <c r="K1140" s="33" t="str">
        <f>_xlfn.XLOOKUP(A:A,'Medical Examination'!A:A,'Medical Examination'!H:H)</f>
        <v>No</v>
      </c>
      <c r="L1140" s="32" t="str">
        <f>_xlfn.XLOOKUP(A:A,'Medical Examination'!A:A,'Medical Examination'!I:I)</f>
        <v>Obesity</v>
      </c>
      <c r="M1140" s="31" t="str">
        <f>_xlfn.XLOOKUP(A:A,'Medical Examination'!A:A,'Medical Examination'!J:J)</f>
        <v>Diabetic</v>
      </c>
      <c r="N1140" s="34">
        <f>_xlfn.XLOOKUP(Healthcare!A:A,Table4_2[Customer ID],Table4_2[Date of Birth])</f>
        <v>26289</v>
      </c>
      <c r="O1140" s="35">
        <f>_xlfn.XLOOKUP(A:A,Table4_2[Customer ID],Table4_2[Charges])</f>
        <v>9872.7000000000007</v>
      </c>
      <c r="P1140" s="33" t="str">
        <f>_xlfn.XLOOKUP(A:A,Table4_2[Customer ID],Table4_2[Hospital tier])</f>
        <v>tier - 2</v>
      </c>
      <c r="Q1140" s="33" t="str">
        <f>_xlfn.XLOOKUP(A:A,'Hospital details'!A:A,'Hospital details'!F:F)</f>
        <v>tier - 2</v>
      </c>
      <c r="R1140" s="33" t="str">
        <f>_xlfn.XLOOKUP(Healthcare!A:A,'Hospital details'!A:A,'Hospital details'!G:G)</f>
        <v>R1011</v>
      </c>
      <c r="S1140" s="36">
        <f>_xlfn.XLOOKUP(A:A,'Hospital details'!A:A,'Hospital details'!H:H)</f>
        <v>51</v>
      </c>
      <c r="T1140" s="8"/>
    </row>
    <row r="1141" spans="1:20" ht="18" x14ac:dyDescent="0.35">
      <c r="A1141" s="37" t="s">
        <v>1145</v>
      </c>
      <c r="B1141" s="31" t="str" cm="1">
        <f t="array" ref="B1141">_xlfn.XLOOKUP(_xlfn.SINGLE(A:A),'Customer Name'!A:A,Table14_3[[#All],[Title]])</f>
        <v>Mr</v>
      </c>
      <c r="C1141" s="32" t="str" cm="1">
        <f t="array" ref="C1141">_xlfn.XLOOKUP(_xlfn.SINGLE(A:A),'Customer Name'!A:A,Table14_3[[#All],[First Name]])</f>
        <v>Ryan</v>
      </c>
      <c r="D1141" s="32" t="str" cm="1">
        <f t="array" ref="D1141">_xlfn.XLOOKUP(_xlfn.SINGLE(A:A),'Customer Name'!A:A,Table14_3[[#All],[Last Name]])</f>
        <v>Proulx</v>
      </c>
      <c r="E1141" s="32">
        <f>_xlfn.XLOOKUP(A:A,'Medical Examination'!A:A,'Medical Examination'!B:B)</f>
        <v>46.51</v>
      </c>
      <c r="F1141" s="32">
        <f>_xlfn.XLOOKUP(A:A,'Medical Examination'!A:A,'Medical Examination'!C:C)</f>
        <v>5.84</v>
      </c>
      <c r="G1141" s="33" t="str">
        <f>_xlfn.XLOOKUP(A:A,'Medical Examination'!A:A,'Medical Examination'!D:D)</f>
        <v>No</v>
      </c>
      <c r="H1141" s="33" t="str">
        <f>_xlfn.XLOOKUP(A:A,'Medical Examination'!A:A,'Medical Examination'!E:E)</f>
        <v>No</v>
      </c>
      <c r="I1141" s="33" t="str">
        <f>_xlfn.XLOOKUP(A:A,'Medical Examination'!A:A,'Medical Examination'!F:F)</f>
        <v>No</v>
      </c>
      <c r="J1141" s="33">
        <f>_xlfn.XLOOKUP(A:A,'Medical Examination'!A:A,'Medical Examination'!G:G)</f>
        <v>1</v>
      </c>
      <c r="K1141" s="33" t="str">
        <f>_xlfn.XLOOKUP(A:A,'Medical Examination'!A:A,'Medical Examination'!H:H)</f>
        <v>No</v>
      </c>
      <c r="L1141" s="32" t="str">
        <f>_xlfn.XLOOKUP(A:A,'Medical Examination'!A:A,'Medical Examination'!I:I)</f>
        <v>Obesity</v>
      </c>
      <c r="M1141" s="31" t="str">
        <f>_xlfn.XLOOKUP(A:A,'Medical Examination'!A:A,'Medical Examination'!J:J)</f>
        <v>Prediabetic</v>
      </c>
      <c r="N1141" s="34">
        <f>_xlfn.XLOOKUP(Healthcare!A:A,Table4_2[Customer ID],Table4_2[Date of Birth])</f>
        <v>35982</v>
      </c>
      <c r="O1141" s="35">
        <f>_xlfn.XLOOKUP(A:A,Table4_2[Customer ID],Table4_2[Charges])</f>
        <v>9870.59</v>
      </c>
      <c r="P1141" s="33" t="str">
        <f>_xlfn.XLOOKUP(A:A,Table4_2[Customer ID],Table4_2[Hospital tier])</f>
        <v>tier - 2</v>
      </c>
      <c r="Q1141" s="33" t="str">
        <f>_xlfn.XLOOKUP(A:A,'Hospital details'!A:A,'Hospital details'!F:F)</f>
        <v>tier - 2</v>
      </c>
      <c r="R1141" s="33" t="str">
        <f>_xlfn.XLOOKUP(Healthcare!A:A,'Hospital details'!A:A,'Hospital details'!G:G)</f>
        <v>R1023</v>
      </c>
      <c r="S1141" s="36">
        <f>_xlfn.XLOOKUP(A:A,'Hospital details'!A:A,'Hospital details'!H:H)</f>
        <v>24</v>
      </c>
      <c r="T1141" s="8"/>
    </row>
    <row r="1142" spans="1:20" ht="18" x14ac:dyDescent="0.35">
      <c r="A1142" s="37" t="s">
        <v>1146</v>
      </c>
      <c r="B1142" s="31" t="str" cm="1">
        <f t="array" ref="B1142">_xlfn.XLOOKUP(_xlfn.SINGLE(A:A),'Customer Name'!A:A,Table14_3[[#All],[Title]])</f>
        <v>Ms</v>
      </c>
      <c r="C1142" s="32" t="str" cm="1">
        <f t="array" ref="C1142">_xlfn.XLOOKUP(_xlfn.SINGLE(A:A),'Customer Name'!A:A,Table14_3[[#All],[First Name]])</f>
        <v>Daniel</v>
      </c>
      <c r="D1142" s="32" t="str" cm="1">
        <f t="array" ref="D1142">_xlfn.XLOOKUP(_xlfn.SINGLE(A:A),'Customer Name'!A:A,Table14_3[[#All],[Last Name]])</f>
        <v>Hamilton</v>
      </c>
      <c r="E1142" s="32">
        <f>_xlfn.XLOOKUP(A:A,'Medical Examination'!A:A,'Medical Examination'!B:B)</f>
        <v>28.88</v>
      </c>
      <c r="F1142" s="32">
        <f>_xlfn.XLOOKUP(A:A,'Medical Examination'!A:A,'Medical Examination'!C:C)</f>
        <v>4.8600000000000003</v>
      </c>
      <c r="G1142" s="33" t="str">
        <f>_xlfn.XLOOKUP(A:A,'Medical Examination'!A:A,'Medical Examination'!D:D)</f>
        <v>yes</v>
      </c>
      <c r="H1142" s="33" t="str">
        <f>_xlfn.XLOOKUP(A:A,'Medical Examination'!A:A,'Medical Examination'!E:E)</f>
        <v>No</v>
      </c>
      <c r="I1142" s="33" t="str">
        <f>_xlfn.XLOOKUP(A:A,'Medical Examination'!A:A,'Medical Examination'!F:F)</f>
        <v>Yes</v>
      </c>
      <c r="J1142" s="33">
        <f>_xlfn.XLOOKUP(A:A,'Medical Examination'!A:A,'Medical Examination'!G:G)</f>
        <v>1</v>
      </c>
      <c r="K1142" s="33" t="str">
        <f>_xlfn.XLOOKUP(A:A,'Medical Examination'!A:A,'Medical Examination'!H:H)</f>
        <v>No</v>
      </c>
      <c r="L1142" s="32" t="str">
        <f>_xlfn.XLOOKUP(A:A,'Medical Examination'!A:A,'Medical Examination'!I:I)</f>
        <v>Overweight</v>
      </c>
      <c r="M1142" s="31" t="str">
        <f>_xlfn.XLOOKUP(A:A,'Medical Examination'!A:A,'Medical Examination'!J:J)</f>
        <v>Normal</v>
      </c>
      <c r="N1142" s="34">
        <f>_xlfn.XLOOKUP(Healthcare!A:A,Table4_2[Customer ID],Table4_2[Date of Birth])</f>
        <v>25428</v>
      </c>
      <c r="O1142" s="35">
        <f>_xlfn.XLOOKUP(A:A,Table4_2[Customer ID],Table4_2[Charges])</f>
        <v>9869.81</v>
      </c>
      <c r="P1142" s="33" t="str">
        <f>_xlfn.XLOOKUP(A:A,Table4_2[Customer ID],Table4_2[Hospital tier])</f>
        <v>tier - 3</v>
      </c>
      <c r="Q1142" s="33" t="str">
        <f>_xlfn.XLOOKUP(A:A,'Hospital details'!A:A,'Hospital details'!F:F)</f>
        <v>tier - 3</v>
      </c>
      <c r="R1142" s="33" t="str">
        <f>_xlfn.XLOOKUP(Healthcare!A:A,'Hospital details'!A:A,'Hospital details'!G:G)</f>
        <v>R1012</v>
      </c>
      <c r="S1142" s="36">
        <f>_xlfn.XLOOKUP(A:A,'Hospital details'!A:A,'Hospital details'!H:H)</f>
        <v>53</v>
      </c>
      <c r="T1142" s="8"/>
    </row>
    <row r="1143" spans="1:20" ht="18" x14ac:dyDescent="0.35">
      <c r="A1143" s="37" t="s">
        <v>1147</v>
      </c>
      <c r="B1143" s="31" t="str" cm="1">
        <f t="array" ref="B1143">_xlfn.XLOOKUP(_xlfn.SINGLE(A:A),'Customer Name'!A:A,Table14_3[[#All],[Title]])</f>
        <v>Mr</v>
      </c>
      <c r="C1143" s="32" t="str" cm="1">
        <f t="array" ref="C1143">_xlfn.XLOOKUP(_xlfn.SINGLE(A:A),'Customer Name'!A:A,Table14_3[[#All],[First Name]])</f>
        <v>Sarah</v>
      </c>
      <c r="D1143" s="32" t="str" cm="1">
        <f t="array" ref="D1143">_xlfn.XLOOKUP(_xlfn.SINGLE(A:A),'Customer Name'!A:A,Table14_3[[#All],[Last Name]])</f>
        <v>Lundine</v>
      </c>
      <c r="E1143" s="32">
        <f>_xlfn.XLOOKUP(A:A,'Medical Examination'!A:A,'Medical Examination'!B:B)</f>
        <v>33.914999999999999</v>
      </c>
      <c r="F1143" s="32">
        <f>_xlfn.XLOOKUP(A:A,'Medical Examination'!A:A,'Medical Examination'!C:C)</f>
        <v>11.52</v>
      </c>
      <c r="G1143" s="33" t="str">
        <f>_xlfn.XLOOKUP(A:A,'Medical Examination'!A:A,'Medical Examination'!D:D)</f>
        <v>No</v>
      </c>
      <c r="H1143" s="33" t="str">
        <f>_xlfn.XLOOKUP(A:A,'Medical Examination'!A:A,'Medical Examination'!E:E)</f>
        <v>No</v>
      </c>
      <c r="I1143" s="33" t="str">
        <f>_xlfn.XLOOKUP(A:A,'Medical Examination'!A:A,'Medical Examination'!F:F)</f>
        <v>No</v>
      </c>
      <c r="J1143" s="33">
        <f>_xlfn.XLOOKUP(A:A,'Medical Examination'!A:A,'Medical Examination'!G:G)</f>
        <v>0</v>
      </c>
      <c r="K1143" s="33" t="str">
        <f>_xlfn.XLOOKUP(A:A,'Medical Examination'!A:A,'Medical Examination'!H:H)</f>
        <v>No</v>
      </c>
      <c r="L1143" s="32" t="str">
        <f>_xlfn.XLOOKUP(A:A,'Medical Examination'!A:A,'Medical Examination'!I:I)</f>
        <v>Obesity</v>
      </c>
      <c r="M1143" s="31" t="str">
        <f>_xlfn.XLOOKUP(A:A,'Medical Examination'!A:A,'Medical Examination'!J:J)</f>
        <v>Diabetic</v>
      </c>
      <c r="N1143" s="34">
        <f>_xlfn.XLOOKUP(Healthcare!A:A,Table4_2[Customer ID],Table4_2[Date of Birth])</f>
        <v>26246</v>
      </c>
      <c r="O1143" s="35">
        <f>_xlfn.XLOOKUP(A:A,Table4_2[Customer ID],Table4_2[Charges])</f>
        <v>9866.2999999999993</v>
      </c>
      <c r="P1143" s="33" t="str">
        <f>_xlfn.XLOOKUP(A:A,Table4_2[Customer ID],Table4_2[Hospital tier])</f>
        <v>tier - 2</v>
      </c>
      <c r="Q1143" s="33" t="str">
        <f>_xlfn.XLOOKUP(A:A,'Hospital details'!A:A,'Hospital details'!F:F)</f>
        <v>tier - 3</v>
      </c>
      <c r="R1143" s="33" t="str">
        <f>_xlfn.XLOOKUP(Healthcare!A:A,'Hospital details'!A:A,'Hospital details'!G:G)</f>
        <v>R1024</v>
      </c>
      <c r="S1143" s="36">
        <f>_xlfn.XLOOKUP(A:A,'Hospital details'!A:A,'Hospital details'!H:H)</f>
        <v>51</v>
      </c>
      <c r="T1143" s="8"/>
    </row>
    <row r="1144" spans="1:20" ht="18" x14ac:dyDescent="0.35">
      <c r="A1144" s="37" t="s">
        <v>1148</v>
      </c>
      <c r="B1144" s="31" t="str" cm="1">
        <f t="array" ref="B1144">_xlfn.XLOOKUP(_xlfn.SINGLE(A:A),'Customer Name'!A:A,Table14_3[[#All],[Title]])</f>
        <v>Mr</v>
      </c>
      <c r="C1144" s="32" t="str" cm="1">
        <f t="array" ref="C1144">_xlfn.XLOOKUP(_xlfn.SINGLE(A:A),'Customer Name'!A:A,Table14_3[[#All],[First Name]])</f>
        <v>Matthew J</v>
      </c>
      <c r="D1144" s="32" t="str" cm="1">
        <f t="array" ref="D1144">_xlfn.XLOOKUP(_xlfn.SINGLE(A:A),'Customer Name'!A:A,Table14_3[[#All],[Last Name]])</f>
        <v>Paullin</v>
      </c>
      <c r="E1144" s="32">
        <f>_xlfn.XLOOKUP(A:A,'Medical Examination'!A:A,'Medical Examination'!B:B)</f>
        <v>24.32</v>
      </c>
      <c r="F1144" s="32">
        <f>_xlfn.XLOOKUP(A:A,'Medical Examination'!A:A,'Medical Examination'!C:C)</f>
        <v>6.15</v>
      </c>
      <c r="G1144" s="33" t="str">
        <f>_xlfn.XLOOKUP(A:A,'Medical Examination'!A:A,'Medical Examination'!D:D)</f>
        <v>yes</v>
      </c>
      <c r="H1144" s="33" t="str">
        <f>_xlfn.XLOOKUP(A:A,'Medical Examination'!A:A,'Medical Examination'!E:E)</f>
        <v>No</v>
      </c>
      <c r="I1144" s="33" t="str">
        <f>_xlfn.XLOOKUP(A:A,'Medical Examination'!A:A,'Medical Examination'!F:F)</f>
        <v>Yes</v>
      </c>
      <c r="J1144" s="33">
        <f>_xlfn.XLOOKUP(A:A,'Medical Examination'!A:A,'Medical Examination'!G:G)</f>
        <v>1</v>
      </c>
      <c r="K1144" s="33" t="str">
        <f>_xlfn.XLOOKUP(A:A,'Medical Examination'!A:A,'Medical Examination'!H:H)</f>
        <v>No</v>
      </c>
      <c r="L1144" s="32" t="str">
        <f>_xlfn.XLOOKUP(A:A,'Medical Examination'!A:A,'Medical Examination'!I:I)</f>
        <v>Normal Weight</v>
      </c>
      <c r="M1144" s="31" t="str">
        <f>_xlfn.XLOOKUP(A:A,'Medical Examination'!A:A,'Medical Examination'!J:J)</f>
        <v>Prediabetic</v>
      </c>
      <c r="N1144" s="34">
        <f>_xlfn.XLOOKUP(Healthcare!A:A,Table4_2[Customer ID],Table4_2[Date of Birth])</f>
        <v>25496</v>
      </c>
      <c r="O1144" s="35">
        <f>_xlfn.XLOOKUP(A:A,Table4_2[Customer ID],Table4_2[Charges])</f>
        <v>9863.4699999999993</v>
      </c>
      <c r="P1144" s="33" t="str">
        <f>_xlfn.XLOOKUP(A:A,Table4_2[Customer ID],Table4_2[Hospital tier])</f>
        <v>tier - 3</v>
      </c>
      <c r="Q1144" s="33" t="str">
        <f>_xlfn.XLOOKUP(A:A,'Hospital details'!A:A,'Hospital details'!F:F)</f>
        <v>tier - 3</v>
      </c>
      <c r="R1144" s="33" t="str">
        <f>_xlfn.XLOOKUP(Healthcare!A:A,'Hospital details'!A:A,'Hospital details'!G:G)</f>
        <v>R1012</v>
      </c>
      <c r="S1144" s="36">
        <f>_xlfn.XLOOKUP(A:A,'Hospital details'!A:A,'Hospital details'!H:H)</f>
        <v>53</v>
      </c>
      <c r="T1144" s="8"/>
    </row>
    <row r="1145" spans="1:20" ht="18" x14ac:dyDescent="0.35">
      <c r="A1145" s="37" t="s">
        <v>1149</v>
      </c>
      <c r="B1145" s="31" t="str" cm="1">
        <f t="array" ref="B1145">_xlfn.XLOOKUP(_xlfn.SINGLE(A:A),'Customer Name'!A:A,Table14_3[[#All],[Title]])</f>
        <v>Ms</v>
      </c>
      <c r="C1145" s="32" t="str" cm="1">
        <f t="array" ref="C1145">_xlfn.XLOOKUP(_xlfn.SINGLE(A:A),'Customer Name'!A:A,Table14_3[[#All],[First Name]])</f>
        <v>Francesca</v>
      </c>
      <c r="D1145" s="32" t="str" cm="1">
        <f t="array" ref="D1145">_xlfn.XLOOKUP(_xlfn.SINGLE(A:A),'Customer Name'!A:A,Table14_3[[#All],[Last Name]])</f>
        <v>Delucia</v>
      </c>
      <c r="E1145" s="32">
        <f>_xlfn.XLOOKUP(A:A,'Medical Examination'!A:A,'Medical Examination'!B:B)</f>
        <v>25.8</v>
      </c>
      <c r="F1145" s="32">
        <f>_xlfn.XLOOKUP(A:A,'Medical Examination'!A:A,'Medical Examination'!C:C)</f>
        <v>9.94</v>
      </c>
      <c r="G1145" s="33" t="str">
        <f>_xlfn.XLOOKUP(A:A,'Medical Examination'!A:A,'Medical Examination'!D:D)</f>
        <v>No</v>
      </c>
      <c r="H1145" s="33" t="str">
        <f>_xlfn.XLOOKUP(A:A,'Medical Examination'!A:A,'Medical Examination'!E:E)</f>
        <v>No</v>
      </c>
      <c r="I1145" s="33" t="str">
        <f>_xlfn.XLOOKUP(A:A,'Medical Examination'!A:A,'Medical Examination'!F:F)</f>
        <v>No</v>
      </c>
      <c r="J1145" s="33">
        <f>_xlfn.XLOOKUP(A:A,'Medical Examination'!A:A,'Medical Examination'!G:G)</f>
        <v>0</v>
      </c>
      <c r="K1145" s="33" t="str">
        <f>_xlfn.XLOOKUP(A:A,'Medical Examination'!A:A,'Medical Examination'!H:H)</f>
        <v>No</v>
      </c>
      <c r="L1145" s="32" t="str">
        <f>_xlfn.XLOOKUP(A:A,'Medical Examination'!A:A,'Medical Examination'!I:I)</f>
        <v>Overweight</v>
      </c>
      <c r="M1145" s="31" t="str">
        <f>_xlfn.XLOOKUP(A:A,'Medical Examination'!A:A,'Medical Examination'!J:J)</f>
        <v>Diabetic</v>
      </c>
      <c r="N1145" s="34">
        <f>_xlfn.XLOOKUP(Healthcare!A:A,Table4_2[Customer ID],Table4_2[Date of Birth])</f>
        <v>26131</v>
      </c>
      <c r="O1145" s="35">
        <f>_xlfn.XLOOKUP(A:A,Table4_2[Customer ID],Table4_2[Charges])</f>
        <v>9861.0300000000007</v>
      </c>
      <c r="P1145" s="33" t="str">
        <f>_xlfn.XLOOKUP(A:A,Table4_2[Customer ID],Table4_2[Hospital tier])</f>
        <v>tier - 2</v>
      </c>
      <c r="Q1145" s="33" t="str">
        <f>_xlfn.XLOOKUP(A:A,'Hospital details'!A:A,'Hospital details'!F:F)</f>
        <v>tier - 2</v>
      </c>
      <c r="R1145" s="33" t="str">
        <f>_xlfn.XLOOKUP(Healthcare!A:A,'Hospital details'!A:A,'Hospital details'!G:G)</f>
        <v>R1011</v>
      </c>
      <c r="S1145" s="36">
        <f>_xlfn.XLOOKUP(A:A,'Hospital details'!A:A,'Hospital details'!H:H)</f>
        <v>51</v>
      </c>
      <c r="T1145" s="8"/>
    </row>
    <row r="1146" spans="1:20" ht="18" x14ac:dyDescent="0.35">
      <c r="A1146" s="37" t="s">
        <v>1150</v>
      </c>
      <c r="B1146" s="31" t="str" cm="1">
        <f t="array" ref="B1146">_xlfn.XLOOKUP(_xlfn.SINGLE(A:A),'Customer Name'!A:A,Table14_3[[#All],[Title]])</f>
        <v>Mr</v>
      </c>
      <c r="C1146" s="32" t="str" cm="1">
        <f t="array" ref="C1146">_xlfn.XLOOKUP(_xlfn.SINGLE(A:A),'Customer Name'!A:A,Table14_3[[#All],[First Name]])</f>
        <v>Nicole</v>
      </c>
      <c r="D1146" s="32" t="str" cm="1">
        <f t="array" ref="D1146">_xlfn.XLOOKUP(_xlfn.SINGLE(A:A),'Customer Name'!A:A,Table14_3[[#All],[Last Name]])</f>
        <v>Valentine</v>
      </c>
      <c r="E1146" s="32">
        <f>_xlfn.XLOOKUP(A:A,'Medical Examination'!A:A,'Medical Examination'!B:B)</f>
        <v>21.56</v>
      </c>
      <c r="F1146" s="32">
        <f>_xlfn.XLOOKUP(A:A,'Medical Examination'!A:A,'Medical Examination'!C:C)</f>
        <v>10.56</v>
      </c>
      <c r="G1146" s="33" t="str">
        <f>_xlfn.XLOOKUP(A:A,'Medical Examination'!A:A,'Medical Examination'!D:D)</f>
        <v>No</v>
      </c>
      <c r="H1146" s="33" t="str">
        <f>_xlfn.XLOOKUP(A:A,'Medical Examination'!A:A,'Medical Examination'!E:E)</f>
        <v>No</v>
      </c>
      <c r="I1146" s="33" t="str">
        <f>_xlfn.XLOOKUP(A:A,'Medical Examination'!A:A,'Medical Examination'!F:F)</f>
        <v>No</v>
      </c>
      <c r="J1146" s="33">
        <f>_xlfn.XLOOKUP(A:A,'Medical Examination'!A:A,'Medical Examination'!G:G)</f>
        <v>0</v>
      </c>
      <c r="K1146" s="33" t="str">
        <f>_xlfn.XLOOKUP(A:A,'Medical Examination'!A:A,'Medical Examination'!H:H)</f>
        <v>No</v>
      </c>
      <c r="L1146" s="32" t="str">
        <f>_xlfn.XLOOKUP(A:A,'Medical Examination'!A:A,'Medical Examination'!I:I)</f>
        <v>Normal Weight</v>
      </c>
      <c r="M1146" s="31" t="str">
        <f>_xlfn.XLOOKUP(A:A,'Medical Examination'!A:A,'Medical Examination'!J:J)</f>
        <v>Diabetic</v>
      </c>
      <c r="N1146" s="34">
        <f>_xlfn.XLOOKUP(Healthcare!A:A,Table4_2[Customer ID],Table4_2[Date of Birth])</f>
        <v>26229</v>
      </c>
      <c r="O1146" s="35">
        <f>_xlfn.XLOOKUP(A:A,Table4_2[Customer ID],Table4_2[Charges])</f>
        <v>9855.1299999999992</v>
      </c>
      <c r="P1146" s="33" t="str">
        <f>_xlfn.XLOOKUP(A:A,Table4_2[Customer ID],Table4_2[Hospital tier])</f>
        <v>tier - 2</v>
      </c>
      <c r="Q1146" s="33" t="str">
        <f>_xlfn.XLOOKUP(A:A,'Hospital details'!A:A,'Hospital details'!F:F)</f>
        <v>tier - 3</v>
      </c>
      <c r="R1146" s="33" t="str">
        <f>_xlfn.XLOOKUP(Healthcare!A:A,'Hospital details'!A:A,'Hospital details'!G:G)</f>
        <v>R1013</v>
      </c>
      <c r="S1146" s="36">
        <f>_xlfn.XLOOKUP(A:A,'Hospital details'!A:A,'Hospital details'!H:H)</f>
        <v>51</v>
      </c>
      <c r="T1146" s="8"/>
    </row>
    <row r="1147" spans="1:20" ht="18" x14ac:dyDescent="0.35">
      <c r="A1147" s="37" t="s">
        <v>1151</v>
      </c>
      <c r="B1147" s="31" t="str" cm="1">
        <f t="array" ref="B1147">_xlfn.XLOOKUP(_xlfn.SINGLE(A:A),'Customer Name'!A:A,Table14_3[[#All],[Title]])</f>
        <v>Mr</v>
      </c>
      <c r="C1147" s="32" t="str" cm="1">
        <f t="array" ref="C1147">_xlfn.XLOOKUP(_xlfn.SINGLE(A:A),'Customer Name'!A:A,Table14_3[[#All],[First Name]])</f>
        <v>Toshiyuki</v>
      </c>
      <c r="D1147" s="32" t="str" cm="1">
        <f t="array" ref="D1147">_xlfn.XLOOKUP(_xlfn.SINGLE(A:A),'Customer Name'!A:A,Table14_3[[#All],[Last Name]])</f>
        <v>Mohara</v>
      </c>
      <c r="E1147" s="32">
        <f>_xlfn.XLOOKUP(A:A,'Medical Examination'!A:A,'Medical Examination'!B:B)</f>
        <v>31.6</v>
      </c>
      <c r="F1147" s="32">
        <f>_xlfn.XLOOKUP(A:A,'Medical Examination'!A:A,'Medical Examination'!C:C)</f>
        <v>6.79</v>
      </c>
      <c r="G1147" s="33" t="str">
        <f>_xlfn.XLOOKUP(A:A,'Medical Examination'!A:A,'Medical Examination'!D:D)</f>
        <v>No</v>
      </c>
      <c r="H1147" s="33" t="str">
        <f>_xlfn.XLOOKUP(A:A,'Medical Examination'!A:A,'Medical Examination'!E:E)</f>
        <v>No</v>
      </c>
      <c r="I1147" s="33" t="str">
        <f>_xlfn.XLOOKUP(A:A,'Medical Examination'!A:A,'Medical Examination'!F:F)</f>
        <v>No</v>
      </c>
      <c r="J1147" s="33">
        <f>_xlfn.XLOOKUP(A:A,'Medical Examination'!A:A,'Medical Examination'!G:G)</f>
        <v>0</v>
      </c>
      <c r="K1147" s="33" t="str">
        <f>_xlfn.XLOOKUP(A:A,'Medical Examination'!A:A,'Medical Examination'!H:H)</f>
        <v>No</v>
      </c>
      <c r="L1147" s="32" t="str">
        <f>_xlfn.XLOOKUP(A:A,'Medical Examination'!A:A,'Medical Examination'!I:I)</f>
        <v>Obesity</v>
      </c>
      <c r="M1147" s="31" t="str">
        <f>_xlfn.XLOOKUP(A:A,'Medical Examination'!A:A,'Medical Examination'!J:J)</f>
        <v>Diabetic</v>
      </c>
      <c r="N1147" s="34">
        <f>_xlfn.XLOOKUP(Healthcare!A:A,Table4_2[Customer ID],Table4_2[Date of Birth])</f>
        <v>25146</v>
      </c>
      <c r="O1147" s="35">
        <f>_xlfn.XLOOKUP(A:A,Table4_2[Customer ID],Table4_2[Charges])</f>
        <v>9850.43</v>
      </c>
      <c r="P1147" s="33" t="str">
        <f>_xlfn.XLOOKUP(A:A,Table4_2[Customer ID],Table4_2[Hospital tier])</f>
        <v>tier - 3</v>
      </c>
      <c r="Q1147" s="33" t="str">
        <f>_xlfn.XLOOKUP(A:A,'Hospital details'!A:A,'Hospital details'!F:F)</f>
        <v>tier - 3</v>
      </c>
      <c r="R1147" s="33" t="str">
        <f>_xlfn.XLOOKUP(Healthcare!A:A,'Hospital details'!A:A,'Hospital details'!G:G)</f>
        <v>R1011</v>
      </c>
      <c r="S1147" s="36">
        <f>_xlfn.XLOOKUP(A:A,'Hospital details'!A:A,'Hospital details'!H:H)</f>
        <v>54</v>
      </c>
      <c r="T1147" s="8"/>
    </row>
    <row r="1148" spans="1:20" ht="18" x14ac:dyDescent="0.35">
      <c r="A1148" s="37" t="s">
        <v>1152</v>
      </c>
      <c r="B1148" s="31" t="str" cm="1">
        <f t="array" ref="B1148">_xlfn.XLOOKUP(_xlfn.SINGLE(A:A),'Customer Name'!A:A,Table14_3[[#All],[Title]])</f>
        <v>Ms</v>
      </c>
      <c r="C1148" s="32" t="str" cm="1">
        <f t="array" ref="C1148">_xlfn.XLOOKUP(_xlfn.SINGLE(A:A),'Customer Name'!A:A,Table14_3[[#All],[First Name]])</f>
        <v>Tom L</v>
      </c>
      <c r="D1148" s="32" t="str" cm="1">
        <f t="array" ref="D1148">_xlfn.XLOOKUP(_xlfn.SINGLE(A:A),'Customer Name'!A:A,Table14_3[[#All],[Last Name]])</f>
        <v>Fairbrother</v>
      </c>
      <c r="E1148" s="32">
        <f>_xlfn.XLOOKUP(A:A,'Medical Examination'!A:A,'Medical Examination'!B:B)</f>
        <v>42.93</v>
      </c>
      <c r="F1148" s="32">
        <f>_xlfn.XLOOKUP(A:A,'Medical Examination'!A:A,'Medical Examination'!C:C)</f>
        <v>4.8</v>
      </c>
      <c r="G1148" s="33" t="str">
        <f>_xlfn.XLOOKUP(A:A,'Medical Examination'!A:A,'Medical Examination'!D:D)</f>
        <v>No</v>
      </c>
      <c r="H1148" s="33" t="str">
        <f>_xlfn.XLOOKUP(A:A,'Medical Examination'!A:A,'Medical Examination'!E:E)</f>
        <v>No</v>
      </c>
      <c r="I1148" s="33" t="str">
        <f>_xlfn.XLOOKUP(A:A,'Medical Examination'!A:A,'Medical Examination'!F:F)</f>
        <v>No</v>
      </c>
      <c r="J1148" s="33">
        <f>_xlfn.XLOOKUP(A:A,'Medical Examination'!A:A,'Medical Examination'!G:G)</f>
        <v>1</v>
      </c>
      <c r="K1148" s="33" t="str">
        <f>_xlfn.XLOOKUP(A:A,'Medical Examination'!A:A,'Medical Examination'!H:H)</f>
        <v>No</v>
      </c>
      <c r="L1148" s="32" t="str">
        <f>_xlfn.XLOOKUP(A:A,'Medical Examination'!A:A,'Medical Examination'!I:I)</f>
        <v>Obesity</v>
      </c>
      <c r="M1148" s="31" t="str">
        <f>_xlfn.XLOOKUP(A:A,'Medical Examination'!A:A,'Medical Examination'!J:J)</f>
        <v>Normal</v>
      </c>
      <c r="N1148" s="34">
        <f>_xlfn.XLOOKUP(Healthcare!A:A,Table4_2[Customer ID],Table4_2[Date of Birth])</f>
        <v>33829</v>
      </c>
      <c r="O1148" s="35">
        <f>_xlfn.XLOOKUP(A:A,Table4_2[Customer ID],Table4_2[Charges])</f>
        <v>9844.4500000000007</v>
      </c>
      <c r="P1148" s="33" t="str">
        <f>_xlfn.XLOOKUP(A:A,Table4_2[Customer ID],Table4_2[Hospital tier])</f>
        <v>tier - 2</v>
      </c>
      <c r="Q1148" s="33" t="str">
        <f>_xlfn.XLOOKUP(A:A,'Hospital details'!A:A,'Hospital details'!F:F)</f>
        <v>tier - 1</v>
      </c>
      <c r="R1148" s="33" t="str">
        <f>_xlfn.XLOOKUP(Healthcare!A:A,'Hospital details'!A:A,'Hospital details'!G:G)</f>
        <v>R1012</v>
      </c>
      <c r="S1148" s="36">
        <f>_xlfn.XLOOKUP(A:A,'Hospital details'!A:A,'Hospital details'!H:H)</f>
        <v>30</v>
      </c>
      <c r="T1148" s="8"/>
    </row>
    <row r="1149" spans="1:20" ht="18" x14ac:dyDescent="0.35">
      <c r="A1149" s="37" t="s">
        <v>1153</v>
      </c>
      <c r="B1149" s="31" t="str" cm="1">
        <f t="array" ref="B1149">_xlfn.XLOOKUP(_xlfn.SINGLE(A:A),'Customer Name'!A:A,Table14_3[[#All],[Title]])</f>
        <v>Ms</v>
      </c>
      <c r="C1149" s="32" t="str" cm="1">
        <f t="array" ref="C1149">_xlfn.XLOOKUP(_xlfn.SINGLE(A:A),'Customer Name'!A:A,Table14_3[[#All],[First Name]])</f>
        <v>Brian</v>
      </c>
      <c r="D1149" s="32" t="str" cm="1">
        <f t="array" ref="D1149">_xlfn.XLOOKUP(_xlfn.SINGLE(A:A),'Customer Name'!A:A,Table14_3[[#All],[Last Name]])</f>
        <v>Fagan</v>
      </c>
      <c r="E1149" s="32">
        <f>_xlfn.XLOOKUP(A:A,'Medical Examination'!A:A,'Medical Examination'!B:B)</f>
        <v>26.72</v>
      </c>
      <c r="F1149" s="32">
        <f>_xlfn.XLOOKUP(A:A,'Medical Examination'!A:A,'Medical Examination'!C:C)</f>
        <v>5.75</v>
      </c>
      <c r="G1149" s="33" t="str">
        <f>_xlfn.XLOOKUP(A:A,'Medical Examination'!A:A,'Medical Examination'!D:D)</f>
        <v>No</v>
      </c>
      <c r="H1149" s="33" t="str">
        <f>_xlfn.XLOOKUP(A:A,'Medical Examination'!A:A,'Medical Examination'!E:E)</f>
        <v>No</v>
      </c>
      <c r="I1149" s="33" t="str">
        <f>_xlfn.XLOOKUP(A:A,'Medical Examination'!A:A,'Medical Examination'!F:F)</f>
        <v>No</v>
      </c>
      <c r="J1149" s="33">
        <f>_xlfn.XLOOKUP(A:A,'Medical Examination'!A:A,'Medical Examination'!G:G)</f>
        <v>2</v>
      </c>
      <c r="K1149" s="33" t="str">
        <f>_xlfn.XLOOKUP(A:A,'Medical Examination'!A:A,'Medical Examination'!H:H)</f>
        <v>No</v>
      </c>
      <c r="L1149" s="32" t="str">
        <f>_xlfn.XLOOKUP(A:A,'Medical Examination'!A:A,'Medical Examination'!I:I)</f>
        <v>Overweight</v>
      </c>
      <c r="M1149" s="31" t="str">
        <f>_xlfn.XLOOKUP(A:A,'Medical Examination'!A:A,'Medical Examination'!J:J)</f>
        <v>Prediabetic</v>
      </c>
      <c r="N1149" s="34">
        <f>_xlfn.XLOOKUP(Healthcare!A:A,Table4_2[Customer ID],Table4_2[Date of Birth])</f>
        <v>26568</v>
      </c>
      <c r="O1149" s="35">
        <f>_xlfn.XLOOKUP(A:A,Table4_2[Customer ID],Table4_2[Charges])</f>
        <v>9836.2099999999991</v>
      </c>
      <c r="P1149" s="33" t="str">
        <f>_xlfn.XLOOKUP(A:A,Table4_2[Customer ID],Table4_2[Hospital tier])</f>
        <v>tier - 2</v>
      </c>
      <c r="Q1149" s="33" t="str">
        <f>_xlfn.XLOOKUP(A:A,'Hospital details'!A:A,'Hospital details'!F:F)</f>
        <v>tier - 3</v>
      </c>
      <c r="R1149" s="33" t="str">
        <f>_xlfn.XLOOKUP(Healthcare!A:A,'Hospital details'!A:A,'Hospital details'!G:G)</f>
        <v>R1021</v>
      </c>
      <c r="S1149" s="36">
        <f>_xlfn.XLOOKUP(A:A,'Hospital details'!A:A,'Hospital details'!H:H)</f>
        <v>50</v>
      </c>
      <c r="T1149" s="8"/>
    </row>
    <row r="1150" spans="1:20" ht="18" x14ac:dyDescent="0.35">
      <c r="A1150" s="37" t="s">
        <v>1154</v>
      </c>
      <c r="B1150" s="31" t="str" cm="1">
        <f t="array" ref="B1150">_xlfn.XLOOKUP(_xlfn.SINGLE(A:A),'Customer Name'!A:A,Table14_3[[#All],[Title]])</f>
        <v>Mr</v>
      </c>
      <c r="C1150" s="32" t="str" cm="1">
        <f t="array" ref="C1150">_xlfn.XLOOKUP(_xlfn.SINGLE(A:A),'Customer Name'!A:A,Table14_3[[#All],[First Name]])</f>
        <v>Matthew</v>
      </c>
      <c r="D1150" s="32" t="str" cm="1">
        <f t="array" ref="D1150">_xlfn.XLOOKUP(_xlfn.SINGLE(A:A),'Customer Name'!A:A,Table14_3[[#All],[Last Name]])</f>
        <v>Toth</v>
      </c>
      <c r="E1150" s="32">
        <f>_xlfn.XLOOKUP(A:A,'Medical Examination'!A:A,'Medical Examination'!B:B)</f>
        <v>26.67</v>
      </c>
      <c r="F1150" s="32">
        <f>_xlfn.XLOOKUP(A:A,'Medical Examination'!A:A,'Medical Examination'!C:C)</f>
        <v>5.81</v>
      </c>
      <c r="G1150" s="33" t="str">
        <f>_xlfn.XLOOKUP(A:A,'Medical Examination'!A:A,'Medical Examination'!D:D)</f>
        <v>No</v>
      </c>
      <c r="H1150" s="33" t="str">
        <f>_xlfn.XLOOKUP(A:A,'Medical Examination'!A:A,'Medical Examination'!E:E)</f>
        <v>No</v>
      </c>
      <c r="I1150" s="33" t="str">
        <f>_xlfn.XLOOKUP(A:A,'Medical Examination'!A:A,'Medical Examination'!F:F)</f>
        <v>No</v>
      </c>
      <c r="J1150" s="33">
        <f>_xlfn.XLOOKUP(A:A,'Medical Examination'!A:A,'Medical Examination'!G:G)</f>
        <v>2</v>
      </c>
      <c r="K1150" s="33" t="str">
        <f>_xlfn.XLOOKUP(A:A,'Medical Examination'!A:A,'Medical Examination'!H:H)</f>
        <v>No</v>
      </c>
      <c r="L1150" s="32" t="str">
        <f>_xlfn.XLOOKUP(A:A,'Medical Examination'!A:A,'Medical Examination'!I:I)</f>
        <v>Overweight</v>
      </c>
      <c r="M1150" s="31" t="str">
        <f>_xlfn.XLOOKUP(A:A,'Medical Examination'!A:A,'Medical Examination'!J:J)</f>
        <v>Prediabetic</v>
      </c>
      <c r="N1150" s="34">
        <f>_xlfn.XLOOKUP(Healthcare!A:A,Table4_2[Customer ID],Table4_2[Date of Birth])</f>
        <v>26478</v>
      </c>
      <c r="O1150" s="35">
        <f>_xlfn.XLOOKUP(A:A,Table4_2[Customer ID],Table4_2[Charges])</f>
        <v>9819.25</v>
      </c>
      <c r="P1150" s="33" t="str">
        <f>_xlfn.XLOOKUP(A:A,Table4_2[Customer ID],Table4_2[Hospital tier])</f>
        <v>tier - 2</v>
      </c>
      <c r="Q1150" s="33" t="str">
        <f>_xlfn.XLOOKUP(A:A,'Hospital details'!A:A,'Hospital details'!F:F)</f>
        <v>tier - 2</v>
      </c>
      <c r="R1150" s="33" t="str">
        <f>_xlfn.XLOOKUP(Healthcare!A:A,'Hospital details'!A:A,'Hospital details'!G:G)</f>
        <v>R1021</v>
      </c>
      <c r="S1150" s="36">
        <f>_xlfn.XLOOKUP(A:A,'Hospital details'!A:A,'Hospital details'!H:H)</f>
        <v>50</v>
      </c>
      <c r="T1150" s="8"/>
    </row>
    <row r="1151" spans="1:20" ht="18" x14ac:dyDescent="0.35">
      <c r="A1151" s="37" t="s">
        <v>1155</v>
      </c>
      <c r="B1151" s="31" t="str" cm="1">
        <f t="array" ref="B1151">_xlfn.XLOOKUP(_xlfn.SINGLE(A:A),'Customer Name'!A:A,Table14_3[[#All],[Title]])</f>
        <v>Mr</v>
      </c>
      <c r="C1151" s="32" t="str" cm="1">
        <f t="array" ref="C1151">_xlfn.XLOOKUP(_xlfn.SINGLE(A:A),'Customer Name'!A:A,Table14_3[[#All],[First Name]])</f>
        <v>Julee</v>
      </c>
      <c r="D1151" s="32" t="str" cm="1">
        <f t="array" ref="D1151">_xlfn.XLOOKUP(_xlfn.SINGLE(A:A),'Customer Name'!A:A,Table14_3[[#All],[Last Name]])</f>
        <v>Guinn</v>
      </c>
      <c r="E1151" s="32">
        <f>_xlfn.XLOOKUP(A:A,'Medical Examination'!A:A,'Medical Examination'!B:B)</f>
        <v>42.68</v>
      </c>
      <c r="F1151" s="32">
        <f>_xlfn.XLOOKUP(A:A,'Medical Examination'!A:A,'Medical Examination'!C:C)</f>
        <v>9.2799999999999994</v>
      </c>
      <c r="G1151" s="33" t="str">
        <f>_xlfn.XLOOKUP(A:A,'Medical Examination'!A:A,'Medical Examination'!D:D)</f>
        <v>No</v>
      </c>
      <c r="H1151" s="33" t="str">
        <f>_xlfn.XLOOKUP(A:A,'Medical Examination'!A:A,'Medical Examination'!E:E)</f>
        <v>No</v>
      </c>
      <c r="I1151" s="33" t="str">
        <f>_xlfn.XLOOKUP(A:A,'Medical Examination'!A:A,'Medical Examination'!F:F)</f>
        <v>No</v>
      </c>
      <c r="J1151" s="33">
        <f>_xlfn.XLOOKUP(A:A,'Medical Examination'!A:A,'Medical Examination'!G:G)</f>
        <v>2</v>
      </c>
      <c r="K1151" s="33" t="str">
        <f>_xlfn.XLOOKUP(A:A,'Medical Examination'!A:A,'Medical Examination'!H:H)</f>
        <v>No</v>
      </c>
      <c r="L1151" s="32" t="str">
        <f>_xlfn.XLOOKUP(A:A,'Medical Examination'!A:A,'Medical Examination'!I:I)</f>
        <v>Obesity</v>
      </c>
      <c r="M1151" s="31" t="str">
        <f>_xlfn.XLOOKUP(A:A,'Medical Examination'!A:A,'Medical Examination'!J:J)</f>
        <v>Diabetic</v>
      </c>
      <c r="N1151" s="34">
        <f>_xlfn.XLOOKUP(Healthcare!A:A,Table4_2[Customer ID],Table4_2[Date of Birth])</f>
        <v>26924</v>
      </c>
      <c r="O1151" s="35">
        <f>_xlfn.XLOOKUP(A:A,Table4_2[Customer ID],Table4_2[Charges])</f>
        <v>9800.89</v>
      </c>
      <c r="P1151" s="33" t="str">
        <f>_xlfn.XLOOKUP(A:A,Table4_2[Customer ID],Table4_2[Hospital tier])</f>
        <v>tier - 2</v>
      </c>
      <c r="Q1151" s="33" t="str">
        <f>_xlfn.XLOOKUP(A:A,'Hospital details'!A:A,'Hospital details'!F:F)</f>
        <v>tier - 1</v>
      </c>
      <c r="R1151" s="33" t="str">
        <f>_xlfn.XLOOKUP(Healthcare!A:A,'Hospital details'!A:A,'Hospital details'!G:G)</f>
        <v>R1013</v>
      </c>
      <c r="S1151" s="36">
        <f>_xlfn.XLOOKUP(A:A,'Hospital details'!A:A,'Hospital details'!H:H)</f>
        <v>49</v>
      </c>
      <c r="T1151" s="8"/>
    </row>
    <row r="1152" spans="1:20" ht="18" x14ac:dyDescent="0.35">
      <c r="A1152" s="37" t="s">
        <v>1156</v>
      </c>
      <c r="B1152" s="31" t="str" cm="1">
        <f t="array" ref="B1152">_xlfn.XLOOKUP(_xlfn.SINGLE(A:A),'Customer Name'!A:A,Table14_3[[#All],[Title]])</f>
        <v>Ms</v>
      </c>
      <c r="C1152" s="32" t="str" cm="1">
        <f t="array" ref="C1152">_xlfn.XLOOKUP(_xlfn.SINGLE(A:A),'Customer Name'!A:A,Table14_3[[#All],[First Name]])</f>
        <v>Christopher M</v>
      </c>
      <c r="D1152" s="32" t="str" cm="1">
        <f t="array" ref="D1152">_xlfn.XLOOKUP(_xlfn.SINGLE(A:A),'Customer Name'!A:A,Table14_3[[#All],[Last Name]])</f>
        <v>Rogers</v>
      </c>
      <c r="E1152" s="32">
        <f>_xlfn.XLOOKUP(A:A,'Medical Examination'!A:A,'Medical Examination'!B:B)</f>
        <v>24.31</v>
      </c>
      <c r="F1152" s="32">
        <f>_xlfn.XLOOKUP(A:A,'Medical Examination'!A:A,'Medical Examination'!C:C)</f>
        <v>6.37</v>
      </c>
      <c r="G1152" s="33" t="str">
        <f>_xlfn.XLOOKUP(A:A,'Medical Examination'!A:A,'Medical Examination'!D:D)</f>
        <v>No</v>
      </c>
      <c r="H1152" s="33" t="str">
        <f>_xlfn.XLOOKUP(A:A,'Medical Examination'!A:A,'Medical Examination'!E:E)</f>
        <v>No</v>
      </c>
      <c r="I1152" s="33" t="str">
        <f>_xlfn.XLOOKUP(A:A,'Medical Examination'!A:A,'Medical Examination'!F:F)</f>
        <v>No</v>
      </c>
      <c r="J1152" s="33">
        <f>_xlfn.XLOOKUP(A:A,'Medical Examination'!A:A,'Medical Examination'!G:G)</f>
        <v>0</v>
      </c>
      <c r="K1152" s="33" t="str">
        <f>_xlfn.XLOOKUP(A:A,'Medical Examination'!A:A,'Medical Examination'!H:H)</f>
        <v>No</v>
      </c>
      <c r="L1152" s="32" t="str">
        <f>_xlfn.XLOOKUP(A:A,'Medical Examination'!A:A,'Medical Examination'!I:I)</f>
        <v>Normal Weight</v>
      </c>
      <c r="M1152" s="31" t="str">
        <f>_xlfn.XLOOKUP(A:A,'Medical Examination'!A:A,'Medical Examination'!J:J)</f>
        <v>Prediabetic</v>
      </c>
      <c r="N1152" s="34">
        <f>_xlfn.XLOOKUP(Healthcare!A:A,Table4_2[Customer ID],Table4_2[Date of Birth])</f>
        <v>28283</v>
      </c>
      <c r="O1152" s="35">
        <f>_xlfn.XLOOKUP(A:A,Table4_2[Customer ID],Table4_2[Charges])</f>
        <v>9788.8700000000008</v>
      </c>
      <c r="P1152" s="33" t="str">
        <f>_xlfn.XLOOKUP(A:A,Table4_2[Customer ID],Table4_2[Hospital tier])</f>
        <v>tier - 3</v>
      </c>
      <c r="Q1152" s="33" t="str">
        <f>_xlfn.XLOOKUP(A:A,'Hospital details'!A:A,'Hospital details'!F:F)</f>
        <v>tier - 2</v>
      </c>
      <c r="R1152" s="33" t="str">
        <f>_xlfn.XLOOKUP(Healthcare!A:A,'Hospital details'!A:A,'Hospital details'!G:G)</f>
        <v>R1013</v>
      </c>
      <c r="S1152" s="36">
        <f>_xlfn.XLOOKUP(A:A,'Hospital details'!A:A,'Hospital details'!H:H)</f>
        <v>46</v>
      </c>
      <c r="T1152" s="8"/>
    </row>
    <row r="1153" spans="1:20" ht="18" x14ac:dyDescent="0.35">
      <c r="A1153" s="37" t="s">
        <v>1157</v>
      </c>
      <c r="B1153" s="31" t="str" cm="1">
        <f t="array" ref="B1153">_xlfn.XLOOKUP(_xlfn.SINGLE(A:A),'Customer Name'!A:A,Table14_3[[#All],[Title]])</f>
        <v>Mr</v>
      </c>
      <c r="C1153" s="32" t="str" cm="1">
        <f t="array" ref="C1153">_xlfn.XLOOKUP(_xlfn.SINGLE(A:A),'Customer Name'!A:A,Table14_3[[#All],[First Name]])</f>
        <v>Ciaran</v>
      </c>
      <c r="D1153" s="32" t="str" cm="1">
        <f t="array" ref="D1153">_xlfn.XLOOKUP(_xlfn.SINGLE(A:A),'Customer Name'!A:A,Table14_3[[#All],[Last Name]])</f>
        <v>Diviney</v>
      </c>
      <c r="E1153" s="32">
        <f>_xlfn.XLOOKUP(A:A,'Medical Examination'!A:A,'Medical Examination'!B:B)</f>
        <v>44.75</v>
      </c>
      <c r="F1153" s="32">
        <f>_xlfn.XLOOKUP(A:A,'Medical Examination'!A:A,'Medical Examination'!C:C)</f>
        <v>5.09</v>
      </c>
      <c r="G1153" s="33" t="str">
        <f>_xlfn.XLOOKUP(A:A,'Medical Examination'!A:A,'Medical Examination'!D:D)</f>
        <v>yes</v>
      </c>
      <c r="H1153" s="33" t="str">
        <f>_xlfn.XLOOKUP(A:A,'Medical Examination'!A:A,'Medical Examination'!E:E)</f>
        <v>No</v>
      </c>
      <c r="I1153" s="33" t="str">
        <f>_xlfn.XLOOKUP(A:A,'Medical Examination'!A:A,'Medical Examination'!F:F)</f>
        <v>No</v>
      </c>
      <c r="J1153" s="33">
        <f>_xlfn.XLOOKUP(A:A,'Medical Examination'!A:A,'Medical Examination'!G:G)</f>
        <v>0</v>
      </c>
      <c r="K1153" s="33" t="str">
        <f>_xlfn.XLOOKUP(A:A,'Medical Examination'!A:A,'Medical Examination'!H:H)</f>
        <v>No</v>
      </c>
      <c r="L1153" s="32" t="str">
        <f>_xlfn.XLOOKUP(A:A,'Medical Examination'!A:A,'Medical Examination'!I:I)</f>
        <v>Obesity</v>
      </c>
      <c r="M1153" s="31" t="str">
        <f>_xlfn.XLOOKUP(A:A,'Medical Examination'!A:A,'Medical Examination'!J:J)</f>
        <v>Normal</v>
      </c>
      <c r="N1153" s="34">
        <f>_xlfn.XLOOKUP(Healthcare!A:A,Table4_2[Customer ID],Table4_2[Date of Birth])</f>
        <v>35285</v>
      </c>
      <c r="O1153" s="35">
        <f>_xlfn.XLOOKUP(A:A,Table4_2[Customer ID],Table4_2[Charges])</f>
        <v>9787.32</v>
      </c>
      <c r="P1153" s="33" t="str">
        <f>_xlfn.XLOOKUP(A:A,Table4_2[Customer ID],Table4_2[Hospital tier])</f>
        <v>tier - 2</v>
      </c>
      <c r="Q1153" s="33" t="str">
        <f>_xlfn.XLOOKUP(A:A,'Hospital details'!A:A,'Hospital details'!F:F)</f>
        <v>tier - 3</v>
      </c>
      <c r="R1153" s="33" t="str">
        <f>_xlfn.XLOOKUP(Healthcare!A:A,'Hospital details'!A:A,'Hospital details'!G:G)</f>
        <v>R1023</v>
      </c>
      <c r="S1153" s="36">
        <f>_xlfn.XLOOKUP(A:A,'Hospital details'!A:A,'Hospital details'!H:H)</f>
        <v>26</v>
      </c>
      <c r="T1153" s="8"/>
    </row>
    <row r="1154" spans="1:20" ht="18" x14ac:dyDescent="0.35">
      <c r="A1154" s="37" t="s">
        <v>1158</v>
      </c>
      <c r="B1154" s="31" t="str" cm="1">
        <f t="array" ref="B1154">_xlfn.XLOOKUP(_xlfn.SINGLE(A:A),'Customer Name'!A:A,Table14_3[[#All],[Title]])</f>
        <v>Mr</v>
      </c>
      <c r="C1154" s="32" t="str" cm="1">
        <f t="array" ref="C1154">_xlfn.XLOOKUP(_xlfn.SINGLE(A:A),'Customer Name'!A:A,Table14_3[[#All],[First Name]])</f>
        <v>Kara</v>
      </c>
      <c r="D1154" s="32" t="str" cm="1">
        <f t="array" ref="D1154">_xlfn.XLOOKUP(_xlfn.SINGLE(A:A),'Customer Name'!A:A,Table14_3[[#All],[Last Name]])</f>
        <v>Marlatt</v>
      </c>
      <c r="E1154" s="32">
        <f>_xlfn.XLOOKUP(A:A,'Medical Examination'!A:A,'Medical Examination'!B:B)</f>
        <v>30.78</v>
      </c>
      <c r="F1154" s="32">
        <f>_xlfn.XLOOKUP(A:A,'Medical Examination'!A:A,'Medical Examination'!C:C)</f>
        <v>7.94</v>
      </c>
      <c r="G1154" s="33" t="str">
        <f>_xlfn.XLOOKUP(A:A,'Medical Examination'!A:A,'Medical Examination'!D:D)</f>
        <v>No</v>
      </c>
      <c r="H1154" s="33" t="str">
        <f>_xlfn.XLOOKUP(A:A,'Medical Examination'!A:A,'Medical Examination'!E:E)</f>
        <v>No</v>
      </c>
      <c r="I1154" s="33" t="str">
        <f>_xlfn.XLOOKUP(A:A,'Medical Examination'!A:A,'Medical Examination'!F:F)</f>
        <v>No</v>
      </c>
      <c r="J1154" s="33">
        <f>_xlfn.XLOOKUP(A:A,'Medical Examination'!A:A,'Medical Examination'!G:G)</f>
        <v>2</v>
      </c>
      <c r="K1154" s="33" t="str">
        <f>_xlfn.XLOOKUP(A:A,'Medical Examination'!A:A,'Medical Examination'!H:H)</f>
        <v>No</v>
      </c>
      <c r="L1154" s="32" t="str">
        <f>_xlfn.XLOOKUP(A:A,'Medical Examination'!A:A,'Medical Examination'!I:I)</f>
        <v>Obesity</v>
      </c>
      <c r="M1154" s="31" t="str">
        <f>_xlfn.XLOOKUP(A:A,'Medical Examination'!A:A,'Medical Examination'!J:J)</f>
        <v>Diabetic</v>
      </c>
      <c r="N1154" s="34">
        <f>_xlfn.XLOOKUP(Healthcare!A:A,Table4_2[Customer ID],Table4_2[Date of Birth])</f>
        <v>26852</v>
      </c>
      <c r="O1154" s="35">
        <f>_xlfn.XLOOKUP(A:A,Table4_2[Customer ID],Table4_2[Charges])</f>
        <v>9778.35</v>
      </c>
      <c r="P1154" s="33" t="str">
        <f>_xlfn.XLOOKUP(A:A,Table4_2[Customer ID],Table4_2[Hospital tier])</f>
        <v>tier - 2</v>
      </c>
      <c r="Q1154" s="33" t="str">
        <f>_xlfn.XLOOKUP(A:A,'Hospital details'!A:A,'Hospital details'!F:F)</f>
        <v>tier - 2</v>
      </c>
      <c r="R1154" s="33" t="str">
        <f>_xlfn.XLOOKUP(Healthcare!A:A,'Hospital details'!A:A,'Hospital details'!G:G)</f>
        <v>R1024</v>
      </c>
      <c r="S1154" s="36">
        <f>_xlfn.XLOOKUP(A:A,'Hospital details'!A:A,'Hospital details'!H:H)</f>
        <v>49</v>
      </c>
      <c r="T1154" s="8"/>
    </row>
    <row r="1155" spans="1:20" ht="18" x14ac:dyDescent="0.35">
      <c r="A1155" s="37" t="s">
        <v>1159</v>
      </c>
      <c r="B1155" s="31" t="str" cm="1">
        <f t="array" ref="B1155">_xlfn.XLOOKUP(_xlfn.SINGLE(A:A),'Customer Name'!A:A,Table14_3[[#All],[Title]])</f>
        <v>Ms</v>
      </c>
      <c r="C1155" s="32" t="str" cm="1">
        <f t="array" ref="C1155">_xlfn.XLOOKUP(_xlfn.SINGLE(A:A),'Customer Name'!A:A,Table14_3[[#All],[First Name]])</f>
        <v>Makie</v>
      </c>
      <c r="D1155" s="32" t="str" cm="1">
        <f t="array" ref="D1155">_xlfn.XLOOKUP(_xlfn.SINGLE(A:A),'Customer Name'!A:A,Table14_3[[#All],[Last Name]])</f>
        <v>Ohler</v>
      </c>
      <c r="E1155" s="32">
        <f>_xlfn.XLOOKUP(A:A,'Medical Examination'!A:A,'Medical Examination'!B:B)</f>
        <v>21.86</v>
      </c>
      <c r="F1155" s="32">
        <f>_xlfn.XLOOKUP(A:A,'Medical Examination'!A:A,'Medical Examination'!C:C)</f>
        <v>10.95</v>
      </c>
      <c r="G1155" s="33" t="str">
        <f>_xlfn.XLOOKUP(A:A,'Medical Examination'!A:A,'Medical Examination'!D:D)</f>
        <v>No</v>
      </c>
      <c r="H1155" s="33" t="str">
        <f>_xlfn.XLOOKUP(A:A,'Medical Examination'!A:A,'Medical Examination'!E:E)</f>
        <v>No</v>
      </c>
      <c r="I1155" s="33" t="str">
        <f>_xlfn.XLOOKUP(A:A,'Medical Examination'!A:A,'Medical Examination'!F:F)</f>
        <v>No</v>
      </c>
      <c r="J1155" s="33">
        <f>_xlfn.XLOOKUP(A:A,'Medical Examination'!A:A,'Medical Examination'!G:G)</f>
        <v>0</v>
      </c>
      <c r="K1155" s="33" t="str">
        <f>_xlfn.XLOOKUP(A:A,'Medical Examination'!A:A,'Medical Examination'!H:H)</f>
        <v>No</v>
      </c>
      <c r="L1155" s="32" t="str">
        <f>_xlfn.XLOOKUP(A:A,'Medical Examination'!A:A,'Medical Examination'!I:I)</f>
        <v>Normal Weight</v>
      </c>
      <c r="M1155" s="31" t="str">
        <f>_xlfn.XLOOKUP(A:A,'Medical Examination'!A:A,'Medical Examination'!J:J)</f>
        <v>Diabetic</v>
      </c>
      <c r="N1155" s="34">
        <f>_xlfn.XLOOKUP(Healthcare!A:A,Table4_2[Customer ID],Table4_2[Date of Birth])</f>
        <v>23990</v>
      </c>
      <c r="O1155" s="35">
        <f>_xlfn.XLOOKUP(A:A,Table4_2[Customer ID],Table4_2[Charges])</f>
        <v>9764.08</v>
      </c>
      <c r="P1155" s="33" t="str">
        <f>_xlfn.XLOOKUP(A:A,Table4_2[Customer ID],Table4_2[Hospital tier])</f>
        <v>tier - 3</v>
      </c>
      <c r="Q1155" s="33" t="str">
        <f>_xlfn.XLOOKUP(A:A,'Hospital details'!A:A,'Hospital details'!F:F)</f>
        <v>tier - 1</v>
      </c>
      <c r="R1155" s="33" t="str">
        <f>_xlfn.XLOOKUP(Healthcare!A:A,'Hospital details'!A:A,'Hospital details'!G:G)</f>
        <v>R1012</v>
      </c>
      <c r="S1155" s="36">
        <f>_xlfn.XLOOKUP(A:A,'Hospital details'!A:A,'Hospital details'!H:H)</f>
        <v>57</v>
      </c>
      <c r="T1155" s="8"/>
    </row>
    <row r="1156" spans="1:20" ht="18" x14ac:dyDescent="0.35">
      <c r="A1156" s="37" t="s">
        <v>1160</v>
      </c>
      <c r="B1156" s="31" t="str" cm="1">
        <f t="array" ref="B1156">_xlfn.XLOOKUP(_xlfn.SINGLE(A:A),'Customer Name'!A:A,Table14_3[[#All],[Title]])</f>
        <v>Mr</v>
      </c>
      <c r="C1156" s="32" t="str" cm="1">
        <f t="array" ref="C1156">_xlfn.XLOOKUP(_xlfn.SINGLE(A:A),'Customer Name'!A:A,Table14_3[[#All],[First Name]])</f>
        <v>Emily E</v>
      </c>
      <c r="D1156" s="32" t="str" cm="1">
        <f t="array" ref="D1156">_xlfn.XLOOKUP(_xlfn.SINGLE(A:A),'Customer Name'!A:A,Table14_3[[#All],[Last Name]])</f>
        <v>Mossler</v>
      </c>
      <c r="E1156" s="32">
        <f>_xlfn.XLOOKUP(A:A,'Medical Examination'!A:A,'Medical Examination'!B:B)</f>
        <v>49.09</v>
      </c>
      <c r="F1156" s="32">
        <f>_xlfn.XLOOKUP(A:A,'Medical Examination'!A:A,'Medical Examination'!C:C)</f>
        <v>6.3</v>
      </c>
      <c r="G1156" s="33" t="str">
        <f>_xlfn.XLOOKUP(A:A,'Medical Examination'!A:A,'Medical Examination'!D:D)</f>
        <v>yes</v>
      </c>
      <c r="H1156" s="33" t="str">
        <f>_xlfn.XLOOKUP(A:A,'Medical Examination'!A:A,'Medical Examination'!E:E)</f>
        <v>No</v>
      </c>
      <c r="I1156" s="33" t="str">
        <f>_xlfn.XLOOKUP(A:A,'Medical Examination'!A:A,'Medical Examination'!F:F)</f>
        <v>No</v>
      </c>
      <c r="J1156" s="33">
        <f>_xlfn.XLOOKUP(A:A,'Medical Examination'!A:A,'Medical Examination'!G:G)</f>
        <v>0</v>
      </c>
      <c r="K1156" s="33" t="str">
        <f>_xlfn.XLOOKUP(A:A,'Medical Examination'!A:A,'Medical Examination'!H:H)</f>
        <v>No</v>
      </c>
      <c r="L1156" s="32" t="str">
        <f>_xlfn.XLOOKUP(A:A,'Medical Examination'!A:A,'Medical Examination'!I:I)</f>
        <v>Obesity</v>
      </c>
      <c r="M1156" s="31" t="str">
        <f>_xlfn.XLOOKUP(A:A,'Medical Examination'!A:A,'Medical Examination'!J:J)</f>
        <v>Prediabetic</v>
      </c>
      <c r="N1156" s="34">
        <f>_xlfn.XLOOKUP(Healthcare!A:A,Table4_2[Customer ID],Table4_2[Date of Birth])</f>
        <v>37086</v>
      </c>
      <c r="O1156" s="35">
        <f>_xlfn.XLOOKUP(A:A,Table4_2[Customer ID],Table4_2[Charges])</f>
        <v>9753.49</v>
      </c>
      <c r="P1156" s="33" t="str">
        <f>_xlfn.XLOOKUP(A:A,Table4_2[Customer ID],Table4_2[Hospital tier])</f>
        <v>tier - 2</v>
      </c>
      <c r="Q1156" s="33" t="str">
        <f>_xlfn.XLOOKUP(A:A,'Hospital details'!A:A,'Hospital details'!F:F)</f>
        <v>tier - 2</v>
      </c>
      <c r="R1156" s="33" t="str">
        <f>_xlfn.XLOOKUP(Healthcare!A:A,'Hospital details'!A:A,'Hospital details'!G:G)</f>
        <v>R1012</v>
      </c>
      <c r="S1156" s="36">
        <f>_xlfn.XLOOKUP(A:A,'Hospital details'!A:A,'Hospital details'!H:H)</f>
        <v>21</v>
      </c>
      <c r="T1156" s="8"/>
    </row>
    <row r="1157" spans="1:20" ht="18" x14ac:dyDescent="0.35">
      <c r="A1157" s="37" t="s">
        <v>1161</v>
      </c>
      <c r="B1157" s="31" t="str" cm="1">
        <f t="array" ref="B1157">_xlfn.XLOOKUP(_xlfn.SINGLE(A:A),'Customer Name'!A:A,Table14_3[[#All],[Title]])</f>
        <v>Mr</v>
      </c>
      <c r="C1157" s="32" t="str" cm="1">
        <f t="array" ref="C1157">_xlfn.XLOOKUP(_xlfn.SINGLE(A:A),'Customer Name'!A:A,Table14_3[[#All],[First Name]])</f>
        <v>Cary</v>
      </c>
      <c r="D1157" s="32" t="str" cm="1">
        <f t="array" ref="D1157">_xlfn.XLOOKUP(_xlfn.SINGLE(A:A),'Customer Name'!A:A,Table14_3[[#All],[Last Name]])</f>
        <v>Segall</v>
      </c>
      <c r="E1157" s="32">
        <f>_xlfn.XLOOKUP(A:A,'Medical Examination'!A:A,'Medical Examination'!B:B)</f>
        <v>47.74</v>
      </c>
      <c r="F1157" s="32">
        <f>_xlfn.XLOOKUP(A:A,'Medical Examination'!A:A,'Medical Examination'!C:C)</f>
        <v>8.0500000000000007</v>
      </c>
      <c r="G1157" s="33" t="str">
        <f>_xlfn.XLOOKUP(A:A,'Medical Examination'!A:A,'Medical Examination'!D:D)</f>
        <v>yes</v>
      </c>
      <c r="H1157" s="33" t="str">
        <f>_xlfn.XLOOKUP(A:A,'Medical Examination'!A:A,'Medical Examination'!E:E)</f>
        <v>No</v>
      </c>
      <c r="I1157" s="33" t="str">
        <f>_xlfn.XLOOKUP(A:A,'Medical Examination'!A:A,'Medical Examination'!F:F)</f>
        <v>No</v>
      </c>
      <c r="J1157" s="33">
        <f>_xlfn.XLOOKUP(A:A,'Medical Examination'!A:A,'Medical Examination'!G:G)</f>
        <v>2</v>
      </c>
      <c r="K1157" s="33" t="str">
        <f>_xlfn.XLOOKUP(A:A,'Medical Examination'!A:A,'Medical Examination'!H:H)</f>
        <v>No</v>
      </c>
      <c r="L1157" s="32" t="str">
        <f>_xlfn.XLOOKUP(A:A,'Medical Examination'!A:A,'Medical Examination'!I:I)</f>
        <v>Obesity</v>
      </c>
      <c r="M1157" s="31" t="str">
        <f>_xlfn.XLOOKUP(A:A,'Medical Examination'!A:A,'Medical Examination'!J:J)</f>
        <v>Diabetic</v>
      </c>
      <c r="N1157" s="34">
        <f>_xlfn.XLOOKUP(Healthcare!A:A,Table4_2[Customer ID],Table4_2[Date of Birth])</f>
        <v>25753</v>
      </c>
      <c r="O1157" s="35">
        <f>_xlfn.XLOOKUP(A:A,Table4_2[Customer ID],Table4_2[Charges])</f>
        <v>9748.91</v>
      </c>
      <c r="P1157" s="33" t="str">
        <f>_xlfn.XLOOKUP(A:A,Table4_2[Customer ID],Table4_2[Hospital tier])</f>
        <v>tier - 2</v>
      </c>
      <c r="Q1157" s="33" t="str">
        <f>_xlfn.XLOOKUP(A:A,'Hospital details'!A:A,'Hospital details'!F:F)</f>
        <v>tier - 1</v>
      </c>
      <c r="R1157" s="33" t="str">
        <f>_xlfn.XLOOKUP(Healthcare!A:A,'Hospital details'!A:A,'Hospital details'!G:G)</f>
        <v>R1013</v>
      </c>
      <c r="S1157" s="36">
        <f>_xlfn.XLOOKUP(A:A,'Hospital details'!A:A,'Hospital details'!H:H)</f>
        <v>52</v>
      </c>
      <c r="T1157" s="8"/>
    </row>
    <row r="1158" spans="1:20" ht="18" x14ac:dyDescent="0.35">
      <c r="A1158" s="37" t="s">
        <v>1162</v>
      </c>
      <c r="B1158" s="31" t="str" cm="1">
        <f t="array" ref="B1158">_xlfn.XLOOKUP(_xlfn.SINGLE(A:A),'Customer Name'!A:A,Table14_3[[#All],[Title]])</f>
        <v>Ms</v>
      </c>
      <c r="C1158" s="32" t="str" cm="1">
        <f t="array" ref="C1158">_xlfn.XLOOKUP(_xlfn.SINGLE(A:A),'Customer Name'!A:A,Table14_3[[#All],[First Name]])</f>
        <v>Steven</v>
      </c>
      <c r="D1158" s="32" t="str" cm="1">
        <f t="array" ref="D1158">_xlfn.XLOOKUP(_xlfn.SINGLE(A:A),'Customer Name'!A:A,Table14_3[[#All],[Last Name]])</f>
        <v>Sprieser</v>
      </c>
      <c r="E1158" s="32">
        <f>_xlfn.XLOOKUP(A:A,'Medical Examination'!A:A,'Medical Examination'!B:B)</f>
        <v>30.2</v>
      </c>
      <c r="F1158" s="32">
        <f>_xlfn.XLOOKUP(A:A,'Medical Examination'!A:A,'Medical Examination'!C:C)</f>
        <v>9.8800000000000008</v>
      </c>
      <c r="G1158" s="33" t="str">
        <f>_xlfn.XLOOKUP(A:A,'Medical Examination'!A:A,'Medical Examination'!D:D)</f>
        <v>yes</v>
      </c>
      <c r="H1158" s="33" t="str">
        <f>_xlfn.XLOOKUP(A:A,'Medical Examination'!A:A,'Medical Examination'!E:E)</f>
        <v>No</v>
      </c>
      <c r="I1158" s="33" t="str">
        <f>_xlfn.XLOOKUP(A:A,'Medical Examination'!A:A,'Medical Examination'!F:F)</f>
        <v>No</v>
      </c>
      <c r="J1158" s="33">
        <f>_xlfn.XLOOKUP(A:A,'Medical Examination'!A:A,'Medical Examination'!G:G)</f>
        <v>2</v>
      </c>
      <c r="K1158" s="33" t="str">
        <f>_xlfn.XLOOKUP(A:A,'Medical Examination'!A:A,'Medical Examination'!H:H)</f>
        <v>No</v>
      </c>
      <c r="L1158" s="32" t="str">
        <f>_xlfn.XLOOKUP(A:A,'Medical Examination'!A:A,'Medical Examination'!I:I)</f>
        <v>Obesity</v>
      </c>
      <c r="M1158" s="31" t="str">
        <f>_xlfn.XLOOKUP(A:A,'Medical Examination'!A:A,'Medical Examination'!J:J)</f>
        <v>Diabetic</v>
      </c>
      <c r="N1158" s="34">
        <f>_xlfn.XLOOKUP(Healthcare!A:A,Table4_2[Customer ID],Table4_2[Date of Birth])</f>
        <v>25798</v>
      </c>
      <c r="O1158" s="35">
        <f>_xlfn.XLOOKUP(A:A,Table4_2[Customer ID],Table4_2[Charges])</f>
        <v>9724.5300000000007</v>
      </c>
      <c r="P1158" s="33" t="str">
        <f>_xlfn.XLOOKUP(A:A,Table4_2[Customer ID],Table4_2[Hospital tier])</f>
        <v>tier - 3</v>
      </c>
      <c r="Q1158" s="33" t="str">
        <f>_xlfn.XLOOKUP(A:A,'Hospital details'!A:A,'Hospital details'!F:F)</f>
        <v>tier - 1</v>
      </c>
      <c r="R1158" s="33" t="str">
        <f>_xlfn.XLOOKUP(Healthcare!A:A,'Hospital details'!A:A,'Hospital details'!G:G)</f>
        <v>R1011</v>
      </c>
      <c r="S1158" s="36">
        <f>_xlfn.XLOOKUP(A:A,'Hospital details'!A:A,'Hospital details'!H:H)</f>
        <v>52</v>
      </c>
      <c r="T1158" s="8"/>
    </row>
    <row r="1159" spans="1:20" ht="18" x14ac:dyDescent="0.35">
      <c r="A1159" s="37" t="s">
        <v>1163</v>
      </c>
      <c r="B1159" s="31" t="str" cm="1">
        <f t="array" ref="B1159">_xlfn.XLOOKUP(_xlfn.SINGLE(A:A),'Customer Name'!A:A,Table14_3[[#All],[Title]])</f>
        <v>Mr</v>
      </c>
      <c r="C1159" s="32" t="str" cm="1">
        <f t="array" ref="C1159">_xlfn.XLOOKUP(_xlfn.SINGLE(A:A),'Customer Name'!A:A,Table14_3[[#All],[First Name]])</f>
        <v>Jose Antonio Sr</v>
      </c>
      <c r="D1159" s="32" t="str" cm="1">
        <f t="array" ref="D1159">_xlfn.XLOOKUP(_xlfn.SINGLE(A:A),'Customer Name'!A:A,Table14_3[[#All],[Last Name]])</f>
        <v>Blanco</v>
      </c>
      <c r="E1159" s="32">
        <f>_xlfn.XLOOKUP(A:A,'Medical Examination'!A:A,'Medical Examination'!B:B)</f>
        <v>33.25</v>
      </c>
      <c r="F1159" s="32">
        <f>_xlfn.XLOOKUP(A:A,'Medical Examination'!A:A,'Medical Examination'!C:C)</f>
        <v>7.42</v>
      </c>
      <c r="G1159" s="33" t="str">
        <f>_xlfn.XLOOKUP(A:A,'Medical Examination'!A:A,'Medical Examination'!D:D)</f>
        <v>yes</v>
      </c>
      <c r="H1159" s="33" t="str">
        <f>_xlfn.XLOOKUP(A:A,'Medical Examination'!A:A,'Medical Examination'!E:E)</f>
        <v>No</v>
      </c>
      <c r="I1159" s="33" t="str">
        <f>_xlfn.XLOOKUP(A:A,'Medical Examination'!A:A,'Medical Examination'!F:F)</f>
        <v>No</v>
      </c>
      <c r="J1159" s="33">
        <f>_xlfn.XLOOKUP(A:A,'Medical Examination'!A:A,'Medical Examination'!G:G)</f>
        <v>2</v>
      </c>
      <c r="K1159" s="33" t="str">
        <f>_xlfn.XLOOKUP(A:A,'Medical Examination'!A:A,'Medical Examination'!H:H)</f>
        <v>No</v>
      </c>
      <c r="L1159" s="32" t="str">
        <f>_xlfn.XLOOKUP(A:A,'Medical Examination'!A:A,'Medical Examination'!I:I)</f>
        <v>Obesity</v>
      </c>
      <c r="M1159" s="31" t="str">
        <f>_xlfn.XLOOKUP(A:A,'Medical Examination'!A:A,'Medical Examination'!J:J)</f>
        <v>Diabetic</v>
      </c>
      <c r="N1159" s="34">
        <f>_xlfn.XLOOKUP(Healthcare!A:A,Table4_2[Customer ID],Table4_2[Date of Birth])</f>
        <v>25823</v>
      </c>
      <c r="O1159" s="35">
        <f>_xlfn.XLOOKUP(A:A,Table4_2[Customer ID],Table4_2[Charges])</f>
        <v>9722.77</v>
      </c>
      <c r="P1159" s="33" t="str">
        <f>_xlfn.XLOOKUP(A:A,Table4_2[Customer ID],Table4_2[Hospital tier])</f>
        <v>tier - 3</v>
      </c>
      <c r="Q1159" s="33" t="str">
        <f>_xlfn.XLOOKUP(A:A,'Hospital details'!A:A,'Hospital details'!F:F)</f>
        <v>tier - 1</v>
      </c>
      <c r="R1159" s="33" t="str">
        <f>_xlfn.XLOOKUP(Healthcare!A:A,'Hospital details'!A:A,'Hospital details'!G:G)</f>
        <v>R1016</v>
      </c>
      <c r="S1159" s="36">
        <f>_xlfn.XLOOKUP(A:A,'Hospital details'!A:A,'Hospital details'!H:H)</f>
        <v>52</v>
      </c>
      <c r="T1159" s="8"/>
    </row>
    <row r="1160" spans="1:20" ht="18" x14ac:dyDescent="0.35">
      <c r="A1160" s="37" t="s">
        <v>1164</v>
      </c>
      <c r="B1160" s="31" t="str" cm="1">
        <f t="array" ref="B1160">_xlfn.XLOOKUP(_xlfn.SINGLE(A:A),'Customer Name'!A:A,Table14_3[[#All],[Title]])</f>
        <v>Mr</v>
      </c>
      <c r="C1160" s="32" t="str" cm="1">
        <f t="array" ref="C1160">_xlfn.XLOOKUP(_xlfn.SINGLE(A:A),'Customer Name'!A:A,Table14_3[[#All],[First Name]])</f>
        <v>Tatiana</v>
      </c>
      <c r="D1160" s="32" t="str" cm="1">
        <f t="array" ref="D1160">_xlfn.XLOOKUP(_xlfn.SINGLE(A:A),'Customer Name'!A:A,Table14_3[[#All],[Last Name]])</f>
        <v>Sheptock</v>
      </c>
      <c r="E1160" s="32">
        <f>_xlfn.XLOOKUP(A:A,'Medical Examination'!A:A,'Medical Examination'!B:B)</f>
        <v>26.6</v>
      </c>
      <c r="F1160" s="32">
        <f>_xlfn.XLOOKUP(A:A,'Medical Examination'!A:A,'Medical Examination'!C:C)</f>
        <v>8.4499999999999993</v>
      </c>
      <c r="G1160" s="33" t="str">
        <f>_xlfn.XLOOKUP(A:A,'Medical Examination'!A:A,'Medical Examination'!D:D)</f>
        <v>yes</v>
      </c>
      <c r="H1160" s="33" t="str">
        <f>_xlfn.XLOOKUP(A:A,'Medical Examination'!A:A,'Medical Examination'!E:E)</f>
        <v>No</v>
      </c>
      <c r="I1160" s="33" t="str">
        <f>_xlfn.XLOOKUP(A:A,'Medical Examination'!A:A,'Medical Examination'!F:F)</f>
        <v>No</v>
      </c>
      <c r="J1160" s="33">
        <f>_xlfn.XLOOKUP(A:A,'Medical Examination'!A:A,'Medical Examination'!G:G)</f>
        <v>1</v>
      </c>
      <c r="K1160" s="33" t="str">
        <f>_xlfn.XLOOKUP(A:A,'Medical Examination'!A:A,'Medical Examination'!H:H)</f>
        <v>No</v>
      </c>
      <c r="L1160" s="32" t="str">
        <f>_xlfn.XLOOKUP(A:A,'Medical Examination'!A:A,'Medical Examination'!I:I)</f>
        <v>Overweight</v>
      </c>
      <c r="M1160" s="31" t="str">
        <f>_xlfn.XLOOKUP(A:A,'Medical Examination'!A:A,'Medical Examination'!J:J)</f>
        <v>Diabetic</v>
      </c>
      <c r="N1160" s="34">
        <f>_xlfn.XLOOKUP(Healthcare!A:A,Table4_2[Customer ID],Table4_2[Date of Birth])</f>
        <v>27572</v>
      </c>
      <c r="O1160" s="35">
        <f>_xlfn.XLOOKUP(A:A,Table4_2[Customer ID],Table4_2[Charges])</f>
        <v>9715.84</v>
      </c>
      <c r="P1160" s="33" t="str">
        <f>_xlfn.XLOOKUP(A:A,Table4_2[Customer ID],Table4_2[Hospital tier])</f>
        <v>tier - 2</v>
      </c>
      <c r="Q1160" s="33" t="str">
        <f>_xlfn.XLOOKUP(A:A,'Hospital details'!A:A,'Hospital details'!F:F)</f>
        <v>tier - 1</v>
      </c>
      <c r="R1160" s="33" t="str">
        <f>_xlfn.XLOOKUP(Healthcare!A:A,'Hospital details'!A:A,'Hospital details'!G:G)</f>
        <v>R1024</v>
      </c>
      <c r="S1160" s="36">
        <f>_xlfn.XLOOKUP(A:A,'Hospital details'!A:A,'Hospital details'!H:H)</f>
        <v>47</v>
      </c>
      <c r="T1160" s="8"/>
    </row>
    <row r="1161" spans="1:20" ht="18" x14ac:dyDescent="0.35">
      <c r="A1161" s="37" t="s">
        <v>1165</v>
      </c>
      <c r="B1161" s="31" t="str" cm="1">
        <f t="array" ref="B1161">_xlfn.XLOOKUP(_xlfn.SINGLE(A:A),'Customer Name'!A:A,Table14_3[[#All],[Title]])</f>
        <v>Ms</v>
      </c>
      <c r="C1161" s="32" t="str" cm="1">
        <f t="array" ref="C1161">_xlfn.XLOOKUP(_xlfn.SINGLE(A:A),'Customer Name'!A:A,Table14_3[[#All],[First Name]])</f>
        <v>Dan T</v>
      </c>
      <c r="D1161" s="32" t="str" cm="1">
        <f t="array" ref="D1161">_xlfn.XLOOKUP(_xlfn.SINGLE(A:A),'Customer Name'!A:A,Table14_3[[#All],[Last Name]])</f>
        <v>Chruniak</v>
      </c>
      <c r="E1161" s="32">
        <f>_xlfn.XLOOKUP(A:A,'Medical Examination'!A:A,'Medical Examination'!B:B)</f>
        <v>26.35</v>
      </c>
      <c r="F1161" s="32">
        <f>_xlfn.XLOOKUP(A:A,'Medical Examination'!A:A,'Medical Examination'!C:C)</f>
        <v>6.21</v>
      </c>
      <c r="G1161" s="33" t="str">
        <f>_xlfn.XLOOKUP(A:A,'Medical Examination'!A:A,'Medical Examination'!D:D)</f>
        <v>No</v>
      </c>
      <c r="H1161" s="33" t="str">
        <f>_xlfn.XLOOKUP(A:A,'Medical Examination'!A:A,'Medical Examination'!E:E)</f>
        <v>No</v>
      </c>
      <c r="I1161" s="33" t="str">
        <f>_xlfn.XLOOKUP(A:A,'Medical Examination'!A:A,'Medical Examination'!F:F)</f>
        <v>No</v>
      </c>
      <c r="J1161" s="33">
        <f>_xlfn.XLOOKUP(A:A,'Medical Examination'!A:A,'Medical Examination'!G:G)</f>
        <v>2</v>
      </c>
      <c r="K1161" s="33" t="str">
        <f>_xlfn.XLOOKUP(A:A,'Medical Examination'!A:A,'Medical Examination'!H:H)</f>
        <v>No</v>
      </c>
      <c r="L1161" s="32" t="str">
        <f>_xlfn.XLOOKUP(A:A,'Medical Examination'!A:A,'Medical Examination'!I:I)</f>
        <v>Overweight</v>
      </c>
      <c r="M1161" s="31" t="str">
        <f>_xlfn.XLOOKUP(A:A,'Medical Examination'!A:A,'Medical Examination'!J:J)</f>
        <v>Prediabetic</v>
      </c>
      <c r="N1161" s="34">
        <f>_xlfn.XLOOKUP(Healthcare!A:A,Table4_2[Customer ID],Table4_2[Date of Birth])</f>
        <v>26490</v>
      </c>
      <c r="O1161" s="35">
        <f>_xlfn.XLOOKUP(A:A,Table4_2[Customer ID],Table4_2[Charges])</f>
        <v>9710.7099999999991</v>
      </c>
      <c r="P1161" s="33" t="str">
        <f>_xlfn.XLOOKUP(A:A,Table4_2[Customer ID],Table4_2[Hospital tier])</f>
        <v>tier - 2</v>
      </c>
      <c r="Q1161" s="33" t="str">
        <f>_xlfn.XLOOKUP(A:A,'Hospital details'!A:A,'Hospital details'!F:F)</f>
        <v>tier - 1</v>
      </c>
      <c r="R1161" s="33" t="str">
        <f>_xlfn.XLOOKUP(Healthcare!A:A,'Hospital details'!A:A,'Hospital details'!G:G)</f>
        <v>R1021</v>
      </c>
      <c r="S1161" s="36">
        <f>_xlfn.XLOOKUP(A:A,'Hospital details'!A:A,'Hospital details'!H:H)</f>
        <v>50</v>
      </c>
      <c r="T1161" s="8"/>
    </row>
    <row r="1162" spans="1:20" ht="18" x14ac:dyDescent="0.35">
      <c r="A1162" s="37" t="s">
        <v>1166</v>
      </c>
      <c r="B1162" s="31" t="str" cm="1">
        <f t="array" ref="B1162">_xlfn.XLOOKUP(_xlfn.SINGLE(A:A),'Customer Name'!A:A,Table14_3[[#All],[Title]])</f>
        <v>Mr</v>
      </c>
      <c r="C1162" s="32" t="str" cm="1">
        <f t="array" ref="C1162">_xlfn.XLOOKUP(_xlfn.SINGLE(A:A),'Customer Name'!A:A,Table14_3[[#All],[First Name]])</f>
        <v>Liisa A</v>
      </c>
      <c r="D1162" s="32" t="str" cm="1">
        <f t="array" ref="D1162">_xlfn.XLOOKUP(_xlfn.SINGLE(A:A),'Customer Name'!A:A,Table14_3[[#All],[Last Name]])</f>
        <v>Miller</v>
      </c>
      <c r="E1162" s="32">
        <f>_xlfn.XLOOKUP(A:A,'Medical Examination'!A:A,'Medical Examination'!B:B)</f>
        <v>39.994999999999997</v>
      </c>
      <c r="F1162" s="32">
        <f>_xlfn.XLOOKUP(A:A,'Medical Examination'!A:A,'Medical Examination'!C:C)</f>
        <v>4.6500000000000004</v>
      </c>
      <c r="G1162" s="33" t="str">
        <f>_xlfn.XLOOKUP(A:A,'Medical Examination'!A:A,'Medical Examination'!D:D)</f>
        <v>No</v>
      </c>
      <c r="H1162" s="33" t="str">
        <f>_xlfn.XLOOKUP(A:A,'Medical Examination'!A:A,'Medical Examination'!E:E)</f>
        <v>No</v>
      </c>
      <c r="I1162" s="33" t="str">
        <f>_xlfn.XLOOKUP(A:A,'Medical Examination'!A:A,'Medical Examination'!F:F)</f>
        <v>No</v>
      </c>
      <c r="J1162" s="33">
        <f>_xlfn.XLOOKUP(A:A,'Medical Examination'!A:A,'Medical Examination'!G:G)</f>
        <v>0</v>
      </c>
      <c r="K1162" s="33" t="str">
        <f>_xlfn.XLOOKUP(A:A,'Medical Examination'!A:A,'Medical Examination'!H:H)</f>
        <v>No</v>
      </c>
      <c r="L1162" s="32" t="str">
        <f>_xlfn.XLOOKUP(A:A,'Medical Examination'!A:A,'Medical Examination'!I:I)</f>
        <v>Obesity</v>
      </c>
      <c r="M1162" s="31" t="str">
        <f>_xlfn.XLOOKUP(A:A,'Medical Examination'!A:A,'Medical Examination'!J:J)</f>
        <v>Normal</v>
      </c>
      <c r="N1162" s="34">
        <f>_xlfn.XLOOKUP(Healthcare!A:A,Table4_2[Customer ID],Table4_2[Date of Birth])</f>
        <v>28387</v>
      </c>
      <c r="O1162" s="35">
        <f>_xlfn.XLOOKUP(A:A,Table4_2[Customer ID],Table4_2[Charges])</f>
        <v>9704.67</v>
      </c>
      <c r="P1162" s="33" t="str">
        <f>_xlfn.XLOOKUP(A:A,Table4_2[Customer ID],Table4_2[Hospital tier])</f>
        <v>tier - 2</v>
      </c>
      <c r="Q1162" s="33" t="str">
        <f>_xlfn.XLOOKUP(A:A,'Hospital details'!A:A,'Hospital details'!F:F)</f>
        <v>tier - 3</v>
      </c>
      <c r="R1162" s="33" t="str">
        <f>_xlfn.XLOOKUP(Healthcare!A:A,'Hospital details'!A:A,'Hospital details'!G:G)</f>
        <v>R1024</v>
      </c>
      <c r="S1162" s="36">
        <f>_xlfn.XLOOKUP(A:A,'Hospital details'!A:A,'Hospital details'!H:H)</f>
        <v>45</v>
      </c>
      <c r="T1162" s="8"/>
    </row>
    <row r="1163" spans="1:20" ht="18" x14ac:dyDescent="0.35">
      <c r="A1163" s="37" t="s">
        <v>1167</v>
      </c>
      <c r="B1163" s="31" t="str" cm="1">
        <f t="array" ref="B1163">_xlfn.XLOOKUP(_xlfn.SINGLE(A:A),'Customer Name'!A:A,Table14_3[[#All],[Title]])</f>
        <v>Ms</v>
      </c>
      <c r="C1163" s="32" t="str" cm="1">
        <f t="array" ref="C1163">_xlfn.XLOOKUP(_xlfn.SINGLE(A:A),'Customer Name'!A:A,Table14_3[[#All],[First Name]])</f>
        <v>Kathryn E</v>
      </c>
      <c r="D1163" s="32" t="str" cm="1">
        <f t="array" ref="D1163">_xlfn.XLOOKUP(_xlfn.SINGLE(A:A),'Customer Name'!A:A,Table14_3[[#All],[Last Name]])</f>
        <v>Theis</v>
      </c>
      <c r="E1163" s="32">
        <f>_xlfn.XLOOKUP(A:A,'Medical Examination'!A:A,'Medical Examination'!B:B)</f>
        <v>22.92</v>
      </c>
      <c r="F1163" s="32">
        <f>_xlfn.XLOOKUP(A:A,'Medical Examination'!A:A,'Medical Examination'!C:C)</f>
        <v>5.87</v>
      </c>
      <c r="G1163" s="33" t="str">
        <f>_xlfn.XLOOKUP(A:A,'Medical Examination'!A:A,'Medical Examination'!D:D)</f>
        <v>yes</v>
      </c>
      <c r="H1163" s="33" t="str">
        <f>_xlfn.XLOOKUP(A:A,'Medical Examination'!A:A,'Medical Examination'!E:E)</f>
        <v>No</v>
      </c>
      <c r="I1163" s="33" t="str">
        <f>_xlfn.XLOOKUP(A:A,'Medical Examination'!A:A,'Medical Examination'!F:F)</f>
        <v>No</v>
      </c>
      <c r="J1163" s="33">
        <f>_xlfn.XLOOKUP(A:A,'Medical Examination'!A:A,'Medical Examination'!G:G)</f>
        <v>1</v>
      </c>
      <c r="K1163" s="33" t="str">
        <f>_xlfn.XLOOKUP(A:A,'Medical Examination'!A:A,'Medical Examination'!H:H)</f>
        <v>No</v>
      </c>
      <c r="L1163" s="32" t="str">
        <f>_xlfn.XLOOKUP(A:A,'Medical Examination'!A:A,'Medical Examination'!I:I)</f>
        <v>Normal Weight</v>
      </c>
      <c r="M1163" s="31" t="str">
        <f>_xlfn.XLOOKUP(A:A,'Medical Examination'!A:A,'Medical Examination'!J:J)</f>
        <v>Prediabetic</v>
      </c>
      <c r="N1163" s="34">
        <f>_xlfn.XLOOKUP(Healthcare!A:A,Table4_2[Customer ID],Table4_2[Date of Birth])</f>
        <v>23688</v>
      </c>
      <c r="O1163" s="35">
        <f>_xlfn.XLOOKUP(A:A,Table4_2[Customer ID],Table4_2[Charges])</f>
        <v>9698.42</v>
      </c>
      <c r="P1163" s="33" t="str">
        <f>_xlfn.XLOOKUP(A:A,Table4_2[Customer ID],Table4_2[Hospital tier])</f>
        <v>tier - 3</v>
      </c>
      <c r="Q1163" s="33" t="str">
        <f>_xlfn.XLOOKUP(A:A,'Hospital details'!A:A,'Hospital details'!F:F)</f>
        <v>tier - 3</v>
      </c>
      <c r="R1163" s="33" t="str">
        <f>_xlfn.XLOOKUP(Healthcare!A:A,'Hospital details'!A:A,'Hospital details'!G:G)</f>
        <v>R1013</v>
      </c>
      <c r="S1163" s="36">
        <f>_xlfn.XLOOKUP(A:A,'Hospital details'!A:A,'Hospital details'!H:H)</f>
        <v>58</v>
      </c>
      <c r="T1163" s="8"/>
    </row>
    <row r="1164" spans="1:20" ht="18" x14ac:dyDescent="0.35">
      <c r="A1164" s="37" t="s">
        <v>1168</v>
      </c>
      <c r="B1164" s="31" t="str" cm="1">
        <f t="array" ref="B1164">_xlfn.XLOOKUP(_xlfn.SINGLE(A:A),'Customer Name'!A:A,Table14_3[[#All],[Title]])</f>
        <v>Mr</v>
      </c>
      <c r="C1164" s="32" t="str" cm="1">
        <f t="array" ref="C1164">_xlfn.XLOOKUP(_xlfn.SINGLE(A:A),'Customer Name'!A:A,Table14_3[[#All],[First Name]])</f>
        <v>Maxwell</v>
      </c>
      <c r="D1164" s="32" t="str" cm="1">
        <f t="array" ref="D1164">_xlfn.XLOOKUP(_xlfn.SINGLE(A:A),'Customer Name'!A:A,Table14_3[[#All],[Last Name]])</f>
        <v>Sadler</v>
      </c>
      <c r="E1164" s="32">
        <f>_xlfn.XLOOKUP(A:A,'Medical Examination'!A:A,'Medical Examination'!B:B)</f>
        <v>24.78</v>
      </c>
      <c r="F1164" s="32">
        <f>_xlfn.XLOOKUP(A:A,'Medical Examination'!A:A,'Medical Examination'!C:C)</f>
        <v>4.24</v>
      </c>
      <c r="G1164" s="33" t="str">
        <f>_xlfn.XLOOKUP(A:A,'Medical Examination'!A:A,'Medical Examination'!D:D)</f>
        <v>yes</v>
      </c>
      <c r="H1164" s="33" t="str">
        <f>_xlfn.XLOOKUP(A:A,'Medical Examination'!A:A,'Medical Examination'!E:E)</f>
        <v>No</v>
      </c>
      <c r="I1164" s="33" t="str">
        <f>_xlfn.XLOOKUP(A:A,'Medical Examination'!A:A,'Medical Examination'!F:F)</f>
        <v>No</v>
      </c>
      <c r="J1164" s="33">
        <f>_xlfn.XLOOKUP(A:A,'Medical Examination'!A:A,'Medical Examination'!G:G)</f>
        <v>2</v>
      </c>
      <c r="K1164" s="33" t="str">
        <f>_xlfn.XLOOKUP(A:A,'Medical Examination'!A:A,'Medical Examination'!H:H)</f>
        <v>No</v>
      </c>
      <c r="L1164" s="32" t="str">
        <f>_xlfn.XLOOKUP(A:A,'Medical Examination'!A:A,'Medical Examination'!I:I)</f>
        <v>Normal Weight</v>
      </c>
      <c r="M1164" s="31" t="str">
        <f>_xlfn.XLOOKUP(A:A,'Medical Examination'!A:A,'Medical Examination'!J:J)</f>
        <v>Normal</v>
      </c>
      <c r="N1164" s="34">
        <f>_xlfn.XLOOKUP(Healthcare!A:A,Table4_2[Customer ID],Table4_2[Date of Birth])</f>
        <v>24366</v>
      </c>
      <c r="O1164" s="35">
        <f>_xlfn.XLOOKUP(A:A,Table4_2[Customer ID],Table4_2[Charges])</f>
        <v>9684.2900000000009</v>
      </c>
      <c r="P1164" s="33" t="str">
        <f>_xlfn.XLOOKUP(A:A,Table4_2[Customer ID],Table4_2[Hospital tier])</f>
        <v>tier - 3</v>
      </c>
      <c r="Q1164" s="33" t="str">
        <f>_xlfn.XLOOKUP(A:A,'Hospital details'!A:A,'Hospital details'!F:F)</f>
        <v>tier - 2</v>
      </c>
      <c r="R1164" s="33" t="str">
        <f>_xlfn.XLOOKUP(Healthcare!A:A,'Hospital details'!A:A,'Hospital details'!G:G)</f>
        <v>R1013</v>
      </c>
      <c r="S1164" s="36">
        <f>_xlfn.XLOOKUP(A:A,'Hospital details'!A:A,'Hospital details'!H:H)</f>
        <v>56</v>
      </c>
      <c r="T1164" s="8"/>
    </row>
    <row r="1165" spans="1:20" ht="18" x14ac:dyDescent="0.35">
      <c r="A1165" s="37" t="s">
        <v>1169</v>
      </c>
      <c r="B1165" s="31" t="str" cm="1">
        <f t="array" ref="B1165">_xlfn.XLOOKUP(_xlfn.SINGLE(A:A),'Customer Name'!A:A,Table14_3[[#All],[Title]])</f>
        <v>Mr</v>
      </c>
      <c r="C1165" s="32" t="str" cm="1">
        <f t="array" ref="C1165">_xlfn.XLOOKUP(_xlfn.SINGLE(A:A),'Customer Name'!A:A,Table14_3[[#All],[First Name]])</f>
        <v>Pascale</v>
      </c>
      <c r="D1165" s="32" t="str" cm="1">
        <f t="array" ref="D1165">_xlfn.XLOOKUP(_xlfn.SINGLE(A:A),'Customer Name'!A:A,Table14_3[[#All],[Last Name]])</f>
        <v>Auger</v>
      </c>
      <c r="E1165" s="32">
        <f>_xlfn.XLOOKUP(A:A,'Medical Examination'!A:A,'Medical Examination'!B:B)</f>
        <v>34.07</v>
      </c>
      <c r="F1165" s="32">
        <f>_xlfn.XLOOKUP(A:A,'Medical Examination'!A:A,'Medical Examination'!C:C)</f>
        <v>7.81</v>
      </c>
      <c r="G1165" s="33" t="str">
        <f>_xlfn.XLOOKUP(A:A,'Medical Examination'!A:A,'Medical Examination'!D:D)</f>
        <v>yes</v>
      </c>
      <c r="H1165" s="33" t="str">
        <f>_xlfn.XLOOKUP(A:A,'Medical Examination'!A:A,'Medical Examination'!E:E)</f>
        <v>No</v>
      </c>
      <c r="I1165" s="33" t="str">
        <f>_xlfn.XLOOKUP(A:A,'Medical Examination'!A:A,'Medical Examination'!F:F)</f>
        <v>No</v>
      </c>
      <c r="J1165" s="33">
        <f>_xlfn.XLOOKUP(A:A,'Medical Examination'!A:A,'Medical Examination'!G:G)</f>
        <v>0</v>
      </c>
      <c r="K1165" s="33" t="str">
        <f>_xlfn.XLOOKUP(A:A,'Medical Examination'!A:A,'Medical Examination'!H:H)</f>
        <v>No</v>
      </c>
      <c r="L1165" s="32" t="str">
        <f>_xlfn.XLOOKUP(A:A,'Medical Examination'!A:A,'Medical Examination'!I:I)</f>
        <v>Obesity</v>
      </c>
      <c r="M1165" s="31" t="str">
        <f>_xlfn.XLOOKUP(A:A,'Medical Examination'!A:A,'Medical Examination'!J:J)</f>
        <v>Diabetic</v>
      </c>
      <c r="N1165" s="34">
        <f>_xlfn.XLOOKUP(Healthcare!A:A,Table4_2[Customer ID],Table4_2[Date of Birth])</f>
        <v>29806</v>
      </c>
      <c r="O1165" s="35">
        <f>_xlfn.XLOOKUP(A:A,Table4_2[Customer ID],Table4_2[Charges])</f>
        <v>9664.34</v>
      </c>
      <c r="P1165" s="33" t="str">
        <f>_xlfn.XLOOKUP(A:A,Table4_2[Customer ID],Table4_2[Hospital tier])</f>
        <v>tier - 2</v>
      </c>
      <c r="Q1165" s="33" t="str">
        <f>_xlfn.XLOOKUP(A:A,'Hospital details'!A:A,'Hospital details'!F:F)</f>
        <v>tier - 3</v>
      </c>
      <c r="R1165" s="33" t="str">
        <f>_xlfn.XLOOKUP(Healthcare!A:A,'Hospital details'!A:A,'Hospital details'!G:G)</f>
        <v>R1011</v>
      </c>
      <c r="S1165" s="36">
        <f>_xlfn.XLOOKUP(A:A,'Hospital details'!A:A,'Hospital details'!H:H)</f>
        <v>41</v>
      </c>
      <c r="T1165" s="8"/>
    </row>
    <row r="1166" spans="1:20" ht="18" x14ac:dyDescent="0.35">
      <c r="A1166" s="37" t="s">
        <v>1170</v>
      </c>
      <c r="B1166" s="31" t="str" cm="1">
        <f t="array" ref="B1166">_xlfn.XLOOKUP(_xlfn.SINGLE(A:A),'Customer Name'!A:A,Table14_3[[#All],[Title]])</f>
        <v>Ms</v>
      </c>
      <c r="C1166" s="32" t="str" cm="1">
        <f t="array" ref="C1166">_xlfn.XLOOKUP(_xlfn.SINGLE(A:A),'Customer Name'!A:A,Table14_3[[#All],[First Name]])</f>
        <v>Becca</v>
      </c>
      <c r="D1166" s="32" t="str" cm="1">
        <f t="array" ref="D1166">_xlfn.XLOOKUP(_xlfn.SINGLE(A:A),'Customer Name'!A:A,Table14_3[[#All],[Last Name]])</f>
        <v>Steadman</v>
      </c>
      <c r="E1166" s="32">
        <f>_xlfn.XLOOKUP(A:A,'Medical Examination'!A:A,'Medical Examination'!B:B)</f>
        <v>30.14</v>
      </c>
      <c r="F1166" s="32">
        <f>_xlfn.XLOOKUP(A:A,'Medical Examination'!A:A,'Medical Examination'!C:C)</f>
        <v>9.85</v>
      </c>
      <c r="G1166" s="33" t="str">
        <f>_xlfn.XLOOKUP(A:A,'Medical Examination'!A:A,'Medical Examination'!D:D)</f>
        <v>No</v>
      </c>
      <c r="H1166" s="33" t="str">
        <f>_xlfn.XLOOKUP(A:A,'Medical Examination'!A:A,'Medical Examination'!E:E)</f>
        <v>No</v>
      </c>
      <c r="I1166" s="33" t="str">
        <f>_xlfn.XLOOKUP(A:A,'Medical Examination'!A:A,'Medical Examination'!F:F)</f>
        <v>No</v>
      </c>
      <c r="J1166" s="33">
        <f>_xlfn.XLOOKUP(A:A,'Medical Examination'!A:A,'Medical Examination'!G:G)</f>
        <v>0</v>
      </c>
      <c r="K1166" s="33" t="str">
        <f>_xlfn.XLOOKUP(A:A,'Medical Examination'!A:A,'Medical Examination'!H:H)</f>
        <v>No</v>
      </c>
      <c r="L1166" s="32" t="str">
        <f>_xlfn.XLOOKUP(A:A,'Medical Examination'!A:A,'Medical Examination'!I:I)</f>
        <v>Obesity</v>
      </c>
      <c r="M1166" s="31" t="str">
        <f>_xlfn.XLOOKUP(A:A,'Medical Examination'!A:A,'Medical Examination'!J:J)</f>
        <v>Diabetic</v>
      </c>
      <c r="N1166" s="34">
        <f>_xlfn.XLOOKUP(Healthcare!A:A,Table4_2[Customer ID],Table4_2[Date of Birth])</f>
        <v>27218</v>
      </c>
      <c r="O1166" s="35">
        <f>_xlfn.XLOOKUP(A:A,Table4_2[Customer ID],Table4_2[Charges])</f>
        <v>9653.81</v>
      </c>
      <c r="P1166" s="33" t="str">
        <f>_xlfn.XLOOKUP(A:A,Table4_2[Customer ID],Table4_2[Hospital tier])</f>
        <v>tier - 2</v>
      </c>
      <c r="Q1166" s="33" t="str">
        <f>_xlfn.XLOOKUP(A:A,'Hospital details'!A:A,'Hospital details'!F:F)</f>
        <v>tier - 2</v>
      </c>
      <c r="R1166" s="33" t="str">
        <f>_xlfn.XLOOKUP(Healthcare!A:A,'Hospital details'!A:A,'Hospital details'!G:G)</f>
        <v>R1011</v>
      </c>
      <c r="S1166" s="36">
        <f>_xlfn.XLOOKUP(A:A,'Hospital details'!A:A,'Hospital details'!H:H)</f>
        <v>48</v>
      </c>
      <c r="T1166" s="8"/>
    </row>
    <row r="1167" spans="1:20" ht="18" x14ac:dyDescent="0.35">
      <c r="A1167" s="37" t="s">
        <v>1171</v>
      </c>
      <c r="B1167" s="31" t="str" cm="1">
        <f t="array" ref="B1167">_xlfn.XLOOKUP(_xlfn.SINGLE(A:A),'Customer Name'!A:A,Table14_3[[#All],[Title]])</f>
        <v>Mr</v>
      </c>
      <c r="C1167" s="32" t="str" cm="1">
        <f t="array" ref="C1167">_xlfn.XLOOKUP(_xlfn.SINGLE(A:A),'Customer Name'!A:A,Table14_3[[#All],[First Name]])</f>
        <v>Grace</v>
      </c>
      <c r="D1167" s="32" t="str" cm="1">
        <f t="array" ref="D1167">_xlfn.XLOOKUP(_xlfn.SINGLE(A:A),'Customer Name'!A:A,Table14_3[[#All],[Last Name]])</f>
        <v>Mccarron</v>
      </c>
      <c r="E1167" s="32">
        <f>_xlfn.XLOOKUP(A:A,'Medical Examination'!A:A,'Medical Examination'!B:B)</f>
        <v>18.05</v>
      </c>
      <c r="F1167" s="32">
        <f>_xlfn.XLOOKUP(A:A,'Medical Examination'!A:A,'Medical Examination'!C:C)</f>
        <v>6.94</v>
      </c>
      <c r="G1167" s="33" t="str">
        <f>_xlfn.XLOOKUP(A:A,'Medical Examination'!A:A,'Medical Examination'!D:D)</f>
        <v>No</v>
      </c>
      <c r="H1167" s="33" t="str">
        <f>_xlfn.XLOOKUP(A:A,'Medical Examination'!A:A,'Medical Examination'!E:E)</f>
        <v>No</v>
      </c>
      <c r="I1167" s="33" t="str">
        <f>_xlfn.XLOOKUP(A:A,'Medical Examination'!A:A,'Medical Examination'!F:F)</f>
        <v>No</v>
      </c>
      <c r="J1167" s="33">
        <f>_xlfn.XLOOKUP(A:A,'Medical Examination'!A:A,'Medical Examination'!G:G)</f>
        <v>0</v>
      </c>
      <c r="K1167" s="33" t="str">
        <f>_xlfn.XLOOKUP(A:A,'Medical Examination'!A:A,'Medical Examination'!H:H)</f>
        <v>No</v>
      </c>
      <c r="L1167" s="32" t="str">
        <f>_xlfn.XLOOKUP(A:A,'Medical Examination'!A:A,'Medical Examination'!I:I)</f>
        <v>Under  Weight</v>
      </c>
      <c r="M1167" s="31" t="str">
        <f>_xlfn.XLOOKUP(A:A,'Medical Examination'!A:A,'Medical Examination'!J:J)</f>
        <v>Diabetic</v>
      </c>
      <c r="N1167" s="34">
        <f>_xlfn.XLOOKUP(Healthcare!A:A,Table4_2[Customer ID],Table4_2[Date of Birth])</f>
        <v>26133</v>
      </c>
      <c r="O1167" s="35">
        <f>_xlfn.XLOOKUP(A:A,Table4_2[Customer ID],Table4_2[Charges])</f>
        <v>9644.25</v>
      </c>
      <c r="P1167" s="33" t="str">
        <f>_xlfn.XLOOKUP(A:A,Table4_2[Customer ID],Table4_2[Hospital tier])</f>
        <v>tier - 2</v>
      </c>
      <c r="Q1167" s="33" t="str">
        <f>_xlfn.XLOOKUP(A:A,'Hospital details'!A:A,'Hospital details'!F:F)</f>
        <v>tier - 1</v>
      </c>
      <c r="R1167" s="33" t="str">
        <f>_xlfn.XLOOKUP(Healthcare!A:A,'Hospital details'!A:A,'Hospital details'!G:G)</f>
        <v>R1012</v>
      </c>
      <c r="S1167" s="36">
        <f>_xlfn.XLOOKUP(A:A,'Hospital details'!A:A,'Hospital details'!H:H)</f>
        <v>51</v>
      </c>
      <c r="T1167" s="8"/>
    </row>
    <row r="1168" spans="1:20" ht="18" x14ac:dyDescent="0.35">
      <c r="A1168" s="37" t="s">
        <v>1172</v>
      </c>
      <c r="B1168" s="31" t="str" cm="1">
        <f t="array" ref="B1168">_xlfn.XLOOKUP(_xlfn.SINGLE(A:A),'Customer Name'!A:A,Table14_3[[#All],[Title]])</f>
        <v>Mr</v>
      </c>
      <c r="C1168" s="32" t="str" cm="1">
        <f t="array" ref="C1168">_xlfn.XLOOKUP(_xlfn.SINGLE(A:A),'Customer Name'!A:A,Table14_3[[#All],[First Name]])</f>
        <v>Samantha</v>
      </c>
      <c r="D1168" s="32" t="str" cm="1">
        <f t="array" ref="D1168">_xlfn.XLOOKUP(_xlfn.SINGLE(A:A),'Customer Name'!A:A,Table14_3[[#All],[Last Name]])</f>
        <v>Roecker</v>
      </c>
      <c r="E1168" s="32">
        <f>_xlfn.XLOOKUP(A:A,'Medical Examination'!A:A,'Medical Examination'!B:B)</f>
        <v>37.4</v>
      </c>
      <c r="F1168" s="32">
        <f>_xlfn.XLOOKUP(A:A,'Medical Examination'!A:A,'Medical Examination'!C:C)</f>
        <v>11.3</v>
      </c>
      <c r="G1168" s="33" t="str">
        <f>_xlfn.XLOOKUP(A:A,'Medical Examination'!A:A,'Medical Examination'!D:D)</f>
        <v>yes</v>
      </c>
      <c r="H1168" s="33" t="str">
        <f>_xlfn.XLOOKUP(A:A,'Medical Examination'!A:A,'Medical Examination'!E:E)</f>
        <v>No</v>
      </c>
      <c r="I1168" s="33" t="str">
        <f>_xlfn.XLOOKUP(A:A,'Medical Examination'!A:A,'Medical Examination'!F:F)</f>
        <v>No</v>
      </c>
      <c r="J1168" s="33">
        <f>_xlfn.XLOOKUP(A:A,'Medical Examination'!A:A,'Medical Examination'!G:G)</f>
        <v>2</v>
      </c>
      <c r="K1168" s="33" t="str">
        <f>_xlfn.XLOOKUP(A:A,'Medical Examination'!A:A,'Medical Examination'!H:H)</f>
        <v>No</v>
      </c>
      <c r="L1168" s="32" t="str">
        <f>_xlfn.XLOOKUP(A:A,'Medical Examination'!A:A,'Medical Examination'!I:I)</f>
        <v>Obesity</v>
      </c>
      <c r="M1168" s="31" t="str">
        <f>_xlfn.XLOOKUP(A:A,'Medical Examination'!A:A,'Medical Examination'!J:J)</f>
        <v>Diabetic</v>
      </c>
      <c r="N1168" s="34">
        <f>_xlfn.XLOOKUP(Healthcare!A:A,Table4_2[Customer ID],Table4_2[Date of Birth])</f>
        <v>25841</v>
      </c>
      <c r="O1168" s="35">
        <f>_xlfn.XLOOKUP(A:A,Table4_2[Customer ID],Table4_2[Charges])</f>
        <v>9634.5400000000009</v>
      </c>
      <c r="P1168" s="33" t="str">
        <f>_xlfn.XLOOKUP(A:A,Table4_2[Customer ID],Table4_2[Hospital tier])</f>
        <v>tier - 2</v>
      </c>
      <c r="Q1168" s="33" t="str">
        <f>_xlfn.XLOOKUP(A:A,'Hospital details'!A:A,'Hospital details'!F:F)</f>
        <v>tier - 2</v>
      </c>
      <c r="R1168" s="33" t="str">
        <f>_xlfn.XLOOKUP(Healthcare!A:A,'Hospital details'!A:A,'Hospital details'!G:G)</f>
        <v>R1011</v>
      </c>
      <c r="S1168" s="36">
        <f>_xlfn.XLOOKUP(A:A,'Hospital details'!A:A,'Hospital details'!H:H)</f>
        <v>52</v>
      </c>
      <c r="T1168" s="8"/>
    </row>
    <row r="1169" spans="1:20" ht="18" x14ac:dyDescent="0.35">
      <c r="A1169" s="37" t="s">
        <v>1173</v>
      </c>
      <c r="B1169" s="31" t="str" cm="1">
        <f t="array" ref="B1169">_xlfn.XLOOKUP(_xlfn.SINGLE(A:A),'Customer Name'!A:A,Table14_3[[#All],[Title]])</f>
        <v>Ms</v>
      </c>
      <c r="C1169" s="32" t="str" cm="1">
        <f t="array" ref="C1169">_xlfn.XLOOKUP(_xlfn.SINGLE(A:A),'Customer Name'!A:A,Table14_3[[#All],[First Name]])</f>
        <v>Nicole R</v>
      </c>
      <c r="D1169" s="32" t="str" cm="1">
        <f t="array" ref="D1169">_xlfn.XLOOKUP(_xlfn.SINGLE(A:A),'Customer Name'!A:A,Table14_3[[#All],[Last Name]])</f>
        <v>Giumarra</v>
      </c>
      <c r="E1169" s="32">
        <f>_xlfn.XLOOKUP(A:A,'Medical Examination'!A:A,'Medical Examination'!B:B)</f>
        <v>25.75</v>
      </c>
      <c r="F1169" s="32">
        <f>_xlfn.XLOOKUP(A:A,'Medical Examination'!A:A,'Medical Examination'!C:C)</f>
        <v>9.23</v>
      </c>
      <c r="G1169" s="33" t="str">
        <f>_xlfn.XLOOKUP(A:A,'Medical Examination'!A:A,'Medical Examination'!D:D)</f>
        <v>No</v>
      </c>
      <c r="H1169" s="33" t="str">
        <f>_xlfn.XLOOKUP(A:A,'Medical Examination'!A:A,'Medical Examination'!E:E)</f>
        <v>No</v>
      </c>
      <c r="I1169" s="33" t="str">
        <f>_xlfn.XLOOKUP(A:A,'Medical Examination'!A:A,'Medical Examination'!F:F)</f>
        <v>No</v>
      </c>
      <c r="J1169" s="33">
        <f>_xlfn.XLOOKUP(A:A,'Medical Examination'!A:A,'Medical Examination'!G:G)</f>
        <v>0</v>
      </c>
      <c r="K1169" s="33" t="str">
        <f>_xlfn.XLOOKUP(A:A,'Medical Examination'!A:A,'Medical Examination'!H:H)</f>
        <v>No</v>
      </c>
      <c r="L1169" s="32" t="str">
        <f>_xlfn.XLOOKUP(A:A,'Medical Examination'!A:A,'Medical Examination'!I:I)</f>
        <v>Overweight</v>
      </c>
      <c r="M1169" s="31" t="str">
        <f>_xlfn.XLOOKUP(A:A,'Medical Examination'!A:A,'Medical Examination'!J:J)</f>
        <v>Diabetic</v>
      </c>
      <c r="N1169" s="34">
        <f>_xlfn.XLOOKUP(Healthcare!A:A,Table4_2[Customer ID],Table4_2[Date of Birth])</f>
        <v>25011</v>
      </c>
      <c r="O1169" s="35">
        <f>_xlfn.XLOOKUP(A:A,Table4_2[Customer ID],Table4_2[Charges])</f>
        <v>9630.91</v>
      </c>
      <c r="P1169" s="33" t="str">
        <f>_xlfn.XLOOKUP(A:A,Table4_2[Customer ID],Table4_2[Hospital tier])</f>
        <v>tier - 3</v>
      </c>
      <c r="Q1169" s="33" t="str">
        <f>_xlfn.XLOOKUP(A:A,'Hospital details'!A:A,'Hospital details'!F:F)</f>
        <v>tier - 2</v>
      </c>
      <c r="R1169" s="33" t="str">
        <f>_xlfn.XLOOKUP(Healthcare!A:A,'Hospital details'!A:A,'Hospital details'!G:G)</f>
        <v>R1013</v>
      </c>
      <c r="S1169" s="36">
        <f>_xlfn.XLOOKUP(A:A,'Hospital details'!A:A,'Hospital details'!H:H)</f>
        <v>54</v>
      </c>
      <c r="T1169" s="8"/>
    </row>
    <row r="1170" spans="1:20" ht="18" x14ac:dyDescent="0.35">
      <c r="A1170" s="37" t="s">
        <v>1174</v>
      </c>
      <c r="B1170" s="31" t="str" cm="1">
        <f t="array" ref="B1170">_xlfn.XLOOKUP(_xlfn.SINGLE(A:A),'Customer Name'!A:A,Table14_3[[#All],[Title]])</f>
        <v>Ms</v>
      </c>
      <c r="C1170" s="32" t="str" cm="1">
        <f t="array" ref="C1170">_xlfn.XLOOKUP(_xlfn.SINGLE(A:A),'Customer Name'!A:A,Table14_3[[#All],[First Name]])</f>
        <v>David W</v>
      </c>
      <c r="D1170" s="32" t="str" cm="1">
        <f t="array" ref="D1170">_xlfn.XLOOKUP(_xlfn.SINGLE(A:A),'Customer Name'!A:A,Table14_3[[#All],[Last Name]])</f>
        <v>Peters</v>
      </c>
      <c r="E1170" s="32">
        <f>_xlfn.XLOOKUP(A:A,'Medical Examination'!A:A,'Medical Examination'!B:B)</f>
        <v>32.299999999999997</v>
      </c>
      <c r="F1170" s="32">
        <f>_xlfn.XLOOKUP(A:A,'Medical Examination'!A:A,'Medical Examination'!C:C)</f>
        <v>4.37</v>
      </c>
      <c r="G1170" s="33" t="str">
        <f>_xlfn.XLOOKUP(A:A,'Medical Examination'!A:A,'Medical Examination'!D:D)</f>
        <v>No</v>
      </c>
      <c r="H1170" s="33" t="str">
        <f>_xlfn.XLOOKUP(A:A,'Medical Examination'!A:A,'Medical Examination'!E:E)</f>
        <v>No</v>
      </c>
      <c r="I1170" s="33" t="str">
        <f>_xlfn.XLOOKUP(A:A,'Medical Examination'!A:A,'Medical Examination'!F:F)</f>
        <v>No</v>
      </c>
      <c r="J1170" s="33">
        <f>_xlfn.XLOOKUP(A:A,'Medical Examination'!A:A,'Medical Examination'!G:G)</f>
        <v>2</v>
      </c>
      <c r="K1170" s="33" t="str">
        <f>_xlfn.XLOOKUP(A:A,'Medical Examination'!A:A,'Medical Examination'!H:H)</f>
        <v>No</v>
      </c>
      <c r="L1170" s="32" t="str">
        <f>_xlfn.XLOOKUP(A:A,'Medical Examination'!A:A,'Medical Examination'!I:I)</f>
        <v>Obesity</v>
      </c>
      <c r="M1170" s="31" t="str">
        <f>_xlfn.XLOOKUP(A:A,'Medical Examination'!A:A,'Medical Examination'!J:J)</f>
        <v>Normal</v>
      </c>
      <c r="N1170" s="34">
        <f>_xlfn.XLOOKUP(Healthcare!A:A,Table4_2[Customer ID],Table4_2[Date of Birth])</f>
        <v>26595</v>
      </c>
      <c r="O1170" s="35">
        <f>_xlfn.XLOOKUP(A:A,Table4_2[Customer ID],Table4_2[Charges])</f>
        <v>9630.4</v>
      </c>
      <c r="P1170" s="33" t="str">
        <f>_xlfn.XLOOKUP(A:A,Table4_2[Customer ID],Table4_2[Hospital tier])</f>
        <v>tier - 2</v>
      </c>
      <c r="Q1170" s="33" t="str">
        <f>_xlfn.XLOOKUP(A:A,'Hospital details'!A:A,'Hospital details'!F:F)</f>
        <v>tier - 2</v>
      </c>
      <c r="R1170" s="33" t="str">
        <f>_xlfn.XLOOKUP(Healthcare!A:A,'Hospital details'!A:A,'Hospital details'!G:G)</f>
        <v>R1011</v>
      </c>
      <c r="S1170" s="36">
        <f>_xlfn.XLOOKUP(A:A,'Hospital details'!A:A,'Hospital details'!H:H)</f>
        <v>50</v>
      </c>
      <c r="T1170" s="8"/>
    </row>
    <row r="1171" spans="1:20" ht="18" x14ac:dyDescent="0.35">
      <c r="A1171" s="37" t="s">
        <v>1175</v>
      </c>
      <c r="B1171" s="31" t="str" cm="1">
        <f t="array" ref="B1171">_xlfn.XLOOKUP(_xlfn.SINGLE(A:A),'Customer Name'!A:A,Table14_3[[#All],[Title]])</f>
        <v>Mr</v>
      </c>
      <c r="C1171" s="32" t="str" cm="1">
        <f t="array" ref="C1171">_xlfn.XLOOKUP(_xlfn.SINGLE(A:A),'Customer Name'!A:A,Table14_3[[#All],[First Name]])</f>
        <v>Grant</v>
      </c>
      <c r="D1171" s="32" t="str" cm="1">
        <f t="array" ref="D1171">_xlfn.XLOOKUP(_xlfn.SINGLE(A:A),'Customer Name'!A:A,Table14_3[[#All],[Last Name]])</f>
        <v>Bower</v>
      </c>
      <c r="E1171" s="32">
        <f>_xlfn.XLOOKUP(A:A,'Medical Examination'!A:A,'Medical Examination'!B:B)</f>
        <v>28.61</v>
      </c>
      <c r="F1171" s="32">
        <f>_xlfn.XLOOKUP(A:A,'Medical Examination'!A:A,'Medical Examination'!C:C)</f>
        <v>5.76</v>
      </c>
      <c r="G1171" s="33" t="str">
        <f>_xlfn.XLOOKUP(A:A,'Medical Examination'!A:A,'Medical Examination'!D:D)</f>
        <v>No</v>
      </c>
      <c r="H1171" s="33" t="str">
        <f>_xlfn.XLOOKUP(A:A,'Medical Examination'!A:A,'Medical Examination'!E:E)</f>
        <v>No</v>
      </c>
      <c r="I1171" s="33" t="str">
        <f>_xlfn.XLOOKUP(A:A,'Medical Examination'!A:A,'Medical Examination'!F:F)</f>
        <v>Yes</v>
      </c>
      <c r="J1171" s="33">
        <f>_xlfn.XLOOKUP(A:A,'Medical Examination'!A:A,'Medical Examination'!G:G)</f>
        <v>1</v>
      </c>
      <c r="K1171" s="33" t="str">
        <f>_xlfn.XLOOKUP(A:A,'Medical Examination'!A:A,'Medical Examination'!H:H)</f>
        <v>No</v>
      </c>
      <c r="L1171" s="32" t="str">
        <f>_xlfn.XLOOKUP(A:A,'Medical Examination'!A:A,'Medical Examination'!I:I)</f>
        <v>Overweight</v>
      </c>
      <c r="M1171" s="31" t="str">
        <f>_xlfn.XLOOKUP(A:A,'Medical Examination'!A:A,'Medical Examination'!J:J)</f>
        <v>Prediabetic</v>
      </c>
      <c r="N1171" s="34">
        <f>_xlfn.XLOOKUP(Healthcare!A:A,Table4_2[Customer ID],Table4_2[Date of Birth])</f>
        <v>29208</v>
      </c>
      <c r="O1171" s="35">
        <f>_xlfn.XLOOKUP(A:A,Table4_2[Customer ID],Table4_2[Charges])</f>
        <v>9630.2999999999993</v>
      </c>
      <c r="P1171" s="33" t="str">
        <f>_xlfn.XLOOKUP(A:A,Table4_2[Customer ID],Table4_2[Hospital tier])</f>
        <v>tier - 2</v>
      </c>
      <c r="Q1171" s="33" t="str">
        <f>_xlfn.XLOOKUP(A:A,'Hospital details'!A:A,'Hospital details'!F:F)</f>
        <v>tier - 2</v>
      </c>
      <c r="R1171" s="33" t="str">
        <f>_xlfn.XLOOKUP(Healthcare!A:A,'Hospital details'!A:A,'Hospital details'!G:G)</f>
        <v>R1021</v>
      </c>
      <c r="S1171" s="36">
        <f>_xlfn.XLOOKUP(A:A,'Hospital details'!A:A,'Hospital details'!H:H)</f>
        <v>43</v>
      </c>
      <c r="T1171" s="8"/>
    </row>
    <row r="1172" spans="1:20" ht="18" x14ac:dyDescent="0.35">
      <c r="A1172" s="37" t="s">
        <v>1176</v>
      </c>
      <c r="B1172" s="31" t="str" cm="1">
        <f t="array" ref="B1172">_xlfn.XLOOKUP(_xlfn.SINGLE(A:A),'Customer Name'!A:A,Table14_3[[#All],[Title]])</f>
        <v>Mr</v>
      </c>
      <c r="C1172" s="32" t="str" cm="1">
        <f t="array" ref="C1172">_xlfn.XLOOKUP(_xlfn.SINGLE(A:A),'Customer Name'!A:A,Table14_3[[#All],[First Name]])</f>
        <v>Sophia</v>
      </c>
      <c r="D1172" s="32" t="str" cm="1">
        <f t="array" ref="D1172">_xlfn.XLOOKUP(_xlfn.SINGLE(A:A),'Customer Name'!A:A,Table14_3[[#All],[Last Name]])</f>
        <v>Chen</v>
      </c>
      <c r="E1172" s="32">
        <f>_xlfn.XLOOKUP(A:A,'Medical Examination'!A:A,'Medical Examination'!B:B)</f>
        <v>45.41</v>
      </c>
      <c r="F1172" s="32">
        <f>_xlfn.XLOOKUP(A:A,'Medical Examination'!A:A,'Medical Examination'!C:C)</f>
        <v>4.96</v>
      </c>
      <c r="G1172" s="33" t="str">
        <f>_xlfn.XLOOKUP(A:A,'Medical Examination'!A:A,'Medical Examination'!D:D)</f>
        <v>No</v>
      </c>
      <c r="H1172" s="33" t="str">
        <f>_xlfn.XLOOKUP(A:A,'Medical Examination'!A:A,'Medical Examination'!E:E)</f>
        <v>No</v>
      </c>
      <c r="I1172" s="33" t="str">
        <f>_xlfn.XLOOKUP(A:A,'Medical Examination'!A:A,'Medical Examination'!F:F)</f>
        <v>No</v>
      </c>
      <c r="J1172" s="33">
        <f>_xlfn.XLOOKUP(A:A,'Medical Examination'!A:A,'Medical Examination'!G:G)</f>
        <v>1</v>
      </c>
      <c r="K1172" s="33" t="str">
        <f>_xlfn.XLOOKUP(A:A,'Medical Examination'!A:A,'Medical Examination'!H:H)</f>
        <v>No</v>
      </c>
      <c r="L1172" s="32" t="str">
        <f>_xlfn.XLOOKUP(A:A,'Medical Examination'!A:A,'Medical Examination'!I:I)</f>
        <v>Obesity</v>
      </c>
      <c r="M1172" s="31" t="str">
        <f>_xlfn.XLOOKUP(A:A,'Medical Examination'!A:A,'Medical Examination'!J:J)</f>
        <v>Normal</v>
      </c>
      <c r="N1172" s="34">
        <f>_xlfn.XLOOKUP(Healthcare!A:A,Table4_2[Customer ID],Table4_2[Date of Birth])</f>
        <v>35969</v>
      </c>
      <c r="O1172" s="35">
        <f>_xlfn.XLOOKUP(A:A,Table4_2[Customer ID],Table4_2[Charges])</f>
        <v>9628.7900000000009</v>
      </c>
      <c r="P1172" s="33" t="str">
        <f>_xlfn.XLOOKUP(A:A,Table4_2[Customer ID],Table4_2[Hospital tier])</f>
        <v>tier - 2</v>
      </c>
      <c r="Q1172" s="33" t="str">
        <f>_xlfn.XLOOKUP(A:A,'Hospital details'!A:A,'Hospital details'!F:F)</f>
        <v>tier - 2</v>
      </c>
      <c r="R1172" s="33" t="str">
        <f>_xlfn.XLOOKUP(Healthcare!A:A,'Hospital details'!A:A,'Hospital details'!G:G)</f>
        <v>R1026</v>
      </c>
      <c r="S1172" s="36">
        <f>_xlfn.XLOOKUP(A:A,'Hospital details'!A:A,'Hospital details'!H:H)</f>
        <v>24</v>
      </c>
      <c r="T1172" s="8"/>
    </row>
    <row r="1173" spans="1:20" ht="18" x14ac:dyDescent="0.35">
      <c r="A1173" s="37" t="s">
        <v>1177</v>
      </c>
      <c r="B1173" s="31" t="str" cm="1">
        <f t="array" ref="B1173">_xlfn.XLOOKUP(_xlfn.SINGLE(A:A),'Customer Name'!A:A,Table14_3[[#All],[Title]])</f>
        <v>Ms</v>
      </c>
      <c r="C1173" s="32" t="str" cm="1">
        <f t="array" ref="C1173">_xlfn.XLOOKUP(_xlfn.SINGLE(A:A),'Customer Name'!A:A,Table14_3[[#All],[First Name]])</f>
        <v>Christina</v>
      </c>
      <c r="D1173" s="32" t="str" cm="1">
        <f t="array" ref="D1173">_xlfn.XLOOKUP(_xlfn.SINGLE(A:A),'Customer Name'!A:A,Table14_3[[#All],[Last Name]])</f>
        <v>Capriccioso</v>
      </c>
      <c r="E1173" s="32">
        <f>_xlfn.XLOOKUP(A:A,'Medical Examination'!A:A,'Medical Examination'!B:B)</f>
        <v>31.2</v>
      </c>
      <c r="F1173" s="32">
        <f>_xlfn.XLOOKUP(A:A,'Medical Examination'!A:A,'Medical Examination'!C:C)</f>
        <v>11.04</v>
      </c>
      <c r="G1173" s="33" t="str">
        <f>_xlfn.XLOOKUP(A:A,'Medical Examination'!A:A,'Medical Examination'!D:D)</f>
        <v>yes</v>
      </c>
      <c r="H1173" s="33" t="str">
        <f>_xlfn.XLOOKUP(A:A,'Medical Examination'!A:A,'Medical Examination'!E:E)</f>
        <v>No</v>
      </c>
      <c r="I1173" s="33" t="str">
        <f>_xlfn.XLOOKUP(A:A,'Medical Examination'!A:A,'Medical Examination'!F:F)</f>
        <v>No</v>
      </c>
      <c r="J1173" s="33">
        <f>_xlfn.XLOOKUP(A:A,'Medical Examination'!A:A,'Medical Examination'!G:G)</f>
        <v>2</v>
      </c>
      <c r="K1173" s="33" t="str">
        <f>_xlfn.XLOOKUP(A:A,'Medical Examination'!A:A,'Medical Examination'!H:H)</f>
        <v>No</v>
      </c>
      <c r="L1173" s="32" t="str">
        <f>_xlfn.XLOOKUP(A:A,'Medical Examination'!A:A,'Medical Examination'!I:I)</f>
        <v>Obesity</v>
      </c>
      <c r="M1173" s="31" t="str">
        <f>_xlfn.XLOOKUP(A:A,'Medical Examination'!A:A,'Medical Examination'!J:J)</f>
        <v>Diabetic</v>
      </c>
      <c r="N1173" s="34">
        <f>_xlfn.XLOOKUP(Healthcare!A:A,Table4_2[Customer ID],Table4_2[Date of Birth])</f>
        <v>25918</v>
      </c>
      <c r="O1173" s="35">
        <f>_xlfn.XLOOKUP(A:A,Table4_2[Customer ID],Table4_2[Charges])</f>
        <v>9625.92</v>
      </c>
      <c r="P1173" s="33" t="str">
        <f>_xlfn.XLOOKUP(A:A,Table4_2[Customer ID],Table4_2[Hospital tier])</f>
        <v>tier - 2</v>
      </c>
      <c r="Q1173" s="33" t="str">
        <f>_xlfn.XLOOKUP(A:A,'Hospital details'!A:A,'Hospital details'!F:F)</f>
        <v>tier - 3</v>
      </c>
      <c r="R1173" s="33" t="str">
        <f>_xlfn.XLOOKUP(Healthcare!A:A,'Hospital details'!A:A,'Hospital details'!G:G)</f>
        <v>R1011</v>
      </c>
      <c r="S1173" s="36">
        <f>_xlfn.XLOOKUP(A:A,'Hospital details'!A:A,'Hospital details'!H:H)</f>
        <v>52</v>
      </c>
      <c r="T1173" s="8"/>
    </row>
    <row r="1174" spans="1:20" ht="18" x14ac:dyDescent="0.35">
      <c r="A1174" s="37" t="s">
        <v>1178</v>
      </c>
      <c r="B1174" s="31" t="str" cm="1">
        <f t="array" ref="B1174">_xlfn.XLOOKUP(_xlfn.SINGLE(A:A),'Customer Name'!A:A,Table14_3[[#All],[Title]])</f>
        <v>Mr</v>
      </c>
      <c r="C1174" s="32" t="str" cm="1">
        <f t="array" ref="C1174">_xlfn.XLOOKUP(_xlfn.SINGLE(A:A),'Customer Name'!A:A,Table14_3[[#All],[First Name]])</f>
        <v>Sam L</v>
      </c>
      <c r="D1174" s="32" t="str" cm="1">
        <f t="array" ref="D1174">_xlfn.XLOOKUP(_xlfn.SINGLE(A:A),'Customer Name'!A:A,Table14_3[[#All],[Last Name]])</f>
        <v>Starbuck</v>
      </c>
      <c r="E1174" s="32">
        <f>_xlfn.XLOOKUP(A:A,'Medical Examination'!A:A,'Medical Examination'!B:B)</f>
        <v>29.83</v>
      </c>
      <c r="F1174" s="32">
        <f>_xlfn.XLOOKUP(A:A,'Medical Examination'!A:A,'Medical Examination'!C:C)</f>
        <v>7.81</v>
      </c>
      <c r="G1174" s="33" t="str">
        <f>_xlfn.XLOOKUP(A:A,'Medical Examination'!A:A,'Medical Examination'!D:D)</f>
        <v>yes</v>
      </c>
      <c r="H1174" s="33" t="str">
        <f>_xlfn.XLOOKUP(A:A,'Medical Examination'!A:A,'Medical Examination'!E:E)</f>
        <v>No</v>
      </c>
      <c r="I1174" s="33" t="str">
        <f>_xlfn.XLOOKUP(A:A,'Medical Examination'!A:A,'Medical Examination'!F:F)</f>
        <v>No</v>
      </c>
      <c r="J1174" s="33">
        <f>_xlfn.XLOOKUP(A:A,'Medical Examination'!A:A,'Medical Examination'!G:G)</f>
        <v>1</v>
      </c>
      <c r="K1174" s="33" t="str">
        <f>_xlfn.XLOOKUP(A:A,'Medical Examination'!A:A,'Medical Examination'!H:H)</f>
        <v>No</v>
      </c>
      <c r="L1174" s="32" t="str">
        <f>_xlfn.XLOOKUP(A:A,'Medical Examination'!A:A,'Medical Examination'!I:I)</f>
        <v>Overweight</v>
      </c>
      <c r="M1174" s="31" t="str">
        <f>_xlfn.XLOOKUP(A:A,'Medical Examination'!A:A,'Medical Examination'!J:J)</f>
        <v>Diabetic</v>
      </c>
      <c r="N1174" s="34">
        <f>_xlfn.XLOOKUP(Healthcare!A:A,Table4_2[Customer ID],Table4_2[Date of Birth])</f>
        <v>27696</v>
      </c>
      <c r="O1174" s="35">
        <f>_xlfn.XLOOKUP(A:A,Table4_2[Customer ID],Table4_2[Charges])</f>
        <v>9620.33</v>
      </c>
      <c r="P1174" s="33" t="str">
        <f>_xlfn.XLOOKUP(A:A,Table4_2[Customer ID],Table4_2[Hospital tier])</f>
        <v>tier - 3</v>
      </c>
      <c r="Q1174" s="33" t="str">
        <f>_xlfn.XLOOKUP(A:A,'Hospital details'!A:A,'Hospital details'!F:F)</f>
        <v>tier - 3</v>
      </c>
      <c r="R1174" s="33" t="str">
        <f>_xlfn.XLOOKUP(Healthcare!A:A,'Hospital details'!A:A,'Hospital details'!G:G)</f>
        <v>R1012</v>
      </c>
      <c r="S1174" s="36">
        <f>_xlfn.XLOOKUP(A:A,'Hospital details'!A:A,'Hospital details'!H:H)</f>
        <v>47</v>
      </c>
      <c r="T1174" s="8"/>
    </row>
    <row r="1175" spans="1:20" ht="18" x14ac:dyDescent="0.35">
      <c r="A1175" s="37" t="s">
        <v>1179</v>
      </c>
      <c r="B1175" s="31" t="str" cm="1">
        <f t="array" ref="B1175">_xlfn.XLOOKUP(_xlfn.SINGLE(A:A),'Customer Name'!A:A,Table14_3[[#All],[Title]])</f>
        <v>Mr</v>
      </c>
      <c r="C1175" s="32" t="str" cm="1">
        <f t="array" ref="C1175">_xlfn.XLOOKUP(_xlfn.SINGLE(A:A),'Customer Name'!A:A,Table14_3[[#All],[First Name]])</f>
        <v>Haley R</v>
      </c>
      <c r="D1175" s="32" t="str" cm="1">
        <f t="array" ref="D1175">_xlfn.XLOOKUP(_xlfn.SINGLE(A:A),'Customer Name'!A:A,Table14_3[[#All],[Last Name]])</f>
        <v>Mcmahon</v>
      </c>
      <c r="E1175" s="32">
        <f>_xlfn.XLOOKUP(A:A,'Medical Examination'!A:A,'Medical Examination'!B:B)</f>
        <v>29.06</v>
      </c>
      <c r="F1175" s="32">
        <f>_xlfn.XLOOKUP(A:A,'Medical Examination'!A:A,'Medical Examination'!C:C)</f>
        <v>4.55</v>
      </c>
      <c r="G1175" s="33" t="str">
        <f>_xlfn.XLOOKUP(A:A,'Medical Examination'!A:A,'Medical Examination'!D:D)</f>
        <v>No</v>
      </c>
      <c r="H1175" s="33" t="str">
        <f>_xlfn.XLOOKUP(A:A,'Medical Examination'!A:A,'Medical Examination'!E:E)</f>
        <v>No</v>
      </c>
      <c r="I1175" s="33" t="str">
        <f>_xlfn.XLOOKUP(A:A,'Medical Examination'!A:A,'Medical Examination'!F:F)</f>
        <v>No</v>
      </c>
      <c r="J1175" s="33">
        <f>_xlfn.XLOOKUP(A:A,'Medical Examination'!A:A,'Medical Examination'!G:G)</f>
        <v>0</v>
      </c>
      <c r="K1175" s="33" t="str">
        <f>_xlfn.XLOOKUP(A:A,'Medical Examination'!A:A,'Medical Examination'!H:H)</f>
        <v>No</v>
      </c>
      <c r="L1175" s="32" t="str">
        <f>_xlfn.XLOOKUP(A:A,'Medical Examination'!A:A,'Medical Examination'!I:I)</f>
        <v>Overweight</v>
      </c>
      <c r="M1175" s="31" t="str">
        <f>_xlfn.XLOOKUP(A:A,'Medical Examination'!A:A,'Medical Examination'!J:J)</f>
        <v>Normal</v>
      </c>
      <c r="N1175" s="34">
        <f>_xlfn.XLOOKUP(Healthcare!A:A,Table4_2[Customer ID],Table4_2[Date of Birth])</f>
        <v>30192</v>
      </c>
      <c r="O1175" s="35">
        <f>_xlfn.XLOOKUP(A:A,Table4_2[Customer ID],Table4_2[Charges])</f>
        <v>9619.18</v>
      </c>
      <c r="P1175" s="33" t="str">
        <f>_xlfn.XLOOKUP(A:A,Table4_2[Customer ID],Table4_2[Hospital tier])</f>
        <v>tier - 2</v>
      </c>
      <c r="Q1175" s="33" t="str">
        <f>_xlfn.XLOOKUP(A:A,'Hospital details'!A:A,'Hospital details'!F:F)</f>
        <v>tier - 1</v>
      </c>
      <c r="R1175" s="33" t="str">
        <f>_xlfn.XLOOKUP(Healthcare!A:A,'Hospital details'!A:A,'Hospital details'!G:G)</f>
        <v>R1025</v>
      </c>
      <c r="S1175" s="36">
        <f>_xlfn.XLOOKUP(A:A,'Hospital details'!A:A,'Hospital details'!H:H)</f>
        <v>40</v>
      </c>
      <c r="T1175" s="8"/>
    </row>
    <row r="1176" spans="1:20" ht="18" x14ac:dyDescent="0.35">
      <c r="A1176" s="37" t="s">
        <v>1180</v>
      </c>
      <c r="B1176" s="31" t="str" cm="1">
        <f t="array" ref="B1176">_xlfn.XLOOKUP(_xlfn.SINGLE(A:A),'Customer Name'!A:A,Table14_3[[#All],[Title]])</f>
        <v>Ms</v>
      </c>
      <c r="C1176" s="32" t="str" cm="1">
        <f t="array" ref="C1176">_xlfn.XLOOKUP(_xlfn.SINGLE(A:A),'Customer Name'!A:A,Table14_3[[#All],[First Name]])</f>
        <v>Ethan</v>
      </c>
      <c r="D1176" s="32" t="str" cm="1">
        <f t="array" ref="D1176">_xlfn.XLOOKUP(_xlfn.SINGLE(A:A),'Customer Name'!A:A,Table14_3[[#All],[Last Name]])</f>
        <v>Rissell</v>
      </c>
      <c r="E1176" s="32">
        <f>_xlfn.XLOOKUP(A:A,'Medical Examination'!A:A,'Medical Examination'!B:B)</f>
        <v>27.454999999999998</v>
      </c>
      <c r="F1176" s="32">
        <f>_xlfn.XLOOKUP(A:A,'Medical Examination'!A:A,'Medical Examination'!C:C)</f>
        <v>6.13</v>
      </c>
      <c r="G1176" s="33" t="str">
        <f>_xlfn.XLOOKUP(A:A,'Medical Examination'!A:A,'Medical Examination'!D:D)</f>
        <v>No</v>
      </c>
      <c r="H1176" s="33" t="str">
        <f>_xlfn.XLOOKUP(A:A,'Medical Examination'!A:A,'Medical Examination'!E:E)</f>
        <v>No</v>
      </c>
      <c r="I1176" s="33" t="str">
        <f>_xlfn.XLOOKUP(A:A,'Medical Examination'!A:A,'Medical Examination'!F:F)</f>
        <v>No</v>
      </c>
      <c r="J1176" s="33">
        <f>_xlfn.XLOOKUP(A:A,'Medical Examination'!A:A,'Medical Examination'!G:G)</f>
        <v>2</v>
      </c>
      <c r="K1176" s="33" t="str">
        <f>_xlfn.XLOOKUP(A:A,'Medical Examination'!A:A,'Medical Examination'!H:H)</f>
        <v>No</v>
      </c>
      <c r="L1176" s="32" t="str">
        <f>_xlfn.XLOOKUP(A:A,'Medical Examination'!A:A,'Medical Examination'!I:I)</f>
        <v>Overweight</v>
      </c>
      <c r="M1176" s="31" t="str">
        <f>_xlfn.XLOOKUP(A:A,'Medical Examination'!A:A,'Medical Examination'!J:J)</f>
        <v>Prediabetic</v>
      </c>
      <c r="N1176" s="34">
        <f>_xlfn.XLOOKUP(Healthcare!A:A,Table4_2[Customer ID],Table4_2[Date of Birth])</f>
        <v>26660</v>
      </c>
      <c r="O1176" s="35">
        <f>_xlfn.XLOOKUP(A:A,Table4_2[Customer ID],Table4_2[Charges])</f>
        <v>9617.66</v>
      </c>
      <c r="P1176" s="33" t="str">
        <f>_xlfn.XLOOKUP(A:A,Table4_2[Customer ID],Table4_2[Hospital tier])</f>
        <v>tier - 3</v>
      </c>
      <c r="Q1176" s="33" t="str">
        <f>_xlfn.XLOOKUP(A:A,'Hospital details'!A:A,'Hospital details'!F:F)</f>
        <v>tier - 3</v>
      </c>
      <c r="R1176" s="33" t="str">
        <f>_xlfn.XLOOKUP(Healthcare!A:A,'Hospital details'!A:A,'Hospital details'!G:G)</f>
        <v>R1016</v>
      </c>
      <c r="S1176" s="36">
        <f>_xlfn.XLOOKUP(A:A,'Hospital details'!A:A,'Hospital details'!H:H)</f>
        <v>50</v>
      </c>
      <c r="T1176" s="8"/>
    </row>
    <row r="1177" spans="1:20" ht="18" x14ac:dyDescent="0.35">
      <c r="A1177" s="37" t="s">
        <v>1181</v>
      </c>
      <c r="B1177" s="31" t="str" cm="1">
        <f t="array" ref="B1177">_xlfn.XLOOKUP(_xlfn.SINGLE(A:A),'Customer Name'!A:A,Table14_3[[#All],[Title]])</f>
        <v>Mr</v>
      </c>
      <c r="C1177" s="32" t="str" cm="1">
        <f t="array" ref="C1177">_xlfn.XLOOKUP(_xlfn.SINGLE(A:A),'Customer Name'!A:A,Table14_3[[#All],[First Name]])</f>
        <v>Andrew W</v>
      </c>
      <c r="D1177" s="32" t="str" cm="1">
        <f t="array" ref="D1177">_xlfn.XLOOKUP(_xlfn.SINGLE(A:A),'Customer Name'!A:A,Table14_3[[#All],[Last Name]])</f>
        <v>Kromroy</v>
      </c>
      <c r="E1177" s="32">
        <f>_xlfn.XLOOKUP(A:A,'Medical Examination'!A:A,'Medical Examination'!B:B)</f>
        <v>23.01</v>
      </c>
      <c r="F1177" s="32">
        <f>_xlfn.XLOOKUP(A:A,'Medical Examination'!A:A,'Medical Examination'!C:C)</f>
        <v>6.04</v>
      </c>
      <c r="G1177" s="33" t="str">
        <f>_xlfn.XLOOKUP(A:A,'Medical Examination'!A:A,'Medical Examination'!D:D)</f>
        <v>yes</v>
      </c>
      <c r="H1177" s="33" t="str">
        <f>_xlfn.XLOOKUP(A:A,'Medical Examination'!A:A,'Medical Examination'!E:E)</f>
        <v>No</v>
      </c>
      <c r="I1177" s="33" t="str">
        <f>_xlfn.XLOOKUP(A:A,'Medical Examination'!A:A,'Medical Examination'!F:F)</f>
        <v>No</v>
      </c>
      <c r="J1177" s="33">
        <f>_xlfn.XLOOKUP(A:A,'Medical Examination'!A:A,'Medical Examination'!G:G)</f>
        <v>1</v>
      </c>
      <c r="K1177" s="33" t="str">
        <f>_xlfn.XLOOKUP(A:A,'Medical Examination'!A:A,'Medical Examination'!H:H)</f>
        <v>No</v>
      </c>
      <c r="L1177" s="32" t="str">
        <f>_xlfn.XLOOKUP(A:A,'Medical Examination'!A:A,'Medical Examination'!I:I)</f>
        <v>Normal Weight</v>
      </c>
      <c r="M1177" s="31" t="str">
        <f>_xlfn.XLOOKUP(A:A,'Medical Examination'!A:A,'Medical Examination'!J:J)</f>
        <v>Prediabetic</v>
      </c>
      <c r="N1177" s="34">
        <f>_xlfn.XLOOKUP(Healthcare!A:A,Table4_2[Customer ID],Table4_2[Date of Birth])</f>
        <v>23726</v>
      </c>
      <c r="O1177" s="35">
        <f>_xlfn.XLOOKUP(A:A,Table4_2[Customer ID],Table4_2[Charges])</f>
        <v>9597.6299999999992</v>
      </c>
      <c r="P1177" s="33" t="str">
        <f>_xlfn.XLOOKUP(A:A,Table4_2[Customer ID],Table4_2[Hospital tier])</f>
        <v>tier - 3</v>
      </c>
      <c r="Q1177" s="33" t="str">
        <f>_xlfn.XLOOKUP(A:A,'Hospital details'!A:A,'Hospital details'!F:F)</f>
        <v>tier - 3</v>
      </c>
      <c r="R1177" s="33" t="str">
        <f>_xlfn.XLOOKUP(Healthcare!A:A,'Hospital details'!A:A,'Hospital details'!G:G)</f>
        <v>R1013</v>
      </c>
      <c r="S1177" s="36">
        <f>_xlfn.XLOOKUP(A:A,'Hospital details'!A:A,'Hospital details'!H:H)</f>
        <v>58</v>
      </c>
      <c r="T1177" s="8"/>
    </row>
    <row r="1178" spans="1:20" ht="18" x14ac:dyDescent="0.35">
      <c r="A1178" s="37" t="s">
        <v>1182</v>
      </c>
      <c r="B1178" s="31" t="str" cm="1">
        <f t="array" ref="B1178">_xlfn.XLOOKUP(_xlfn.SINGLE(A:A),'Customer Name'!A:A,Table14_3[[#All],[Title]])</f>
        <v>Mr</v>
      </c>
      <c r="C1178" s="32" t="str" cm="1">
        <f t="array" ref="C1178">_xlfn.XLOOKUP(_xlfn.SINGLE(A:A),'Customer Name'!A:A,Table14_3[[#All],[First Name]])</f>
        <v>Mark G</v>
      </c>
      <c r="D1178" s="32" t="str" cm="1">
        <f t="array" ref="D1178">_xlfn.XLOOKUP(_xlfn.SINGLE(A:A),'Customer Name'!A:A,Table14_3[[#All],[Last Name]])</f>
        <v>Manfredi</v>
      </c>
      <c r="E1178" s="32">
        <f>_xlfn.XLOOKUP(A:A,'Medical Examination'!A:A,'Medical Examination'!B:B)</f>
        <v>31.39</v>
      </c>
      <c r="F1178" s="32">
        <f>_xlfn.XLOOKUP(A:A,'Medical Examination'!A:A,'Medical Examination'!C:C)</f>
        <v>8.85</v>
      </c>
      <c r="G1178" s="33" t="str">
        <f>_xlfn.XLOOKUP(A:A,'Medical Examination'!A:A,'Medical Examination'!D:D)</f>
        <v>yes</v>
      </c>
      <c r="H1178" s="33" t="str">
        <f>_xlfn.XLOOKUP(A:A,'Medical Examination'!A:A,'Medical Examination'!E:E)</f>
        <v>No</v>
      </c>
      <c r="I1178" s="33" t="str">
        <f>_xlfn.XLOOKUP(A:A,'Medical Examination'!A:A,'Medical Examination'!F:F)</f>
        <v>No</v>
      </c>
      <c r="J1178" s="33">
        <f>_xlfn.XLOOKUP(A:A,'Medical Examination'!A:A,'Medical Examination'!G:G)</f>
        <v>0</v>
      </c>
      <c r="K1178" s="33" t="str">
        <f>_xlfn.XLOOKUP(A:A,'Medical Examination'!A:A,'Medical Examination'!H:H)</f>
        <v>No</v>
      </c>
      <c r="L1178" s="32" t="str">
        <f>_xlfn.XLOOKUP(A:A,'Medical Examination'!A:A,'Medical Examination'!I:I)</f>
        <v>Obesity</v>
      </c>
      <c r="M1178" s="31" t="str">
        <f>_xlfn.XLOOKUP(A:A,'Medical Examination'!A:A,'Medical Examination'!J:J)</f>
        <v>Diabetic</v>
      </c>
      <c r="N1178" s="34">
        <f>_xlfn.XLOOKUP(Healthcare!A:A,Table4_2[Customer ID],Table4_2[Date of Birth])</f>
        <v>29877</v>
      </c>
      <c r="O1178" s="35">
        <f>_xlfn.XLOOKUP(A:A,Table4_2[Customer ID],Table4_2[Charges])</f>
        <v>9584.0400000000009</v>
      </c>
      <c r="P1178" s="33" t="str">
        <f>_xlfn.XLOOKUP(A:A,Table4_2[Customer ID],Table4_2[Hospital tier])</f>
        <v>tier - 2</v>
      </c>
      <c r="Q1178" s="33" t="str">
        <f>_xlfn.XLOOKUP(A:A,'Hospital details'!A:A,'Hospital details'!F:F)</f>
        <v>tier - 1</v>
      </c>
      <c r="R1178" s="33" t="str">
        <f>_xlfn.XLOOKUP(Healthcare!A:A,'Hospital details'!A:A,'Hospital details'!G:G)</f>
        <v>R1021</v>
      </c>
      <c r="S1178" s="36">
        <f>_xlfn.XLOOKUP(A:A,'Hospital details'!A:A,'Hospital details'!H:H)</f>
        <v>41</v>
      </c>
      <c r="T1178" s="8"/>
    </row>
    <row r="1179" spans="1:20" ht="18" x14ac:dyDescent="0.35">
      <c r="A1179" s="37" t="s">
        <v>1183</v>
      </c>
      <c r="B1179" s="31" t="str" cm="1">
        <f t="array" ref="B1179">_xlfn.XLOOKUP(_xlfn.SINGLE(A:A),'Customer Name'!A:A,Table14_3[[#All],[Title]])</f>
        <v>Ms</v>
      </c>
      <c r="C1179" s="32" t="str" cm="1">
        <f t="array" ref="C1179">_xlfn.XLOOKUP(_xlfn.SINGLE(A:A),'Customer Name'!A:A,Table14_3[[#All],[First Name]])</f>
        <v>Kasey E</v>
      </c>
      <c r="D1179" s="32" t="str" cm="1">
        <f t="array" ref="D1179">_xlfn.XLOOKUP(_xlfn.SINGLE(A:A),'Customer Name'!A:A,Table14_3[[#All],[Last Name]])</f>
        <v>Manwaring</v>
      </c>
      <c r="E1179" s="32">
        <f>_xlfn.XLOOKUP(A:A,'Medical Examination'!A:A,'Medical Examination'!B:B)</f>
        <v>34.770000000000003</v>
      </c>
      <c r="F1179" s="32">
        <f>_xlfn.XLOOKUP(A:A,'Medical Examination'!A:A,'Medical Examination'!C:C)</f>
        <v>10.54</v>
      </c>
      <c r="G1179" s="33" t="str">
        <f>_xlfn.XLOOKUP(A:A,'Medical Examination'!A:A,'Medical Examination'!D:D)</f>
        <v>No</v>
      </c>
      <c r="H1179" s="33" t="str">
        <f>_xlfn.XLOOKUP(A:A,'Medical Examination'!A:A,'Medical Examination'!E:E)</f>
        <v>No</v>
      </c>
      <c r="I1179" s="33" t="str">
        <f>_xlfn.XLOOKUP(A:A,'Medical Examination'!A:A,'Medical Examination'!F:F)</f>
        <v>No</v>
      </c>
      <c r="J1179" s="33">
        <f>_xlfn.XLOOKUP(A:A,'Medical Examination'!A:A,'Medical Examination'!G:G)</f>
        <v>2</v>
      </c>
      <c r="K1179" s="33" t="str">
        <f>_xlfn.XLOOKUP(A:A,'Medical Examination'!A:A,'Medical Examination'!H:H)</f>
        <v>No</v>
      </c>
      <c r="L1179" s="32" t="str">
        <f>_xlfn.XLOOKUP(A:A,'Medical Examination'!A:A,'Medical Examination'!I:I)</f>
        <v>Obesity</v>
      </c>
      <c r="M1179" s="31" t="str">
        <f>_xlfn.XLOOKUP(A:A,'Medical Examination'!A:A,'Medical Examination'!J:J)</f>
        <v>Diabetic</v>
      </c>
      <c r="N1179" s="34">
        <f>_xlfn.XLOOKUP(Healthcare!A:A,Table4_2[Customer ID],Table4_2[Date of Birth])</f>
        <v>26996</v>
      </c>
      <c r="O1179" s="35">
        <f>_xlfn.XLOOKUP(A:A,Table4_2[Customer ID],Table4_2[Charges])</f>
        <v>9583.89</v>
      </c>
      <c r="P1179" s="33" t="str">
        <f>_xlfn.XLOOKUP(A:A,Table4_2[Customer ID],Table4_2[Hospital tier])</f>
        <v>tier - 2</v>
      </c>
      <c r="Q1179" s="33" t="str">
        <f>_xlfn.XLOOKUP(A:A,'Hospital details'!A:A,'Hospital details'!F:F)</f>
        <v>tier - 3</v>
      </c>
      <c r="R1179" s="33" t="str">
        <f>_xlfn.XLOOKUP(Healthcare!A:A,'Hospital details'!A:A,'Hospital details'!G:G)</f>
        <v>R1012</v>
      </c>
      <c r="S1179" s="36">
        <f>_xlfn.XLOOKUP(A:A,'Hospital details'!A:A,'Hospital details'!H:H)</f>
        <v>49</v>
      </c>
      <c r="T1179" s="8"/>
    </row>
    <row r="1180" spans="1:20" ht="18" x14ac:dyDescent="0.35">
      <c r="A1180" s="37" t="s">
        <v>1184</v>
      </c>
      <c r="B1180" s="31" t="str" cm="1">
        <f t="array" ref="B1180">_xlfn.XLOOKUP(_xlfn.SINGLE(A:A),'Customer Name'!A:A,Table14_3[[#All],[Title]])</f>
        <v>Ms</v>
      </c>
      <c r="C1180" s="32" t="str" cm="1">
        <f t="array" ref="C1180">_xlfn.XLOOKUP(_xlfn.SINGLE(A:A),'Customer Name'!A:A,Table14_3[[#All],[First Name]])</f>
        <v>Jeff</v>
      </c>
      <c r="D1180" s="32" t="str" cm="1">
        <f t="array" ref="D1180">_xlfn.XLOOKUP(_xlfn.SINGLE(A:A),'Customer Name'!A:A,Table14_3[[#All],[Last Name]])</f>
        <v>Tomaszewski</v>
      </c>
      <c r="E1180" s="32">
        <f>_xlfn.XLOOKUP(A:A,'Medical Examination'!A:A,'Medical Examination'!B:B)</f>
        <v>24.48</v>
      </c>
      <c r="F1180" s="32">
        <f>_xlfn.XLOOKUP(A:A,'Medical Examination'!A:A,'Medical Examination'!C:C)</f>
        <v>4.37</v>
      </c>
      <c r="G1180" s="33" t="str">
        <f>_xlfn.XLOOKUP(A:A,'Medical Examination'!A:A,'Medical Examination'!D:D)</f>
        <v>yes</v>
      </c>
      <c r="H1180" s="33" t="str">
        <f>_xlfn.XLOOKUP(A:A,'Medical Examination'!A:A,'Medical Examination'!E:E)</f>
        <v>No</v>
      </c>
      <c r="I1180" s="33" t="str">
        <f>_xlfn.XLOOKUP(A:A,'Medical Examination'!A:A,'Medical Examination'!F:F)</f>
        <v>No</v>
      </c>
      <c r="J1180" s="33">
        <f>_xlfn.XLOOKUP(A:A,'Medical Examination'!A:A,'Medical Examination'!G:G)</f>
        <v>2</v>
      </c>
      <c r="K1180" s="33" t="str">
        <f>_xlfn.XLOOKUP(A:A,'Medical Examination'!A:A,'Medical Examination'!H:H)</f>
        <v>No</v>
      </c>
      <c r="L1180" s="32" t="str">
        <f>_xlfn.XLOOKUP(A:A,'Medical Examination'!A:A,'Medical Examination'!I:I)</f>
        <v>Normal Weight</v>
      </c>
      <c r="M1180" s="31" t="str">
        <f>_xlfn.XLOOKUP(A:A,'Medical Examination'!A:A,'Medical Examination'!J:J)</f>
        <v>Normal</v>
      </c>
      <c r="N1180" s="34">
        <f>_xlfn.XLOOKUP(Healthcare!A:A,Table4_2[Customer ID],Table4_2[Date of Birth])</f>
        <v>24445</v>
      </c>
      <c r="O1180" s="35">
        <f>_xlfn.XLOOKUP(A:A,Table4_2[Customer ID],Table4_2[Charges])</f>
        <v>9582.5400000000009</v>
      </c>
      <c r="P1180" s="33" t="str">
        <f>_xlfn.XLOOKUP(A:A,Table4_2[Customer ID],Table4_2[Hospital tier])</f>
        <v>tier - 3</v>
      </c>
      <c r="Q1180" s="33" t="str">
        <f>_xlfn.XLOOKUP(A:A,'Hospital details'!A:A,'Hospital details'!F:F)</f>
        <v>tier - 2</v>
      </c>
      <c r="R1180" s="33" t="str">
        <f>_xlfn.XLOOKUP(Healthcare!A:A,'Hospital details'!A:A,'Hospital details'!G:G)</f>
        <v>R1013</v>
      </c>
      <c r="S1180" s="36">
        <f>_xlfn.XLOOKUP(A:A,'Hospital details'!A:A,'Hospital details'!H:H)</f>
        <v>56</v>
      </c>
      <c r="T1180" s="8"/>
    </row>
    <row r="1181" spans="1:20" ht="18" x14ac:dyDescent="0.35">
      <c r="A1181" s="37" t="s">
        <v>1185</v>
      </c>
      <c r="B1181" s="31" t="str" cm="1">
        <f t="array" ref="B1181">_xlfn.XLOOKUP(_xlfn.SINGLE(A:A),'Customer Name'!A:A,Table14_3[[#All],[Title]])</f>
        <v>Mr</v>
      </c>
      <c r="C1181" s="32" t="str" cm="1">
        <f t="array" ref="C1181">_xlfn.XLOOKUP(_xlfn.SINGLE(A:A),'Customer Name'!A:A,Table14_3[[#All],[First Name]])</f>
        <v>Amy</v>
      </c>
      <c r="D1181" s="32" t="str" cm="1">
        <f t="array" ref="D1181">_xlfn.XLOOKUP(_xlfn.SINGLE(A:A),'Customer Name'!A:A,Table14_3[[#All],[Last Name]])</f>
        <v>Gannon</v>
      </c>
      <c r="E1181" s="32">
        <f>_xlfn.XLOOKUP(A:A,'Medical Examination'!A:A,'Medical Examination'!B:B)</f>
        <v>22.61</v>
      </c>
      <c r="F1181" s="32">
        <f>_xlfn.XLOOKUP(A:A,'Medical Examination'!A:A,'Medical Examination'!C:C)</f>
        <v>9.6300000000000008</v>
      </c>
      <c r="G1181" s="33" t="str">
        <f>_xlfn.XLOOKUP(A:A,'Medical Examination'!A:A,'Medical Examination'!D:D)</f>
        <v>No</v>
      </c>
      <c r="H1181" s="33" t="str">
        <f>_xlfn.XLOOKUP(A:A,'Medical Examination'!A:A,'Medical Examination'!E:E)</f>
        <v>No</v>
      </c>
      <c r="I1181" s="33" t="str">
        <f>_xlfn.XLOOKUP(A:A,'Medical Examination'!A:A,'Medical Examination'!F:F)</f>
        <v>No</v>
      </c>
      <c r="J1181" s="33">
        <f>_xlfn.XLOOKUP(A:A,'Medical Examination'!A:A,'Medical Examination'!G:G)</f>
        <v>2</v>
      </c>
      <c r="K1181" s="33" t="str">
        <f>_xlfn.XLOOKUP(A:A,'Medical Examination'!A:A,'Medical Examination'!H:H)</f>
        <v>No</v>
      </c>
      <c r="L1181" s="32" t="str">
        <f>_xlfn.XLOOKUP(A:A,'Medical Examination'!A:A,'Medical Examination'!I:I)</f>
        <v>Normal Weight</v>
      </c>
      <c r="M1181" s="31" t="str">
        <f>_xlfn.XLOOKUP(A:A,'Medical Examination'!A:A,'Medical Examination'!J:J)</f>
        <v>Diabetic</v>
      </c>
      <c r="N1181" s="34">
        <f>_xlfn.XLOOKUP(Healthcare!A:A,Table4_2[Customer ID],Table4_2[Date of Birth])</f>
        <v>26999</v>
      </c>
      <c r="O1181" s="35">
        <f>_xlfn.XLOOKUP(A:A,Table4_2[Customer ID],Table4_2[Charges])</f>
        <v>9566.99</v>
      </c>
      <c r="P1181" s="33" t="str">
        <f>_xlfn.XLOOKUP(A:A,Table4_2[Customer ID],Table4_2[Hospital tier])</f>
        <v>tier - 2</v>
      </c>
      <c r="Q1181" s="33" t="str">
        <f>_xlfn.XLOOKUP(A:A,'Hospital details'!A:A,'Hospital details'!F:F)</f>
        <v>tier - 1</v>
      </c>
      <c r="R1181" s="33" t="str">
        <f>_xlfn.XLOOKUP(Healthcare!A:A,'Hospital details'!A:A,'Hospital details'!G:G)</f>
        <v>R1012</v>
      </c>
      <c r="S1181" s="36">
        <f>_xlfn.XLOOKUP(A:A,'Hospital details'!A:A,'Hospital details'!H:H)</f>
        <v>49</v>
      </c>
      <c r="T1181" s="8"/>
    </row>
    <row r="1182" spans="1:20" ht="18" x14ac:dyDescent="0.35">
      <c r="A1182" s="37" t="s">
        <v>1186</v>
      </c>
      <c r="B1182" s="31" t="str" cm="1">
        <f t="array" ref="B1182">_xlfn.XLOOKUP(_xlfn.SINGLE(A:A),'Customer Name'!A:A,Table14_3[[#All],[Title]])</f>
        <v>Mr</v>
      </c>
      <c r="C1182" s="32" t="str" cm="1">
        <f t="array" ref="C1182">_xlfn.XLOOKUP(_xlfn.SINGLE(A:A),'Customer Name'!A:A,Table14_3[[#All],[First Name]])</f>
        <v>Adam</v>
      </c>
      <c r="D1182" s="32" t="str" cm="1">
        <f t="array" ref="D1182">_xlfn.XLOOKUP(_xlfn.SINGLE(A:A),'Customer Name'!A:A,Table14_3[[#All],[Last Name]])</f>
        <v>Frye</v>
      </c>
      <c r="E1182" s="32">
        <f>_xlfn.XLOOKUP(A:A,'Medical Examination'!A:A,'Medical Examination'!B:B)</f>
        <v>34.299999999999997</v>
      </c>
      <c r="F1182" s="32">
        <f>_xlfn.XLOOKUP(A:A,'Medical Examination'!A:A,'Medical Examination'!C:C)</f>
        <v>10.37</v>
      </c>
      <c r="G1182" s="33" t="str">
        <f>_xlfn.XLOOKUP(A:A,'Medical Examination'!A:A,'Medical Examination'!D:D)</f>
        <v>No</v>
      </c>
      <c r="H1182" s="33" t="str">
        <f>_xlfn.XLOOKUP(A:A,'Medical Examination'!A:A,'Medical Examination'!E:E)</f>
        <v>No</v>
      </c>
      <c r="I1182" s="33" t="str">
        <f>_xlfn.XLOOKUP(A:A,'Medical Examination'!A:A,'Medical Examination'!F:F)</f>
        <v>No</v>
      </c>
      <c r="J1182" s="33">
        <f>_xlfn.XLOOKUP(A:A,'Medical Examination'!A:A,'Medical Examination'!G:G)</f>
        <v>0</v>
      </c>
      <c r="K1182" s="33" t="str">
        <f>_xlfn.XLOOKUP(A:A,'Medical Examination'!A:A,'Medical Examination'!H:H)</f>
        <v>No</v>
      </c>
      <c r="L1182" s="32" t="str">
        <f>_xlfn.XLOOKUP(A:A,'Medical Examination'!A:A,'Medical Examination'!I:I)</f>
        <v>Obesity</v>
      </c>
      <c r="M1182" s="31" t="str">
        <f>_xlfn.XLOOKUP(A:A,'Medical Examination'!A:A,'Medical Examination'!J:J)</f>
        <v>Diabetic</v>
      </c>
      <c r="N1182" s="34">
        <f>_xlfn.XLOOKUP(Healthcare!A:A,Table4_2[Customer ID],Table4_2[Date of Birth])</f>
        <v>27255</v>
      </c>
      <c r="O1182" s="35">
        <f>_xlfn.XLOOKUP(A:A,Table4_2[Customer ID],Table4_2[Charges])</f>
        <v>9563.0300000000007</v>
      </c>
      <c r="P1182" s="33" t="str">
        <f>_xlfn.XLOOKUP(A:A,Table4_2[Customer ID],Table4_2[Hospital tier])</f>
        <v>tier - 3</v>
      </c>
      <c r="Q1182" s="33" t="str">
        <f>_xlfn.XLOOKUP(A:A,'Hospital details'!A:A,'Hospital details'!F:F)</f>
        <v>tier - 1</v>
      </c>
      <c r="R1182" s="33" t="str">
        <f>_xlfn.XLOOKUP(Healthcare!A:A,'Hospital details'!A:A,'Hospital details'!G:G)</f>
        <v>R1011</v>
      </c>
      <c r="S1182" s="36">
        <f>_xlfn.XLOOKUP(A:A,'Hospital details'!A:A,'Hospital details'!H:H)</f>
        <v>48</v>
      </c>
      <c r="T1182" s="8"/>
    </row>
    <row r="1183" spans="1:20" ht="18" x14ac:dyDescent="0.35">
      <c r="A1183" s="37" t="s">
        <v>1187</v>
      </c>
      <c r="B1183" s="31" t="str" cm="1">
        <f t="array" ref="B1183">_xlfn.XLOOKUP(_xlfn.SINGLE(A:A),'Customer Name'!A:A,Table14_3[[#All],[Title]])</f>
        <v>Ms</v>
      </c>
      <c r="C1183" s="32" t="str" cm="1">
        <f t="array" ref="C1183">_xlfn.XLOOKUP(_xlfn.SINGLE(A:A),'Customer Name'!A:A,Table14_3[[#All],[First Name]])</f>
        <v>Kristin M</v>
      </c>
      <c r="D1183" s="32" t="str" cm="1">
        <f t="array" ref="D1183">_xlfn.XLOOKUP(_xlfn.SINGLE(A:A),'Customer Name'!A:A,Table14_3[[#All],[Last Name]])</f>
        <v>Jenkins</v>
      </c>
      <c r="E1183" s="32">
        <f>_xlfn.XLOOKUP(A:A,'Medical Examination'!A:A,'Medical Examination'!B:B)</f>
        <v>46.09</v>
      </c>
      <c r="F1183" s="32">
        <f>_xlfn.XLOOKUP(A:A,'Medical Examination'!A:A,'Medical Examination'!C:C)</f>
        <v>5.44</v>
      </c>
      <c r="G1183" s="33" t="str">
        <f>_xlfn.XLOOKUP(A:A,'Medical Examination'!A:A,'Medical Examination'!D:D)</f>
        <v>No</v>
      </c>
      <c r="H1183" s="33" t="str">
        <f>_xlfn.XLOOKUP(A:A,'Medical Examination'!A:A,'Medical Examination'!E:E)</f>
        <v>No</v>
      </c>
      <c r="I1183" s="33" t="str">
        <f>_xlfn.XLOOKUP(A:A,'Medical Examination'!A:A,'Medical Examination'!F:F)</f>
        <v>No</v>
      </c>
      <c r="J1183" s="33">
        <f>_xlfn.XLOOKUP(A:A,'Medical Examination'!A:A,'Medical Examination'!G:G)</f>
        <v>2</v>
      </c>
      <c r="K1183" s="33" t="str">
        <f>_xlfn.XLOOKUP(A:A,'Medical Examination'!A:A,'Medical Examination'!H:H)</f>
        <v>No</v>
      </c>
      <c r="L1183" s="32" t="str">
        <f>_xlfn.XLOOKUP(A:A,'Medical Examination'!A:A,'Medical Examination'!I:I)</f>
        <v>Obesity</v>
      </c>
      <c r="M1183" s="31" t="str">
        <f>_xlfn.XLOOKUP(A:A,'Medical Examination'!A:A,'Medical Examination'!J:J)</f>
        <v>Normal</v>
      </c>
      <c r="N1183" s="34">
        <f>_xlfn.XLOOKUP(Healthcare!A:A,Table4_2[Customer ID],Table4_2[Date of Birth])</f>
        <v>26564</v>
      </c>
      <c r="O1183" s="35">
        <f>_xlfn.XLOOKUP(A:A,Table4_2[Customer ID],Table4_2[Charges])</f>
        <v>9549.57</v>
      </c>
      <c r="P1183" s="33" t="str">
        <f>_xlfn.XLOOKUP(A:A,Table4_2[Customer ID],Table4_2[Hospital tier])</f>
        <v>tier - 2</v>
      </c>
      <c r="Q1183" s="33" t="str">
        <f>_xlfn.XLOOKUP(A:A,'Hospital details'!A:A,'Hospital details'!F:F)</f>
        <v>tier - 1</v>
      </c>
      <c r="R1183" s="33" t="str">
        <f>_xlfn.XLOOKUP(Healthcare!A:A,'Hospital details'!A:A,'Hospital details'!G:G)</f>
        <v>R1013</v>
      </c>
      <c r="S1183" s="36">
        <f>_xlfn.XLOOKUP(A:A,'Hospital details'!A:A,'Hospital details'!H:H)</f>
        <v>50</v>
      </c>
      <c r="T1183" s="8"/>
    </row>
    <row r="1184" spans="1:20" ht="18" x14ac:dyDescent="0.35">
      <c r="A1184" s="37" t="s">
        <v>1188</v>
      </c>
      <c r="B1184" s="31" t="str" cm="1">
        <f t="array" ref="B1184">_xlfn.XLOOKUP(_xlfn.SINGLE(A:A),'Customer Name'!A:A,Table14_3[[#All],[Title]])</f>
        <v>Mr</v>
      </c>
      <c r="C1184" s="32" t="str" cm="1">
        <f t="array" ref="C1184">_xlfn.XLOOKUP(_xlfn.SINGLE(A:A),'Customer Name'!A:A,Table14_3[[#All],[First Name]])</f>
        <v>Mary-Lynn B</v>
      </c>
      <c r="D1184" s="32" t="str" cm="1">
        <f t="array" ref="D1184">_xlfn.XLOOKUP(_xlfn.SINGLE(A:A),'Customer Name'!A:A,Table14_3[[#All],[Last Name]])</f>
        <v>Currier</v>
      </c>
      <c r="E1184" s="32">
        <f>_xlfn.XLOOKUP(A:A,'Medical Examination'!A:A,'Medical Examination'!B:B)</f>
        <v>44.744999999999997</v>
      </c>
      <c r="F1184" s="32">
        <f>_xlfn.XLOOKUP(A:A,'Medical Examination'!A:A,'Medical Examination'!C:C)</f>
        <v>5.19</v>
      </c>
      <c r="G1184" s="33" t="str">
        <f>_xlfn.XLOOKUP(A:A,'Medical Examination'!A:A,'Medical Examination'!D:D)</f>
        <v>No</v>
      </c>
      <c r="H1184" s="33" t="str">
        <f>_xlfn.XLOOKUP(A:A,'Medical Examination'!A:A,'Medical Examination'!E:E)</f>
        <v>No</v>
      </c>
      <c r="I1184" s="33" t="str">
        <f>_xlfn.XLOOKUP(A:A,'Medical Examination'!A:A,'Medical Examination'!F:F)</f>
        <v>No</v>
      </c>
      <c r="J1184" s="33">
        <f>_xlfn.XLOOKUP(A:A,'Medical Examination'!A:A,'Medical Examination'!G:G)</f>
        <v>2</v>
      </c>
      <c r="K1184" s="33" t="str">
        <f>_xlfn.XLOOKUP(A:A,'Medical Examination'!A:A,'Medical Examination'!H:H)</f>
        <v>No</v>
      </c>
      <c r="L1184" s="32" t="str">
        <f>_xlfn.XLOOKUP(A:A,'Medical Examination'!A:A,'Medical Examination'!I:I)</f>
        <v>Obesity</v>
      </c>
      <c r="M1184" s="31" t="str">
        <f>_xlfn.XLOOKUP(A:A,'Medical Examination'!A:A,'Medical Examination'!J:J)</f>
        <v>Normal</v>
      </c>
      <c r="N1184" s="34">
        <f>_xlfn.XLOOKUP(Healthcare!A:A,Table4_2[Customer ID],Table4_2[Date of Birth])</f>
        <v>26564</v>
      </c>
      <c r="O1184" s="35">
        <f>_xlfn.XLOOKUP(A:A,Table4_2[Customer ID],Table4_2[Charges])</f>
        <v>9541.7000000000007</v>
      </c>
      <c r="P1184" s="33" t="str">
        <f>_xlfn.XLOOKUP(A:A,Table4_2[Customer ID],Table4_2[Hospital tier])</f>
        <v>tier - 2</v>
      </c>
      <c r="Q1184" s="33" t="str">
        <f>_xlfn.XLOOKUP(A:A,'Hospital details'!A:A,'Hospital details'!F:F)</f>
        <v>tier - 1</v>
      </c>
      <c r="R1184" s="33" t="str">
        <f>_xlfn.XLOOKUP(Healthcare!A:A,'Hospital details'!A:A,'Hospital details'!G:G)</f>
        <v>R1024</v>
      </c>
      <c r="S1184" s="36">
        <f>_xlfn.XLOOKUP(A:A,'Hospital details'!A:A,'Hospital details'!H:H)</f>
        <v>50</v>
      </c>
      <c r="T1184" s="8"/>
    </row>
    <row r="1185" spans="1:20" ht="18" x14ac:dyDescent="0.35">
      <c r="A1185" s="37" t="s">
        <v>1189</v>
      </c>
      <c r="B1185" s="31" t="str" cm="1">
        <f t="array" ref="B1185">_xlfn.XLOOKUP(_xlfn.SINGLE(A:A),'Customer Name'!A:A,Table14_3[[#All],[Title]])</f>
        <v>Mr</v>
      </c>
      <c r="C1185" s="32" t="str" cm="1">
        <f t="array" ref="C1185">_xlfn.XLOOKUP(_xlfn.SINGLE(A:A),'Customer Name'!A:A,Table14_3[[#All],[First Name]])</f>
        <v>Jamie A</v>
      </c>
      <c r="D1185" s="32" t="str" cm="1">
        <f t="array" ref="D1185">_xlfn.XLOOKUP(_xlfn.SINGLE(A:A),'Customer Name'!A:A,Table14_3[[#All],[Last Name]])</f>
        <v>Whittendale</v>
      </c>
      <c r="E1185" s="32">
        <f>_xlfn.XLOOKUP(A:A,'Medical Examination'!A:A,'Medical Examination'!B:B)</f>
        <v>26.33</v>
      </c>
      <c r="F1185" s="32">
        <f>_xlfn.XLOOKUP(A:A,'Medical Examination'!A:A,'Medical Examination'!C:C)</f>
        <v>11.8</v>
      </c>
      <c r="G1185" s="33" t="str">
        <f>_xlfn.XLOOKUP(A:A,'Medical Examination'!A:A,'Medical Examination'!D:D)</f>
        <v>yes</v>
      </c>
      <c r="H1185" s="33" t="str">
        <f>_xlfn.XLOOKUP(A:A,'Medical Examination'!A:A,'Medical Examination'!E:E)</f>
        <v>No</v>
      </c>
      <c r="I1185" s="33" t="str">
        <f>_xlfn.XLOOKUP(A:A,'Medical Examination'!A:A,'Medical Examination'!F:F)</f>
        <v>No</v>
      </c>
      <c r="J1185" s="33">
        <f>_xlfn.XLOOKUP(A:A,'Medical Examination'!A:A,'Medical Examination'!G:G)</f>
        <v>1</v>
      </c>
      <c r="K1185" s="33" t="str">
        <f>_xlfn.XLOOKUP(A:A,'Medical Examination'!A:A,'Medical Examination'!H:H)</f>
        <v>No</v>
      </c>
      <c r="L1185" s="32" t="str">
        <f>_xlfn.XLOOKUP(A:A,'Medical Examination'!A:A,'Medical Examination'!I:I)</f>
        <v>Overweight</v>
      </c>
      <c r="M1185" s="31" t="str">
        <f>_xlfn.XLOOKUP(A:A,'Medical Examination'!A:A,'Medical Examination'!J:J)</f>
        <v>Diabetic</v>
      </c>
      <c r="N1185" s="34">
        <f>_xlfn.XLOOKUP(Healthcare!A:A,Table4_2[Customer ID],Table4_2[Date of Birth])</f>
        <v>27603</v>
      </c>
      <c r="O1185" s="35">
        <f>_xlfn.XLOOKUP(A:A,Table4_2[Customer ID],Table4_2[Charges])</f>
        <v>9540.17</v>
      </c>
      <c r="P1185" s="33" t="str">
        <f>_xlfn.XLOOKUP(A:A,Table4_2[Customer ID],Table4_2[Hospital tier])</f>
        <v>tier - 2</v>
      </c>
      <c r="Q1185" s="33" t="str">
        <f>_xlfn.XLOOKUP(A:A,'Hospital details'!A:A,'Hospital details'!F:F)</f>
        <v>tier - 2</v>
      </c>
      <c r="R1185" s="33" t="str">
        <f>_xlfn.XLOOKUP(Healthcare!A:A,'Hospital details'!A:A,'Hospital details'!G:G)</f>
        <v>R1024</v>
      </c>
      <c r="S1185" s="36">
        <f>_xlfn.XLOOKUP(A:A,'Hospital details'!A:A,'Hospital details'!H:H)</f>
        <v>47</v>
      </c>
      <c r="T1185" s="8"/>
    </row>
    <row r="1186" spans="1:20" ht="18" x14ac:dyDescent="0.35">
      <c r="A1186" s="37" t="s">
        <v>1190</v>
      </c>
      <c r="B1186" s="31" t="str" cm="1">
        <f t="array" ref="B1186">_xlfn.XLOOKUP(_xlfn.SINGLE(A:A),'Customer Name'!A:A,Table14_3[[#All],[Title]])</f>
        <v>Ms</v>
      </c>
      <c r="C1186" s="32" t="str" cm="1">
        <f t="array" ref="C1186">_xlfn.XLOOKUP(_xlfn.SINGLE(A:A),'Customer Name'!A:A,Table14_3[[#All],[First Name]])</f>
        <v>Jeffrey A</v>
      </c>
      <c r="D1186" s="32" t="str" cm="1">
        <f t="array" ref="D1186">_xlfn.XLOOKUP(_xlfn.SINGLE(A:A),'Customer Name'!A:A,Table14_3[[#All],[Last Name]])</f>
        <v>Rixe</v>
      </c>
      <c r="E1186" s="32">
        <f>_xlfn.XLOOKUP(A:A,'Medical Examination'!A:A,'Medical Examination'!B:B)</f>
        <v>26.6</v>
      </c>
      <c r="F1186" s="32">
        <f>_xlfn.XLOOKUP(A:A,'Medical Examination'!A:A,'Medical Examination'!C:C)</f>
        <v>8.3800000000000008</v>
      </c>
      <c r="G1186" s="33" t="str">
        <f>_xlfn.XLOOKUP(A:A,'Medical Examination'!A:A,'Medical Examination'!D:D)</f>
        <v>No</v>
      </c>
      <c r="H1186" s="33" t="str">
        <f>_xlfn.XLOOKUP(A:A,'Medical Examination'!A:A,'Medical Examination'!E:E)</f>
        <v>No</v>
      </c>
      <c r="I1186" s="33" t="str">
        <f>_xlfn.XLOOKUP(A:A,'Medical Examination'!A:A,'Medical Examination'!F:F)</f>
        <v>No</v>
      </c>
      <c r="J1186" s="33">
        <f>_xlfn.XLOOKUP(A:A,'Medical Examination'!A:A,'Medical Examination'!G:G)</f>
        <v>2</v>
      </c>
      <c r="K1186" s="33" t="str">
        <f>_xlfn.XLOOKUP(A:A,'Medical Examination'!A:A,'Medical Examination'!H:H)</f>
        <v>No</v>
      </c>
      <c r="L1186" s="32" t="str">
        <f>_xlfn.XLOOKUP(A:A,'Medical Examination'!A:A,'Medical Examination'!I:I)</f>
        <v>Overweight</v>
      </c>
      <c r="M1186" s="31" t="str">
        <f>_xlfn.XLOOKUP(A:A,'Medical Examination'!A:A,'Medical Examination'!J:J)</f>
        <v>Diabetic</v>
      </c>
      <c r="N1186" s="34">
        <f>_xlfn.XLOOKUP(Healthcare!A:A,Table4_2[Customer ID],Table4_2[Date of Birth])</f>
        <v>27019</v>
      </c>
      <c r="O1186" s="35">
        <f>_xlfn.XLOOKUP(A:A,Table4_2[Customer ID],Table4_2[Charges])</f>
        <v>9538.65</v>
      </c>
      <c r="P1186" s="33" t="str">
        <f>_xlfn.XLOOKUP(A:A,Table4_2[Customer ID],Table4_2[Hospital tier])</f>
        <v>tier - 2</v>
      </c>
      <c r="Q1186" s="33" t="str">
        <f>_xlfn.XLOOKUP(A:A,'Hospital details'!A:A,'Hospital details'!F:F)</f>
        <v>tier - 3</v>
      </c>
      <c r="R1186" s="33" t="str">
        <f>_xlfn.XLOOKUP(Healthcare!A:A,'Hospital details'!A:A,'Hospital details'!G:G)</f>
        <v>R1021</v>
      </c>
      <c r="S1186" s="36">
        <f>_xlfn.XLOOKUP(A:A,'Hospital details'!A:A,'Hospital details'!H:H)</f>
        <v>49</v>
      </c>
      <c r="T1186" s="8"/>
    </row>
    <row r="1187" spans="1:20" ht="18" x14ac:dyDescent="0.35">
      <c r="A1187" s="37" t="s">
        <v>1191</v>
      </c>
      <c r="B1187" s="31" t="str" cm="1">
        <f t="array" ref="B1187">_xlfn.XLOOKUP(_xlfn.SINGLE(A:A),'Customer Name'!A:A,Table14_3[[#All],[Title]])</f>
        <v>Mr</v>
      </c>
      <c r="C1187" s="32" t="str" cm="1">
        <f t="array" ref="C1187">_xlfn.XLOOKUP(_xlfn.SINGLE(A:A),'Customer Name'!A:A,Table14_3[[#All],[First Name]])</f>
        <v>Nicole</v>
      </c>
      <c r="D1187" s="32" t="str" cm="1">
        <f t="array" ref="D1187">_xlfn.XLOOKUP(_xlfn.SINGLE(A:A),'Customer Name'!A:A,Table14_3[[#All],[Last Name]])</f>
        <v>Ballon-Landa</v>
      </c>
      <c r="E1187" s="32">
        <f>_xlfn.XLOOKUP(A:A,'Medical Examination'!A:A,'Medical Examination'!B:B)</f>
        <v>27.5</v>
      </c>
      <c r="F1187" s="32">
        <f>_xlfn.XLOOKUP(A:A,'Medical Examination'!A:A,'Medical Examination'!C:C)</f>
        <v>7.58</v>
      </c>
      <c r="G1187" s="33" t="str">
        <f>_xlfn.XLOOKUP(A:A,'Medical Examination'!A:A,'Medical Examination'!D:D)</f>
        <v>No</v>
      </c>
      <c r="H1187" s="33" t="str">
        <f>_xlfn.XLOOKUP(A:A,'Medical Examination'!A:A,'Medical Examination'!E:E)</f>
        <v>No</v>
      </c>
      <c r="I1187" s="33" t="str">
        <f>_xlfn.XLOOKUP(A:A,'Medical Examination'!A:A,'Medical Examination'!F:F)</f>
        <v>No</v>
      </c>
      <c r="J1187" s="33">
        <f>_xlfn.XLOOKUP(A:A,'Medical Examination'!A:A,'Medical Examination'!G:G)</f>
        <v>0</v>
      </c>
      <c r="K1187" s="33" t="str">
        <f>_xlfn.XLOOKUP(A:A,'Medical Examination'!A:A,'Medical Examination'!H:H)</f>
        <v>No</v>
      </c>
      <c r="L1187" s="32" t="str">
        <f>_xlfn.XLOOKUP(A:A,'Medical Examination'!A:A,'Medical Examination'!I:I)</f>
        <v>Overweight</v>
      </c>
      <c r="M1187" s="31" t="str">
        <f>_xlfn.XLOOKUP(A:A,'Medical Examination'!A:A,'Medical Examination'!J:J)</f>
        <v>Diabetic</v>
      </c>
      <c r="N1187" s="34">
        <f>_xlfn.XLOOKUP(Healthcare!A:A,Table4_2[Customer ID],Table4_2[Date of Birth])</f>
        <v>26266</v>
      </c>
      <c r="O1187" s="35">
        <f>_xlfn.XLOOKUP(A:A,Table4_2[Customer ID],Table4_2[Charges])</f>
        <v>9528.9</v>
      </c>
      <c r="P1187" s="33" t="str">
        <f>_xlfn.XLOOKUP(A:A,Table4_2[Customer ID],Table4_2[Hospital tier])</f>
        <v>tier - 2</v>
      </c>
      <c r="Q1187" s="33" t="str">
        <f>_xlfn.XLOOKUP(A:A,'Hospital details'!A:A,'Hospital details'!F:F)</f>
        <v>tier - 2</v>
      </c>
      <c r="R1187" s="33" t="str">
        <f>_xlfn.XLOOKUP(Healthcare!A:A,'Hospital details'!A:A,'Hospital details'!G:G)</f>
        <v>R1011</v>
      </c>
      <c r="S1187" s="36">
        <f>_xlfn.XLOOKUP(A:A,'Hospital details'!A:A,'Hospital details'!H:H)</f>
        <v>51</v>
      </c>
      <c r="T1187" s="8"/>
    </row>
    <row r="1188" spans="1:20" ht="18" x14ac:dyDescent="0.35">
      <c r="A1188" s="37" t="s">
        <v>1192</v>
      </c>
      <c r="B1188" s="31" t="str" cm="1">
        <f t="array" ref="B1188">_xlfn.XLOOKUP(_xlfn.SINGLE(A:A),'Customer Name'!A:A,Table14_3[[#All],[Title]])</f>
        <v>Mr</v>
      </c>
      <c r="C1188" s="32" t="str" cm="1">
        <f t="array" ref="C1188">_xlfn.XLOOKUP(_xlfn.SINGLE(A:A),'Customer Name'!A:A,Table14_3[[#All],[First Name]])</f>
        <v>Audrey</v>
      </c>
      <c r="D1188" s="32" t="str" cm="1">
        <f t="array" ref="D1188">_xlfn.XLOOKUP(_xlfn.SINGLE(A:A),'Customer Name'!A:A,Table14_3[[#All],[Last Name]])</f>
        <v>Zaferos</v>
      </c>
      <c r="E1188" s="32">
        <f>_xlfn.XLOOKUP(A:A,'Medical Examination'!A:A,'Medical Examination'!B:B)</f>
        <v>41.55</v>
      </c>
      <c r="F1188" s="32">
        <f>_xlfn.XLOOKUP(A:A,'Medical Examination'!A:A,'Medical Examination'!C:C)</f>
        <v>4.6100000000000003</v>
      </c>
      <c r="G1188" s="33" t="str">
        <f>_xlfn.XLOOKUP(A:A,'Medical Examination'!A:A,'Medical Examination'!D:D)</f>
        <v>No</v>
      </c>
      <c r="H1188" s="33" t="str">
        <f>_xlfn.XLOOKUP(A:A,'Medical Examination'!A:A,'Medical Examination'!E:E)</f>
        <v>No</v>
      </c>
      <c r="I1188" s="33" t="str">
        <f>_xlfn.XLOOKUP(A:A,'Medical Examination'!A:A,'Medical Examination'!F:F)</f>
        <v>No</v>
      </c>
      <c r="J1188" s="33">
        <f>_xlfn.XLOOKUP(A:A,'Medical Examination'!A:A,'Medical Examination'!G:G)</f>
        <v>1</v>
      </c>
      <c r="K1188" s="33" t="str">
        <f>_xlfn.XLOOKUP(A:A,'Medical Examination'!A:A,'Medical Examination'!H:H)</f>
        <v>No</v>
      </c>
      <c r="L1188" s="32" t="str">
        <f>_xlfn.XLOOKUP(A:A,'Medical Examination'!A:A,'Medical Examination'!I:I)</f>
        <v>Obesity</v>
      </c>
      <c r="M1188" s="31" t="str">
        <f>_xlfn.XLOOKUP(A:A,'Medical Examination'!A:A,'Medical Examination'!J:J)</f>
        <v>Normal</v>
      </c>
      <c r="N1188" s="34">
        <f>_xlfn.XLOOKUP(Healthcare!A:A,Table4_2[Customer ID],Table4_2[Date of Birth])</f>
        <v>33838</v>
      </c>
      <c r="O1188" s="35">
        <f>_xlfn.XLOOKUP(A:A,Table4_2[Customer ID],Table4_2[Charges])</f>
        <v>9507.68</v>
      </c>
      <c r="P1188" s="33" t="str">
        <f>_xlfn.XLOOKUP(A:A,Table4_2[Customer ID],Table4_2[Hospital tier])</f>
        <v>tier - 2</v>
      </c>
      <c r="Q1188" s="33" t="str">
        <f>_xlfn.XLOOKUP(A:A,'Hospital details'!A:A,'Hospital details'!F:F)</f>
        <v>tier - 1</v>
      </c>
      <c r="R1188" s="33" t="str">
        <f>_xlfn.XLOOKUP(Healthcare!A:A,'Hospital details'!A:A,'Hospital details'!G:G)</f>
        <v>R1012</v>
      </c>
      <c r="S1188" s="36">
        <f>_xlfn.XLOOKUP(A:A,'Hospital details'!A:A,'Hospital details'!H:H)</f>
        <v>30</v>
      </c>
      <c r="T1188" s="8"/>
    </row>
    <row r="1189" spans="1:20" ht="18" x14ac:dyDescent="0.35">
      <c r="A1189" s="37" t="s">
        <v>1193</v>
      </c>
      <c r="B1189" s="31" t="str" cm="1">
        <f t="array" ref="B1189">_xlfn.XLOOKUP(_xlfn.SINGLE(A:A),'Customer Name'!A:A,Table14_3[[#All],[Title]])</f>
        <v>Ms</v>
      </c>
      <c r="C1189" s="32" t="str" cm="1">
        <f t="array" ref="C1189">_xlfn.XLOOKUP(_xlfn.SINGLE(A:A),'Customer Name'!A:A,Table14_3[[#All],[First Name]])</f>
        <v>Jacob</v>
      </c>
      <c r="D1189" s="32" t="str" cm="1">
        <f t="array" ref="D1189">_xlfn.XLOOKUP(_xlfn.SINGLE(A:A),'Customer Name'!A:A,Table14_3[[#All],[Last Name]])</f>
        <v>Jackson</v>
      </c>
      <c r="E1189" s="32">
        <f>_xlfn.XLOOKUP(A:A,'Medical Examination'!A:A,'Medical Examination'!B:B)</f>
        <v>41.47</v>
      </c>
      <c r="F1189" s="32">
        <f>_xlfn.XLOOKUP(A:A,'Medical Examination'!A:A,'Medical Examination'!C:C)</f>
        <v>4.7</v>
      </c>
      <c r="G1189" s="33" t="str">
        <f>_xlfn.XLOOKUP(A:A,'Medical Examination'!A:A,'Medical Examination'!D:D)</f>
        <v>yes</v>
      </c>
      <c r="H1189" s="33" t="str">
        <f>_xlfn.XLOOKUP(A:A,'Medical Examination'!A:A,'Medical Examination'!E:E)</f>
        <v>No</v>
      </c>
      <c r="I1189" s="33" t="str">
        <f>_xlfn.XLOOKUP(A:A,'Medical Examination'!A:A,'Medical Examination'!F:F)</f>
        <v>Yes</v>
      </c>
      <c r="J1189" s="33">
        <f>_xlfn.XLOOKUP(A:A,'Medical Examination'!A:A,'Medical Examination'!G:G)</f>
        <v>1</v>
      </c>
      <c r="K1189" s="33" t="str">
        <f>_xlfn.XLOOKUP(A:A,'Medical Examination'!A:A,'Medical Examination'!H:H)</f>
        <v>No</v>
      </c>
      <c r="L1189" s="32" t="str">
        <f>_xlfn.XLOOKUP(A:A,'Medical Examination'!A:A,'Medical Examination'!I:I)</f>
        <v>Obesity</v>
      </c>
      <c r="M1189" s="31" t="str">
        <f>_xlfn.XLOOKUP(A:A,'Medical Examination'!A:A,'Medical Examination'!J:J)</f>
        <v>Normal</v>
      </c>
      <c r="N1189" s="34">
        <f>_xlfn.XLOOKUP(Healthcare!A:A,Table4_2[Customer ID],Table4_2[Date of Birth])</f>
        <v>25439</v>
      </c>
      <c r="O1189" s="35">
        <f>_xlfn.XLOOKUP(A:A,Table4_2[Customer ID],Table4_2[Charges])</f>
        <v>9504.31</v>
      </c>
      <c r="P1189" s="33" t="str">
        <f>_xlfn.XLOOKUP(A:A,Table4_2[Customer ID],Table4_2[Hospital tier])</f>
        <v>tier - 3</v>
      </c>
      <c r="Q1189" s="33" t="str">
        <f>_xlfn.XLOOKUP(A:A,'Hospital details'!A:A,'Hospital details'!F:F)</f>
        <v>tier - 2</v>
      </c>
      <c r="R1189" s="33" t="str">
        <f>_xlfn.XLOOKUP(Healthcare!A:A,'Hospital details'!A:A,'Hospital details'!G:G)</f>
        <v>R1013</v>
      </c>
      <c r="S1189" s="36">
        <f>_xlfn.XLOOKUP(A:A,'Hospital details'!A:A,'Hospital details'!H:H)</f>
        <v>53</v>
      </c>
      <c r="T1189" s="8"/>
    </row>
    <row r="1190" spans="1:20" ht="18" x14ac:dyDescent="0.35">
      <c r="A1190" s="37" t="s">
        <v>1194</v>
      </c>
      <c r="B1190" s="31" t="str" cm="1">
        <f t="array" ref="B1190">_xlfn.XLOOKUP(_xlfn.SINGLE(A:A),'Customer Name'!A:A,Table14_3[[#All],[Title]])</f>
        <v>Mr</v>
      </c>
      <c r="C1190" s="32" t="str" cm="1">
        <f t="array" ref="C1190">_xlfn.XLOOKUP(_xlfn.SINGLE(A:A),'Customer Name'!A:A,Table14_3[[#All],[First Name]])</f>
        <v>Daniel S</v>
      </c>
      <c r="D1190" s="32" t="str" cm="1">
        <f t="array" ref="D1190">_xlfn.XLOOKUP(_xlfn.SINGLE(A:A),'Customer Name'!A:A,Table14_3[[#All],[Last Name]])</f>
        <v>Evans Marke</v>
      </c>
      <c r="E1190" s="32">
        <f>_xlfn.XLOOKUP(A:A,'Medical Examination'!A:A,'Medical Examination'!B:B)</f>
        <v>24.795000000000002</v>
      </c>
      <c r="F1190" s="32">
        <f>_xlfn.XLOOKUP(A:A,'Medical Examination'!A:A,'Medical Examination'!C:C)</f>
        <v>6.05</v>
      </c>
      <c r="G1190" s="33" t="str">
        <f>_xlfn.XLOOKUP(A:A,'Medical Examination'!A:A,'Medical Examination'!D:D)</f>
        <v>yes</v>
      </c>
      <c r="H1190" s="33" t="str">
        <f>_xlfn.XLOOKUP(A:A,'Medical Examination'!A:A,'Medical Examination'!E:E)</f>
        <v>No</v>
      </c>
      <c r="I1190" s="33" t="str">
        <f>_xlfn.XLOOKUP(A:A,'Medical Examination'!A:A,'Medical Examination'!F:F)</f>
        <v>No</v>
      </c>
      <c r="J1190" s="33">
        <f>_xlfn.XLOOKUP(A:A,'Medical Examination'!A:A,'Medical Examination'!G:G)</f>
        <v>0</v>
      </c>
      <c r="K1190" s="33" t="str">
        <f>_xlfn.XLOOKUP(A:A,'Medical Examination'!A:A,'Medical Examination'!H:H)</f>
        <v>No</v>
      </c>
      <c r="L1190" s="32" t="str">
        <f>_xlfn.XLOOKUP(A:A,'Medical Examination'!A:A,'Medical Examination'!I:I)</f>
        <v>Normal Weight</v>
      </c>
      <c r="M1190" s="31" t="str">
        <f>_xlfn.XLOOKUP(A:A,'Medical Examination'!A:A,'Medical Examination'!J:J)</f>
        <v>Prediabetic</v>
      </c>
      <c r="N1190" s="34">
        <f>_xlfn.XLOOKUP(Healthcare!A:A,Table4_2[Customer ID],Table4_2[Date of Birth])</f>
        <v>28092</v>
      </c>
      <c r="O1190" s="35">
        <f>_xlfn.XLOOKUP(A:A,Table4_2[Customer ID],Table4_2[Charges])</f>
        <v>9500.57</v>
      </c>
      <c r="P1190" s="33" t="str">
        <f>_xlfn.XLOOKUP(A:A,Table4_2[Customer ID],Table4_2[Hospital tier])</f>
        <v>tier - 2</v>
      </c>
      <c r="Q1190" s="33" t="str">
        <f>_xlfn.XLOOKUP(A:A,'Hospital details'!A:A,'Hospital details'!F:F)</f>
        <v>tier - 3</v>
      </c>
      <c r="R1190" s="33" t="str">
        <f>_xlfn.XLOOKUP(Healthcare!A:A,'Hospital details'!A:A,'Hospital details'!G:G)</f>
        <v>R1017</v>
      </c>
      <c r="S1190" s="36">
        <f>_xlfn.XLOOKUP(A:A,'Hospital details'!A:A,'Hospital details'!H:H)</f>
        <v>46</v>
      </c>
      <c r="T1190" s="8"/>
    </row>
    <row r="1191" spans="1:20" ht="18" x14ac:dyDescent="0.35">
      <c r="A1191" s="37" t="s">
        <v>1195</v>
      </c>
      <c r="B1191" s="31" t="str" cm="1">
        <f t="array" ref="B1191">_xlfn.XLOOKUP(_xlfn.SINGLE(A:A),'Customer Name'!A:A,Table14_3[[#All],[Title]])</f>
        <v>Mr</v>
      </c>
      <c r="C1191" s="32" t="str" cm="1">
        <f t="array" ref="C1191">_xlfn.XLOOKUP(_xlfn.SINGLE(A:A),'Customer Name'!A:A,Table14_3[[#All],[First Name]])</f>
        <v>Marc C</v>
      </c>
      <c r="D1191" s="32" t="str" cm="1">
        <f t="array" ref="D1191">_xlfn.XLOOKUP(_xlfn.SINGLE(A:A),'Customer Name'!A:A,Table14_3[[#All],[Last Name]])</f>
        <v>Samland</v>
      </c>
      <c r="E1191" s="32">
        <f>_xlfn.XLOOKUP(A:A,'Medical Examination'!A:A,'Medical Examination'!B:B)</f>
        <v>29.48</v>
      </c>
      <c r="F1191" s="32">
        <f>_xlfn.XLOOKUP(A:A,'Medical Examination'!A:A,'Medical Examination'!C:C)</f>
        <v>5.63</v>
      </c>
      <c r="G1191" s="33" t="str">
        <f>_xlfn.XLOOKUP(A:A,'Medical Examination'!A:A,'Medical Examination'!D:D)</f>
        <v>yes</v>
      </c>
      <c r="H1191" s="33" t="str">
        <f>_xlfn.XLOOKUP(A:A,'Medical Examination'!A:A,'Medical Examination'!E:E)</f>
        <v>No</v>
      </c>
      <c r="I1191" s="33" t="str">
        <f>_xlfn.XLOOKUP(A:A,'Medical Examination'!A:A,'Medical Examination'!F:F)</f>
        <v>Yes</v>
      </c>
      <c r="J1191" s="33">
        <f>_xlfn.XLOOKUP(A:A,'Medical Examination'!A:A,'Medical Examination'!G:G)</f>
        <v>1</v>
      </c>
      <c r="K1191" s="33" t="str">
        <f>_xlfn.XLOOKUP(A:A,'Medical Examination'!A:A,'Medical Examination'!H:H)</f>
        <v>No</v>
      </c>
      <c r="L1191" s="32" t="str">
        <f>_xlfn.XLOOKUP(A:A,'Medical Examination'!A:A,'Medical Examination'!I:I)</f>
        <v>Overweight</v>
      </c>
      <c r="M1191" s="31" t="str">
        <f>_xlfn.XLOOKUP(A:A,'Medical Examination'!A:A,'Medical Examination'!J:J)</f>
        <v>Normal</v>
      </c>
      <c r="N1191" s="34">
        <f>_xlfn.XLOOKUP(Healthcare!A:A,Table4_2[Customer ID],Table4_2[Date of Birth])</f>
        <v>25358</v>
      </c>
      <c r="O1191" s="35">
        <f>_xlfn.XLOOKUP(A:A,Table4_2[Customer ID],Table4_2[Charges])</f>
        <v>9487.64</v>
      </c>
      <c r="P1191" s="33" t="str">
        <f>_xlfn.XLOOKUP(A:A,Table4_2[Customer ID],Table4_2[Hospital tier])</f>
        <v>tier - 2</v>
      </c>
      <c r="Q1191" s="33" t="str">
        <f>_xlfn.XLOOKUP(A:A,'Hospital details'!A:A,'Hospital details'!F:F)</f>
        <v>tier - 2</v>
      </c>
      <c r="R1191" s="33" t="str">
        <f>_xlfn.XLOOKUP(Healthcare!A:A,'Hospital details'!A:A,'Hospital details'!G:G)</f>
        <v>R1013</v>
      </c>
      <c r="S1191" s="36">
        <f>_xlfn.XLOOKUP(A:A,'Hospital details'!A:A,'Hospital details'!H:H)</f>
        <v>54</v>
      </c>
      <c r="T1191" s="8"/>
    </row>
    <row r="1192" spans="1:20" ht="18" x14ac:dyDescent="0.35">
      <c r="A1192" s="37" t="s">
        <v>1196</v>
      </c>
      <c r="B1192" s="31" t="str" cm="1">
        <f t="array" ref="B1192">_xlfn.XLOOKUP(_xlfn.SINGLE(A:A),'Customer Name'!A:A,Table14_3[[#All],[Title]])</f>
        <v>Ms</v>
      </c>
      <c r="C1192" s="32" t="str" cm="1">
        <f t="array" ref="C1192">_xlfn.XLOOKUP(_xlfn.SINGLE(A:A),'Customer Name'!A:A,Table14_3[[#All],[First Name]])</f>
        <v>Mark S</v>
      </c>
      <c r="D1192" s="32" t="str" cm="1">
        <f t="array" ref="D1192">_xlfn.XLOOKUP(_xlfn.SINGLE(A:A),'Customer Name'!A:A,Table14_3[[#All],[Last Name]])</f>
        <v>Shapiro</v>
      </c>
      <c r="E1192" s="32">
        <f>_xlfn.XLOOKUP(A:A,'Medical Examination'!A:A,'Medical Examination'!B:B)</f>
        <v>28.09</v>
      </c>
      <c r="F1192" s="32">
        <f>_xlfn.XLOOKUP(A:A,'Medical Examination'!A:A,'Medical Examination'!C:C)</f>
        <v>6.06</v>
      </c>
      <c r="G1192" s="33" t="str">
        <f>_xlfn.XLOOKUP(A:A,'Medical Examination'!A:A,'Medical Examination'!D:D)</f>
        <v>No</v>
      </c>
      <c r="H1192" s="33" t="str">
        <f>_xlfn.XLOOKUP(A:A,'Medical Examination'!A:A,'Medical Examination'!E:E)</f>
        <v>No</v>
      </c>
      <c r="I1192" s="33" t="str">
        <f>_xlfn.XLOOKUP(A:A,'Medical Examination'!A:A,'Medical Examination'!F:F)</f>
        <v>Yes</v>
      </c>
      <c r="J1192" s="33">
        <f>_xlfn.XLOOKUP(A:A,'Medical Examination'!A:A,'Medical Examination'!G:G)</f>
        <v>1</v>
      </c>
      <c r="K1192" s="33" t="str">
        <f>_xlfn.XLOOKUP(A:A,'Medical Examination'!A:A,'Medical Examination'!H:H)</f>
        <v>No</v>
      </c>
      <c r="L1192" s="32" t="str">
        <f>_xlfn.XLOOKUP(A:A,'Medical Examination'!A:A,'Medical Examination'!I:I)</f>
        <v>Overweight</v>
      </c>
      <c r="M1192" s="31" t="str">
        <f>_xlfn.XLOOKUP(A:A,'Medical Examination'!A:A,'Medical Examination'!J:J)</f>
        <v>Prediabetic</v>
      </c>
      <c r="N1192" s="34">
        <f>_xlfn.XLOOKUP(Healthcare!A:A,Table4_2[Customer ID],Table4_2[Date of Birth])</f>
        <v>29053</v>
      </c>
      <c r="O1192" s="35">
        <f>_xlfn.XLOOKUP(A:A,Table4_2[Customer ID],Table4_2[Charges])</f>
        <v>9453.92</v>
      </c>
      <c r="P1192" s="33" t="str">
        <f>_xlfn.XLOOKUP(A:A,Table4_2[Customer ID],Table4_2[Hospital tier])</f>
        <v>tier - 2</v>
      </c>
      <c r="Q1192" s="33" t="str">
        <f>_xlfn.XLOOKUP(A:A,'Hospital details'!A:A,'Hospital details'!F:F)</f>
        <v>tier - 2</v>
      </c>
      <c r="R1192" s="33" t="str">
        <f>_xlfn.XLOOKUP(Healthcare!A:A,'Hospital details'!A:A,'Hospital details'!G:G)</f>
        <v>R1021</v>
      </c>
      <c r="S1192" s="36">
        <f>_xlfn.XLOOKUP(A:A,'Hospital details'!A:A,'Hospital details'!H:H)</f>
        <v>43</v>
      </c>
      <c r="T1192" s="8"/>
    </row>
    <row r="1193" spans="1:20" ht="18" x14ac:dyDescent="0.35">
      <c r="A1193" s="37" t="s">
        <v>1197</v>
      </c>
      <c r="B1193" s="31" t="str" cm="1">
        <f t="array" ref="B1193">_xlfn.XLOOKUP(_xlfn.SINGLE(A:A),'Customer Name'!A:A,Table14_3[[#All],[Title]])</f>
        <v>Mr</v>
      </c>
      <c r="C1193" s="32" t="str" cm="1">
        <f t="array" ref="C1193">_xlfn.XLOOKUP(_xlfn.SINGLE(A:A),'Customer Name'!A:A,Table14_3[[#All],[First Name]])</f>
        <v>Dan</v>
      </c>
      <c r="D1193" s="32" t="str" cm="1">
        <f t="array" ref="D1193">_xlfn.XLOOKUP(_xlfn.SINGLE(A:A),'Customer Name'!A:A,Table14_3[[#All],[Last Name]])</f>
        <v>Snitzer</v>
      </c>
      <c r="E1193" s="32">
        <f>_xlfn.XLOOKUP(A:A,'Medical Examination'!A:A,'Medical Examination'!B:B)</f>
        <v>32.729999999999997</v>
      </c>
      <c r="F1193" s="32">
        <f>_xlfn.XLOOKUP(A:A,'Medical Examination'!A:A,'Medical Examination'!C:C)</f>
        <v>5.19</v>
      </c>
      <c r="G1193" s="33" t="str">
        <f>_xlfn.XLOOKUP(A:A,'Medical Examination'!A:A,'Medical Examination'!D:D)</f>
        <v>No</v>
      </c>
      <c r="H1193" s="33" t="str">
        <f>_xlfn.XLOOKUP(A:A,'Medical Examination'!A:A,'Medical Examination'!E:E)</f>
        <v>No</v>
      </c>
      <c r="I1193" s="33" t="str">
        <f>_xlfn.XLOOKUP(A:A,'Medical Examination'!A:A,'Medical Examination'!F:F)</f>
        <v>No</v>
      </c>
      <c r="J1193" s="33">
        <f>_xlfn.XLOOKUP(A:A,'Medical Examination'!A:A,'Medical Examination'!G:G)</f>
        <v>1</v>
      </c>
      <c r="K1193" s="33" t="str">
        <f>_xlfn.XLOOKUP(A:A,'Medical Examination'!A:A,'Medical Examination'!H:H)</f>
        <v>No</v>
      </c>
      <c r="L1193" s="32" t="str">
        <f>_xlfn.XLOOKUP(A:A,'Medical Examination'!A:A,'Medical Examination'!I:I)</f>
        <v>Obesity</v>
      </c>
      <c r="M1193" s="31" t="str">
        <f>_xlfn.XLOOKUP(A:A,'Medical Examination'!A:A,'Medical Examination'!J:J)</f>
        <v>Normal</v>
      </c>
      <c r="N1193" s="34">
        <f>_xlfn.XLOOKUP(Healthcare!A:A,Table4_2[Customer ID],Table4_2[Date of Birth])</f>
        <v>32095</v>
      </c>
      <c r="O1193" s="35">
        <f>_xlfn.XLOOKUP(A:A,Table4_2[Customer ID],Table4_2[Charges])</f>
        <v>9448.42</v>
      </c>
      <c r="P1193" s="33" t="str">
        <f>_xlfn.XLOOKUP(A:A,Table4_2[Customer ID],Table4_2[Hospital tier])</f>
        <v>tier - 2</v>
      </c>
      <c r="Q1193" s="33" t="str">
        <f>_xlfn.XLOOKUP(A:A,'Hospital details'!A:A,'Hospital details'!F:F)</f>
        <v>tier - 3</v>
      </c>
      <c r="R1193" s="33" t="str">
        <f>_xlfn.XLOOKUP(Healthcare!A:A,'Hospital details'!A:A,'Hospital details'!G:G)</f>
        <v>R1021</v>
      </c>
      <c r="S1193" s="36">
        <f>_xlfn.XLOOKUP(A:A,'Hospital details'!A:A,'Hospital details'!H:H)</f>
        <v>35</v>
      </c>
      <c r="T1193" s="8"/>
    </row>
    <row r="1194" spans="1:20" ht="18" x14ac:dyDescent="0.35">
      <c r="A1194" s="37" t="s">
        <v>1198</v>
      </c>
      <c r="B1194" s="31" t="str" cm="1">
        <f t="array" ref="B1194">_xlfn.XLOOKUP(_xlfn.SINGLE(A:A),'Customer Name'!A:A,Table14_3[[#All],[Title]])</f>
        <v>Ms</v>
      </c>
      <c r="C1194" s="32" t="str" cm="1">
        <f t="array" ref="C1194">_xlfn.XLOOKUP(_xlfn.SINGLE(A:A),'Customer Name'!A:A,Table14_3[[#All],[First Name]])</f>
        <v>Gabriela</v>
      </c>
      <c r="D1194" s="32" t="str" cm="1">
        <f t="array" ref="D1194">_xlfn.XLOOKUP(_xlfn.SINGLE(A:A),'Customer Name'!A:A,Table14_3[[#All],[Last Name]])</f>
        <v>Herra Arroyo</v>
      </c>
      <c r="E1194" s="32">
        <f>_xlfn.XLOOKUP(A:A,'Medical Examination'!A:A,'Medical Examination'!B:B)</f>
        <v>27.36</v>
      </c>
      <c r="F1194" s="32">
        <f>_xlfn.XLOOKUP(A:A,'Medical Examination'!A:A,'Medical Examination'!C:C)</f>
        <v>8.9600000000000009</v>
      </c>
      <c r="G1194" s="33" t="str">
        <f>_xlfn.XLOOKUP(A:A,'Medical Examination'!A:A,'Medical Examination'!D:D)</f>
        <v>No</v>
      </c>
      <c r="H1194" s="33" t="str">
        <f>_xlfn.XLOOKUP(A:A,'Medical Examination'!A:A,'Medical Examination'!E:E)</f>
        <v>No</v>
      </c>
      <c r="I1194" s="33" t="str">
        <f>_xlfn.XLOOKUP(A:A,'Medical Examination'!A:A,'Medical Examination'!F:F)</f>
        <v>No</v>
      </c>
      <c r="J1194" s="33">
        <f>_xlfn.XLOOKUP(A:A,'Medical Examination'!A:A,'Medical Examination'!G:G)</f>
        <v>0</v>
      </c>
      <c r="K1194" s="33" t="str">
        <f>_xlfn.XLOOKUP(A:A,'Medical Examination'!A:A,'Medical Examination'!H:H)</f>
        <v>No</v>
      </c>
      <c r="L1194" s="32" t="str">
        <f>_xlfn.XLOOKUP(A:A,'Medical Examination'!A:A,'Medical Examination'!I:I)</f>
        <v>Overweight</v>
      </c>
      <c r="M1194" s="31" t="str">
        <f>_xlfn.XLOOKUP(A:A,'Medical Examination'!A:A,'Medical Examination'!J:J)</f>
        <v>Diabetic</v>
      </c>
      <c r="N1194" s="34">
        <f>_xlfn.XLOOKUP(Healthcare!A:A,Table4_2[Customer ID],Table4_2[Date of Birth])</f>
        <v>27188</v>
      </c>
      <c r="O1194" s="35">
        <f>_xlfn.XLOOKUP(A:A,Table4_2[Customer ID],Table4_2[Charges])</f>
        <v>9447.3799999999992</v>
      </c>
      <c r="P1194" s="33" t="str">
        <f>_xlfn.XLOOKUP(A:A,Table4_2[Customer ID],Table4_2[Hospital tier])</f>
        <v>tier - 2</v>
      </c>
      <c r="Q1194" s="33" t="str">
        <f>_xlfn.XLOOKUP(A:A,'Hospital details'!A:A,'Hospital details'!F:F)</f>
        <v>tier - 3</v>
      </c>
      <c r="R1194" s="33" t="str">
        <f>_xlfn.XLOOKUP(Healthcare!A:A,'Hospital details'!A:A,'Hospital details'!G:G)</f>
        <v>R1024</v>
      </c>
      <c r="S1194" s="36">
        <f>_xlfn.XLOOKUP(A:A,'Hospital details'!A:A,'Hospital details'!H:H)</f>
        <v>49</v>
      </c>
      <c r="T1194" s="8"/>
    </row>
    <row r="1195" spans="1:20" ht="18" x14ac:dyDescent="0.35">
      <c r="A1195" s="37" t="s">
        <v>1199</v>
      </c>
      <c r="B1195" s="31" t="str" cm="1">
        <f t="array" ref="B1195">_xlfn.XLOOKUP(_xlfn.SINGLE(A:A),'Customer Name'!A:A,Table14_3[[#All],[Title]])</f>
        <v>Mr</v>
      </c>
      <c r="C1195" s="32" t="str" cm="1">
        <f t="array" ref="C1195">_xlfn.XLOOKUP(_xlfn.SINGLE(A:A),'Customer Name'!A:A,Table14_3[[#All],[First Name]])</f>
        <v>Amanda</v>
      </c>
      <c r="D1195" s="32" t="str" cm="1">
        <f t="array" ref="D1195">_xlfn.XLOOKUP(_xlfn.SINGLE(A:A),'Customer Name'!A:A,Table14_3[[#All],[Last Name]])</f>
        <v>Watters</v>
      </c>
      <c r="E1195" s="32">
        <f>_xlfn.XLOOKUP(A:A,'Medical Examination'!A:A,'Medical Examination'!B:B)</f>
        <v>27.265000000000001</v>
      </c>
      <c r="F1195" s="32">
        <f>_xlfn.XLOOKUP(A:A,'Medical Examination'!A:A,'Medical Examination'!C:C)</f>
        <v>11.39</v>
      </c>
      <c r="G1195" s="33" t="str">
        <f>_xlfn.XLOOKUP(A:A,'Medical Examination'!A:A,'Medical Examination'!D:D)</f>
        <v>No</v>
      </c>
      <c r="H1195" s="33" t="str">
        <f>_xlfn.XLOOKUP(A:A,'Medical Examination'!A:A,'Medical Examination'!E:E)</f>
        <v>No</v>
      </c>
      <c r="I1195" s="33" t="str">
        <f>_xlfn.XLOOKUP(A:A,'Medical Examination'!A:A,'Medical Examination'!F:F)</f>
        <v>No</v>
      </c>
      <c r="J1195" s="33">
        <f>_xlfn.XLOOKUP(A:A,'Medical Examination'!A:A,'Medical Examination'!G:G)</f>
        <v>0</v>
      </c>
      <c r="K1195" s="33" t="str">
        <f>_xlfn.XLOOKUP(A:A,'Medical Examination'!A:A,'Medical Examination'!H:H)</f>
        <v>No</v>
      </c>
      <c r="L1195" s="32" t="str">
        <f>_xlfn.XLOOKUP(A:A,'Medical Examination'!A:A,'Medical Examination'!I:I)</f>
        <v>Overweight</v>
      </c>
      <c r="M1195" s="31" t="str">
        <f>_xlfn.XLOOKUP(A:A,'Medical Examination'!A:A,'Medical Examination'!J:J)</f>
        <v>Diabetic</v>
      </c>
      <c r="N1195" s="34">
        <f>_xlfn.XLOOKUP(Healthcare!A:A,Table4_2[Customer ID],Table4_2[Date of Birth])</f>
        <v>27360</v>
      </c>
      <c r="O1195" s="35">
        <f>_xlfn.XLOOKUP(A:A,Table4_2[Customer ID],Table4_2[Charges])</f>
        <v>9447.25</v>
      </c>
      <c r="P1195" s="33" t="str">
        <f>_xlfn.XLOOKUP(A:A,Table4_2[Customer ID],Table4_2[Hospital tier])</f>
        <v>tier - 2</v>
      </c>
      <c r="Q1195" s="33" t="str">
        <f>_xlfn.XLOOKUP(A:A,'Hospital details'!A:A,'Hospital details'!F:F)</f>
        <v>tier - 1</v>
      </c>
      <c r="R1195" s="33" t="str">
        <f>_xlfn.XLOOKUP(Healthcare!A:A,'Hospital details'!A:A,'Hospital details'!G:G)</f>
        <v>R1024</v>
      </c>
      <c r="S1195" s="36">
        <f>_xlfn.XLOOKUP(A:A,'Hospital details'!A:A,'Hospital details'!H:H)</f>
        <v>48</v>
      </c>
      <c r="T1195" s="8"/>
    </row>
    <row r="1196" spans="1:20" ht="18" x14ac:dyDescent="0.35">
      <c r="A1196" s="37" t="s">
        <v>1200</v>
      </c>
      <c r="B1196" s="31" t="str" cm="1">
        <f t="array" ref="B1196">_xlfn.XLOOKUP(_xlfn.SINGLE(A:A),'Customer Name'!A:A,Table14_3[[#All],[Title]])</f>
        <v>Mr</v>
      </c>
      <c r="C1196" s="32" t="str" cm="1">
        <f t="array" ref="C1196">_xlfn.XLOOKUP(_xlfn.SINGLE(A:A),'Customer Name'!A:A,Table14_3[[#All],[First Name]])</f>
        <v>Dara</v>
      </c>
      <c r="D1196" s="32" t="str" cm="1">
        <f t="array" ref="D1196">_xlfn.XLOOKUP(_xlfn.SINGLE(A:A),'Customer Name'!A:A,Table14_3[[#All],[Last Name]])</f>
        <v>Steele-Belkin</v>
      </c>
      <c r="E1196" s="32">
        <f>_xlfn.XLOOKUP(A:A,'Medical Examination'!A:A,'Medical Examination'!B:B)</f>
        <v>48.07</v>
      </c>
      <c r="F1196" s="32">
        <f>_xlfn.XLOOKUP(A:A,'Medical Examination'!A:A,'Medical Examination'!C:C)</f>
        <v>4.0599999999999996</v>
      </c>
      <c r="G1196" s="33" t="str">
        <f>_xlfn.XLOOKUP(A:A,'Medical Examination'!A:A,'Medical Examination'!D:D)</f>
        <v>yes</v>
      </c>
      <c r="H1196" s="33" t="str">
        <f>_xlfn.XLOOKUP(A:A,'Medical Examination'!A:A,'Medical Examination'!E:E)</f>
        <v>No</v>
      </c>
      <c r="I1196" s="33" t="str">
        <f>_xlfn.XLOOKUP(A:A,'Medical Examination'!A:A,'Medical Examination'!F:F)</f>
        <v>No</v>
      </c>
      <c r="J1196" s="33">
        <f>_xlfn.XLOOKUP(A:A,'Medical Examination'!A:A,'Medical Examination'!G:G)</f>
        <v>0</v>
      </c>
      <c r="K1196" s="33" t="str">
        <f>_xlfn.XLOOKUP(A:A,'Medical Examination'!A:A,'Medical Examination'!H:H)</f>
        <v>No</v>
      </c>
      <c r="L1196" s="32" t="str">
        <f>_xlfn.XLOOKUP(A:A,'Medical Examination'!A:A,'Medical Examination'!I:I)</f>
        <v>Obesity</v>
      </c>
      <c r="M1196" s="31" t="str">
        <f>_xlfn.XLOOKUP(A:A,'Medical Examination'!A:A,'Medical Examination'!J:J)</f>
        <v>Normal</v>
      </c>
      <c r="N1196" s="34">
        <f>_xlfn.XLOOKUP(Healthcare!A:A,Table4_2[Customer ID],Table4_2[Date of Birth])</f>
        <v>28067</v>
      </c>
      <c r="O1196" s="35">
        <f>_xlfn.XLOOKUP(A:A,Table4_2[Customer ID],Table4_2[Charges])</f>
        <v>9432.93</v>
      </c>
      <c r="P1196" s="33" t="str">
        <f>_xlfn.XLOOKUP(A:A,Table4_2[Customer ID],Table4_2[Hospital tier])</f>
        <v>tier - 2</v>
      </c>
      <c r="Q1196" s="33" t="str">
        <f>_xlfn.XLOOKUP(A:A,'Hospital details'!A:A,'Hospital details'!F:F)</f>
        <v>tier - 1</v>
      </c>
      <c r="R1196" s="33" t="str">
        <f>_xlfn.XLOOKUP(Healthcare!A:A,'Hospital details'!A:A,'Hospital details'!G:G)</f>
        <v>R1024</v>
      </c>
      <c r="S1196" s="36">
        <f>_xlfn.XLOOKUP(A:A,'Hospital details'!A:A,'Hospital details'!H:H)</f>
        <v>46</v>
      </c>
      <c r="T1196" s="8"/>
    </row>
    <row r="1197" spans="1:20" ht="18" x14ac:dyDescent="0.35">
      <c r="A1197" s="37" t="s">
        <v>1201</v>
      </c>
      <c r="B1197" s="31" t="str" cm="1">
        <f t="array" ref="B1197">_xlfn.XLOOKUP(_xlfn.SINGLE(A:A),'Customer Name'!A:A,Table14_3[[#All],[Title]])</f>
        <v>Ms</v>
      </c>
      <c r="C1197" s="32" t="str" cm="1">
        <f t="array" ref="C1197">_xlfn.XLOOKUP(_xlfn.SINGLE(A:A),'Customer Name'!A:A,Table14_3[[#All],[First Name]])</f>
        <v>Rachelle R</v>
      </c>
      <c r="D1197" s="32" t="str" cm="1">
        <f t="array" ref="D1197">_xlfn.XLOOKUP(_xlfn.SINGLE(A:A),'Customer Name'!A:A,Table14_3[[#All],[Last Name]])</f>
        <v>Christensen</v>
      </c>
      <c r="E1197" s="32">
        <f>_xlfn.XLOOKUP(A:A,'Medical Examination'!A:A,'Medical Examination'!B:B)</f>
        <v>30.8</v>
      </c>
      <c r="F1197" s="32">
        <f>_xlfn.XLOOKUP(A:A,'Medical Examination'!A:A,'Medical Examination'!C:C)</f>
        <v>5.23</v>
      </c>
      <c r="G1197" s="33" t="str">
        <f>_xlfn.XLOOKUP(A:A,'Medical Examination'!A:A,'Medical Examination'!D:D)</f>
        <v>yes</v>
      </c>
      <c r="H1197" s="33" t="str">
        <f>_xlfn.XLOOKUP(A:A,'Medical Examination'!A:A,'Medical Examination'!E:E)</f>
        <v>No</v>
      </c>
      <c r="I1197" s="33" t="str">
        <f>_xlfn.XLOOKUP(A:A,'Medical Examination'!A:A,'Medical Examination'!F:F)</f>
        <v>No</v>
      </c>
      <c r="J1197" s="33">
        <f>_xlfn.XLOOKUP(A:A,'Medical Examination'!A:A,'Medical Examination'!G:G)</f>
        <v>0</v>
      </c>
      <c r="K1197" s="33" t="str">
        <f>_xlfn.XLOOKUP(A:A,'Medical Examination'!A:A,'Medical Examination'!H:H)</f>
        <v>No</v>
      </c>
      <c r="L1197" s="32" t="str">
        <f>_xlfn.XLOOKUP(A:A,'Medical Examination'!A:A,'Medical Examination'!I:I)</f>
        <v>Obesity</v>
      </c>
      <c r="M1197" s="31" t="str">
        <f>_xlfn.XLOOKUP(A:A,'Medical Examination'!A:A,'Medical Examination'!J:J)</f>
        <v>Normal</v>
      </c>
      <c r="N1197" s="34">
        <f>_xlfn.XLOOKUP(Healthcare!A:A,Table4_2[Customer ID],Table4_2[Date of Birth])</f>
        <v>28063</v>
      </c>
      <c r="O1197" s="35">
        <f>_xlfn.XLOOKUP(A:A,Table4_2[Customer ID],Table4_2[Charges])</f>
        <v>9414.92</v>
      </c>
      <c r="P1197" s="33" t="str">
        <f>_xlfn.XLOOKUP(A:A,Table4_2[Customer ID],Table4_2[Hospital tier])</f>
        <v>tier - 2</v>
      </c>
      <c r="Q1197" s="33" t="str">
        <f>_xlfn.XLOOKUP(A:A,'Hospital details'!A:A,'Hospital details'!F:F)</f>
        <v>tier - 2</v>
      </c>
      <c r="R1197" s="33" t="str">
        <f>_xlfn.XLOOKUP(Healthcare!A:A,'Hospital details'!A:A,'Hospital details'!G:G)</f>
        <v>R1011</v>
      </c>
      <c r="S1197" s="36">
        <f>_xlfn.XLOOKUP(A:A,'Hospital details'!A:A,'Hospital details'!H:H)</f>
        <v>46</v>
      </c>
      <c r="T1197" s="8"/>
    </row>
    <row r="1198" spans="1:20" ht="18" x14ac:dyDescent="0.35">
      <c r="A1198" s="37" t="s">
        <v>1202</v>
      </c>
      <c r="B1198" s="31" t="str" cm="1">
        <f t="array" ref="B1198">_xlfn.XLOOKUP(_xlfn.SINGLE(A:A),'Customer Name'!A:A,Table14_3[[#All],[Title]])</f>
        <v>Mr</v>
      </c>
      <c r="C1198" s="32" t="str" cm="1">
        <f t="array" ref="C1198">_xlfn.XLOOKUP(_xlfn.SINGLE(A:A),'Customer Name'!A:A,Table14_3[[#All],[First Name]])</f>
        <v>Brenda J</v>
      </c>
      <c r="D1198" s="32" t="str" cm="1">
        <f t="array" ref="D1198">_xlfn.XLOOKUP(_xlfn.SINGLE(A:A),'Customer Name'!A:A,Table14_3[[#All],[Last Name]])</f>
        <v>Hodge</v>
      </c>
      <c r="E1198" s="32">
        <f>_xlfn.XLOOKUP(A:A,'Medical Examination'!A:A,'Medical Examination'!B:B)</f>
        <v>32.299999999999997</v>
      </c>
      <c r="F1198" s="32">
        <f>_xlfn.XLOOKUP(A:A,'Medical Examination'!A:A,'Medical Examination'!C:C)</f>
        <v>5.05</v>
      </c>
      <c r="G1198" s="33" t="str">
        <f>_xlfn.XLOOKUP(A:A,'Medical Examination'!A:A,'Medical Examination'!D:D)</f>
        <v>yes</v>
      </c>
      <c r="H1198" s="33" t="str">
        <f>_xlfn.XLOOKUP(A:A,'Medical Examination'!A:A,'Medical Examination'!E:E)</f>
        <v>No</v>
      </c>
      <c r="I1198" s="33" t="str">
        <f>_xlfn.XLOOKUP(A:A,'Medical Examination'!A:A,'Medical Examination'!F:F)</f>
        <v>No</v>
      </c>
      <c r="J1198" s="33">
        <f>_xlfn.XLOOKUP(A:A,'Medical Examination'!A:A,'Medical Examination'!G:G)</f>
        <v>0</v>
      </c>
      <c r="K1198" s="33" t="str">
        <f>_xlfn.XLOOKUP(A:A,'Medical Examination'!A:A,'Medical Examination'!H:H)</f>
        <v>No</v>
      </c>
      <c r="L1198" s="32" t="str">
        <f>_xlfn.XLOOKUP(A:A,'Medical Examination'!A:A,'Medical Examination'!I:I)</f>
        <v>Obesity</v>
      </c>
      <c r="M1198" s="31" t="str">
        <f>_xlfn.XLOOKUP(A:A,'Medical Examination'!A:A,'Medical Examination'!J:J)</f>
        <v>Normal</v>
      </c>
      <c r="N1198" s="34">
        <f>_xlfn.XLOOKUP(Healthcare!A:A,Table4_2[Customer ID],Table4_2[Date of Birth])</f>
        <v>28050</v>
      </c>
      <c r="O1198" s="35">
        <f>_xlfn.XLOOKUP(A:A,Table4_2[Customer ID],Table4_2[Charges])</f>
        <v>9411.01</v>
      </c>
      <c r="P1198" s="33" t="str">
        <f>_xlfn.XLOOKUP(A:A,Table4_2[Customer ID],Table4_2[Hospital tier])</f>
        <v>tier - 2</v>
      </c>
      <c r="Q1198" s="33" t="str">
        <f>_xlfn.XLOOKUP(A:A,'Hospital details'!A:A,'Hospital details'!F:F)</f>
        <v>tier - 3</v>
      </c>
      <c r="R1198" s="33" t="str">
        <f>_xlfn.XLOOKUP(Healthcare!A:A,'Hospital details'!A:A,'Hospital details'!G:G)</f>
        <v>R1024</v>
      </c>
      <c r="S1198" s="36">
        <f>_xlfn.XLOOKUP(A:A,'Hospital details'!A:A,'Hospital details'!H:H)</f>
        <v>46</v>
      </c>
      <c r="T1198" s="8"/>
    </row>
    <row r="1199" spans="1:20" ht="18" x14ac:dyDescent="0.35">
      <c r="A1199" s="37" t="s">
        <v>1203</v>
      </c>
      <c r="B1199" s="31" t="str" cm="1">
        <f t="array" ref="B1199">_xlfn.XLOOKUP(_xlfn.SINGLE(A:A),'Customer Name'!A:A,Table14_3[[#All],[Title]])</f>
        <v>Mr</v>
      </c>
      <c r="C1199" s="32" t="str" cm="1">
        <f t="array" ref="C1199">_xlfn.XLOOKUP(_xlfn.SINGLE(A:A),'Customer Name'!A:A,Table14_3[[#All],[First Name]])</f>
        <v>Tim</v>
      </c>
      <c r="D1199" s="32" t="str" cm="1">
        <f t="array" ref="D1199">_xlfn.XLOOKUP(_xlfn.SINGLE(A:A),'Customer Name'!A:A,Table14_3[[#All],[Last Name]])</f>
        <v>Rusterholz</v>
      </c>
      <c r="E1199" s="32">
        <f>_xlfn.XLOOKUP(A:A,'Medical Examination'!A:A,'Medical Examination'!B:B)</f>
        <v>39.700000000000003</v>
      </c>
      <c r="F1199" s="32">
        <f>_xlfn.XLOOKUP(A:A,'Medical Examination'!A:A,'Medical Examination'!C:C)</f>
        <v>7.34</v>
      </c>
      <c r="G1199" s="33" t="str">
        <f>_xlfn.XLOOKUP(A:A,'Medical Examination'!A:A,'Medical Examination'!D:D)</f>
        <v>No</v>
      </c>
      <c r="H1199" s="33" t="str">
        <f>_xlfn.XLOOKUP(A:A,'Medical Examination'!A:A,'Medical Examination'!E:E)</f>
        <v>No</v>
      </c>
      <c r="I1199" s="33" t="str">
        <f>_xlfn.XLOOKUP(A:A,'Medical Examination'!A:A,'Medical Examination'!F:F)</f>
        <v>No</v>
      </c>
      <c r="J1199" s="33">
        <f>_xlfn.XLOOKUP(A:A,'Medical Examination'!A:A,'Medical Examination'!G:G)</f>
        <v>0</v>
      </c>
      <c r="K1199" s="33" t="str">
        <f>_xlfn.XLOOKUP(A:A,'Medical Examination'!A:A,'Medical Examination'!H:H)</f>
        <v>No</v>
      </c>
      <c r="L1199" s="32" t="str">
        <f>_xlfn.XLOOKUP(A:A,'Medical Examination'!A:A,'Medical Examination'!I:I)</f>
        <v>Obesity</v>
      </c>
      <c r="M1199" s="31" t="str">
        <f>_xlfn.XLOOKUP(A:A,'Medical Examination'!A:A,'Medical Examination'!J:J)</f>
        <v>Diabetic</v>
      </c>
      <c r="N1199" s="34">
        <f>_xlfn.XLOOKUP(Healthcare!A:A,Table4_2[Customer ID],Table4_2[Date of Birth])</f>
        <v>26226</v>
      </c>
      <c r="O1199" s="35">
        <f>_xlfn.XLOOKUP(A:A,Table4_2[Customer ID],Table4_2[Charges])</f>
        <v>9391.35</v>
      </c>
      <c r="P1199" s="33" t="str">
        <f>_xlfn.XLOOKUP(A:A,Table4_2[Customer ID],Table4_2[Hospital tier])</f>
        <v>tier - 3</v>
      </c>
      <c r="Q1199" s="33" t="str">
        <f>_xlfn.XLOOKUP(A:A,'Hospital details'!A:A,'Hospital details'!F:F)</f>
        <v>tier - 3</v>
      </c>
      <c r="R1199" s="33" t="str">
        <f>_xlfn.XLOOKUP(Healthcare!A:A,'Hospital details'!A:A,'Hospital details'!G:G)</f>
        <v>R1011</v>
      </c>
      <c r="S1199" s="36">
        <f>_xlfn.XLOOKUP(A:A,'Hospital details'!A:A,'Hospital details'!H:H)</f>
        <v>51</v>
      </c>
      <c r="T1199" s="8"/>
    </row>
    <row r="1200" spans="1:20" ht="18" x14ac:dyDescent="0.35">
      <c r="A1200" s="37" t="s">
        <v>1204</v>
      </c>
      <c r="B1200" s="31" t="str" cm="1">
        <f t="array" ref="B1200">_xlfn.XLOOKUP(_xlfn.SINGLE(A:A),'Customer Name'!A:A,Table14_3[[#All],[Title]])</f>
        <v>Ms</v>
      </c>
      <c r="C1200" s="32" t="str" cm="1">
        <f t="array" ref="C1200">_xlfn.XLOOKUP(_xlfn.SINGLE(A:A),'Customer Name'!A:A,Table14_3[[#All],[First Name]])</f>
        <v>Sylvain</v>
      </c>
      <c r="D1200" s="32" t="str" cm="1">
        <f t="array" ref="D1200">_xlfn.XLOOKUP(_xlfn.SINGLE(A:A),'Customer Name'!A:A,Table14_3[[#All],[Last Name]])</f>
        <v>Lafrance</v>
      </c>
      <c r="E1200" s="32">
        <f>_xlfn.XLOOKUP(A:A,'Medical Examination'!A:A,'Medical Examination'!B:B)</f>
        <v>35.97</v>
      </c>
      <c r="F1200" s="32">
        <f>_xlfn.XLOOKUP(A:A,'Medical Examination'!A:A,'Medical Examination'!C:C)</f>
        <v>8.1300000000000008</v>
      </c>
      <c r="G1200" s="33" t="str">
        <f>_xlfn.XLOOKUP(A:A,'Medical Examination'!A:A,'Medical Examination'!D:D)</f>
        <v>No</v>
      </c>
      <c r="H1200" s="33" t="str">
        <f>_xlfn.XLOOKUP(A:A,'Medical Examination'!A:A,'Medical Examination'!E:E)</f>
        <v>No</v>
      </c>
      <c r="I1200" s="33" t="str">
        <f>_xlfn.XLOOKUP(A:A,'Medical Examination'!A:A,'Medical Examination'!F:F)</f>
        <v>No</v>
      </c>
      <c r="J1200" s="33">
        <f>_xlfn.XLOOKUP(A:A,'Medical Examination'!A:A,'Medical Examination'!G:G)</f>
        <v>0</v>
      </c>
      <c r="K1200" s="33" t="str">
        <f>_xlfn.XLOOKUP(A:A,'Medical Examination'!A:A,'Medical Examination'!H:H)</f>
        <v>No</v>
      </c>
      <c r="L1200" s="32" t="str">
        <f>_xlfn.XLOOKUP(A:A,'Medical Examination'!A:A,'Medical Examination'!I:I)</f>
        <v>Obesity</v>
      </c>
      <c r="M1200" s="31" t="str">
        <f>_xlfn.XLOOKUP(A:A,'Medical Examination'!A:A,'Medical Examination'!J:J)</f>
        <v>Diabetic</v>
      </c>
      <c r="N1200" s="34">
        <f>_xlfn.XLOOKUP(Healthcare!A:A,Table4_2[Customer ID],Table4_2[Date of Birth])</f>
        <v>26296</v>
      </c>
      <c r="O1200" s="35">
        <f>_xlfn.XLOOKUP(A:A,Table4_2[Customer ID],Table4_2[Charges])</f>
        <v>9386.16</v>
      </c>
      <c r="P1200" s="33" t="str">
        <f>_xlfn.XLOOKUP(A:A,Table4_2[Customer ID],Table4_2[Hospital tier])</f>
        <v>tier - 3</v>
      </c>
      <c r="Q1200" s="33" t="str">
        <f>_xlfn.XLOOKUP(A:A,'Hospital details'!A:A,'Hospital details'!F:F)</f>
        <v>tier - 2</v>
      </c>
      <c r="R1200" s="33" t="str">
        <f>_xlfn.XLOOKUP(Healthcare!A:A,'Hospital details'!A:A,'Hospital details'!G:G)</f>
        <v>R1013</v>
      </c>
      <c r="S1200" s="36">
        <f>_xlfn.XLOOKUP(A:A,'Hospital details'!A:A,'Hospital details'!H:H)</f>
        <v>51</v>
      </c>
      <c r="T1200" s="8"/>
    </row>
    <row r="1201" spans="1:20" ht="18" x14ac:dyDescent="0.35">
      <c r="A1201" s="37" t="s">
        <v>1205</v>
      </c>
      <c r="B1201" s="31" t="str" cm="1">
        <f t="array" ref="B1201">_xlfn.XLOOKUP(_xlfn.SINGLE(A:A),'Customer Name'!A:A,Table14_3[[#All],[Title]])</f>
        <v>Ms</v>
      </c>
      <c r="C1201" s="32" t="str" cm="1">
        <f t="array" ref="C1201">_xlfn.XLOOKUP(_xlfn.SINGLE(A:A),'Customer Name'!A:A,Table14_3[[#All],[First Name]])</f>
        <v>Lisa M</v>
      </c>
      <c r="D1201" s="32" t="str" cm="1">
        <f t="array" ref="D1201">_xlfn.XLOOKUP(_xlfn.SINGLE(A:A),'Customer Name'!A:A,Table14_3[[#All],[Last Name]])</f>
        <v>Hallis</v>
      </c>
      <c r="E1201" s="32">
        <f>_xlfn.XLOOKUP(A:A,'Medical Examination'!A:A,'Medical Examination'!B:B)</f>
        <v>25.86</v>
      </c>
      <c r="F1201" s="32">
        <f>_xlfn.XLOOKUP(A:A,'Medical Examination'!A:A,'Medical Examination'!C:C)</f>
        <v>6.68</v>
      </c>
      <c r="G1201" s="33" t="str">
        <f>_xlfn.XLOOKUP(A:A,'Medical Examination'!A:A,'Medical Examination'!D:D)</f>
        <v>yes</v>
      </c>
      <c r="H1201" s="33" t="str">
        <f>_xlfn.XLOOKUP(A:A,'Medical Examination'!A:A,'Medical Examination'!E:E)</f>
        <v>No</v>
      </c>
      <c r="I1201" s="33" t="str">
        <f>_xlfn.XLOOKUP(A:A,'Medical Examination'!A:A,'Medical Examination'!F:F)</f>
        <v>No</v>
      </c>
      <c r="J1201" s="33">
        <f>_xlfn.XLOOKUP(A:A,'Medical Examination'!A:A,'Medical Examination'!G:G)</f>
        <v>1</v>
      </c>
      <c r="K1201" s="33" t="str">
        <f>_xlfn.XLOOKUP(A:A,'Medical Examination'!A:A,'Medical Examination'!H:H)</f>
        <v>No</v>
      </c>
      <c r="L1201" s="32" t="str">
        <f>_xlfn.XLOOKUP(A:A,'Medical Examination'!A:A,'Medical Examination'!I:I)</f>
        <v>Overweight</v>
      </c>
      <c r="M1201" s="31" t="str">
        <f>_xlfn.XLOOKUP(A:A,'Medical Examination'!A:A,'Medical Examination'!J:J)</f>
        <v>Diabetic</v>
      </c>
      <c r="N1201" s="34">
        <f>_xlfn.XLOOKUP(Healthcare!A:A,Table4_2[Customer ID],Table4_2[Date of Birth])</f>
        <v>27730</v>
      </c>
      <c r="O1201" s="35">
        <f>_xlfn.XLOOKUP(A:A,Table4_2[Customer ID],Table4_2[Charges])</f>
        <v>9380.75</v>
      </c>
      <c r="P1201" s="33" t="str">
        <f>_xlfn.XLOOKUP(A:A,Table4_2[Customer ID],Table4_2[Hospital tier])</f>
        <v>tier - 2</v>
      </c>
      <c r="Q1201" s="33" t="str">
        <f>_xlfn.XLOOKUP(A:A,'Hospital details'!A:A,'Hospital details'!F:F)</f>
        <v>tier - 2</v>
      </c>
      <c r="R1201" s="33" t="str">
        <f>_xlfn.XLOOKUP(Healthcare!A:A,'Hospital details'!A:A,'Hospital details'!G:G)</f>
        <v>R1024</v>
      </c>
      <c r="S1201" s="36">
        <f>_xlfn.XLOOKUP(A:A,'Hospital details'!A:A,'Hospital details'!H:H)</f>
        <v>47</v>
      </c>
      <c r="T1201" s="8"/>
    </row>
    <row r="1202" spans="1:20" ht="18" x14ac:dyDescent="0.35">
      <c r="A1202" s="37" t="s">
        <v>1206</v>
      </c>
      <c r="B1202" s="31" t="str" cm="1">
        <f t="array" ref="B1202">_xlfn.XLOOKUP(_xlfn.SINGLE(A:A),'Customer Name'!A:A,Table14_3[[#All],[Title]])</f>
        <v>Mr</v>
      </c>
      <c r="C1202" s="32" t="str" cm="1">
        <f t="array" ref="C1202">_xlfn.XLOOKUP(_xlfn.SINGLE(A:A),'Customer Name'!A:A,Table14_3[[#All],[First Name]])</f>
        <v>Ryan</v>
      </c>
      <c r="D1202" s="32" t="str" cm="1">
        <f t="array" ref="D1202">_xlfn.XLOOKUP(_xlfn.SINGLE(A:A),'Customer Name'!A:A,Table14_3[[#All],[Last Name]])</f>
        <v>Marshall</v>
      </c>
      <c r="E1202" s="32">
        <f>_xlfn.XLOOKUP(A:A,'Medical Examination'!A:A,'Medical Examination'!B:B)</f>
        <v>30.03</v>
      </c>
      <c r="F1202" s="32">
        <f>_xlfn.XLOOKUP(A:A,'Medical Examination'!A:A,'Medical Examination'!C:C)</f>
        <v>11.51</v>
      </c>
      <c r="G1202" s="33" t="str">
        <f>_xlfn.XLOOKUP(A:A,'Medical Examination'!A:A,'Medical Examination'!D:D)</f>
        <v>No</v>
      </c>
      <c r="H1202" s="33" t="str">
        <f>_xlfn.XLOOKUP(A:A,'Medical Examination'!A:A,'Medical Examination'!E:E)</f>
        <v>No</v>
      </c>
      <c r="I1202" s="33" t="str">
        <f>_xlfn.XLOOKUP(A:A,'Medical Examination'!A:A,'Medical Examination'!F:F)</f>
        <v>No</v>
      </c>
      <c r="J1202" s="33">
        <f>_xlfn.XLOOKUP(A:A,'Medical Examination'!A:A,'Medical Examination'!G:G)</f>
        <v>0</v>
      </c>
      <c r="K1202" s="33" t="str">
        <f>_xlfn.XLOOKUP(A:A,'Medical Examination'!A:A,'Medical Examination'!H:H)</f>
        <v>No</v>
      </c>
      <c r="L1202" s="32" t="str">
        <f>_xlfn.XLOOKUP(A:A,'Medical Examination'!A:A,'Medical Examination'!I:I)</f>
        <v>Obesity</v>
      </c>
      <c r="M1202" s="31" t="str">
        <f>_xlfn.XLOOKUP(A:A,'Medical Examination'!A:A,'Medical Examination'!J:J)</f>
        <v>Diabetic</v>
      </c>
      <c r="N1202" s="34">
        <f>_xlfn.XLOOKUP(Healthcare!A:A,Table4_2[Customer ID],Table4_2[Date of Birth])</f>
        <v>26263</v>
      </c>
      <c r="O1202" s="35">
        <f>_xlfn.XLOOKUP(A:A,Table4_2[Customer ID],Table4_2[Charges])</f>
        <v>9377.9</v>
      </c>
      <c r="P1202" s="33" t="str">
        <f>_xlfn.XLOOKUP(A:A,Table4_2[Customer ID],Table4_2[Hospital tier])</f>
        <v>tier - 2</v>
      </c>
      <c r="Q1202" s="33" t="str">
        <f>_xlfn.XLOOKUP(A:A,'Hospital details'!A:A,'Hospital details'!F:F)</f>
        <v>tier - 1</v>
      </c>
      <c r="R1202" s="33" t="str">
        <f>_xlfn.XLOOKUP(Healthcare!A:A,'Hospital details'!A:A,'Hospital details'!G:G)</f>
        <v>R1013</v>
      </c>
      <c r="S1202" s="36">
        <f>_xlfn.XLOOKUP(A:A,'Hospital details'!A:A,'Hospital details'!H:H)</f>
        <v>51</v>
      </c>
      <c r="T1202" s="8"/>
    </row>
    <row r="1203" spans="1:20" ht="18" x14ac:dyDescent="0.35">
      <c r="A1203" s="37" t="s">
        <v>1207</v>
      </c>
      <c r="B1203" s="31" t="str" cm="1">
        <f t="array" ref="B1203">_xlfn.XLOOKUP(_xlfn.SINGLE(A:A),'Customer Name'!A:A,Table14_3[[#All],[Title]])</f>
        <v>Mr</v>
      </c>
      <c r="C1203" s="32" t="str" cm="1">
        <f t="array" ref="C1203">_xlfn.XLOOKUP(_xlfn.SINGLE(A:A),'Customer Name'!A:A,Table14_3[[#All],[First Name]])</f>
        <v>Kaitlin M</v>
      </c>
      <c r="D1203" s="32" t="str" cm="1">
        <f t="array" ref="D1203">_xlfn.XLOOKUP(_xlfn.SINGLE(A:A),'Customer Name'!A:A,Table14_3[[#All],[Last Name]])</f>
        <v>Salowitz</v>
      </c>
      <c r="E1203" s="32">
        <f>_xlfn.XLOOKUP(A:A,'Medical Examination'!A:A,'Medical Examination'!B:B)</f>
        <v>25.76</v>
      </c>
      <c r="F1203" s="32">
        <f>_xlfn.XLOOKUP(A:A,'Medical Examination'!A:A,'Medical Examination'!C:C)</f>
        <v>6.02</v>
      </c>
      <c r="G1203" s="33" t="str">
        <f>_xlfn.XLOOKUP(A:A,'Medical Examination'!A:A,'Medical Examination'!D:D)</f>
        <v>yes</v>
      </c>
      <c r="H1203" s="33" t="str">
        <f>_xlfn.XLOOKUP(A:A,'Medical Examination'!A:A,'Medical Examination'!E:E)</f>
        <v>No</v>
      </c>
      <c r="I1203" s="33" t="str">
        <f>_xlfn.XLOOKUP(A:A,'Medical Examination'!A:A,'Medical Examination'!F:F)</f>
        <v>Yes</v>
      </c>
      <c r="J1203" s="33">
        <f>_xlfn.XLOOKUP(A:A,'Medical Examination'!A:A,'Medical Examination'!G:G)</f>
        <v>1</v>
      </c>
      <c r="K1203" s="33" t="str">
        <f>_xlfn.XLOOKUP(A:A,'Medical Examination'!A:A,'Medical Examination'!H:H)</f>
        <v>No</v>
      </c>
      <c r="L1203" s="32" t="str">
        <f>_xlfn.XLOOKUP(A:A,'Medical Examination'!A:A,'Medical Examination'!I:I)</f>
        <v>Overweight</v>
      </c>
      <c r="M1203" s="31" t="str">
        <f>_xlfn.XLOOKUP(A:A,'Medical Examination'!A:A,'Medical Examination'!J:J)</f>
        <v>Prediabetic</v>
      </c>
      <c r="N1203" s="34">
        <f>_xlfn.XLOOKUP(Healthcare!A:A,Table4_2[Customer ID],Table4_2[Date of Birth])</f>
        <v>25531</v>
      </c>
      <c r="O1203" s="35">
        <f>_xlfn.XLOOKUP(A:A,Table4_2[Customer ID],Table4_2[Charges])</f>
        <v>9377.4500000000007</v>
      </c>
      <c r="P1203" s="33" t="str">
        <f>_xlfn.XLOOKUP(A:A,Table4_2[Customer ID],Table4_2[Hospital tier])</f>
        <v>tier - 2</v>
      </c>
      <c r="Q1203" s="33" t="str">
        <f>_xlfn.XLOOKUP(A:A,'Hospital details'!A:A,'Hospital details'!F:F)</f>
        <v>tier - 3</v>
      </c>
      <c r="R1203" s="33" t="str">
        <f>_xlfn.XLOOKUP(Healthcare!A:A,'Hospital details'!A:A,'Hospital details'!G:G)</f>
        <v>R1013</v>
      </c>
      <c r="S1203" s="36">
        <f>_xlfn.XLOOKUP(A:A,'Hospital details'!A:A,'Hospital details'!H:H)</f>
        <v>53</v>
      </c>
      <c r="T1203" s="8"/>
    </row>
    <row r="1204" spans="1:20" ht="18" x14ac:dyDescent="0.35">
      <c r="A1204" s="37" t="s">
        <v>1208</v>
      </c>
      <c r="B1204" s="31" t="str" cm="1">
        <f t="array" ref="B1204">_xlfn.XLOOKUP(_xlfn.SINGLE(A:A),'Customer Name'!A:A,Table14_3[[#All],[Title]])</f>
        <v>Ms</v>
      </c>
      <c r="C1204" s="32" t="str" cm="1">
        <f t="array" ref="C1204">_xlfn.XLOOKUP(_xlfn.SINGLE(A:A),'Customer Name'!A:A,Table14_3[[#All],[First Name]])</f>
        <v>William R</v>
      </c>
      <c r="D1204" s="32" t="str" cm="1">
        <f t="array" ref="D1204">_xlfn.XLOOKUP(_xlfn.SINGLE(A:A),'Customer Name'!A:A,Table14_3[[#All],[Last Name]])</f>
        <v>Blake</v>
      </c>
      <c r="E1204" s="32">
        <f>_xlfn.XLOOKUP(A:A,'Medical Examination'!A:A,'Medical Examination'!B:B)</f>
        <v>22.42</v>
      </c>
      <c r="F1204" s="32">
        <f>_xlfn.XLOOKUP(A:A,'Medical Examination'!A:A,'Medical Examination'!C:C)</f>
        <v>7.96</v>
      </c>
      <c r="G1204" s="33" t="str">
        <f>_xlfn.XLOOKUP(A:A,'Medical Examination'!A:A,'Medical Examination'!D:D)</f>
        <v>No</v>
      </c>
      <c r="H1204" s="33" t="str">
        <f>_xlfn.XLOOKUP(A:A,'Medical Examination'!A:A,'Medical Examination'!E:E)</f>
        <v>No</v>
      </c>
      <c r="I1204" s="33" t="str">
        <f>_xlfn.XLOOKUP(A:A,'Medical Examination'!A:A,'Medical Examination'!F:F)</f>
        <v>No</v>
      </c>
      <c r="J1204" s="33">
        <f>_xlfn.XLOOKUP(A:A,'Medical Examination'!A:A,'Medical Examination'!G:G)</f>
        <v>0</v>
      </c>
      <c r="K1204" s="33" t="str">
        <f>_xlfn.XLOOKUP(A:A,'Medical Examination'!A:A,'Medical Examination'!H:H)</f>
        <v>No</v>
      </c>
      <c r="L1204" s="32" t="str">
        <f>_xlfn.XLOOKUP(A:A,'Medical Examination'!A:A,'Medical Examination'!I:I)</f>
        <v>Normal Weight</v>
      </c>
      <c r="M1204" s="31" t="str">
        <f>_xlfn.XLOOKUP(A:A,'Medical Examination'!A:A,'Medical Examination'!J:J)</f>
        <v>Diabetic</v>
      </c>
      <c r="N1204" s="34">
        <f>_xlfn.XLOOKUP(Healthcare!A:A,Table4_2[Customer ID],Table4_2[Date of Birth])</f>
        <v>26214</v>
      </c>
      <c r="O1204" s="35">
        <f>_xlfn.XLOOKUP(A:A,Table4_2[Customer ID],Table4_2[Charges])</f>
        <v>9361.33</v>
      </c>
      <c r="P1204" s="33" t="str">
        <f>_xlfn.XLOOKUP(A:A,Table4_2[Customer ID],Table4_2[Hospital tier])</f>
        <v>tier - 3</v>
      </c>
      <c r="Q1204" s="33" t="str">
        <f>_xlfn.XLOOKUP(A:A,'Hospital details'!A:A,'Hospital details'!F:F)</f>
        <v>tier - 1</v>
      </c>
      <c r="R1204" s="33" t="str">
        <f>_xlfn.XLOOKUP(Healthcare!A:A,'Hospital details'!A:A,'Hospital details'!G:G)</f>
        <v>R1016</v>
      </c>
      <c r="S1204" s="36">
        <f>_xlfn.XLOOKUP(A:A,'Hospital details'!A:A,'Hospital details'!H:H)</f>
        <v>51</v>
      </c>
      <c r="T1204" s="8"/>
    </row>
    <row r="1205" spans="1:20" ht="18" x14ac:dyDescent="0.35">
      <c r="A1205" s="37" t="s">
        <v>1209</v>
      </c>
      <c r="B1205" s="31" t="str" cm="1">
        <f t="array" ref="B1205">_xlfn.XLOOKUP(_xlfn.SINGLE(A:A),'Customer Name'!A:A,Table14_3[[#All],[Title]])</f>
        <v>Mr</v>
      </c>
      <c r="C1205" s="32" t="str" cm="1">
        <f t="array" ref="C1205">_xlfn.XLOOKUP(_xlfn.SINGLE(A:A),'Customer Name'!A:A,Table14_3[[#All],[First Name]])</f>
        <v>Bruce</v>
      </c>
      <c r="D1205" s="32" t="str" cm="1">
        <f t="array" ref="D1205">_xlfn.XLOOKUP(_xlfn.SINGLE(A:A),'Customer Name'!A:A,Table14_3[[#All],[Last Name]])</f>
        <v>Langerak</v>
      </c>
      <c r="E1205" s="32">
        <f>_xlfn.XLOOKUP(A:A,'Medical Examination'!A:A,'Medical Examination'!B:B)</f>
        <v>33.18</v>
      </c>
      <c r="F1205" s="32">
        <f>_xlfn.XLOOKUP(A:A,'Medical Examination'!A:A,'Medical Examination'!C:C)</f>
        <v>6.01</v>
      </c>
      <c r="G1205" s="33" t="str">
        <f>_xlfn.XLOOKUP(A:A,'Medical Examination'!A:A,'Medical Examination'!D:D)</f>
        <v>yes</v>
      </c>
      <c r="H1205" s="33" t="str">
        <f>_xlfn.XLOOKUP(A:A,'Medical Examination'!A:A,'Medical Examination'!E:E)</f>
        <v>No</v>
      </c>
      <c r="I1205" s="33" t="str">
        <f>_xlfn.XLOOKUP(A:A,'Medical Examination'!A:A,'Medical Examination'!F:F)</f>
        <v>No</v>
      </c>
      <c r="J1205" s="33">
        <f>_xlfn.XLOOKUP(A:A,'Medical Examination'!A:A,'Medical Examination'!G:G)</f>
        <v>1</v>
      </c>
      <c r="K1205" s="33" t="str">
        <f>_xlfn.XLOOKUP(A:A,'Medical Examination'!A:A,'Medical Examination'!H:H)</f>
        <v>No</v>
      </c>
      <c r="L1205" s="32" t="str">
        <f>_xlfn.XLOOKUP(A:A,'Medical Examination'!A:A,'Medical Examination'!I:I)</f>
        <v>Obesity</v>
      </c>
      <c r="M1205" s="31" t="str">
        <f>_xlfn.XLOOKUP(A:A,'Medical Examination'!A:A,'Medical Examination'!J:J)</f>
        <v>Prediabetic</v>
      </c>
      <c r="N1205" s="34">
        <f>_xlfn.XLOOKUP(Healthcare!A:A,Table4_2[Customer ID],Table4_2[Date of Birth])</f>
        <v>32325</v>
      </c>
      <c r="O1205" s="35">
        <f>_xlfn.XLOOKUP(A:A,Table4_2[Customer ID],Table4_2[Charges])</f>
        <v>9344.2000000000007</v>
      </c>
      <c r="P1205" s="33" t="str">
        <f>_xlfn.XLOOKUP(A:A,Table4_2[Customer ID],Table4_2[Hospital tier])</f>
        <v>tier - 2</v>
      </c>
      <c r="Q1205" s="33" t="str">
        <f>_xlfn.XLOOKUP(A:A,'Hospital details'!A:A,'Hospital details'!F:F)</f>
        <v>tier - 1</v>
      </c>
      <c r="R1205" s="33" t="str">
        <f>_xlfn.XLOOKUP(Healthcare!A:A,'Hospital details'!A:A,'Hospital details'!G:G)</f>
        <v>R1021</v>
      </c>
      <c r="S1205" s="36">
        <f>_xlfn.XLOOKUP(A:A,'Hospital details'!A:A,'Hospital details'!H:H)</f>
        <v>34</v>
      </c>
      <c r="T1205" s="8"/>
    </row>
    <row r="1206" spans="1:20" ht="18" x14ac:dyDescent="0.35">
      <c r="A1206" s="37" t="s">
        <v>1210</v>
      </c>
      <c r="B1206" s="31" t="str" cm="1">
        <f t="array" ref="B1206">_xlfn.XLOOKUP(_xlfn.SINGLE(A:A),'Customer Name'!A:A,Table14_3[[#All],[Title]])</f>
        <v>Mr</v>
      </c>
      <c r="C1206" s="32" t="str" cm="1">
        <f t="array" ref="C1206">_xlfn.XLOOKUP(_xlfn.SINGLE(A:A),'Customer Name'!A:A,Table14_3[[#All],[First Name]])</f>
        <v>Veronica</v>
      </c>
      <c r="D1206" s="32" t="str" cm="1">
        <f t="array" ref="D1206">_xlfn.XLOOKUP(_xlfn.SINGLE(A:A),'Customer Name'!A:A,Table14_3[[#All],[Last Name]])</f>
        <v>Bonilla</v>
      </c>
      <c r="E1206" s="32">
        <f>_xlfn.XLOOKUP(A:A,'Medical Examination'!A:A,'Medical Examination'!B:B)</f>
        <v>43.04</v>
      </c>
      <c r="F1206" s="32">
        <f>_xlfn.XLOOKUP(A:A,'Medical Examination'!A:A,'Medical Examination'!C:C)</f>
        <v>5.9</v>
      </c>
      <c r="G1206" s="33" t="str">
        <f>_xlfn.XLOOKUP(A:A,'Medical Examination'!A:A,'Medical Examination'!D:D)</f>
        <v>yes</v>
      </c>
      <c r="H1206" s="33" t="str">
        <f>_xlfn.XLOOKUP(A:A,'Medical Examination'!A:A,'Medical Examination'!E:E)</f>
        <v>No</v>
      </c>
      <c r="I1206" s="33" t="str">
        <f>_xlfn.XLOOKUP(A:A,'Medical Examination'!A:A,'Medical Examination'!F:F)</f>
        <v>No</v>
      </c>
      <c r="J1206" s="33">
        <f>_xlfn.XLOOKUP(A:A,'Medical Examination'!A:A,'Medical Examination'!G:G)</f>
        <v>0</v>
      </c>
      <c r="K1206" s="33" t="str">
        <f>_xlfn.XLOOKUP(A:A,'Medical Examination'!A:A,'Medical Examination'!H:H)</f>
        <v>No</v>
      </c>
      <c r="L1206" s="32" t="str">
        <f>_xlfn.XLOOKUP(A:A,'Medical Examination'!A:A,'Medical Examination'!I:I)</f>
        <v>Obesity</v>
      </c>
      <c r="M1206" s="31" t="str">
        <f>_xlfn.XLOOKUP(A:A,'Medical Examination'!A:A,'Medical Examination'!J:J)</f>
        <v>Prediabetic</v>
      </c>
      <c r="N1206" s="34">
        <f>_xlfn.XLOOKUP(Healthcare!A:A,Table4_2[Customer ID],Table4_2[Date of Birth])</f>
        <v>35350</v>
      </c>
      <c r="O1206" s="35">
        <f>_xlfn.XLOOKUP(A:A,Table4_2[Customer ID],Table4_2[Charges])</f>
        <v>9338.61</v>
      </c>
      <c r="P1206" s="33" t="str">
        <f>_xlfn.XLOOKUP(A:A,Table4_2[Customer ID],Table4_2[Hospital tier])</f>
        <v>tier - 2</v>
      </c>
      <c r="Q1206" s="33" t="str">
        <f>_xlfn.XLOOKUP(A:A,'Hospital details'!A:A,'Hospital details'!F:F)</f>
        <v>tier - 1</v>
      </c>
      <c r="R1206" s="33" t="str">
        <f>_xlfn.XLOOKUP(Healthcare!A:A,'Hospital details'!A:A,'Hospital details'!G:G)</f>
        <v>R1026</v>
      </c>
      <c r="S1206" s="36">
        <f>_xlfn.XLOOKUP(A:A,'Hospital details'!A:A,'Hospital details'!H:H)</f>
        <v>26</v>
      </c>
      <c r="T1206" s="8"/>
    </row>
    <row r="1207" spans="1:20" ht="18" x14ac:dyDescent="0.35">
      <c r="A1207" s="37" t="s">
        <v>1211</v>
      </c>
      <c r="B1207" s="31" t="str" cm="1">
        <f t="array" ref="B1207">_xlfn.XLOOKUP(_xlfn.SINGLE(A:A),'Customer Name'!A:A,Table14_3[[#All],[Title]])</f>
        <v>Ms</v>
      </c>
      <c r="C1207" s="32" t="str" cm="1">
        <f t="array" ref="C1207">_xlfn.XLOOKUP(_xlfn.SINGLE(A:A),'Customer Name'!A:A,Table14_3[[#All],[First Name]])</f>
        <v>Warren</v>
      </c>
      <c r="D1207" s="32" t="str" cm="1">
        <f t="array" ref="D1207">_xlfn.XLOOKUP(_xlfn.SINGLE(A:A),'Customer Name'!A:A,Table14_3[[#All],[Last Name]])</f>
        <v>Ciabattoni</v>
      </c>
      <c r="E1207" s="32">
        <f>_xlfn.XLOOKUP(A:A,'Medical Examination'!A:A,'Medical Examination'!B:B)</f>
        <v>34.15</v>
      </c>
      <c r="F1207" s="32">
        <f>_xlfn.XLOOKUP(A:A,'Medical Examination'!A:A,'Medical Examination'!C:C)</f>
        <v>4.49</v>
      </c>
      <c r="G1207" s="33" t="str">
        <f>_xlfn.XLOOKUP(A:A,'Medical Examination'!A:A,'Medical Examination'!D:D)</f>
        <v>yes</v>
      </c>
      <c r="H1207" s="33" t="str">
        <f>_xlfn.XLOOKUP(A:A,'Medical Examination'!A:A,'Medical Examination'!E:E)</f>
        <v>No</v>
      </c>
      <c r="I1207" s="33" t="str">
        <f>_xlfn.XLOOKUP(A:A,'Medical Examination'!A:A,'Medical Examination'!F:F)</f>
        <v>No</v>
      </c>
      <c r="J1207" s="33">
        <f>_xlfn.XLOOKUP(A:A,'Medical Examination'!A:A,'Medical Examination'!G:G)</f>
        <v>1</v>
      </c>
      <c r="K1207" s="33" t="str">
        <f>_xlfn.XLOOKUP(A:A,'Medical Examination'!A:A,'Medical Examination'!H:H)</f>
        <v>No</v>
      </c>
      <c r="L1207" s="32" t="str">
        <f>_xlfn.XLOOKUP(A:A,'Medical Examination'!A:A,'Medical Examination'!I:I)</f>
        <v>Obesity</v>
      </c>
      <c r="M1207" s="31" t="str">
        <f>_xlfn.XLOOKUP(A:A,'Medical Examination'!A:A,'Medical Examination'!J:J)</f>
        <v>Normal</v>
      </c>
      <c r="N1207" s="34">
        <f>_xlfn.XLOOKUP(Healthcare!A:A,Table4_2[Customer ID],Table4_2[Date of Birth])</f>
        <v>32333</v>
      </c>
      <c r="O1207" s="35">
        <f>_xlfn.XLOOKUP(A:A,Table4_2[Customer ID],Table4_2[Charges])</f>
        <v>9320.26</v>
      </c>
      <c r="P1207" s="33" t="str">
        <f>_xlfn.XLOOKUP(A:A,Table4_2[Customer ID],Table4_2[Hospital tier])</f>
        <v>tier - 2</v>
      </c>
      <c r="Q1207" s="33" t="str">
        <f>_xlfn.XLOOKUP(A:A,'Hospital details'!A:A,'Hospital details'!F:F)</f>
        <v>tier - 1</v>
      </c>
      <c r="R1207" s="33" t="str">
        <f>_xlfn.XLOOKUP(Healthcare!A:A,'Hospital details'!A:A,'Hospital details'!G:G)</f>
        <v>R1012</v>
      </c>
      <c r="S1207" s="36">
        <f>_xlfn.XLOOKUP(A:A,'Hospital details'!A:A,'Hospital details'!H:H)</f>
        <v>34</v>
      </c>
      <c r="T1207" s="8"/>
    </row>
    <row r="1208" spans="1:20" ht="18" x14ac:dyDescent="0.35">
      <c r="A1208" s="37" t="s">
        <v>1212</v>
      </c>
      <c r="B1208" s="31" t="str" cm="1">
        <f t="array" ref="B1208">_xlfn.XLOOKUP(_xlfn.SINGLE(A:A),'Customer Name'!A:A,Table14_3[[#All],[Title]])</f>
        <v>Mr</v>
      </c>
      <c r="C1208" s="32" t="str" cm="1">
        <f t="array" ref="C1208">_xlfn.XLOOKUP(_xlfn.SINGLE(A:A),'Customer Name'!A:A,Table14_3[[#All],[First Name]])</f>
        <v>Daniela</v>
      </c>
      <c r="D1208" s="32" t="str" cm="1">
        <f t="array" ref="D1208">_xlfn.XLOOKUP(_xlfn.SINGLE(A:A),'Customer Name'!A:A,Table14_3[[#All],[Last Name]])</f>
        <v>Escanero Palmer</v>
      </c>
      <c r="E1208" s="32">
        <f>_xlfn.XLOOKUP(A:A,'Medical Examination'!A:A,'Medical Examination'!B:B)</f>
        <v>25.78</v>
      </c>
      <c r="F1208" s="32">
        <f>_xlfn.XLOOKUP(A:A,'Medical Examination'!A:A,'Medical Examination'!C:C)</f>
        <v>6.25</v>
      </c>
      <c r="G1208" s="33" t="str">
        <f>_xlfn.XLOOKUP(A:A,'Medical Examination'!A:A,'Medical Examination'!D:D)</f>
        <v>No</v>
      </c>
      <c r="H1208" s="33" t="str">
        <f>_xlfn.XLOOKUP(A:A,'Medical Examination'!A:A,'Medical Examination'!E:E)</f>
        <v>No</v>
      </c>
      <c r="I1208" s="33" t="str">
        <f>_xlfn.XLOOKUP(A:A,'Medical Examination'!A:A,'Medical Examination'!F:F)</f>
        <v>No</v>
      </c>
      <c r="J1208" s="33">
        <f>_xlfn.XLOOKUP(A:A,'Medical Examination'!A:A,'Medical Examination'!G:G)</f>
        <v>0</v>
      </c>
      <c r="K1208" s="33" t="str">
        <f>_xlfn.XLOOKUP(A:A,'Medical Examination'!A:A,'Medical Examination'!H:H)</f>
        <v>No</v>
      </c>
      <c r="L1208" s="32" t="str">
        <f>_xlfn.XLOOKUP(A:A,'Medical Examination'!A:A,'Medical Examination'!I:I)</f>
        <v>Overweight</v>
      </c>
      <c r="M1208" s="31" t="str">
        <f>_xlfn.XLOOKUP(A:A,'Medical Examination'!A:A,'Medical Examination'!J:J)</f>
        <v>Prediabetic</v>
      </c>
      <c r="N1208" s="34">
        <f>_xlfn.XLOOKUP(Healthcare!A:A,Table4_2[Customer ID],Table4_2[Date of Birth])</f>
        <v>28410</v>
      </c>
      <c r="O1208" s="35">
        <f>_xlfn.XLOOKUP(A:A,Table4_2[Customer ID],Table4_2[Charges])</f>
        <v>9315.41</v>
      </c>
      <c r="P1208" s="33" t="str">
        <f>_xlfn.XLOOKUP(A:A,Table4_2[Customer ID],Table4_2[Hospital tier])</f>
        <v>tier - 2</v>
      </c>
      <c r="Q1208" s="33" t="str">
        <f>_xlfn.XLOOKUP(A:A,'Hospital details'!A:A,'Hospital details'!F:F)</f>
        <v>tier - 1</v>
      </c>
      <c r="R1208" s="33" t="str">
        <f>_xlfn.XLOOKUP(Healthcare!A:A,'Hospital details'!A:A,'Hospital details'!G:G)</f>
        <v>R1024</v>
      </c>
      <c r="S1208" s="36">
        <f>_xlfn.XLOOKUP(A:A,'Hospital details'!A:A,'Hospital details'!H:H)</f>
        <v>45</v>
      </c>
      <c r="T1208" s="8"/>
    </row>
    <row r="1209" spans="1:20" ht="18" x14ac:dyDescent="0.35">
      <c r="A1209" s="37" t="s">
        <v>1213</v>
      </c>
      <c r="B1209" s="31" t="str" cm="1">
        <f t="array" ref="B1209">_xlfn.XLOOKUP(_xlfn.SINGLE(A:A),'Customer Name'!A:A,Table14_3[[#All],[Title]])</f>
        <v>Mr</v>
      </c>
      <c r="C1209" s="32" t="str" cm="1">
        <f t="array" ref="C1209">_xlfn.XLOOKUP(_xlfn.SINGLE(A:A),'Customer Name'!A:A,Table14_3[[#All],[First Name]])</f>
        <v>Deirdre A</v>
      </c>
      <c r="D1209" s="32" t="str" cm="1">
        <f t="array" ref="D1209">_xlfn.XLOOKUP(_xlfn.SINGLE(A:A),'Customer Name'!A:A,Table14_3[[#All],[Last Name]])</f>
        <v>Lowe</v>
      </c>
      <c r="E1209" s="32">
        <f>_xlfn.XLOOKUP(A:A,'Medical Examination'!A:A,'Medical Examination'!B:B)</f>
        <v>21.02</v>
      </c>
      <c r="F1209" s="32">
        <f>_xlfn.XLOOKUP(A:A,'Medical Examination'!A:A,'Medical Examination'!C:C)</f>
        <v>9.6199999999999992</v>
      </c>
      <c r="G1209" s="33" t="str">
        <f>_xlfn.XLOOKUP(A:A,'Medical Examination'!A:A,'Medical Examination'!D:D)</f>
        <v>yes</v>
      </c>
      <c r="H1209" s="33" t="str">
        <f>_xlfn.XLOOKUP(A:A,'Medical Examination'!A:A,'Medical Examination'!E:E)</f>
        <v>No</v>
      </c>
      <c r="I1209" s="33" t="str">
        <f>_xlfn.XLOOKUP(A:A,'Medical Examination'!A:A,'Medical Examination'!F:F)</f>
        <v>Yes</v>
      </c>
      <c r="J1209" s="33">
        <f>_xlfn.XLOOKUP(A:A,'Medical Examination'!A:A,'Medical Examination'!G:G)</f>
        <v>1</v>
      </c>
      <c r="K1209" s="33" t="str">
        <f>_xlfn.XLOOKUP(A:A,'Medical Examination'!A:A,'Medical Examination'!H:H)</f>
        <v>No</v>
      </c>
      <c r="L1209" s="32" t="str">
        <f>_xlfn.XLOOKUP(A:A,'Medical Examination'!A:A,'Medical Examination'!I:I)</f>
        <v>Normal Weight</v>
      </c>
      <c r="M1209" s="31" t="str">
        <f>_xlfn.XLOOKUP(A:A,'Medical Examination'!A:A,'Medical Examination'!J:J)</f>
        <v>Diabetic</v>
      </c>
      <c r="N1209" s="34">
        <f>_xlfn.XLOOKUP(Healthcare!A:A,Table4_2[Customer ID],Table4_2[Date of Birth])</f>
        <v>23170</v>
      </c>
      <c r="O1209" s="35">
        <f>_xlfn.XLOOKUP(A:A,Table4_2[Customer ID],Table4_2[Charges])</f>
        <v>9310.81</v>
      </c>
      <c r="P1209" s="33" t="str">
        <f>_xlfn.XLOOKUP(A:A,Table4_2[Customer ID],Table4_2[Hospital tier])</f>
        <v>tier - 3</v>
      </c>
      <c r="Q1209" s="33" t="str">
        <f>_xlfn.XLOOKUP(A:A,'Hospital details'!A:A,'Hospital details'!F:F)</f>
        <v>tier - 1</v>
      </c>
      <c r="R1209" s="33" t="str">
        <f>_xlfn.XLOOKUP(Healthcare!A:A,'Hospital details'!A:A,'Hospital details'!G:G)</f>
        <v>R1013</v>
      </c>
      <c r="S1209" s="36">
        <f>_xlfn.XLOOKUP(A:A,'Hospital details'!A:A,'Hospital details'!H:H)</f>
        <v>60</v>
      </c>
      <c r="T1209" s="8"/>
    </row>
    <row r="1210" spans="1:20" ht="18" x14ac:dyDescent="0.35">
      <c r="A1210" s="37" t="s">
        <v>1214</v>
      </c>
      <c r="B1210" s="31" t="str" cm="1">
        <f t="array" ref="B1210">_xlfn.XLOOKUP(_xlfn.SINGLE(A:A),'Customer Name'!A:A,Table14_3[[#All],[Title]])</f>
        <v>Ms</v>
      </c>
      <c r="C1210" s="32" t="str" cm="1">
        <f t="array" ref="C1210">_xlfn.XLOOKUP(_xlfn.SINGLE(A:A),'Customer Name'!A:A,Table14_3[[#All],[First Name]])</f>
        <v>Mathias</v>
      </c>
      <c r="D1210" s="32" t="str" cm="1">
        <f t="array" ref="D1210">_xlfn.XLOOKUP(_xlfn.SINGLE(A:A),'Customer Name'!A:A,Table14_3[[#All],[Last Name]])</f>
        <v>Osmark</v>
      </c>
      <c r="E1210" s="32">
        <f>_xlfn.XLOOKUP(A:A,'Medical Examination'!A:A,'Medical Examination'!B:B)</f>
        <v>37.51</v>
      </c>
      <c r="F1210" s="32">
        <f>_xlfn.XLOOKUP(A:A,'Medical Examination'!A:A,'Medical Examination'!C:C)</f>
        <v>11.06</v>
      </c>
      <c r="G1210" s="33" t="str">
        <f>_xlfn.XLOOKUP(A:A,'Medical Examination'!A:A,'Medical Examination'!D:D)</f>
        <v>No</v>
      </c>
      <c r="H1210" s="33" t="str">
        <f>_xlfn.XLOOKUP(A:A,'Medical Examination'!A:A,'Medical Examination'!E:E)</f>
        <v>No</v>
      </c>
      <c r="I1210" s="33" t="str">
        <f>_xlfn.XLOOKUP(A:A,'Medical Examination'!A:A,'Medical Examination'!F:F)</f>
        <v>No</v>
      </c>
      <c r="J1210" s="33">
        <f>_xlfn.XLOOKUP(A:A,'Medical Examination'!A:A,'Medical Examination'!G:G)</f>
        <v>2</v>
      </c>
      <c r="K1210" s="33" t="str">
        <f>_xlfn.XLOOKUP(A:A,'Medical Examination'!A:A,'Medical Examination'!H:H)</f>
        <v>No</v>
      </c>
      <c r="L1210" s="32" t="str">
        <f>_xlfn.XLOOKUP(A:A,'Medical Examination'!A:A,'Medical Examination'!I:I)</f>
        <v>Obesity</v>
      </c>
      <c r="M1210" s="31" t="str">
        <f>_xlfn.XLOOKUP(A:A,'Medical Examination'!A:A,'Medical Examination'!J:J)</f>
        <v>Diabetic</v>
      </c>
      <c r="N1210" s="34">
        <f>_xlfn.XLOOKUP(Healthcare!A:A,Table4_2[Customer ID],Table4_2[Date of Birth])</f>
        <v>26953</v>
      </c>
      <c r="O1210" s="35">
        <f>_xlfn.XLOOKUP(A:A,Table4_2[Customer ID],Table4_2[Charges])</f>
        <v>9304.7000000000007</v>
      </c>
      <c r="P1210" s="33" t="str">
        <f>_xlfn.XLOOKUP(A:A,Table4_2[Customer ID],Table4_2[Hospital tier])</f>
        <v>tier - 3</v>
      </c>
      <c r="Q1210" s="33" t="str">
        <f>_xlfn.XLOOKUP(A:A,'Hospital details'!A:A,'Hospital details'!F:F)</f>
        <v>tier - 3</v>
      </c>
      <c r="R1210" s="33" t="str">
        <f>_xlfn.XLOOKUP(Healthcare!A:A,'Hospital details'!A:A,'Hospital details'!G:G)</f>
        <v>R1013</v>
      </c>
      <c r="S1210" s="36">
        <f>_xlfn.XLOOKUP(A:A,'Hospital details'!A:A,'Hospital details'!H:H)</f>
        <v>49</v>
      </c>
      <c r="T1210" s="8"/>
    </row>
    <row r="1211" spans="1:20" ht="18" x14ac:dyDescent="0.35">
      <c r="A1211" s="37" t="s">
        <v>1215</v>
      </c>
      <c r="B1211" s="31" t="str" cm="1">
        <f t="array" ref="B1211">_xlfn.XLOOKUP(_xlfn.SINGLE(A:A),'Customer Name'!A:A,Table14_3[[#All],[Title]])</f>
        <v>Ms</v>
      </c>
      <c r="C1211" s="32" t="str" cm="1">
        <f t="array" ref="C1211">_xlfn.XLOOKUP(_xlfn.SINGLE(A:A),'Customer Name'!A:A,Table14_3[[#All],[First Name]])</f>
        <v>Matthew</v>
      </c>
      <c r="D1211" s="32" t="str" cm="1">
        <f t="array" ref="D1211">_xlfn.XLOOKUP(_xlfn.SINGLE(A:A),'Customer Name'!A:A,Table14_3[[#All],[Last Name]])</f>
        <v>Lawson</v>
      </c>
      <c r="E1211" s="32">
        <f>_xlfn.XLOOKUP(A:A,'Medical Examination'!A:A,'Medical Examination'!B:B)</f>
        <v>25.745000000000001</v>
      </c>
      <c r="F1211" s="32">
        <f>_xlfn.XLOOKUP(A:A,'Medical Examination'!A:A,'Medical Examination'!C:C)</f>
        <v>6.11</v>
      </c>
      <c r="G1211" s="33" t="str">
        <f>_xlfn.XLOOKUP(A:A,'Medical Examination'!A:A,'Medical Examination'!D:D)</f>
        <v>yes</v>
      </c>
      <c r="H1211" s="33" t="str">
        <f>_xlfn.XLOOKUP(A:A,'Medical Examination'!A:A,'Medical Examination'!E:E)</f>
        <v>No</v>
      </c>
      <c r="I1211" s="33" t="str">
        <f>_xlfn.XLOOKUP(A:A,'Medical Examination'!A:A,'Medical Examination'!F:F)</f>
        <v>No</v>
      </c>
      <c r="J1211" s="33">
        <f>_xlfn.XLOOKUP(A:A,'Medical Examination'!A:A,'Medical Examination'!G:G)</f>
        <v>0</v>
      </c>
      <c r="K1211" s="33" t="str">
        <f>_xlfn.XLOOKUP(A:A,'Medical Examination'!A:A,'Medical Examination'!H:H)</f>
        <v>No</v>
      </c>
      <c r="L1211" s="32" t="str">
        <f>_xlfn.XLOOKUP(A:A,'Medical Examination'!A:A,'Medical Examination'!I:I)</f>
        <v>Overweight</v>
      </c>
      <c r="M1211" s="31" t="str">
        <f>_xlfn.XLOOKUP(A:A,'Medical Examination'!A:A,'Medical Examination'!J:J)</f>
        <v>Prediabetic</v>
      </c>
      <c r="N1211" s="34">
        <f>_xlfn.XLOOKUP(Healthcare!A:A,Table4_2[Customer ID],Table4_2[Date of Birth])</f>
        <v>28067</v>
      </c>
      <c r="O1211" s="35">
        <f>_xlfn.XLOOKUP(A:A,Table4_2[Customer ID],Table4_2[Charges])</f>
        <v>9301.89</v>
      </c>
      <c r="P1211" s="33" t="str">
        <f>_xlfn.XLOOKUP(A:A,Table4_2[Customer ID],Table4_2[Hospital tier])</f>
        <v>tier - 2</v>
      </c>
      <c r="Q1211" s="33" t="str">
        <f>_xlfn.XLOOKUP(A:A,'Hospital details'!A:A,'Hospital details'!F:F)</f>
        <v>tier - 1</v>
      </c>
      <c r="R1211" s="33" t="str">
        <f>_xlfn.XLOOKUP(Healthcare!A:A,'Hospital details'!A:A,'Hospital details'!G:G)</f>
        <v>R1012</v>
      </c>
      <c r="S1211" s="36">
        <f>_xlfn.XLOOKUP(A:A,'Hospital details'!A:A,'Hospital details'!H:H)</f>
        <v>46</v>
      </c>
      <c r="T1211" s="8"/>
    </row>
    <row r="1212" spans="1:20" ht="18" x14ac:dyDescent="0.35">
      <c r="A1212" s="37" t="s">
        <v>1216</v>
      </c>
      <c r="B1212" s="31" t="str" cm="1">
        <f t="array" ref="B1212">_xlfn.XLOOKUP(_xlfn.SINGLE(A:A),'Customer Name'!A:A,Table14_3[[#All],[Title]])</f>
        <v>Mr</v>
      </c>
      <c r="C1212" s="32" t="str" cm="1">
        <f t="array" ref="C1212">_xlfn.XLOOKUP(_xlfn.SINGLE(A:A),'Customer Name'!A:A,Table14_3[[#All],[First Name]])</f>
        <v>Kurt</v>
      </c>
      <c r="D1212" s="32" t="str" cm="1">
        <f t="array" ref="D1212">_xlfn.XLOOKUP(_xlfn.SINGLE(A:A),'Customer Name'!A:A,Table14_3[[#All],[Last Name]])</f>
        <v>Warwick</v>
      </c>
      <c r="E1212" s="32">
        <f>_xlfn.XLOOKUP(A:A,'Medical Examination'!A:A,'Medical Examination'!B:B)</f>
        <v>31.35</v>
      </c>
      <c r="F1212" s="32">
        <f>_xlfn.XLOOKUP(A:A,'Medical Examination'!A:A,'Medical Examination'!C:C)</f>
        <v>11.49</v>
      </c>
      <c r="G1212" s="33" t="str">
        <f>_xlfn.XLOOKUP(A:A,'Medical Examination'!A:A,'Medical Examination'!D:D)</f>
        <v>No</v>
      </c>
      <c r="H1212" s="33" t="str">
        <f>_xlfn.XLOOKUP(A:A,'Medical Examination'!A:A,'Medical Examination'!E:E)</f>
        <v>No</v>
      </c>
      <c r="I1212" s="33" t="str">
        <f>_xlfn.XLOOKUP(A:A,'Medical Examination'!A:A,'Medical Examination'!F:F)</f>
        <v>No</v>
      </c>
      <c r="J1212" s="33">
        <f>_xlfn.XLOOKUP(A:A,'Medical Examination'!A:A,'Medical Examination'!G:G)</f>
        <v>2</v>
      </c>
      <c r="K1212" s="33" t="str">
        <f>_xlfn.XLOOKUP(A:A,'Medical Examination'!A:A,'Medical Examination'!H:H)</f>
        <v>No</v>
      </c>
      <c r="L1212" s="32" t="str">
        <f>_xlfn.XLOOKUP(A:A,'Medical Examination'!A:A,'Medical Examination'!I:I)</f>
        <v>Obesity</v>
      </c>
      <c r="M1212" s="31" t="str">
        <f>_xlfn.XLOOKUP(A:A,'Medical Examination'!A:A,'Medical Examination'!J:J)</f>
        <v>Diabetic</v>
      </c>
      <c r="N1212" s="34">
        <f>_xlfn.XLOOKUP(Healthcare!A:A,Table4_2[Customer ID],Table4_2[Date of Birth])</f>
        <v>26925</v>
      </c>
      <c r="O1212" s="35">
        <f>_xlfn.XLOOKUP(A:A,Table4_2[Customer ID],Table4_2[Charges])</f>
        <v>9290.14</v>
      </c>
      <c r="P1212" s="33" t="str">
        <f>_xlfn.XLOOKUP(A:A,Table4_2[Customer ID],Table4_2[Hospital tier])</f>
        <v>tier - 3</v>
      </c>
      <c r="Q1212" s="33" t="str">
        <f>_xlfn.XLOOKUP(A:A,'Hospital details'!A:A,'Hospital details'!F:F)</f>
        <v>tier - 3</v>
      </c>
      <c r="R1212" s="33" t="str">
        <f>_xlfn.XLOOKUP(Healthcare!A:A,'Hospital details'!A:A,'Hospital details'!G:G)</f>
        <v>R1016</v>
      </c>
      <c r="S1212" s="36">
        <f>_xlfn.XLOOKUP(A:A,'Hospital details'!A:A,'Hospital details'!H:H)</f>
        <v>49</v>
      </c>
      <c r="T1212" s="8"/>
    </row>
    <row r="1213" spans="1:20" ht="18" x14ac:dyDescent="0.35">
      <c r="A1213" s="37" t="s">
        <v>1217</v>
      </c>
      <c r="B1213" s="31" t="str" cm="1">
        <f t="array" ref="B1213">_xlfn.XLOOKUP(_xlfn.SINGLE(A:A),'Customer Name'!A:A,Table14_3[[#All],[Title]])</f>
        <v>Mr</v>
      </c>
      <c r="C1213" s="32" t="str" cm="1">
        <f t="array" ref="C1213">_xlfn.XLOOKUP(_xlfn.SINGLE(A:A),'Customer Name'!A:A,Table14_3[[#All],[First Name]])</f>
        <v>Samuel</v>
      </c>
      <c r="D1213" s="32" t="str" cm="1">
        <f t="array" ref="D1213">_xlfn.XLOOKUP(_xlfn.SINGLE(A:A),'Customer Name'!A:A,Table14_3[[#All],[Last Name]])</f>
        <v>Magnuson</v>
      </c>
      <c r="E1213" s="32">
        <f>_xlfn.XLOOKUP(A:A,'Medical Examination'!A:A,'Medical Examination'!B:B)</f>
        <v>29.83</v>
      </c>
      <c r="F1213" s="32">
        <f>_xlfn.XLOOKUP(A:A,'Medical Examination'!A:A,'Medical Examination'!C:C)</f>
        <v>8.68</v>
      </c>
      <c r="G1213" s="33" t="str">
        <f>_xlfn.XLOOKUP(A:A,'Medical Examination'!A:A,'Medical Examination'!D:D)</f>
        <v>No</v>
      </c>
      <c r="H1213" s="33" t="str">
        <f>_xlfn.XLOOKUP(A:A,'Medical Examination'!A:A,'Medical Examination'!E:E)</f>
        <v>No</v>
      </c>
      <c r="I1213" s="33" t="str">
        <f>_xlfn.XLOOKUP(A:A,'Medical Examination'!A:A,'Medical Examination'!F:F)</f>
        <v>No</v>
      </c>
      <c r="J1213" s="33">
        <f>_xlfn.XLOOKUP(A:A,'Medical Examination'!A:A,'Medical Examination'!G:G)</f>
        <v>2</v>
      </c>
      <c r="K1213" s="33" t="str">
        <f>_xlfn.XLOOKUP(A:A,'Medical Examination'!A:A,'Medical Examination'!H:H)</f>
        <v>No</v>
      </c>
      <c r="L1213" s="32" t="str">
        <f>_xlfn.XLOOKUP(A:A,'Medical Examination'!A:A,'Medical Examination'!I:I)</f>
        <v>Overweight</v>
      </c>
      <c r="M1213" s="31" t="str">
        <f>_xlfn.XLOOKUP(A:A,'Medical Examination'!A:A,'Medical Examination'!J:J)</f>
        <v>Diabetic</v>
      </c>
      <c r="N1213" s="34">
        <f>_xlfn.XLOOKUP(Healthcare!A:A,Table4_2[Customer ID],Table4_2[Date of Birth])</f>
        <v>26953</v>
      </c>
      <c r="O1213" s="35">
        <f>_xlfn.XLOOKUP(A:A,Table4_2[Customer ID],Table4_2[Charges])</f>
        <v>9288.0300000000007</v>
      </c>
      <c r="P1213" s="33" t="str">
        <f>_xlfn.XLOOKUP(A:A,Table4_2[Customer ID],Table4_2[Hospital tier])</f>
        <v>tier - 2</v>
      </c>
      <c r="Q1213" s="33" t="str">
        <f>_xlfn.XLOOKUP(A:A,'Hospital details'!A:A,'Hospital details'!F:F)</f>
        <v>tier - 3</v>
      </c>
      <c r="R1213" s="33" t="str">
        <f>_xlfn.XLOOKUP(Healthcare!A:A,'Hospital details'!A:A,'Hospital details'!G:G)</f>
        <v>R1018</v>
      </c>
      <c r="S1213" s="36">
        <f>_xlfn.XLOOKUP(A:A,'Hospital details'!A:A,'Hospital details'!H:H)</f>
        <v>49</v>
      </c>
      <c r="T1213" s="8"/>
    </row>
    <row r="1214" spans="1:20" ht="18" x14ac:dyDescent="0.35">
      <c r="A1214" s="37" t="s">
        <v>1218</v>
      </c>
      <c r="B1214" s="31" t="str" cm="1">
        <f t="array" ref="B1214">_xlfn.XLOOKUP(_xlfn.SINGLE(A:A),'Customer Name'!A:A,Table14_3[[#All],[Title]])</f>
        <v>Ms</v>
      </c>
      <c r="C1214" s="32" t="str" cm="1">
        <f t="array" ref="C1214">_xlfn.XLOOKUP(_xlfn.SINGLE(A:A),'Customer Name'!A:A,Table14_3[[#All],[First Name]])</f>
        <v>Emily</v>
      </c>
      <c r="D1214" s="32" t="str" cm="1">
        <f t="array" ref="D1214">_xlfn.XLOOKUP(_xlfn.SINGLE(A:A),'Customer Name'!A:A,Table14_3[[#All],[Last Name]])</f>
        <v>Marsh</v>
      </c>
      <c r="E1214" s="32">
        <f>_xlfn.XLOOKUP(A:A,'Medical Examination'!A:A,'Medical Examination'!B:B)</f>
        <v>25.49</v>
      </c>
      <c r="F1214" s="32">
        <f>_xlfn.XLOOKUP(A:A,'Medical Examination'!A:A,'Medical Examination'!C:C)</f>
        <v>5.68</v>
      </c>
      <c r="G1214" s="33" t="str">
        <f>_xlfn.XLOOKUP(A:A,'Medical Examination'!A:A,'Medical Examination'!D:D)</f>
        <v>yes</v>
      </c>
      <c r="H1214" s="33" t="str">
        <f>_xlfn.XLOOKUP(A:A,'Medical Examination'!A:A,'Medical Examination'!E:E)</f>
        <v>No</v>
      </c>
      <c r="I1214" s="33" t="str">
        <f>_xlfn.XLOOKUP(A:A,'Medical Examination'!A:A,'Medical Examination'!F:F)</f>
        <v>Yes</v>
      </c>
      <c r="J1214" s="33">
        <f>_xlfn.XLOOKUP(A:A,'Medical Examination'!A:A,'Medical Examination'!G:G)</f>
        <v>1</v>
      </c>
      <c r="K1214" s="33" t="str">
        <f>_xlfn.XLOOKUP(A:A,'Medical Examination'!A:A,'Medical Examination'!H:H)</f>
        <v>No</v>
      </c>
      <c r="L1214" s="32" t="str">
        <f>_xlfn.XLOOKUP(A:A,'Medical Examination'!A:A,'Medical Examination'!I:I)</f>
        <v>Overweight</v>
      </c>
      <c r="M1214" s="31" t="str">
        <f>_xlfn.XLOOKUP(A:A,'Medical Examination'!A:A,'Medical Examination'!J:J)</f>
        <v>Normal</v>
      </c>
      <c r="N1214" s="34">
        <f>_xlfn.XLOOKUP(Healthcare!A:A,Table4_2[Customer ID],Table4_2[Date of Birth])</f>
        <v>25533</v>
      </c>
      <c r="O1214" s="35">
        <f>_xlfn.XLOOKUP(A:A,Table4_2[Customer ID],Table4_2[Charges])</f>
        <v>9285.8700000000008</v>
      </c>
      <c r="P1214" s="33" t="str">
        <f>_xlfn.XLOOKUP(A:A,Table4_2[Customer ID],Table4_2[Hospital tier])</f>
        <v>tier - 2</v>
      </c>
      <c r="Q1214" s="33" t="str">
        <f>_xlfn.XLOOKUP(A:A,'Hospital details'!A:A,'Hospital details'!F:F)</f>
        <v>tier - 3</v>
      </c>
      <c r="R1214" s="33" t="str">
        <f>_xlfn.XLOOKUP(Healthcare!A:A,'Hospital details'!A:A,'Hospital details'!G:G)</f>
        <v>R1013</v>
      </c>
      <c r="S1214" s="36">
        <f>_xlfn.XLOOKUP(A:A,'Hospital details'!A:A,'Hospital details'!H:H)</f>
        <v>53</v>
      </c>
      <c r="T1214" s="8"/>
    </row>
    <row r="1215" spans="1:20" ht="18" x14ac:dyDescent="0.35">
      <c r="A1215" s="37" t="s">
        <v>1219</v>
      </c>
      <c r="B1215" s="31" t="str" cm="1">
        <f t="array" ref="B1215">_xlfn.XLOOKUP(_xlfn.SINGLE(A:A),'Customer Name'!A:A,Table14_3[[#All],[Title]])</f>
        <v>Mr</v>
      </c>
      <c r="C1215" s="32" t="str" cm="1">
        <f t="array" ref="C1215">_xlfn.XLOOKUP(_xlfn.SINGLE(A:A),'Customer Name'!A:A,Table14_3[[#All],[First Name]])</f>
        <v>Tiffany</v>
      </c>
      <c r="D1215" s="32" t="str" cm="1">
        <f t="array" ref="D1215">_xlfn.XLOOKUP(_xlfn.SINGLE(A:A),'Customer Name'!A:A,Table14_3[[#All],[Last Name]])</f>
        <v>Kari</v>
      </c>
      <c r="E1215" s="32">
        <f>_xlfn.XLOOKUP(A:A,'Medical Examination'!A:A,'Medical Examination'!B:B)</f>
        <v>34.1</v>
      </c>
      <c r="F1215" s="32">
        <f>_xlfn.XLOOKUP(A:A,'Medical Examination'!A:A,'Medical Examination'!C:C)</f>
        <v>8.4499999999999993</v>
      </c>
      <c r="G1215" s="33" t="str">
        <f>_xlfn.XLOOKUP(A:A,'Medical Examination'!A:A,'Medical Examination'!D:D)</f>
        <v>No</v>
      </c>
      <c r="H1215" s="33" t="str">
        <f>_xlfn.XLOOKUP(A:A,'Medical Examination'!A:A,'Medical Examination'!E:E)</f>
        <v>No</v>
      </c>
      <c r="I1215" s="33" t="str">
        <f>_xlfn.XLOOKUP(A:A,'Medical Examination'!A:A,'Medical Examination'!F:F)</f>
        <v>No</v>
      </c>
      <c r="J1215" s="33">
        <f>_xlfn.XLOOKUP(A:A,'Medical Examination'!A:A,'Medical Examination'!G:G)</f>
        <v>0</v>
      </c>
      <c r="K1215" s="33" t="str">
        <f>_xlfn.XLOOKUP(A:A,'Medical Examination'!A:A,'Medical Examination'!H:H)</f>
        <v>No</v>
      </c>
      <c r="L1215" s="32" t="str">
        <f>_xlfn.XLOOKUP(A:A,'Medical Examination'!A:A,'Medical Examination'!I:I)</f>
        <v>Obesity</v>
      </c>
      <c r="M1215" s="31" t="str">
        <f>_xlfn.XLOOKUP(A:A,'Medical Examination'!A:A,'Medical Examination'!J:J)</f>
        <v>Diabetic</v>
      </c>
      <c r="N1215" s="34">
        <f>_xlfn.XLOOKUP(Healthcare!A:A,Table4_2[Customer ID],Table4_2[Date of Birth])</f>
        <v>26116</v>
      </c>
      <c r="O1215" s="35">
        <f>_xlfn.XLOOKUP(A:A,Table4_2[Customer ID],Table4_2[Charges])</f>
        <v>9283.56</v>
      </c>
      <c r="P1215" s="33" t="str">
        <f>_xlfn.XLOOKUP(A:A,Table4_2[Customer ID],Table4_2[Hospital tier])</f>
        <v>tier - 2</v>
      </c>
      <c r="Q1215" s="33" t="str">
        <f>_xlfn.XLOOKUP(A:A,'Hospital details'!A:A,'Hospital details'!F:F)</f>
        <v>tier - 3</v>
      </c>
      <c r="R1215" s="33" t="str">
        <f>_xlfn.XLOOKUP(Healthcare!A:A,'Hospital details'!A:A,'Hospital details'!G:G)</f>
        <v>R1013</v>
      </c>
      <c r="S1215" s="36">
        <f>_xlfn.XLOOKUP(A:A,'Hospital details'!A:A,'Hospital details'!H:H)</f>
        <v>51</v>
      </c>
      <c r="T1215" s="8"/>
    </row>
    <row r="1216" spans="1:20" ht="18" x14ac:dyDescent="0.35">
      <c r="A1216" s="37" t="s">
        <v>1220</v>
      </c>
      <c r="B1216" s="31" t="str" cm="1">
        <f t="array" ref="B1216">_xlfn.XLOOKUP(_xlfn.SINGLE(A:A),'Customer Name'!A:A,Table14_3[[#All],[Title]])</f>
        <v>Mr</v>
      </c>
      <c r="C1216" s="32" t="str" cm="1">
        <f t="array" ref="C1216">_xlfn.XLOOKUP(_xlfn.SINGLE(A:A),'Customer Name'!A:A,Table14_3[[#All],[First Name]])</f>
        <v>Alex F</v>
      </c>
      <c r="D1216" s="32" t="str" cm="1">
        <f t="array" ref="D1216">_xlfn.XLOOKUP(_xlfn.SINGLE(A:A),'Customer Name'!A:A,Table14_3[[#All],[Last Name]])</f>
        <v>Standiford</v>
      </c>
      <c r="E1216" s="32">
        <f>_xlfn.XLOOKUP(A:A,'Medical Examination'!A:A,'Medical Examination'!B:B)</f>
        <v>25.84</v>
      </c>
      <c r="F1216" s="32">
        <f>_xlfn.XLOOKUP(A:A,'Medical Examination'!A:A,'Medical Examination'!C:C)</f>
        <v>8.51</v>
      </c>
      <c r="G1216" s="33" t="str">
        <f>_xlfn.XLOOKUP(A:A,'Medical Examination'!A:A,'Medical Examination'!D:D)</f>
        <v>No</v>
      </c>
      <c r="H1216" s="33" t="str">
        <f>_xlfn.XLOOKUP(A:A,'Medical Examination'!A:A,'Medical Examination'!E:E)</f>
        <v>No</v>
      </c>
      <c r="I1216" s="33" t="str">
        <f>_xlfn.XLOOKUP(A:A,'Medical Examination'!A:A,'Medical Examination'!F:F)</f>
        <v>No</v>
      </c>
      <c r="J1216" s="33">
        <f>_xlfn.XLOOKUP(A:A,'Medical Examination'!A:A,'Medical Examination'!G:G)</f>
        <v>2</v>
      </c>
      <c r="K1216" s="33" t="str">
        <f>_xlfn.XLOOKUP(A:A,'Medical Examination'!A:A,'Medical Examination'!H:H)</f>
        <v>No</v>
      </c>
      <c r="L1216" s="32" t="str">
        <f>_xlfn.XLOOKUP(A:A,'Medical Examination'!A:A,'Medical Examination'!I:I)</f>
        <v>Overweight</v>
      </c>
      <c r="M1216" s="31" t="str">
        <f>_xlfn.XLOOKUP(A:A,'Medical Examination'!A:A,'Medical Examination'!J:J)</f>
        <v>Diabetic</v>
      </c>
      <c r="N1216" s="34">
        <f>_xlfn.XLOOKUP(Healthcare!A:A,Table4_2[Customer ID],Table4_2[Date of Birth])</f>
        <v>26964</v>
      </c>
      <c r="O1216" s="35">
        <f>_xlfn.XLOOKUP(A:A,Table4_2[Customer ID],Table4_2[Charges])</f>
        <v>9282.48</v>
      </c>
      <c r="P1216" s="33" t="str">
        <f>_xlfn.XLOOKUP(A:A,Table4_2[Customer ID],Table4_2[Hospital tier])</f>
        <v>tier - 3</v>
      </c>
      <c r="Q1216" s="33" t="str">
        <f>_xlfn.XLOOKUP(A:A,'Hospital details'!A:A,'Hospital details'!F:F)</f>
        <v>tier - 2</v>
      </c>
      <c r="R1216" s="33" t="str">
        <f>_xlfn.XLOOKUP(Healthcare!A:A,'Hospital details'!A:A,'Hospital details'!G:G)</f>
        <v>R1016</v>
      </c>
      <c r="S1216" s="36">
        <f>_xlfn.XLOOKUP(A:A,'Hospital details'!A:A,'Hospital details'!H:H)</f>
        <v>49</v>
      </c>
      <c r="T1216" s="8"/>
    </row>
    <row r="1217" spans="1:20" ht="18" x14ac:dyDescent="0.35">
      <c r="A1217" s="37" t="s">
        <v>1221</v>
      </c>
      <c r="B1217" s="31" t="str" cm="1">
        <f t="array" ref="B1217">_xlfn.XLOOKUP(_xlfn.SINGLE(A:A),'Customer Name'!A:A,Table14_3[[#All],[Title]])</f>
        <v>Ms</v>
      </c>
      <c r="C1217" s="32" t="str" cm="1">
        <f t="array" ref="C1217">_xlfn.XLOOKUP(_xlfn.SINGLE(A:A),'Customer Name'!A:A,Table14_3[[#All],[First Name]])</f>
        <v>Alice</v>
      </c>
      <c r="D1217" s="32" t="str" cm="1">
        <f t="array" ref="D1217">_xlfn.XLOOKUP(_xlfn.SINGLE(A:A),'Customer Name'!A:A,Table14_3[[#All],[Last Name]])</f>
        <v>Sherwin</v>
      </c>
      <c r="E1217" s="32">
        <f>_xlfn.XLOOKUP(A:A,'Medical Examination'!A:A,'Medical Examination'!B:B)</f>
        <v>20.6</v>
      </c>
      <c r="F1217" s="32">
        <f>_xlfn.XLOOKUP(A:A,'Medical Examination'!A:A,'Medical Examination'!C:C)</f>
        <v>7.62</v>
      </c>
      <c r="G1217" s="33" t="str">
        <f>_xlfn.XLOOKUP(A:A,'Medical Examination'!A:A,'Medical Examination'!D:D)</f>
        <v>No</v>
      </c>
      <c r="H1217" s="33" t="str">
        <f>_xlfn.XLOOKUP(A:A,'Medical Examination'!A:A,'Medical Examination'!E:E)</f>
        <v>No</v>
      </c>
      <c r="I1217" s="33" t="str">
        <f>_xlfn.XLOOKUP(A:A,'Medical Examination'!A:A,'Medical Examination'!F:F)</f>
        <v>No</v>
      </c>
      <c r="J1217" s="33">
        <f>_xlfn.XLOOKUP(A:A,'Medical Examination'!A:A,'Medical Examination'!G:G)</f>
        <v>0</v>
      </c>
      <c r="K1217" s="33" t="str">
        <f>_xlfn.XLOOKUP(A:A,'Medical Examination'!A:A,'Medical Examination'!H:H)</f>
        <v>No</v>
      </c>
      <c r="L1217" s="32" t="str">
        <f>_xlfn.XLOOKUP(A:A,'Medical Examination'!A:A,'Medical Examination'!I:I)</f>
        <v>Normal Weight</v>
      </c>
      <c r="M1217" s="31" t="str">
        <f>_xlfn.XLOOKUP(A:A,'Medical Examination'!A:A,'Medical Examination'!J:J)</f>
        <v>Diabetic</v>
      </c>
      <c r="N1217" s="34">
        <f>_xlfn.XLOOKUP(Healthcare!A:A,Table4_2[Customer ID],Table4_2[Date of Birth])</f>
        <v>26151</v>
      </c>
      <c r="O1217" s="35">
        <f>_xlfn.XLOOKUP(A:A,Table4_2[Customer ID],Table4_2[Charges])</f>
        <v>9264.7999999999993</v>
      </c>
      <c r="P1217" s="33" t="str">
        <f>_xlfn.XLOOKUP(A:A,Table4_2[Customer ID],Table4_2[Hospital tier])</f>
        <v>tier - 2</v>
      </c>
      <c r="Q1217" s="33" t="str">
        <f>_xlfn.XLOOKUP(A:A,'Hospital details'!A:A,'Hospital details'!F:F)</f>
        <v>tier - 1</v>
      </c>
      <c r="R1217" s="33" t="str">
        <f>_xlfn.XLOOKUP(Healthcare!A:A,'Hospital details'!A:A,'Hospital details'!G:G)</f>
        <v>R1011</v>
      </c>
      <c r="S1217" s="36">
        <f>_xlfn.XLOOKUP(A:A,'Hospital details'!A:A,'Hospital details'!H:H)</f>
        <v>51</v>
      </c>
      <c r="T1217" s="8"/>
    </row>
    <row r="1218" spans="1:20" ht="18" x14ac:dyDescent="0.35">
      <c r="A1218" s="37" t="s">
        <v>1222</v>
      </c>
      <c r="B1218" s="31" t="str" cm="1">
        <f t="array" ref="B1218">_xlfn.XLOOKUP(_xlfn.SINGLE(A:A),'Customer Name'!A:A,Table14_3[[#All],[Title]])</f>
        <v>Mr</v>
      </c>
      <c r="C1218" s="32" t="str" cm="1">
        <f t="array" ref="C1218">_xlfn.XLOOKUP(_xlfn.SINGLE(A:A),'Customer Name'!A:A,Table14_3[[#All],[First Name]])</f>
        <v>Allison M</v>
      </c>
      <c r="D1218" s="32" t="str" cm="1">
        <f t="array" ref="D1218">_xlfn.XLOOKUP(_xlfn.SINGLE(A:A),'Customer Name'!A:A,Table14_3[[#All],[Last Name]])</f>
        <v>Parker</v>
      </c>
      <c r="E1218" s="32">
        <f>_xlfn.XLOOKUP(A:A,'Medical Examination'!A:A,'Medical Examination'!B:B)</f>
        <v>28.88</v>
      </c>
      <c r="F1218" s="32">
        <f>_xlfn.XLOOKUP(A:A,'Medical Examination'!A:A,'Medical Examination'!C:C)</f>
        <v>10.18</v>
      </c>
      <c r="G1218" s="33" t="str">
        <f>_xlfn.XLOOKUP(A:A,'Medical Examination'!A:A,'Medical Examination'!D:D)</f>
        <v>No</v>
      </c>
      <c r="H1218" s="33" t="str">
        <f>_xlfn.XLOOKUP(A:A,'Medical Examination'!A:A,'Medical Examination'!E:E)</f>
        <v>No</v>
      </c>
      <c r="I1218" s="33" t="str">
        <f>_xlfn.XLOOKUP(A:A,'Medical Examination'!A:A,'Medical Examination'!F:F)</f>
        <v>No</v>
      </c>
      <c r="J1218" s="33">
        <f>_xlfn.XLOOKUP(A:A,'Medical Examination'!A:A,'Medical Examination'!G:G)</f>
        <v>0</v>
      </c>
      <c r="K1218" s="33" t="str">
        <f>_xlfn.XLOOKUP(A:A,'Medical Examination'!A:A,'Medical Examination'!H:H)</f>
        <v>No</v>
      </c>
      <c r="L1218" s="32" t="str">
        <f>_xlfn.XLOOKUP(A:A,'Medical Examination'!A:A,'Medical Examination'!I:I)</f>
        <v>Overweight</v>
      </c>
      <c r="M1218" s="31" t="str">
        <f>_xlfn.XLOOKUP(A:A,'Medical Examination'!A:A,'Medical Examination'!J:J)</f>
        <v>Diabetic</v>
      </c>
      <c r="N1218" s="34">
        <f>_xlfn.XLOOKUP(Healthcare!A:A,Table4_2[Customer ID],Table4_2[Date of Birth])</f>
        <v>27262</v>
      </c>
      <c r="O1218" s="35">
        <f>_xlfn.XLOOKUP(A:A,Table4_2[Customer ID],Table4_2[Charges])</f>
        <v>9249.5</v>
      </c>
      <c r="P1218" s="33" t="str">
        <f>_xlfn.XLOOKUP(A:A,Table4_2[Customer ID],Table4_2[Hospital tier])</f>
        <v>tier - 2</v>
      </c>
      <c r="Q1218" s="33" t="str">
        <f>_xlfn.XLOOKUP(A:A,'Hospital details'!A:A,'Hospital details'!F:F)</f>
        <v>tier - 1</v>
      </c>
      <c r="R1218" s="33" t="str">
        <f>_xlfn.XLOOKUP(Healthcare!A:A,'Hospital details'!A:A,'Hospital details'!G:G)</f>
        <v>R1012</v>
      </c>
      <c r="S1218" s="36">
        <f>_xlfn.XLOOKUP(A:A,'Hospital details'!A:A,'Hospital details'!H:H)</f>
        <v>48</v>
      </c>
      <c r="T1218" s="8"/>
    </row>
    <row r="1219" spans="1:20" ht="18" x14ac:dyDescent="0.35">
      <c r="A1219" s="37" t="s">
        <v>1223</v>
      </c>
      <c r="B1219" s="31" t="str" cm="1">
        <f t="array" ref="B1219">_xlfn.XLOOKUP(_xlfn.SINGLE(A:A),'Customer Name'!A:A,Table14_3[[#All],[Title]])</f>
        <v>Mr</v>
      </c>
      <c r="C1219" s="32" t="str" cm="1">
        <f t="array" ref="C1219">_xlfn.XLOOKUP(_xlfn.SINGLE(A:A),'Customer Name'!A:A,Table14_3[[#All],[First Name]])</f>
        <v>Johannes Fiskerstand</v>
      </c>
      <c r="D1219" s="32" t="str" cm="1">
        <f t="array" ref="D1219">_xlfn.XLOOKUP(_xlfn.SINGLE(A:A),'Customer Name'!A:A,Table14_3[[#All],[Last Name]])</f>
        <v>Blekeli</v>
      </c>
      <c r="E1219" s="32">
        <f>_xlfn.XLOOKUP(A:A,'Medical Examination'!A:A,'Medical Examination'!B:B)</f>
        <v>28.24</v>
      </c>
      <c r="F1219" s="32">
        <f>_xlfn.XLOOKUP(A:A,'Medical Examination'!A:A,'Medical Examination'!C:C)</f>
        <v>5.36</v>
      </c>
      <c r="G1219" s="33" t="str">
        <f>_xlfn.XLOOKUP(A:A,'Medical Examination'!A:A,'Medical Examination'!D:D)</f>
        <v>No</v>
      </c>
      <c r="H1219" s="33" t="str">
        <f>_xlfn.XLOOKUP(A:A,'Medical Examination'!A:A,'Medical Examination'!E:E)</f>
        <v>No</v>
      </c>
      <c r="I1219" s="33" t="str">
        <f>_xlfn.XLOOKUP(A:A,'Medical Examination'!A:A,'Medical Examination'!F:F)</f>
        <v>No</v>
      </c>
      <c r="J1219" s="33">
        <f>_xlfn.XLOOKUP(A:A,'Medical Examination'!A:A,'Medical Examination'!G:G)</f>
        <v>0</v>
      </c>
      <c r="K1219" s="33" t="str">
        <f>_xlfn.XLOOKUP(A:A,'Medical Examination'!A:A,'Medical Examination'!H:H)</f>
        <v>No</v>
      </c>
      <c r="L1219" s="32" t="str">
        <f>_xlfn.XLOOKUP(A:A,'Medical Examination'!A:A,'Medical Examination'!I:I)</f>
        <v>Overweight</v>
      </c>
      <c r="M1219" s="31" t="str">
        <f>_xlfn.XLOOKUP(A:A,'Medical Examination'!A:A,'Medical Examination'!J:J)</f>
        <v>Normal</v>
      </c>
      <c r="N1219" s="34">
        <f>_xlfn.XLOOKUP(Healthcare!A:A,Table4_2[Customer ID],Table4_2[Date of Birth])</f>
        <v>29499</v>
      </c>
      <c r="O1219" s="35">
        <f>_xlfn.XLOOKUP(A:A,Table4_2[Customer ID],Table4_2[Charges])</f>
        <v>9247.94</v>
      </c>
      <c r="P1219" s="33" t="str">
        <f>_xlfn.XLOOKUP(A:A,Table4_2[Customer ID],Table4_2[Hospital tier])</f>
        <v>tier - 2</v>
      </c>
      <c r="Q1219" s="33" t="str">
        <f>_xlfn.XLOOKUP(A:A,'Hospital details'!A:A,'Hospital details'!F:F)</f>
        <v>tier - 1</v>
      </c>
      <c r="R1219" s="33" t="str">
        <f>_xlfn.XLOOKUP(Healthcare!A:A,'Hospital details'!A:A,'Hospital details'!G:G)</f>
        <v>R1021</v>
      </c>
      <c r="S1219" s="36">
        <f>_xlfn.XLOOKUP(A:A,'Hospital details'!A:A,'Hospital details'!H:H)</f>
        <v>42</v>
      </c>
      <c r="T1219" s="8"/>
    </row>
    <row r="1220" spans="1:20" ht="18" x14ac:dyDescent="0.35">
      <c r="A1220" s="37" t="s">
        <v>1224</v>
      </c>
      <c r="B1220" s="31" t="str" cm="1">
        <f t="array" ref="B1220">_xlfn.XLOOKUP(_xlfn.SINGLE(A:A),'Customer Name'!A:A,Table14_3[[#All],[Title]])</f>
        <v>Ms</v>
      </c>
      <c r="C1220" s="32" t="str" cm="1">
        <f t="array" ref="C1220">_xlfn.XLOOKUP(_xlfn.SINGLE(A:A),'Customer Name'!A:A,Table14_3[[#All],[First Name]])</f>
        <v>Stephen</v>
      </c>
      <c r="D1220" s="32" t="str" cm="1">
        <f t="array" ref="D1220">_xlfn.XLOOKUP(_xlfn.SINGLE(A:A),'Customer Name'!A:A,Table14_3[[#All],[Last Name]])</f>
        <v>Vangampleare</v>
      </c>
      <c r="E1220" s="32">
        <f>_xlfn.XLOOKUP(A:A,'Medical Examination'!A:A,'Medical Examination'!B:B)</f>
        <v>25.46</v>
      </c>
      <c r="F1220" s="32">
        <f>_xlfn.XLOOKUP(A:A,'Medical Examination'!A:A,'Medical Examination'!C:C)</f>
        <v>11.78</v>
      </c>
      <c r="G1220" s="33" t="str">
        <f>_xlfn.XLOOKUP(A:A,'Medical Examination'!A:A,'Medical Examination'!D:D)</f>
        <v>yes</v>
      </c>
      <c r="H1220" s="33" t="str">
        <f>_xlfn.XLOOKUP(A:A,'Medical Examination'!A:A,'Medical Examination'!E:E)</f>
        <v>No</v>
      </c>
      <c r="I1220" s="33" t="str">
        <f>_xlfn.XLOOKUP(A:A,'Medical Examination'!A:A,'Medical Examination'!F:F)</f>
        <v>No</v>
      </c>
      <c r="J1220" s="33">
        <f>_xlfn.XLOOKUP(A:A,'Medical Examination'!A:A,'Medical Examination'!G:G)</f>
        <v>1</v>
      </c>
      <c r="K1220" s="33" t="str">
        <f>_xlfn.XLOOKUP(A:A,'Medical Examination'!A:A,'Medical Examination'!H:H)</f>
        <v>No</v>
      </c>
      <c r="L1220" s="32" t="str">
        <f>_xlfn.XLOOKUP(A:A,'Medical Examination'!A:A,'Medical Examination'!I:I)</f>
        <v>Overweight</v>
      </c>
      <c r="M1220" s="31" t="str">
        <f>_xlfn.XLOOKUP(A:A,'Medical Examination'!A:A,'Medical Examination'!J:J)</f>
        <v>Diabetic</v>
      </c>
      <c r="N1220" s="34">
        <f>_xlfn.XLOOKUP(Healthcare!A:A,Table4_2[Customer ID],Table4_2[Date of Birth])</f>
        <v>27734</v>
      </c>
      <c r="O1220" s="35">
        <f>_xlfn.XLOOKUP(A:A,Table4_2[Customer ID],Table4_2[Charges])</f>
        <v>9225.26</v>
      </c>
      <c r="P1220" s="33" t="str">
        <f>_xlfn.XLOOKUP(A:A,Table4_2[Customer ID],Table4_2[Hospital tier])</f>
        <v>tier - 3</v>
      </c>
      <c r="Q1220" s="33" t="str">
        <f>_xlfn.XLOOKUP(A:A,'Hospital details'!A:A,'Hospital details'!F:F)</f>
        <v>tier - 3</v>
      </c>
      <c r="R1220" s="33" t="str">
        <f>_xlfn.XLOOKUP(Healthcare!A:A,'Hospital details'!A:A,'Hospital details'!G:G)</f>
        <v>R1015</v>
      </c>
      <c r="S1220" s="36">
        <f>_xlfn.XLOOKUP(A:A,'Hospital details'!A:A,'Hospital details'!H:H)</f>
        <v>47</v>
      </c>
      <c r="T1220" s="8"/>
    </row>
    <row r="1221" spans="1:20" ht="18" x14ac:dyDescent="0.35">
      <c r="A1221" s="37" t="s">
        <v>1225</v>
      </c>
      <c r="B1221" s="31" t="str" cm="1">
        <f t="array" ref="B1221">_xlfn.XLOOKUP(_xlfn.SINGLE(A:A),'Customer Name'!A:A,Table14_3[[#All],[Title]])</f>
        <v>Mr</v>
      </c>
      <c r="C1221" s="32" t="str" cm="1">
        <f t="array" ref="C1221">_xlfn.XLOOKUP(_xlfn.SINGLE(A:A),'Customer Name'!A:A,Table14_3[[#All],[First Name]])</f>
        <v>Jon M</v>
      </c>
      <c r="D1221" s="32" t="str" cm="1">
        <f t="array" ref="D1221">_xlfn.XLOOKUP(_xlfn.SINGLE(A:A),'Customer Name'!A:A,Table14_3[[#All],[Last Name]])</f>
        <v>Hiatt</v>
      </c>
      <c r="E1221" s="32">
        <f>_xlfn.XLOOKUP(A:A,'Medical Examination'!A:A,'Medical Examination'!B:B)</f>
        <v>29.64</v>
      </c>
      <c r="F1221" s="32">
        <f>_xlfn.XLOOKUP(A:A,'Medical Examination'!A:A,'Medical Examination'!C:C)</f>
        <v>10.82</v>
      </c>
      <c r="G1221" s="33" t="str">
        <f>_xlfn.XLOOKUP(A:A,'Medical Examination'!A:A,'Medical Examination'!D:D)</f>
        <v>yes</v>
      </c>
      <c r="H1221" s="33" t="str">
        <f>_xlfn.XLOOKUP(A:A,'Medical Examination'!A:A,'Medical Examination'!E:E)</f>
        <v>No</v>
      </c>
      <c r="I1221" s="33" t="str">
        <f>_xlfn.XLOOKUP(A:A,'Medical Examination'!A:A,'Medical Examination'!F:F)</f>
        <v>No</v>
      </c>
      <c r="J1221" s="33">
        <f>_xlfn.XLOOKUP(A:A,'Medical Examination'!A:A,'Medical Examination'!G:G)</f>
        <v>0</v>
      </c>
      <c r="K1221" s="33" t="str">
        <f>_xlfn.XLOOKUP(A:A,'Medical Examination'!A:A,'Medical Examination'!H:H)</f>
        <v>No</v>
      </c>
      <c r="L1221" s="32" t="str">
        <f>_xlfn.XLOOKUP(A:A,'Medical Examination'!A:A,'Medical Examination'!I:I)</f>
        <v>Overweight</v>
      </c>
      <c r="M1221" s="31" t="str">
        <f>_xlfn.XLOOKUP(A:A,'Medical Examination'!A:A,'Medical Examination'!J:J)</f>
        <v>Diabetic</v>
      </c>
      <c r="N1221" s="34">
        <f>_xlfn.XLOOKUP(Healthcare!A:A,Table4_2[Customer ID],Table4_2[Date of Birth])</f>
        <v>29925</v>
      </c>
      <c r="O1221" s="35">
        <f>_xlfn.XLOOKUP(A:A,Table4_2[Customer ID],Table4_2[Charges])</f>
        <v>9222.4</v>
      </c>
      <c r="P1221" s="33" t="str">
        <f>_xlfn.XLOOKUP(A:A,Table4_2[Customer ID],Table4_2[Hospital tier])</f>
        <v>tier - 2</v>
      </c>
      <c r="Q1221" s="33" t="str">
        <f>_xlfn.XLOOKUP(A:A,'Hospital details'!A:A,'Hospital details'!F:F)</f>
        <v>tier - 3</v>
      </c>
      <c r="R1221" s="33" t="str">
        <f>_xlfn.XLOOKUP(Healthcare!A:A,'Hospital details'!A:A,'Hospital details'!G:G)</f>
        <v>R1019</v>
      </c>
      <c r="S1221" s="36">
        <f>_xlfn.XLOOKUP(A:A,'Hospital details'!A:A,'Hospital details'!H:H)</f>
        <v>41</v>
      </c>
      <c r="T1221" s="8"/>
    </row>
    <row r="1222" spans="1:20" ht="18" x14ac:dyDescent="0.35">
      <c r="A1222" s="37" t="s">
        <v>1226</v>
      </c>
      <c r="B1222" s="31" t="str" cm="1">
        <f t="array" ref="B1222">_xlfn.XLOOKUP(_xlfn.SINGLE(A:A),'Customer Name'!A:A,Table14_3[[#All],[Title]])</f>
        <v>Mr</v>
      </c>
      <c r="C1222" s="32" t="str" cm="1">
        <f t="array" ref="C1222">_xlfn.XLOOKUP(_xlfn.SINGLE(A:A),'Customer Name'!A:A,Table14_3[[#All],[First Name]])</f>
        <v>Fasil</v>
      </c>
      <c r="D1222" s="32" t="str" cm="1">
        <f t="array" ref="D1222">_xlfn.XLOOKUP(_xlfn.SINGLE(A:A),'Customer Name'!A:A,Table14_3[[#All],[Last Name]])</f>
        <v>Tadesse</v>
      </c>
      <c r="E1222" s="32">
        <f>_xlfn.XLOOKUP(A:A,'Medical Examination'!A:A,'Medical Examination'!B:B)</f>
        <v>31.27</v>
      </c>
      <c r="F1222" s="32">
        <f>_xlfn.XLOOKUP(A:A,'Medical Examination'!A:A,'Medical Examination'!C:C)</f>
        <v>7.73</v>
      </c>
      <c r="G1222" s="33" t="str">
        <f>_xlfn.XLOOKUP(A:A,'Medical Examination'!A:A,'Medical Examination'!D:D)</f>
        <v>yes</v>
      </c>
      <c r="H1222" s="33" t="str">
        <f>_xlfn.XLOOKUP(A:A,'Medical Examination'!A:A,'Medical Examination'!E:E)</f>
        <v>No</v>
      </c>
      <c r="I1222" s="33" t="str">
        <f>_xlfn.XLOOKUP(A:A,'Medical Examination'!A:A,'Medical Examination'!F:F)</f>
        <v>No</v>
      </c>
      <c r="J1222" s="33">
        <f>_xlfn.XLOOKUP(A:A,'Medical Examination'!A:A,'Medical Examination'!G:G)</f>
        <v>1</v>
      </c>
      <c r="K1222" s="33" t="str">
        <f>_xlfn.XLOOKUP(A:A,'Medical Examination'!A:A,'Medical Examination'!H:H)</f>
        <v>No</v>
      </c>
      <c r="L1222" s="32" t="str">
        <f>_xlfn.XLOOKUP(A:A,'Medical Examination'!A:A,'Medical Examination'!I:I)</f>
        <v>Obesity</v>
      </c>
      <c r="M1222" s="31" t="str">
        <f>_xlfn.XLOOKUP(A:A,'Medical Examination'!A:A,'Medical Examination'!J:J)</f>
        <v>Diabetic</v>
      </c>
      <c r="N1222" s="34">
        <f>_xlfn.XLOOKUP(Healthcare!A:A,Table4_2[Customer ID],Table4_2[Date of Birth])</f>
        <v>31771</v>
      </c>
      <c r="O1222" s="35">
        <f>_xlfn.XLOOKUP(A:A,Table4_2[Customer ID],Table4_2[Charges])</f>
        <v>9210.06</v>
      </c>
      <c r="P1222" s="33" t="str">
        <f>_xlfn.XLOOKUP(A:A,Table4_2[Customer ID],Table4_2[Hospital tier])</f>
        <v>tier - 2</v>
      </c>
      <c r="Q1222" s="33" t="str">
        <f>_xlfn.XLOOKUP(A:A,'Hospital details'!A:A,'Hospital details'!F:F)</f>
        <v>tier - 3</v>
      </c>
      <c r="R1222" s="33" t="str">
        <f>_xlfn.XLOOKUP(Healthcare!A:A,'Hospital details'!A:A,'Hospital details'!G:G)</f>
        <v>R1021</v>
      </c>
      <c r="S1222" s="36">
        <f>_xlfn.XLOOKUP(A:A,'Hospital details'!A:A,'Hospital details'!H:H)</f>
        <v>36</v>
      </c>
      <c r="T1222" s="8"/>
    </row>
    <row r="1223" spans="1:20" ht="18" x14ac:dyDescent="0.35">
      <c r="A1223" s="37" t="s">
        <v>1227</v>
      </c>
      <c r="B1223" s="31" t="str" cm="1">
        <f t="array" ref="B1223">_xlfn.XLOOKUP(_xlfn.SINGLE(A:A),'Customer Name'!A:A,Table14_3[[#All],[Title]])</f>
        <v>Ms</v>
      </c>
      <c r="C1223" s="32" t="str" cm="1">
        <f t="array" ref="C1223">_xlfn.XLOOKUP(_xlfn.SINGLE(A:A),'Customer Name'!A:A,Table14_3[[#All],[First Name]])</f>
        <v>Megan C</v>
      </c>
      <c r="D1223" s="32" t="str" cm="1">
        <f t="array" ref="D1223">_xlfn.XLOOKUP(_xlfn.SINGLE(A:A),'Customer Name'!A:A,Table14_3[[#All],[Last Name]])</f>
        <v>Jaswell</v>
      </c>
      <c r="E1223" s="32">
        <f>_xlfn.XLOOKUP(A:A,'Medical Examination'!A:A,'Medical Examination'!B:B)</f>
        <v>19.95</v>
      </c>
      <c r="F1223" s="32">
        <f>_xlfn.XLOOKUP(A:A,'Medical Examination'!A:A,'Medical Examination'!C:C)</f>
        <v>6.24</v>
      </c>
      <c r="G1223" s="33" t="str">
        <f>_xlfn.XLOOKUP(A:A,'Medical Examination'!A:A,'Medical Examination'!D:D)</f>
        <v>yes</v>
      </c>
      <c r="H1223" s="33" t="str">
        <f>_xlfn.XLOOKUP(A:A,'Medical Examination'!A:A,'Medical Examination'!E:E)</f>
        <v>No</v>
      </c>
      <c r="I1223" s="33" t="str">
        <f>_xlfn.XLOOKUP(A:A,'Medical Examination'!A:A,'Medical Examination'!F:F)</f>
        <v>No</v>
      </c>
      <c r="J1223" s="33">
        <f>_xlfn.XLOOKUP(A:A,'Medical Examination'!A:A,'Medical Examination'!G:G)</f>
        <v>0</v>
      </c>
      <c r="K1223" s="33" t="str">
        <f>_xlfn.XLOOKUP(A:A,'Medical Examination'!A:A,'Medical Examination'!H:H)</f>
        <v>No</v>
      </c>
      <c r="L1223" s="32" t="str">
        <f>_xlfn.XLOOKUP(A:A,'Medical Examination'!A:A,'Medical Examination'!I:I)</f>
        <v>Normal Weight</v>
      </c>
      <c r="M1223" s="31" t="str">
        <f>_xlfn.XLOOKUP(A:A,'Medical Examination'!A:A,'Medical Examination'!J:J)</f>
        <v>Prediabetic</v>
      </c>
      <c r="N1223" s="34">
        <f>_xlfn.XLOOKUP(Healthcare!A:A,Table4_2[Customer ID],Table4_2[Date of Birth])</f>
        <v>28013</v>
      </c>
      <c r="O1223" s="35">
        <f>_xlfn.XLOOKUP(A:A,Table4_2[Customer ID],Table4_2[Charges])</f>
        <v>9193.84</v>
      </c>
      <c r="P1223" s="33" t="str">
        <f>_xlfn.XLOOKUP(A:A,Table4_2[Customer ID],Table4_2[Hospital tier])</f>
        <v>tier - 2</v>
      </c>
      <c r="Q1223" s="33" t="str">
        <f>_xlfn.XLOOKUP(A:A,'Hospital details'!A:A,'Hospital details'!F:F)</f>
        <v>tier - 1</v>
      </c>
      <c r="R1223" s="33" t="str">
        <f>_xlfn.XLOOKUP(Healthcare!A:A,'Hospital details'!A:A,'Hospital details'!G:G)</f>
        <v>R1012</v>
      </c>
      <c r="S1223" s="36">
        <f>_xlfn.XLOOKUP(A:A,'Hospital details'!A:A,'Hospital details'!H:H)</f>
        <v>46</v>
      </c>
      <c r="T1223" s="8"/>
    </row>
    <row r="1224" spans="1:20" ht="18" x14ac:dyDescent="0.35">
      <c r="A1224" s="37" t="s">
        <v>1228</v>
      </c>
      <c r="B1224" s="31" t="str" cm="1">
        <f t="array" ref="B1224">_xlfn.XLOOKUP(_xlfn.SINGLE(A:A),'Customer Name'!A:A,Table14_3[[#All],[Title]])</f>
        <v>Mr</v>
      </c>
      <c r="C1224" s="32" t="str" cm="1">
        <f t="array" ref="C1224">_xlfn.XLOOKUP(_xlfn.SINGLE(A:A),'Customer Name'!A:A,Table14_3[[#All],[First Name]])</f>
        <v>Lisa J</v>
      </c>
      <c r="D1224" s="32" t="str" cm="1">
        <f t="array" ref="D1224">_xlfn.XLOOKUP(_xlfn.SINGLE(A:A),'Customer Name'!A:A,Table14_3[[#All],[Last Name]])</f>
        <v>Phillips-Cook</v>
      </c>
      <c r="E1224" s="32">
        <f>_xlfn.XLOOKUP(A:A,'Medical Examination'!A:A,'Medical Examination'!B:B)</f>
        <v>21.3</v>
      </c>
      <c r="F1224" s="32">
        <f>_xlfn.XLOOKUP(A:A,'Medical Examination'!A:A,'Medical Examination'!C:C)</f>
        <v>10.42</v>
      </c>
      <c r="G1224" s="33" t="str">
        <f>_xlfn.XLOOKUP(A:A,'Medical Examination'!A:A,'Medical Examination'!D:D)</f>
        <v>No</v>
      </c>
      <c r="H1224" s="33" t="str">
        <f>_xlfn.XLOOKUP(A:A,'Medical Examination'!A:A,'Medical Examination'!E:E)</f>
        <v>No</v>
      </c>
      <c r="I1224" s="33" t="str">
        <f>_xlfn.XLOOKUP(A:A,'Medical Examination'!A:A,'Medical Examination'!F:F)</f>
        <v>No</v>
      </c>
      <c r="J1224" s="33">
        <f>_xlfn.XLOOKUP(A:A,'Medical Examination'!A:A,'Medical Examination'!G:G)</f>
        <v>2</v>
      </c>
      <c r="K1224" s="33" t="str">
        <f>_xlfn.XLOOKUP(A:A,'Medical Examination'!A:A,'Medical Examination'!H:H)</f>
        <v>No</v>
      </c>
      <c r="L1224" s="32" t="str">
        <f>_xlfn.XLOOKUP(A:A,'Medical Examination'!A:A,'Medical Examination'!I:I)</f>
        <v>Normal Weight</v>
      </c>
      <c r="M1224" s="31" t="str">
        <f>_xlfn.XLOOKUP(A:A,'Medical Examination'!A:A,'Medical Examination'!J:J)</f>
        <v>Diabetic</v>
      </c>
      <c r="N1224" s="34">
        <f>_xlfn.XLOOKUP(Healthcare!A:A,Table4_2[Customer ID],Table4_2[Date of Birth])</f>
        <v>27023</v>
      </c>
      <c r="O1224" s="35">
        <f>_xlfn.XLOOKUP(A:A,Table4_2[Customer ID],Table4_2[Charges])</f>
        <v>9182.17</v>
      </c>
      <c r="P1224" s="33" t="str">
        <f>_xlfn.XLOOKUP(A:A,Table4_2[Customer ID],Table4_2[Hospital tier])</f>
        <v>tier - 2</v>
      </c>
      <c r="Q1224" s="33" t="str">
        <f>_xlfn.XLOOKUP(A:A,'Hospital details'!A:A,'Hospital details'!F:F)</f>
        <v>tier - 3</v>
      </c>
      <c r="R1224" s="33" t="str">
        <f>_xlfn.XLOOKUP(Healthcare!A:A,'Hospital details'!A:A,'Hospital details'!G:G)</f>
        <v>R1011</v>
      </c>
      <c r="S1224" s="36">
        <f>_xlfn.XLOOKUP(A:A,'Hospital details'!A:A,'Hospital details'!H:H)</f>
        <v>49</v>
      </c>
      <c r="T1224" s="8"/>
    </row>
    <row r="1225" spans="1:20" ht="18" x14ac:dyDescent="0.35">
      <c r="A1225" s="37" t="s">
        <v>1229</v>
      </c>
      <c r="B1225" s="31" t="str" cm="1">
        <f t="array" ref="B1225">_xlfn.XLOOKUP(_xlfn.SINGLE(A:A),'Customer Name'!A:A,Table14_3[[#All],[Title]])</f>
        <v>Ms</v>
      </c>
      <c r="C1225" s="32" t="str" cm="1">
        <f t="array" ref="C1225">_xlfn.XLOOKUP(_xlfn.SINGLE(A:A),'Customer Name'!A:A,Table14_3[[#All],[First Name]])</f>
        <v>Doron P</v>
      </c>
      <c r="D1225" s="32" t="str" cm="1">
        <f t="array" ref="D1225">_xlfn.XLOOKUP(_xlfn.SINGLE(A:A),'Customer Name'!A:A,Table14_3[[#All],[Last Name]])</f>
        <v>Clark</v>
      </c>
      <c r="E1225" s="32">
        <f>_xlfn.XLOOKUP(A:A,'Medical Examination'!A:A,'Medical Examination'!B:B)</f>
        <v>31.635000000000002</v>
      </c>
      <c r="F1225" s="32">
        <f>_xlfn.XLOOKUP(A:A,'Medical Examination'!A:A,'Medical Examination'!C:C)</f>
        <v>11.11</v>
      </c>
      <c r="G1225" s="33" t="str">
        <f>_xlfn.XLOOKUP(A:A,'Medical Examination'!A:A,'Medical Examination'!D:D)</f>
        <v>No</v>
      </c>
      <c r="H1225" s="33" t="str">
        <f>_xlfn.XLOOKUP(A:A,'Medical Examination'!A:A,'Medical Examination'!E:E)</f>
        <v>No</v>
      </c>
      <c r="I1225" s="33" t="str">
        <f>_xlfn.XLOOKUP(A:A,'Medical Examination'!A:A,'Medical Examination'!F:F)</f>
        <v>No</v>
      </c>
      <c r="J1225" s="33">
        <f>_xlfn.XLOOKUP(A:A,'Medical Examination'!A:A,'Medical Examination'!G:G)</f>
        <v>0</v>
      </c>
      <c r="K1225" s="33" t="str">
        <f>_xlfn.XLOOKUP(A:A,'Medical Examination'!A:A,'Medical Examination'!H:H)</f>
        <v>No</v>
      </c>
      <c r="L1225" s="32" t="str">
        <f>_xlfn.XLOOKUP(A:A,'Medical Examination'!A:A,'Medical Examination'!I:I)</f>
        <v>Obesity</v>
      </c>
      <c r="M1225" s="31" t="str">
        <f>_xlfn.XLOOKUP(A:A,'Medical Examination'!A:A,'Medical Examination'!J:J)</f>
        <v>Diabetic</v>
      </c>
      <c r="N1225" s="34">
        <f>_xlfn.XLOOKUP(Healthcare!A:A,Table4_2[Customer ID],Table4_2[Date of Birth])</f>
        <v>26296</v>
      </c>
      <c r="O1225" s="35">
        <f>_xlfn.XLOOKUP(A:A,Table4_2[Customer ID],Table4_2[Charges])</f>
        <v>9174.14</v>
      </c>
      <c r="P1225" s="33" t="str">
        <f>_xlfn.XLOOKUP(A:A,Table4_2[Customer ID],Table4_2[Hospital tier])</f>
        <v>tier - 3</v>
      </c>
      <c r="Q1225" s="33" t="str">
        <f>_xlfn.XLOOKUP(A:A,'Hospital details'!A:A,'Hospital details'!F:F)</f>
        <v>tier - 1</v>
      </c>
      <c r="R1225" s="33" t="str">
        <f>_xlfn.XLOOKUP(Healthcare!A:A,'Hospital details'!A:A,'Hospital details'!G:G)</f>
        <v>R1012</v>
      </c>
      <c r="S1225" s="36">
        <f>_xlfn.XLOOKUP(A:A,'Hospital details'!A:A,'Hospital details'!H:H)</f>
        <v>51</v>
      </c>
      <c r="T1225" s="8"/>
    </row>
    <row r="1226" spans="1:20" ht="18" x14ac:dyDescent="0.35">
      <c r="A1226" s="37" t="s">
        <v>1230</v>
      </c>
      <c r="B1226" s="31" t="str" cm="1">
        <f t="array" ref="B1226">_xlfn.XLOOKUP(_xlfn.SINGLE(A:A),'Customer Name'!A:A,Table14_3[[#All],[Title]])</f>
        <v>Mr</v>
      </c>
      <c r="C1226" s="32" t="str" cm="1">
        <f t="array" ref="C1226">_xlfn.XLOOKUP(_xlfn.SINGLE(A:A),'Customer Name'!A:A,Table14_3[[#All],[First Name]])</f>
        <v>Katharina</v>
      </c>
      <c r="D1226" s="32" t="str" cm="1">
        <f t="array" ref="D1226">_xlfn.XLOOKUP(_xlfn.SINGLE(A:A),'Customer Name'!A:A,Table14_3[[#All],[Last Name]])</f>
        <v>Wang</v>
      </c>
      <c r="E1226" s="32">
        <f>_xlfn.XLOOKUP(A:A,'Medical Examination'!A:A,'Medical Examination'!B:B)</f>
        <v>23.9</v>
      </c>
      <c r="F1226" s="32">
        <f>_xlfn.XLOOKUP(A:A,'Medical Examination'!A:A,'Medical Examination'!C:C)</f>
        <v>7.67</v>
      </c>
      <c r="G1226" s="33" t="str">
        <f>_xlfn.XLOOKUP(A:A,'Medical Examination'!A:A,'Medical Examination'!D:D)</f>
        <v>yes</v>
      </c>
      <c r="H1226" s="33" t="str">
        <f>_xlfn.XLOOKUP(A:A,'Medical Examination'!A:A,'Medical Examination'!E:E)</f>
        <v>No</v>
      </c>
      <c r="I1226" s="33" t="str">
        <f>_xlfn.XLOOKUP(A:A,'Medical Examination'!A:A,'Medical Examination'!F:F)</f>
        <v>No</v>
      </c>
      <c r="J1226" s="33">
        <f>_xlfn.XLOOKUP(A:A,'Medical Examination'!A:A,'Medical Examination'!G:G)</f>
        <v>2</v>
      </c>
      <c r="K1226" s="33" t="str">
        <f>_xlfn.XLOOKUP(A:A,'Medical Examination'!A:A,'Medical Examination'!H:H)</f>
        <v>No</v>
      </c>
      <c r="L1226" s="32" t="str">
        <f>_xlfn.XLOOKUP(A:A,'Medical Examination'!A:A,'Medical Examination'!I:I)</f>
        <v>Normal Weight</v>
      </c>
      <c r="M1226" s="31" t="str">
        <f>_xlfn.XLOOKUP(A:A,'Medical Examination'!A:A,'Medical Examination'!J:J)</f>
        <v>Diabetic</v>
      </c>
      <c r="N1226" s="34">
        <f>_xlfn.XLOOKUP(Healthcare!A:A,Table4_2[Customer ID],Table4_2[Date of Birth])</f>
        <v>25865</v>
      </c>
      <c r="O1226" s="35">
        <f>_xlfn.XLOOKUP(A:A,Table4_2[Customer ID],Table4_2[Charges])</f>
        <v>9171.75</v>
      </c>
      <c r="P1226" s="33" t="str">
        <f>_xlfn.XLOOKUP(A:A,Table4_2[Customer ID],Table4_2[Hospital tier])</f>
        <v>tier - 2</v>
      </c>
      <c r="Q1226" s="33" t="str">
        <f>_xlfn.XLOOKUP(A:A,'Hospital details'!A:A,'Hospital details'!F:F)</f>
        <v>tier - 2</v>
      </c>
      <c r="R1226" s="33" t="str">
        <f>_xlfn.XLOOKUP(Healthcare!A:A,'Hospital details'!A:A,'Hospital details'!G:G)</f>
        <v>R1012</v>
      </c>
      <c r="S1226" s="36">
        <f>_xlfn.XLOOKUP(A:A,'Hospital details'!A:A,'Hospital details'!H:H)</f>
        <v>52</v>
      </c>
      <c r="T1226" s="8"/>
    </row>
    <row r="1227" spans="1:20" ht="18" x14ac:dyDescent="0.35">
      <c r="A1227" s="37" t="s">
        <v>1231</v>
      </c>
      <c r="B1227" s="31" t="str" cm="1">
        <f t="array" ref="B1227">_xlfn.XLOOKUP(_xlfn.SINGLE(A:A),'Customer Name'!A:A,Table14_3[[#All],[Title]])</f>
        <v>Mr</v>
      </c>
      <c r="C1227" s="32" t="str" cm="1">
        <f t="array" ref="C1227">_xlfn.XLOOKUP(_xlfn.SINGLE(A:A),'Customer Name'!A:A,Table14_3[[#All],[First Name]])</f>
        <v>Carl</v>
      </c>
      <c r="D1227" s="32" t="str" cm="1">
        <f t="array" ref="D1227">_xlfn.XLOOKUP(_xlfn.SINGLE(A:A),'Customer Name'!A:A,Table14_3[[#All],[Last Name]])</f>
        <v>Desruisseaux</v>
      </c>
      <c r="E1227" s="32">
        <f>_xlfn.XLOOKUP(A:A,'Medical Examination'!A:A,'Medical Examination'!B:B)</f>
        <v>34.15</v>
      </c>
      <c r="F1227" s="32">
        <f>_xlfn.XLOOKUP(A:A,'Medical Examination'!A:A,'Medical Examination'!C:C)</f>
        <v>6.15</v>
      </c>
      <c r="G1227" s="33" t="str">
        <f>_xlfn.XLOOKUP(A:A,'Medical Examination'!A:A,'Medical Examination'!D:D)</f>
        <v>No</v>
      </c>
      <c r="H1227" s="33" t="str">
        <f>_xlfn.XLOOKUP(A:A,'Medical Examination'!A:A,'Medical Examination'!E:E)</f>
        <v>No</v>
      </c>
      <c r="I1227" s="33" t="str">
        <f>_xlfn.XLOOKUP(A:A,'Medical Examination'!A:A,'Medical Examination'!F:F)</f>
        <v>No</v>
      </c>
      <c r="J1227" s="33">
        <f>_xlfn.XLOOKUP(A:A,'Medical Examination'!A:A,'Medical Examination'!G:G)</f>
        <v>0</v>
      </c>
      <c r="K1227" s="33" t="str">
        <f>_xlfn.XLOOKUP(A:A,'Medical Examination'!A:A,'Medical Examination'!H:H)</f>
        <v>No</v>
      </c>
      <c r="L1227" s="32" t="str">
        <f>_xlfn.XLOOKUP(A:A,'Medical Examination'!A:A,'Medical Examination'!I:I)</f>
        <v>Obesity</v>
      </c>
      <c r="M1227" s="31" t="str">
        <f>_xlfn.XLOOKUP(A:A,'Medical Examination'!A:A,'Medical Examination'!J:J)</f>
        <v>Prediabetic</v>
      </c>
      <c r="N1227" s="34">
        <f>_xlfn.XLOOKUP(Healthcare!A:A,Table4_2[Customer ID],Table4_2[Date of Birth])</f>
        <v>33108</v>
      </c>
      <c r="O1227" s="35">
        <f>_xlfn.XLOOKUP(A:A,Table4_2[Customer ID],Table4_2[Charges])</f>
        <v>9159.51</v>
      </c>
      <c r="P1227" s="33" t="str">
        <f>_xlfn.XLOOKUP(A:A,Table4_2[Customer ID],Table4_2[Hospital tier])</f>
        <v>tier - 2</v>
      </c>
      <c r="Q1227" s="33" t="str">
        <f>_xlfn.XLOOKUP(A:A,'Hospital details'!A:A,'Hospital details'!F:F)</f>
        <v>tier - 2</v>
      </c>
      <c r="R1227" s="33" t="str">
        <f>_xlfn.XLOOKUP(Healthcare!A:A,'Hospital details'!A:A,'Hospital details'!G:G)</f>
        <v>R1021</v>
      </c>
      <c r="S1227" s="36">
        <f>_xlfn.XLOOKUP(A:A,'Hospital details'!A:A,'Hospital details'!H:H)</f>
        <v>32</v>
      </c>
      <c r="T1227" s="8"/>
    </row>
    <row r="1228" spans="1:20" ht="18" x14ac:dyDescent="0.35">
      <c r="A1228" s="37" t="s">
        <v>1232</v>
      </c>
      <c r="B1228" s="31" t="str" cm="1">
        <f t="array" ref="B1228">_xlfn.XLOOKUP(_xlfn.SINGLE(A:A),'Customer Name'!A:A,Table14_3[[#All],[Title]])</f>
        <v>Ms</v>
      </c>
      <c r="C1228" s="32" t="str" cm="1">
        <f t="array" ref="C1228">_xlfn.XLOOKUP(_xlfn.SINGLE(A:A),'Customer Name'!A:A,Table14_3[[#All],[First Name]])</f>
        <v>Kelsey J</v>
      </c>
      <c r="D1228" s="32" t="str" cm="1">
        <f t="array" ref="D1228">_xlfn.XLOOKUP(_xlfn.SINGLE(A:A),'Customer Name'!A:A,Table14_3[[#All],[Last Name]])</f>
        <v>Ripp</v>
      </c>
      <c r="E1228" s="32">
        <f>_xlfn.XLOOKUP(A:A,'Medical Examination'!A:A,'Medical Examination'!B:B)</f>
        <v>28.71</v>
      </c>
      <c r="F1228" s="32">
        <f>_xlfn.XLOOKUP(A:A,'Medical Examination'!A:A,'Medical Examination'!C:C)</f>
        <v>5.71</v>
      </c>
      <c r="G1228" s="33" t="str">
        <f>_xlfn.XLOOKUP(A:A,'Medical Examination'!A:A,'Medical Examination'!D:D)</f>
        <v>No</v>
      </c>
      <c r="H1228" s="33" t="str">
        <f>_xlfn.XLOOKUP(A:A,'Medical Examination'!A:A,'Medical Examination'!E:E)</f>
        <v>No</v>
      </c>
      <c r="I1228" s="33" t="str">
        <f>_xlfn.XLOOKUP(A:A,'Medical Examination'!A:A,'Medical Examination'!F:F)</f>
        <v>No</v>
      </c>
      <c r="J1228" s="33">
        <f>_xlfn.XLOOKUP(A:A,'Medical Examination'!A:A,'Medical Examination'!G:G)</f>
        <v>0</v>
      </c>
      <c r="K1228" s="33" t="str">
        <f>_xlfn.XLOOKUP(A:A,'Medical Examination'!A:A,'Medical Examination'!H:H)</f>
        <v>No</v>
      </c>
      <c r="L1228" s="32" t="str">
        <f>_xlfn.XLOOKUP(A:A,'Medical Examination'!A:A,'Medical Examination'!I:I)</f>
        <v>Overweight</v>
      </c>
      <c r="M1228" s="31" t="str">
        <f>_xlfn.XLOOKUP(A:A,'Medical Examination'!A:A,'Medical Examination'!J:J)</f>
        <v>Prediabetic</v>
      </c>
      <c r="N1228" s="34">
        <f>_xlfn.XLOOKUP(Healthcare!A:A,Table4_2[Customer ID],Table4_2[Date of Birth])</f>
        <v>30293</v>
      </c>
      <c r="O1228" s="35">
        <f>_xlfn.XLOOKUP(A:A,Table4_2[Customer ID],Table4_2[Charges])</f>
        <v>9147.5</v>
      </c>
      <c r="P1228" s="33" t="str">
        <f>_xlfn.XLOOKUP(A:A,Table4_2[Customer ID],Table4_2[Hospital tier])</f>
        <v>tier - 2</v>
      </c>
      <c r="Q1228" s="33" t="str">
        <f>_xlfn.XLOOKUP(A:A,'Hospital details'!A:A,'Hospital details'!F:F)</f>
        <v>tier - 1</v>
      </c>
      <c r="R1228" s="33" t="str">
        <f>_xlfn.XLOOKUP(Healthcare!A:A,'Hospital details'!A:A,'Hospital details'!G:G)</f>
        <v>R1012</v>
      </c>
      <c r="S1228" s="36">
        <f>_xlfn.XLOOKUP(A:A,'Hospital details'!A:A,'Hospital details'!H:H)</f>
        <v>40</v>
      </c>
      <c r="T1228" s="8"/>
    </row>
    <row r="1229" spans="1:20" ht="18" x14ac:dyDescent="0.35">
      <c r="A1229" s="37" t="s">
        <v>1233</v>
      </c>
      <c r="B1229" s="31" t="str" cm="1">
        <f t="array" ref="B1229">_xlfn.XLOOKUP(_xlfn.SINGLE(A:A),'Customer Name'!A:A,Table14_3[[#All],[Title]])</f>
        <v>Mr</v>
      </c>
      <c r="C1229" s="32" t="str" cm="1">
        <f t="array" ref="C1229">_xlfn.XLOOKUP(_xlfn.SINGLE(A:A),'Customer Name'!A:A,Table14_3[[#All],[First Name]])</f>
        <v>Stephen A</v>
      </c>
      <c r="D1229" s="32" t="str" cm="1">
        <f t="array" ref="D1229">_xlfn.XLOOKUP(_xlfn.SINGLE(A:A),'Customer Name'!A:A,Table14_3[[#All],[Last Name]])</f>
        <v>Harris</v>
      </c>
      <c r="E1229" s="32">
        <f>_xlfn.XLOOKUP(A:A,'Medical Examination'!A:A,'Medical Examination'!B:B)</f>
        <v>36.700000000000003</v>
      </c>
      <c r="F1229" s="32">
        <f>_xlfn.XLOOKUP(A:A,'Medical Examination'!A:A,'Medical Examination'!C:C)</f>
        <v>8.6999999999999993</v>
      </c>
      <c r="G1229" s="33" t="str">
        <f>_xlfn.XLOOKUP(A:A,'Medical Examination'!A:A,'Medical Examination'!D:D)</f>
        <v>yes</v>
      </c>
      <c r="H1229" s="33" t="str">
        <f>_xlfn.XLOOKUP(A:A,'Medical Examination'!A:A,'Medical Examination'!E:E)</f>
        <v>No</v>
      </c>
      <c r="I1229" s="33" t="str">
        <f>_xlfn.XLOOKUP(A:A,'Medical Examination'!A:A,'Medical Examination'!F:F)</f>
        <v>No</v>
      </c>
      <c r="J1229" s="33">
        <f>_xlfn.XLOOKUP(A:A,'Medical Examination'!A:A,'Medical Examination'!G:G)</f>
        <v>2</v>
      </c>
      <c r="K1229" s="33" t="str">
        <f>_xlfn.XLOOKUP(A:A,'Medical Examination'!A:A,'Medical Examination'!H:H)</f>
        <v>No</v>
      </c>
      <c r="L1229" s="32" t="str">
        <f>_xlfn.XLOOKUP(A:A,'Medical Examination'!A:A,'Medical Examination'!I:I)</f>
        <v>Obesity</v>
      </c>
      <c r="M1229" s="31" t="str">
        <f>_xlfn.XLOOKUP(A:A,'Medical Examination'!A:A,'Medical Examination'!J:J)</f>
        <v>Diabetic</v>
      </c>
      <c r="N1229" s="34">
        <f>_xlfn.XLOOKUP(Healthcare!A:A,Table4_2[Customer ID],Table4_2[Date of Birth])</f>
        <v>25859</v>
      </c>
      <c r="O1229" s="35">
        <f>_xlfn.XLOOKUP(A:A,Table4_2[Customer ID],Table4_2[Charges])</f>
        <v>9144.57</v>
      </c>
      <c r="P1229" s="33" t="str">
        <f>_xlfn.XLOOKUP(A:A,Table4_2[Customer ID],Table4_2[Hospital tier])</f>
        <v>tier - 3</v>
      </c>
      <c r="Q1229" s="33" t="str">
        <f>_xlfn.XLOOKUP(A:A,'Hospital details'!A:A,'Hospital details'!F:F)</f>
        <v>tier - 2</v>
      </c>
      <c r="R1229" s="33" t="str">
        <f>_xlfn.XLOOKUP(Healthcare!A:A,'Hospital details'!A:A,'Hospital details'!G:G)</f>
        <v>R1011</v>
      </c>
      <c r="S1229" s="36">
        <f>_xlfn.XLOOKUP(A:A,'Hospital details'!A:A,'Hospital details'!H:H)</f>
        <v>52</v>
      </c>
      <c r="T1229" s="8"/>
    </row>
    <row r="1230" spans="1:20" ht="18" x14ac:dyDescent="0.35">
      <c r="A1230" s="37" t="s">
        <v>1234</v>
      </c>
      <c r="B1230" s="31" t="str" cm="1">
        <f t="array" ref="B1230">_xlfn.XLOOKUP(_xlfn.SINGLE(A:A),'Customer Name'!A:A,Table14_3[[#All],[Title]])</f>
        <v>Mr</v>
      </c>
      <c r="C1230" s="32" t="str" cm="1">
        <f t="array" ref="C1230">_xlfn.XLOOKUP(_xlfn.SINGLE(A:A),'Customer Name'!A:A,Table14_3[[#All],[First Name]])</f>
        <v>Dan</v>
      </c>
      <c r="D1230" s="32" t="str" cm="1">
        <f t="array" ref="D1230">_xlfn.XLOOKUP(_xlfn.SINGLE(A:A),'Customer Name'!A:A,Table14_3[[#All],[Last Name]])</f>
        <v>Shafer</v>
      </c>
      <c r="E1230" s="32">
        <f>_xlfn.XLOOKUP(A:A,'Medical Examination'!A:A,'Medical Examination'!B:B)</f>
        <v>34.1</v>
      </c>
      <c r="F1230" s="32">
        <f>_xlfn.XLOOKUP(A:A,'Medical Examination'!A:A,'Medical Examination'!C:C)</f>
        <v>9.0399999999999991</v>
      </c>
      <c r="G1230" s="33" t="str">
        <f>_xlfn.XLOOKUP(A:A,'Medical Examination'!A:A,'Medical Examination'!D:D)</f>
        <v>yes</v>
      </c>
      <c r="H1230" s="33" t="str">
        <f>_xlfn.XLOOKUP(A:A,'Medical Examination'!A:A,'Medical Examination'!E:E)</f>
        <v>No</v>
      </c>
      <c r="I1230" s="33" t="str">
        <f>_xlfn.XLOOKUP(A:A,'Medical Examination'!A:A,'Medical Examination'!F:F)</f>
        <v>No</v>
      </c>
      <c r="J1230" s="33">
        <f>_xlfn.XLOOKUP(A:A,'Medical Examination'!A:A,'Medical Examination'!G:G)</f>
        <v>2</v>
      </c>
      <c r="K1230" s="33" t="str">
        <f>_xlfn.XLOOKUP(A:A,'Medical Examination'!A:A,'Medical Examination'!H:H)</f>
        <v>No</v>
      </c>
      <c r="L1230" s="32" t="str">
        <f>_xlfn.XLOOKUP(A:A,'Medical Examination'!A:A,'Medical Examination'!I:I)</f>
        <v>Obesity</v>
      </c>
      <c r="M1230" s="31" t="str">
        <f>_xlfn.XLOOKUP(A:A,'Medical Examination'!A:A,'Medical Examination'!J:J)</f>
        <v>Diabetic</v>
      </c>
      <c r="N1230" s="34">
        <f>_xlfn.XLOOKUP(Healthcare!A:A,Table4_2[Customer ID],Table4_2[Date of Birth])</f>
        <v>25792</v>
      </c>
      <c r="O1230" s="35">
        <f>_xlfn.XLOOKUP(A:A,Table4_2[Customer ID],Table4_2[Charges])</f>
        <v>9140.9500000000007</v>
      </c>
      <c r="P1230" s="33" t="str">
        <f>_xlfn.XLOOKUP(A:A,Table4_2[Customer ID],Table4_2[Hospital tier])</f>
        <v>tier - 3</v>
      </c>
      <c r="Q1230" s="33" t="str">
        <f>_xlfn.XLOOKUP(A:A,'Hospital details'!A:A,'Hospital details'!F:F)</f>
        <v>tier - 3</v>
      </c>
      <c r="R1230" s="33" t="str">
        <f>_xlfn.XLOOKUP(Healthcare!A:A,'Hospital details'!A:A,'Hospital details'!G:G)</f>
        <v>R1013</v>
      </c>
      <c r="S1230" s="36">
        <f>_xlfn.XLOOKUP(A:A,'Hospital details'!A:A,'Hospital details'!H:H)</f>
        <v>52</v>
      </c>
      <c r="T1230" s="8"/>
    </row>
    <row r="1231" spans="1:20" ht="18" x14ac:dyDescent="0.35">
      <c r="A1231" s="37" t="s">
        <v>1235</v>
      </c>
      <c r="B1231" s="31" t="str" cm="1">
        <f t="array" ref="B1231">_xlfn.XLOOKUP(_xlfn.SINGLE(A:A),'Customer Name'!A:A,Table14_3[[#All],[Title]])</f>
        <v>Ms</v>
      </c>
      <c r="C1231" s="32" t="str" cm="1">
        <f t="array" ref="C1231">_xlfn.XLOOKUP(_xlfn.SINGLE(A:A),'Customer Name'!A:A,Table14_3[[#All],[First Name]])</f>
        <v>Katie C</v>
      </c>
      <c r="D1231" s="32" t="str" cm="1">
        <f t="array" ref="D1231">_xlfn.XLOOKUP(_xlfn.SINGLE(A:A),'Customer Name'!A:A,Table14_3[[#All],[Last Name]])</f>
        <v>Hemesath</v>
      </c>
      <c r="E1231" s="32">
        <f>_xlfn.XLOOKUP(A:A,'Medical Examination'!A:A,'Medical Examination'!B:B)</f>
        <v>25.7</v>
      </c>
      <c r="F1231" s="32">
        <f>_xlfn.XLOOKUP(A:A,'Medical Examination'!A:A,'Medical Examination'!C:C)</f>
        <v>5.61</v>
      </c>
      <c r="G1231" s="33" t="str">
        <f>_xlfn.XLOOKUP(A:A,'Medical Examination'!A:A,'Medical Examination'!D:D)</f>
        <v>No</v>
      </c>
      <c r="H1231" s="33" t="str">
        <f>_xlfn.XLOOKUP(A:A,'Medical Examination'!A:A,'Medical Examination'!E:E)</f>
        <v>No</v>
      </c>
      <c r="I1231" s="33" t="str">
        <f>_xlfn.XLOOKUP(A:A,'Medical Examination'!A:A,'Medical Examination'!F:F)</f>
        <v>No</v>
      </c>
      <c r="J1231" s="33">
        <f>_xlfn.XLOOKUP(A:A,'Medical Examination'!A:A,'Medical Examination'!G:G)</f>
        <v>0</v>
      </c>
      <c r="K1231" s="33" t="str">
        <f>_xlfn.XLOOKUP(A:A,'Medical Examination'!A:A,'Medical Examination'!H:H)</f>
        <v>No</v>
      </c>
      <c r="L1231" s="32" t="str">
        <f>_xlfn.XLOOKUP(A:A,'Medical Examination'!A:A,'Medical Examination'!I:I)</f>
        <v>Overweight</v>
      </c>
      <c r="M1231" s="31" t="str">
        <f>_xlfn.XLOOKUP(A:A,'Medical Examination'!A:A,'Medical Examination'!J:J)</f>
        <v>Normal</v>
      </c>
      <c r="N1231" s="34">
        <f>_xlfn.XLOOKUP(Healthcare!A:A,Table4_2[Customer ID],Table4_2[Date of Birth])</f>
        <v>28461</v>
      </c>
      <c r="O1231" s="35">
        <f>_xlfn.XLOOKUP(A:A,Table4_2[Customer ID],Table4_2[Charges])</f>
        <v>9101.7999999999993</v>
      </c>
      <c r="P1231" s="33" t="str">
        <f>_xlfn.XLOOKUP(A:A,Table4_2[Customer ID],Table4_2[Hospital tier])</f>
        <v>tier - 2</v>
      </c>
      <c r="Q1231" s="33" t="str">
        <f>_xlfn.XLOOKUP(A:A,'Hospital details'!A:A,'Hospital details'!F:F)</f>
        <v>tier - 1</v>
      </c>
      <c r="R1231" s="33" t="str">
        <f>_xlfn.XLOOKUP(Healthcare!A:A,'Hospital details'!A:A,'Hospital details'!G:G)</f>
        <v>R1011</v>
      </c>
      <c r="S1231" s="36">
        <f>_xlfn.XLOOKUP(A:A,'Hospital details'!A:A,'Hospital details'!H:H)</f>
        <v>45</v>
      </c>
      <c r="T1231" s="8"/>
    </row>
    <row r="1232" spans="1:20" ht="18" x14ac:dyDescent="0.35">
      <c r="A1232" s="37" t="s">
        <v>1236</v>
      </c>
      <c r="B1232" s="31" t="str" cm="1">
        <f t="array" ref="B1232">_xlfn.XLOOKUP(_xlfn.SINGLE(A:A),'Customer Name'!A:A,Table14_3[[#All],[Title]])</f>
        <v>Ms</v>
      </c>
      <c r="C1232" s="32" t="str" cm="1">
        <f t="array" ref="C1232">_xlfn.XLOOKUP(_xlfn.SINGLE(A:A),'Customer Name'!A:A,Table14_3[[#All],[First Name]])</f>
        <v>Melissa K</v>
      </c>
      <c r="D1232" s="32" t="str" cm="1">
        <f t="array" ref="D1232">_xlfn.XLOOKUP(_xlfn.SINGLE(A:A),'Customer Name'!A:A,Table14_3[[#All],[Last Name]])</f>
        <v>Vinci</v>
      </c>
      <c r="E1232" s="32">
        <f>_xlfn.XLOOKUP(A:A,'Medical Examination'!A:A,'Medical Examination'!B:B)</f>
        <v>21.68</v>
      </c>
      <c r="F1232" s="32">
        <f>_xlfn.XLOOKUP(A:A,'Medical Examination'!A:A,'Medical Examination'!C:C)</f>
        <v>8.1199999999999992</v>
      </c>
      <c r="G1232" s="33" t="str">
        <f>_xlfn.XLOOKUP(A:A,'Medical Examination'!A:A,'Medical Examination'!D:D)</f>
        <v>No</v>
      </c>
      <c r="H1232" s="33" t="str">
        <f>_xlfn.XLOOKUP(A:A,'Medical Examination'!A:A,'Medical Examination'!E:E)</f>
        <v>No</v>
      </c>
      <c r="I1232" s="33" t="str">
        <f>_xlfn.XLOOKUP(A:A,'Medical Examination'!A:A,'Medical Examination'!F:F)</f>
        <v>No</v>
      </c>
      <c r="J1232" s="33">
        <f>_xlfn.XLOOKUP(A:A,'Medical Examination'!A:A,'Medical Examination'!G:G)</f>
        <v>0</v>
      </c>
      <c r="K1232" s="33" t="str">
        <f>_xlfn.XLOOKUP(A:A,'Medical Examination'!A:A,'Medical Examination'!H:H)</f>
        <v>No</v>
      </c>
      <c r="L1232" s="32" t="str">
        <f>_xlfn.XLOOKUP(A:A,'Medical Examination'!A:A,'Medical Examination'!I:I)</f>
        <v>Normal Weight</v>
      </c>
      <c r="M1232" s="31" t="str">
        <f>_xlfn.XLOOKUP(A:A,'Medical Examination'!A:A,'Medical Examination'!J:J)</f>
        <v>Diabetic</v>
      </c>
      <c r="N1232" s="34">
        <f>_xlfn.XLOOKUP(Healthcare!A:A,Table4_2[Customer ID],Table4_2[Date of Birth])</f>
        <v>24055</v>
      </c>
      <c r="O1232" s="35">
        <f>_xlfn.XLOOKUP(A:A,Table4_2[Customer ID],Table4_2[Charges])</f>
        <v>9095.94</v>
      </c>
      <c r="P1232" s="33" t="str">
        <f>_xlfn.XLOOKUP(A:A,Table4_2[Customer ID],Table4_2[Hospital tier])</f>
        <v>tier - 3</v>
      </c>
      <c r="Q1232" s="33" t="str">
        <f>_xlfn.XLOOKUP(A:A,'Hospital details'!A:A,'Hospital details'!F:F)</f>
        <v>tier - 1</v>
      </c>
      <c r="R1232" s="33" t="str">
        <f>_xlfn.XLOOKUP(Healthcare!A:A,'Hospital details'!A:A,'Hospital details'!G:G)</f>
        <v>R1011</v>
      </c>
      <c r="S1232" s="36">
        <f>_xlfn.XLOOKUP(A:A,'Hospital details'!A:A,'Hospital details'!H:H)</f>
        <v>57</v>
      </c>
      <c r="T1232" s="8"/>
    </row>
    <row r="1233" spans="1:20" ht="18" x14ac:dyDescent="0.35">
      <c r="A1233" s="37" t="s">
        <v>1237</v>
      </c>
      <c r="B1233" s="31" t="str" cm="1">
        <f t="array" ref="B1233">_xlfn.XLOOKUP(_xlfn.SINGLE(A:A),'Customer Name'!A:A,Table14_3[[#All],[Title]])</f>
        <v>Mr</v>
      </c>
      <c r="C1233" s="32" t="str" cm="1">
        <f t="array" ref="C1233">_xlfn.XLOOKUP(_xlfn.SINGLE(A:A),'Customer Name'!A:A,Table14_3[[#All],[First Name]])</f>
        <v>Kara H</v>
      </c>
      <c r="D1233" s="32" t="str" cm="1">
        <f t="array" ref="D1233">_xlfn.XLOOKUP(_xlfn.SINGLE(A:A),'Customer Name'!A:A,Table14_3[[#All],[Last Name]])</f>
        <v>Diamond-Husmann</v>
      </c>
      <c r="E1233" s="32">
        <f>_xlfn.XLOOKUP(A:A,'Medical Examination'!A:A,'Medical Examination'!B:B)</f>
        <v>25.175000000000001</v>
      </c>
      <c r="F1233" s="32">
        <f>_xlfn.XLOOKUP(A:A,'Medical Examination'!A:A,'Medical Examination'!C:C)</f>
        <v>4.74</v>
      </c>
      <c r="G1233" s="33" t="str">
        <f>_xlfn.XLOOKUP(A:A,'Medical Examination'!A:A,'Medical Examination'!D:D)</f>
        <v>No</v>
      </c>
      <c r="H1233" s="33" t="str">
        <f>_xlfn.XLOOKUP(A:A,'Medical Examination'!A:A,'Medical Examination'!E:E)</f>
        <v>No</v>
      </c>
      <c r="I1233" s="33" t="str">
        <f>_xlfn.XLOOKUP(A:A,'Medical Examination'!A:A,'Medical Examination'!F:F)</f>
        <v>No</v>
      </c>
      <c r="J1233" s="33">
        <f>_xlfn.XLOOKUP(A:A,'Medical Examination'!A:A,'Medical Examination'!G:G)</f>
        <v>0</v>
      </c>
      <c r="K1233" s="33" t="str">
        <f>_xlfn.XLOOKUP(A:A,'Medical Examination'!A:A,'Medical Examination'!H:H)</f>
        <v>No</v>
      </c>
      <c r="L1233" s="32" t="str">
        <f>_xlfn.XLOOKUP(A:A,'Medical Examination'!A:A,'Medical Examination'!I:I)</f>
        <v>Overweight</v>
      </c>
      <c r="M1233" s="31" t="str">
        <f>_xlfn.XLOOKUP(A:A,'Medical Examination'!A:A,'Medical Examination'!J:J)</f>
        <v>Normal</v>
      </c>
      <c r="N1233" s="34">
        <f>_xlfn.XLOOKUP(Healthcare!A:A,Table4_2[Customer ID],Table4_2[Date of Birth])</f>
        <v>28433</v>
      </c>
      <c r="O1233" s="35">
        <f>_xlfn.XLOOKUP(A:A,Table4_2[Customer ID],Table4_2[Charges])</f>
        <v>9095.07</v>
      </c>
      <c r="P1233" s="33" t="str">
        <f>_xlfn.XLOOKUP(A:A,Table4_2[Customer ID],Table4_2[Hospital tier])</f>
        <v>tier - 2</v>
      </c>
      <c r="Q1233" s="33" t="str">
        <f>_xlfn.XLOOKUP(A:A,'Hospital details'!A:A,'Hospital details'!F:F)</f>
        <v>tier - 2</v>
      </c>
      <c r="R1233" s="33" t="str">
        <f>_xlfn.XLOOKUP(Healthcare!A:A,'Hospital details'!A:A,'Hospital details'!G:G)</f>
        <v>R1024</v>
      </c>
      <c r="S1233" s="36">
        <f>_xlfn.XLOOKUP(A:A,'Hospital details'!A:A,'Hospital details'!H:H)</f>
        <v>45</v>
      </c>
      <c r="T1233" s="8"/>
    </row>
    <row r="1234" spans="1:20" ht="18" x14ac:dyDescent="0.35">
      <c r="A1234" s="37" t="s">
        <v>1238</v>
      </c>
      <c r="B1234" s="31" t="str" cm="1">
        <f t="array" ref="B1234">_xlfn.XLOOKUP(_xlfn.SINGLE(A:A),'Customer Name'!A:A,Table14_3[[#All],[Title]])</f>
        <v>Mr</v>
      </c>
      <c r="C1234" s="32" t="str" cm="1">
        <f t="array" ref="C1234">_xlfn.XLOOKUP(_xlfn.SINGLE(A:A),'Customer Name'!A:A,Table14_3[[#All],[First Name]])</f>
        <v>Juan Carlos</v>
      </c>
      <c r="D1234" s="32" t="str" cm="1">
        <f t="array" ref="D1234">_xlfn.XLOOKUP(_xlfn.SINGLE(A:A),'Customer Name'!A:A,Table14_3[[#All],[Last Name]])</f>
        <v>Soto</v>
      </c>
      <c r="E1234" s="32">
        <f>_xlfn.XLOOKUP(A:A,'Medical Examination'!A:A,'Medical Examination'!B:B)</f>
        <v>44.77</v>
      </c>
      <c r="F1234" s="32">
        <f>_xlfn.XLOOKUP(A:A,'Medical Examination'!A:A,'Medical Examination'!C:C)</f>
        <v>4.0599999999999996</v>
      </c>
      <c r="G1234" s="33" t="str">
        <f>_xlfn.XLOOKUP(A:A,'Medical Examination'!A:A,'Medical Examination'!D:D)</f>
        <v>No</v>
      </c>
      <c r="H1234" s="33" t="str">
        <f>_xlfn.XLOOKUP(A:A,'Medical Examination'!A:A,'Medical Examination'!E:E)</f>
        <v>No</v>
      </c>
      <c r="I1234" s="33" t="str">
        <f>_xlfn.XLOOKUP(A:A,'Medical Examination'!A:A,'Medical Examination'!F:F)</f>
        <v>No</v>
      </c>
      <c r="J1234" s="33">
        <f>_xlfn.XLOOKUP(A:A,'Medical Examination'!A:A,'Medical Examination'!G:G)</f>
        <v>2</v>
      </c>
      <c r="K1234" s="33" t="str">
        <f>_xlfn.XLOOKUP(A:A,'Medical Examination'!A:A,'Medical Examination'!H:H)</f>
        <v>No</v>
      </c>
      <c r="L1234" s="32" t="str">
        <f>_xlfn.XLOOKUP(A:A,'Medical Examination'!A:A,'Medical Examination'!I:I)</f>
        <v>Obesity</v>
      </c>
      <c r="M1234" s="31" t="str">
        <f>_xlfn.XLOOKUP(A:A,'Medical Examination'!A:A,'Medical Examination'!J:J)</f>
        <v>Normal</v>
      </c>
      <c r="N1234" s="34">
        <f>_xlfn.XLOOKUP(Healthcare!A:A,Table4_2[Customer ID],Table4_2[Date of Birth])</f>
        <v>26635</v>
      </c>
      <c r="O1234" s="35">
        <f>_xlfn.XLOOKUP(A:A,Table4_2[Customer ID],Table4_2[Charges])</f>
        <v>9058.73</v>
      </c>
      <c r="P1234" s="33" t="str">
        <f>_xlfn.XLOOKUP(A:A,Table4_2[Customer ID],Table4_2[Hospital tier])</f>
        <v>tier - 3</v>
      </c>
      <c r="Q1234" s="33" t="str">
        <f>_xlfn.XLOOKUP(A:A,'Hospital details'!A:A,'Hospital details'!F:F)</f>
        <v>tier - 2</v>
      </c>
      <c r="R1234" s="33" t="str">
        <f>_xlfn.XLOOKUP(Healthcare!A:A,'Hospital details'!A:A,'Hospital details'!G:G)</f>
        <v>R1013</v>
      </c>
      <c r="S1234" s="36">
        <f>_xlfn.XLOOKUP(A:A,'Hospital details'!A:A,'Hospital details'!H:H)</f>
        <v>50</v>
      </c>
      <c r="T1234" s="8"/>
    </row>
    <row r="1235" spans="1:20" ht="18" x14ac:dyDescent="0.35">
      <c r="A1235" s="37" t="s">
        <v>1239</v>
      </c>
      <c r="B1235" s="31" t="str" cm="1">
        <f t="array" ref="B1235">_xlfn.XLOOKUP(_xlfn.SINGLE(A:A),'Customer Name'!A:A,Table14_3[[#All],[Title]])</f>
        <v>Ms</v>
      </c>
      <c r="C1235" s="32" t="str" cm="1">
        <f t="array" ref="C1235">_xlfn.XLOOKUP(_xlfn.SINGLE(A:A),'Customer Name'!A:A,Table14_3[[#All],[First Name]])</f>
        <v>John III</v>
      </c>
      <c r="D1235" s="32" t="str" cm="1">
        <f t="array" ref="D1235">_xlfn.XLOOKUP(_xlfn.SINGLE(A:A),'Customer Name'!A:A,Table14_3[[#All],[Last Name]])</f>
        <v>Howard</v>
      </c>
      <c r="E1235" s="32">
        <f>_xlfn.XLOOKUP(A:A,'Medical Examination'!A:A,'Medical Examination'!B:B)</f>
        <v>37.07</v>
      </c>
      <c r="F1235" s="32">
        <f>_xlfn.XLOOKUP(A:A,'Medical Examination'!A:A,'Medical Examination'!C:C)</f>
        <v>5.69</v>
      </c>
      <c r="G1235" s="33" t="str">
        <f>_xlfn.XLOOKUP(A:A,'Medical Examination'!A:A,'Medical Examination'!D:D)</f>
        <v>No</v>
      </c>
      <c r="H1235" s="33" t="str">
        <f>_xlfn.XLOOKUP(A:A,'Medical Examination'!A:A,'Medical Examination'!E:E)</f>
        <v>No</v>
      </c>
      <c r="I1235" s="33" t="str">
        <f>_xlfn.XLOOKUP(A:A,'Medical Examination'!A:A,'Medical Examination'!F:F)</f>
        <v>No</v>
      </c>
      <c r="J1235" s="33">
        <f>_xlfn.XLOOKUP(A:A,'Medical Examination'!A:A,'Medical Examination'!G:G)</f>
        <v>2</v>
      </c>
      <c r="K1235" s="33" t="str">
        <f>_xlfn.XLOOKUP(A:A,'Medical Examination'!A:A,'Medical Examination'!H:H)</f>
        <v>No</v>
      </c>
      <c r="L1235" s="32" t="str">
        <f>_xlfn.XLOOKUP(A:A,'Medical Examination'!A:A,'Medical Examination'!I:I)</f>
        <v>Obesity</v>
      </c>
      <c r="M1235" s="31" t="str">
        <f>_xlfn.XLOOKUP(A:A,'Medical Examination'!A:A,'Medical Examination'!J:J)</f>
        <v>Normal</v>
      </c>
      <c r="N1235" s="34">
        <f>_xlfn.XLOOKUP(Healthcare!A:A,Table4_2[Customer ID],Table4_2[Date of Birth])</f>
        <v>26640</v>
      </c>
      <c r="O1235" s="35">
        <f>_xlfn.XLOOKUP(A:A,Table4_2[Customer ID],Table4_2[Charges])</f>
        <v>9048.0300000000007</v>
      </c>
      <c r="P1235" s="33" t="str">
        <f>_xlfn.XLOOKUP(A:A,Table4_2[Customer ID],Table4_2[Hospital tier])</f>
        <v>tier - 2</v>
      </c>
      <c r="Q1235" s="33" t="str">
        <f>_xlfn.XLOOKUP(A:A,'Hospital details'!A:A,'Hospital details'!F:F)</f>
        <v>tier - 2</v>
      </c>
      <c r="R1235" s="33" t="str">
        <f>_xlfn.XLOOKUP(Healthcare!A:A,'Hospital details'!A:A,'Hospital details'!G:G)</f>
        <v>R1013</v>
      </c>
      <c r="S1235" s="36">
        <f>_xlfn.XLOOKUP(A:A,'Hospital details'!A:A,'Hospital details'!H:H)</f>
        <v>50</v>
      </c>
      <c r="T1235" s="8"/>
    </row>
    <row r="1236" spans="1:20" ht="18" x14ac:dyDescent="0.35">
      <c r="A1236" s="37" t="s">
        <v>1240</v>
      </c>
      <c r="B1236" s="31" t="str" cm="1">
        <f t="array" ref="B1236">_xlfn.XLOOKUP(_xlfn.SINGLE(A:A),'Customer Name'!A:A,Table14_3[[#All],[Title]])</f>
        <v>Mr</v>
      </c>
      <c r="C1236" s="32" t="str" cm="1">
        <f t="array" ref="C1236">_xlfn.XLOOKUP(_xlfn.SINGLE(A:A),'Customer Name'!A:A,Table14_3[[#All],[First Name]])</f>
        <v>Sarah M</v>
      </c>
      <c r="D1236" s="32" t="str" cm="1">
        <f t="array" ref="D1236">_xlfn.XLOOKUP(_xlfn.SINGLE(A:A),'Customer Name'!A:A,Table14_3[[#All],[Last Name]])</f>
        <v>Patrick</v>
      </c>
      <c r="E1236" s="32">
        <f>_xlfn.XLOOKUP(A:A,'Medical Examination'!A:A,'Medical Examination'!B:B)</f>
        <v>39.799999999999997</v>
      </c>
      <c r="F1236" s="32">
        <f>_xlfn.XLOOKUP(A:A,'Medical Examination'!A:A,'Medical Examination'!C:C)</f>
        <v>5.66</v>
      </c>
      <c r="G1236" s="33" t="str">
        <f>_xlfn.XLOOKUP(A:A,'Medical Examination'!A:A,'Medical Examination'!D:D)</f>
        <v>No</v>
      </c>
      <c r="H1236" s="33" t="str">
        <f>_xlfn.XLOOKUP(A:A,'Medical Examination'!A:A,'Medical Examination'!E:E)</f>
        <v>No</v>
      </c>
      <c r="I1236" s="33" t="str">
        <f>_xlfn.XLOOKUP(A:A,'Medical Examination'!A:A,'Medical Examination'!F:F)</f>
        <v>Yes</v>
      </c>
      <c r="J1236" s="33">
        <f>_xlfn.XLOOKUP(A:A,'Medical Examination'!A:A,'Medical Examination'!G:G)</f>
        <v>1</v>
      </c>
      <c r="K1236" s="33" t="str">
        <f>_xlfn.XLOOKUP(A:A,'Medical Examination'!A:A,'Medical Examination'!H:H)</f>
        <v>No</v>
      </c>
      <c r="L1236" s="32" t="str">
        <f>_xlfn.XLOOKUP(A:A,'Medical Examination'!A:A,'Medical Examination'!I:I)</f>
        <v>Obesity</v>
      </c>
      <c r="M1236" s="31" t="str">
        <f>_xlfn.XLOOKUP(A:A,'Medical Examination'!A:A,'Medical Examination'!J:J)</f>
        <v>Normal</v>
      </c>
      <c r="N1236" s="34">
        <f>_xlfn.XLOOKUP(Healthcare!A:A,Table4_2[Customer ID],Table4_2[Date of Birth])</f>
        <v>34304</v>
      </c>
      <c r="O1236" s="35">
        <f>_xlfn.XLOOKUP(A:A,Table4_2[Customer ID],Table4_2[Charges])</f>
        <v>9010.2000000000007</v>
      </c>
      <c r="P1236" s="33" t="str">
        <f>_xlfn.XLOOKUP(A:A,Table4_2[Customer ID],Table4_2[Hospital tier])</f>
        <v>tier - 2</v>
      </c>
      <c r="Q1236" s="33" t="str">
        <f>_xlfn.XLOOKUP(A:A,'Hospital details'!A:A,'Hospital details'!F:F)</f>
        <v>tier - 3</v>
      </c>
      <c r="R1236" s="33" t="str">
        <f>_xlfn.XLOOKUP(Healthcare!A:A,'Hospital details'!A:A,'Hospital details'!G:G)</f>
        <v>R1026</v>
      </c>
      <c r="S1236" s="36">
        <f>_xlfn.XLOOKUP(A:A,'Hospital details'!A:A,'Hospital details'!H:H)</f>
        <v>29</v>
      </c>
      <c r="T1236" s="8"/>
    </row>
    <row r="1237" spans="1:20" ht="18" x14ac:dyDescent="0.35">
      <c r="A1237" s="37" t="s">
        <v>1241</v>
      </c>
      <c r="B1237" s="31" t="str" cm="1">
        <f t="array" ref="B1237">_xlfn.XLOOKUP(_xlfn.SINGLE(A:A),'Customer Name'!A:A,Table14_3[[#All],[Title]])</f>
        <v>Mr</v>
      </c>
      <c r="C1237" s="32" t="str" cm="1">
        <f t="array" ref="C1237">_xlfn.XLOOKUP(_xlfn.SINGLE(A:A),'Customer Name'!A:A,Table14_3[[#All],[First Name]])</f>
        <v>Kristin C</v>
      </c>
      <c r="D1237" s="32" t="str" cm="1">
        <f t="array" ref="D1237">_xlfn.XLOOKUP(_xlfn.SINGLE(A:A),'Customer Name'!A:A,Table14_3[[#All],[Last Name]])</f>
        <v>Dacko</v>
      </c>
      <c r="E1237" s="32">
        <f>_xlfn.XLOOKUP(A:A,'Medical Examination'!A:A,'Medical Examination'!B:B)</f>
        <v>26.36</v>
      </c>
      <c r="F1237" s="32">
        <f>_xlfn.XLOOKUP(A:A,'Medical Examination'!A:A,'Medical Examination'!C:C)</f>
        <v>4.32</v>
      </c>
      <c r="G1237" s="33" t="str">
        <f>_xlfn.XLOOKUP(A:A,'Medical Examination'!A:A,'Medical Examination'!D:D)</f>
        <v>No</v>
      </c>
      <c r="H1237" s="33" t="str">
        <f>_xlfn.XLOOKUP(A:A,'Medical Examination'!A:A,'Medical Examination'!E:E)</f>
        <v>No</v>
      </c>
      <c r="I1237" s="33" t="str">
        <f>_xlfn.XLOOKUP(A:A,'Medical Examination'!A:A,'Medical Examination'!F:F)</f>
        <v>Yes</v>
      </c>
      <c r="J1237" s="33">
        <f>_xlfn.XLOOKUP(A:A,'Medical Examination'!A:A,'Medical Examination'!G:G)</f>
        <v>1</v>
      </c>
      <c r="K1237" s="33" t="str">
        <f>_xlfn.XLOOKUP(A:A,'Medical Examination'!A:A,'Medical Examination'!H:H)</f>
        <v>No</v>
      </c>
      <c r="L1237" s="32" t="str">
        <f>_xlfn.XLOOKUP(A:A,'Medical Examination'!A:A,'Medical Examination'!I:I)</f>
        <v>Overweight</v>
      </c>
      <c r="M1237" s="31" t="str">
        <f>_xlfn.XLOOKUP(A:A,'Medical Examination'!A:A,'Medical Examination'!J:J)</f>
        <v>Normal</v>
      </c>
      <c r="N1237" s="34">
        <f>_xlfn.XLOOKUP(Healthcare!A:A,Table4_2[Customer ID],Table4_2[Date of Birth])</f>
        <v>29205</v>
      </c>
      <c r="O1237" s="35">
        <f>_xlfn.XLOOKUP(A:A,Table4_2[Customer ID],Table4_2[Charges])</f>
        <v>8998.43</v>
      </c>
      <c r="P1237" s="33" t="str">
        <f>_xlfn.XLOOKUP(A:A,Table4_2[Customer ID],Table4_2[Hospital tier])</f>
        <v>tier - 2</v>
      </c>
      <c r="Q1237" s="33" t="str">
        <f>_xlfn.XLOOKUP(A:A,'Hospital details'!A:A,'Hospital details'!F:F)</f>
        <v>tier - 1</v>
      </c>
      <c r="R1237" s="33" t="str">
        <f>_xlfn.XLOOKUP(Healthcare!A:A,'Hospital details'!A:A,'Hospital details'!G:G)</f>
        <v>R1025</v>
      </c>
      <c r="S1237" s="36">
        <f>_xlfn.XLOOKUP(A:A,'Hospital details'!A:A,'Hospital details'!H:H)</f>
        <v>43</v>
      </c>
      <c r="T1237" s="8"/>
    </row>
    <row r="1238" spans="1:20" ht="18" x14ac:dyDescent="0.35">
      <c r="A1238" s="37" t="s">
        <v>1242</v>
      </c>
      <c r="B1238" s="31" t="str" cm="1">
        <f t="array" ref="B1238">_xlfn.XLOOKUP(_xlfn.SINGLE(A:A),'Customer Name'!A:A,Table14_3[[#All],[Title]])</f>
        <v>Ms</v>
      </c>
      <c r="C1238" s="32" t="str" cm="1">
        <f t="array" ref="C1238">_xlfn.XLOOKUP(_xlfn.SINGLE(A:A),'Customer Name'!A:A,Table14_3[[#All],[First Name]])</f>
        <v>Casey M</v>
      </c>
      <c r="D1238" s="32" t="str" cm="1">
        <f t="array" ref="D1238">_xlfn.XLOOKUP(_xlfn.SINGLE(A:A),'Customer Name'!A:A,Table14_3[[#All],[Last Name]])</f>
        <v>Glassey</v>
      </c>
      <c r="E1238" s="32">
        <f>_xlfn.XLOOKUP(A:A,'Medical Examination'!A:A,'Medical Examination'!B:B)</f>
        <v>29.925000000000001</v>
      </c>
      <c r="F1238" s="32">
        <f>_xlfn.XLOOKUP(A:A,'Medical Examination'!A:A,'Medical Examination'!C:C)</f>
        <v>8.2899999999999991</v>
      </c>
      <c r="G1238" s="33" t="str">
        <f>_xlfn.XLOOKUP(A:A,'Medical Examination'!A:A,'Medical Examination'!D:D)</f>
        <v>No</v>
      </c>
      <c r="H1238" s="33" t="str">
        <f>_xlfn.XLOOKUP(A:A,'Medical Examination'!A:A,'Medical Examination'!E:E)</f>
        <v>No</v>
      </c>
      <c r="I1238" s="33" t="str">
        <f>_xlfn.XLOOKUP(A:A,'Medical Examination'!A:A,'Medical Examination'!F:F)</f>
        <v>No</v>
      </c>
      <c r="J1238" s="33">
        <f>_xlfn.XLOOKUP(A:A,'Medical Examination'!A:A,'Medical Examination'!G:G)</f>
        <v>2</v>
      </c>
      <c r="K1238" s="33" t="str">
        <f>_xlfn.XLOOKUP(A:A,'Medical Examination'!A:A,'Medical Examination'!H:H)</f>
        <v>No</v>
      </c>
      <c r="L1238" s="32" t="str">
        <f>_xlfn.XLOOKUP(A:A,'Medical Examination'!A:A,'Medical Examination'!I:I)</f>
        <v>Overweight</v>
      </c>
      <c r="M1238" s="31" t="str">
        <f>_xlfn.XLOOKUP(A:A,'Medical Examination'!A:A,'Medical Examination'!J:J)</f>
        <v>Diabetic</v>
      </c>
      <c r="N1238" s="34">
        <f>_xlfn.XLOOKUP(Healthcare!A:A,Table4_2[Customer ID],Table4_2[Date of Birth])</f>
        <v>26948</v>
      </c>
      <c r="O1238" s="35">
        <f>_xlfn.XLOOKUP(A:A,Table4_2[Customer ID],Table4_2[Charges])</f>
        <v>8988.16</v>
      </c>
      <c r="P1238" s="33" t="str">
        <f>_xlfn.XLOOKUP(A:A,Table4_2[Customer ID],Table4_2[Hospital tier])</f>
        <v>tier - 2</v>
      </c>
      <c r="Q1238" s="33" t="str">
        <f>_xlfn.XLOOKUP(A:A,'Hospital details'!A:A,'Hospital details'!F:F)</f>
        <v>tier - 1</v>
      </c>
      <c r="R1238" s="33" t="str">
        <f>_xlfn.XLOOKUP(Healthcare!A:A,'Hospital details'!A:A,'Hospital details'!G:G)</f>
        <v>R1012</v>
      </c>
      <c r="S1238" s="36">
        <f>_xlfn.XLOOKUP(A:A,'Hospital details'!A:A,'Hospital details'!H:H)</f>
        <v>49</v>
      </c>
      <c r="T1238" s="8"/>
    </row>
    <row r="1239" spans="1:20" ht="18" x14ac:dyDescent="0.35">
      <c r="A1239" s="37" t="s">
        <v>1243</v>
      </c>
      <c r="B1239" s="31" t="str" cm="1">
        <f t="array" ref="B1239">_xlfn.XLOOKUP(_xlfn.SINGLE(A:A),'Customer Name'!A:A,Table14_3[[#All],[Title]])</f>
        <v>Mr</v>
      </c>
      <c r="C1239" s="32" t="str" cm="1">
        <f t="array" ref="C1239">_xlfn.XLOOKUP(_xlfn.SINGLE(A:A),'Customer Name'!A:A,Table14_3[[#All],[First Name]])</f>
        <v>Samuel</v>
      </c>
      <c r="D1239" s="32" t="str" cm="1">
        <f t="array" ref="D1239">_xlfn.XLOOKUP(_xlfn.SINGLE(A:A),'Customer Name'!A:A,Table14_3[[#All],[Last Name]])</f>
        <v>Frechette</v>
      </c>
      <c r="E1239" s="32">
        <f>_xlfn.XLOOKUP(A:A,'Medical Examination'!A:A,'Medical Examination'!B:B)</f>
        <v>37.29</v>
      </c>
      <c r="F1239" s="32">
        <f>_xlfn.XLOOKUP(A:A,'Medical Examination'!A:A,'Medical Examination'!C:C)</f>
        <v>10.46</v>
      </c>
      <c r="G1239" s="33" t="str">
        <f>_xlfn.XLOOKUP(A:A,'Medical Examination'!A:A,'Medical Examination'!D:D)</f>
        <v>No</v>
      </c>
      <c r="H1239" s="33" t="str">
        <f>_xlfn.XLOOKUP(A:A,'Medical Examination'!A:A,'Medical Examination'!E:E)</f>
        <v>No</v>
      </c>
      <c r="I1239" s="33" t="str">
        <f>_xlfn.XLOOKUP(A:A,'Medical Examination'!A:A,'Medical Examination'!F:F)</f>
        <v>No</v>
      </c>
      <c r="J1239" s="33">
        <f>_xlfn.XLOOKUP(A:A,'Medical Examination'!A:A,'Medical Examination'!G:G)</f>
        <v>0</v>
      </c>
      <c r="K1239" s="33" t="str">
        <f>_xlfn.XLOOKUP(A:A,'Medical Examination'!A:A,'Medical Examination'!H:H)</f>
        <v>No</v>
      </c>
      <c r="L1239" s="32" t="str">
        <f>_xlfn.XLOOKUP(A:A,'Medical Examination'!A:A,'Medical Examination'!I:I)</f>
        <v>Obesity</v>
      </c>
      <c r="M1239" s="31" t="str">
        <f>_xlfn.XLOOKUP(A:A,'Medical Examination'!A:A,'Medical Examination'!J:J)</f>
        <v>Diabetic</v>
      </c>
      <c r="N1239" s="34">
        <f>_xlfn.XLOOKUP(Healthcare!A:A,Table4_2[Customer ID],Table4_2[Date of Birth])</f>
        <v>27231</v>
      </c>
      <c r="O1239" s="35">
        <f>_xlfn.XLOOKUP(A:A,Table4_2[Customer ID],Table4_2[Charges])</f>
        <v>8978.19</v>
      </c>
      <c r="P1239" s="33" t="str">
        <f>_xlfn.XLOOKUP(A:A,Table4_2[Customer ID],Table4_2[Hospital tier])</f>
        <v>tier - 2</v>
      </c>
      <c r="Q1239" s="33" t="str">
        <f>_xlfn.XLOOKUP(A:A,'Hospital details'!A:A,'Hospital details'!F:F)</f>
        <v>tier - 2</v>
      </c>
      <c r="R1239" s="33" t="str">
        <f>_xlfn.XLOOKUP(Healthcare!A:A,'Hospital details'!A:A,'Hospital details'!G:G)</f>
        <v>R1013</v>
      </c>
      <c r="S1239" s="36">
        <f>_xlfn.XLOOKUP(A:A,'Hospital details'!A:A,'Hospital details'!H:H)</f>
        <v>48</v>
      </c>
      <c r="T1239" s="8"/>
    </row>
    <row r="1240" spans="1:20" ht="18" x14ac:dyDescent="0.35">
      <c r="A1240" s="37" t="s">
        <v>1244</v>
      </c>
      <c r="B1240" s="31" t="str" cm="1">
        <f t="array" ref="B1240">_xlfn.XLOOKUP(_xlfn.SINGLE(A:A),'Customer Name'!A:A,Table14_3[[#All],[Title]])</f>
        <v>Mr</v>
      </c>
      <c r="C1240" s="32" t="str" cm="1">
        <f t="array" ref="C1240">_xlfn.XLOOKUP(_xlfn.SINGLE(A:A),'Customer Name'!A:A,Table14_3[[#All],[First Name]])</f>
        <v>Braulio</v>
      </c>
      <c r="D1240" s="32" t="str" cm="1">
        <f t="array" ref="D1240">_xlfn.XLOOKUP(_xlfn.SINGLE(A:A),'Customer Name'!A:A,Table14_3[[#All],[Last Name]])</f>
        <v>Benitez</v>
      </c>
      <c r="E1240" s="32">
        <f>_xlfn.XLOOKUP(A:A,'Medical Examination'!A:A,'Medical Examination'!B:B)</f>
        <v>30.2</v>
      </c>
      <c r="F1240" s="32">
        <f>_xlfn.XLOOKUP(A:A,'Medical Examination'!A:A,'Medical Examination'!C:C)</f>
        <v>11.96</v>
      </c>
      <c r="G1240" s="33" t="str">
        <f>_xlfn.XLOOKUP(A:A,'Medical Examination'!A:A,'Medical Examination'!D:D)</f>
        <v>No</v>
      </c>
      <c r="H1240" s="33" t="str">
        <f>_xlfn.XLOOKUP(A:A,'Medical Examination'!A:A,'Medical Examination'!E:E)</f>
        <v>No</v>
      </c>
      <c r="I1240" s="33" t="str">
        <f>_xlfn.XLOOKUP(A:A,'Medical Examination'!A:A,'Medical Examination'!F:F)</f>
        <v>No</v>
      </c>
      <c r="J1240" s="33">
        <f>_xlfn.XLOOKUP(A:A,'Medical Examination'!A:A,'Medical Examination'!G:G)</f>
        <v>0</v>
      </c>
      <c r="K1240" s="33" t="str">
        <f>_xlfn.XLOOKUP(A:A,'Medical Examination'!A:A,'Medical Examination'!H:H)</f>
        <v>No</v>
      </c>
      <c r="L1240" s="32" t="str">
        <f>_xlfn.XLOOKUP(A:A,'Medical Examination'!A:A,'Medical Examination'!I:I)</f>
        <v>Obesity</v>
      </c>
      <c r="M1240" s="31" t="str">
        <f>_xlfn.XLOOKUP(A:A,'Medical Examination'!A:A,'Medical Examination'!J:J)</f>
        <v>Diabetic</v>
      </c>
      <c r="N1240" s="34">
        <f>_xlfn.XLOOKUP(Healthcare!A:A,Table4_2[Customer ID],Table4_2[Date of Birth])</f>
        <v>27280</v>
      </c>
      <c r="O1240" s="35">
        <f>_xlfn.XLOOKUP(A:A,Table4_2[Customer ID],Table4_2[Charges])</f>
        <v>8968.33</v>
      </c>
      <c r="P1240" s="33" t="str">
        <f>_xlfn.XLOOKUP(A:A,Table4_2[Customer ID],Table4_2[Hospital tier])</f>
        <v>tier - 3</v>
      </c>
      <c r="Q1240" s="33" t="str">
        <f>_xlfn.XLOOKUP(A:A,'Hospital details'!A:A,'Hospital details'!F:F)</f>
        <v>tier - 2</v>
      </c>
      <c r="R1240" s="33" t="str">
        <f>_xlfn.XLOOKUP(Healthcare!A:A,'Hospital details'!A:A,'Hospital details'!G:G)</f>
        <v>R1011</v>
      </c>
      <c r="S1240" s="36">
        <f>_xlfn.XLOOKUP(A:A,'Hospital details'!A:A,'Hospital details'!H:H)</f>
        <v>48</v>
      </c>
      <c r="T1240" s="8"/>
    </row>
    <row r="1241" spans="1:20" ht="18" x14ac:dyDescent="0.35">
      <c r="A1241" s="37" t="s">
        <v>1245</v>
      </c>
      <c r="B1241" s="31" t="str" cm="1">
        <f t="array" ref="B1241">_xlfn.XLOOKUP(_xlfn.SINGLE(A:A),'Customer Name'!A:A,Table14_3[[#All],[Title]])</f>
        <v>Ms</v>
      </c>
      <c r="C1241" s="32" t="str" cm="1">
        <f t="array" ref="C1241">_xlfn.XLOOKUP(_xlfn.SINGLE(A:A),'Customer Name'!A:A,Table14_3[[#All],[First Name]])</f>
        <v>Anne-Marie</v>
      </c>
      <c r="D1241" s="32" t="str" cm="1">
        <f t="array" ref="D1241">_xlfn.XLOOKUP(_xlfn.SINGLE(A:A),'Customer Name'!A:A,Table14_3[[#All],[Last Name]])</f>
        <v>Gauthier</v>
      </c>
      <c r="E1241" s="32">
        <f>_xlfn.XLOOKUP(A:A,'Medical Examination'!A:A,'Medical Examination'!B:B)</f>
        <v>24.225000000000001</v>
      </c>
      <c r="F1241" s="32">
        <f>_xlfn.XLOOKUP(A:A,'Medical Examination'!A:A,'Medical Examination'!C:C)</f>
        <v>4.25</v>
      </c>
      <c r="G1241" s="33" t="str">
        <f>_xlfn.XLOOKUP(A:A,'Medical Examination'!A:A,'Medical Examination'!D:D)</f>
        <v>yes</v>
      </c>
      <c r="H1241" s="33" t="str">
        <f>_xlfn.XLOOKUP(A:A,'Medical Examination'!A:A,'Medical Examination'!E:E)</f>
        <v>No</v>
      </c>
      <c r="I1241" s="33" t="str">
        <f>_xlfn.XLOOKUP(A:A,'Medical Examination'!A:A,'Medical Examination'!F:F)</f>
        <v>Yes</v>
      </c>
      <c r="J1241" s="33">
        <f>_xlfn.XLOOKUP(A:A,'Medical Examination'!A:A,'Medical Examination'!G:G)</f>
        <v>1</v>
      </c>
      <c r="K1241" s="33" t="str">
        <f>_xlfn.XLOOKUP(A:A,'Medical Examination'!A:A,'Medical Examination'!H:H)</f>
        <v>No</v>
      </c>
      <c r="L1241" s="32" t="str">
        <f>_xlfn.XLOOKUP(A:A,'Medical Examination'!A:A,'Medical Examination'!I:I)</f>
        <v>Normal Weight</v>
      </c>
      <c r="M1241" s="31" t="str">
        <f>_xlfn.XLOOKUP(A:A,'Medical Examination'!A:A,'Medical Examination'!J:J)</f>
        <v>Normal</v>
      </c>
      <c r="N1241" s="34">
        <f>_xlfn.XLOOKUP(Healthcare!A:A,Table4_2[Customer ID],Table4_2[Date of Birth])</f>
        <v>30512</v>
      </c>
      <c r="O1241" s="35">
        <f>_xlfn.XLOOKUP(A:A,Table4_2[Customer ID],Table4_2[Charges])</f>
        <v>8965.7999999999993</v>
      </c>
      <c r="P1241" s="33" t="str">
        <f>_xlfn.XLOOKUP(A:A,Table4_2[Customer ID],Table4_2[Hospital tier])</f>
        <v>tier - 2</v>
      </c>
      <c r="Q1241" s="33" t="str">
        <f>_xlfn.XLOOKUP(A:A,'Hospital details'!A:A,'Hospital details'!F:F)</f>
        <v>tier - 3</v>
      </c>
      <c r="R1241" s="33" t="str">
        <f>_xlfn.XLOOKUP(Healthcare!A:A,'Hospital details'!A:A,'Hospital details'!G:G)</f>
        <v>R1012</v>
      </c>
      <c r="S1241" s="36">
        <f>_xlfn.XLOOKUP(A:A,'Hospital details'!A:A,'Hospital details'!H:H)</f>
        <v>39</v>
      </c>
      <c r="T1241" s="8"/>
    </row>
    <row r="1242" spans="1:20" ht="18" x14ac:dyDescent="0.35">
      <c r="A1242" s="37" t="s">
        <v>1246</v>
      </c>
      <c r="B1242" s="31" t="str" cm="1">
        <f t="array" ref="B1242">_xlfn.XLOOKUP(_xlfn.SINGLE(A:A),'Customer Name'!A:A,Table14_3[[#All],[Title]])</f>
        <v>Ms</v>
      </c>
      <c r="C1242" s="32" t="str" cm="1">
        <f t="array" ref="C1242">_xlfn.XLOOKUP(_xlfn.SINGLE(A:A),'Customer Name'!A:A,Table14_3[[#All],[First Name]])</f>
        <v>Samuel K</v>
      </c>
      <c r="D1242" s="32" t="str" cm="1">
        <f t="array" ref="D1242">_xlfn.XLOOKUP(_xlfn.SINGLE(A:A),'Customer Name'!A:A,Table14_3[[#All],[Last Name]])</f>
        <v>Fazioli</v>
      </c>
      <c r="E1242" s="32">
        <f>_xlfn.XLOOKUP(A:A,'Medical Examination'!A:A,'Medical Examination'!B:B)</f>
        <v>31.445</v>
      </c>
      <c r="F1242" s="32">
        <f>_xlfn.XLOOKUP(A:A,'Medical Examination'!A:A,'Medical Examination'!C:C)</f>
        <v>8.33</v>
      </c>
      <c r="G1242" s="33" t="str">
        <f>_xlfn.XLOOKUP(A:A,'Medical Examination'!A:A,'Medical Examination'!D:D)</f>
        <v>No</v>
      </c>
      <c r="H1242" s="33" t="str">
        <f>_xlfn.XLOOKUP(A:A,'Medical Examination'!A:A,'Medical Examination'!E:E)</f>
        <v>No</v>
      </c>
      <c r="I1242" s="33" t="str">
        <f>_xlfn.XLOOKUP(A:A,'Medical Examination'!A:A,'Medical Examination'!F:F)</f>
        <v>No</v>
      </c>
      <c r="J1242" s="33">
        <f>_xlfn.XLOOKUP(A:A,'Medical Examination'!A:A,'Medical Examination'!G:G)</f>
        <v>0</v>
      </c>
      <c r="K1242" s="33" t="str">
        <f>_xlfn.XLOOKUP(A:A,'Medical Examination'!A:A,'Medical Examination'!H:H)</f>
        <v>No</v>
      </c>
      <c r="L1242" s="32" t="str">
        <f>_xlfn.XLOOKUP(A:A,'Medical Examination'!A:A,'Medical Examination'!I:I)</f>
        <v>Obesity</v>
      </c>
      <c r="M1242" s="31" t="str">
        <f>_xlfn.XLOOKUP(A:A,'Medical Examination'!A:A,'Medical Examination'!J:J)</f>
        <v>Diabetic</v>
      </c>
      <c r="N1242" s="34">
        <f>_xlfn.XLOOKUP(Healthcare!A:A,Table4_2[Customer ID],Table4_2[Date of Birth])</f>
        <v>27258</v>
      </c>
      <c r="O1242" s="35">
        <f>_xlfn.XLOOKUP(A:A,Table4_2[Customer ID],Table4_2[Charges])</f>
        <v>8964.06</v>
      </c>
      <c r="P1242" s="33" t="str">
        <f>_xlfn.XLOOKUP(A:A,Table4_2[Customer ID],Table4_2[Hospital tier])</f>
        <v>tier - 3</v>
      </c>
      <c r="Q1242" s="33" t="str">
        <f>_xlfn.XLOOKUP(A:A,'Hospital details'!A:A,'Hospital details'!F:F)</f>
        <v>tier - 2</v>
      </c>
      <c r="R1242" s="33" t="str">
        <f>_xlfn.XLOOKUP(Healthcare!A:A,'Hospital details'!A:A,'Hospital details'!G:G)</f>
        <v>R1016</v>
      </c>
      <c r="S1242" s="36">
        <f>_xlfn.XLOOKUP(A:A,'Hospital details'!A:A,'Hospital details'!H:H)</f>
        <v>48</v>
      </c>
      <c r="T1242" s="8"/>
    </row>
    <row r="1243" spans="1:20" ht="18" x14ac:dyDescent="0.35">
      <c r="A1243" s="37" t="s">
        <v>1247</v>
      </c>
      <c r="B1243" s="31" t="str" cm="1">
        <f t="array" ref="B1243">_xlfn.XLOOKUP(_xlfn.SINGLE(A:A),'Customer Name'!A:A,Table14_3[[#All],[Title]])</f>
        <v>Mr</v>
      </c>
      <c r="C1243" s="32" t="str" cm="1">
        <f t="array" ref="C1243">_xlfn.XLOOKUP(_xlfn.SINGLE(A:A),'Customer Name'!A:A,Table14_3[[#All],[First Name]])</f>
        <v>Yuki</v>
      </c>
      <c r="D1243" s="32" t="str" cm="1">
        <f t="array" ref="D1243">_xlfn.XLOOKUP(_xlfn.SINGLE(A:A),'Customer Name'!A:A,Table14_3[[#All],[Last Name]])</f>
        <v>Chorney</v>
      </c>
      <c r="E1243" s="32">
        <f>_xlfn.XLOOKUP(A:A,'Medical Examination'!A:A,'Medical Examination'!B:B)</f>
        <v>38.880000000000003</v>
      </c>
      <c r="F1243" s="32">
        <f>_xlfn.XLOOKUP(A:A,'Medical Examination'!A:A,'Medical Examination'!C:C)</f>
        <v>4.29</v>
      </c>
      <c r="G1243" s="33" t="str">
        <f>_xlfn.XLOOKUP(A:A,'Medical Examination'!A:A,'Medical Examination'!D:D)</f>
        <v>No</v>
      </c>
      <c r="H1243" s="33" t="str">
        <f>_xlfn.XLOOKUP(A:A,'Medical Examination'!A:A,'Medical Examination'!E:E)</f>
        <v>No</v>
      </c>
      <c r="I1243" s="33" t="str">
        <f>_xlfn.XLOOKUP(A:A,'Medical Examination'!A:A,'Medical Examination'!F:F)</f>
        <v>No</v>
      </c>
      <c r="J1243" s="33">
        <f>_xlfn.XLOOKUP(A:A,'Medical Examination'!A:A,'Medical Examination'!G:G)</f>
        <v>1</v>
      </c>
      <c r="K1243" s="33" t="str">
        <f>_xlfn.XLOOKUP(A:A,'Medical Examination'!A:A,'Medical Examination'!H:H)</f>
        <v>No</v>
      </c>
      <c r="L1243" s="32" t="str">
        <f>_xlfn.XLOOKUP(A:A,'Medical Examination'!A:A,'Medical Examination'!I:I)</f>
        <v>Obesity</v>
      </c>
      <c r="M1243" s="31" t="str">
        <f>_xlfn.XLOOKUP(A:A,'Medical Examination'!A:A,'Medical Examination'!J:J)</f>
        <v>Normal</v>
      </c>
      <c r="N1243" s="34">
        <f>_xlfn.XLOOKUP(Healthcare!A:A,Table4_2[Customer ID],Table4_2[Date of Birth])</f>
        <v>33874</v>
      </c>
      <c r="O1243" s="35">
        <f>_xlfn.XLOOKUP(A:A,Table4_2[Customer ID],Table4_2[Charges])</f>
        <v>8954.99</v>
      </c>
      <c r="P1243" s="33" t="str">
        <f>_xlfn.XLOOKUP(A:A,Table4_2[Customer ID],Table4_2[Hospital tier])</f>
        <v>tier - 2</v>
      </c>
      <c r="Q1243" s="33" t="str">
        <f>_xlfn.XLOOKUP(A:A,'Hospital details'!A:A,'Hospital details'!F:F)</f>
        <v>tier - 3</v>
      </c>
      <c r="R1243" s="33" t="str">
        <f>_xlfn.XLOOKUP(Healthcare!A:A,'Hospital details'!A:A,'Hospital details'!G:G)</f>
        <v>R1026</v>
      </c>
      <c r="S1243" s="36">
        <f>_xlfn.XLOOKUP(A:A,'Hospital details'!A:A,'Hospital details'!H:H)</f>
        <v>30</v>
      </c>
      <c r="T1243" s="8"/>
    </row>
    <row r="1244" spans="1:20" ht="18" x14ac:dyDescent="0.35">
      <c r="A1244" s="37" t="s">
        <v>1248</v>
      </c>
      <c r="B1244" s="31" t="str" cm="1">
        <f t="array" ref="B1244">_xlfn.XLOOKUP(_xlfn.SINGLE(A:A),'Customer Name'!A:A,Table14_3[[#All],[Title]])</f>
        <v>Mr</v>
      </c>
      <c r="C1244" s="32" t="str" cm="1">
        <f t="array" ref="C1244">_xlfn.XLOOKUP(_xlfn.SINGLE(A:A),'Customer Name'!A:A,Table14_3[[#All],[First Name]])</f>
        <v>Rafer</v>
      </c>
      <c r="D1244" s="32" t="str" cm="1">
        <f t="array" ref="D1244">_xlfn.XLOOKUP(_xlfn.SINGLE(A:A),'Customer Name'!A:A,Table14_3[[#All],[Last Name]])</f>
        <v>Dannenhauer</v>
      </c>
      <c r="E1244" s="32">
        <f>_xlfn.XLOOKUP(A:A,'Medical Examination'!A:A,'Medical Examination'!B:B)</f>
        <v>43.89</v>
      </c>
      <c r="F1244" s="32">
        <f>_xlfn.XLOOKUP(A:A,'Medical Examination'!A:A,'Medical Examination'!C:C)</f>
        <v>6.32</v>
      </c>
      <c r="G1244" s="33" t="str">
        <f>_xlfn.XLOOKUP(A:A,'Medical Examination'!A:A,'Medical Examination'!D:D)</f>
        <v>yes</v>
      </c>
      <c r="H1244" s="33" t="str">
        <f>_xlfn.XLOOKUP(A:A,'Medical Examination'!A:A,'Medical Examination'!E:E)</f>
        <v>No</v>
      </c>
      <c r="I1244" s="33" t="str">
        <f>_xlfn.XLOOKUP(A:A,'Medical Examination'!A:A,'Medical Examination'!F:F)</f>
        <v>No</v>
      </c>
      <c r="J1244" s="33">
        <f>_xlfn.XLOOKUP(A:A,'Medical Examination'!A:A,'Medical Examination'!G:G)</f>
        <v>0</v>
      </c>
      <c r="K1244" s="33" t="str">
        <f>_xlfn.XLOOKUP(A:A,'Medical Examination'!A:A,'Medical Examination'!H:H)</f>
        <v>No</v>
      </c>
      <c r="L1244" s="32" t="str">
        <f>_xlfn.XLOOKUP(A:A,'Medical Examination'!A:A,'Medical Examination'!I:I)</f>
        <v>Obesity</v>
      </c>
      <c r="M1244" s="31" t="str">
        <f>_xlfn.XLOOKUP(A:A,'Medical Examination'!A:A,'Medical Examination'!J:J)</f>
        <v>Prediabetic</v>
      </c>
      <c r="N1244" s="34">
        <f>_xlfn.XLOOKUP(Healthcare!A:A,Table4_2[Customer ID],Table4_2[Date of Birth])</f>
        <v>28119</v>
      </c>
      <c r="O1244" s="35">
        <f>_xlfn.XLOOKUP(A:A,Table4_2[Customer ID],Table4_2[Charges])</f>
        <v>8944.1200000000008</v>
      </c>
      <c r="P1244" s="33" t="str">
        <f>_xlfn.XLOOKUP(A:A,Table4_2[Customer ID],Table4_2[Hospital tier])</f>
        <v>tier - 3</v>
      </c>
      <c r="Q1244" s="33" t="str">
        <f>_xlfn.XLOOKUP(A:A,'Hospital details'!A:A,'Hospital details'!F:F)</f>
        <v>tier - 2</v>
      </c>
      <c r="R1244" s="33" t="str">
        <f>_xlfn.XLOOKUP(Healthcare!A:A,'Hospital details'!A:A,'Hospital details'!G:G)</f>
        <v>R1013</v>
      </c>
      <c r="S1244" s="36">
        <f>_xlfn.XLOOKUP(A:A,'Hospital details'!A:A,'Hospital details'!H:H)</f>
        <v>46</v>
      </c>
      <c r="T1244" s="8"/>
    </row>
    <row r="1245" spans="1:20" ht="18" x14ac:dyDescent="0.35">
      <c r="A1245" s="37" t="s">
        <v>1249</v>
      </c>
      <c r="B1245" s="31" t="str" cm="1">
        <f t="array" ref="B1245">_xlfn.XLOOKUP(_xlfn.SINGLE(A:A),'Customer Name'!A:A,Table14_3[[#All],[Title]])</f>
        <v>Ms</v>
      </c>
      <c r="C1245" s="32" t="str" cm="1">
        <f t="array" ref="C1245">_xlfn.XLOOKUP(_xlfn.SINGLE(A:A),'Customer Name'!A:A,Table14_3[[#All],[First Name]])</f>
        <v>Claire</v>
      </c>
      <c r="D1245" s="32" t="str" cm="1">
        <f t="array" ref="D1245">_xlfn.XLOOKUP(_xlfn.SINGLE(A:A),'Customer Name'!A:A,Table14_3[[#All],[Last Name]])</f>
        <v>Mccomb</v>
      </c>
      <c r="E1245" s="32">
        <f>_xlfn.XLOOKUP(A:A,'Medical Examination'!A:A,'Medical Examination'!B:B)</f>
        <v>25.6</v>
      </c>
      <c r="F1245" s="32">
        <f>_xlfn.XLOOKUP(A:A,'Medical Examination'!A:A,'Medical Examination'!C:C)</f>
        <v>5.65</v>
      </c>
      <c r="G1245" s="33" t="str">
        <f>_xlfn.XLOOKUP(A:A,'Medical Examination'!A:A,'Medical Examination'!D:D)</f>
        <v>No</v>
      </c>
      <c r="H1245" s="33" t="str">
        <f>_xlfn.XLOOKUP(A:A,'Medical Examination'!A:A,'Medical Examination'!E:E)</f>
        <v>No</v>
      </c>
      <c r="I1245" s="33" t="str">
        <f>_xlfn.XLOOKUP(A:A,'Medical Examination'!A:A,'Medical Examination'!F:F)</f>
        <v>No</v>
      </c>
      <c r="J1245" s="33">
        <f>_xlfn.XLOOKUP(A:A,'Medical Examination'!A:A,'Medical Examination'!G:G)</f>
        <v>2</v>
      </c>
      <c r="K1245" s="33" t="str">
        <f>_xlfn.XLOOKUP(A:A,'Medical Examination'!A:A,'Medical Examination'!H:H)</f>
        <v>No</v>
      </c>
      <c r="L1245" s="32" t="str">
        <f>_xlfn.XLOOKUP(A:A,'Medical Examination'!A:A,'Medical Examination'!I:I)</f>
        <v>Overweight</v>
      </c>
      <c r="M1245" s="31" t="str">
        <f>_xlfn.XLOOKUP(A:A,'Medical Examination'!A:A,'Medical Examination'!J:J)</f>
        <v>Normal</v>
      </c>
      <c r="N1245" s="34">
        <f>_xlfn.XLOOKUP(Healthcare!A:A,Table4_2[Customer ID],Table4_2[Date of Birth])</f>
        <v>26456</v>
      </c>
      <c r="O1245" s="35">
        <f>_xlfn.XLOOKUP(A:A,Table4_2[Customer ID],Table4_2[Charges])</f>
        <v>8932.08</v>
      </c>
      <c r="P1245" s="33" t="str">
        <f>_xlfn.XLOOKUP(A:A,Table4_2[Customer ID],Table4_2[Hospital tier])</f>
        <v>tier - 2</v>
      </c>
      <c r="Q1245" s="33" t="str">
        <f>_xlfn.XLOOKUP(A:A,'Hospital details'!A:A,'Hospital details'!F:F)</f>
        <v>tier - 1</v>
      </c>
      <c r="R1245" s="33" t="str">
        <f>_xlfn.XLOOKUP(Healthcare!A:A,'Hospital details'!A:A,'Hospital details'!G:G)</f>
        <v>R1011</v>
      </c>
      <c r="S1245" s="36">
        <f>_xlfn.XLOOKUP(A:A,'Hospital details'!A:A,'Hospital details'!H:H)</f>
        <v>51</v>
      </c>
      <c r="T1245" s="8"/>
    </row>
    <row r="1246" spans="1:20" ht="18" x14ac:dyDescent="0.35">
      <c r="A1246" s="37" t="s">
        <v>1250</v>
      </c>
      <c r="B1246" s="31" t="str" cm="1">
        <f t="array" ref="B1246">_xlfn.XLOOKUP(_xlfn.SINGLE(A:A),'Customer Name'!A:A,Table14_3[[#All],[Title]])</f>
        <v>Mr</v>
      </c>
      <c r="C1246" s="32" t="str" cm="1">
        <f t="array" ref="C1246">_xlfn.XLOOKUP(_xlfn.SINGLE(A:A),'Customer Name'!A:A,Table14_3[[#All],[First Name]])</f>
        <v>Erynn J</v>
      </c>
      <c r="D1246" s="32" t="str" cm="1">
        <f t="array" ref="D1246">_xlfn.XLOOKUP(_xlfn.SINGLE(A:A),'Customer Name'!A:A,Table14_3[[#All],[Last Name]])</f>
        <v>Blake</v>
      </c>
      <c r="E1246" s="32">
        <f>_xlfn.XLOOKUP(A:A,'Medical Examination'!A:A,'Medical Examination'!B:B)</f>
        <v>29.545000000000002</v>
      </c>
      <c r="F1246" s="32">
        <f>_xlfn.XLOOKUP(A:A,'Medical Examination'!A:A,'Medical Examination'!C:C)</f>
        <v>8.41</v>
      </c>
      <c r="G1246" s="33" t="str">
        <f>_xlfn.XLOOKUP(A:A,'Medical Examination'!A:A,'Medical Examination'!D:D)</f>
        <v>yes</v>
      </c>
      <c r="H1246" s="33" t="str">
        <f>_xlfn.XLOOKUP(A:A,'Medical Examination'!A:A,'Medical Examination'!E:E)</f>
        <v>No</v>
      </c>
      <c r="I1246" s="33" t="str">
        <f>_xlfn.XLOOKUP(A:A,'Medical Examination'!A:A,'Medical Examination'!F:F)</f>
        <v>No</v>
      </c>
      <c r="J1246" s="33">
        <f>_xlfn.XLOOKUP(A:A,'Medical Examination'!A:A,'Medical Examination'!G:G)</f>
        <v>1</v>
      </c>
      <c r="K1246" s="33" t="str">
        <f>_xlfn.XLOOKUP(A:A,'Medical Examination'!A:A,'Medical Examination'!H:H)</f>
        <v>No</v>
      </c>
      <c r="L1246" s="32" t="str">
        <f>_xlfn.XLOOKUP(A:A,'Medical Examination'!A:A,'Medical Examination'!I:I)</f>
        <v>Overweight</v>
      </c>
      <c r="M1246" s="31" t="str">
        <f>_xlfn.XLOOKUP(A:A,'Medical Examination'!A:A,'Medical Examination'!J:J)</f>
        <v>Diabetic</v>
      </c>
      <c r="N1246" s="34">
        <f>_xlfn.XLOOKUP(Healthcare!A:A,Table4_2[Customer ID],Table4_2[Date of Birth])</f>
        <v>27582</v>
      </c>
      <c r="O1246" s="35">
        <f>_xlfn.XLOOKUP(A:A,Table4_2[Customer ID],Table4_2[Charges])</f>
        <v>8930.93</v>
      </c>
      <c r="P1246" s="33" t="str">
        <f>_xlfn.XLOOKUP(A:A,Table4_2[Customer ID],Table4_2[Hospital tier])</f>
        <v>tier - 2</v>
      </c>
      <c r="Q1246" s="33" t="str">
        <f>_xlfn.XLOOKUP(A:A,'Hospital details'!A:A,'Hospital details'!F:F)</f>
        <v>tier - 2</v>
      </c>
      <c r="R1246" s="33" t="str">
        <f>_xlfn.XLOOKUP(Healthcare!A:A,'Hospital details'!A:A,'Hospital details'!G:G)</f>
        <v>R1012</v>
      </c>
      <c r="S1246" s="36">
        <f>_xlfn.XLOOKUP(A:A,'Hospital details'!A:A,'Hospital details'!H:H)</f>
        <v>47</v>
      </c>
      <c r="T1246" s="8"/>
    </row>
    <row r="1247" spans="1:20" ht="18" x14ac:dyDescent="0.35">
      <c r="A1247" s="37" t="s">
        <v>1251</v>
      </c>
      <c r="B1247" s="31" t="str" cm="1">
        <f t="array" ref="B1247">_xlfn.XLOOKUP(_xlfn.SINGLE(A:A),'Customer Name'!A:A,Table14_3[[#All],[Title]])</f>
        <v>Mr</v>
      </c>
      <c r="C1247" s="32" t="str" cm="1">
        <f t="array" ref="C1247">_xlfn.XLOOKUP(_xlfn.SINGLE(A:A),'Customer Name'!A:A,Table14_3[[#All],[First Name]])</f>
        <v>Mahesh</v>
      </c>
      <c r="D1247" s="32" t="str" cm="1">
        <f t="array" ref="D1247">_xlfn.XLOOKUP(_xlfn.SINGLE(A:A),'Customer Name'!A:A,Table14_3[[#All],[Last Name]])</f>
        <v>Sambasivam</v>
      </c>
      <c r="E1247" s="32">
        <f>_xlfn.XLOOKUP(A:A,'Medical Examination'!A:A,'Medical Examination'!B:B)</f>
        <v>23.25</v>
      </c>
      <c r="F1247" s="32">
        <f>_xlfn.XLOOKUP(A:A,'Medical Examination'!A:A,'Medical Examination'!C:C)</f>
        <v>11.96</v>
      </c>
      <c r="G1247" s="33" t="str">
        <f>_xlfn.XLOOKUP(A:A,'Medical Examination'!A:A,'Medical Examination'!D:D)</f>
        <v>yes</v>
      </c>
      <c r="H1247" s="33" t="str">
        <f>_xlfn.XLOOKUP(A:A,'Medical Examination'!A:A,'Medical Examination'!E:E)</f>
        <v>No</v>
      </c>
      <c r="I1247" s="33" t="str">
        <f>_xlfn.XLOOKUP(A:A,'Medical Examination'!A:A,'Medical Examination'!F:F)</f>
        <v>No</v>
      </c>
      <c r="J1247" s="33">
        <f>_xlfn.XLOOKUP(A:A,'Medical Examination'!A:A,'Medical Examination'!G:G)</f>
        <v>0</v>
      </c>
      <c r="K1247" s="33" t="str">
        <f>_xlfn.XLOOKUP(A:A,'Medical Examination'!A:A,'Medical Examination'!H:H)</f>
        <v>No</v>
      </c>
      <c r="L1247" s="32" t="str">
        <f>_xlfn.XLOOKUP(A:A,'Medical Examination'!A:A,'Medical Examination'!I:I)</f>
        <v>Normal Weight</v>
      </c>
      <c r="M1247" s="31" t="str">
        <f>_xlfn.XLOOKUP(A:A,'Medical Examination'!A:A,'Medical Examination'!J:J)</f>
        <v>Diabetic</v>
      </c>
      <c r="N1247" s="34">
        <f>_xlfn.XLOOKUP(Healthcare!A:A,Table4_2[Customer ID],Table4_2[Date of Birth])</f>
        <v>24721</v>
      </c>
      <c r="O1247" s="35">
        <f>_xlfn.XLOOKUP(A:A,Table4_2[Customer ID],Table4_2[Charges])</f>
        <v>8908.4699999999993</v>
      </c>
      <c r="P1247" s="33" t="str">
        <f>_xlfn.XLOOKUP(A:A,Table4_2[Customer ID],Table4_2[Hospital tier])</f>
        <v>tier - 3</v>
      </c>
      <c r="Q1247" s="33" t="str">
        <f>_xlfn.XLOOKUP(A:A,'Hospital details'!A:A,'Hospital details'!F:F)</f>
        <v>tier - 2</v>
      </c>
      <c r="R1247" s="33" t="str">
        <f>_xlfn.XLOOKUP(Healthcare!A:A,'Hospital details'!A:A,'Hospital details'!G:G)</f>
        <v>R1013</v>
      </c>
      <c r="S1247" s="36">
        <f>_xlfn.XLOOKUP(A:A,'Hospital details'!A:A,'Hospital details'!H:H)</f>
        <v>55</v>
      </c>
      <c r="T1247" s="8"/>
    </row>
    <row r="1248" spans="1:20" ht="18" x14ac:dyDescent="0.35">
      <c r="A1248" s="37" t="s">
        <v>1252</v>
      </c>
      <c r="B1248" s="31" t="str" cm="1">
        <f t="array" ref="B1248">_xlfn.XLOOKUP(_xlfn.SINGLE(A:A),'Customer Name'!A:A,Table14_3[[#All],[Title]])</f>
        <v>Ms</v>
      </c>
      <c r="C1248" s="32" t="str" cm="1">
        <f t="array" ref="C1248">_xlfn.XLOOKUP(_xlfn.SINGLE(A:A),'Customer Name'!A:A,Table14_3[[#All],[First Name]])</f>
        <v>Stanley</v>
      </c>
      <c r="D1248" s="32" t="str" cm="1">
        <f t="array" ref="D1248">_xlfn.XLOOKUP(_xlfn.SINGLE(A:A),'Customer Name'!A:A,Table14_3[[#All],[Last Name]])</f>
        <v>Maina</v>
      </c>
      <c r="E1248" s="32">
        <f>_xlfn.XLOOKUP(A:A,'Medical Examination'!A:A,'Medical Examination'!B:B)</f>
        <v>43.95</v>
      </c>
      <c r="F1248" s="32">
        <f>_xlfn.XLOOKUP(A:A,'Medical Examination'!A:A,'Medical Examination'!C:C)</f>
        <v>5.17</v>
      </c>
      <c r="G1248" s="33" t="str">
        <f>_xlfn.XLOOKUP(A:A,'Medical Examination'!A:A,'Medical Examination'!D:D)</f>
        <v>yes</v>
      </c>
      <c r="H1248" s="33" t="str">
        <f>_xlfn.XLOOKUP(A:A,'Medical Examination'!A:A,'Medical Examination'!E:E)</f>
        <v>No</v>
      </c>
      <c r="I1248" s="33" t="str">
        <f>_xlfn.XLOOKUP(A:A,'Medical Examination'!A:A,'Medical Examination'!F:F)</f>
        <v>Yes</v>
      </c>
      <c r="J1248" s="33">
        <f>_xlfn.XLOOKUP(A:A,'Medical Examination'!A:A,'Medical Examination'!G:G)</f>
        <v>1</v>
      </c>
      <c r="K1248" s="33" t="str">
        <f>_xlfn.XLOOKUP(A:A,'Medical Examination'!A:A,'Medical Examination'!H:H)</f>
        <v>No</v>
      </c>
      <c r="L1248" s="32" t="str">
        <f>_xlfn.XLOOKUP(A:A,'Medical Examination'!A:A,'Medical Examination'!I:I)</f>
        <v>Obesity</v>
      </c>
      <c r="M1248" s="31" t="str">
        <f>_xlfn.XLOOKUP(A:A,'Medical Examination'!A:A,'Medical Examination'!J:J)</f>
        <v>Normal</v>
      </c>
      <c r="N1248" s="34">
        <f>_xlfn.XLOOKUP(Healthcare!A:A,Table4_2[Customer ID],Table4_2[Date of Birth])</f>
        <v>35762</v>
      </c>
      <c r="O1248" s="35">
        <f>_xlfn.XLOOKUP(A:A,Table4_2[Customer ID],Table4_2[Charges])</f>
        <v>8906.14</v>
      </c>
      <c r="P1248" s="33" t="str">
        <f>_xlfn.XLOOKUP(A:A,Table4_2[Customer ID],Table4_2[Hospital tier])</f>
        <v>tier - 2</v>
      </c>
      <c r="Q1248" s="33" t="str">
        <f>_xlfn.XLOOKUP(A:A,'Hospital details'!A:A,'Hospital details'!F:F)</f>
        <v>tier - 2</v>
      </c>
      <c r="R1248" s="33" t="str">
        <f>_xlfn.XLOOKUP(Healthcare!A:A,'Hospital details'!A:A,'Hospital details'!G:G)</f>
        <v>R1012</v>
      </c>
      <c r="S1248" s="36">
        <f>_xlfn.XLOOKUP(A:A,'Hospital details'!A:A,'Hospital details'!H:H)</f>
        <v>25</v>
      </c>
      <c r="T1248" s="8"/>
    </row>
    <row r="1249" spans="1:20" ht="18" x14ac:dyDescent="0.35">
      <c r="A1249" s="37" t="s">
        <v>1253</v>
      </c>
      <c r="B1249" s="31" t="str" cm="1">
        <f t="array" ref="B1249">_xlfn.XLOOKUP(_xlfn.SINGLE(A:A),'Customer Name'!A:A,Table14_3[[#All],[Title]])</f>
        <v>Mr</v>
      </c>
      <c r="C1249" s="32" t="str" cm="1">
        <f t="array" ref="C1249">_xlfn.XLOOKUP(_xlfn.SINGLE(A:A),'Customer Name'!A:A,Table14_3[[#All],[First Name]])</f>
        <v>Gregory</v>
      </c>
      <c r="D1249" s="32" t="str" cm="1">
        <f t="array" ref="D1249">_xlfn.XLOOKUP(_xlfn.SINGLE(A:A),'Customer Name'!A:A,Table14_3[[#All],[Last Name]])</f>
        <v>Keshian</v>
      </c>
      <c r="E1249" s="32">
        <f>_xlfn.XLOOKUP(A:A,'Medical Examination'!A:A,'Medical Examination'!B:B)</f>
        <v>21.85</v>
      </c>
      <c r="F1249" s="32">
        <f>_xlfn.XLOOKUP(A:A,'Medical Examination'!A:A,'Medical Examination'!C:C)</f>
        <v>8.76</v>
      </c>
      <c r="G1249" s="33" t="str">
        <f>_xlfn.XLOOKUP(A:A,'Medical Examination'!A:A,'Medical Examination'!D:D)</f>
        <v>No</v>
      </c>
      <c r="H1249" s="33" t="str">
        <f>_xlfn.XLOOKUP(A:A,'Medical Examination'!A:A,'Medical Examination'!E:E)</f>
        <v>No</v>
      </c>
      <c r="I1249" s="33" t="str">
        <f>_xlfn.XLOOKUP(A:A,'Medical Examination'!A:A,'Medical Examination'!F:F)</f>
        <v>No</v>
      </c>
      <c r="J1249" s="33">
        <f>_xlfn.XLOOKUP(A:A,'Medical Examination'!A:A,'Medical Examination'!G:G)</f>
        <v>0</v>
      </c>
      <c r="K1249" s="33" t="str">
        <f>_xlfn.XLOOKUP(A:A,'Medical Examination'!A:A,'Medical Examination'!H:H)</f>
        <v>No</v>
      </c>
      <c r="L1249" s="32" t="str">
        <f>_xlfn.XLOOKUP(A:A,'Medical Examination'!A:A,'Medical Examination'!I:I)</f>
        <v>Normal Weight</v>
      </c>
      <c r="M1249" s="31" t="str">
        <f>_xlfn.XLOOKUP(A:A,'Medical Examination'!A:A,'Medical Examination'!J:J)</f>
        <v>Diabetic</v>
      </c>
      <c r="N1249" s="34">
        <f>_xlfn.XLOOKUP(Healthcare!A:A,Table4_2[Customer ID],Table4_2[Date of Birth])</f>
        <v>28840</v>
      </c>
      <c r="O1249" s="35">
        <f>_xlfn.XLOOKUP(A:A,Table4_2[Customer ID],Table4_2[Charges])</f>
        <v>8891.14</v>
      </c>
      <c r="P1249" s="33" t="str">
        <f>_xlfn.XLOOKUP(A:A,Table4_2[Customer ID],Table4_2[Hospital tier])</f>
        <v>tier - 2</v>
      </c>
      <c r="Q1249" s="33" t="str">
        <f>_xlfn.XLOOKUP(A:A,'Hospital details'!A:A,'Hospital details'!F:F)</f>
        <v>tier - 3</v>
      </c>
      <c r="R1249" s="33" t="str">
        <f>_xlfn.XLOOKUP(Healthcare!A:A,'Hospital details'!A:A,'Hospital details'!G:G)</f>
        <v>R1017</v>
      </c>
      <c r="S1249" s="36">
        <f>_xlfn.XLOOKUP(A:A,'Hospital details'!A:A,'Hospital details'!H:H)</f>
        <v>44</v>
      </c>
      <c r="T1249" s="8"/>
    </row>
    <row r="1250" spans="1:20" ht="18" x14ac:dyDescent="0.35">
      <c r="A1250" s="37" t="s">
        <v>1254</v>
      </c>
      <c r="B1250" s="31" t="str" cm="1">
        <f t="array" ref="B1250">_xlfn.XLOOKUP(_xlfn.SINGLE(A:A),'Customer Name'!A:A,Table14_3[[#All],[Title]])</f>
        <v>Mr</v>
      </c>
      <c r="C1250" s="32" t="str" cm="1">
        <f t="array" ref="C1250">_xlfn.XLOOKUP(_xlfn.SINGLE(A:A),'Customer Name'!A:A,Table14_3[[#All],[First Name]])</f>
        <v>Eric</v>
      </c>
      <c r="D1250" s="32" t="str" cm="1">
        <f t="array" ref="D1250">_xlfn.XLOOKUP(_xlfn.SINGLE(A:A),'Customer Name'!A:A,Table14_3[[#All],[Last Name]])</f>
        <v>Maas</v>
      </c>
      <c r="E1250" s="32">
        <f>_xlfn.XLOOKUP(A:A,'Medical Examination'!A:A,'Medical Examination'!B:B)</f>
        <v>25.73</v>
      </c>
      <c r="F1250" s="32">
        <f>_xlfn.XLOOKUP(A:A,'Medical Examination'!A:A,'Medical Examination'!C:C)</f>
        <v>7.99</v>
      </c>
      <c r="G1250" s="33" t="str">
        <f>_xlfn.XLOOKUP(A:A,'Medical Examination'!A:A,'Medical Examination'!D:D)</f>
        <v>No</v>
      </c>
      <c r="H1250" s="33" t="str">
        <f>_xlfn.XLOOKUP(A:A,'Medical Examination'!A:A,'Medical Examination'!E:E)</f>
        <v>No</v>
      </c>
      <c r="I1250" s="33" t="str">
        <f>_xlfn.XLOOKUP(A:A,'Medical Examination'!A:A,'Medical Examination'!F:F)</f>
        <v>No</v>
      </c>
      <c r="J1250" s="33">
        <f>_xlfn.XLOOKUP(A:A,'Medical Examination'!A:A,'Medical Examination'!G:G)</f>
        <v>2</v>
      </c>
      <c r="K1250" s="33" t="str">
        <f>_xlfn.XLOOKUP(A:A,'Medical Examination'!A:A,'Medical Examination'!H:H)</f>
        <v>No</v>
      </c>
      <c r="L1250" s="32" t="str">
        <f>_xlfn.XLOOKUP(A:A,'Medical Examination'!A:A,'Medical Examination'!I:I)</f>
        <v>Overweight</v>
      </c>
      <c r="M1250" s="31" t="str">
        <f>_xlfn.XLOOKUP(A:A,'Medical Examination'!A:A,'Medical Examination'!J:J)</f>
        <v>Diabetic</v>
      </c>
      <c r="N1250" s="34">
        <f>_xlfn.XLOOKUP(Healthcare!A:A,Table4_2[Customer ID],Table4_2[Date of Birth])</f>
        <v>26916</v>
      </c>
      <c r="O1250" s="35">
        <f>_xlfn.XLOOKUP(A:A,Table4_2[Customer ID],Table4_2[Charges])</f>
        <v>8890.59</v>
      </c>
      <c r="P1250" s="33" t="str">
        <f>_xlfn.XLOOKUP(A:A,Table4_2[Customer ID],Table4_2[Hospital tier])</f>
        <v>tier - 2</v>
      </c>
      <c r="Q1250" s="33" t="str">
        <f>_xlfn.XLOOKUP(A:A,'Hospital details'!A:A,'Hospital details'!F:F)</f>
        <v>tier - 3</v>
      </c>
      <c r="R1250" s="33" t="str">
        <f>_xlfn.XLOOKUP(Healthcare!A:A,'Hospital details'!A:A,'Hospital details'!G:G)</f>
        <v>R1012</v>
      </c>
      <c r="S1250" s="36">
        <f>_xlfn.XLOOKUP(A:A,'Hospital details'!A:A,'Hospital details'!H:H)</f>
        <v>49</v>
      </c>
      <c r="T1250" s="8"/>
    </row>
    <row r="1251" spans="1:20" ht="18" x14ac:dyDescent="0.35">
      <c r="A1251" s="37" t="s">
        <v>1255</v>
      </c>
      <c r="B1251" s="31" t="str" cm="1">
        <f t="array" ref="B1251">_xlfn.XLOOKUP(_xlfn.SINGLE(A:A),'Customer Name'!A:A,Table14_3[[#All],[Title]])</f>
        <v>Ms</v>
      </c>
      <c r="C1251" s="32" t="str" cm="1">
        <f t="array" ref="C1251">_xlfn.XLOOKUP(_xlfn.SINGLE(A:A),'Customer Name'!A:A,Table14_3[[#All],[First Name]])</f>
        <v>Rachel M</v>
      </c>
      <c r="D1251" s="32" t="str" cm="1">
        <f t="array" ref="D1251">_xlfn.XLOOKUP(_xlfn.SINGLE(A:A),'Customer Name'!A:A,Table14_3[[#All],[Last Name]])</f>
        <v>Sinasac</v>
      </c>
      <c r="E1251" s="32">
        <f>_xlfn.XLOOKUP(A:A,'Medical Examination'!A:A,'Medical Examination'!B:B)</f>
        <v>32.229999999999997</v>
      </c>
      <c r="F1251" s="32">
        <f>_xlfn.XLOOKUP(A:A,'Medical Examination'!A:A,'Medical Examination'!C:C)</f>
        <v>8.59</v>
      </c>
      <c r="G1251" s="33" t="str">
        <f>_xlfn.XLOOKUP(A:A,'Medical Examination'!A:A,'Medical Examination'!D:D)</f>
        <v>No</v>
      </c>
      <c r="H1251" s="33" t="str">
        <f>_xlfn.XLOOKUP(A:A,'Medical Examination'!A:A,'Medical Examination'!E:E)</f>
        <v>No</v>
      </c>
      <c r="I1251" s="33" t="str">
        <f>_xlfn.XLOOKUP(A:A,'Medical Examination'!A:A,'Medical Examination'!F:F)</f>
        <v>No</v>
      </c>
      <c r="J1251" s="33">
        <f>_xlfn.XLOOKUP(A:A,'Medical Examination'!A:A,'Medical Examination'!G:G)</f>
        <v>0</v>
      </c>
      <c r="K1251" s="33" t="str">
        <f>_xlfn.XLOOKUP(A:A,'Medical Examination'!A:A,'Medical Examination'!H:H)</f>
        <v>No</v>
      </c>
      <c r="L1251" s="32" t="str">
        <f>_xlfn.XLOOKUP(A:A,'Medical Examination'!A:A,'Medical Examination'!I:I)</f>
        <v>Obesity</v>
      </c>
      <c r="M1251" s="31" t="str">
        <f>_xlfn.XLOOKUP(A:A,'Medical Examination'!A:A,'Medical Examination'!J:J)</f>
        <v>Diabetic</v>
      </c>
      <c r="N1251" s="34">
        <f>_xlfn.XLOOKUP(Healthcare!A:A,Table4_2[Customer ID],Table4_2[Date of Birth])</f>
        <v>27198</v>
      </c>
      <c r="O1251" s="35">
        <f>_xlfn.XLOOKUP(A:A,Table4_2[Customer ID],Table4_2[Charges])</f>
        <v>8871.15</v>
      </c>
      <c r="P1251" s="33" t="str">
        <f>_xlfn.XLOOKUP(A:A,Table4_2[Customer ID],Table4_2[Hospital tier])</f>
        <v>tier - 2</v>
      </c>
      <c r="Q1251" s="33" t="str">
        <f>_xlfn.XLOOKUP(A:A,'Hospital details'!A:A,'Hospital details'!F:F)</f>
        <v>tier - 3</v>
      </c>
      <c r="R1251" s="33" t="str">
        <f>_xlfn.XLOOKUP(Healthcare!A:A,'Hospital details'!A:A,'Hospital details'!G:G)</f>
        <v>R1013</v>
      </c>
      <c r="S1251" s="36">
        <f>_xlfn.XLOOKUP(A:A,'Hospital details'!A:A,'Hospital details'!H:H)</f>
        <v>48</v>
      </c>
      <c r="T1251" s="8"/>
    </row>
    <row r="1252" spans="1:20" ht="18" x14ac:dyDescent="0.35">
      <c r="A1252" s="37" t="s">
        <v>1256</v>
      </c>
      <c r="B1252" s="31" t="str" cm="1">
        <f t="array" ref="B1252">_xlfn.XLOOKUP(_xlfn.SINGLE(A:A),'Customer Name'!A:A,Table14_3[[#All],[Title]])</f>
        <v>Mr</v>
      </c>
      <c r="C1252" s="32" t="str" cm="1">
        <f t="array" ref="C1252">_xlfn.XLOOKUP(_xlfn.SINGLE(A:A),'Customer Name'!A:A,Table14_3[[#All],[First Name]])</f>
        <v>Fritz</v>
      </c>
      <c r="D1252" s="32" t="str" cm="1">
        <f t="array" ref="D1252">_xlfn.XLOOKUP(_xlfn.SINGLE(A:A),'Customer Name'!A:A,Table14_3[[#All],[Last Name]])</f>
        <v>Van De Kamp</v>
      </c>
      <c r="E1252" s="32">
        <f>_xlfn.XLOOKUP(A:A,'Medical Examination'!A:A,'Medical Examination'!B:B)</f>
        <v>32.204999999999998</v>
      </c>
      <c r="F1252" s="32">
        <f>_xlfn.XLOOKUP(A:A,'Medical Examination'!A:A,'Medical Examination'!C:C)</f>
        <v>6.14</v>
      </c>
      <c r="G1252" s="33" t="str">
        <f>_xlfn.XLOOKUP(A:A,'Medical Examination'!A:A,'Medical Examination'!D:D)</f>
        <v>No</v>
      </c>
      <c r="H1252" s="33" t="str">
        <f>_xlfn.XLOOKUP(A:A,'Medical Examination'!A:A,'Medical Examination'!E:E)</f>
        <v>No</v>
      </c>
      <c r="I1252" s="33" t="str">
        <f>_xlfn.XLOOKUP(A:A,'Medical Examination'!A:A,'Medical Examination'!F:F)</f>
        <v>No</v>
      </c>
      <c r="J1252" s="33">
        <f>_xlfn.XLOOKUP(A:A,'Medical Examination'!A:A,'Medical Examination'!G:G)</f>
        <v>2</v>
      </c>
      <c r="K1252" s="33" t="str">
        <f>_xlfn.XLOOKUP(A:A,'Medical Examination'!A:A,'Medical Examination'!H:H)</f>
        <v>No</v>
      </c>
      <c r="L1252" s="32" t="str">
        <f>_xlfn.XLOOKUP(A:A,'Medical Examination'!A:A,'Medical Examination'!I:I)</f>
        <v>Obesity</v>
      </c>
      <c r="M1252" s="31" t="str">
        <f>_xlfn.XLOOKUP(A:A,'Medical Examination'!A:A,'Medical Examination'!J:J)</f>
        <v>Prediabetic</v>
      </c>
      <c r="N1252" s="34">
        <f>_xlfn.XLOOKUP(Healthcare!A:A,Table4_2[Customer ID],Table4_2[Date of Birth])</f>
        <v>26625</v>
      </c>
      <c r="O1252" s="35">
        <f>_xlfn.XLOOKUP(A:A,Table4_2[Customer ID],Table4_2[Charges])</f>
        <v>8835.26</v>
      </c>
      <c r="P1252" s="33" t="str">
        <f>_xlfn.XLOOKUP(A:A,Table4_2[Customer ID],Table4_2[Hospital tier])</f>
        <v>tier - 3</v>
      </c>
      <c r="Q1252" s="33" t="str">
        <f>_xlfn.XLOOKUP(A:A,'Hospital details'!A:A,'Hospital details'!F:F)</f>
        <v>tier - 2</v>
      </c>
      <c r="R1252" s="33" t="str">
        <f>_xlfn.XLOOKUP(Healthcare!A:A,'Hospital details'!A:A,'Hospital details'!G:G)</f>
        <v>R1012</v>
      </c>
      <c r="S1252" s="36">
        <f>_xlfn.XLOOKUP(A:A,'Hospital details'!A:A,'Hospital details'!H:H)</f>
        <v>50</v>
      </c>
      <c r="T1252" s="8"/>
    </row>
    <row r="1253" spans="1:20" ht="18" x14ac:dyDescent="0.35">
      <c r="A1253" s="37" t="s">
        <v>1257</v>
      </c>
      <c r="B1253" s="31" t="str" cm="1">
        <f t="array" ref="B1253">_xlfn.XLOOKUP(_xlfn.SINGLE(A:A),'Customer Name'!A:A,Table14_3[[#All],[Title]])</f>
        <v>Mr</v>
      </c>
      <c r="C1253" s="32" t="str" cm="1">
        <f t="array" ref="C1253">_xlfn.XLOOKUP(_xlfn.SINGLE(A:A),'Customer Name'!A:A,Table14_3[[#All],[First Name]])</f>
        <v>Brad</v>
      </c>
      <c r="D1253" s="32" t="str" cm="1">
        <f t="array" ref="D1253">_xlfn.XLOOKUP(_xlfn.SINGLE(A:A),'Customer Name'!A:A,Table14_3[[#All],[Last Name]])</f>
        <v>Ruffo</v>
      </c>
      <c r="E1253" s="32">
        <f>_xlfn.XLOOKUP(A:A,'Medical Examination'!A:A,'Medical Examination'!B:B)</f>
        <v>26.41</v>
      </c>
      <c r="F1253" s="32">
        <f>_xlfn.XLOOKUP(A:A,'Medical Examination'!A:A,'Medical Examination'!C:C)</f>
        <v>4.08</v>
      </c>
      <c r="G1253" s="33" t="str">
        <f>_xlfn.XLOOKUP(A:A,'Medical Examination'!A:A,'Medical Examination'!D:D)</f>
        <v>No</v>
      </c>
      <c r="H1253" s="33" t="str">
        <f>_xlfn.XLOOKUP(A:A,'Medical Examination'!A:A,'Medical Examination'!E:E)</f>
        <v>No</v>
      </c>
      <c r="I1253" s="33" t="str">
        <f>_xlfn.XLOOKUP(A:A,'Medical Examination'!A:A,'Medical Examination'!F:F)</f>
        <v>No</v>
      </c>
      <c r="J1253" s="33">
        <f>_xlfn.XLOOKUP(A:A,'Medical Examination'!A:A,'Medical Examination'!G:G)</f>
        <v>2</v>
      </c>
      <c r="K1253" s="33" t="str">
        <f>_xlfn.XLOOKUP(A:A,'Medical Examination'!A:A,'Medical Examination'!H:H)</f>
        <v>No</v>
      </c>
      <c r="L1253" s="32" t="str">
        <f>_xlfn.XLOOKUP(A:A,'Medical Examination'!A:A,'Medical Examination'!I:I)</f>
        <v>Overweight</v>
      </c>
      <c r="M1253" s="31" t="str">
        <f>_xlfn.XLOOKUP(A:A,'Medical Examination'!A:A,'Medical Examination'!J:J)</f>
        <v>Normal</v>
      </c>
      <c r="N1253" s="34">
        <f>_xlfn.XLOOKUP(Healthcare!A:A,Table4_2[Customer ID],Table4_2[Date of Birth])</f>
        <v>26617</v>
      </c>
      <c r="O1253" s="35">
        <f>_xlfn.XLOOKUP(A:A,Table4_2[Customer ID],Table4_2[Charges])</f>
        <v>8827.2099999999991</v>
      </c>
      <c r="P1253" s="33" t="str">
        <f>_xlfn.XLOOKUP(A:A,Table4_2[Customer ID],Table4_2[Hospital tier])</f>
        <v>tier - 3</v>
      </c>
      <c r="Q1253" s="33" t="str">
        <f>_xlfn.XLOOKUP(A:A,'Hospital details'!A:A,'Hospital details'!F:F)</f>
        <v>tier - 1</v>
      </c>
      <c r="R1253" s="33" t="str">
        <f>_xlfn.XLOOKUP(Healthcare!A:A,'Hospital details'!A:A,'Hospital details'!G:G)</f>
        <v>R1012</v>
      </c>
      <c r="S1253" s="36">
        <f>_xlfn.XLOOKUP(A:A,'Hospital details'!A:A,'Hospital details'!H:H)</f>
        <v>50</v>
      </c>
      <c r="T1253" s="8"/>
    </row>
    <row r="1254" spans="1:20" ht="18" x14ac:dyDescent="0.35">
      <c r="A1254" s="37" t="s">
        <v>1258</v>
      </c>
      <c r="B1254" s="31" t="str" cm="1">
        <f t="array" ref="B1254">_xlfn.XLOOKUP(_xlfn.SINGLE(A:A),'Customer Name'!A:A,Table14_3[[#All],[Title]])</f>
        <v>Ms</v>
      </c>
      <c r="C1254" s="32" t="str" cm="1">
        <f t="array" ref="C1254">_xlfn.XLOOKUP(_xlfn.SINGLE(A:A),'Customer Name'!A:A,Table14_3[[#All],[First Name]])</f>
        <v>Claire M</v>
      </c>
      <c r="D1254" s="32" t="str" cm="1">
        <f t="array" ref="D1254">_xlfn.XLOOKUP(_xlfn.SINGLE(A:A),'Customer Name'!A:A,Table14_3[[#All],[Last Name]])</f>
        <v>Long</v>
      </c>
      <c r="E1254" s="32">
        <f>_xlfn.XLOOKUP(A:A,'Medical Examination'!A:A,'Medical Examination'!B:B)</f>
        <v>30.2</v>
      </c>
      <c r="F1254" s="32">
        <f>_xlfn.XLOOKUP(A:A,'Medical Examination'!A:A,'Medical Examination'!C:C)</f>
        <v>6.25</v>
      </c>
      <c r="G1254" s="33" t="str">
        <f>_xlfn.XLOOKUP(A:A,'Medical Examination'!A:A,'Medical Examination'!D:D)</f>
        <v>yes</v>
      </c>
      <c r="H1254" s="33" t="str">
        <f>_xlfn.XLOOKUP(A:A,'Medical Examination'!A:A,'Medical Examination'!E:E)</f>
        <v>No</v>
      </c>
      <c r="I1254" s="33" t="str">
        <f>_xlfn.XLOOKUP(A:A,'Medical Examination'!A:A,'Medical Examination'!F:F)</f>
        <v>No</v>
      </c>
      <c r="J1254" s="33">
        <f>_xlfn.XLOOKUP(A:A,'Medical Examination'!A:A,'Medical Examination'!G:G)</f>
        <v>0</v>
      </c>
      <c r="K1254" s="33" t="str">
        <f>_xlfn.XLOOKUP(A:A,'Medical Examination'!A:A,'Medical Examination'!H:H)</f>
        <v>No</v>
      </c>
      <c r="L1254" s="32" t="str">
        <f>_xlfn.XLOOKUP(A:A,'Medical Examination'!A:A,'Medical Examination'!I:I)</f>
        <v>Obesity</v>
      </c>
      <c r="M1254" s="31" t="str">
        <f>_xlfn.XLOOKUP(A:A,'Medical Examination'!A:A,'Medical Examination'!J:J)</f>
        <v>Prediabetic</v>
      </c>
      <c r="N1254" s="34">
        <f>_xlfn.XLOOKUP(Healthcare!A:A,Table4_2[Customer ID],Table4_2[Date of Birth])</f>
        <v>27955</v>
      </c>
      <c r="O1254" s="35">
        <f>_xlfn.XLOOKUP(A:A,Table4_2[Customer ID],Table4_2[Charges])</f>
        <v>8825.09</v>
      </c>
      <c r="P1254" s="33" t="str">
        <f>_xlfn.XLOOKUP(A:A,Table4_2[Customer ID],Table4_2[Hospital tier])</f>
        <v>tier - 2</v>
      </c>
      <c r="Q1254" s="33" t="str">
        <f>_xlfn.XLOOKUP(A:A,'Hospital details'!A:A,'Hospital details'!F:F)</f>
        <v>tier - 3</v>
      </c>
      <c r="R1254" s="33" t="str">
        <f>_xlfn.XLOOKUP(Healthcare!A:A,'Hospital details'!A:A,'Hospital details'!G:G)</f>
        <v>R1011</v>
      </c>
      <c r="S1254" s="36">
        <f>_xlfn.XLOOKUP(A:A,'Hospital details'!A:A,'Hospital details'!H:H)</f>
        <v>46</v>
      </c>
      <c r="T1254" s="8"/>
    </row>
    <row r="1255" spans="1:20" ht="18" x14ac:dyDescent="0.35">
      <c r="A1255" s="37" t="s">
        <v>1259</v>
      </c>
      <c r="B1255" s="31" t="str" cm="1">
        <f t="array" ref="B1255">_xlfn.XLOOKUP(_xlfn.SINGLE(A:A),'Customer Name'!A:A,Table14_3[[#All],[Title]])</f>
        <v>Mr</v>
      </c>
      <c r="C1255" s="32" t="str" cm="1">
        <f t="array" ref="C1255">_xlfn.XLOOKUP(_xlfn.SINGLE(A:A),'Customer Name'!A:A,Table14_3[[#All],[First Name]])</f>
        <v>Jennifer</v>
      </c>
      <c r="D1255" s="32" t="str" cm="1">
        <f t="array" ref="D1255">_xlfn.XLOOKUP(_xlfn.SINGLE(A:A),'Customer Name'!A:A,Table14_3[[#All],[Last Name]])</f>
        <v>Rohde</v>
      </c>
      <c r="E1255" s="32">
        <f>_xlfn.XLOOKUP(A:A,'Medical Examination'!A:A,'Medical Examination'!B:B)</f>
        <v>31.26</v>
      </c>
      <c r="F1255" s="32">
        <f>_xlfn.XLOOKUP(A:A,'Medical Examination'!A:A,'Medical Examination'!C:C)</f>
        <v>5.94</v>
      </c>
      <c r="G1255" s="33" t="str">
        <f>_xlfn.XLOOKUP(A:A,'Medical Examination'!A:A,'Medical Examination'!D:D)</f>
        <v>yes</v>
      </c>
      <c r="H1255" s="33" t="str">
        <f>_xlfn.XLOOKUP(A:A,'Medical Examination'!A:A,'Medical Examination'!E:E)</f>
        <v>No</v>
      </c>
      <c r="I1255" s="33" t="str">
        <f>_xlfn.XLOOKUP(A:A,'Medical Examination'!A:A,'Medical Examination'!F:F)</f>
        <v>No</v>
      </c>
      <c r="J1255" s="33">
        <f>_xlfn.XLOOKUP(A:A,'Medical Examination'!A:A,'Medical Examination'!G:G)</f>
        <v>1</v>
      </c>
      <c r="K1255" s="33" t="str">
        <f>_xlfn.XLOOKUP(A:A,'Medical Examination'!A:A,'Medical Examination'!H:H)</f>
        <v>No</v>
      </c>
      <c r="L1255" s="32" t="str">
        <f>_xlfn.XLOOKUP(A:A,'Medical Examination'!A:A,'Medical Examination'!I:I)</f>
        <v>Obesity</v>
      </c>
      <c r="M1255" s="31" t="str">
        <f>_xlfn.XLOOKUP(A:A,'Medical Examination'!A:A,'Medical Examination'!J:J)</f>
        <v>Prediabetic</v>
      </c>
      <c r="N1255" s="34">
        <f>_xlfn.XLOOKUP(Healthcare!A:A,Table4_2[Customer ID],Table4_2[Date of Birth])</f>
        <v>32377</v>
      </c>
      <c r="O1255" s="35">
        <f>_xlfn.XLOOKUP(A:A,Table4_2[Customer ID],Table4_2[Charges])</f>
        <v>8824.27</v>
      </c>
      <c r="P1255" s="33" t="str">
        <f>_xlfn.XLOOKUP(A:A,Table4_2[Customer ID],Table4_2[Hospital tier])</f>
        <v>tier - 2</v>
      </c>
      <c r="Q1255" s="33" t="str">
        <f>_xlfn.XLOOKUP(A:A,'Hospital details'!A:A,'Hospital details'!F:F)</f>
        <v>tier - 1</v>
      </c>
      <c r="R1255" s="33" t="str">
        <f>_xlfn.XLOOKUP(Healthcare!A:A,'Hospital details'!A:A,'Hospital details'!G:G)</f>
        <v>R1025</v>
      </c>
      <c r="S1255" s="36">
        <f>_xlfn.XLOOKUP(A:A,'Hospital details'!A:A,'Hospital details'!H:H)</f>
        <v>34</v>
      </c>
      <c r="T1255" s="8"/>
    </row>
    <row r="1256" spans="1:20" ht="18" x14ac:dyDescent="0.35">
      <c r="A1256" s="37" t="s">
        <v>1260</v>
      </c>
      <c r="B1256" s="31" t="str" cm="1">
        <f t="array" ref="B1256">_xlfn.XLOOKUP(_xlfn.SINGLE(A:A),'Customer Name'!A:A,Table14_3[[#All],[Title]])</f>
        <v>Ms</v>
      </c>
      <c r="C1256" s="32" t="str" cm="1">
        <f t="array" ref="C1256">_xlfn.XLOOKUP(_xlfn.SINGLE(A:A),'Customer Name'!A:A,Table14_3[[#All],[First Name]])</f>
        <v>Maria S</v>
      </c>
      <c r="D1256" s="32" t="str" cm="1">
        <f t="array" ref="D1256">_xlfn.XLOOKUP(_xlfn.SINGLE(A:A),'Customer Name'!A:A,Table14_3[[#All],[Last Name]])</f>
        <v>Bonzi</v>
      </c>
      <c r="E1256" s="32">
        <f>_xlfn.XLOOKUP(A:A,'Medical Examination'!A:A,'Medical Examination'!B:B)</f>
        <v>33.725000000000001</v>
      </c>
      <c r="F1256" s="32">
        <f>_xlfn.XLOOKUP(A:A,'Medical Examination'!A:A,'Medical Examination'!C:C)</f>
        <v>6.45</v>
      </c>
      <c r="G1256" s="33" t="str">
        <f>_xlfn.XLOOKUP(A:A,'Medical Examination'!A:A,'Medical Examination'!D:D)</f>
        <v>yes</v>
      </c>
      <c r="H1256" s="33" t="str">
        <f>_xlfn.XLOOKUP(A:A,'Medical Examination'!A:A,'Medical Examination'!E:E)</f>
        <v>No</v>
      </c>
      <c r="I1256" s="33" t="str">
        <f>_xlfn.XLOOKUP(A:A,'Medical Examination'!A:A,'Medical Examination'!F:F)</f>
        <v>No</v>
      </c>
      <c r="J1256" s="33">
        <f>_xlfn.XLOOKUP(A:A,'Medical Examination'!A:A,'Medical Examination'!G:G)</f>
        <v>0</v>
      </c>
      <c r="K1256" s="33" t="str">
        <f>_xlfn.XLOOKUP(A:A,'Medical Examination'!A:A,'Medical Examination'!H:H)</f>
        <v>No</v>
      </c>
      <c r="L1256" s="32" t="str">
        <f>_xlfn.XLOOKUP(A:A,'Medical Examination'!A:A,'Medical Examination'!I:I)</f>
        <v>Obesity</v>
      </c>
      <c r="M1256" s="31" t="str">
        <f>_xlfn.XLOOKUP(A:A,'Medical Examination'!A:A,'Medical Examination'!J:J)</f>
        <v>Prediabetic</v>
      </c>
      <c r="N1256" s="34">
        <f>_xlfn.XLOOKUP(Healthcare!A:A,Table4_2[Customer ID],Table4_2[Date of Birth])</f>
        <v>28052</v>
      </c>
      <c r="O1256" s="35">
        <f>_xlfn.XLOOKUP(A:A,Table4_2[Customer ID],Table4_2[Charges])</f>
        <v>8823.99</v>
      </c>
      <c r="P1256" s="33" t="str">
        <f>_xlfn.XLOOKUP(A:A,Table4_2[Customer ID],Table4_2[Hospital tier])</f>
        <v>tier - 2</v>
      </c>
      <c r="Q1256" s="33" t="str">
        <f>_xlfn.XLOOKUP(A:A,'Hospital details'!A:A,'Hospital details'!F:F)</f>
        <v>tier - 3</v>
      </c>
      <c r="R1256" s="33" t="str">
        <f>_xlfn.XLOOKUP(Healthcare!A:A,'Hospital details'!A:A,'Hospital details'!G:G)</f>
        <v>R1024</v>
      </c>
      <c r="S1256" s="36">
        <f>_xlfn.XLOOKUP(A:A,'Hospital details'!A:A,'Hospital details'!H:H)</f>
        <v>46</v>
      </c>
      <c r="T1256" s="8"/>
    </row>
    <row r="1257" spans="1:20" ht="18" x14ac:dyDescent="0.35">
      <c r="A1257" s="37" t="s">
        <v>1261</v>
      </c>
      <c r="B1257" s="31" t="str" cm="1">
        <f t="array" ref="B1257">_xlfn.XLOOKUP(_xlfn.SINGLE(A:A),'Customer Name'!A:A,Table14_3[[#All],[Title]])</f>
        <v>Mr</v>
      </c>
      <c r="C1257" s="32" t="str" cm="1">
        <f t="array" ref="C1257">_xlfn.XLOOKUP(_xlfn.SINGLE(A:A),'Customer Name'!A:A,Table14_3[[#All],[First Name]])</f>
        <v>Katherine E</v>
      </c>
      <c r="D1257" s="32" t="str" cm="1">
        <f t="array" ref="D1257">_xlfn.XLOOKUP(_xlfn.SINGLE(A:A),'Customer Name'!A:A,Table14_3[[#All],[Last Name]])</f>
        <v>Moore</v>
      </c>
      <c r="E1257" s="32">
        <f>_xlfn.XLOOKUP(A:A,'Medical Examination'!A:A,'Medical Examination'!B:B)</f>
        <v>28.9</v>
      </c>
      <c r="F1257" s="32">
        <f>_xlfn.XLOOKUP(A:A,'Medical Examination'!A:A,'Medical Examination'!C:C)</f>
        <v>5.74</v>
      </c>
      <c r="G1257" s="33" t="str">
        <f>_xlfn.XLOOKUP(A:A,'Medical Examination'!A:A,'Medical Examination'!D:D)</f>
        <v>yes</v>
      </c>
      <c r="H1257" s="33" t="str">
        <f>_xlfn.XLOOKUP(A:A,'Medical Examination'!A:A,'Medical Examination'!E:E)</f>
        <v>No</v>
      </c>
      <c r="I1257" s="33" t="str">
        <f>_xlfn.XLOOKUP(A:A,'Medical Examination'!A:A,'Medical Examination'!F:F)</f>
        <v>No</v>
      </c>
      <c r="J1257" s="33">
        <f>_xlfn.XLOOKUP(A:A,'Medical Examination'!A:A,'Medical Examination'!G:G)</f>
        <v>0</v>
      </c>
      <c r="K1257" s="33" t="str">
        <f>_xlfn.XLOOKUP(A:A,'Medical Examination'!A:A,'Medical Examination'!H:H)</f>
        <v>No</v>
      </c>
      <c r="L1257" s="32" t="str">
        <f>_xlfn.XLOOKUP(A:A,'Medical Examination'!A:A,'Medical Examination'!I:I)</f>
        <v>Overweight</v>
      </c>
      <c r="M1257" s="31" t="str">
        <f>_xlfn.XLOOKUP(A:A,'Medical Examination'!A:A,'Medical Examination'!J:J)</f>
        <v>Prediabetic</v>
      </c>
      <c r="N1257" s="34">
        <f>_xlfn.XLOOKUP(Healthcare!A:A,Table4_2[Customer ID],Table4_2[Date of Birth])</f>
        <v>27925</v>
      </c>
      <c r="O1257" s="35">
        <f>_xlfn.XLOOKUP(A:A,Table4_2[Customer ID],Table4_2[Charges])</f>
        <v>8823.2800000000007</v>
      </c>
      <c r="P1257" s="33" t="str">
        <f>_xlfn.XLOOKUP(A:A,Table4_2[Customer ID],Table4_2[Hospital tier])</f>
        <v>tier - 2</v>
      </c>
      <c r="Q1257" s="33" t="str">
        <f>_xlfn.XLOOKUP(A:A,'Hospital details'!A:A,'Hospital details'!F:F)</f>
        <v>tier - 1</v>
      </c>
      <c r="R1257" s="33" t="str">
        <f>_xlfn.XLOOKUP(Healthcare!A:A,'Hospital details'!A:A,'Hospital details'!G:G)</f>
        <v>R1011</v>
      </c>
      <c r="S1257" s="36">
        <f>_xlfn.XLOOKUP(A:A,'Hospital details'!A:A,'Hospital details'!H:H)</f>
        <v>46</v>
      </c>
      <c r="T1257" s="8"/>
    </row>
    <row r="1258" spans="1:20" ht="18" x14ac:dyDescent="0.35">
      <c r="A1258" s="37" t="s">
        <v>1262</v>
      </c>
      <c r="B1258" s="31" t="str" cm="1">
        <f t="array" ref="B1258">_xlfn.XLOOKUP(_xlfn.SINGLE(A:A),'Customer Name'!A:A,Table14_3[[#All],[Title]])</f>
        <v>Mr</v>
      </c>
      <c r="C1258" s="32" t="str" cm="1">
        <f t="array" ref="C1258">_xlfn.XLOOKUP(_xlfn.SINGLE(A:A),'Customer Name'!A:A,Table14_3[[#All],[First Name]])</f>
        <v>Michael</v>
      </c>
      <c r="D1258" s="32" t="str" cm="1">
        <f t="array" ref="D1258">_xlfn.XLOOKUP(_xlfn.SINGLE(A:A),'Customer Name'!A:A,Table14_3[[#All],[Last Name]])</f>
        <v>Mcgrane</v>
      </c>
      <c r="E1258" s="32">
        <f>_xlfn.XLOOKUP(A:A,'Medical Examination'!A:A,'Medical Examination'!B:B)</f>
        <v>45.69</v>
      </c>
      <c r="F1258" s="32">
        <f>_xlfn.XLOOKUP(A:A,'Medical Examination'!A:A,'Medical Examination'!C:C)</f>
        <v>4.43</v>
      </c>
      <c r="G1258" s="33" t="str">
        <f>_xlfn.XLOOKUP(A:A,'Medical Examination'!A:A,'Medical Examination'!D:D)</f>
        <v>yes</v>
      </c>
      <c r="H1258" s="33" t="str">
        <f>_xlfn.XLOOKUP(A:A,'Medical Examination'!A:A,'Medical Examination'!E:E)</f>
        <v>No</v>
      </c>
      <c r="I1258" s="33" t="str">
        <f>_xlfn.XLOOKUP(A:A,'Medical Examination'!A:A,'Medical Examination'!F:F)</f>
        <v>No</v>
      </c>
      <c r="J1258" s="33">
        <f>_xlfn.XLOOKUP(A:A,'Medical Examination'!A:A,'Medical Examination'!G:G)</f>
        <v>0</v>
      </c>
      <c r="K1258" s="33" t="str">
        <f>_xlfn.XLOOKUP(A:A,'Medical Examination'!A:A,'Medical Examination'!H:H)</f>
        <v>No</v>
      </c>
      <c r="L1258" s="32" t="str">
        <f>_xlfn.XLOOKUP(A:A,'Medical Examination'!A:A,'Medical Examination'!I:I)</f>
        <v>Obesity</v>
      </c>
      <c r="M1258" s="31" t="str">
        <f>_xlfn.XLOOKUP(A:A,'Medical Examination'!A:A,'Medical Examination'!J:J)</f>
        <v>Normal</v>
      </c>
      <c r="N1258" s="34">
        <f>_xlfn.XLOOKUP(Healthcare!A:A,Table4_2[Customer ID],Table4_2[Date of Birth])</f>
        <v>37202</v>
      </c>
      <c r="O1258" s="35">
        <f>_xlfn.XLOOKUP(A:A,Table4_2[Customer ID],Table4_2[Charges])</f>
        <v>8821.8799999999992</v>
      </c>
      <c r="P1258" s="33" t="str">
        <f>_xlfn.XLOOKUP(A:A,Table4_2[Customer ID],Table4_2[Hospital tier])</f>
        <v>tier - 2</v>
      </c>
      <c r="Q1258" s="33" t="str">
        <f>_xlfn.XLOOKUP(A:A,'Hospital details'!A:A,'Hospital details'!F:F)</f>
        <v>tier - 3</v>
      </c>
      <c r="R1258" s="33" t="str">
        <f>_xlfn.XLOOKUP(Healthcare!A:A,'Hospital details'!A:A,'Hospital details'!G:G)</f>
        <v>R1023</v>
      </c>
      <c r="S1258" s="36">
        <f>_xlfn.XLOOKUP(A:A,'Hospital details'!A:A,'Hospital details'!H:H)</f>
        <v>21</v>
      </c>
      <c r="T1258" s="8"/>
    </row>
    <row r="1259" spans="1:20" ht="18" x14ac:dyDescent="0.35">
      <c r="A1259" s="37" t="s">
        <v>1263</v>
      </c>
      <c r="B1259" s="31" t="str" cm="1">
        <f t="array" ref="B1259">_xlfn.XLOOKUP(_xlfn.SINGLE(A:A),'Customer Name'!A:A,Table14_3[[#All],[Title]])</f>
        <v>Ms</v>
      </c>
      <c r="C1259" s="32" t="str" cm="1">
        <f t="array" ref="C1259">_xlfn.XLOOKUP(_xlfn.SINGLE(A:A),'Customer Name'!A:A,Table14_3[[#All],[First Name]])</f>
        <v>Roxanne</v>
      </c>
      <c r="D1259" s="32" t="str" cm="1">
        <f t="array" ref="D1259">_xlfn.XLOOKUP(_xlfn.SINGLE(A:A),'Customer Name'!A:A,Table14_3[[#All],[Last Name]])</f>
        <v>Stepnowski</v>
      </c>
      <c r="E1259" s="32">
        <f>_xlfn.XLOOKUP(A:A,'Medical Examination'!A:A,'Medical Examination'!B:B)</f>
        <v>21.03</v>
      </c>
      <c r="F1259" s="32">
        <f>_xlfn.XLOOKUP(A:A,'Medical Examination'!A:A,'Medical Examination'!C:C)</f>
        <v>6.5</v>
      </c>
      <c r="G1259" s="33" t="str">
        <f>_xlfn.XLOOKUP(A:A,'Medical Examination'!A:A,'Medical Examination'!D:D)</f>
        <v>No</v>
      </c>
      <c r="H1259" s="33" t="str">
        <f>_xlfn.XLOOKUP(A:A,'Medical Examination'!A:A,'Medical Examination'!E:E)</f>
        <v>No</v>
      </c>
      <c r="I1259" s="33" t="str">
        <f>_xlfn.XLOOKUP(A:A,'Medical Examination'!A:A,'Medical Examination'!F:F)</f>
        <v>No</v>
      </c>
      <c r="J1259" s="33">
        <f>_xlfn.XLOOKUP(A:A,'Medical Examination'!A:A,'Medical Examination'!G:G)</f>
        <v>0</v>
      </c>
      <c r="K1259" s="33" t="str">
        <f>_xlfn.XLOOKUP(A:A,'Medical Examination'!A:A,'Medical Examination'!H:H)</f>
        <v>No</v>
      </c>
      <c r="L1259" s="32" t="str">
        <f>_xlfn.XLOOKUP(A:A,'Medical Examination'!A:A,'Medical Examination'!I:I)</f>
        <v>Normal Weight</v>
      </c>
      <c r="M1259" s="31" t="str">
        <f>_xlfn.XLOOKUP(A:A,'Medical Examination'!A:A,'Medical Examination'!J:J)</f>
        <v>Diabetic</v>
      </c>
      <c r="N1259" s="34">
        <f>_xlfn.XLOOKUP(Healthcare!A:A,Table4_2[Customer ID],Table4_2[Date of Birth])</f>
        <v>23983</v>
      </c>
      <c r="O1259" s="35">
        <f>_xlfn.XLOOKUP(A:A,Table4_2[Customer ID],Table4_2[Charges])</f>
        <v>8800.49</v>
      </c>
      <c r="P1259" s="33" t="str">
        <f>_xlfn.XLOOKUP(A:A,Table4_2[Customer ID],Table4_2[Hospital tier])</f>
        <v>tier - 3</v>
      </c>
      <c r="Q1259" s="33" t="str">
        <f>_xlfn.XLOOKUP(A:A,'Hospital details'!A:A,'Hospital details'!F:F)</f>
        <v>tier - 2</v>
      </c>
      <c r="R1259" s="33" t="str">
        <f>_xlfn.XLOOKUP(Healthcare!A:A,'Hospital details'!A:A,'Hospital details'!G:G)</f>
        <v>R1013</v>
      </c>
      <c r="S1259" s="36">
        <f>_xlfn.XLOOKUP(A:A,'Hospital details'!A:A,'Hospital details'!H:H)</f>
        <v>57</v>
      </c>
      <c r="T1259" s="8"/>
    </row>
    <row r="1260" spans="1:20" ht="18" x14ac:dyDescent="0.35">
      <c r="A1260" s="37" t="s">
        <v>1264</v>
      </c>
      <c r="B1260" s="31" t="str" cm="1">
        <f t="array" ref="B1260">_xlfn.XLOOKUP(_xlfn.SINGLE(A:A),'Customer Name'!A:A,Table14_3[[#All],[Title]])</f>
        <v>Mr</v>
      </c>
      <c r="C1260" s="32" t="str" cm="1">
        <f t="array" ref="C1260">_xlfn.XLOOKUP(_xlfn.SINGLE(A:A),'Customer Name'!A:A,Table14_3[[#All],[First Name]])</f>
        <v>Israel</v>
      </c>
      <c r="D1260" s="32" t="str" cm="1">
        <f t="array" ref="D1260">_xlfn.XLOOKUP(_xlfn.SINGLE(A:A),'Customer Name'!A:A,Table14_3[[#All],[Last Name]])</f>
        <v>Merkle</v>
      </c>
      <c r="E1260" s="32">
        <f>_xlfn.XLOOKUP(A:A,'Medical Examination'!A:A,'Medical Examination'!B:B)</f>
        <v>37</v>
      </c>
      <c r="F1260" s="32">
        <f>_xlfn.XLOOKUP(A:A,'Medical Examination'!A:A,'Medical Examination'!C:C)</f>
        <v>8.75</v>
      </c>
      <c r="G1260" s="33" t="str">
        <f>_xlfn.XLOOKUP(A:A,'Medical Examination'!A:A,'Medical Examination'!D:D)</f>
        <v>No</v>
      </c>
      <c r="H1260" s="33" t="str">
        <f>_xlfn.XLOOKUP(A:A,'Medical Examination'!A:A,'Medical Examination'!E:E)</f>
        <v>No</v>
      </c>
      <c r="I1260" s="33" t="str">
        <f>_xlfn.XLOOKUP(A:A,'Medical Examination'!A:A,'Medical Examination'!F:F)</f>
        <v>No</v>
      </c>
      <c r="J1260" s="33">
        <f>_xlfn.XLOOKUP(A:A,'Medical Examination'!A:A,'Medical Examination'!G:G)</f>
        <v>0</v>
      </c>
      <c r="K1260" s="33" t="str">
        <f>_xlfn.XLOOKUP(A:A,'Medical Examination'!A:A,'Medical Examination'!H:H)</f>
        <v>No</v>
      </c>
      <c r="L1260" s="32" t="str">
        <f>_xlfn.XLOOKUP(A:A,'Medical Examination'!A:A,'Medical Examination'!I:I)</f>
        <v>Obesity</v>
      </c>
      <c r="M1260" s="31" t="str">
        <f>_xlfn.XLOOKUP(A:A,'Medical Examination'!A:A,'Medical Examination'!J:J)</f>
        <v>Diabetic</v>
      </c>
      <c r="N1260" s="34">
        <f>_xlfn.XLOOKUP(Healthcare!A:A,Table4_2[Customer ID],Table4_2[Date of Birth])</f>
        <v>26102</v>
      </c>
      <c r="O1260" s="35">
        <f>_xlfn.XLOOKUP(A:A,Table4_2[Customer ID],Table4_2[Charges])</f>
        <v>8798.59</v>
      </c>
      <c r="P1260" s="33" t="str">
        <f>_xlfn.XLOOKUP(A:A,Table4_2[Customer ID],Table4_2[Hospital tier])</f>
        <v>tier - 2</v>
      </c>
      <c r="Q1260" s="33" t="str">
        <f>_xlfn.XLOOKUP(A:A,'Hospital details'!A:A,'Hospital details'!F:F)</f>
        <v>tier - 1</v>
      </c>
      <c r="R1260" s="33" t="str">
        <f>_xlfn.XLOOKUP(Healthcare!A:A,'Hospital details'!A:A,'Hospital details'!G:G)</f>
        <v>R1011</v>
      </c>
      <c r="S1260" s="36">
        <f>_xlfn.XLOOKUP(A:A,'Hospital details'!A:A,'Hospital details'!H:H)</f>
        <v>51</v>
      </c>
      <c r="T1260" s="8"/>
    </row>
    <row r="1261" spans="1:20" ht="18" x14ac:dyDescent="0.35">
      <c r="A1261" s="37" t="s">
        <v>1265</v>
      </c>
      <c r="B1261" s="31" t="str" cm="1">
        <f t="array" ref="B1261">_xlfn.XLOOKUP(_xlfn.SINGLE(A:A),'Customer Name'!A:A,Table14_3[[#All],[Title]])</f>
        <v>Mr</v>
      </c>
      <c r="C1261" s="32" t="str" cm="1">
        <f t="array" ref="C1261">_xlfn.XLOOKUP(_xlfn.SINGLE(A:A),'Customer Name'!A:A,Table14_3[[#All],[First Name]])</f>
        <v>Samalya</v>
      </c>
      <c r="D1261" s="32" t="str" cm="1">
        <f t="array" ref="D1261">_xlfn.XLOOKUP(_xlfn.SINGLE(A:A),'Customer Name'!A:A,Table14_3[[#All],[Last Name]])</f>
        <v>Schaefer</v>
      </c>
      <c r="E1261" s="32">
        <f>_xlfn.XLOOKUP(A:A,'Medical Examination'!A:A,'Medical Examination'!B:B)</f>
        <v>25.4</v>
      </c>
      <c r="F1261" s="32">
        <f>_xlfn.XLOOKUP(A:A,'Medical Examination'!A:A,'Medical Examination'!C:C)</f>
        <v>11.96</v>
      </c>
      <c r="G1261" s="33" t="str">
        <f>_xlfn.XLOOKUP(A:A,'Medical Examination'!A:A,'Medical Examination'!D:D)</f>
        <v>No</v>
      </c>
      <c r="H1261" s="33" t="str">
        <f>_xlfn.XLOOKUP(A:A,'Medical Examination'!A:A,'Medical Examination'!E:E)</f>
        <v>No</v>
      </c>
      <c r="I1261" s="33" t="str">
        <f>_xlfn.XLOOKUP(A:A,'Medical Examination'!A:A,'Medical Examination'!F:F)</f>
        <v>No</v>
      </c>
      <c r="J1261" s="33">
        <f>_xlfn.XLOOKUP(A:A,'Medical Examination'!A:A,'Medical Examination'!G:G)</f>
        <v>0</v>
      </c>
      <c r="K1261" s="33" t="str">
        <f>_xlfn.XLOOKUP(A:A,'Medical Examination'!A:A,'Medical Examination'!H:H)</f>
        <v>No</v>
      </c>
      <c r="L1261" s="32" t="str">
        <f>_xlfn.XLOOKUP(A:A,'Medical Examination'!A:A,'Medical Examination'!I:I)</f>
        <v>Overweight</v>
      </c>
      <c r="M1261" s="31" t="str">
        <f>_xlfn.XLOOKUP(A:A,'Medical Examination'!A:A,'Medical Examination'!J:J)</f>
        <v>Diabetic</v>
      </c>
      <c r="N1261" s="34">
        <f>_xlfn.XLOOKUP(Healthcare!A:A,Table4_2[Customer ID],Table4_2[Date of Birth])</f>
        <v>26168</v>
      </c>
      <c r="O1261" s="35">
        <f>_xlfn.XLOOKUP(A:A,Table4_2[Customer ID],Table4_2[Charges])</f>
        <v>8782.4699999999993</v>
      </c>
      <c r="P1261" s="33" t="str">
        <f>_xlfn.XLOOKUP(A:A,Table4_2[Customer ID],Table4_2[Hospital tier])</f>
        <v>tier - 2</v>
      </c>
      <c r="Q1261" s="33" t="str">
        <f>_xlfn.XLOOKUP(A:A,'Hospital details'!A:A,'Hospital details'!F:F)</f>
        <v>tier - 3</v>
      </c>
      <c r="R1261" s="33" t="str">
        <f>_xlfn.XLOOKUP(Healthcare!A:A,'Hospital details'!A:A,'Hospital details'!G:G)</f>
        <v>R1011</v>
      </c>
      <c r="S1261" s="36">
        <f>_xlfn.XLOOKUP(A:A,'Hospital details'!A:A,'Hospital details'!H:H)</f>
        <v>51</v>
      </c>
      <c r="T1261" s="8"/>
    </row>
    <row r="1262" spans="1:20" ht="18" x14ac:dyDescent="0.35">
      <c r="A1262" s="37" t="s">
        <v>1266</v>
      </c>
      <c r="B1262" s="31" t="str" cm="1">
        <f t="array" ref="B1262">_xlfn.XLOOKUP(_xlfn.SINGLE(A:A),'Customer Name'!A:A,Table14_3[[#All],[Title]])</f>
        <v>Ms</v>
      </c>
      <c r="C1262" s="32" t="str" cm="1">
        <f t="array" ref="C1262">_xlfn.XLOOKUP(_xlfn.SINGLE(A:A),'Customer Name'!A:A,Table14_3[[#All],[First Name]])</f>
        <v>Peter</v>
      </c>
      <c r="D1262" s="32" t="str" cm="1">
        <f t="array" ref="D1262">_xlfn.XLOOKUP(_xlfn.SINGLE(A:A),'Customer Name'!A:A,Table14_3[[#All],[Last Name]])</f>
        <v>Vigneron</v>
      </c>
      <c r="E1262" s="32">
        <f>_xlfn.XLOOKUP(A:A,'Medical Examination'!A:A,'Medical Examination'!B:B)</f>
        <v>32.299999999999997</v>
      </c>
      <c r="F1262" s="32">
        <f>_xlfn.XLOOKUP(A:A,'Medical Examination'!A:A,'Medical Examination'!C:C)</f>
        <v>10.54</v>
      </c>
      <c r="G1262" s="33" t="str">
        <f>_xlfn.XLOOKUP(A:A,'Medical Examination'!A:A,'Medical Examination'!D:D)</f>
        <v>No</v>
      </c>
      <c r="H1262" s="33" t="str">
        <f>_xlfn.XLOOKUP(A:A,'Medical Examination'!A:A,'Medical Examination'!E:E)</f>
        <v>No</v>
      </c>
      <c r="I1262" s="33" t="str">
        <f>_xlfn.XLOOKUP(A:A,'Medical Examination'!A:A,'Medical Examination'!F:F)</f>
        <v>No</v>
      </c>
      <c r="J1262" s="33">
        <f>_xlfn.XLOOKUP(A:A,'Medical Examination'!A:A,'Medical Examination'!G:G)</f>
        <v>0</v>
      </c>
      <c r="K1262" s="33" t="str">
        <f>_xlfn.XLOOKUP(A:A,'Medical Examination'!A:A,'Medical Examination'!H:H)</f>
        <v>No</v>
      </c>
      <c r="L1262" s="32" t="str">
        <f>_xlfn.XLOOKUP(A:A,'Medical Examination'!A:A,'Medical Examination'!I:I)</f>
        <v>Obesity</v>
      </c>
      <c r="M1262" s="31" t="str">
        <f>_xlfn.XLOOKUP(A:A,'Medical Examination'!A:A,'Medical Examination'!J:J)</f>
        <v>Diabetic</v>
      </c>
      <c r="N1262" s="34">
        <f>_xlfn.XLOOKUP(Healthcare!A:A,Table4_2[Customer ID],Table4_2[Date of Birth])</f>
        <v>27278</v>
      </c>
      <c r="O1262" s="35">
        <f>_xlfn.XLOOKUP(A:A,Table4_2[Customer ID],Table4_2[Charges])</f>
        <v>8765.25</v>
      </c>
      <c r="P1262" s="33" t="str">
        <f>_xlfn.XLOOKUP(A:A,Table4_2[Customer ID],Table4_2[Hospital tier])</f>
        <v>tier - 2</v>
      </c>
      <c r="Q1262" s="33" t="str">
        <f>_xlfn.XLOOKUP(A:A,'Hospital details'!A:A,'Hospital details'!F:F)</f>
        <v>tier - 3</v>
      </c>
      <c r="R1262" s="33" t="str">
        <f>_xlfn.XLOOKUP(Healthcare!A:A,'Hospital details'!A:A,'Hospital details'!G:G)</f>
        <v>R1012</v>
      </c>
      <c r="S1262" s="36">
        <f>_xlfn.XLOOKUP(A:A,'Hospital details'!A:A,'Hospital details'!H:H)</f>
        <v>48</v>
      </c>
      <c r="T1262" s="8"/>
    </row>
    <row r="1263" spans="1:20" ht="18" x14ac:dyDescent="0.35">
      <c r="A1263" s="37" t="s">
        <v>1267</v>
      </c>
      <c r="B1263" s="31" t="str" cm="1">
        <f t="array" ref="B1263">_xlfn.XLOOKUP(_xlfn.SINGLE(A:A),'Customer Name'!A:A,Table14_3[[#All],[Title]])</f>
        <v>Ms</v>
      </c>
      <c r="C1263" s="32" t="str" cm="1">
        <f t="array" ref="C1263">_xlfn.XLOOKUP(_xlfn.SINGLE(A:A),'Customer Name'!A:A,Table14_3[[#All],[First Name]])</f>
        <v>Alicia</v>
      </c>
      <c r="D1263" s="32" t="str" cm="1">
        <f t="array" ref="D1263">_xlfn.XLOOKUP(_xlfn.SINGLE(A:A),'Customer Name'!A:A,Table14_3[[#All],[Last Name]])</f>
        <v>Mucci</v>
      </c>
      <c r="E1263" s="32">
        <f>_xlfn.XLOOKUP(A:A,'Medical Examination'!A:A,'Medical Examination'!B:B)</f>
        <v>23.94</v>
      </c>
      <c r="F1263" s="32">
        <f>_xlfn.XLOOKUP(A:A,'Medical Examination'!A:A,'Medical Examination'!C:C)</f>
        <v>4.54</v>
      </c>
      <c r="G1263" s="33" t="str">
        <f>_xlfn.XLOOKUP(A:A,'Medical Examination'!A:A,'Medical Examination'!D:D)</f>
        <v>yes</v>
      </c>
      <c r="H1263" s="33" t="str">
        <f>_xlfn.XLOOKUP(A:A,'Medical Examination'!A:A,'Medical Examination'!E:E)</f>
        <v>No</v>
      </c>
      <c r="I1263" s="33" t="str">
        <f>_xlfn.XLOOKUP(A:A,'Medical Examination'!A:A,'Medical Examination'!F:F)</f>
        <v>Yes</v>
      </c>
      <c r="J1263" s="33">
        <f>_xlfn.XLOOKUP(A:A,'Medical Examination'!A:A,'Medical Examination'!G:G)</f>
        <v>1</v>
      </c>
      <c r="K1263" s="33" t="str">
        <f>_xlfn.XLOOKUP(A:A,'Medical Examination'!A:A,'Medical Examination'!H:H)</f>
        <v>No</v>
      </c>
      <c r="L1263" s="32" t="str">
        <f>_xlfn.XLOOKUP(A:A,'Medical Examination'!A:A,'Medical Examination'!I:I)</f>
        <v>Normal Weight</v>
      </c>
      <c r="M1263" s="31" t="str">
        <f>_xlfn.XLOOKUP(A:A,'Medical Examination'!A:A,'Medical Examination'!J:J)</f>
        <v>Normal</v>
      </c>
      <c r="N1263" s="34">
        <f>_xlfn.XLOOKUP(Healthcare!A:A,Table4_2[Customer ID],Table4_2[Date of Birth])</f>
        <v>25455</v>
      </c>
      <c r="O1263" s="35">
        <f>_xlfn.XLOOKUP(A:A,Table4_2[Customer ID],Table4_2[Charges])</f>
        <v>8760.1200000000008</v>
      </c>
      <c r="P1263" s="33" t="str">
        <f>_xlfn.XLOOKUP(A:A,Table4_2[Customer ID],Table4_2[Hospital tier])</f>
        <v>tier - 2</v>
      </c>
      <c r="Q1263" s="33" t="str">
        <f>_xlfn.XLOOKUP(A:A,'Hospital details'!A:A,'Hospital details'!F:F)</f>
        <v>tier - 1</v>
      </c>
      <c r="R1263" s="33" t="str">
        <f>_xlfn.XLOOKUP(Healthcare!A:A,'Hospital details'!A:A,'Hospital details'!G:G)</f>
        <v>R1013</v>
      </c>
      <c r="S1263" s="36">
        <f>_xlfn.XLOOKUP(A:A,'Hospital details'!A:A,'Hospital details'!H:H)</f>
        <v>53</v>
      </c>
      <c r="T1263" s="8"/>
    </row>
    <row r="1264" spans="1:20" ht="18" x14ac:dyDescent="0.35">
      <c r="A1264" s="37" t="s">
        <v>1268</v>
      </c>
      <c r="B1264" s="31" t="str" cm="1">
        <f t="array" ref="B1264">_xlfn.XLOOKUP(_xlfn.SINGLE(A:A),'Customer Name'!A:A,Table14_3[[#All],[Title]])</f>
        <v>Mr</v>
      </c>
      <c r="C1264" s="32" t="str" cm="1">
        <f t="array" ref="C1264">_xlfn.XLOOKUP(_xlfn.SINGLE(A:A),'Customer Name'!A:A,Table14_3[[#All],[First Name]])</f>
        <v>Sarah K</v>
      </c>
      <c r="D1264" s="32" t="str" cm="1">
        <f t="array" ref="D1264">_xlfn.XLOOKUP(_xlfn.SINGLE(A:A),'Customer Name'!A:A,Table14_3[[#All],[Last Name]])</f>
        <v>Macdonald</v>
      </c>
      <c r="E1264" s="32">
        <f>_xlfn.XLOOKUP(A:A,'Medical Examination'!A:A,'Medical Examination'!B:B)</f>
        <v>46.4</v>
      </c>
      <c r="F1264" s="32">
        <f>_xlfn.XLOOKUP(A:A,'Medical Examination'!A:A,'Medical Examination'!C:C)</f>
        <v>5.71</v>
      </c>
      <c r="G1264" s="33" t="str">
        <f>_xlfn.XLOOKUP(A:A,'Medical Examination'!A:A,'Medical Examination'!D:D)</f>
        <v>No</v>
      </c>
      <c r="H1264" s="33" t="str">
        <f>_xlfn.XLOOKUP(A:A,'Medical Examination'!A:A,'Medical Examination'!E:E)</f>
        <v>No</v>
      </c>
      <c r="I1264" s="33" t="str">
        <f>_xlfn.XLOOKUP(A:A,'Medical Examination'!A:A,'Medical Examination'!F:F)</f>
        <v>No</v>
      </c>
      <c r="J1264" s="33">
        <f>_xlfn.XLOOKUP(A:A,'Medical Examination'!A:A,'Medical Examination'!G:G)</f>
        <v>0</v>
      </c>
      <c r="K1264" s="33" t="str">
        <f>_xlfn.XLOOKUP(A:A,'Medical Examination'!A:A,'Medical Examination'!H:H)</f>
        <v>No</v>
      </c>
      <c r="L1264" s="32" t="str">
        <f>_xlfn.XLOOKUP(A:A,'Medical Examination'!A:A,'Medical Examination'!I:I)</f>
        <v>Obesity</v>
      </c>
      <c r="M1264" s="31" t="str">
        <f>_xlfn.XLOOKUP(A:A,'Medical Examination'!A:A,'Medical Examination'!J:J)</f>
        <v>Prediabetic</v>
      </c>
      <c r="N1264" s="34">
        <f>_xlfn.XLOOKUP(Healthcare!A:A,Table4_2[Customer ID],Table4_2[Date of Birth])</f>
        <v>36395</v>
      </c>
      <c r="O1264" s="35">
        <f>_xlfn.XLOOKUP(A:A,Table4_2[Customer ID],Table4_2[Charges])</f>
        <v>8747.68</v>
      </c>
      <c r="P1264" s="33" t="str">
        <f>_xlfn.XLOOKUP(A:A,Table4_2[Customer ID],Table4_2[Hospital tier])</f>
        <v>tier - 2</v>
      </c>
      <c r="Q1264" s="33" t="str">
        <f>_xlfn.XLOOKUP(A:A,'Hospital details'!A:A,'Hospital details'!F:F)</f>
        <v>tier - 3</v>
      </c>
      <c r="R1264" s="33" t="str">
        <f>_xlfn.XLOOKUP(Healthcare!A:A,'Hospital details'!A:A,'Hospital details'!G:G)</f>
        <v>R1011</v>
      </c>
      <c r="S1264" s="36">
        <f>_xlfn.XLOOKUP(A:A,'Hospital details'!A:A,'Hospital details'!H:H)</f>
        <v>23</v>
      </c>
      <c r="T1264" s="8"/>
    </row>
    <row r="1265" spans="1:20" ht="18" x14ac:dyDescent="0.35">
      <c r="A1265" s="37" t="s">
        <v>1269</v>
      </c>
      <c r="B1265" s="31" t="str" cm="1">
        <f t="array" ref="B1265">_xlfn.XLOOKUP(_xlfn.SINGLE(A:A),'Customer Name'!A:A,Table14_3[[#All],[Title]])</f>
        <v>Mr</v>
      </c>
      <c r="C1265" s="32" t="str" cm="1">
        <f t="array" ref="C1265">_xlfn.XLOOKUP(_xlfn.SINGLE(A:A),'Customer Name'!A:A,Table14_3[[#All],[First Name]])</f>
        <v>Guomin</v>
      </c>
      <c r="D1265" s="32" t="str" cm="1">
        <f t="array" ref="D1265">_xlfn.XLOOKUP(_xlfn.SINGLE(A:A),'Customer Name'!A:A,Table14_3[[#All],[Last Name]])</f>
        <v>Deng</v>
      </c>
      <c r="E1265" s="32">
        <f>_xlfn.XLOOKUP(A:A,'Medical Examination'!A:A,'Medical Examination'!B:B)</f>
        <v>40.375</v>
      </c>
      <c r="F1265" s="32">
        <f>_xlfn.XLOOKUP(A:A,'Medical Examination'!A:A,'Medical Examination'!C:C)</f>
        <v>6.25</v>
      </c>
      <c r="G1265" s="33" t="str">
        <f>_xlfn.XLOOKUP(A:A,'Medical Examination'!A:A,'Medical Examination'!D:D)</f>
        <v>yes</v>
      </c>
      <c r="H1265" s="33" t="str">
        <f>_xlfn.XLOOKUP(A:A,'Medical Examination'!A:A,'Medical Examination'!E:E)</f>
        <v>No</v>
      </c>
      <c r="I1265" s="33" t="str">
        <f>_xlfn.XLOOKUP(A:A,'Medical Examination'!A:A,'Medical Examination'!F:F)</f>
        <v>No</v>
      </c>
      <c r="J1265" s="33">
        <f>_xlfn.XLOOKUP(A:A,'Medical Examination'!A:A,'Medical Examination'!G:G)</f>
        <v>0</v>
      </c>
      <c r="K1265" s="33" t="str">
        <f>_xlfn.XLOOKUP(A:A,'Medical Examination'!A:A,'Medical Examination'!H:H)</f>
        <v>No</v>
      </c>
      <c r="L1265" s="32" t="str">
        <f>_xlfn.XLOOKUP(A:A,'Medical Examination'!A:A,'Medical Examination'!I:I)</f>
        <v>Obesity</v>
      </c>
      <c r="M1265" s="31" t="str">
        <f>_xlfn.XLOOKUP(A:A,'Medical Examination'!A:A,'Medical Examination'!J:J)</f>
        <v>Prediabetic</v>
      </c>
      <c r="N1265" s="34">
        <f>_xlfn.XLOOKUP(Healthcare!A:A,Table4_2[Customer ID],Table4_2[Date of Birth])</f>
        <v>27928</v>
      </c>
      <c r="O1265" s="35">
        <f>_xlfn.XLOOKUP(A:A,Table4_2[Customer ID],Table4_2[Charges])</f>
        <v>8733.23</v>
      </c>
      <c r="P1265" s="33" t="str">
        <f>_xlfn.XLOOKUP(A:A,Table4_2[Customer ID],Table4_2[Hospital tier])</f>
        <v>tier - 2</v>
      </c>
      <c r="Q1265" s="33" t="str">
        <f>_xlfn.XLOOKUP(A:A,'Hospital details'!A:A,'Hospital details'!F:F)</f>
        <v>tier - 3</v>
      </c>
      <c r="R1265" s="33" t="str">
        <f>_xlfn.XLOOKUP(Healthcare!A:A,'Hospital details'!A:A,'Hospital details'!G:G)</f>
        <v>R1012</v>
      </c>
      <c r="S1265" s="36">
        <f>_xlfn.XLOOKUP(A:A,'Hospital details'!A:A,'Hospital details'!H:H)</f>
        <v>46</v>
      </c>
      <c r="T1265" s="8"/>
    </row>
    <row r="1266" spans="1:20" ht="18" x14ac:dyDescent="0.35">
      <c r="A1266" s="37" t="s">
        <v>1270</v>
      </c>
      <c r="B1266" s="31" t="str" cm="1">
        <f t="array" ref="B1266">_xlfn.XLOOKUP(_xlfn.SINGLE(A:A),'Customer Name'!A:A,Table14_3[[#All],[Title]])</f>
        <v>Ms</v>
      </c>
      <c r="C1266" s="32" t="str" cm="1">
        <f t="array" ref="C1266">_xlfn.XLOOKUP(_xlfn.SINGLE(A:A),'Customer Name'!A:A,Table14_3[[#All],[First Name]])</f>
        <v>Javier</v>
      </c>
      <c r="D1266" s="32" t="str" cm="1">
        <f t="array" ref="D1266">_xlfn.XLOOKUP(_xlfn.SINGLE(A:A),'Customer Name'!A:A,Table14_3[[#All],[Last Name]])</f>
        <v>De Mata</v>
      </c>
      <c r="E1266" s="32">
        <f>_xlfn.XLOOKUP(A:A,'Medical Examination'!A:A,'Medical Examination'!B:B)</f>
        <v>28.7</v>
      </c>
      <c r="F1266" s="32">
        <f>_xlfn.XLOOKUP(A:A,'Medical Examination'!A:A,'Medical Examination'!C:C)</f>
        <v>9.4700000000000006</v>
      </c>
      <c r="G1266" s="33" t="str">
        <f>_xlfn.XLOOKUP(A:A,'Medical Examination'!A:A,'Medical Examination'!D:D)</f>
        <v>No</v>
      </c>
      <c r="H1266" s="33" t="str">
        <f>_xlfn.XLOOKUP(A:A,'Medical Examination'!A:A,'Medical Examination'!E:E)</f>
        <v>No</v>
      </c>
      <c r="I1266" s="33" t="str">
        <f>_xlfn.XLOOKUP(A:A,'Medical Examination'!A:A,'Medical Examination'!F:F)</f>
        <v>No</v>
      </c>
      <c r="J1266" s="33">
        <f>_xlfn.XLOOKUP(A:A,'Medical Examination'!A:A,'Medical Examination'!G:G)</f>
        <v>2</v>
      </c>
      <c r="K1266" s="33" t="str">
        <f>_xlfn.XLOOKUP(A:A,'Medical Examination'!A:A,'Medical Examination'!H:H)</f>
        <v>No</v>
      </c>
      <c r="L1266" s="32" t="str">
        <f>_xlfn.XLOOKUP(A:A,'Medical Examination'!A:A,'Medical Examination'!I:I)</f>
        <v>Overweight</v>
      </c>
      <c r="M1266" s="31" t="str">
        <f>_xlfn.XLOOKUP(A:A,'Medical Examination'!A:A,'Medical Examination'!J:J)</f>
        <v>Diabetic</v>
      </c>
      <c r="N1266" s="34">
        <f>_xlfn.XLOOKUP(Healthcare!A:A,Table4_2[Customer ID],Table4_2[Date of Birth])</f>
        <v>26840</v>
      </c>
      <c r="O1266" s="35">
        <f>_xlfn.XLOOKUP(A:A,Table4_2[Customer ID],Table4_2[Charges])</f>
        <v>8703.4599999999991</v>
      </c>
      <c r="P1266" s="33" t="str">
        <f>_xlfn.XLOOKUP(A:A,Table4_2[Customer ID],Table4_2[Hospital tier])</f>
        <v>tier - 3</v>
      </c>
      <c r="Q1266" s="33" t="str">
        <f>_xlfn.XLOOKUP(A:A,'Hospital details'!A:A,'Hospital details'!F:F)</f>
        <v>tier - 3</v>
      </c>
      <c r="R1266" s="33" t="str">
        <f>_xlfn.XLOOKUP(Healthcare!A:A,'Hospital details'!A:A,'Hospital details'!G:G)</f>
        <v>R1011</v>
      </c>
      <c r="S1266" s="36">
        <f>_xlfn.XLOOKUP(A:A,'Hospital details'!A:A,'Hospital details'!H:H)</f>
        <v>49</v>
      </c>
      <c r="T1266" s="8"/>
    </row>
    <row r="1267" spans="1:20" ht="18" x14ac:dyDescent="0.35">
      <c r="A1267" s="37" t="s">
        <v>1271</v>
      </c>
      <c r="B1267" s="31" t="str" cm="1">
        <f t="array" ref="B1267">_xlfn.XLOOKUP(_xlfn.SINGLE(A:A),'Customer Name'!A:A,Table14_3[[#All],[Title]])</f>
        <v>Mr</v>
      </c>
      <c r="C1267" s="32" t="str" cm="1">
        <f t="array" ref="C1267">_xlfn.XLOOKUP(_xlfn.SINGLE(A:A),'Customer Name'!A:A,Table14_3[[#All],[First Name]])</f>
        <v>Matt</v>
      </c>
      <c r="D1267" s="32" t="str" cm="1">
        <f t="array" ref="D1267">_xlfn.XLOOKUP(_xlfn.SINGLE(A:A),'Customer Name'!A:A,Table14_3[[#All],[Last Name]])</f>
        <v>Strickland</v>
      </c>
      <c r="E1267" s="32">
        <f>_xlfn.XLOOKUP(A:A,'Medical Examination'!A:A,'Medical Examination'!B:B)</f>
        <v>26.63</v>
      </c>
      <c r="F1267" s="32">
        <f>_xlfn.XLOOKUP(A:A,'Medical Examination'!A:A,'Medical Examination'!C:C)</f>
        <v>5.7</v>
      </c>
      <c r="G1267" s="33" t="str">
        <f>_xlfn.XLOOKUP(A:A,'Medical Examination'!A:A,'Medical Examination'!D:D)</f>
        <v>No</v>
      </c>
      <c r="H1267" s="33" t="str">
        <f>_xlfn.XLOOKUP(A:A,'Medical Examination'!A:A,'Medical Examination'!E:E)</f>
        <v>No</v>
      </c>
      <c r="I1267" s="33" t="str">
        <f>_xlfn.XLOOKUP(A:A,'Medical Examination'!A:A,'Medical Examination'!F:F)</f>
        <v>No</v>
      </c>
      <c r="J1267" s="33">
        <f>_xlfn.XLOOKUP(A:A,'Medical Examination'!A:A,'Medical Examination'!G:G)</f>
        <v>0</v>
      </c>
      <c r="K1267" s="33" t="str">
        <f>_xlfn.XLOOKUP(A:A,'Medical Examination'!A:A,'Medical Examination'!H:H)</f>
        <v>No</v>
      </c>
      <c r="L1267" s="32" t="str">
        <f>_xlfn.XLOOKUP(A:A,'Medical Examination'!A:A,'Medical Examination'!I:I)</f>
        <v>Overweight</v>
      </c>
      <c r="M1267" s="31" t="str">
        <f>_xlfn.XLOOKUP(A:A,'Medical Examination'!A:A,'Medical Examination'!J:J)</f>
        <v>Prediabetic</v>
      </c>
      <c r="N1267" s="34">
        <f>_xlfn.XLOOKUP(Healthcare!A:A,Table4_2[Customer ID],Table4_2[Date of Birth])</f>
        <v>29522</v>
      </c>
      <c r="O1267" s="35">
        <f>_xlfn.XLOOKUP(A:A,Table4_2[Customer ID],Table4_2[Charges])</f>
        <v>8701.84</v>
      </c>
      <c r="P1267" s="33" t="str">
        <f>_xlfn.XLOOKUP(A:A,Table4_2[Customer ID],Table4_2[Hospital tier])</f>
        <v>tier - 2</v>
      </c>
      <c r="Q1267" s="33" t="str">
        <f>_xlfn.XLOOKUP(A:A,'Hospital details'!A:A,'Hospital details'!F:F)</f>
        <v>tier - 3</v>
      </c>
      <c r="R1267" s="33" t="str">
        <f>_xlfn.XLOOKUP(Healthcare!A:A,'Hospital details'!A:A,'Hospital details'!G:G)</f>
        <v>R1021</v>
      </c>
      <c r="S1267" s="36">
        <f>_xlfn.XLOOKUP(A:A,'Hospital details'!A:A,'Hospital details'!H:H)</f>
        <v>42</v>
      </c>
      <c r="T1267" s="8"/>
    </row>
    <row r="1268" spans="1:20" ht="18" x14ac:dyDescent="0.35">
      <c r="A1268" s="37" t="s">
        <v>1272</v>
      </c>
      <c r="B1268" s="31" t="str" cm="1">
        <f t="array" ref="B1268">_xlfn.XLOOKUP(_xlfn.SINGLE(A:A),'Customer Name'!A:A,Table14_3[[#All],[Title]])</f>
        <v>Mr</v>
      </c>
      <c r="C1268" s="32" t="str" cm="1">
        <f t="array" ref="C1268">_xlfn.XLOOKUP(_xlfn.SINGLE(A:A),'Customer Name'!A:A,Table14_3[[#All],[First Name]])</f>
        <v>Thomas S</v>
      </c>
      <c r="D1268" s="32" t="str" cm="1">
        <f t="array" ref="D1268">_xlfn.XLOOKUP(_xlfn.SINGLE(A:A),'Customer Name'!A:A,Table14_3[[#All],[Last Name]])</f>
        <v>Cheney</v>
      </c>
      <c r="E1268" s="32">
        <f>_xlfn.XLOOKUP(A:A,'Medical Examination'!A:A,'Medical Examination'!B:B)</f>
        <v>22.515000000000001</v>
      </c>
      <c r="F1268" s="32">
        <f>_xlfn.XLOOKUP(A:A,'Medical Examination'!A:A,'Medical Examination'!C:C)</f>
        <v>11.18</v>
      </c>
      <c r="G1268" s="33" t="str">
        <f>_xlfn.XLOOKUP(A:A,'Medical Examination'!A:A,'Medical Examination'!D:D)</f>
        <v>No</v>
      </c>
      <c r="H1268" s="33" t="str">
        <f>_xlfn.XLOOKUP(A:A,'Medical Examination'!A:A,'Medical Examination'!E:E)</f>
        <v>No</v>
      </c>
      <c r="I1268" s="33" t="str">
        <f>_xlfn.XLOOKUP(A:A,'Medical Examination'!A:A,'Medical Examination'!F:F)</f>
        <v>No</v>
      </c>
      <c r="J1268" s="33">
        <f>_xlfn.XLOOKUP(A:A,'Medical Examination'!A:A,'Medical Examination'!G:G)</f>
        <v>2</v>
      </c>
      <c r="K1268" s="33" t="str">
        <f>_xlfn.XLOOKUP(A:A,'Medical Examination'!A:A,'Medical Examination'!H:H)</f>
        <v>No</v>
      </c>
      <c r="L1268" s="32" t="str">
        <f>_xlfn.XLOOKUP(A:A,'Medical Examination'!A:A,'Medical Examination'!I:I)</f>
        <v>Normal Weight</v>
      </c>
      <c r="M1268" s="31" t="str">
        <f>_xlfn.XLOOKUP(A:A,'Medical Examination'!A:A,'Medical Examination'!J:J)</f>
        <v>Diabetic</v>
      </c>
      <c r="N1268" s="34">
        <f>_xlfn.XLOOKUP(Healthcare!A:A,Table4_2[Customer ID],Table4_2[Date of Birth])</f>
        <v>26948</v>
      </c>
      <c r="O1268" s="35">
        <f>_xlfn.XLOOKUP(A:A,Table4_2[Customer ID],Table4_2[Charges])</f>
        <v>8688.86</v>
      </c>
      <c r="P1268" s="33" t="str">
        <f>_xlfn.XLOOKUP(A:A,Table4_2[Customer ID],Table4_2[Hospital tier])</f>
        <v>tier - 2</v>
      </c>
      <c r="Q1268" s="33" t="str">
        <f>_xlfn.XLOOKUP(A:A,'Hospital details'!A:A,'Hospital details'!F:F)</f>
        <v>tier - 1</v>
      </c>
      <c r="R1268" s="33" t="str">
        <f>_xlfn.XLOOKUP(Healthcare!A:A,'Hospital details'!A:A,'Hospital details'!G:G)</f>
        <v>R1017</v>
      </c>
      <c r="S1268" s="36">
        <f>_xlfn.XLOOKUP(A:A,'Hospital details'!A:A,'Hospital details'!H:H)</f>
        <v>49</v>
      </c>
      <c r="T1268" s="8"/>
    </row>
    <row r="1269" spans="1:20" ht="18" x14ac:dyDescent="0.35">
      <c r="A1269" s="37" t="s">
        <v>1273</v>
      </c>
      <c r="B1269" s="31" t="str" cm="1">
        <f t="array" ref="B1269">_xlfn.XLOOKUP(_xlfn.SINGLE(A:A),'Customer Name'!A:A,Table14_3[[#All],[Title]])</f>
        <v>Ms</v>
      </c>
      <c r="C1269" s="32" t="str" cm="1">
        <f t="array" ref="C1269">_xlfn.XLOOKUP(_xlfn.SINGLE(A:A),'Customer Name'!A:A,Table14_3[[#All],[First Name]])</f>
        <v>Martha Patricia</v>
      </c>
      <c r="D1269" s="32" t="str" cm="1">
        <f t="array" ref="D1269">_xlfn.XLOOKUP(_xlfn.SINGLE(A:A),'Customer Name'!A:A,Table14_3[[#All],[Last Name]])</f>
        <v>Godoy</v>
      </c>
      <c r="E1269" s="32">
        <f>_xlfn.XLOOKUP(A:A,'Medical Examination'!A:A,'Medical Examination'!B:B)</f>
        <v>36.575000000000003</v>
      </c>
      <c r="F1269" s="32">
        <f>_xlfn.XLOOKUP(A:A,'Medical Examination'!A:A,'Medical Examination'!C:C)</f>
        <v>10.98</v>
      </c>
      <c r="G1269" s="33" t="str">
        <f>_xlfn.XLOOKUP(A:A,'Medical Examination'!A:A,'Medical Examination'!D:D)</f>
        <v>No</v>
      </c>
      <c r="H1269" s="33" t="str">
        <f>_xlfn.XLOOKUP(A:A,'Medical Examination'!A:A,'Medical Examination'!E:E)</f>
        <v>No</v>
      </c>
      <c r="I1269" s="33" t="str">
        <f>_xlfn.XLOOKUP(A:A,'Medical Examination'!A:A,'Medical Examination'!F:F)</f>
        <v>No</v>
      </c>
      <c r="J1269" s="33">
        <f>_xlfn.XLOOKUP(A:A,'Medical Examination'!A:A,'Medical Examination'!G:G)</f>
        <v>0</v>
      </c>
      <c r="K1269" s="33" t="str">
        <f>_xlfn.XLOOKUP(A:A,'Medical Examination'!A:A,'Medical Examination'!H:H)</f>
        <v>No</v>
      </c>
      <c r="L1269" s="32" t="str">
        <f>_xlfn.XLOOKUP(A:A,'Medical Examination'!A:A,'Medical Examination'!I:I)</f>
        <v>Obesity</v>
      </c>
      <c r="M1269" s="31" t="str">
        <f>_xlfn.XLOOKUP(A:A,'Medical Examination'!A:A,'Medical Examination'!J:J)</f>
        <v>Diabetic</v>
      </c>
      <c r="N1269" s="34">
        <f>_xlfn.XLOOKUP(Healthcare!A:A,Table4_2[Customer ID],Table4_2[Date of Birth])</f>
        <v>27257</v>
      </c>
      <c r="O1269" s="35">
        <f>_xlfn.XLOOKUP(A:A,Table4_2[Customer ID],Table4_2[Charges])</f>
        <v>8671.19</v>
      </c>
      <c r="P1269" s="33" t="str">
        <f>_xlfn.XLOOKUP(A:A,Table4_2[Customer ID],Table4_2[Hospital tier])</f>
        <v>tier - 2</v>
      </c>
      <c r="Q1269" s="33" t="str">
        <f>_xlfn.XLOOKUP(A:A,'Hospital details'!A:A,'Hospital details'!F:F)</f>
        <v>tier - 1</v>
      </c>
      <c r="R1269" s="33" t="str">
        <f>_xlfn.XLOOKUP(Healthcare!A:A,'Hospital details'!A:A,'Hospital details'!G:G)</f>
        <v>R1012</v>
      </c>
      <c r="S1269" s="36">
        <f>_xlfn.XLOOKUP(A:A,'Hospital details'!A:A,'Hospital details'!H:H)</f>
        <v>48</v>
      </c>
      <c r="T1269" s="8"/>
    </row>
    <row r="1270" spans="1:20" ht="18" x14ac:dyDescent="0.35">
      <c r="A1270" s="37" t="s">
        <v>1274</v>
      </c>
      <c r="B1270" s="31" t="str" cm="1">
        <f t="array" ref="B1270">_xlfn.XLOOKUP(_xlfn.SINGLE(A:A),'Customer Name'!A:A,Table14_3[[#All],[Title]])</f>
        <v>Mr</v>
      </c>
      <c r="C1270" s="32" t="str" cm="1">
        <f t="array" ref="C1270">_xlfn.XLOOKUP(_xlfn.SINGLE(A:A),'Customer Name'!A:A,Table14_3[[#All],[First Name]])</f>
        <v>Alicia</v>
      </c>
      <c r="D1270" s="32" t="str" cm="1">
        <f t="array" ref="D1270">_xlfn.XLOOKUP(_xlfn.SINGLE(A:A),'Customer Name'!A:A,Table14_3[[#All],[Last Name]])</f>
        <v>Rider</v>
      </c>
      <c r="E1270" s="32">
        <f>_xlfn.XLOOKUP(A:A,'Medical Examination'!A:A,'Medical Examination'!B:B)</f>
        <v>23.66</v>
      </c>
      <c r="F1270" s="32">
        <f>_xlfn.XLOOKUP(A:A,'Medical Examination'!A:A,'Medical Examination'!C:C)</f>
        <v>5.1100000000000003</v>
      </c>
      <c r="G1270" s="33" t="str">
        <f>_xlfn.XLOOKUP(A:A,'Medical Examination'!A:A,'Medical Examination'!D:D)</f>
        <v>yes</v>
      </c>
      <c r="H1270" s="33" t="str">
        <f>_xlfn.XLOOKUP(A:A,'Medical Examination'!A:A,'Medical Examination'!E:E)</f>
        <v>No</v>
      </c>
      <c r="I1270" s="33" t="str">
        <f>_xlfn.XLOOKUP(A:A,'Medical Examination'!A:A,'Medical Examination'!F:F)</f>
        <v>Yes</v>
      </c>
      <c r="J1270" s="33">
        <f>_xlfn.XLOOKUP(A:A,'Medical Examination'!A:A,'Medical Examination'!G:G)</f>
        <v>1</v>
      </c>
      <c r="K1270" s="33" t="str">
        <f>_xlfn.XLOOKUP(A:A,'Medical Examination'!A:A,'Medical Examination'!H:H)</f>
        <v>No</v>
      </c>
      <c r="L1270" s="32" t="str">
        <f>_xlfn.XLOOKUP(A:A,'Medical Examination'!A:A,'Medical Examination'!I:I)</f>
        <v>Normal Weight</v>
      </c>
      <c r="M1270" s="31" t="str">
        <f>_xlfn.XLOOKUP(A:A,'Medical Examination'!A:A,'Medical Examination'!J:J)</f>
        <v>Normal</v>
      </c>
      <c r="N1270" s="34">
        <f>_xlfn.XLOOKUP(Healthcare!A:A,Table4_2[Customer ID],Table4_2[Date of Birth])</f>
        <v>25425</v>
      </c>
      <c r="O1270" s="35">
        <f>_xlfn.XLOOKUP(A:A,Table4_2[Customer ID],Table4_2[Charges])</f>
        <v>8665.14</v>
      </c>
      <c r="P1270" s="33" t="str">
        <f>_xlfn.XLOOKUP(A:A,Table4_2[Customer ID],Table4_2[Hospital tier])</f>
        <v>tier - 2</v>
      </c>
      <c r="Q1270" s="33" t="str">
        <f>_xlfn.XLOOKUP(A:A,'Hospital details'!A:A,'Hospital details'!F:F)</f>
        <v>tier - 3</v>
      </c>
      <c r="R1270" s="33" t="str">
        <f>_xlfn.XLOOKUP(Healthcare!A:A,'Hospital details'!A:A,'Hospital details'!G:G)</f>
        <v>R1013</v>
      </c>
      <c r="S1270" s="36">
        <f>_xlfn.XLOOKUP(A:A,'Hospital details'!A:A,'Hospital details'!H:H)</f>
        <v>53</v>
      </c>
      <c r="T1270" s="8"/>
    </row>
    <row r="1271" spans="1:20" ht="18" x14ac:dyDescent="0.35">
      <c r="A1271" s="37" t="s">
        <v>1275</v>
      </c>
      <c r="B1271" s="31" t="str" cm="1">
        <f t="array" ref="B1271">_xlfn.XLOOKUP(_xlfn.SINGLE(A:A),'Customer Name'!A:A,Table14_3[[#All],[Title]])</f>
        <v>Mr</v>
      </c>
      <c r="C1271" s="32" t="str" cm="1">
        <f t="array" ref="C1271">_xlfn.XLOOKUP(_xlfn.SINGLE(A:A),'Customer Name'!A:A,Table14_3[[#All],[First Name]])</f>
        <v>Jennifer V</v>
      </c>
      <c r="D1271" s="32" t="str" cm="1">
        <f t="array" ref="D1271">_xlfn.XLOOKUP(_xlfn.SINGLE(A:A),'Customer Name'!A:A,Table14_3[[#All],[Last Name]])</f>
        <v>Evans</v>
      </c>
      <c r="E1271" s="32">
        <f>_xlfn.XLOOKUP(A:A,'Medical Examination'!A:A,'Medical Examination'!B:B)</f>
        <v>18.62</v>
      </c>
      <c r="F1271" s="32">
        <f>_xlfn.XLOOKUP(A:A,'Medical Examination'!A:A,'Medical Examination'!C:C)</f>
        <v>10.24</v>
      </c>
      <c r="G1271" s="33" t="str">
        <f>_xlfn.XLOOKUP(A:A,'Medical Examination'!A:A,'Medical Examination'!D:D)</f>
        <v>No</v>
      </c>
      <c r="H1271" s="33" t="str">
        <f>_xlfn.XLOOKUP(A:A,'Medical Examination'!A:A,'Medical Examination'!E:E)</f>
        <v>No</v>
      </c>
      <c r="I1271" s="33" t="str">
        <f>_xlfn.XLOOKUP(A:A,'Medical Examination'!A:A,'Medical Examination'!F:F)</f>
        <v>No</v>
      </c>
      <c r="J1271" s="33">
        <f>_xlfn.XLOOKUP(A:A,'Medical Examination'!A:A,'Medical Examination'!G:G)</f>
        <v>0</v>
      </c>
      <c r="K1271" s="33" t="str">
        <f>_xlfn.XLOOKUP(A:A,'Medical Examination'!A:A,'Medical Examination'!H:H)</f>
        <v>No</v>
      </c>
      <c r="L1271" s="32" t="str">
        <f>_xlfn.XLOOKUP(A:A,'Medical Examination'!A:A,'Medical Examination'!I:I)</f>
        <v>Normal Weight</v>
      </c>
      <c r="M1271" s="31" t="str">
        <f>_xlfn.XLOOKUP(A:A,'Medical Examination'!A:A,'Medical Examination'!J:J)</f>
        <v>Diabetic</v>
      </c>
      <c r="N1271" s="34">
        <f>_xlfn.XLOOKUP(Healthcare!A:A,Table4_2[Customer ID],Table4_2[Date of Birth])</f>
        <v>24036</v>
      </c>
      <c r="O1271" s="35">
        <f>_xlfn.XLOOKUP(A:A,Table4_2[Customer ID],Table4_2[Charges])</f>
        <v>8665.09</v>
      </c>
      <c r="P1271" s="33" t="str">
        <f>_xlfn.XLOOKUP(A:A,Table4_2[Customer ID],Table4_2[Hospital tier])</f>
        <v>tier - 3</v>
      </c>
      <c r="Q1271" s="33" t="str">
        <f>_xlfn.XLOOKUP(A:A,'Hospital details'!A:A,'Hospital details'!F:F)</f>
        <v>tier - 2</v>
      </c>
      <c r="R1271" s="33" t="str">
        <f>_xlfn.XLOOKUP(Healthcare!A:A,'Hospital details'!A:A,'Hospital details'!G:G)</f>
        <v>R1012</v>
      </c>
      <c r="S1271" s="36">
        <f>_xlfn.XLOOKUP(A:A,'Hospital details'!A:A,'Hospital details'!H:H)</f>
        <v>57</v>
      </c>
      <c r="T1271" s="8"/>
    </row>
    <row r="1272" spans="1:20" ht="18" x14ac:dyDescent="0.35">
      <c r="A1272" s="37" t="s">
        <v>1276</v>
      </c>
      <c r="B1272" s="31" t="str" cm="1">
        <f t="array" ref="B1272">_xlfn.XLOOKUP(_xlfn.SINGLE(A:A),'Customer Name'!A:A,Table14_3[[#All],[Title]])</f>
        <v>Ms</v>
      </c>
      <c r="C1272" s="32" t="str" cm="1">
        <f t="array" ref="C1272">_xlfn.XLOOKUP(_xlfn.SINGLE(A:A),'Customer Name'!A:A,Table14_3[[#All],[First Name]])</f>
        <v>Michael W</v>
      </c>
      <c r="D1272" s="32" t="str" cm="1">
        <f t="array" ref="D1272">_xlfn.XLOOKUP(_xlfn.SINGLE(A:A),'Customer Name'!A:A,Table14_3[[#All],[Last Name]])</f>
        <v>Anderson</v>
      </c>
      <c r="E1272" s="32">
        <f>_xlfn.XLOOKUP(A:A,'Medical Examination'!A:A,'Medical Examination'!B:B)</f>
        <v>19.190000000000001</v>
      </c>
      <c r="F1272" s="32">
        <f>_xlfn.XLOOKUP(A:A,'Medical Examination'!A:A,'Medical Examination'!C:C)</f>
        <v>7.71</v>
      </c>
      <c r="G1272" s="33" t="str">
        <f>_xlfn.XLOOKUP(A:A,'Medical Examination'!A:A,'Medical Examination'!D:D)</f>
        <v>yes</v>
      </c>
      <c r="H1272" s="33" t="str">
        <f>_xlfn.XLOOKUP(A:A,'Medical Examination'!A:A,'Medical Examination'!E:E)</f>
        <v>No</v>
      </c>
      <c r="I1272" s="33" t="str">
        <f>_xlfn.XLOOKUP(A:A,'Medical Examination'!A:A,'Medical Examination'!F:F)</f>
        <v>No</v>
      </c>
      <c r="J1272" s="33">
        <f>_xlfn.XLOOKUP(A:A,'Medical Examination'!A:A,'Medical Examination'!G:G)</f>
        <v>1</v>
      </c>
      <c r="K1272" s="33" t="str">
        <f>_xlfn.XLOOKUP(A:A,'Medical Examination'!A:A,'Medical Examination'!H:H)</f>
        <v>No</v>
      </c>
      <c r="L1272" s="32" t="str">
        <f>_xlfn.XLOOKUP(A:A,'Medical Examination'!A:A,'Medical Examination'!I:I)</f>
        <v>Normal Weight</v>
      </c>
      <c r="M1272" s="31" t="str">
        <f>_xlfn.XLOOKUP(A:A,'Medical Examination'!A:A,'Medical Examination'!J:J)</f>
        <v>Diabetic</v>
      </c>
      <c r="N1272" s="34">
        <f>_xlfn.XLOOKUP(Healthcare!A:A,Table4_2[Customer ID],Table4_2[Date of Birth])</f>
        <v>27609</v>
      </c>
      <c r="O1272" s="35">
        <f>_xlfn.XLOOKUP(A:A,Table4_2[Customer ID],Table4_2[Charges])</f>
        <v>8627.5400000000009</v>
      </c>
      <c r="P1272" s="33" t="str">
        <f>_xlfn.XLOOKUP(A:A,Table4_2[Customer ID],Table4_2[Hospital tier])</f>
        <v>tier - 2</v>
      </c>
      <c r="Q1272" s="33" t="str">
        <f>_xlfn.XLOOKUP(A:A,'Hospital details'!A:A,'Hospital details'!F:F)</f>
        <v>tier - 2</v>
      </c>
      <c r="R1272" s="33" t="str">
        <f>_xlfn.XLOOKUP(Healthcare!A:A,'Hospital details'!A:A,'Hospital details'!G:G)</f>
        <v>R1017</v>
      </c>
      <c r="S1272" s="36">
        <f>_xlfn.XLOOKUP(A:A,'Hospital details'!A:A,'Hospital details'!H:H)</f>
        <v>47</v>
      </c>
      <c r="T1272" s="8"/>
    </row>
    <row r="1273" spans="1:20" ht="18" x14ac:dyDescent="0.35">
      <c r="A1273" s="37" t="s">
        <v>1277</v>
      </c>
      <c r="B1273" s="31" t="str" cm="1">
        <f t="array" ref="B1273">_xlfn.XLOOKUP(_xlfn.SINGLE(A:A),'Customer Name'!A:A,Table14_3[[#All],[Title]])</f>
        <v>Ms</v>
      </c>
      <c r="C1273" s="32" t="str" cm="1">
        <f t="array" ref="C1273">_xlfn.XLOOKUP(_xlfn.SINGLE(A:A),'Customer Name'!A:A,Table14_3[[#All],[First Name]])</f>
        <v>Eddie C</v>
      </c>
      <c r="D1273" s="32" t="str" cm="1">
        <f t="array" ref="D1273">_xlfn.XLOOKUP(_xlfn.SINGLE(A:A),'Customer Name'!A:A,Table14_3[[#All],[Last Name]])</f>
        <v>Walters</v>
      </c>
      <c r="E1273" s="32">
        <f>_xlfn.XLOOKUP(A:A,'Medical Examination'!A:A,'Medical Examination'!B:B)</f>
        <v>27.5</v>
      </c>
      <c r="F1273" s="32">
        <f>_xlfn.XLOOKUP(A:A,'Medical Examination'!A:A,'Medical Examination'!C:C)</f>
        <v>6.03</v>
      </c>
      <c r="G1273" s="33" t="str">
        <f>_xlfn.XLOOKUP(A:A,'Medical Examination'!A:A,'Medical Examination'!D:D)</f>
        <v>No</v>
      </c>
      <c r="H1273" s="33" t="str">
        <f>_xlfn.XLOOKUP(A:A,'Medical Examination'!A:A,'Medical Examination'!E:E)</f>
        <v>No</v>
      </c>
      <c r="I1273" s="33" t="str">
        <f>_xlfn.XLOOKUP(A:A,'Medical Examination'!A:A,'Medical Examination'!F:F)</f>
        <v>No</v>
      </c>
      <c r="J1273" s="33">
        <f>_xlfn.XLOOKUP(A:A,'Medical Examination'!A:A,'Medical Examination'!G:G)</f>
        <v>0</v>
      </c>
      <c r="K1273" s="33" t="str">
        <f>_xlfn.XLOOKUP(A:A,'Medical Examination'!A:A,'Medical Examination'!H:H)</f>
        <v>No</v>
      </c>
      <c r="L1273" s="32" t="str">
        <f>_xlfn.XLOOKUP(A:A,'Medical Examination'!A:A,'Medical Examination'!I:I)</f>
        <v>Overweight</v>
      </c>
      <c r="M1273" s="31" t="str">
        <f>_xlfn.XLOOKUP(A:A,'Medical Examination'!A:A,'Medical Examination'!J:J)</f>
        <v>Prediabetic</v>
      </c>
      <c r="N1273" s="34">
        <f>_xlfn.XLOOKUP(Healthcare!A:A,Table4_2[Customer ID],Table4_2[Date of Birth])</f>
        <v>28370</v>
      </c>
      <c r="O1273" s="35">
        <f>_xlfn.XLOOKUP(A:A,Table4_2[Customer ID],Table4_2[Charges])</f>
        <v>8615.2999999999993</v>
      </c>
      <c r="P1273" s="33" t="str">
        <f>_xlfn.XLOOKUP(A:A,Table4_2[Customer ID],Table4_2[Hospital tier])</f>
        <v>tier - 2</v>
      </c>
      <c r="Q1273" s="33" t="str">
        <f>_xlfn.XLOOKUP(A:A,'Hospital details'!A:A,'Hospital details'!F:F)</f>
        <v>tier - 3</v>
      </c>
      <c r="R1273" s="33" t="str">
        <f>_xlfn.XLOOKUP(Healthcare!A:A,'Hospital details'!A:A,'Hospital details'!G:G)</f>
        <v>R1011</v>
      </c>
      <c r="S1273" s="36">
        <f>_xlfn.XLOOKUP(A:A,'Hospital details'!A:A,'Hospital details'!H:H)</f>
        <v>45</v>
      </c>
      <c r="T1273" s="8"/>
    </row>
    <row r="1274" spans="1:20" ht="18" x14ac:dyDescent="0.35">
      <c r="A1274" s="37" t="s">
        <v>1278</v>
      </c>
      <c r="B1274" s="31" t="str" cm="1">
        <f t="array" ref="B1274">_xlfn.XLOOKUP(_xlfn.SINGLE(A:A),'Customer Name'!A:A,Table14_3[[#All],[Title]])</f>
        <v>Mr</v>
      </c>
      <c r="C1274" s="32" t="str" cm="1">
        <f t="array" ref="C1274">_xlfn.XLOOKUP(_xlfn.SINGLE(A:A),'Customer Name'!A:A,Table14_3[[#All],[First Name]])</f>
        <v>Maxime M</v>
      </c>
      <c r="D1274" s="32" t="str" cm="1">
        <f t="array" ref="D1274">_xlfn.XLOOKUP(_xlfn.SINGLE(A:A),'Customer Name'!A:A,Table14_3[[#All],[Last Name]])</f>
        <v>Leboeuf</v>
      </c>
      <c r="E1274" s="32">
        <f>_xlfn.XLOOKUP(A:A,'Medical Examination'!A:A,'Medical Examination'!B:B)</f>
        <v>27.36</v>
      </c>
      <c r="F1274" s="32">
        <f>_xlfn.XLOOKUP(A:A,'Medical Examination'!A:A,'Medical Examination'!C:C)</f>
        <v>5.96</v>
      </c>
      <c r="G1274" s="33" t="str">
        <f>_xlfn.XLOOKUP(A:A,'Medical Examination'!A:A,'Medical Examination'!D:D)</f>
        <v>No</v>
      </c>
      <c r="H1274" s="33" t="str">
        <f>_xlfn.XLOOKUP(A:A,'Medical Examination'!A:A,'Medical Examination'!E:E)</f>
        <v>No</v>
      </c>
      <c r="I1274" s="33" t="str">
        <f>_xlfn.XLOOKUP(A:A,'Medical Examination'!A:A,'Medical Examination'!F:F)</f>
        <v>Yes</v>
      </c>
      <c r="J1274" s="33">
        <f>_xlfn.XLOOKUP(A:A,'Medical Examination'!A:A,'Medical Examination'!G:G)</f>
        <v>1</v>
      </c>
      <c r="K1274" s="33" t="str">
        <f>_xlfn.XLOOKUP(A:A,'Medical Examination'!A:A,'Medical Examination'!H:H)</f>
        <v>No</v>
      </c>
      <c r="L1274" s="32" t="str">
        <f>_xlfn.XLOOKUP(A:A,'Medical Examination'!A:A,'Medical Examination'!I:I)</f>
        <v>Overweight</v>
      </c>
      <c r="M1274" s="31" t="str">
        <f>_xlfn.XLOOKUP(A:A,'Medical Examination'!A:A,'Medical Examination'!J:J)</f>
        <v>Prediabetic</v>
      </c>
      <c r="N1274" s="34">
        <f>_xlfn.XLOOKUP(Healthcare!A:A,Table4_2[Customer ID],Table4_2[Date of Birth])</f>
        <v>29053</v>
      </c>
      <c r="O1274" s="35">
        <f>_xlfn.XLOOKUP(A:A,Table4_2[Customer ID],Table4_2[Charges])</f>
        <v>8606.2199999999993</v>
      </c>
      <c r="P1274" s="33" t="str">
        <f>_xlfn.XLOOKUP(A:A,Table4_2[Customer ID],Table4_2[Hospital tier])</f>
        <v>tier - 1</v>
      </c>
      <c r="Q1274" s="33" t="str">
        <f>_xlfn.XLOOKUP(A:A,'Hospital details'!A:A,'Hospital details'!F:F)</f>
        <v>tier - 2</v>
      </c>
      <c r="R1274" s="33" t="str">
        <f>_xlfn.XLOOKUP(Healthcare!A:A,'Hospital details'!A:A,'Hospital details'!G:G)</f>
        <v>R1014</v>
      </c>
      <c r="S1274" s="36">
        <f>_xlfn.XLOOKUP(A:A,'Hospital details'!A:A,'Hospital details'!H:H)</f>
        <v>43</v>
      </c>
      <c r="T1274" s="8"/>
    </row>
    <row r="1275" spans="1:20" ht="18" x14ac:dyDescent="0.35">
      <c r="A1275" s="37" t="s">
        <v>1279</v>
      </c>
      <c r="B1275" s="31" t="str" cm="1">
        <f t="array" ref="B1275">_xlfn.XLOOKUP(_xlfn.SINGLE(A:A),'Customer Name'!A:A,Table14_3[[#All],[Title]])</f>
        <v>Mr</v>
      </c>
      <c r="C1275" s="32" t="str" cm="1">
        <f t="array" ref="C1275">_xlfn.XLOOKUP(_xlfn.SINGLE(A:A),'Customer Name'!A:A,Table14_3[[#All],[First Name]])</f>
        <v>Mark D</v>
      </c>
      <c r="D1275" s="32" t="str" cm="1">
        <f t="array" ref="D1275">_xlfn.XLOOKUP(_xlfn.SINGLE(A:A),'Customer Name'!A:A,Table14_3[[#All],[Last Name]])</f>
        <v>Scheibel</v>
      </c>
      <c r="E1275" s="32">
        <f>_xlfn.XLOOKUP(A:A,'Medical Examination'!A:A,'Medical Examination'!B:B)</f>
        <v>20.350000000000001</v>
      </c>
      <c r="F1275" s="32">
        <f>_xlfn.XLOOKUP(A:A,'Medical Examination'!A:A,'Medical Examination'!C:C)</f>
        <v>4.16</v>
      </c>
      <c r="G1275" s="33" t="str">
        <f>_xlfn.XLOOKUP(A:A,'Medical Examination'!A:A,'Medical Examination'!D:D)</f>
        <v>No</v>
      </c>
      <c r="H1275" s="33" t="str">
        <f>_xlfn.XLOOKUP(A:A,'Medical Examination'!A:A,'Medical Examination'!E:E)</f>
        <v>No</v>
      </c>
      <c r="I1275" s="33" t="str">
        <f>_xlfn.XLOOKUP(A:A,'Medical Examination'!A:A,'Medical Examination'!F:F)</f>
        <v>No</v>
      </c>
      <c r="J1275" s="33">
        <f>_xlfn.XLOOKUP(A:A,'Medical Examination'!A:A,'Medical Examination'!G:G)</f>
        <v>0</v>
      </c>
      <c r="K1275" s="33" t="str">
        <f>_xlfn.XLOOKUP(A:A,'Medical Examination'!A:A,'Medical Examination'!H:H)</f>
        <v>No</v>
      </c>
      <c r="L1275" s="32" t="str">
        <f>_xlfn.XLOOKUP(A:A,'Medical Examination'!A:A,'Medical Examination'!I:I)</f>
        <v>Normal Weight</v>
      </c>
      <c r="M1275" s="31" t="str">
        <f>_xlfn.XLOOKUP(A:A,'Medical Examination'!A:A,'Medical Examination'!J:J)</f>
        <v>Normal</v>
      </c>
      <c r="N1275" s="34">
        <f>_xlfn.XLOOKUP(Healthcare!A:A,Table4_2[Customer ID],Table4_2[Date of Birth])</f>
        <v>28413</v>
      </c>
      <c r="O1275" s="35">
        <f>_xlfn.XLOOKUP(A:A,Table4_2[Customer ID],Table4_2[Charges])</f>
        <v>8605.36</v>
      </c>
      <c r="P1275" s="33" t="str">
        <f>_xlfn.XLOOKUP(A:A,Table4_2[Customer ID],Table4_2[Hospital tier])</f>
        <v>tier - 2</v>
      </c>
      <c r="Q1275" s="33" t="str">
        <f>_xlfn.XLOOKUP(A:A,'Hospital details'!A:A,'Hospital details'!F:F)</f>
        <v>tier - 2</v>
      </c>
      <c r="R1275" s="33" t="str">
        <f>_xlfn.XLOOKUP(Healthcare!A:A,'Hospital details'!A:A,'Hospital details'!G:G)</f>
        <v>R1013</v>
      </c>
      <c r="S1275" s="36">
        <f>_xlfn.XLOOKUP(A:A,'Hospital details'!A:A,'Hospital details'!H:H)</f>
        <v>45</v>
      </c>
      <c r="T1275" s="8"/>
    </row>
    <row r="1276" spans="1:20" ht="18" x14ac:dyDescent="0.35">
      <c r="A1276" s="37" t="s">
        <v>1280</v>
      </c>
      <c r="B1276" s="31" t="str" cm="1">
        <f t="array" ref="B1276">_xlfn.XLOOKUP(_xlfn.SINGLE(A:A),'Customer Name'!A:A,Table14_3[[#All],[Title]])</f>
        <v>Ms</v>
      </c>
      <c r="C1276" s="32" t="str" cm="1">
        <f t="array" ref="C1276">_xlfn.XLOOKUP(_xlfn.SINGLE(A:A),'Customer Name'!A:A,Table14_3[[#All],[First Name]])</f>
        <v>Adam</v>
      </c>
      <c r="D1276" s="32" t="str" cm="1">
        <f t="array" ref="D1276">_xlfn.XLOOKUP(_xlfn.SINGLE(A:A),'Customer Name'!A:A,Table14_3[[#All],[Last Name]])</f>
        <v>Ritter</v>
      </c>
      <c r="E1276" s="32">
        <f>_xlfn.XLOOKUP(A:A,'Medical Examination'!A:A,'Medical Examination'!B:B)</f>
        <v>24.035</v>
      </c>
      <c r="F1276" s="32">
        <f>_xlfn.XLOOKUP(A:A,'Medical Examination'!A:A,'Medical Examination'!C:C)</f>
        <v>6.11</v>
      </c>
      <c r="G1276" s="33" t="str">
        <f>_xlfn.XLOOKUP(A:A,'Medical Examination'!A:A,'Medical Examination'!D:D)</f>
        <v>No</v>
      </c>
      <c r="H1276" s="33" t="str">
        <f>_xlfn.XLOOKUP(A:A,'Medical Examination'!A:A,'Medical Examination'!E:E)</f>
        <v>No</v>
      </c>
      <c r="I1276" s="33" t="str">
        <f>_xlfn.XLOOKUP(A:A,'Medical Examination'!A:A,'Medical Examination'!F:F)</f>
        <v>No</v>
      </c>
      <c r="J1276" s="33">
        <f>_xlfn.XLOOKUP(A:A,'Medical Examination'!A:A,'Medical Examination'!G:G)</f>
        <v>0</v>
      </c>
      <c r="K1276" s="33" t="str">
        <f>_xlfn.XLOOKUP(A:A,'Medical Examination'!A:A,'Medical Examination'!H:H)</f>
        <v>No</v>
      </c>
      <c r="L1276" s="32" t="str">
        <f>_xlfn.XLOOKUP(A:A,'Medical Examination'!A:A,'Medical Examination'!I:I)</f>
        <v>Normal Weight</v>
      </c>
      <c r="M1276" s="31" t="str">
        <f>_xlfn.XLOOKUP(A:A,'Medical Examination'!A:A,'Medical Examination'!J:J)</f>
        <v>Prediabetic</v>
      </c>
      <c r="N1276" s="34">
        <f>_xlfn.XLOOKUP(Healthcare!A:A,Table4_2[Customer ID],Table4_2[Date of Birth])</f>
        <v>28441</v>
      </c>
      <c r="O1276" s="35">
        <f>_xlfn.XLOOKUP(A:A,Table4_2[Customer ID],Table4_2[Charges])</f>
        <v>8604.48</v>
      </c>
      <c r="P1276" s="33" t="str">
        <f>_xlfn.XLOOKUP(A:A,Table4_2[Customer ID],Table4_2[Hospital tier])</f>
        <v>tier - 3</v>
      </c>
      <c r="Q1276" s="33" t="str">
        <f>_xlfn.XLOOKUP(A:A,'Hospital details'!A:A,'Hospital details'!F:F)</f>
        <v>tier - 2</v>
      </c>
      <c r="R1276" s="33" t="str">
        <f>_xlfn.XLOOKUP(Healthcare!A:A,'Hospital details'!A:A,'Hospital details'!G:G)</f>
        <v>R1016</v>
      </c>
      <c r="S1276" s="36">
        <f>_xlfn.XLOOKUP(A:A,'Hospital details'!A:A,'Hospital details'!H:H)</f>
        <v>45</v>
      </c>
      <c r="T1276" s="8"/>
    </row>
    <row r="1277" spans="1:20" ht="18" x14ac:dyDescent="0.35">
      <c r="A1277" s="37" t="s">
        <v>1281</v>
      </c>
      <c r="B1277" s="31" t="str" cm="1">
        <f t="array" ref="B1277">_xlfn.XLOOKUP(_xlfn.SINGLE(A:A),'Customer Name'!A:A,Table14_3[[#All],[Title]])</f>
        <v>Mr</v>
      </c>
      <c r="C1277" s="32" t="str" cm="1">
        <f t="array" ref="C1277">_xlfn.XLOOKUP(_xlfn.SINGLE(A:A),'Customer Name'!A:A,Table14_3[[#All],[First Name]])</f>
        <v>Justin M</v>
      </c>
      <c r="D1277" s="32" t="str" cm="1">
        <f t="array" ref="D1277">_xlfn.XLOOKUP(_xlfn.SINGLE(A:A),'Customer Name'!A:A,Table14_3[[#All],[Last Name]])</f>
        <v>Deeg</v>
      </c>
      <c r="E1277" s="32">
        <f>_xlfn.XLOOKUP(A:A,'Medical Examination'!A:A,'Medical Examination'!B:B)</f>
        <v>23.56</v>
      </c>
      <c r="F1277" s="32">
        <f>_xlfn.XLOOKUP(A:A,'Medical Examination'!A:A,'Medical Examination'!C:C)</f>
        <v>5.97</v>
      </c>
      <c r="G1277" s="33" t="str">
        <f>_xlfn.XLOOKUP(A:A,'Medical Examination'!A:A,'Medical Examination'!D:D)</f>
        <v>No</v>
      </c>
      <c r="H1277" s="33" t="str">
        <f>_xlfn.XLOOKUP(A:A,'Medical Examination'!A:A,'Medical Examination'!E:E)</f>
        <v>No</v>
      </c>
      <c r="I1277" s="33" t="str">
        <f>_xlfn.XLOOKUP(A:A,'Medical Examination'!A:A,'Medical Examination'!F:F)</f>
        <v>No</v>
      </c>
      <c r="J1277" s="33">
        <f>_xlfn.XLOOKUP(A:A,'Medical Examination'!A:A,'Medical Examination'!G:G)</f>
        <v>0</v>
      </c>
      <c r="K1277" s="33" t="str">
        <f>_xlfn.XLOOKUP(A:A,'Medical Examination'!A:A,'Medical Examination'!H:H)</f>
        <v>No</v>
      </c>
      <c r="L1277" s="32" t="str">
        <f>_xlfn.XLOOKUP(A:A,'Medical Examination'!A:A,'Medical Examination'!I:I)</f>
        <v>Normal Weight</v>
      </c>
      <c r="M1277" s="31" t="str">
        <f>_xlfn.XLOOKUP(A:A,'Medical Examination'!A:A,'Medical Examination'!J:J)</f>
        <v>Prediabetic</v>
      </c>
      <c r="N1277" s="34">
        <f>_xlfn.XLOOKUP(Healthcare!A:A,Table4_2[Customer ID],Table4_2[Date of Birth])</f>
        <v>28392</v>
      </c>
      <c r="O1277" s="35">
        <f>_xlfn.XLOOKUP(A:A,Table4_2[Customer ID],Table4_2[Charges])</f>
        <v>8603.82</v>
      </c>
      <c r="P1277" s="33" t="str">
        <f>_xlfn.XLOOKUP(A:A,Table4_2[Customer ID],Table4_2[Hospital tier])</f>
        <v>tier - 2</v>
      </c>
      <c r="Q1277" s="33" t="str">
        <f>_xlfn.XLOOKUP(A:A,'Hospital details'!A:A,'Hospital details'!F:F)</f>
        <v>tier - 1</v>
      </c>
      <c r="R1277" s="33" t="str">
        <f>_xlfn.XLOOKUP(Healthcare!A:A,'Hospital details'!A:A,'Hospital details'!G:G)</f>
        <v>R1019</v>
      </c>
      <c r="S1277" s="36">
        <f>_xlfn.XLOOKUP(A:A,'Hospital details'!A:A,'Hospital details'!H:H)</f>
        <v>45</v>
      </c>
      <c r="T1277" s="8"/>
    </row>
    <row r="1278" spans="1:20" ht="18" x14ac:dyDescent="0.35">
      <c r="A1278" s="37" t="s">
        <v>1282</v>
      </c>
      <c r="B1278" s="31" t="str" cm="1">
        <f t="array" ref="B1278">_xlfn.XLOOKUP(_xlfn.SINGLE(A:A),'Customer Name'!A:A,Table14_3[[#All],[Title]])</f>
        <v>Mr</v>
      </c>
      <c r="C1278" s="32" t="str" cm="1">
        <f t="array" ref="C1278">_xlfn.XLOOKUP(_xlfn.SINGLE(A:A),'Customer Name'!A:A,Table14_3[[#All],[First Name]])</f>
        <v>Svetlana V</v>
      </c>
      <c r="D1278" s="32" t="str" cm="1">
        <f t="array" ref="D1278">_xlfn.XLOOKUP(_xlfn.SINGLE(A:A),'Customer Name'!A:A,Table14_3[[#All],[Last Name]])</f>
        <v>Pretot</v>
      </c>
      <c r="E1278" s="32">
        <f>_xlfn.XLOOKUP(A:A,'Medical Examination'!A:A,'Medical Examination'!B:B)</f>
        <v>27.17</v>
      </c>
      <c r="F1278" s="32">
        <f>_xlfn.XLOOKUP(A:A,'Medical Examination'!A:A,'Medical Examination'!C:C)</f>
        <v>10.81</v>
      </c>
      <c r="G1278" s="33" t="str">
        <f>_xlfn.XLOOKUP(A:A,'Medical Examination'!A:A,'Medical Examination'!D:D)</f>
        <v>No</v>
      </c>
      <c r="H1278" s="33" t="str">
        <f>_xlfn.XLOOKUP(A:A,'Medical Examination'!A:A,'Medical Examination'!E:E)</f>
        <v>No</v>
      </c>
      <c r="I1278" s="33" t="str">
        <f>_xlfn.XLOOKUP(A:A,'Medical Examination'!A:A,'Medical Examination'!F:F)</f>
        <v>No</v>
      </c>
      <c r="J1278" s="33">
        <f>_xlfn.XLOOKUP(A:A,'Medical Examination'!A:A,'Medical Examination'!G:G)</f>
        <v>2</v>
      </c>
      <c r="K1278" s="33" t="str">
        <f>_xlfn.XLOOKUP(A:A,'Medical Examination'!A:A,'Medical Examination'!H:H)</f>
        <v>No</v>
      </c>
      <c r="L1278" s="32" t="str">
        <f>_xlfn.XLOOKUP(A:A,'Medical Examination'!A:A,'Medical Examination'!I:I)</f>
        <v>Overweight</v>
      </c>
      <c r="M1278" s="31" t="str">
        <f>_xlfn.XLOOKUP(A:A,'Medical Examination'!A:A,'Medical Examination'!J:J)</f>
        <v>Diabetic</v>
      </c>
      <c r="N1278" s="34">
        <f>_xlfn.XLOOKUP(Healthcare!A:A,Table4_2[Customer ID],Table4_2[Date of Birth])</f>
        <v>26856</v>
      </c>
      <c r="O1278" s="35">
        <f>_xlfn.XLOOKUP(A:A,Table4_2[Customer ID],Table4_2[Charges])</f>
        <v>8601.33</v>
      </c>
      <c r="P1278" s="33" t="str">
        <f>_xlfn.XLOOKUP(A:A,Table4_2[Customer ID],Table4_2[Hospital tier])</f>
        <v>tier - 2</v>
      </c>
      <c r="Q1278" s="33" t="str">
        <f>_xlfn.XLOOKUP(A:A,'Hospital details'!A:A,'Hospital details'!F:F)</f>
        <v>tier - 1</v>
      </c>
      <c r="R1278" s="33" t="str">
        <f>_xlfn.XLOOKUP(Healthcare!A:A,'Hospital details'!A:A,'Hospital details'!G:G)</f>
        <v>R1013</v>
      </c>
      <c r="S1278" s="36">
        <f>_xlfn.XLOOKUP(A:A,'Hospital details'!A:A,'Hospital details'!H:H)</f>
        <v>49</v>
      </c>
      <c r="T1278" s="8"/>
    </row>
    <row r="1279" spans="1:20" ht="18" x14ac:dyDescent="0.35">
      <c r="A1279" s="37" t="s">
        <v>1283</v>
      </c>
      <c r="B1279" s="31" t="str" cm="1">
        <f t="array" ref="B1279">_xlfn.XLOOKUP(_xlfn.SINGLE(A:A),'Customer Name'!A:A,Table14_3[[#All],[Title]])</f>
        <v>Ms</v>
      </c>
      <c r="C1279" s="32" t="str" cm="1">
        <f t="array" ref="C1279">_xlfn.XLOOKUP(_xlfn.SINGLE(A:A),'Customer Name'!A:A,Table14_3[[#All],[First Name]])</f>
        <v>Jana L</v>
      </c>
      <c r="D1279" s="32" t="str" cm="1">
        <f t="array" ref="D1279">_xlfn.XLOOKUP(_xlfn.SINGLE(A:A),'Customer Name'!A:A,Table14_3[[#All],[Last Name]])</f>
        <v>Willsey</v>
      </c>
      <c r="E1279" s="32">
        <f>_xlfn.XLOOKUP(A:A,'Medical Examination'!A:A,'Medical Examination'!B:B)</f>
        <v>34.32</v>
      </c>
      <c r="F1279" s="32">
        <f>_xlfn.XLOOKUP(A:A,'Medical Examination'!A:A,'Medical Examination'!C:C)</f>
        <v>5.7</v>
      </c>
      <c r="G1279" s="33" t="str">
        <f>_xlfn.XLOOKUP(A:A,'Medical Examination'!A:A,'Medical Examination'!D:D)</f>
        <v>yes</v>
      </c>
      <c r="H1279" s="33" t="str">
        <f>_xlfn.XLOOKUP(A:A,'Medical Examination'!A:A,'Medical Examination'!E:E)</f>
        <v>No</v>
      </c>
      <c r="I1279" s="33" t="str">
        <f>_xlfn.XLOOKUP(A:A,'Medical Examination'!A:A,'Medical Examination'!F:F)</f>
        <v>Yes</v>
      </c>
      <c r="J1279" s="33">
        <f>_xlfn.XLOOKUP(A:A,'Medical Examination'!A:A,'Medical Examination'!G:G)</f>
        <v>1</v>
      </c>
      <c r="K1279" s="33" t="str">
        <f>_xlfn.XLOOKUP(A:A,'Medical Examination'!A:A,'Medical Examination'!H:H)</f>
        <v>No</v>
      </c>
      <c r="L1279" s="32" t="str">
        <f>_xlfn.XLOOKUP(A:A,'Medical Examination'!A:A,'Medical Examination'!I:I)</f>
        <v>Obesity</v>
      </c>
      <c r="M1279" s="31" t="str">
        <f>_xlfn.XLOOKUP(A:A,'Medical Examination'!A:A,'Medical Examination'!J:J)</f>
        <v>Prediabetic</v>
      </c>
      <c r="N1279" s="34">
        <f>_xlfn.XLOOKUP(Healthcare!A:A,Table4_2[Customer ID],Table4_2[Date of Birth])</f>
        <v>30522</v>
      </c>
      <c r="O1279" s="35">
        <f>_xlfn.XLOOKUP(A:A,Table4_2[Customer ID],Table4_2[Charges])</f>
        <v>8596.83</v>
      </c>
      <c r="P1279" s="33" t="str">
        <f>_xlfn.XLOOKUP(A:A,Table4_2[Customer ID],Table4_2[Hospital tier])</f>
        <v>tier - 2</v>
      </c>
      <c r="Q1279" s="33" t="str">
        <f>_xlfn.XLOOKUP(A:A,'Hospital details'!A:A,'Hospital details'!F:F)</f>
        <v>tier - 3</v>
      </c>
      <c r="R1279" s="33" t="str">
        <f>_xlfn.XLOOKUP(Healthcare!A:A,'Hospital details'!A:A,'Hospital details'!G:G)</f>
        <v>R1013</v>
      </c>
      <c r="S1279" s="36">
        <f>_xlfn.XLOOKUP(A:A,'Hospital details'!A:A,'Hospital details'!H:H)</f>
        <v>39</v>
      </c>
      <c r="T1279" s="8"/>
    </row>
    <row r="1280" spans="1:20" ht="18" x14ac:dyDescent="0.35">
      <c r="A1280" s="37" t="s">
        <v>1284</v>
      </c>
      <c r="B1280" s="31" t="str" cm="1">
        <f t="array" ref="B1280">_xlfn.XLOOKUP(_xlfn.SINGLE(A:A),'Customer Name'!A:A,Table14_3[[#All],[Title]])</f>
        <v>Mr</v>
      </c>
      <c r="C1280" s="32" t="str" cm="1">
        <f t="array" ref="C1280">_xlfn.XLOOKUP(_xlfn.SINGLE(A:A),'Customer Name'!A:A,Table14_3[[#All],[First Name]])</f>
        <v>Laura</v>
      </c>
      <c r="D1280" s="32" t="str" cm="1">
        <f t="array" ref="D1280">_xlfn.XLOOKUP(_xlfn.SINGLE(A:A),'Customer Name'!A:A,Table14_3[[#All],[Last Name]])</f>
        <v>Roach</v>
      </c>
      <c r="E1280" s="32">
        <f>_xlfn.XLOOKUP(A:A,'Medical Examination'!A:A,'Medical Examination'!B:B)</f>
        <v>23.87</v>
      </c>
      <c r="F1280" s="32">
        <f>_xlfn.XLOOKUP(A:A,'Medical Examination'!A:A,'Medical Examination'!C:C)</f>
        <v>4.7699999999999996</v>
      </c>
      <c r="G1280" s="33" t="str">
        <f>_xlfn.XLOOKUP(A:A,'Medical Examination'!A:A,'Medical Examination'!D:D)</f>
        <v>yes</v>
      </c>
      <c r="H1280" s="33" t="str">
        <f>_xlfn.XLOOKUP(A:A,'Medical Examination'!A:A,'Medical Examination'!E:E)</f>
        <v>No</v>
      </c>
      <c r="I1280" s="33" t="str">
        <f>_xlfn.XLOOKUP(A:A,'Medical Examination'!A:A,'Medical Examination'!F:F)</f>
        <v>Yes</v>
      </c>
      <c r="J1280" s="33">
        <f>_xlfn.XLOOKUP(A:A,'Medical Examination'!A:A,'Medical Examination'!G:G)</f>
        <v>1</v>
      </c>
      <c r="K1280" s="33" t="str">
        <f>_xlfn.XLOOKUP(A:A,'Medical Examination'!A:A,'Medical Examination'!H:H)</f>
        <v>No</v>
      </c>
      <c r="L1280" s="32" t="str">
        <f>_xlfn.XLOOKUP(A:A,'Medical Examination'!A:A,'Medical Examination'!I:I)</f>
        <v>Normal Weight</v>
      </c>
      <c r="M1280" s="31" t="str">
        <f>_xlfn.XLOOKUP(A:A,'Medical Examination'!A:A,'Medical Examination'!J:J)</f>
        <v>Normal</v>
      </c>
      <c r="N1280" s="34">
        <f>_xlfn.XLOOKUP(Healthcare!A:A,Table4_2[Customer ID],Table4_2[Date of Birth])</f>
        <v>30680</v>
      </c>
      <c r="O1280" s="35">
        <f>_xlfn.XLOOKUP(A:A,Table4_2[Customer ID],Table4_2[Charges])</f>
        <v>8582.2999999999993</v>
      </c>
      <c r="P1280" s="33" t="str">
        <f>_xlfn.XLOOKUP(A:A,Table4_2[Customer ID],Table4_2[Hospital tier])</f>
        <v>tier - 2</v>
      </c>
      <c r="Q1280" s="33" t="str">
        <f>_xlfn.XLOOKUP(A:A,'Hospital details'!A:A,'Hospital details'!F:F)</f>
        <v>tier - 1</v>
      </c>
      <c r="R1280" s="33" t="str">
        <f>_xlfn.XLOOKUP(Healthcare!A:A,'Hospital details'!A:A,'Hospital details'!G:G)</f>
        <v>R1013</v>
      </c>
      <c r="S1280" s="36">
        <f>_xlfn.XLOOKUP(A:A,'Hospital details'!A:A,'Hospital details'!H:H)</f>
        <v>39</v>
      </c>
      <c r="T1280" s="8"/>
    </row>
    <row r="1281" spans="1:20" ht="18" x14ac:dyDescent="0.35">
      <c r="A1281" s="37" t="s">
        <v>1285</v>
      </c>
      <c r="B1281" s="31" t="str" cm="1">
        <f t="array" ref="B1281">_xlfn.XLOOKUP(_xlfn.SINGLE(A:A),'Customer Name'!A:A,Table14_3[[#All],[Title]])</f>
        <v>Mr</v>
      </c>
      <c r="C1281" s="32" t="str" cm="1">
        <f t="array" ref="C1281">_xlfn.XLOOKUP(_xlfn.SINGLE(A:A),'Customer Name'!A:A,Table14_3[[#All],[First Name]])</f>
        <v>Torrey C III</v>
      </c>
      <c r="D1281" s="32" t="str" cm="1">
        <f t="array" ref="D1281">_xlfn.XLOOKUP(_xlfn.SINGLE(A:A),'Customer Name'!A:A,Table14_3[[#All],[Last Name]])</f>
        <v>Jacobsen</v>
      </c>
      <c r="E1281" s="32">
        <f>_xlfn.XLOOKUP(A:A,'Medical Examination'!A:A,'Medical Examination'!B:B)</f>
        <v>30.15</v>
      </c>
      <c r="F1281" s="32">
        <f>_xlfn.XLOOKUP(A:A,'Medical Examination'!A:A,'Medical Examination'!C:C)</f>
        <v>4.25</v>
      </c>
      <c r="G1281" s="33" t="str">
        <f>_xlfn.XLOOKUP(A:A,'Medical Examination'!A:A,'Medical Examination'!D:D)</f>
        <v>No</v>
      </c>
      <c r="H1281" s="33" t="str">
        <f>_xlfn.XLOOKUP(A:A,'Medical Examination'!A:A,'Medical Examination'!E:E)</f>
        <v>No</v>
      </c>
      <c r="I1281" s="33" t="str">
        <f>_xlfn.XLOOKUP(A:A,'Medical Examination'!A:A,'Medical Examination'!F:F)</f>
        <v>No</v>
      </c>
      <c r="J1281" s="33">
        <f>_xlfn.XLOOKUP(A:A,'Medical Examination'!A:A,'Medical Examination'!G:G)</f>
        <v>1</v>
      </c>
      <c r="K1281" s="33" t="str">
        <f>_xlfn.XLOOKUP(A:A,'Medical Examination'!A:A,'Medical Examination'!H:H)</f>
        <v>No</v>
      </c>
      <c r="L1281" s="32" t="str">
        <f>_xlfn.XLOOKUP(A:A,'Medical Examination'!A:A,'Medical Examination'!I:I)</f>
        <v>Obesity</v>
      </c>
      <c r="M1281" s="31" t="str">
        <f>_xlfn.XLOOKUP(A:A,'Medical Examination'!A:A,'Medical Examination'!J:J)</f>
        <v>Normal</v>
      </c>
      <c r="N1281" s="34">
        <f>_xlfn.XLOOKUP(Healthcare!A:A,Table4_2[Customer ID],Table4_2[Date of Birth])</f>
        <v>32092</v>
      </c>
      <c r="O1281" s="35">
        <f>_xlfn.XLOOKUP(A:A,Table4_2[Customer ID],Table4_2[Charges])</f>
        <v>8573.2999999999993</v>
      </c>
      <c r="P1281" s="33" t="str">
        <f>_xlfn.XLOOKUP(A:A,Table4_2[Customer ID],Table4_2[Hospital tier])</f>
        <v>tier - 2</v>
      </c>
      <c r="Q1281" s="33" t="str">
        <f>_xlfn.XLOOKUP(A:A,'Hospital details'!A:A,'Hospital details'!F:F)</f>
        <v>tier - 2</v>
      </c>
      <c r="R1281" s="33" t="str">
        <f>_xlfn.XLOOKUP(Healthcare!A:A,'Hospital details'!A:A,'Hospital details'!G:G)</f>
        <v>R1021</v>
      </c>
      <c r="S1281" s="36">
        <f>_xlfn.XLOOKUP(A:A,'Hospital details'!A:A,'Hospital details'!H:H)</f>
        <v>35</v>
      </c>
      <c r="T1281" s="8"/>
    </row>
    <row r="1282" spans="1:20" ht="18" x14ac:dyDescent="0.35">
      <c r="A1282" s="37" t="s">
        <v>1286</v>
      </c>
      <c r="B1282" s="31" t="str" cm="1">
        <f t="array" ref="B1282">_xlfn.XLOOKUP(_xlfn.SINGLE(A:A),'Customer Name'!A:A,Table14_3[[#All],[Title]])</f>
        <v>Ms</v>
      </c>
      <c r="C1282" s="32" t="str" cm="1">
        <f t="array" ref="C1282">_xlfn.XLOOKUP(_xlfn.SINGLE(A:A),'Customer Name'!A:A,Table14_3[[#All],[First Name]])</f>
        <v>Paul</v>
      </c>
      <c r="D1282" s="32" t="str" cm="1">
        <f t="array" ref="D1282">_xlfn.XLOOKUP(_xlfn.SINGLE(A:A),'Customer Name'!A:A,Table14_3[[#All],[Last Name]])</f>
        <v>O'Hora</v>
      </c>
      <c r="E1282" s="32">
        <f>_xlfn.XLOOKUP(A:A,'Medical Examination'!A:A,'Medical Examination'!B:B)</f>
        <v>26.36</v>
      </c>
      <c r="F1282" s="32">
        <f>_xlfn.XLOOKUP(A:A,'Medical Examination'!A:A,'Medical Examination'!C:C)</f>
        <v>5.52</v>
      </c>
      <c r="G1282" s="33" t="str">
        <f>_xlfn.XLOOKUP(A:A,'Medical Examination'!A:A,'Medical Examination'!D:D)</f>
        <v>No</v>
      </c>
      <c r="H1282" s="33" t="str">
        <f>_xlfn.XLOOKUP(A:A,'Medical Examination'!A:A,'Medical Examination'!E:E)</f>
        <v>No</v>
      </c>
      <c r="I1282" s="33" t="str">
        <f>_xlfn.XLOOKUP(A:A,'Medical Examination'!A:A,'Medical Examination'!F:F)</f>
        <v>No</v>
      </c>
      <c r="J1282" s="33">
        <f>_xlfn.XLOOKUP(A:A,'Medical Examination'!A:A,'Medical Examination'!G:G)</f>
        <v>0</v>
      </c>
      <c r="K1282" s="33" t="str">
        <f>_xlfn.XLOOKUP(A:A,'Medical Examination'!A:A,'Medical Examination'!H:H)</f>
        <v>No</v>
      </c>
      <c r="L1282" s="32" t="str">
        <f>_xlfn.XLOOKUP(A:A,'Medical Examination'!A:A,'Medical Examination'!I:I)</f>
        <v>Overweight</v>
      </c>
      <c r="M1282" s="31" t="str">
        <f>_xlfn.XLOOKUP(A:A,'Medical Examination'!A:A,'Medical Examination'!J:J)</f>
        <v>Normal</v>
      </c>
      <c r="N1282" s="34">
        <f>_xlfn.XLOOKUP(Healthcare!A:A,Table4_2[Customer ID],Table4_2[Date of Birth])</f>
        <v>30291</v>
      </c>
      <c r="O1282" s="35">
        <f>_xlfn.XLOOKUP(A:A,Table4_2[Customer ID],Table4_2[Charges])</f>
        <v>8572.0400000000009</v>
      </c>
      <c r="P1282" s="33" t="str">
        <f>_xlfn.XLOOKUP(A:A,Table4_2[Customer ID],Table4_2[Hospital tier])</f>
        <v>tier - 2</v>
      </c>
      <c r="Q1282" s="33" t="str">
        <f>_xlfn.XLOOKUP(A:A,'Hospital details'!A:A,'Hospital details'!F:F)</f>
        <v>tier - 2</v>
      </c>
      <c r="R1282" s="33" t="str">
        <f>_xlfn.XLOOKUP(Healthcare!A:A,'Hospital details'!A:A,'Hospital details'!G:G)</f>
        <v>R1021</v>
      </c>
      <c r="S1282" s="36">
        <f>_xlfn.XLOOKUP(A:A,'Hospital details'!A:A,'Hospital details'!H:H)</f>
        <v>40</v>
      </c>
      <c r="T1282" s="8"/>
    </row>
    <row r="1283" spans="1:20" ht="18" x14ac:dyDescent="0.35">
      <c r="A1283" s="37" t="s">
        <v>1287</v>
      </c>
      <c r="B1283" s="31" t="str" cm="1">
        <f t="array" ref="B1283">_xlfn.XLOOKUP(_xlfn.SINGLE(A:A),'Customer Name'!A:A,Table14_3[[#All],[Title]])</f>
        <v>Mr</v>
      </c>
      <c r="C1283" s="32" t="str" cm="1">
        <f t="array" ref="C1283">_xlfn.XLOOKUP(_xlfn.SINGLE(A:A),'Customer Name'!A:A,Table14_3[[#All],[First Name]])</f>
        <v>Jennifer D</v>
      </c>
      <c r="D1283" s="32" t="str" cm="1">
        <f t="array" ref="D1283">_xlfn.XLOOKUP(_xlfn.SINGLE(A:A),'Customer Name'!A:A,Table14_3[[#All],[Last Name]])</f>
        <v>Amato</v>
      </c>
      <c r="E1283" s="32">
        <f>_xlfn.XLOOKUP(A:A,'Medical Examination'!A:A,'Medical Examination'!B:B)</f>
        <v>45.32</v>
      </c>
      <c r="F1283" s="32">
        <f>_xlfn.XLOOKUP(A:A,'Medical Examination'!A:A,'Medical Examination'!C:C)</f>
        <v>6.53</v>
      </c>
      <c r="G1283" s="33" t="str">
        <f>_xlfn.XLOOKUP(A:A,'Medical Examination'!A:A,'Medical Examination'!D:D)</f>
        <v>yes</v>
      </c>
      <c r="H1283" s="33" t="str">
        <f>_xlfn.XLOOKUP(A:A,'Medical Examination'!A:A,'Medical Examination'!E:E)</f>
        <v>No</v>
      </c>
      <c r="I1283" s="33" t="str">
        <f>_xlfn.XLOOKUP(A:A,'Medical Examination'!A:A,'Medical Examination'!F:F)</f>
        <v>No</v>
      </c>
      <c r="J1283" s="33">
        <f>_xlfn.XLOOKUP(A:A,'Medical Examination'!A:A,'Medical Examination'!G:G)</f>
        <v>1</v>
      </c>
      <c r="K1283" s="33" t="str">
        <f>_xlfn.XLOOKUP(A:A,'Medical Examination'!A:A,'Medical Examination'!H:H)</f>
        <v>No</v>
      </c>
      <c r="L1283" s="32" t="str">
        <f>_xlfn.XLOOKUP(A:A,'Medical Examination'!A:A,'Medical Examination'!I:I)</f>
        <v>Obesity</v>
      </c>
      <c r="M1283" s="31" t="str">
        <f>_xlfn.XLOOKUP(A:A,'Medical Examination'!A:A,'Medical Examination'!J:J)</f>
        <v>Diabetic</v>
      </c>
      <c r="N1283" s="34">
        <f>_xlfn.XLOOKUP(Healthcare!A:A,Table4_2[Customer ID],Table4_2[Date of Birth])</f>
        <v>27663</v>
      </c>
      <c r="O1283" s="35">
        <f>_xlfn.XLOOKUP(A:A,Table4_2[Customer ID],Table4_2[Charges])</f>
        <v>8569.86</v>
      </c>
      <c r="P1283" s="33" t="str">
        <f>_xlfn.XLOOKUP(A:A,Table4_2[Customer ID],Table4_2[Hospital tier])</f>
        <v>tier - 2</v>
      </c>
      <c r="Q1283" s="33" t="str">
        <f>_xlfn.XLOOKUP(A:A,'Hospital details'!A:A,'Hospital details'!F:F)</f>
        <v>tier - 3</v>
      </c>
      <c r="R1283" s="33" t="str">
        <f>_xlfn.XLOOKUP(Healthcare!A:A,'Hospital details'!A:A,'Hospital details'!G:G)</f>
        <v>R1013</v>
      </c>
      <c r="S1283" s="36">
        <f>_xlfn.XLOOKUP(A:A,'Hospital details'!A:A,'Hospital details'!H:H)</f>
        <v>47</v>
      </c>
      <c r="T1283" s="8"/>
    </row>
    <row r="1284" spans="1:20" ht="18" x14ac:dyDescent="0.35">
      <c r="A1284" s="37" t="s">
        <v>1288</v>
      </c>
      <c r="B1284" s="31" t="str" cm="1">
        <f t="array" ref="B1284">_xlfn.XLOOKUP(_xlfn.SINGLE(A:A),'Customer Name'!A:A,Table14_3[[#All],[Title]])</f>
        <v>Mr</v>
      </c>
      <c r="C1284" s="32" t="str" cm="1">
        <f t="array" ref="C1284">_xlfn.XLOOKUP(_xlfn.SINGLE(A:A),'Customer Name'!A:A,Table14_3[[#All],[First Name]])</f>
        <v>Erik</v>
      </c>
      <c r="D1284" s="32" t="str" cm="1">
        <f t="array" ref="D1284">_xlfn.XLOOKUP(_xlfn.SINGLE(A:A),'Customer Name'!A:A,Table14_3[[#All],[Last Name]])</f>
        <v>Reed</v>
      </c>
      <c r="E1284" s="32">
        <f>_xlfn.XLOOKUP(A:A,'Medical Examination'!A:A,'Medical Examination'!B:B)</f>
        <v>31.93</v>
      </c>
      <c r="F1284" s="32">
        <f>_xlfn.XLOOKUP(A:A,'Medical Examination'!A:A,'Medical Examination'!C:C)</f>
        <v>4.82</v>
      </c>
      <c r="G1284" s="33" t="str">
        <f>_xlfn.XLOOKUP(A:A,'Medical Examination'!A:A,'Medical Examination'!D:D)</f>
        <v>yes</v>
      </c>
      <c r="H1284" s="33" t="str">
        <f>_xlfn.XLOOKUP(A:A,'Medical Examination'!A:A,'Medical Examination'!E:E)</f>
        <v>No</v>
      </c>
      <c r="I1284" s="33" t="str">
        <f>_xlfn.XLOOKUP(A:A,'Medical Examination'!A:A,'Medical Examination'!F:F)</f>
        <v>No</v>
      </c>
      <c r="J1284" s="33">
        <f>_xlfn.XLOOKUP(A:A,'Medical Examination'!A:A,'Medical Examination'!G:G)</f>
        <v>1</v>
      </c>
      <c r="K1284" s="33" t="str">
        <f>_xlfn.XLOOKUP(A:A,'Medical Examination'!A:A,'Medical Examination'!H:H)</f>
        <v>No</v>
      </c>
      <c r="L1284" s="32" t="str">
        <f>_xlfn.XLOOKUP(A:A,'Medical Examination'!A:A,'Medical Examination'!I:I)</f>
        <v>Obesity</v>
      </c>
      <c r="M1284" s="31" t="str">
        <f>_xlfn.XLOOKUP(A:A,'Medical Examination'!A:A,'Medical Examination'!J:J)</f>
        <v>Normal</v>
      </c>
      <c r="N1284" s="34">
        <f>_xlfn.XLOOKUP(Healthcare!A:A,Table4_2[Customer ID],Table4_2[Date of Birth])</f>
        <v>32407</v>
      </c>
      <c r="O1284" s="35">
        <f>_xlfn.XLOOKUP(A:A,Table4_2[Customer ID],Table4_2[Charges])</f>
        <v>8567.25</v>
      </c>
      <c r="P1284" s="33" t="str">
        <f>_xlfn.XLOOKUP(A:A,Table4_2[Customer ID],Table4_2[Hospital tier])</f>
        <v>tier - 2</v>
      </c>
      <c r="Q1284" s="33" t="str">
        <f>_xlfn.XLOOKUP(A:A,'Hospital details'!A:A,'Hospital details'!F:F)</f>
        <v>tier - 1</v>
      </c>
      <c r="R1284" s="33" t="str">
        <f>_xlfn.XLOOKUP(Healthcare!A:A,'Hospital details'!A:A,'Hospital details'!G:G)</f>
        <v>R1012</v>
      </c>
      <c r="S1284" s="36">
        <f>_xlfn.XLOOKUP(A:A,'Hospital details'!A:A,'Hospital details'!H:H)</f>
        <v>34</v>
      </c>
      <c r="T1284" s="8"/>
    </row>
    <row r="1285" spans="1:20" ht="18" x14ac:dyDescent="0.35">
      <c r="A1285" s="37" t="s">
        <v>1289</v>
      </c>
      <c r="B1285" s="31" t="str" cm="1">
        <f t="array" ref="B1285">_xlfn.XLOOKUP(_xlfn.SINGLE(A:A),'Customer Name'!A:A,Table14_3[[#All],[Title]])</f>
        <v>Ms</v>
      </c>
      <c r="C1285" s="32" t="str" cm="1">
        <f t="array" ref="C1285">_xlfn.XLOOKUP(_xlfn.SINGLE(A:A),'Customer Name'!A:A,Table14_3[[#All],[First Name]])</f>
        <v>Lana J</v>
      </c>
      <c r="D1285" s="32" t="str" cm="1">
        <f t="array" ref="D1285">_xlfn.XLOOKUP(_xlfn.SINGLE(A:A),'Customer Name'!A:A,Table14_3[[#All],[Last Name]])</f>
        <v>Wegner</v>
      </c>
      <c r="E1285" s="32">
        <f>_xlfn.XLOOKUP(A:A,'Medical Examination'!A:A,'Medical Examination'!B:B)</f>
        <v>36</v>
      </c>
      <c r="F1285" s="32">
        <f>_xlfn.XLOOKUP(A:A,'Medical Examination'!A:A,'Medical Examination'!C:C)</f>
        <v>11.94</v>
      </c>
      <c r="G1285" s="33" t="str">
        <f>_xlfn.XLOOKUP(A:A,'Medical Examination'!A:A,'Medical Examination'!D:D)</f>
        <v>yes</v>
      </c>
      <c r="H1285" s="33" t="str">
        <f>_xlfn.XLOOKUP(A:A,'Medical Examination'!A:A,'Medical Examination'!E:E)</f>
        <v>No</v>
      </c>
      <c r="I1285" s="33" t="str">
        <f>_xlfn.XLOOKUP(A:A,'Medical Examination'!A:A,'Medical Examination'!F:F)</f>
        <v>No</v>
      </c>
      <c r="J1285" s="33">
        <f>_xlfn.XLOOKUP(A:A,'Medical Examination'!A:A,'Medical Examination'!G:G)</f>
        <v>1</v>
      </c>
      <c r="K1285" s="33" t="str">
        <f>_xlfn.XLOOKUP(A:A,'Medical Examination'!A:A,'Medical Examination'!H:H)</f>
        <v>No</v>
      </c>
      <c r="L1285" s="32" t="str">
        <f>_xlfn.XLOOKUP(A:A,'Medical Examination'!A:A,'Medical Examination'!I:I)</f>
        <v>Obesity</v>
      </c>
      <c r="M1285" s="31" t="str">
        <f>_xlfn.XLOOKUP(A:A,'Medical Examination'!A:A,'Medical Examination'!J:J)</f>
        <v>Diabetic</v>
      </c>
      <c r="N1285" s="34">
        <f>_xlfn.XLOOKUP(Healthcare!A:A,Table4_2[Customer ID],Table4_2[Date of Birth])</f>
        <v>27627</v>
      </c>
      <c r="O1285" s="35">
        <f>_xlfn.XLOOKUP(A:A,Table4_2[Customer ID],Table4_2[Charges])</f>
        <v>8556.91</v>
      </c>
      <c r="P1285" s="33" t="str">
        <f>_xlfn.XLOOKUP(A:A,Table4_2[Customer ID],Table4_2[Hospital tier])</f>
        <v>tier - 2</v>
      </c>
      <c r="Q1285" s="33" t="str">
        <f>_xlfn.XLOOKUP(A:A,'Hospital details'!A:A,'Hospital details'!F:F)</f>
        <v>tier - 1</v>
      </c>
      <c r="R1285" s="33" t="str">
        <f>_xlfn.XLOOKUP(Healthcare!A:A,'Hospital details'!A:A,'Hospital details'!G:G)</f>
        <v>R1011</v>
      </c>
      <c r="S1285" s="36">
        <f>_xlfn.XLOOKUP(A:A,'Hospital details'!A:A,'Hospital details'!H:H)</f>
        <v>47</v>
      </c>
      <c r="T1285" s="8"/>
    </row>
    <row r="1286" spans="1:20" ht="18" x14ac:dyDescent="0.35">
      <c r="A1286" s="37" t="s">
        <v>1290</v>
      </c>
      <c r="B1286" s="31" t="str" cm="1">
        <f t="array" ref="B1286">_xlfn.XLOOKUP(_xlfn.SINGLE(A:A),'Customer Name'!A:A,Table14_3[[#All],[Title]])</f>
        <v>Mr</v>
      </c>
      <c r="C1286" s="32" t="str" cm="1">
        <f t="array" ref="C1286">_xlfn.XLOOKUP(_xlfn.SINGLE(A:A),'Customer Name'!A:A,Table14_3[[#All],[First Name]])</f>
        <v>Rebecca E</v>
      </c>
      <c r="D1286" s="32" t="str" cm="1">
        <f t="array" ref="D1286">_xlfn.XLOOKUP(_xlfn.SINGLE(A:A),'Customer Name'!A:A,Table14_3[[#All],[Last Name]])</f>
        <v>Bokun</v>
      </c>
      <c r="E1286" s="32">
        <f>_xlfn.XLOOKUP(A:A,'Medical Examination'!A:A,'Medical Examination'!B:B)</f>
        <v>32</v>
      </c>
      <c r="F1286" s="32">
        <f>_xlfn.XLOOKUP(A:A,'Medical Examination'!A:A,'Medical Examination'!C:C)</f>
        <v>7.85</v>
      </c>
      <c r="G1286" s="33" t="str">
        <f>_xlfn.XLOOKUP(A:A,'Medical Examination'!A:A,'Medical Examination'!D:D)</f>
        <v>yes</v>
      </c>
      <c r="H1286" s="33" t="str">
        <f>_xlfn.XLOOKUP(A:A,'Medical Examination'!A:A,'Medical Examination'!E:E)</f>
        <v>No</v>
      </c>
      <c r="I1286" s="33" t="str">
        <f>_xlfn.XLOOKUP(A:A,'Medical Examination'!A:A,'Medical Examination'!F:F)</f>
        <v>No</v>
      </c>
      <c r="J1286" s="33">
        <f>_xlfn.XLOOKUP(A:A,'Medical Examination'!A:A,'Medical Examination'!G:G)</f>
        <v>1</v>
      </c>
      <c r="K1286" s="33" t="str">
        <f>_xlfn.XLOOKUP(A:A,'Medical Examination'!A:A,'Medical Examination'!H:H)</f>
        <v>No</v>
      </c>
      <c r="L1286" s="32" t="str">
        <f>_xlfn.XLOOKUP(A:A,'Medical Examination'!A:A,'Medical Examination'!I:I)</f>
        <v>Obesity</v>
      </c>
      <c r="M1286" s="31" t="str">
        <f>_xlfn.XLOOKUP(A:A,'Medical Examination'!A:A,'Medical Examination'!J:J)</f>
        <v>Diabetic</v>
      </c>
      <c r="N1286" s="34">
        <f>_xlfn.XLOOKUP(Healthcare!A:A,Table4_2[Customer ID],Table4_2[Date of Birth])</f>
        <v>27612</v>
      </c>
      <c r="O1286" s="35">
        <f>_xlfn.XLOOKUP(A:A,Table4_2[Customer ID],Table4_2[Charges])</f>
        <v>8551.35</v>
      </c>
      <c r="P1286" s="33" t="str">
        <f>_xlfn.XLOOKUP(A:A,Table4_2[Customer ID],Table4_2[Hospital tier])</f>
        <v>tier - 2</v>
      </c>
      <c r="Q1286" s="33" t="str">
        <f>_xlfn.XLOOKUP(A:A,'Hospital details'!A:A,'Hospital details'!F:F)</f>
        <v>tier - 2</v>
      </c>
      <c r="R1286" s="33" t="str">
        <f>_xlfn.XLOOKUP(Healthcare!A:A,'Hospital details'!A:A,'Hospital details'!G:G)</f>
        <v>R1011</v>
      </c>
      <c r="S1286" s="36">
        <f>_xlfn.XLOOKUP(A:A,'Hospital details'!A:A,'Hospital details'!H:H)</f>
        <v>47</v>
      </c>
      <c r="T1286" s="8"/>
    </row>
    <row r="1287" spans="1:20" ht="18" x14ac:dyDescent="0.35">
      <c r="A1287" s="37" t="s">
        <v>1291</v>
      </c>
      <c r="B1287" s="31" t="str" cm="1">
        <f t="array" ref="B1287">_xlfn.XLOOKUP(_xlfn.SINGLE(A:A),'Customer Name'!A:A,Table14_3[[#All],[Title]])</f>
        <v>Ms</v>
      </c>
      <c r="C1287" s="32" t="str" cm="1">
        <f t="array" ref="C1287">_xlfn.XLOOKUP(_xlfn.SINGLE(A:A),'Customer Name'!A:A,Table14_3[[#All],[First Name]])</f>
        <v>Katie M</v>
      </c>
      <c r="D1287" s="32" t="str" cm="1">
        <f t="array" ref="D1287">_xlfn.XLOOKUP(_xlfn.SINGLE(A:A),'Customer Name'!A:A,Table14_3[[#All],[Last Name]])</f>
        <v>Ainsley</v>
      </c>
      <c r="E1287" s="32">
        <f>_xlfn.XLOOKUP(A:A,'Medical Examination'!A:A,'Medical Examination'!B:B)</f>
        <v>29.37</v>
      </c>
      <c r="F1287" s="32">
        <f>_xlfn.XLOOKUP(A:A,'Medical Examination'!A:A,'Medical Examination'!C:C)</f>
        <v>8.01</v>
      </c>
      <c r="G1287" s="33" t="str">
        <f>_xlfn.XLOOKUP(A:A,'Medical Examination'!A:A,'Medical Examination'!D:D)</f>
        <v>yes</v>
      </c>
      <c r="H1287" s="33" t="str">
        <f>_xlfn.XLOOKUP(A:A,'Medical Examination'!A:A,'Medical Examination'!E:E)</f>
        <v>No</v>
      </c>
      <c r="I1287" s="33" t="str">
        <f>_xlfn.XLOOKUP(A:A,'Medical Examination'!A:A,'Medical Examination'!F:F)</f>
        <v>No</v>
      </c>
      <c r="J1287" s="33">
        <f>_xlfn.XLOOKUP(A:A,'Medical Examination'!A:A,'Medical Examination'!G:G)</f>
        <v>1</v>
      </c>
      <c r="K1287" s="33" t="str">
        <f>_xlfn.XLOOKUP(A:A,'Medical Examination'!A:A,'Medical Examination'!H:H)</f>
        <v>No</v>
      </c>
      <c r="L1287" s="32" t="str">
        <f>_xlfn.XLOOKUP(A:A,'Medical Examination'!A:A,'Medical Examination'!I:I)</f>
        <v>Overweight</v>
      </c>
      <c r="M1287" s="31" t="str">
        <f>_xlfn.XLOOKUP(A:A,'Medical Examination'!A:A,'Medical Examination'!J:J)</f>
        <v>Diabetic</v>
      </c>
      <c r="N1287" s="34">
        <f>_xlfn.XLOOKUP(Healthcare!A:A,Table4_2[Customer ID],Table4_2[Date of Birth])</f>
        <v>30662</v>
      </c>
      <c r="O1287" s="35">
        <f>_xlfn.XLOOKUP(A:A,Table4_2[Customer ID],Table4_2[Charges])</f>
        <v>8547.69</v>
      </c>
      <c r="P1287" s="33" t="str">
        <f>_xlfn.XLOOKUP(A:A,Table4_2[Customer ID],Table4_2[Hospital tier])</f>
        <v>tier - 2</v>
      </c>
      <c r="Q1287" s="33" t="str">
        <f>_xlfn.XLOOKUP(A:A,'Hospital details'!A:A,'Hospital details'!F:F)</f>
        <v>tier - 1</v>
      </c>
      <c r="R1287" s="33" t="str">
        <f>_xlfn.XLOOKUP(Healthcare!A:A,'Hospital details'!A:A,'Hospital details'!G:G)</f>
        <v>R1013</v>
      </c>
      <c r="S1287" s="36">
        <f>_xlfn.XLOOKUP(A:A,'Hospital details'!A:A,'Hospital details'!H:H)</f>
        <v>39</v>
      </c>
      <c r="T1287" s="8"/>
    </row>
    <row r="1288" spans="1:20" ht="18" x14ac:dyDescent="0.35">
      <c r="A1288" s="37" t="s">
        <v>1292</v>
      </c>
      <c r="B1288" s="31" t="str" cm="1">
        <f t="array" ref="B1288">_xlfn.XLOOKUP(_xlfn.SINGLE(A:A),'Customer Name'!A:A,Table14_3[[#All],[Title]])</f>
        <v>Mr</v>
      </c>
      <c r="C1288" s="32" t="str" cm="1">
        <f t="array" ref="C1288">_xlfn.XLOOKUP(_xlfn.SINGLE(A:A),'Customer Name'!A:A,Table14_3[[#All],[First Name]])</f>
        <v>Elizabeth A</v>
      </c>
      <c r="D1288" s="32" t="str" cm="1">
        <f t="array" ref="D1288">_xlfn.XLOOKUP(_xlfn.SINGLE(A:A),'Customer Name'!A:A,Table14_3[[#All],[Last Name]])</f>
        <v>Foster</v>
      </c>
      <c r="E1288" s="32">
        <f>_xlfn.XLOOKUP(A:A,'Medical Examination'!A:A,'Medical Examination'!B:B)</f>
        <v>23.6</v>
      </c>
      <c r="F1288" s="32">
        <f>_xlfn.XLOOKUP(A:A,'Medical Examination'!A:A,'Medical Examination'!C:C)</f>
        <v>7.4</v>
      </c>
      <c r="G1288" s="33" t="str">
        <f>_xlfn.XLOOKUP(A:A,'Medical Examination'!A:A,'Medical Examination'!D:D)</f>
        <v>yes</v>
      </c>
      <c r="H1288" s="33" t="str">
        <f>_xlfn.XLOOKUP(A:A,'Medical Examination'!A:A,'Medical Examination'!E:E)</f>
        <v>No</v>
      </c>
      <c r="I1288" s="33" t="str">
        <f>_xlfn.XLOOKUP(A:A,'Medical Examination'!A:A,'Medical Examination'!F:F)</f>
        <v>No</v>
      </c>
      <c r="J1288" s="33">
        <f>_xlfn.XLOOKUP(A:A,'Medical Examination'!A:A,'Medical Examination'!G:G)</f>
        <v>1</v>
      </c>
      <c r="K1288" s="33" t="str">
        <f>_xlfn.XLOOKUP(A:A,'Medical Examination'!A:A,'Medical Examination'!H:H)</f>
        <v>No</v>
      </c>
      <c r="L1288" s="32" t="str">
        <f>_xlfn.XLOOKUP(A:A,'Medical Examination'!A:A,'Medical Examination'!I:I)</f>
        <v>Normal Weight</v>
      </c>
      <c r="M1288" s="31" t="str">
        <f>_xlfn.XLOOKUP(A:A,'Medical Examination'!A:A,'Medical Examination'!J:J)</f>
        <v>Diabetic</v>
      </c>
      <c r="N1288" s="34">
        <f>_xlfn.XLOOKUP(Healthcare!A:A,Table4_2[Customer ID],Table4_2[Date of Birth])</f>
        <v>27704</v>
      </c>
      <c r="O1288" s="35">
        <f>_xlfn.XLOOKUP(A:A,Table4_2[Customer ID],Table4_2[Charges])</f>
        <v>8539.67</v>
      </c>
      <c r="P1288" s="33" t="str">
        <f>_xlfn.XLOOKUP(A:A,Table4_2[Customer ID],Table4_2[Hospital tier])</f>
        <v>tier - 2</v>
      </c>
      <c r="Q1288" s="33" t="str">
        <f>_xlfn.XLOOKUP(A:A,'Hospital details'!A:A,'Hospital details'!F:F)</f>
        <v>tier - 3</v>
      </c>
      <c r="R1288" s="33" t="str">
        <f>_xlfn.XLOOKUP(Healthcare!A:A,'Hospital details'!A:A,'Hospital details'!G:G)</f>
        <v>R1011</v>
      </c>
      <c r="S1288" s="36">
        <f>_xlfn.XLOOKUP(A:A,'Hospital details'!A:A,'Hospital details'!H:H)</f>
        <v>47</v>
      </c>
      <c r="T1288" s="8"/>
    </row>
    <row r="1289" spans="1:20" ht="18" x14ac:dyDescent="0.35">
      <c r="A1289" s="37" t="s">
        <v>1293</v>
      </c>
      <c r="B1289" s="31" t="str" cm="1">
        <f t="array" ref="B1289">_xlfn.XLOOKUP(_xlfn.SINGLE(A:A),'Customer Name'!A:A,Table14_3[[#All],[Title]])</f>
        <v>Mr</v>
      </c>
      <c r="C1289" s="32" t="str" cm="1">
        <f t="array" ref="C1289">_xlfn.XLOOKUP(_xlfn.SINGLE(A:A),'Customer Name'!A:A,Table14_3[[#All],[First Name]])</f>
        <v>Sarah</v>
      </c>
      <c r="D1289" s="32" t="str" cm="1">
        <f t="array" ref="D1289">_xlfn.XLOOKUP(_xlfn.SINGLE(A:A),'Customer Name'!A:A,Table14_3[[#All],[Last Name]])</f>
        <v>Overpeck</v>
      </c>
      <c r="E1289" s="32">
        <f>_xlfn.XLOOKUP(A:A,'Medical Examination'!A:A,'Medical Examination'!B:B)</f>
        <v>33.155000000000001</v>
      </c>
      <c r="F1289" s="32">
        <f>_xlfn.XLOOKUP(A:A,'Medical Examination'!A:A,'Medical Examination'!C:C)</f>
        <v>8.3800000000000008</v>
      </c>
      <c r="G1289" s="33" t="str">
        <f>_xlfn.XLOOKUP(A:A,'Medical Examination'!A:A,'Medical Examination'!D:D)</f>
        <v>yes</v>
      </c>
      <c r="H1289" s="33" t="str">
        <f>_xlfn.XLOOKUP(A:A,'Medical Examination'!A:A,'Medical Examination'!E:E)</f>
        <v>No</v>
      </c>
      <c r="I1289" s="33" t="str">
        <f>_xlfn.XLOOKUP(A:A,'Medical Examination'!A:A,'Medical Examination'!F:F)</f>
        <v>No</v>
      </c>
      <c r="J1289" s="33">
        <f>_xlfn.XLOOKUP(A:A,'Medical Examination'!A:A,'Medical Examination'!G:G)</f>
        <v>0</v>
      </c>
      <c r="K1289" s="33" t="str">
        <f>_xlfn.XLOOKUP(A:A,'Medical Examination'!A:A,'Medical Examination'!H:H)</f>
        <v>No</v>
      </c>
      <c r="L1289" s="32" t="str">
        <f>_xlfn.XLOOKUP(A:A,'Medical Examination'!A:A,'Medical Examination'!I:I)</f>
        <v>Obesity</v>
      </c>
      <c r="M1289" s="31" t="str">
        <f>_xlfn.XLOOKUP(A:A,'Medical Examination'!A:A,'Medical Examination'!J:J)</f>
        <v>Diabetic</v>
      </c>
      <c r="N1289" s="34">
        <f>_xlfn.XLOOKUP(Healthcare!A:A,Table4_2[Customer ID],Table4_2[Date of Birth])</f>
        <v>29947</v>
      </c>
      <c r="O1289" s="35">
        <f>_xlfn.XLOOKUP(A:A,Table4_2[Customer ID],Table4_2[Charges])</f>
        <v>8538.2900000000009</v>
      </c>
      <c r="P1289" s="33" t="str">
        <f>_xlfn.XLOOKUP(A:A,Table4_2[Customer ID],Table4_2[Hospital tier])</f>
        <v>tier - 2</v>
      </c>
      <c r="Q1289" s="33" t="str">
        <f>_xlfn.XLOOKUP(A:A,'Hospital details'!A:A,'Hospital details'!F:F)</f>
        <v>tier - 3</v>
      </c>
      <c r="R1289" s="33" t="str">
        <f>_xlfn.XLOOKUP(Healthcare!A:A,'Hospital details'!A:A,'Hospital details'!G:G)</f>
        <v>R1024</v>
      </c>
      <c r="S1289" s="36">
        <f>_xlfn.XLOOKUP(A:A,'Hospital details'!A:A,'Hospital details'!H:H)</f>
        <v>41</v>
      </c>
      <c r="T1289" s="8"/>
    </row>
    <row r="1290" spans="1:20" ht="18" x14ac:dyDescent="0.35">
      <c r="A1290" s="37" t="s">
        <v>1294</v>
      </c>
      <c r="B1290" s="31" t="str" cm="1">
        <f t="array" ref="B1290">_xlfn.XLOOKUP(_xlfn.SINGLE(A:A),'Customer Name'!A:A,Table14_3[[#All],[Title]])</f>
        <v>Ms</v>
      </c>
      <c r="C1290" s="32" t="str" cm="1">
        <f t="array" ref="C1290">_xlfn.XLOOKUP(_xlfn.SINGLE(A:A),'Customer Name'!A:A,Table14_3[[#All],[First Name]])</f>
        <v>Annie J</v>
      </c>
      <c r="D1290" s="32" t="str" cm="1">
        <f t="array" ref="D1290">_xlfn.XLOOKUP(_xlfn.SINGLE(A:A),'Customer Name'!A:A,Table14_3[[#All],[Last Name]])</f>
        <v>Levine</v>
      </c>
      <c r="E1290" s="32">
        <f>_xlfn.XLOOKUP(A:A,'Medical Examination'!A:A,'Medical Examination'!B:B)</f>
        <v>24.32</v>
      </c>
      <c r="F1290" s="32">
        <f>_xlfn.XLOOKUP(A:A,'Medical Examination'!A:A,'Medical Examination'!C:C)</f>
        <v>11.56</v>
      </c>
      <c r="G1290" s="33" t="str">
        <f>_xlfn.XLOOKUP(A:A,'Medical Examination'!A:A,'Medical Examination'!D:D)</f>
        <v>yes</v>
      </c>
      <c r="H1290" s="33" t="str">
        <f>_xlfn.XLOOKUP(A:A,'Medical Examination'!A:A,'Medical Examination'!E:E)</f>
        <v>No</v>
      </c>
      <c r="I1290" s="33" t="str">
        <f>_xlfn.XLOOKUP(A:A,'Medical Examination'!A:A,'Medical Examination'!F:F)</f>
        <v>No</v>
      </c>
      <c r="J1290" s="33">
        <f>_xlfn.XLOOKUP(A:A,'Medical Examination'!A:A,'Medical Examination'!G:G)</f>
        <v>1</v>
      </c>
      <c r="K1290" s="33" t="str">
        <f>_xlfn.XLOOKUP(A:A,'Medical Examination'!A:A,'Medical Examination'!H:H)</f>
        <v>No</v>
      </c>
      <c r="L1290" s="32" t="str">
        <f>_xlfn.XLOOKUP(A:A,'Medical Examination'!A:A,'Medical Examination'!I:I)</f>
        <v>Normal Weight</v>
      </c>
      <c r="M1290" s="31" t="str">
        <f>_xlfn.XLOOKUP(A:A,'Medical Examination'!A:A,'Medical Examination'!J:J)</f>
        <v>Diabetic</v>
      </c>
      <c r="N1290" s="34">
        <f>_xlfn.XLOOKUP(Healthcare!A:A,Table4_2[Customer ID],Table4_2[Date of Birth])</f>
        <v>30521</v>
      </c>
      <c r="O1290" s="35">
        <f>_xlfn.XLOOKUP(A:A,Table4_2[Customer ID],Table4_2[Charges])</f>
        <v>8534.67</v>
      </c>
      <c r="P1290" s="33" t="str">
        <f>_xlfn.XLOOKUP(A:A,Table4_2[Customer ID],Table4_2[Hospital tier])</f>
        <v>tier - 2</v>
      </c>
      <c r="Q1290" s="33" t="str">
        <f>_xlfn.XLOOKUP(A:A,'Hospital details'!A:A,'Hospital details'!F:F)</f>
        <v>tier - 3</v>
      </c>
      <c r="R1290" s="33" t="str">
        <f>_xlfn.XLOOKUP(Healthcare!A:A,'Hospital details'!A:A,'Hospital details'!G:G)</f>
        <v>R1024</v>
      </c>
      <c r="S1290" s="36">
        <f>_xlfn.XLOOKUP(A:A,'Hospital details'!A:A,'Hospital details'!H:H)</f>
        <v>39</v>
      </c>
      <c r="T1290" s="8"/>
    </row>
    <row r="1291" spans="1:20" ht="18" x14ac:dyDescent="0.35">
      <c r="A1291" s="37" t="s">
        <v>1295</v>
      </c>
      <c r="B1291" s="31" t="str" cm="1">
        <f t="array" ref="B1291">_xlfn.XLOOKUP(_xlfn.SINGLE(A:A),'Customer Name'!A:A,Table14_3[[#All],[Title]])</f>
        <v>Mr</v>
      </c>
      <c r="C1291" s="32" t="str" cm="1">
        <f t="array" ref="C1291">_xlfn.XLOOKUP(_xlfn.SINGLE(A:A),'Customer Name'!A:A,Table14_3[[#All],[First Name]])</f>
        <v>Annie</v>
      </c>
      <c r="D1291" s="32" t="str" cm="1">
        <f t="array" ref="D1291">_xlfn.XLOOKUP(_xlfn.SINGLE(A:A),'Customer Name'!A:A,Table14_3[[#All],[Last Name]])</f>
        <v>Jean</v>
      </c>
      <c r="E1291" s="32">
        <f>_xlfn.XLOOKUP(A:A,'Medical Examination'!A:A,'Medical Examination'!B:B)</f>
        <v>36.299999999999997</v>
      </c>
      <c r="F1291" s="32">
        <f>_xlfn.XLOOKUP(A:A,'Medical Examination'!A:A,'Medical Examination'!C:C)</f>
        <v>4.6100000000000003</v>
      </c>
      <c r="G1291" s="33" t="str">
        <f>_xlfn.XLOOKUP(A:A,'Medical Examination'!A:A,'Medical Examination'!D:D)</f>
        <v>No</v>
      </c>
      <c r="H1291" s="33" t="str">
        <f>_xlfn.XLOOKUP(A:A,'Medical Examination'!A:A,'Medical Examination'!E:E)</f>
        <v>No</v>
      </c>
      <c r="I1291" s="33" t="str">
        <f>_xlfn.XLOOKUP(A:A,'Medical Examination'!A:A,'Medical Examination'!F:F)</f>
        <v>No</v>
      </c>
      <c r="J1291" s="33">
        <f>_xlfn.XLOOKUP(A:A,'Medical Examination'!A:A,'Medical Examination'!G:G)</f>
        <v>0</v>
      </c>
      <c r="K1291" s="33" t="str">
        <f>_xlfn.XLOOKUP(A:A,'Medical Examination'!A:A,'Medical Examination'!H:H)</f>
        <v>No</v>
      </c>
      <c r="L1291" s="32" t="str">
        <f>_xlfn.XLOOKUP(A:A,'Medical Examination'!A:A,'Medical Examination'!I:I)</f>
        <v>Obesity</v>
      </c>
      <c r="M1291" s="31" t="str">
        <f>_xlfn.XLOOKUP(A:A,'Medical Examination'!A:A,'Medical Examination'!J:J)</f>
        <v>Normal</v>
      </c>
      <c r="N1291" s="34">
        <f>_xlfn.XLOOKUP(Healthcare!A:A,Table4_2[Customer ID],Table4_2[Date of Birth])</f>
        <v>28332</v>
      </c>
      <c r="O1291" s="35">
        <f>_xlfn.XLOOKUP(A:A,Table4_2[Customer ID],Table4_2[Charges])</f>
        <v>8527.5300000000007</v>
      </c>
      <c r="P1291" s="33" t="str">
        <f>_xlfn.XLOOKUP(A:A,Table4_2[Customer ID],Table4_2[Hospital tier])</f>
        <v>tier - 2</v>
      </c>
      <c r="Q1291" s="33" t="str">
        <f>_xlfn.XLOOKUP(A:A,'Hospital details'!A:A,'Hospital details'!F:F)</f>
        <v>tier - 2</v>
      </c>
      <c r="R1291" s="33" t="str">
        <f>_xlfn.XLOOKUP(Healthcare!A:A,'Hospital details'!A:A,'Hospital details'!G:G)</f>
        <v>R1013</v>
      </c>
      <c r="S1291" s="36">
        <f>_xlfn.XLOOKUP(A:A,'Hospital details'!A:A,'Hospital details'!H:H)</f>
        <v>45</v>
      </c>
      <c r="T1291" s="8"/>
    </row>
    <row r="1292" spans="1:20" ht="18" x14ac:dyDescent="0.35">
      <c r="A1292" s="37" t="s">
        <v>1296</v>
      </c>
      <c r="B1292" s="31" t="str" cm="1">
        <f t="array" ref="B1292">_xlfn.XLOOKUP(_xlfn.SINGLE(A:A),'Customer Name'!A:A,Table14_3[[#All],[Title]])</f>
        <v>Mr</v>
      </c>
      <c r="C1292" s="32" t="str" cm="1">
        <f t="array" ref="C1292">_xlfn.XLOOKUP(_xlfn.SINGLE(A:A),'Customer Name'!A:A,Table14_3[[#All],[First Name]])</f>
        <v>Lindsey</v>
      </c>
      <c r="D1292" s="32" t="str" cm="1">
        <f t="array" ref="D1292">_xlfn.XLOOKUP(_xlfn.SINGLE(A:A),'Customer Name'!A:A,Table14_3[[#All],[Last Name]])</f>
        <v>Wild</v>
      </c>
      <c r="E1292" s="32">
        <f>_xlfn.XLOOKUP(A:A,'Medical Examination'!A:A,'Medical Examination'!B:B)</f>
        <v>34.4</v>
      </c>
      <c r="F1292" s="32">
        <f>_xlfn.XLOOKUP(A:A,'Medical Examination'!A:A,'Medical Examination'!C:C)</f>
        <v>4.95</v>
      </c>
      <c r="G1292" s="33" t="str">
        <f>_xlfn.XLOOKUP(A:A,'Medical Examination'!A:A,'Medical Examination'!D:D)</f>
        <v>No</v>
      </c>
      <c r="H1292" s="33" t="str">
        <f>_xlfn.XLOOKUP(A:A,'Medical Examination'!A:A,'Medical Examination'!E:E)</f>
        <v>No</v>
      </c>
      <c r="I1292" s="33" t="str">
        <f>_xlfn.XLOOKUP(A:A,'Medical Examination'!A:A,'Medical Examination'!F:F)</f>
        <v>Yes</v>
      </c>
      <c r="J1292" s="33">
        <f>_xlfn.XLOOKUP(A:A,'Medical Examination'!A:A,'Medical Examination'!G:G)</f>
        <v>1</v>
      </c>
      <c r="K1292" s="33" t="str">
        <f>_xlfn.XLOOKUP(A:A,'Medical Examination'!A:A,'Medical Examination'!H:H)</f>
        <v>No</v>
      </c>
      <c r="L1292" s="32" t="str">
        <f>_xlfn.XLOOKUP(A:A,'Medical Examination'!A:A,'Medical Examination'!I:I)</f>
        <v>Obesity</v>
      </c>
      <c r="M1292" s="31" t="str">
        <f>_xlfn.XLOOKUP(A:A,'Medical Examination'!A:A,'Medical Examination'!J:J)</f>
        <v>Normal</v>
      </c>
      <c r="N1292" s="34">
        <f>_xlfn.XLOOKUP(Healthcare!A:A,Table4_2[Customer ID],Table4_2[Date of Birth])</f>
        <v>29080</v>
      </c>
      <c r="O1292" s="35">
        <f>_xlfn.XLOOKUP(A:A,Table4_2[Customer ID],Table4_2[Charges])</f>
        <v>8522</v>
      </c>
      <c r="P1292" s="33" t="str">
        <f>_xlfn.XLOOKUP(A:A,Table4_2[Customer ID],Table4_2[Hospital tier])</f>
        <v>tier - 2</v>
      </c>
      <c r="Q1292" s="33" t="str">
        <f>_xlfn.XLOOKUP(A:A,'Hospital details'!A:A,'Hospital details'!F:F)</f>
        <v>tier - 2</v>
      </c>
      <c r="R1292" s="33" t="str">
        <f>_xlfn.XLOOKUP(Healthcare!A:A,'Hospital details'!A:A,'Hospital details'!G:G)</f>
        <v>R1011</v>
      </c>
      <c r="S1292" s="36">
        <f>_xlfn.XLOOKUP(A:A,'Hospital details'!A:A,'Hospital details'!H:H)</f>
        <v>43</v>
      </c>
      <c r="T1292" s="8"/>
    </row>
    <row r="1293" spans="1:20" ht="18" x14ac:dyDescent="0.35">
      <c r="A1293" s="37" t="s">
        <v>1297</v>
      </c>
      <c r="B1293" s="31" t="str" cm="1">
        <f t="array" ref="B1293">_xlfn.XLOOKUP(_xlfn.SINGLE(A:A),'Customer Name'!A:A,Table14_3[[#All],[Title]])</f>
        <v>Ms</v>
      </c>
      <c r="C1293" s="32" t="str" cm="1">
        <f t="array" ref="C1293">_xlfn.XLOOKUP(_xlfn.SINGLE(A:A),'Customer Name'!A:A,Table14_3[[#All],[First Name]])</f>
        <v>Laura</v>
      </c>
      <c r="D1293" s="32" t="str" cm="1">
        <f t="array" ref="D1293">_xlfn.XLOOKUP(_xlfn.SINGLE(A:A),'Customer Name'!A:A,Table14_3[[#All],[Last Name]])</f>
        <v>Tabor</v>
      </c>
      <c r="E1293" s="32">
        <f>_xlfn.XLOOKUP(A:A,'Medical Examination'!A:A,'Medical Examination'!B:B)</f>
        <v>30.9</v>
      </c>
      <c r="F1293" s="32">
        <f>_xlfn.XLOOKUP(A:A,'Medical Examination'!A:A,'Medical Examination'!C:C)</f>
        <v>5.04</v>
      </c>
      <c r="G1293" s="33" t="str">
        <f>_xlfn.XLOOKUP(A:A,'Medical Examination'!A:A,'Medical Examination'!D:D)</f>
        <v>No</v>
      </c>
      <c r="H1293" s="33" t="str">
        <f>_xlfn.XLOOKUP(A:A,'Medical Examination'!A:A,'Medical Examination'!E:E)</f>
        <v>No</v>
      </c>
      <c r="I1293" s="33" t="str">
        <f>_xlfn.XLOOKUP(A:A,'Medical Examination'!A:A,'Medical Examination'!F:F)</f>
        <v>No</v>
      </c>
      <c r="J1293" s="33">
        <f>_xlfn.XLOOKUP(A:A,'Medical Examination'!A:A,'Medical Examination'!G:G)</f>
        <v>0</v>
      </c>
      <c r="K1293" s="33" t="str">
        <f>_xlfn.XLOOKUP(A:A,'Medical Examination'!A:A,'Medical Examination'!H:H)</f>
        <v>No</v>
      </c>
      <c r="L1293" s="32" t="str">
        <f>_xlfn.XLOOKUP(A:A,'Medical Examination'!A:A,'Medical Examination'!I:I)</f>
        <v>Obesity</v>
      </c>
      <c r="M1293" s="31" t="str">
        <f>_xlfn.XLOOKUP(A:A,'Medical Examination'!A:A,'Medical Examination'!J:J)</f>
        <v>Normal</v>
      </c>
      <c r="N1293" s="34">
        <f>_xlfn.XLOOKUP(Healthcare!A:A,Table4_2[Customer ID],Table4_2[Date of Birth])</f>
        <v>28488</v>
      </c>
      <c r="O1293" s="35">
        <f>_xlfn.XLOOKUP(A:A,Table4_2[Customer ID],Table4_2[Charges])</f>
        <v>8520.0300000000007</v>
      </c>
      <c r="P1293" s="33" t="str">
        <f>_xlfn.XLOOKUP(A:A,Table4_2[Customer ID],Table4_2[Hospital tier])</f>
        <v>tier - 2</v>
      </c>
      <c r="Q1293" s="33" t="str">
        <f>_xlfn.XLOOKUP(A:A,'Hospital details'!A:A,'Hospital details'!F:F)</f>
        <v>tier - 3</v>
      </c>
      <c r="R1293" s="33" t="str">
        <f>_xlfn.XLOOKUP(Healthcare!A:A,'Hospital details'!A:A,'Hospital details'!G:G)</f>
        <v>R1011</v>
      </c>
      <c r="S1293" s="36">
        <f>_xlfn.XLOOKUP(A:A,'Hospital details'!A:A,'Hospital details'!H:H)</f>
        <v>45</v>
      </c>
      <c r="T1293" s="8"/>
    </row>
    <row r="1294" spans="1:20" ht="18" x14ac:dyDescent="0.35">
      <c r="A1294" s="37" t="s">
        <v>1298</v>
      </c>
      <c r="B1294" s="31" t="str" cm="1">
        <f t="array" ref="B1294">_xlfn.XLOOKUP(_xlfn.SINGLE(A:A),'Customer Name'!A:A,Table14_3[[#All],[Title]])</f>
        <v>Ms</v>
      </c>
      <c r="C1294" s="32" t="str" cm="1">
        <f t="array" ref="C1294">_xlfn.XLOOKUP(_xlfn.SINGLE(A:A),'Customer Name'!A:A,Table14_3[[#All],[First Name]])</f>
        <v>Amy T</v>
      </c>
      <c r="D1294" s="32" t="str" cm="1">
        <f t="array" ref="D1294">_xlfn.XLOOKUP(_xlfn.SINGLE(A:A),'Customer Name'!A:A,Table14_3[[#All],[Last Name]])</f>
        <v>Steffen</v>
      </c>
      <c r="E1294" s="32">
        <f>_xlfn.XLOOKUP(A:A,'Medical Examination'!A:A,'Medical Examination'!B:B)</f>
        <v>28.6</v>
      </c>
      <c r="F1294" s="32">
        <f>_xlfn.XLOOKUP(A:A,'Medical Examination'!A:A,'Medical Examination'!C:C)</f>
        <v>5.42</v>
      </c>
      <c r="G1294" s="33" t="str">
        <f>_xlfn.XLOOKUP(A:A,'Medical Examination'!A:A,'Medical Examination'!D:D)</f>
        <v>No</v>
      </c>
      <c r="H1294" s="33" t="str">
        <f>_xlfn.XLOOKUP(A:A,'Medical Examination'!A:A,'Medical Examination'!E:E)</f>
        <v>No</v>
      </c>
      <c r="I1294" s="33" t="str">
        <f>_xlfn.XLOOKUP(A:A,'Medical Examination'!A:A,'Medical Examination'!F:F)</f>
        <v>No</v>
      </c>
      <c r="J1294" s="33">
        <f>_xlfn.XLOOKUP(A:A,'Medical Examination'!A:A,'Medical Examination'!G:G)</f>
        <v>0</v>
      </c>
      <c r="K1294" s="33" t="str">
        <f>_xlfn.XLOOKUP(A:A,'Medical Examination'!A:A,'Medical Examination'!H:H)</f>
        <v>No</v>
      </c>
      <c r="L1294" s="32" t="str">
        <f>_xlfn.XLOOKUP(A:A,'Medical Examination'!A:A,'Medical Examination'!I:I)</f>
        <v>Overweight</v>
      </c>
      <c r="M1294" s="31" t="str">
        <f>_xlfn.XLOOKUP(A:A,'Medical Examination'!A:A,'Medical Examination'!J:J)</f>
        <v>Normal</v>
      </c>
      <c r="N1294" s="34">
        <f>_xlfn.XLOOKUP(Healthcare!A:A,Table4_2[Customer ID],Table4_2[Date of Birth])</f>
        <v>28297</v>
      </c>
      <c r="O1294" s="35">
        <f>_xlfn.XLOOKUP(A:A,Table4_2[Customer ID],Table4_2[Charges])</f>
        <v>8516.83</v>
      </c>
      <c r="P1294" s="33" t="str">
        <f>_xlfn.XLOOKUP(A:A,Table4_2[Customer ID],Table4_2[Hospital tier])</f>
        <v>tier - 2</v>
      </c>
      <c r="Q1294" s="33" t="str">
        <f>_xlfn.XLOOKUP(A:A,'Hospital details'!A:A,'Hospital details'!F:F)</f>
        <v>tier - 1</v>
      </c>
      <c r="R1294" s="33" t="str">
        <f>_xlfn.XLOOKUP(Healthcare!A:A,'Hospital details'!A:A,'Hospital details'!G:G)</f>
        <v>R1013</v>
      </c>
      <c r="S1294" s="36">
        <f>_xlfn.XLOOKUP(A:A,'Hospital details'!A:A,'Hospital details'!H:H)</f>
        <v>45</v>
      </c>
      <c r="T1294" s="8"/>
    </row>
    <row r="1295" spans="1:20" ht="18" x14ac:dyDescent="0.35">
      <c r="A1295" s="37" t="s">
        <v>1299</v>
      </c>
      <c r="B1295" s="31" t="str" cm="1">
        <f t="array" ref="B1295">_xlfn.XLOOKUP(_xlfn.SINGLE(A:A),'Customer Name'!A:A,Table14_3[[#All],[Title]])</f>
        <v>Mr</v>
      </c>
      <c r="C1295" s="32" t="str" cm="1">
        <f t="array" ref="C1295">_xlfn.XLOOKUP(_xlfn.SINGLE(A:A),'Customer Name'!A:A,Table14_3[[#All],[First Name]])</f>
        <v>Katarina D</v>
      </c>
      <c r="D1295" s="32" t="str" cm="1">
        <f t="array" ref="D1295">_xlfn.XLOOKUP(_xlfn.SINGLE(A:A),'Customer Name'!A:A,Table14_3[[#All],[Last Name]])</f>
        <v>Tadich</v>
      </c>
      <c r="E1295" s="32">
        <f>_xlfn.XLOOKUP(A:A,'Medical Examination'!A:A,'Medical Examination'!B:B)</f>
        <v>27.83</v>
      </c>
      <c r="F1295" s="32">
        <f>_xlfn.XLOOKUP(A:A,'Medical Examination'!A:A,'Medical Examination'!C:C)</f>
        <v>5.39</v>
      </c>
      <c r="G1295" s="33" t="str">
        <f>_xlfn.XLOOKUP(A:A,'Medical Examination'!A:A,'Medical Examination'!D:D)</f>
        <v>No</v>
      </c>
      <c r="H1295" s="33" t="str">
        <f>_xlfn.XLOOKUP(A:A,'Medical Examination'!A:A,'Medical Examination'!E:E)</f>
        <v>No</v>
      </c>
      <c r="I1295" s="33" t="str">
        <f>_xlfn.XLOOKUP(A:A,'Medical Examination'!A:A,'Medical Examination'!F:F)</f>
        <v>No</v>
      </c>
      <c r="J1295" s="33">
        <f>_xlfn.XLOOKUP(A:A,'Medical Examination'!A:A,'Medical Examination'!G:G)</f>
        <v>0</v>
      </c>
      <c r="K1295" s="33" t="str">
        <f>_xlfn.XLOOKUP(A:A,'Medical Examination'!A:A,'Medical Examination'!H:H)</f>
        <v>No</v>
      </c>
      <c r="L1295" s="32" t="str">
        <f>_xlfn.XLOOKUP(A:A,'Medical Examination'!A:A,'Medical Examination'!I:I)</f>
        <v>Overweight</v>
      </c>
      <c r="M1295" s="31" t="str">
        <f>_xlfn.XLOOKUP(A:A,'Medical Examination'!A:A,'Medical Examination'!J:J)</f>
        <v>Normal</v>
      </c>
      <c r="N1295" s="34">
        <f>_xlfn.XLOOKUP(Healthcare!A:A,Table4_2[Customer ID],Table4_2[Date of Birth])</f>
        <v>28485</v>
      </c>
      <c r="O1295" s="35">
        <f>_xlfn.XLOOKUP(A:A,Table4_2[Customer ID],Table4_2[Charges])</f>
        <v>8515.76</v>
      </c>
      <c r="P1295" s="33" t="str">
        <f>_xlfn.XLOOKUP(A:A,Table4_2[Customer ID],Table4_2[Hospital tier])</f>
        <v>tier - 2</v>
      </c>
      <c r="Q1295" s="33" t="str">
        <f>_xlfn.XLOOKUP(A:A,'Hospital details'!A:A,'Hospital details'!F:F)</f>
        <v>tier - 2</v>
      </c>
      <c r="R1295" s="33" t="str">
        <f>_xlfn.XLOOKUP(Healthcare!A:A,'Hospital details'!A:A,'Hospital details'!G:G)</f>
        <v>R1013</v>
      </c>
      <c r="S1295" s="36">
        <f>_xlfn.XLOOKUP(A:A,'Hospital details'!A:A,'Hospital details'!H:H)</f>
        <v>45</v>
      </c>
      <c r="T1295" s="8"/>
    </row>
    <row r="1296" spans="1:20" ht="18" x14ac:dyDescent="0.35">
      <c r="A1296" s="37" t="s">
        <v>1300</v>
      </c>
      <c r="B1296" s="31" t="str" cm="1">
        <f t="array" ref="B1296">_xlfn.XLOOKUP(_xlfn.SINGLE(A:A),'Customer Name'!A:A,Table14_3[[#All],[Title]])</f>
        <v>Mr</v>
      </c>
      <c r="C1296" s="32" t="str" cm="1">
        <f t="array" ref="C1296">_xlfn.XLOOKUP(_xlfn.SINGLE(A:A),'Customer Name'!A:A,Table14_3[[#All],[First Name]])</f>
        <v>B</v>
      </c>
      <c r="D1296" s="32" t="str" cm="1">
        <f t="array" ref="D1296">_xlfn.XLOOKUP(_xlfn.SINGLE(A:A),'Customer Name'!A:A,Table14_3[[#All],[Last Name]])</f>
        <v>Christenson</v>
      </c>
      <c r="E1296" s="32">
        <f>_xlfn.XLOOKUP(A:A,'Medical Examination'!A:A,'Medical Examination'!B:B)</f>
        <v>39.64</v>
      </c>
      <c r="F1296" s="32">
        <f>_xlfn.XLOOKUP(A:A,'Medical Examination'!A:A,'Medical Examination'!C:C)</f>
        <v>6</v>
      </c>
      <c r="G1296" s="33" t="str">
        <f>_xlfn.XLOOKUP(A:A,'Medical Examination'!A:A,'Medical Examination'!D:D)</f>
        <v>No</v>
      </c>
      <c r="H1296" s="33" t="str">
        <f>_xlfn.XLOOKUP(A:A,'Medical Examination'!A:A,'Medical Examination'!E:E)</f>
        <v>No</v>
      </c>
      <c r="I1296" s="33" t="str">
        <f>_xlfn.XLOOKUP(A:A,'Medical Examination'!A:A,'Medical Examination'!F:F)</f>
        <v>Yes</v>
      </c>
      <c r="J1296" s="33">
        <f>_xlfn.XLOOKUP(A:A,'Medical Examination'!A:A,'Medical Examination'!G:G)</f>
        <v>1</v>
      </c>
      <c r="K1296" s="33" t="str">
        <f>_xlfn.XLOOKUP(A:A,'Medical Examination'!A:A,'Medical Examination'!H:H)</f>
        <v>No</v>
      </c>
      <c r="L1296" s="32" t="str">
        <f>_xlfn.XLOOKUP(A:A,'Medical Examination'!A:A,'Medical Examination'!I:I)</f>
        <v>Obesity</v>
      </c>
      <c r="M1296" s="31" t="str">
        <f>_xlfn.XLOOKUP(A:A,'Medical Examination'!A:A,'Medical Examination'!J:J)</f>
        <v>Prediabetic</v>
      </c>
      <c r="N1296" s="34">
        <f>_xlfn.XLOOKUP(Healthcare!A:A,Table4_2[Customer ID],Table4_2[Date of Birth])</f>
        <v>34283</v>
      </c>
      <c r="O1296" s="35">
        <f>_xlfn.XLOOKUP(A:A,Table4_2[Customer ID],Table4_2[Charges])</f>
        <v>8471.65</v>
      </c>
      <c r="P1296" s="33" t="str">
        <f>_xlfn.XLOOKUP(A:A,Table4_2[Customer ID],Table4_2[Hospital tier])</f>
        <v>tier - 2</v>
      </c>
      <c r="Q1296" s="33" t="str">
        <f>_xlfn.XLOOKUP(A:A,'Hospital details'!A:A,'Hospital details'!F:F)</f>
        <v>tier - 1</v>
      </c>
      <c r="R1296" s="33" t="str">
        <f>_xlfn.XLOOKUP(Healthcare!A:A,'Hospital details'!A:A,'Hospital details'!G:G)</f>
        <v>R1012</v>
      </c>
      <c r="S1296" s="36">
        <f>_xlfn.XLOOKUP(A:A,'Hospital details'!A:A,'Hospital details'!H:H)</f>
        <v>29</v>
      </c>
      <c r="T1296" s="8"/>
    </row>
    <row r="1297" spans="1:20" ht="18" x14ac:dyDescent="0.35">
      <c r="A1297" s="37" t="s">
        <v>1301</v>
      </c>
      <c r="B1297" s="31" t="str" cm="1">
        <f t="array" ref="B1297">_xlfn.XLOOKUP(_xlfn.SINGLE(A:A),'Customer Name'!A:A,Table14_3[[#All],[Title]])</f>
        <v>Ms</v>
      </c>
      <c r="C1297" s="32" t="str" cm="1">
        <f t="array" ref="C1297">_xlfn.XLOOKUP(_xlfn.SINGLE(A:A),'Customer Name'!A:A,Table14_3[[#All],[First Name]])</f>
        <v>Alison</v>
      </c>
      <c r="D1297" s="32" t="str" cm="1">
        <f t="array" ref="D1297">_xlfn.XLOOKUP(_xlfn.SINGLE(A:A),'Customer Name'!A:A,Table14_3[[#All],[Last Name]])</f>
        <v>Shell</v>
      </c>
      <c r="E1297" s="32">
        <f>_xlfn.XLOOKUP(A:A,'Medical Examination'!A:A,'Medical Examination'!B:B)</f>
        <v>38.479999999999997</v>
      </c>
      <c r="F1297" s="32">
        <f>_xlfn.XLOOKUP(A:A,'Medical Examination'!A:A,'Medical Examination'!C:C)</f>
        <v>6.02</v>
      </c>
      <c r="G1297" s="33" t="str">
        <f>_xlfn.XLOOKUP(A:A,'Medical Examination'!A:A,'Medical Examination'!D:D)</f>
        <v>No</v>
      </c>
      <c r="H1297" s="33" t="str">
        <f>_xlfn.XLOOKUP(A:A,'Medical Examination'!A:A,'Medical Examination'!E:E)</f>
        <v>No</v>
      </c>
      <c r="I1297" s="33" t="str">
        <f>_xlfn.XLOOKUP(A:A,'Medical Examination'!A:A,'Medical Examination'!F:F)</f>
        <v>No</v>
      </c>
      <c r="J1297" s="33">
        <f>_xlfn.XLOOKUP(A:A,'Medical Examination'!A:A,'Medical Examination'!G:G)</f>
        <v>1</v>
      </c>
      <c r="K1297" s="33" t="str">
        <f>_xlfn.XLOOKUP(A:A,'Medical Examination'!A:A,'Medical Examination'!H:H)</f>
        <v>No</v>
      </c>
      <c r="L1297" s="32" t="str">
        <f>_xlfn.XLOOKUP(A:A,'Medical Examination'!A:A,'Medical Examination'!I:I)</f>
        <v>Obesity</v>
      </c>
      <c r="M1297" s="31" t="str">
        <f>_xlfn.XLOOKUP(A:A,'Medical Examination'!A:A,'Medical Examination'!J:J)</f>
        <v>Prediabetic</v>
      </c>
      <c r="N1297" s="34">
        <f>_xlfn.XLOOKUP(Healthcare!A:A,Table4_2[Customer ID],Table4_2[Date of Birth])</f>
        <v>33856</v>
      </c>
      <c r="O1297" s="35">
        <f>_xlfn.XLOOKUP(A:A,Table4_2[Customer ID],Table4_2[Charges])</f>
        <v>8466.35</v>
      </c>
      <c r="P1297" s="33" t="str">
        <f>_xlfn.XLOOKUP(A:A,Table4_2[Customer ID],Table4_2[Hospital tier])</f>
        <v>tier - 2</v>
      </c>
      <c r="Q1297" s="33" t="str">
        <f>_xlfn.XLOOKUP(A:A,'Hospital details'!A:A,'Hospital details'!F:F)</f>
        <v>tier - 2</v>
      </c>
      <c r="R1297" s="33" t="str">
        <f>_xlfn.XLOOKUP(Healthcare!A:A,'Hospital details'!A:A,'Hospital details'!G:G)</f>
        <v>R1012</v>
      </c>
      <c r="S1297" s="36">
        <f>_xlfn.XLOOKUP(A:A,'Hospital details'!A:A,'Hospital details'!H:H)</f>
        <v>30</v>
      </c>
      <c r="T1297" s="8"/>
    </row>
    <row r="1298" spans="1:20" ht="18" x14ac:dyDescent="0.35">
      <c r="A1298" s="37" t="s">
        <v>1302</v>
      </c>
      <c r="B1298" s="31" t="str" cm="1">
        <f t="array" ref="B1298">_xlfn.XLOOKUP(_xlfn.SINGLE(A:A),'Customer Name'!A:A,Table14_3[[#All],[Title]])</f>
        <v>Mr</v>
      </c>
      <c r="C1298" s="32" t="str" cm="1">
        <f t="array" ref="C1298">_xlfn.XLOOKUP(_xlfn.SINGLE(A:A),'Customer Name'!A:A,Table14_3[[#All],[First Name]])</f>
        <v>Neil K</v>
      </c>
      <c r="D1298" s="32" t="str" cm="1">
        <f t="array" ref="D1298">_xlfn.XLOOKUP(_xlfn.SINGLE(A:A),'Customer Name'!A:A,Table14_3[[#All],[Last Name]])</f>
        <v>Rao</v>
      </c>
      <c r="E1298" s="32">
        <f>_xlfn.XLOOKUP(A:A,'Medical Examination'!A:A,'Medical Examination'!B:B)</f>
        <v>36.200000000000003</v>
      </c>
      <c r="F1298" s="32">
        <f>_xlfn.XLOOKUP(A:A,'Medical Examination'!A:A,'Medical Examination'!C:C)</f>
        <v>4.62</v>
      </c>
      <c r="G1298" s="33" t="str">
        <f>_xlfn.XLOOKUP(A:A,'Medical Examination'!A:A,'Medical Examination'!D:D)</f>
        <v>No</v>
      </c>
      <c r="H1298" s="33" t="str">
        <f>_xlfn.XLOOKUP(A:A,'Medical Examination'!A:A,'Medical Examination'!E:E)</f>
        <v>No</v>
      </c>
      <c r="I1298" s="33" t="str">
        <f>_xlfn.XLOOKUP(A:A,'Medical Examination'!A:A,'Medical Examination'!F:F)</f>
        <v>No</v>
      </c>
      <c r="J1298" s="33">
        <f>_xlfn.XLOOKUP(A:A,'Medical Examination'!A:A,'Medical Examination'!G:G)</f>
        <v>2</v>
      </c>
      <c r="K1298" s="33" t="str">
        <f>_xlfn.XLOOKUP(A:A,'Medical Examination'!A:A,'Medical Examination'!H:H)</f>
        <v>No</v>
      </c>
      <c r="L1298" s="32" t="str">
        <f>_xlfn.XLOOKUP(A:A,'Medical Examination'!A:A,'Medical Examination'!I:I)</f>
        <v>Obesity</v>
      </c>
      <c r="M1298" s="31" t="str">
        <f>_xlfn.XLOOKUP(A:A,'Medical Examination'!A:A,'Medical Examination'!J:J)</f>
        <v>Normal</v>
      </c>
      <c r="N1298" s="34">
        <f>_xlfn.XLOOKUP(Healthcare!A:A,Table4_2[Customer ID],Table4_2[Date of Birth])</f>
        <v>26659</v>
      </c>
      <c r="O1298" s="35">
        <f>_xlfn.XLOOKUP(A:A,Table4_2[Customer ID],Table4_2[Charges])</f>
        <v>8457.82</v>
      </c>
      <c r="P1298" s="33" t="str">
        <f>_xlfn.XLOOKUP(A:A,Table4_2[Customer ID],Table4_2[Hospital tier])</f>
        <v>tier - 2</v>
      </c>
      <c r="Q1298" s="33" t="str">
        <f>_xlfn.XLOOKUP(A:A,'Hospital details'!A:A,'Hospital details'!F:F)</f>
        <v>tier - 3</v>
      </c>
      <c r="R1298" s="33" t="str">
        <f>_xlfn.XLOOKUP(Healthcare!A:A,'Hospital details'!A:A,'Hospital details'!G:G)</f>
        <v>R1011</v>
      </c>
      <c r="S1298" s="36">
        <f>_xlfn.XLOOKUP(A:A,'Hospital details'!A:A,'Hospital details'!H:H)</f>
        <v>50</v>
      </c>
      <c r="T1298" s="8"/>
    </row>
    <row r="1299" spans="1:20" ht="18" x14ac:dyDescent="0.35">
      <c r="A1299" s="37" t="s">
        <v>1303</v>
      </c>
      <c r="B1299" s="31" t="str" cm="1">
        <f t="array" ref="B1299">_xlfn.XLOOKUP(_xlfn.SINGLE(A:A),'Customer Name'!A:A,Table14_3[[#All],[Title]])</f>
        <v>Mr</v>
      </c>
      <c r="C1299" s="32" t="str" cm="1">
        <f t="array" ref="C1299">_xlfn.XLOOKUP(_xlfn.SINGLE(A:A),'Customer Name'!A:A,Table14_3[[#All],[First Name]])</f>
        <v>Anne Hunter</v>
      </c>
      <c r="D1299" s="32" t="str" cm="1">
        <f t="array" ref="D1299">_xlfn.XLOOKUP(_xlfn.SINGLE(A:A),'Customer Name'!A:A,Table14_3[[#All],[Last Name]])</f>
        <v>Myers</v>
      </c>
      <c r="E1299" s="32">
        <f>_xlfn.XLOOKUP(A:A,'Medical Examination'!A:A,'Medical Examination'!B:B)</f>
        <v>27.13</v>
      </c>
      <c r="F1299" s="32">
        <f>_xlfn.XLOOKUP(A:A,'Medical Examination'!A:A,'Medical Examination'!C:C)</f>
        <v>5.59</v>
      </c>
      <c r="G1299" s="33" t="str">
        <f>_xlfn.XLOOKUP(A:A,'Medical Examination'!A:A,'Medical Examination'!D:D)</f>
        <v>No</v>
      </c>
      <c r="H1299" s="33" t="str">
        <f>_xlfn.XLOOKUP(A:A,'Medical Examination'!A:A,'Medical Examination'!E:E)</f>
        <v>No</v>
      </c>
      <c r="I1299" s="33" t="str">
        <f>_xlfn.XLOOKUP(A:A,'Medical Examination'!A:A,'Medical Examination'!F:F)</f>
        <v>No</v>
      </c>
      <c r="J1299" s="33">
        <f>_xlfn.XLOOKUP(A:A,'Medical Examination'!A:A,'Medical Examination'!G:G)</f>
        <v>1</v>
      </c>
      <c r="K1299" s="33" t="str">
        <f>_xlfn.XLOOKUP(A:A,'Medical Examination'!A:A,'Medical Examination'!H:H)</f>
        <v>No</v>
      </c>
      <c r="L1299" s="32" t="str">
        <f>_xlfn.XLOOKUP(A:A,'Medical Examination'!A:A,'Medical Examination'!I:I)</f>
        <v>Overweight</v>
      </c>
      <c r="M1299" s="31" t="str">
        <f>_xlfn.XLOOKUP(A:A,'Medical Examination'!A:A,'Medical Examination'!J:J)</f>
        <v>Normal</v>
      </c>
      <c r="N1299" s="34">
        <f>_xlfn.XLOOKUP(Healthcare!A:A,Table4_2[Customer ID],Table4_2[Date of Birth])</f>
        <v>30852</v>
      </c>
      <c r="O1299" s="35">
        <f>_xlfn.XLOOKUP(A:A,Table4_2[Customer ID],Table4_2[Charges])</f>
        <v>8450.82</v>
      </c>
      <c r="P1299" s="33" t="str">
        <f>_xlfn.XLOOKUP(A:A,Table4_2[Customer ID],Table4_2[Hospital tier])</f>
        <v>tier - 2</v>
      </c>
      <c r="Q1299" s="33" t="str">
        <f>_xlfn.XLOOKUP(A:A,'Hospital details'!A:A,'Hospital details'!F:F)</f>
        <v>tier - 2</v>
      </c>
      <c r="R1299" s="33" t="str">
        <f>_xlfn.XLOOKUP(Healthcare!A:A,'Hospital details'!A:A,'Hospital details'!G:G)</f>
        <v>R1025</v>
      </c>
      <c r="S1299" s="36">
        <f>_xlfn.XLOOKUP(A:A,'Hospital details'!A:A,'Hospital details'!H:H)</f>
        <v>38</v>
      </c>
      <c r="T1299" s="8"/>
    </row>
    <row r="1300" spans="1:20" ht="18" x14ac:dyDescent="0.35">
      <c r="A1300" s="37" t="s">
        <v>1304</v>
      </c>
      <c r="B1300" s="31" t="str" cm="1">
        <f t="array" ref="B1300">_xlfn.XLOOKUP(_xlfn.SINGLE(A:A),'Customer Name'!A:A,Table14_3[[#All],[Title]])</f>
        <v>Ms</v>
      </c>
      <c r="C1300" s="32" t="str" cm="1">
        <f t="array" ref="C1300">_xlfn.XLOOKUP(_xlfn.SINGLE(A:A),'Customer Name'!A:A,Table14_3[[#All],[First Name]])</f>
        <v>Sandra</v>
      </c>
      <c r="D1300" s="32" t="str" cm="1">
        <f t="array" ref="D1300">_xlfn.XLOOKUP(_xlfn.SINGLE(A:A),'Customer Name'!A:A,Table14_3[[#All],[Last Name]])</f>
        <v>Mclean</v>
      </c>
      <c r="E1300" s="32">
        <f>_xlfn.XLOOKUP(A:A,'Medical Examination'!A:A,'Medical Examination'!B:B)</f>
        <v>20.75</v>
      </c>
      <c r="F1300" s="32">
        <f>_xlfn.XLOOKUP(A:A,'Medical Examination'!A:A,'Medical Examination'!C:C)</f>
        <v>5.18</v>
      </c>
      <c r="G1300" s="33" t="str">
        <f>_xlfn.XLOOKUP(A:A,'Medical Examination'!A:A,'Medical Examination'!D:D)</f>
        <v>yes</v>
      </c>
      <c r="H1300" s="33" t="str">
        <f>_xlfn.XLOOKUP(A:A,'Medical Examination'!A:A,'Medical Examination'!E:E)</f>
        <v>No</v>
      </c>
      <c r="I1300" s="33" t="str">
        <f>_xlfn.XLOOKUP(A:A,'Medical Examination'!A:A,'Medical Examination'!F:F)</f>
        <v>No</v>
      </c>
      <c r="J1300" s="33">
        <f>_xlfn.XLOOKUP(A:A,'Medical Examination'!A:A,'Medical Examination'!G:G)</f>
        <v>2</v>
      </c>
      <c r="K1300" s="33" t="str">
        <f>_xlfn.XLOOKUP(A:A,'Medical Examination'!A:A,'Medical Examination'!H:H)</f>
        <v>No</v>
      </c>
      <c r="L1300" s="32" t="str">
        <f>_xlfn.XLOOKUP(A:A,'Medical Examination'!A:A,'Medical Examination'!I:I)</f>
        <v>Normal Weight</v>
      </c>
      <c r="M1300" s="31" t="str">
        <f>_xlfn.XLOOKUP(A:A,'Medical Examination'!A:A,'Medical Examination'!J:J)</f>
        <v>Normal</v>
      </c>
      <c r="N1300" s="34">
        <f>_xlfn.XLOOKUP(Healthcare!A:A,Table4_2[Customer ID],Table4_2[Date of Birth])</f>
        <v>24270</v>
      </c>
      <c r="O1300" s="35">
        <f>_xlfn.XLOOKUP(A:A,Table4_2[Customer ID],Table4_2[Charges])</f>
        <v>8448.66</v>
      </c>
      <c r="P1300" s="33" t="str">
        <f>_xlfn.XLOOKUP(A:A,Table4_2[Customer ID],Table4_2[Hospital tier])</f>
        <v>tier - 3</v>
      </c>
      <c r="Q1300" s="33" t="str">
        <f>_xlfn.XLOOKUP(A:A,'Hospital details'!A:A,'Hospital details'!F:F)</f>
        <v>tier - 1</v>
      </c>
      <c r="R1300" s="33" t="str">
        <f>_xlfn.XLOOKUP(Healthcare!A:A,'Hospital details'!A:A,'Hospital details'!G:G)</f>
        <v>R1013</v>
      </c>
      <c r="S1300" s="36">
        <f>_xlfn.XLOOKUP(A:A,'Hospital details'!A:A,'Hospital details'!H:H)</f>
        <v>56</v>
      </c>
      <c r="T1300" s="8"/>
    </row>
    <row r="1301" spans="1:20" ht="18" x14ac:dyDescent="0.35">
      <c r="A1301" s="37" t="s">
        <v>1305</v>
      </c>
      <c r="B1301" s="31" t="str" cm="1">
        <f t="array" ref="B1301">_xlfn.XLOOKUP(_xlfn.SINGLE(A:A),'Customer Name'!A:A,Table14_3[[#All],[Title]])</f>
        <v>Mr</v>
      </c>
      <c r="C1301" s="32" t="str" cm="1">
        <f t="array" ref="C1301">_xlfn.XLOOKUP(_xlfn.SINGLE(A:A),'Customer Name'!A:A,Table14_3[[#All],[First Name]])</f>
        <v>Robert</v>
      </c>
      <c r="D1301" s="32" t="str" cm="1">
        <f t="array" ref="D1301">_xlfn.XLOOKUP(_xlfn.SINGLE(A:A),'Customer Name'!A:A,Table14_3[[#All],[Last Name]])</f>
        <v>Gomez</v>
      </c>
      <c r="E1301" s="32">
        <f>_xlfn.XLOOKUP(A:A,'Medical Examination'!A:A,'Medical Examination'!B:B)</f>
        <v>26.6</v>
      </c>
      <c r="F1301" s="32">
        <f>_xlfn.XLOOKUP(A:A,'Medical Examination'!A:A,'Medical Examination'!C:C)</f>
        <v>6.29</v>
      </c>
      <c r="G1301" s="33" t="str">
        <f>_xlfn.XLOOKUP(A:A,'Medical Examination'!A:A,'Medical Examination'!D:D)</f>
        <v>No</v>
      </c>
      <c r="H1301" s="33" t="str">
        <f>_xlfn.XLOOKUP(A:A,'Medical Examination'!A:A,'Medical Examination'!E:E)</f>
        <v>No</v>
      </c>
      <c r="I1301" s="33" t="str">
        <f>_xlfn.XLOOKUP(A:A,'Medical Examination'!A:A,'Medical Examination'!F:F)</f>
        <v>No</v>
      </c>
      <c r="J1301" s="33">
        <f>_xlfn.XLOOKUP(A:A,'Medical Examination'!A:A,'Medical Examination'!G:G)</f>
        <v>2</v>
      </c>
      <c r="K1301" s="33" t="str">
        <f>_xlfn.XLOOKUP(A:A,'Medical Examination'!A:A,'Medical Examination'!H:H)</f>
        <v>No</v>
      </c>
      <c r="L1301" s="32" t="str">
        <f>_xlfn.XLOOKUP(A:A,'Medical Examination'!A:A,'Medical Examination'!I:I)</f>
        <v>Overweight</v>
      </c>
      <c r="M1301" s="31" t="str">
        <f>_xlfn.XLOOKUP(A:A,'Medical Examination'!A:A,'Medical Examination'!J:J)</f>
        <v>Prediabetic</v>
      </c>
      <c r="N1301" s="34">
        <f>_xlfn.XLOOKUP(Healthcare!A:A,Table4_2[Customer ID],Table4_2[Date of Birth])</f>
        <v>26546</v>
      </c>
      <c r="O1301" s="35">
        <f>_xlfn.XLOOKUP(A:A,Table4_2[Customer ID],Table4_2[Charges])</f>
        <v>8444.4699999999993</v>
      </c>
      <c r="P1301" s="33" t="str">
        <f>_xlfn.XLOOKUP(A:A,Table4_2[Customer ID],Table4_2[Hospital tier])</f>
        <v>tier - 3</v>
      </c>
      <c r="Q1301" s="33" t="str">
        <f>_xlfn.XLOOKUP(A:A,'Hospital details'!A:A,'Hospital details'!F:F)</f>
        <v>tier - 1</v>
      </c>
      <c r="R1301" s="33" t="str">
        <f>_xlfn.XLOOKUP(Healthcare!A:A,'Hospital details'!A:A,'Hospital details'!G:G)</f>
        <v>R1011</v>
      </c>
      <c r="S1301" s="36">
        <f>_xlfn.XLOOKUP(A:A,'Hospital details'!A:A,'Hospital details'!H:H)</f>
        <v>50</v>
      </c>
      <c r="T1301" s="8"/>
    </row>
    <row r="1302" spans="1:20" ht="18" x14ac:dyDescent="0.35">
      <c r="A1302" s="37" t="s">
        <v>1306</v>
      </c>
      <c r="B1302" s="31" t="str" cm="1">
        <f t="array" ref="B1302">_xlfn.XLOOKUP(_xlfn.SINGLE(A:A),'Customer Name'!A:A,Table14_3[[#All],[Title]])</f>
        <v>Mr</v>
      </c>
      <c r="C1302" s="32" t="str" cm="1">
        <f t="array" ref="C1302">_xlfn.XLOOKUP(_xlfn.SINGLE(A:A),'Customer Name'!A:A,Table14_3[[#All],[First Name]])</f>
        <v>Rodney</v>
      </c>
      <c r="D1302" s="32" t="str" cm="1">
        <f t="array" ref="D1302">_xlfn.XLOOKUP(_xlfn.SINGLE(A:A),'Customer Name'!A:A,Table14_3[[#All],[Last Name]])</f>
        <v>Hemingway</v>
      </c>
      <c r="E1302" s="32">
        <f>_xlfn.XLOOKUP(A:A,'Medical Examination'!A:A,'Medical Examination'!B:B)</f>
        <v>25.3</v>
      </c>
      <c r="F1302" s="32">
        <f>_xlfn.XLOOKUP(A:A,'Medical Examination'!A:A,'Medical Examination'!C:C)</f>
        <v>4.49</v>
      </c>
      <c r="G1302" s="33" t="str">
        <f>_xlfn.XLOOKUP(A:A,'Medical Examination'!A:A,'Medical Examination'!D:D)</f>
        <v>No</v>
      </c>
      <c r="H1302" s="33" t="str">
        <f>_xlfn.XLOOKUP(A:A,'Medical Examination'!A:A,'Medical Examination'!E:E)</f>
        <v>No</v>
      </c>
      <c r="I1302" s="33" t="str">
        <f>_xlfn.XLOOKUP(A:A,'Medical Examination'!A:A,'Medical Examination'!F:F)</f>
        <v>No</v>
      </c>
      <c r="J1302" s="33">
        <f>_xlfn.XLOOKUP(A:A,'Medical Examination'!A:A,'Medical Examination'!G:G)</f>
        <v>2</v>
      </c>
      <c r="K1302" s="33" t="str">
        <f>_xlfn.XLOOKUP(A:A,'Medical Examination'!A:A,'Medical Examination'!H:H)</f>
        <v>No</v>
      </c>
      <c r="L1302" s="32" t="str">
        <f>_xlfn.XLOOKUP(A:A,'Medical Examination'!A:A,'Medical Examination'!I:I)</f>
        <v>Overweight</v>
      </c>
      <c r="M1302" s="31" t="str">
        <f>_xlfn.XLOOKUP(A:A,'Medical Examination'!A:A,'Medical Examination'!J:J)</f>
        <v>Normal</v>
      </c>
      <c r="N1302" s="34">
        <f>_xlfn.XLOOKUP(Healthcare!A:A,Table4_2[Customer ID],Table4_2[Date of Birth])</f>
        <v>26551</v>
      </c>
      <c r="O1302" s="35">
        <f>_xlfn.XLOOKUP(A:A,Table4_2[Customer ID],Table4_2[Charges])</f>
        <v>8442.67</v>
      </c>
      <c r="P1302" s="33" t="str">
        <f>_xlfn.XLOOKUP(A:A,Table4_2[Customer ID],Table4_2[Hospital tier])</f>
        <v>tier - 2</v>
      </c>
      <c r="Q1302" s="33" t="str">
        <f>_xlfn.XLOOKUP(A:A,'Hospital details'!A:A,'Hospital details'!F:F)</f>
        <v>tier - 3</v>
      </c>
      <c r="R1302" s="33" t="str">
        <f>_xlfn.XLOOKUP(Healthcare!A:A,'Hospital details'!A:A,'Hospital details'!G:G)</f>
        <v>R1013</v>
      </c>
      <c r="S1302" s="36">
        <f>_xlfn.XLOOKUP(A:A,'Hospital details'!A:A,'Hospital details'!H:H)</f>
        <v>50</v>
      </c>
      <c r="T1302" s="8"/>
    </row>
    <row r="1303" spans="1:20" ht="18" x14ac:dyDescent="0.35">
      <c r="A1303" s="37" t="s">
        <v>1307</v>
      </c>
      <c r="B1303" s="31" t="str" cm="1">
        <f t="array" ref="B1303">_xlfn.XLOOKUP(_xlfn.SINGLE(A:A),'Customer Name'!A:A,Table14_3[[#All],[Title]])</f>
        <v>Ms</v>
      </c>
      <c r="C1303" s="32" t="str" cm="1">
        <f t="array" ref="C1303">_xlfn.XLOOKUP(_xlfn.SINGLE(A:A),'Customer Name'!A:A,Table14_3[[#All],[First Name]])</f>
        <v>Carl R</v>
      </c>
      <c r="D1303" s="32" t="str" cm="1">
        <f t="array" ref="D1303">_xlfn.XLOOKUP(_xlfn.SINGLE(A:A),'Customer Name'!A:A,Table14_3[[#All],[Last Name]])</f>
        <v>Pett</v>
      </c>
      <c r="E1303" s="32">
        <f>_xlfn.XLOOKUP(A:A,'Medical Examination'!A:A,'Medical Examination'!B:B)</f>
        <v>18.84</v>
      </c>
      <c r="F1303" s="32">
        <f>_xlfn.XLOOKUP(A:A,'Medical Examination'!A:A,'Medical Examination'!C:C)</f>
        <v>11.82</v>
      </c>
      <c r="G1303" s="33" t="str">
        <f>_xlfn.XLOOKUP(A:A,'Medical Examination'!A:A,'Medical Examination'!D:D)</f>
        <v>yes</v>
      </c>
      <c r="H1303" s="33" t="str">
        <f>_xlfn.XLOOKUP(A:A,'Medical Examination'!A:A,'Medical Examination'!E:E)</f>
        <v>No</v>
      </c>
      <c r="I1303" s="33" t="str">
        <f>_xlfn.XLOOKUP(A:A,'Medical Examination'!A:A,'Medical Examination'!F:F)</f>
        <v>Yes</v>
      </c>
      <c r="J1303" s="33">
        <f>_xlfn.XLOOKUP(A:A,'Medical Examination'!A:A,'Medical Examination'!G:G)</f>
        <v>1</v>
      </c>
      <c r="K1303" s="33" t="str">
        <f>_xlfn.XLOOKUP(A:A,'Medical Examination'!A:A,'Medical Examination'!H:H)</f>
        <v>No</v>
      </c>
      <c r="L1303" s="32" t="str">
        <f>_xlfn.XLOOKUP(A:A,'Medical Examination'!A:A,'Medical Examination'!I:I)</f>
        <v>Normal Weight</v>
      </c>
      <c r="M1303" s="31" t="str">
        <f>_xlfn.XLOOKUP(A:A,'Medical Examination'!A:A,'Medical Examination'!J:J)</f>
        <v>Diabetic</v>
      </c>
      <c r="N1303" s="34">
        <f>_xlfn.XLOOKUP(Healthcare!A:A,Table4_2[Customer ID],Table4_2[Date of Birth])</f>
        <v>23278</v>
      </c>
      <c r="O1303" s="35">
        <f>_xlfn.XLOOKUP(A:A,Table4_2[Customer ID],Table4_2[Charges])</f>
        <v>8440.0499999999993</v>
      </c>
      <c r="P1303" s="33" t="str">
        <f>_xlfn.XLOOKUP(A:A,Table4_2[Customer ID],Table4_2[Hospital tier])</f>
        <v>tier - 3</v>
      </c>
      <c r="Q1303" s="33" t="str">
        <f>_xlfn.XLOOKUP(A:A,'Hospital details'!A:A,'Hospital details'!F:F)</f>
        <v>tier - 2</v>
      </c>
      <c r="R1303" s="33" t="str">
        <f>_xlfn.XLOOKUP(Healthcare!A:A,'Hospital details'!A:A,'Hospital details'!G:G)</f>
        <v>R1013</v>
      </c>
      <c r="S1303" s="36">
        <f>_xlfn.XLOOKUP(A:A,'Hospital details'!A:A,'Hospital details'!H:H)</f>
        <v>59</v>
      </c>
      <c r="T1303" s="8"/>
    </row>
    <row r="1304" spans="1:20" ht="18" x14ac:dyDescent="0.35">
      <c r="A1304" s="37" t="s">
        <v>1308</v>
      </c>
      <c r="B1304" s="31" t="str" cm="1">
        <f t="array" ref="B1304">_xlfn.XLOOKUP(_xlfn.SINGLE(A:A),'Customer Name'!A:A,Table14_3[[#All],[Title]])</f>
        <v>Ms</v>
      </c>
      <c r="C1304" s="32" t="str" cm="1">
        <f t="array" ref="C1304">_xlfn.XLOOKUP(_xlfn.SINGLE(A:A),'Customer Name'!A:A,Table14_3[[#All],[First Name]])</f>
        <v>Maximilian</v>
      </c>
      <c r="D1304" s="32" t="str" cm="1">
        <f t="array" ref="D1304">_xlfn.XLOOKUP(_xlfn.SINGLE(A:A),'Customer Name'!A:A,Table14_3[[#All],[Last Name]])</f>
        <v>Meingast</v>
      </c>
      <c r="E1304" s="32">
        <f>_xlfn.XLOOKUP(A:A,'Medical Examination'!A:A,'Medical Examination'!B:B)</f>
        <v>19.57</v>
      </c>
      <c r="F1304" s="32">
        <f>_xlfn.XLOOKUP(A:A,'Medical Examination'!A:A,'Medical Examination'!C:C)</f>
        <v>7.41</v>
      </c>
      <c r="G1304" s="33" t="str">
        <f>_xlfn.XLOOKUP(A:A,'Medical Examination'!A:A,'Medical Examination'!D:D)</f>
        <v>yes</v>
      </c>
      <c r="H1304" s="33" t="str">
        <f>_xlfn.XLOOKUP(A:A,'Medical Examination'!A:A,'Medical Examination'!E:E)</f>
        <v>No</v>
      </c>
      <c r="I1304" s="33" t="str">
        <f>_xlfn.XLOOKUP(A:A,'Medical Examination'!A:A,'Medical Examination'!F:F)</f>
        <v>No</v>
      </c>
      <c r="J1304" s="33">
        <f>_xlfn.XLOOKUP(A:A,'Medical Examination'!A:A,'Medical Examination'!G:G)</f>
        <v>1</v>
      </c>
      <c r="K1304" s="33" t="str">
        <f>_xlfn.XLOOKUP(A:A,'Medical Examination'!A:A,'Medical Examination'!H:H)</f>
        <v>No</v>
      </c>
      <c r="L1304" s="32" t="str">
        <f>_xlfn.XLOOKUP(A:A,'Medical Examination'!A:A,'Medical Examination'!I:I)</f>
        <v>Normal Weight</v>
      </c>
      <c r="M1304" s="31" t="str">
        <f>_xlfn.XLOOKUP(A:A,'Medical Examination'!A:A,'Medical Examination'!J:J)</f>
        <v>Diabetic</v>
      </c>
      <c r="N1304" s="34">
        <f>_xlfn.XLOOKUP(Healthcare!A:A,Table4_2[Customer ID],Table4_2[Date of Birth])</f>
        <v>27665</v>
      </c>
      <c r="O1304" s="35">
        <f>_xlfn.XLOOKUP(A:A,Table4_2[Customer ID],Table4_2[Charges])</f>
        <v>8428.07</v>
      </c>
      <c r="P1304" s="33" t="str">
        <f>_xlfn.XLOOKUP(A:A,Table4_2[Customer ID],Table4_2[Hospital tier])</f>
        <v>tier - 3</v>
      </c>
      <c r="Q1304" s="33" t="str">
        <f>_xlfn.XLOOKUP(A:A,'Hospital details'!A:A,'Hospital details'!F:F)</f>
        <v>tier - 2</v>
      </c>
      <c r="R1304" s="33" t="str">
        <f>_xlfn.XLOOKUP(Healthcare!A:A,'Hospital details'!A:A,'Hospital details'!G:G)</f>
        <v>R1012</v>
      </c>
      <c r="S1304" s="36">
        <f>_xlfn.XLOOKUP(A:A,'Hospital details'!A:A,'Hospital details'!H:H)</f>
        <v>47</v>
      </c>
      <c r="T1304" s="8"/>
    </row>
    <row r="1305" spans="1:20" ht="18" x14ac:dyDescent="0.35">
      <c r="A1305" s="37" t="s">
        <v>1309</v>
      </c>
      <c r="B1305" s="31" t="str" cm="1">
        <f t="array" ref="B1305">_xlfn.XLOOKUP(_xlfn.SINGLE(A:A),'Customer Name'!A:A,Table14_3[[#All],[Title]])</f>
        <v>Mr</v>
      </c>
      <c r="C1305" s="32" t="str" cm="1">
        <f t="array" ref="C1305">_xlfn.XLOOKUP(_xlfn.SINGLE(A:A),'Customer Name'!A:A,Table14_3[[#All],[First Name]])</f>
        <v>Erik</v>
      </c>
      <c r="D1305" s="32" t="str" cm="1">
        <f t="array" ref="D1305">_xlfn.XLOOKUP(_xlfn.SINGLE(A:A),'Customer Name'!A:A,Table14_3[[#All],[Last Name]])</f>
        <v>Mccarthy</v>
      </c>
      <c r="E1305" s="32">
        <f>_xlfn.XLOOKUP(A:A,'Medical Examination'!A:A,'Medical Examination'!B:B)</f>
        <v>30.495000000000001</v>
      </c>
      <c r="F1305" s="32">
        <f>_xlfn.XLOOKUP(A:A,'Medical Examination'!A:A,'Medical Examination'!C:C)</f>
        <v>5.97</v>
      </c>
      <c r="G1305" s="33" t="str">
        <f>_xlfn.XLOOKUP(A:A,'Medical Examination'!A:A,'Medical Examination'!D:D)</f>
        <v>No</v>
      </c>
      <c r="H1305" s="33" t="str">
        <f>_xlfn.XLOOKUP(A:A,'Medical Examination'!A:A,'Medical Examination'!E:E)</f>
        <v>No</v>
      </c>
      <c r="I1305" s="33" t="str">
        <f>_xlfn.XLOOKUP(A:A,'Medical Examination'!A:A,'Medical Examination'!F:F)</f>
        <v>No</v>
      </c>
      <c r="J1305" s="33">
        <f>_xlfn.XLOOKUP(A:A,'Medical Examination'!A:A,'Medical Examination'!G:G)</f>
        <v>0</v>
      </c>
      <c r="K1305" s="33" t="str">
        <f>_xlfn.XLOOKUP(A:A,'Medical Examination'!A:A,'Medical Examination'!H:H)</f>
        <v>No</v>
      </c>
      <c r="L1305" s="32" t="str">
        <f>_xlfn.XLOOKUP(A:A,'Medical Examination'!A:A,'Medical Examination'!I:I)</f>
        <v>Obesity</v>
      </c>
      <c r="M1305" s="31" t="str">
        <f>_xlfn.XLOOKUP(A:A,'Medical Examination'!A:A,'Medical Examination'!J:J)</f>
        <v>Prediabetic</v>
      </c>
      <c r="N1305" s="34">
        <f>_xlfn.XLOOKUP(Healthcare!A:A,Table4_2[Customer ID],Table4_2[Date of Birth])</f>
        <v>28372</v>
      </c>
      <c r="O1305" s="35">
        <f>_xlfn.XLOOKUP(A:A,Table4_2[Customer ID],Table4_2[Charges])</f>
        <v>8413.4599999999991</v>
      </c>
      <c r="P1305" s="33" t="str">
        <f>_xlfn.XLOOKUP(A:A,Table4_2[Customer ID],Table4_2[Hospital tier])</f>
        <v>tier - 3</v>
      </c>
      <c r="Q1305" s="33" t="str">
        <f>_xlfn.XLOOKUP(A:A,'Hospital details'!A:A,'Hospital details'!F:F)</f>
        <v>tier - 1</v>
      </c>
      <c r="R1305" s="33" t="str">
        <f>_xlfn.XLOOKUP(Healthcare!A:A,'Hospital details'!A:A,'Hospital details'!G:G)</f>
        <v>R1012</v>
      </c>
      <c r="S1305" s="36">
        <f>_xlfn.XLOOKUP(A:A,'Hospital details'!A:A,'Hospital details'!H:H)</f>
        <v>45</v>
      </c>
      <c r="T1305" s="8"/>
    </row>
    <row r="1306" spans="1:20" ht="18" x14ac:dyDescent="0.35">
      <c r="A1306" s="37" t="s">
        <v>1310</v>
      </c>
      <c r="B1306" s="31" t="str" cm="1">
        <f t="array" ref="B1306">_xlfn.XLOOKUP(_xlfn.SINGLE(A:A),'Customer Name'!A:A,Table14_3[[#All],[Title]])</f>
        <v>Mr</v>
      </c>
      <c r="C1306" s="32" t="str" cm="1">
        <f t="array" ref="C1306">_xlfn.XLOOKUP(_xlfn.SINGLE(A:A),'Customer Name'!A:A,Table14_3[[#All],[First Name]])</f>
        <v>Christopher</v>
      </c>
      <c r="D1306" s="32" t="str" cm="1">
        <f t="array" ref="D1306">_xlfn.XLOOKUP(_xlfn.SINGLE(A:A),'Customer Name'!A:A,Table14_3[[#All],[Last Name]])</f>
        <v>Boyle</v>
      </c>
      <c r="E1306" s="32">
        <f>_xlfn.XLOOKUP(A:A,'Medical Examination'!A:A,'Medical Examination'!B:B)</f>
        <v>30.114999999999998</v>
      </c>
      <c r="F1306" s="32">
        <f>_xlfn.XLOOKUP(A:A,'Medical Examination'!A:A,'Medical Examination'!C:C)</f>
        <v>5.74</v>
      </c>
      <c r="G1306" s="33" t="str">
        <f>_xlfn.XLOOKUP(A:A,'Medical Examination'!A:A,'Medical Examination'!D:D)</f>
        <v>No</v>
      </c>
      <c r="H1306" s="33" t="str">
        <f>_xlfn.XLOOKUP(A:A,'Medical Examination'!A:A,'Medical Examination'!E:E)</f>
        <v>No</v>
      </c>
      <c r="I1306" s="33" t="str">
        <f>_xlfn.XLOOKUP(A:A,'Medical Examination'!A:A,'Medical Examination'!F:F)</f>
        <v>Yes</v>
      </c>
      <c r="J1306" s="33">
        <f>_xlfn.XLOOKUP(A:A,'Medical Examination'!A:A,'Medical Examination'!G:G)</f>
        <v>1</v>
      </c>
      <c r="K1306" s="33" t="str">
        <f>_xlfn.XLOOKUP(A:A,'Medical Examination'!A:A,'Medical Examination'!H:H)</f>
        <v>No</v>
      </c>
      <c r="L1306" s="32" t="str">
        <f>_xlfn.XLOOKUP(A:A,'Medical Examination'!A:A,'Medical Examination'!I:I)</f>
        <v>Obesity</v>
      </c>
      <c r="M1306" s="31" t="str">
        <f>_xlfn.XLOOKUP(A:A,'Medical Examination'!A:A,'Medical Examination'!J:J)</f>
        <v>Prediabetic</v>
      </c>
      <c r="N1306" s="34">
        <f>_xlfn.XLOOKUP(Healthcare!A:A,Table4_2[Customer ID],Table4_2[Date of Birth])</f>
        <v>29017</v>
      </c>
      <c r="O1306" s="35">
        <f>_xlfn.XLOOKUP(A:A,Table4_2[Customer ID],Table4_2[Charges])</f>
        <v>8410.0499999999993</v>
      </c>
      <c r="P1306" s="33" t="str">
        <f>_xlfn.XLOOKUP(A:A,Table4_2[Customer ID],Table4_2[Hospital tier])</f>
        <v>tier - 2</v>
      </c>
      <c r="Q1306" s="33" t="str">
        <f>_xlfn.XLOOKUP(A:A,'Hospital details'!A:A,'Hospital details'!F:F)</f>
        <v>tier - 2</v>
      </c>
      <c r="R1306" s="33" t="str">
        <f>_xlfn.XLOOKUP(Healthcare!A:A,'Hospital details'!A:A,'Hospital details'!G:G)</f>
        <v>R1012</v>
      </c>
      <c r="S1306" s="36">
        <f>_xlfn.XLOOKUP(A:A,'Hospital details'!A:A,'Hospital details'!H:H)</f>
        <v>43</v>
      </c>
      <c r="T1306" s="8"/>
    </row>
    <row r="1307" spans="1:20" ht="18" x14ac:dyDescent="0.35">
      <c r="A1307" s="37" t="s">
        <v>1311</v>
      </c>
      <c r="B1307" s="31" t="str" cm="1">
        <f t="array" ref="B1307">_xlfn.XLOOKUP(_xlfn.SINGLE(A:A),'Customer Name'!A:A,Table14_3[[#All],[Title]])</f>
        <v>Ms</v>
      </c>
      <c r="C1307" s="32" t="str" cm="1">
        <f t="array" ref="C1307">_xlfn.XLOOKUP(_xlfn.SINGLE(A:A),'Customer Name'!A:A,Table14_3[[#All],[First Name]])</f>
        <v>Eirik</v>
      </c>
      <c r="D1307" s="32" t="str" cm="1">
        <f t="array" ref="D1307">_xlfn.XLOOKUP(_xlfn.SINGLE(A:A),'Customer Name'!A:A,Table14_3[[#All],[Last Name]])</f>
        <v>Gundersen</v>
      </c>
      <c r="E1307" s="32">
        <f>_xlfn.XLOOKUP(A:A,'Medical Examination'!A:A,'Medical Examination'!B:B)</f>
        <v>24.78</v>
      </c>
      <c r="F1307" s="32">
        <f>_xlfn.XLOOKUP(A:A,'Medical Examination'!A:A,'Medical Examination'!C:C)</f>
        <v>9.85</v>
      </c>
      <c r="G1307" s="33" t="str">
        <f>_xlfn.XLOOKUP(A:A,'Medical Examination'!A:A,'Medical Examination'!D:D)</f>
        <v>No</v>
      </c>
      <c r="H1307" s="33" t="str">
        <f>_xlfn.XLOOKUP(A:A,'Medical Examination'!A:A,'Medical Examination'!E:E)</f>
        <v>No</v>
      </c>
      <c r="I1307" s="33" t="str">
        <f>_xlfn.XLOOKUP(A:A,'Medical Examination'!A:A,'Medical Examination'!F:F)</f>
        <v>No</v>
      </c>
      <c r="J1307" s="33">
        <f>_xlfn.XLOOKUP(A:A,'Medical Examination'!A:A,'Medical Examination'!G:G)</f>
        <v>0</v>
      </c>
      <c r="K1307" s="33" t="str">
        <f>_xlfn.XLOOKUP(A:A,'Medical Examination'!A:A,'Medical Examination'!H:H)</f>
        <v>No</v>
      </c>
      <c r="L1307" s="32" t="str">
        <f>_xlfn.XLOOKUP(A:A,'Medical Examination'!A:A,'Medical Examination'!I:I)</f>
        <v>Normal Weight</v>
      </c>
      <c r="M1307" s="31" t="str">
        <f>_xlfn.XLOOKUP(A:A,'Medical Examination'!A:A,'Medical Examination'!J:J)</f>
        <v>Diabetic</v>
      </c>
      <c r="N1307" s="34">
        <f>_xlfn.XLOOKUP(Healthcare!A:A,Table4_2[Customer ID],Table4_2[Date of Birth])</f>
        <v>26194</v>
      </c>
      <c r="O1307" s="35">
        <f>_xlfn.XLOOKUP(A:A,Table4_2[Customer ID],Table4_2[Charges])</f>
        <v>8400.01</v>
      </c>
      <c r="P1307" s="33" t="str">
        <f>_xlfn.XLOOKUP(A:A,Table4_2[Customer ID],Table4_2[Hospital tier])</f>
        <v>tier - 2</v>
      </c>
      <c r="Q1307" s="33" t="str">
        <f>_xlfn.XLOOKUP(A:A,'Hospital details'!A:A,'Hospital details'!F:F)</f>
        <v>tier - 3</v>
      </c>
      <c r="R1307" s="33" t="str">
        <f>_xlfn.XLOOKUP(Healthcare!A:A,'Hospital details'!A:A,'Hospital details'!G:G)</f>
        <v>R1013</v>
      </c>
      <c r="S1307" s="36">
        <f>_xlfn.XLOOKUP(A:A,'Hospital details'!A:A,'Hospital details'!H:H)</f>
        <v>51</v>
      </c>
      <c r="T1307" s="8"/>
    </row>
    <row r="1308" spans="1:20" ht="18" x14ac:dyDescent="0.35">
      <c r="A1308" s="37" t="s">
        <v>1312</v>
      </c>
      <c r="B1308" s="31" t="str" cm="1">
        <f t="array" ref="B1308">_xlfn.XLOOKUP(_xlfn.SINGLE(A:A),'Customer Name'!A:A,Table14_3[[#All],[Title]])</f>
        <v>Mr</v>
      </c>
      <c r="C1308" s="32" t="str" cm="1">
        <f t="array" ref="C1308">_xlfn.XLOOKUP(_xlfn.SINGLE(A:A),'Customer Name'!A:A,Table14_3[[#All],[First Name]])</f>
        <v>Rik</v>
      </c>
      <c r="D1308" s="32" t="str" cm="1">
        <f t="array" ref="D1308">_xlfn.XLOOKUP(_xlfn.SINGLE(A:A),'Customer Name'!A:A,Table14_3[[#All],[Last Name]])</f>
        <v>Wolswinkel</v>
      </c>
      <c r="E1308" s="32">
        <f>_xlfn.XLOOKUP(A:A,'Medical Examination'!A:A,'Medical Examination'!B:B)</f>
        <v>24.77</v>
      </c>
      <c r="F1308" s="32">
        <f>_xlfn.XLOOKUP(A:A,'Medical Examination'!A:A,'Medical Examination'!C:C)</f>
        <v>7.59</v>
      </c>
      <c r="G1308" s="33" t="str">
        <f>_xlfn.XLOOKUP(A:A,'Medical Examination'!A:A,'Medical Examination'!D:D)</f>
        <v>No</v>
      </c>
      <c r="H1308" s="33" t="str">
        <f>_xlfn.XLOOKUP(A:A,'Medical Examination'!A:A,'Medical Examination'!E:E)</f>
        <v>No</v>
      </c>
      <c r="I1308" s="33" t="str">
        <f>_xlfn.XLOOKUP(A:A,'Medical Examination'!A:A,'Medical Examination'!F:F)</f>
        <v>No</v>
      </c>
      <c r="J1308" s="33">
        <f>_xlfn.XLOOKUP(A:A,'Medical Examination'!A:A,'Medical Examination'!G:G)</f>
        <v>0</v>
      </c>
      <c r="K1308" s="33" t="str">
        <f>_xlfn.XLOOKUP(A:A,'Medical Examination'!A:A,'Medical Examination'!H:H)</f>
        <v>No</v>
      </c>
      <c r="L1308" s="32" t="str">
        <f>_xlfn.XLOOKUP(A:A,'Medical Examination'!A:A,'Medical Examination'!I:I)</f>
        <v>Normal Weight</v>
      </c>
      <c r="M1308" s="31" t="str">
        <f>_xlfn.XLOOKUP(A:A,'Medical Examination'!A:A,'Medical Examination'!J:J)</f>
        <v>Diabetic</v>
      </c>
      <c r="N1308" s="34">
        <f>_xlfn.XLOOKUP(Healthcare!A:A,Table4_2[Customer ID],Table4_2[Date of Birth])</f>
        <v>26180</v>
      </c>
      <c r="O1308" s="35">
        <f>_xlfn.XLOOKUP(A:A,Table4_2[Customer ID],Table4_2[Charges])</f>
        <v>8396.6200000000008</v>
      </c>
      <c r="P1308" s="33" t="str">
        <f>_xlfn.XLOOKUP(A:A,Table4_2[Customer ID],Table4_2[Hospital tier])</f>
        <v>tier - 2</v>
      </c>
      <c r="Q1308" s="33" t="str">
        <f>_xlfn.XLOOKUP(A:A,'Hospital details'!A:A,'Hospital details'!F:F)</f>
        <v>tier - 3</v>
      </c>
      <c r="R1308" s="33" t="str">
        <f>_xlfn.XLOOKUP(Healthcare!A:A,'Hospital details'!A:A,'Hospital details'!G:G)</f>
        <v>R1013</v>
      </c>
      <c r="S1308" s="36">
        <f>_xlfn.XLOOKUP(A:A,'Hospital details'!A:A,'Hospital details'!H:H)</f>
        <v>51</v>
      </c>
      <c r="T1308" s="8"/>
    </row>
    <row r="1309" spans="1:20" ht="18" x14ac:dyDescent="0.35">
      <c r="A1309" s="37" t="s">
        <v>1313</v>
      </c>
      <c r="B1309" s="31" t="str" cm="1">
        <f t="array" ref="B1309">_xlfn.XLOOKUP(_xlfn.SINGLE(A:A),'Customer Name'!A:A,Table14_3[[#All],[Title]])</f>
        <v>Mr</v>
      </c>
      <c r="C1309" s="32" t="str" cm="1">
        <f t="array" ref="C1309">_xlfn.XLOOKUP(_xlfn.SINGLE(A:A),'Customer Name'!A:A,Table14_3[[#All],[First Name]])</f>
        <v>Matthew R</v>
      </c>
      <c r="D1309" s="32" t="str" cm="1">
        <f t="array" ref="D1309">_xlfn.XLOOKUP(_xlfn.SINGLE(A:A),'Customer Name'!A:A,Table14_3[[#All],[Last Name]])</f>
        <v>Bomberger</v>
      </c>
      <c r="E1309" s="32">
        <f>_xlfn.XLOOKUP(A:A,'Medical Examination'!A:A,'Medical Examination'!B:B)</f>
        <v>16.579999999999998</v>
      </c>
      <c r="F1309" s="32">
        <f>_xlfn.XLOOKUP(A:A,'Medical Examination'!A:A,'Medical Examination'!C:C)</f>
        <v>6.98</v>
      </c>
      <c r="G1309" s="33" t="str">
        <f>_xlfn.XLOOKUP(A:A,'Medical Examination'!A:A,'Medical Examination'!D:D)</f>
        <v>yes</v>
      </c>
      <c r="H1309" s="33" t="str">
        <f>_xlfn.XLOOKUP(A:A,'Medical Examination'!A:A,'Medical Examination'!E:E)</f>
        <v>No</v>
      </c>
      <c r="I1309" s="33" t="str">
        <f>_xlfn.XLOOKUP(A:A,'Medical Examination'!A:A,'Medical Examination'!F:F)</f>
        <v>Yes</v>
      </c>
      <c r="J1309" s="33">
        <f>_xlfn.XLOOKUP(A:A,'Medical Examination'!A:A,'Medical Examination'!G:G)</f>
        <v>1</v>
      </c>
      <c r="K1309" s="33" t="str">
        <f>_xlfn.XLOOKUP(A:A,'Medical Examination'!A:A,'Medical Examination'!H:H)</f>
        <v>No</v>
      </c>
      <c r="L1309" s="32" t="str">
        <f>_xlfn.XLOOKUP(A:A,'Medical Examination'!A:A,'Medical Examination'!I:I)</f>
        <v>Under  Weight</v>
      </c>
      <c r="M1309" s="31" t="str">
        <f>_xlfn.XLOOKUP(A:A,'Medical Examination'!A:A,'Medical Examination'!J:J)</f>
        <v>Diabetic</v>
      </c>
      <c r="N1309" s="34">
        <f>_xlfn.XLOOKUP(Healthcare!A:A,Table4_2[Customer ID],Table4_2[Date of Birth])</f>
        <v>23275</v>
      </c>
      <c r="O1309" s="35">
        <f>_xlfn.XLOOKUP(A:A,Table4_2[Customer ID],Table4_2[Charges])</f>
        <v>8355.5400000000009</v>
      </c>
      <c r="P1309" s="33" t="str">
        <f>_xlfn.XLOOKUP(A:A,Table4_2[Customer ID],Table4_2[Hospital tier])</f>
        <v>tier - 3</v>
      </c>
      <c r="Q1309" s="33" t="str">
        <f>_xlfn.XLOOKUP(A:A,'Hospital details'!A:A,'Hospital details'!F:F)</f>
        <v>tier - 3</v>
      </c>
      <c r="R1309" s="33" t="str">
        <f>_xlfn.XLOOKUP(Healthcare!A:A,'Hospital details'!A:A,'Hospital details'!G:G)</f>
        <v>R1012</v>
      </c>
      <c r="S1309" s="36">
        <f>_xlfn.XLOOKUP(A:A,'Hospital details'!A:A,'Hospital details'!H:H)</f>
        <v>59</v>
      </c>
      <c r="T1309" s="8"/>
    </row>
    <row r="1310" spans="1:20" ht="18" x14ac:dyDescent="0.35">
      <c r="A1310" s="37" t="s">
        <v>1314</v>
      </c>
      <c r="B1310" s="31" t="str" cm="1">
        <f t="array" ref="B1310">_xlfn.XLOOKUP(_xlfn.SINGLE(A:A),'Customer Name'!A:A,Table14_3[[#All],[Title]])</f>
        <v>Ms</v>
      </c>
      <c r="C1310" s="32" t="str" cm="1">
        <f t="array" ref="C1310">_xlfn.XLOOKUP(_xlfn.SINGLE(A:A),'Customer Name'!A:A,Table14_3[[#All],[First Name]])</f>
        <v>Daniel G</v>
      </c>
      <c r="D1310" s="32" t="str" cm="1">
        <f t="array" ref="D1310">_xlfn.XLOOKUP(_xlfn.SINGLE(A:A),'Customer Name'!A:A,Table14_3[[#All],[Last Name]])</f>
        <v>Roy</v>
      </c>
      <c r="E1310" s="32">
        <f>_xlfn.XLOOKUP(A:A,'Medical Examination'!A:A,'Medical Examination'!B:B)</f>
        <v>38.17</v>
      </c>
      <c r="F1310" s="32">
        <f>_xlfn.XLOOKUP(A:A,'Medical Examination'!A:A,'Medical Examination'!C:C)</f>
        <v>4.7300000000000004</v>
      </c>
      <c r="G1310" s="33" t="str">
        <f>_xlfn.XLOOKUP(A:A,'Medical Examination'!A:A,'Medical Examination'!D:D)</f>
        <v>yes</v>
      </c>
      <c r="H1310" s="33" t="str">
        <f>_xlfn.XLOOKUP(A:A,'Medical Examination'!A:A,'Medical Examination'!E:E)</f>
        <v>No</v>
      </c>
      <c r="I1310" s="33" t="str">
        <f>_xlfn.XLOOKUP(A:A,'Medical Examination'!A:A,'Medical Examination'!F:F)</f>
        <v>No</v>
      </c>
      <c r="J1310" s="33">
        <f>_xlfn.XLOOKUP(A:A,'Medical Examination'!A:A,'Medical Examination'!G:G)</f>
        <v>0</v>
      </c>
      <c r="K1310" s="33" t="str">
        <f>_xlfn.XLOOKUP(A:A,'Medical Examination'!A:A,'Medical Examination'!H:H)</f>
        <v>No</v>
      </c>
      <c r="L1310" s="32" t="str">
        <f>_xlfn.XLOOKUP(A:A,'Medical Examination'!A:A,'Medical Examination'!I:I)</f>
        <v>Obesity</v>
      </c>
      <c r="M1310" s="31" t="str">
        <f>_xlfn.XLOOKUP(A:A,'Medical Examination'!A:A,'Medical Examination'!J:J)</f>
        <v>Normal</v>
      </c>
      <c r="N1310" s="34">
        <f>_xlfn.XLOOKUP(Healthcare!A:A,Table4_2[Customer ID],Table4_2[Date of Birth])</f>
        <v>27923</v>
      </c>
      <c r="O1310" s="35">
        <f>_xlfn.XLOOKUP(A:A,Table4_2[Customer ID],Table4_2[Charges])</f>
        <v>8347.16</v>
      </c>
      <c r="P1310" s="33" t="str">
        <f>_xlfn.XLOOKUP(A:A,Table4_2[Customer ID],Table4_2[Hospital tier])</f>
        <v>tier - 2</v>
      </c>
      <c r="Q1310" s="33" t="str">
        <f>_xlfn.XLOOKUP(A:A,'Hospital details'!A:A,'Hospital details'!F:F)</f>
        <v>tier - 1</v>
      </c>
      <c r="R1310" s="33" t="str">
        <f>_xlfn.XLOOKUP(Healthcare!A:A,'Hospital details'!A:A,'Hospital details'!G:G)</f>
        <v>R1013</v>
      </c>
      <c r="S1310" s="36">
        <f>_xlfn.XLOOKUP(A:A,'Hospital details'!A:A,'Hospital details'!H:H)</f>
        <v>46</v>
      </c>
      <c r="T1310" s="8"/>
    </row>
    <row r="1311" spans="1:20" ht="18" x14ac:dyDescent="0.35">
      <c r="A1311" s="37" t="s">
        <v>1315</v>
      </c>
      <c r="B1311" s="31" t="str" cm="1">
        <f t="array" ref="B1311">_xlfn.XLOOKUP(_xlfn.SINGLE(A:A),'Customer Name'!A:A,Table14_3[[#All],[Title]])</f>
        <v>Mr</v>
      </c>
      <c r="C1311" s="32" t="str" cm="1">
        <f t="array" ref="C1311">_xlfn.XLOOKUP(_xlfn.SINGLE(A:A),'Customer Name'!A:A,Table14_3[[#All],[First Name]])</f>
        <v>Yannick</v>
      </c>
      <c r="D1311" s="32" t="str" cm="1">
        <f t="array" ref="D1311">_xlfn.XLOOKUP(_xlfn.SINGLE(A:A),'Customer Name'!A:A,Table14_3[[#All],[Last Name]])</f>
        <v>Lapierre</v>
      </c>
      <c r="E1311" s="32">
        <f>_xlfn.XLOOKUP(A:A,'Medical Examination'!A:A,'Medical Examination'!B:B)</f>
        <v>39.424999999999997</v>
      </c>
      <c r="F1311" s="32">
        <f>_xlfn.XLOOKUP(A:A,'Medical Examination'!A:A,'Medical Examination'!C:C)</f>
        <v>4.76</v>
      </c>
      <c r="G1311" s="33" t="str">
        <f>_xlfn.XLOOKUP(A:A,'Medical Examination'!A:A,'Medical Examination'!D:D)</f>
        <v>yes</v>
      </c>
      <c r="H1311" s="33" t="str">
        <f>_xlfn.XLOOKUP(A:A,'Medical Examination'!A:A,'Medical Examination'!E:E)</f>
        <v>No</v>
      </c>
      <c r="I1311" s="33" t="str">
        <f>_xlfn.XLOOKUP(A:A,'Medical Examination'!A:A,'Medical Examination'!F:F)</f>
        <v>No</v>
      </c>
      <c r="J1311" s="33">
        <f>_xlfn.XLOOKUP(A:A,'Medical Examination'!A:A,'Medical Examination'!G:G)</f>
        <v>0</v>
      </c>
      <c r="K1311" s="33" t="str">
        <f>_xlfn.XLOOKUP(A:A,'Medical Examination'!A:A,'Medical Examination'!H:H)</f>
        <v>No</v>
      </c>
      <c r="L1311" s="32" t="str">
        <f>_xlfn.XLOOKUP(A:A,'Medical Examination'!A:A,'Medical Examination'!I:I)</f>
        <v>Obesity</v>
      </c>
      <c r="M1311" s="31" t="str">
        <f>_xlfn.XLOOKUP(A:A,'Medical Examination'!A:A,'Medical Examination'!J:J)</f>
        <v>Normal</v>
      </c>
      <c r="N1311" s="34">
        <f>_xlfn.XLOOKUP(Healthcare!A:A,Table4_2[Customer ID],Table4_2[Date of Birth])</f>
        <v>27948</v>
      </c>
      <c r="O1311" s="35">
        <f>_xlfn.XLOOKUP(A:A,Table4_2[Customer ID],Table4_2[Charges])</f>
        <v>8342.91</v>
      </c>
      <c r="P1311" s="33" t="str">
        <f>_xlfn.XLOOKUP(A:A,Table4_2[Customer ID],Table4_2[Hospital tier])</f>
        <v>tier - 3</v>
      </c>
      <c r="Q1311" s="33" t="str">
        <f>_xlfn.XLOOKUP(A:A,'Hospital details'!A:A,'Hospital details'!F:F)</f>
        <v>tier - 1</v>
      </c>
      <c r="R1311" s="33" t="str">
        <f>_xlfn.XLOOKUP(Healthcare!A:A,'Hospital details'!A:A,'Hospital details'!G:G)</f>
        <v>R1016</v>
      </c>
      <c r="S1311" s="36">
        <f>_xlfn.XLOOKUP(A:A,'Hospital details'!A:A,'Hospital details'!H:H)</f>
        <v>46</v>
      </c>
      <c r="T1311" s="8"/>
    </row>
    <row r="1312" spans="1:20" ht="18" x14ac:dyDescent="0.35">
      <c r="A1312" s="37" t="s">
        <v>1316</v>
      </c>
      <c r="B1312" s="31" t="str" cm="1">
        <f t="array" ref="B1312">_xlfn.XLOOKUP(_xlfn.SINGLE(A:A),'Customer Name'!A:A,Table14_3[[#All],[Title]])</f>
        <v>Mr</v>
      </c>
      <c r="C1312" s="32" t="str" cm="1">
        <f t="array" ref="C1312">_xlfn.XLOOKUP(_xlfn.SINGLE(A:A),'Customer Name'!A:A,Table14_3[[#All],[First Name]])</f>
        <v>Sean R</v>
      </c>
      <c r="D1312" s="32" t="str" cm="1">
        <f t="array" ref="D1312">_xlfn.XLOOKUP(_xlfn.SINGLE(A:A),'Customer Name'!A:A,Table14_3[[#All],[Last Name]])</f>
        <v>Beaty</v>
      </c>
      <c r="E1312" s="32">
        <f>_xlfn.XLOOKUP(A:A,'Medical Examination'!A:A,'Medical Examination'!B:B)</f>
        <v>33.44</v>
      </c>
      <c r="F1312" s="32">
        <f>_xlfn.XLOOKUP(A:A,'Medical Examination'!A:A,'Medical Examination'!C:C)</f>
        <v>6.24</v>
      </c>
      <c r="G1312" s="33" t="str">
        <f>_xlfn.XLOOKUP(A:A,'Medical Examination'!A:A,'Medical Examination'!D:D)</f>
        <v>yes</v>
      </c>
      <c r="H1312" s="33" t="str">
        <f>_xlfn.XLOOKUP(A:A,'Medical Examination'!A:A,'Medical Examination'!E:E)</f>
        <v>No</v>
      </c>
      <c r="I1312" s="33" t="str">
        <f>_xlfn.XLOOKUP(A:A,'Medical Examination'!A:A,'Medical Examination'!F:F)</f>
        <v>No</v>
      </c>
      <c r="J1312" s="33">
        <f>_xlfn.XLOOKUP(A:A,'Medical Examination'!A:A,'Medical Examination'!G:G)</f>
        <v>0</v>
      </c>
      <c r="K1312" s="33" t="str">
        <f>_xlfn.XLOOKUP(A:A,'Medical Examination'!A:A,'Medical Examination'!H:H)</f>
        <v>No</v>
      </c>
      <c r="L1312" s="32" t="str">
        <f>_xlfn.XLOOKUP(A:A,'Medical Examination'!A:A,'Medical Examination'!I:I)</f>
        <v>Obesity</v>
      </c>
      <c r="M1312" s="31" t="str">
        <f>_xlfn.XLOOKUP(A:A,'Medical Examination'!A:A,'Medical Examination'!J:J)</f>
        <v>Prediabetic</v>
      </c>
      <c r="N1312" s="34">
        <f>_xlfn.XLOOKUP(Healthcare!A:A,Table4_2[Customer ID],Table4_2[Date of Birth])</f>
        <v>27961</v>
      </c>
      <c r="O1312" s="35">
        <f>_xlfn.XLOOKUP(A:A,Table4_2[Customer ID],Table4_2[Charges])</f>
        <v>8334.59</v>
      </c>
      <c r="P1312" s="33" t="str">
        <f>_xlfn.XLOOKUP(A:A,Table4_2[Customer ID],Table4_2[Hospital tier])</f>
        <v>tier - 3</v>
      </c>
      <c r="Q1312" s="33" t="str">
        <f>_xlfn.XLOOKUP(A:A,'Hospital details'!A:A,'Hospital details'!F:F)</f>
        <v>tier - 2</v>
      </c>
      <c r="R1312" s="33" t="str">
        <f>_xlfn.XLOOKUP(Healthcare!A:A,'Hospital details'!A:A,'Hospital details'!G:G)</f>
        <v>R1016</v>
      </c>
      <c r="S1312" s="36">
        <f>_xlfn.XLOOKUP(A:A,'Hospital details'!A:A,'Hospital details'!H:H)</f>
        <v>46</v>
      </c>
      <c r="T1312" s="8"/>
    </row>
    <row r="1313" spans="1:20" ht="18" x14ac:dyDescent="0.35">
      <c r="A1313" s="37" t="s">
        <v>1317</v>
      </c>
      <c r="B1313" s="31" t="str" cm="1">
        <f t="array" ref="B1313">_xlfn.XLOOKUP(_xlfn.SINGLE(A:A),'Customer Name'!A:A,Table14_3[[#All],[Title]])</f>
        <v>Ms</v>
      </c>
      <c r="C1313" s="32" t="str" cm="1">
        <f t="array" ref="C1313">_xlfn.XLOOKUP(_xlfn.SINGLE(A:A),'Customer Name'!A:A,Table14_3[[#All],[First Name]])</f>
        <v>Peter</v>
      </c>
      <c r="D1313" s="32" t="str" cm="1">
        <f t="array" ref="D1313">_xlfn.XLOOKUP(_xlfn.SINGLE(A:A),'Customer Name'!A:A,Table14_3[[#All],[Last Name]])</f>
        <v>Hammer</v>
      </c>
      <c r="E1313" s="32">
        <f>_xlfn.XLOOKUP(A:A,'Medical Examination'!A:A,'Medical Examination'!B:B)</f>
        <v>33.344999999999999</v>
      </c>
      <c r="F1313" s="32">
        <f>_xlfn.XLOOKUP(A:A,'Medical Examination'!A:A,'Medical Examination'!C:C)</f>
        <v>5.44</v>
      </c>
      <c r="G1313" s="33" t="str">
        <f>_xlfn.XLOOKUP(A:A,'Medical Examination'!A:A,'Medical Examination'!D:D)</f>
        <v>yes</v>
      </c>
      <c r="H1313" s="33" t="str">
        <f>_xlfn.XLOOKUP(A:A,'Medical Examination'!A:A,'Medical Examination'!E:E)</f>
        <v>No</v>
      </c>
      <c r="I1313" s="33" t="str">
        <f>_xlfn.XLOOKUP(A:A,'Medical Examination'!A:A,'Medical Examination'!F:F)</f>
        <v>No</v>
      </c>
      <c r="J1313" s="33">
        <f>_xlfn.XLOOKUP(A:A,'Medical Examination'!A:A,'Medical Examination'!G:G)</f>
        <v>0</v>
      </c>
      <c r="K1313" s="33" t="str">
        <f>_xlfn.XLOOKUP(A:A,'Medical Examination'!A:A,'Medical Examination'!H:H)</f>
        <v>No</v>
      </c>
      <c r="L1313" s="32" t="str">
        <f>_xlfn.XLOOKUP(A:A,'Medical Examination'!A:A,'Medical Examination'!I:I)</f>
        <v>Obesity</v>
      </c>
      <c r="M1313" s="31" t="str">
        <f>_xlfn.XLOOKUP(A:A,'Medical Examination'!A:A,'Medical Examination'!J:J)</f>
        <v>Normal</v>
      </c>
      <c r="N1313" s="34">
        <f>_xlfn.XLOOKUP(Healthcare!A:A,Table4_2[Customer ID],Table4_2[Date of Birth])</f>
        <v>27953</v>
      </c>
      <c r="O1313" s="35">
        <f>_xlfn.XLOOKUP(A:A,Table4_2[Customer ID],Table4_2[Charges])</f>
        <v>8334.4599999999991</v>
      </c>
      <c r="P1313" s="33" t="str">
        <f>_xlfn.XLOOKUP(A:A,Table4_2[Customer ID],Table4_2[Hospital tier])</f>
        <v>tier - 3</v>
      </c>
      <c r="Q1313" s="33" t="str">
        <f>_xlfn.XLOOKUP(A:A,'Hospital details'!A:A,'Hospital details'!F:F)</f>
        <v>tier - 2</v>
      </c>
      <c r="R1313" s="33" t="str">
        <f>_xlfn.XLOOKUP(Healthcare!A:A,'Hospital details'!A:A,'Hospital details'!G:G)</f>
        <v>R1016</v>
      </c>
      <c r="S1313" s="36">
        <f>_xlfn.XLOOKUP(A:A,'Hospital details'!A:A,'Hospital details'!H:H)</f>
        <v>46</v>
      </c>
      <c r="T1313" s="8"/>
    </row>
    <row r="1314" spans="1:20" ht="18" x14ac:dyDescent="0.35">
      <c r="A1314" s="37" t="s">
        <v>1318</v>
      </c>
      <c r="B1314" s="31" t="str" cm="1">
        <f t="array" ref="B1314">_xlfn.XLOOKUP(_xlfn.SINGLE(A:A),'Customer Name'!A:A,Table14_3[[#All],[Title]])</f>
        <v>Mr</v>
      </c>
      <c r="C1314" s="32" t="str" cm="1">
        <f t="array" ref="C1314">_xlfn.XLOOKUP(_xlfn.SINGLE(A:A),'Customer Name'!A:A,Table14_3[[#All],[First Name]])</f>
        <v>Sara A</v>
      </c>
      <c r="D1314" s="32" t="str" cm="1">
        <f t="array" ref="D1314">_xlfn.XLOOKUP(_xlfn.SINGLE(A:A),'Customer Name'!A:A,Table14_3[[#All],[Last Name]])</f>
        <v>Randolph</v>
      </c>
      <c r="E1314" s="32">
        <f>_xlfn.XLOOKUP(A:A,'Medical Examination'!A:A,'Medical Examination'!B:B)</f>
        <v>38.79</v>
      </c>
      <c r="F1314" s="32">
        <f>_xlfn.XLOOKUP(A:A,'Medical Examination'!A:A,'Medical Examination'!C:C)</f>
        <v>5.08</v>
      </c>
      <c r="G1314" s="33" t="str">
        <f>_xlfn.XLOOKUP(A:A,'Medical Examination'!A:A,'Medical Examination'!D:D)</f>
        <v>No</v>
      </c>
      <c r="H1314" s="33" t="str">
        <f>_xlfn.XLOOKUP(A:A,'Medical Examination'!A:A,'Medical Examination'!E:E)</f>
        <v>No</v>
      </c>
      <c r="I1314" s="33" t="str">
        <f>_xlfn.XLOOKUP(A:A,'Medical Examination'!A:A,'Medical Examination'!F:F)</f>
        <v>Yes</v>
      </c>
      <c r="J1314" s="33">
        <f>_xlfn.XLOOKUP(A:A,'Medical Examination'!A:A,'Medical Examination'!G:G)</f>
        <v>1</v>
      </c>
      <c r="K1314" s="33" t="str">
        <f>_xlfn.XLOOKUP(A:A,'Medical Examination'!A:A,'Medical Examination'!H:H)</f>
        <v>No</v>
      </c>
      <c r="L1314" s="32" t="str">
        <f>_xlfn.XLOOKUP(A:A,'Medical Examination'!A:A,'Medical Examination'!I:I)</f>
        <v>Obesity</v>
      </c>
      <c r="M1314" s="31" t="str">
        <f>_xlfn.XLOOKUP(A:A,'Medical Examination'!A:A,'Medical Examination'!J:J)</f>
        <v>Normal</v>
      </c>
      <c r="N1314" s="34">
        <f>_xlfn.XLOOKUP(Healthcare!A:A,Table4_2[Customer ID],Table4_2[Date of Birth])</f>
        <v>34142</v>
      </c>
      <c r="O1314" s="35">
        <f>_xlfn.XLOOKUP(A:A,Table4_2[Customer ID],Table4_2[Charges])</f>
        <v>8314.65</v>
      </c>
      <c r="P1314" s="33" t="str">
        <f>_xlfn.XLOOKUP(A:A,Table4_2[Customer ID],Table4_2[Hospital tier])</f>
        <v>tier - 2</v>
      </c>
      <c r="Q1314" s="33" t="str">
        <f>_xlfn.XLOOKUP(A:A,'Hospital details'!A:A,'Hospital details'!F:F)</f>
        <v>tier - 1</v>
      </c>
      <c r="R1314" s="33" t="str">
        <f>_xlfn.XLOOKUP(Healthcare!A:A,'Hospital details'!A:A,'Hospital details'!G:G)</f>
        <v>R1012</v>
      </c>
      <c r="S1314" s="36">
        <f>_xlfn.XLOOKUP(A:A,'Hospital details'!A:A,'Hospital details'!H:H)</f>
        <v>29</v>
      </c>
      <c r="T1314" s="8"/>
    </row>
    <row r="1315" spans="1:20" ht="18" x14ac:dyDescent="0.35">
      <c r="A1315" s="37" t="s">
        <v>1319</v>
      </c>
      <c r="B1315" s="31" t="str" cm="1">
        <f t="array" ref="B1315">_xlfn.XLOOKUP(_xlfn.SINGLE(A:A),'Customer Name'!A:A,Table14_3[[#All],[Title]])</f>
        <v>Mr</v>
      </c>
      <c r="C1315" s="32" t="str" cm="1">
        <f t="array" ref="C1315">_xlfn.XLOOKUP(_xlfn.SINGLE(A:A),'Customer Name'!A:A,Table14_3[[#All],[First Name]])</f>
        <v>Erin C</v>
      </c>
      <c r="D1315" s="32" t="str" cm="1">
        <f t="array" ref="D1315">_xlfn.XLOOKUP(_xlfn.SINGLE(A:A),'Customer Name'!A:A,Table14_3[[#All],[Last Name]])</f>
        <v>Masterson</v>
      </c>
      <c r="E1315" s="32">
        <f>_xlfn.XLOOKUP(A:A,'Medical Examination'!A:A,'Medical Examination'!B:B)</f>
        <v>30.684999999999999</v>
      </c>
      <c r="F1315" s="32">
        <f>_xlfn.XLOOKUP(A:A,'Medical Examination'!A:A,'Medical Examination'!C:C)</f>
        <v>4.87</v>
      </c>
      <c r="G1315" s="33" t="str">
        <f>_xlfn.XLOOKUP(A:A,'Medical Examination'!A:A,'Medical Examination'!D:D)</f>
        <v>No</v>
      </c>
      <c r="H1315" s="33" t="str">
        <f>_xlfn.XLOOKUP(A:A,'Medical Examination'!A:A,'Medical Examination'!E:E)</f>
        <v>No</v>
      </c>
      <c r="I1315" s="33" t="str">
        <f>_xlfn.XLOOKUP(A:A,'Medical Examination'!A:A,'Medical Examination'!F:F)</f>
        <v>Yes</v>
      </c>
      <c r="J1315" s="33">
        <f>_xlfn.XLOOKUP(A:A,'Medical Examination'!A:A,'Medical Examination'!G:G)</f>
        <v>1</v>
      </c>
      <c r="K1315" s="33" t="str">
        <f>_xlfn.XLOOKUP(A:A,'Medical Examination'!A:A,'Medical Examination'!H:H)</f>
        <v>No</v>
      </c>
      <c r="L1315" s="32" t="str">
        <f>_xlfn.XLOOKUP(A:A,'Medical Examination'!A:A,'Medical Examination'!I:I)</f>
        <v>Obesity</v>
      </c>
      <c r="M1315" s="31" t="str">
        <f>_xlfn.XLOOKUP(A:A,'Medical Examination'!A:A,'Medical Examination'!J:J)</f>
        <v>Normal</v>
      </c>
      <c r="N1315" s="34">
        <f>_xlfn.XLOOKUP(Healthcare!A:A,Table4_2[Customer ID],Table4_2[Date of Birth])</f>
        <v>29074</v>
      </c>
      <c r="O1315" s="35">
        <f>_xlfn.XLOOKUP(A:A,Table4_2[Customer ID],Table4_2[Charges])</f>
        <v>8310.84</v>
      </c>
      <c r="P1315" s="33" t="str">
        <f>_xlfn.XLOOKUP(A:A,Table4_2[Customer ID],Table4_2[Hospital tier])</f>
        <v>tier - 2</v>
      </c>
      <c r="Q1315" s="33" t="str">
        <f>_xlfn.XLOOKUP(A:A,'Hospital details'!A:A,'Hospital details'!F:F)</f>
        <v>tier - 2</v>
      </c>
      <c r="R1315" s="33" t="str">
        <f>_xlfn.XLOOKUP(Healthcare!A:A,'Hospital details'!A:A,'Hospital details'!G:G)</f>
        <v>R1012</v>
      </c>
      <c r="S1315" s="36">
        <f>_xlfn.XLOOKUP(A:A,'Hospital details'!A:A,'Hospital details'!H:H)</f>
        <v>43</v>
      </c>
      <c r="T1315" s="8"/>
    </row>
    <row r="1316" spans="1:20" ht="18" x14ac:dyDescent="0.35">
      <c r="A1316" s="37" t="s">
        <v>1320</v>
      </c>
      <c r="B1316" s="31" t="str" cm="1">
        <f t="array" ref="B1316">_xlfn.XLOOKUP(_xlfn.SINGLE(A:A),'Customer Name'!A:A,Table14_3[[#All],[Title]])</f>
        <v>Ms</v>
      </c>
      <c r="C1316" s="32" t="str" cm="1">
        <f t="array" ref="C1316">_xlfn.XLOOKUP(_xlfn.SINGLE(A:A),'Customer Name'!A:A,Table14_3[[#All],[First Name]])</f>
        <v>Thibaud</v>
      </c>
      <c r="D1316" s="32" t="str" cm="1">
        <f t="array" ref="D1316">_xlfn.XLOOKUP(_xlfn.SINGLE(A:A),'Customer Name'!A:A,Table14_3[[#All],[Last Name]])</f>
        <v>Friess</v>
      </c>
      <c r="E1316" s="32">
        <f>_xlfn.XLOOKUP(A:A,'Medical Examination'!A:A,'Medical Examination'!B:B)</f>
        <v>22.135000000000002</v>
      </c>
      <c r="F1316" s="32">
        <f>_xlfn.XLOOKUP(A:A,'Medical Examination'!A:A,'Medical Examination'!C:C)</f>
        <v>8.17</v>
      </c>
      <c r="G1316" s="33" t="str">
        <f>_xlfn.XLOOKUP(A:A,'Medical Examination'!A:A,'Medical Examination'!D:D)</f>
        <v>No</v>
      </c>
      <c r="H1316" s="33" t="str">
        <f>_xlfn.XLOOKUP(A:A,'Medical Examination'!A:A,'Medical Examination'!E:E)</f>
        <v>No</v>
      </c>
      <c r="I1316" s="33" t="str">
        <f>_xlfn.XLOOKUP(A:A,'Medical Examination'!A:A,'Medical Examination'!F:F)</f>
        <v>No</v>
      </c>
      <c r="J1316" s="33">
        <f>_xlfn.XLOOKUP(A:A,'Medical Examination'!A:A,'Medical Examination'!G:G)</f>
        <v>0</v>
      </c>
      <c r="K1316" s="33" t="str">
        <f>_xlfn.XLOOKUP(A:A,'Medical Examination'!A:A,'Medical Examination'!H:H)</f>
        <v>No</v>
      </c>
      <c r="L1316" s="32" t="str">
        <f>_xlfn.XLOOKUP(A:A,'Medical Examination'!A:A,'Medical Examination'!I:I)</f>
        <v>Normal Weight</v>
      </c>
      <c r="M1316" s="31" t="str">
        <f>_xlfn.XLOOKUP(A:A,'Medical Examination'!A:A,'Medical Examination'!J:J)</f>
        <v>Diabetic</v>
      </c>
      <c r="N1316" s="34">
        <f>_xlfn.XLOOKUP(Healthcare!A:A,Table4_2[Customer ID],Table4_2[Date of Birth])</f>
        <v>28667</v>
      </c>
      <c r="O1316" s="35">
        <f>_xlfn.XLOOKUP(A:A,Table4_2[Customer ID],Table4_2[Charges])</f>
        <v>8302.5400000000009</v>
      </c>
      <c r="P1316" s="33" t="str">
        <f>_xlfn.XLOOKUP(A:A,Table4_2[Customer ID],Table4_2[Hospital tier])</f>
        <v>tier - 3</v>
      </c>
      <c r="Q1316" s="33" t="str">
        <f>_xlfn.XLOOKUP(A:A,'Hospital details'!A:A,'Hospital details'!F:F)</f>
        <v>tier - 3</v>
      </c>
      <c r="R1316" s="33" t="str">
        <f>_xlfn.XLOOKUP(Healthcare!A:A,'Hospital details'!A:A,'Hospital details'!G:G)</f>
        <v>R1016</v>
      </c>
      <c r="S1316" s="36">
        <f>_xlfn.XLOOKUP(A:A,'Hospital details'!A:A,'Hospital details'!H:H)</f>
        <v>44</v>
      </c>
      <c r="T1316" s="8"/>
    </row>
    <row r="1317" spans="1:20" ht="18" x14ac:dyDescent="0.35">
      <c r="A1317" s="37" t="s">
        <v>1321</v>
      </c>
      <c r="B1317" s="31" t="str" cm="1">
        <f t="array" ref="B1317">_xlfn.XLOOKUP(_xlfn.SINGLE(A:A),'Customer Name'!A:A,Table14_3[[#All],[Title]])</f>
        <v>Mr</v>
      </c>
      <c r="C1317" s="32" t="str" cm="1">
        <f t="array" ref="C1317">_xlfn.XLOOKUP(_xlfn.SINGLE(A:A),'Customer Name'!A:A,Table14_3[[#All],[First Name]])</f>
        <v>Lisa</v>
      </c>
      <c r="D1317" s="32" t="str" cm="1">
        <f t="array" ref="D1317">_xlfn.XLOOKUP(_xlfn.SINGLE(A:A),'Customer Name'!A:A,Table14_3[[#All],[Last Name]])</f>
        <v>Mantoni</v>
      </c>
      <c r="E1317" s="32">
        <f>_xlfn.XLOOKUP(A:A,'Medical Examination'!A:A,'Medical Examination'!B:B)</f>
        <v>33.33</v>
      </c>
      <c r="F1317" s="32">
        <f>_xlfn.XLOOKUP(A:A,'Medical Examination'!A:A,'Medical Examination'!C:C)</f>
        <v>7.61</v>
      </c>
      <c r="G1317" s="33" t="str">
        <f>_xlfn.XLOOKUP(A:A,'Medical Examination'!A:A,'Medical Examination'!D:D)</f>
        <v>No</v>
      </c>
      <c r="H1317" s="33" t="str">
        <f>_xlfn.XLOOKUP(A:A,'Medical Examination'!A:A,'Medical Examination'!E:E)</f>
        <v>No</v>
      </c>
      <c r="I1317" s="33" t="str">
        <f>_xlfn.XLOOKUP(A:A,'Medical Examination'!A:A,'Medical Examination'!F:F)</f>
        <v>No</v>
      </c>
      <c r="J1317" s="33">
        <f>_xlfn.XLOOKUP(A:A,'Medical Examination'!A:A,'Medical Examination'!G:G)</f>
        <v>0</v>
      </c>
      <c r="K1317" s="33" t="str">
        <f>_xlfn.XLOOKUP(A:A,'Medical Examination'!A:A,'Medical Examination'!H:H)</f>
        <v>No</v>
      </c>
      <c r="L1317" s="32" t="str">
        <f>_xlfn.XLOOKUP(A:A,'Medical Examination'!A:A,'Medical Examination'!I:I)</f>
        <v>Obesity</v>
      </c>
      <c r="M1317" s="31" t="str">
        <f>_xlfn.XLOOKUP(A:A,'Medical Examination'!A:A,'Medical Examination'!J:J)</f>
        <v>Diabetic</v>
      </c>
      <c r="N1317" s="34">
        <f>_xlfn.XLOOKUP(Healthcare!A:A,Table4_2[Customer ID],Table4_2[Date of Birth])</f>
        <v>27186</v>
      </c>
      <c r="O1317" s="35">
        <f>_xlfn.XLOOKUP(A:A,Table4_2[Customer ID],Table4_2[Charges])</f>
        <v>8283.68</v>
      </c>
      <c r="P1317" s="33" t="str">
        <f>_xlfn.XLOOKUP(A:A,Table4_2[Customer ID],Table4_2[Hospital tier])</f>
        <v>tier - 2</v>
      </c>
      <c r="Q1317" s="33" t="str">
        <f>_xlfn.XLOOKUP(A:A,'Hospital details'!A:A,'Hospital details'!F:F)</f>
        <v>tier - 3</v>
      </c>
      <c r="R1317" s="33" t="str">
        <f>_xlfn.XLOOKUP(Healthcare!A:A,'Hospital details'!A:A,'Hospital details'!G:G)</f>
        <v>R1013</v>
      </c>
      <c r="S1317" s="36">
        <f>_xlfn.XLOOKUP(A:A,'Hospital details'!A:A,'Hospital details'!H:H)</f>
        <v>49</v>
      </c>
      <c r="T1317" s="8"/>
    </row>
    <row r="1318" spans="1:20" ht="18" x14ac:dyDescent="0.35">
      <c r="A1318" s="37" t="s">
        <v>1322</v>
      </c>
      <c r="B1318" s="31" t="str" cm="1">
        <f t="array" ref="B1318">_xlfn.XLOOKUP(_xlfn.SINGLE(A:A),'Customer Name'!A:A,Table14_3[[#All],[Title]])</f>
        <v>Ms</v>
      </c>
      <c r="C1318" s="32" t="str" cm="1">
        <f t="array" ref="C1318">_xlfn.XLOOKUP(_xlfn.SINGLE(A:A),'Customer Name'!A:A,Table14_3[[#All],[First Name]])</f>
        <v>Gretchen K</v>
      </c>
      <c r="D1318" s="32" t="str" cm="1">
        <f t="array" ref="D1318">_xlfn.XLOOKUP(_xlfn.SINGLE(A:A),'Customer Name'!A:A,Table14_3[[#All],[Last Name]])</f>
        <v>Bodeen</v>
      </c>
      <c r="E1318" s="32">
        <f>_xlfn.XLOOKUP(A:A,'Medical Examination'!A:A,'Medical Examination'!B:B)</f>
        <v>31.13</v>
      </c>
      <c r="F1318" s="32">
        <f>_xlfn.XLOOKUP(A:A,'Medical Examination'!A:A,'Medical Examination'!C:C)</f>
        <v>10.1</v>
      </c>
      <c r="G1318" s="33" t="str">
        <f>_xlfn.XLOOKUP(A:A,'Medical Examination'!A:A,'Medical Examination'!D:D)</f>
        <v>No</v>
      </c>
      <c r="H1318" s="33" t="str">
        <f>_xlfn.XLOOKUP(A:A,'Medical Examination'!A:A,'Medical Examination'!E:E)</f>
        <v>No</v>
      </c>
      <c r="I1318" s="33" t="str">
        <f>_xlfn.XLOOKUP(A:A,'Medical Examination'!A:A,'Medical Examination'!F:F)</f>
        <v>No</v>
      </c>
      <c r="J1318" s="33">
        <f>_xlfn.XLOOKUP(A:A,'Medical Examination'!A:A,'Medical Examination'!G:G)</f>
        <v>0</v>
      </c>
      <c r="K1318" s="33" t="str">
        <f>_xlfn.XLOOKUP(A:A,'Medical Examination'!A:A,'Medical Examination'!H:H)</f>
        <v>No</v>
      </c>
      <c r="L1318" s="32" t="str">
        <f>_xlfn.XLOOKUP(A:A,'Medical Examination'!A:A,'Medical Examination'!I:I)</f>
        <v>Obesity</v>
      </c>
      <c r="M1318" s="31" t="str">
        <f>_xlfn.XLOOKUP(A:A,'Medical Examination'!A:A,'Medical Examination'!J:J)</f>
        <v>Diabetic</v>
      </c>
      <c r="N1318" s="34">
        <f>_xlfn.XLOOKUP(Healthcare!A:A,Table4_2[Customer ID],Table4_2[Date of Birth])</f>
        <v>27385</v>
      </c>
      <c r="O1318" s="35">
        <f>_xlfn.XLOOKUP(A:A,Table4_2[Customer ID],Table4_2[Charges])</f>
        <v>8280.6200000000008</v>
      </c>
      <c r="P1318" s="33" t="str">
        <f>_xlfn.XLOOKUP(A:A,Table4_2[Customer ID],Table4_2[Hospital tier])</f>
        <v>tier - 2</v>
      </c>
      <c r="Q1318" s="33" t="str">
        <f>_xlfn.XLOOKUP(A:A,'Hospital details'!A:A,'Hospital details'!F:F)</f>
        <v>tier - 2</v>
      </c>
      <c r="R1318" s="33" t="str">
        <f>_xlfn.XLOOKUP(Healthcare!A:A,'Hospital details'!A:A,'Hospital details'!G:G)</f>
        <v>R1013</v>
      </c>
      <c r="S1318" s="36">
        <f>_xlfn.XLOOKUP(A:A,'Hospital details'!A:A,'Hospital details'!H:H)</f>
        <v>48</v>
      </c>
      <c r="T1318" s="8"/>
    </row>
    <row r="1319" spans="1:20" ht="18" x14ac:dyDescent="0.35">
      <c r="A1319" s="37" t="s">
        <v>1323</v>
      </c>
      <c r="B1319" s="31" t="str" cm="1">
        <f t="array" ref="B1319">_xlfn.XLOOKUP(_xlfn.SINGLE(A:A),'Customer Name'!A:A,Table14_3[[#All],[Title]])</f>
        <v>Mr</v>
      </c>
      <c r="C1319" s="32" t="str" cm="1">
        <f t="array" ref="C1319">_xlfn.XLOOKUP(_xlfn.SINGLE(A:A),'Customer Name'!A:A,Table14_3[[#All],[First Name]])</f>
        <v>Martina</v>
      </c>
      <c r="D1319" s="32" t="str" cm="1">
        <f t="array" ref="D1319">_xlfn.XLOOKUP(_xlfn.SINGLE(A:A),'Customer Name'!A:A,Table14_3[[#All],[Last Name]])</f>
        <v>Mcpherson</v>
      </c>
      <c r="E1319" s="32">
        <f>_xlfn.XLOOKUP(A:A,'Medical Examination'!A:A,'Medical Examination'!B:B)</f>
        <v>28.9</v>
      </c>
      <c r="F1319" s="32">
        <f>_xlfn.XLOOKUP(A:A,'Medical Examination'!A:A,'Medical Examination'!C:C)</f>
        <v>11.24</v>
      </c>
      <c r="G1319" s="33" t="str">
        <f>_xlfn.XLOOKUP(A:A,'Medical Examination'!A:A,'Medical Examination'!D:D)</f>
        <v>No</v>
      </c>
      <c r="H1319" s="33" t="str">
        <f>_xlfn.XLOOKUP(A:A,'Medical Examination'!A:A,'Medical Examination'!E:E)</f>
        <v>No</v>
      </c>
      <c r="I1319" s="33" t="str">
        <f>_xlfn.XLOOKUP(A:A,'Medical Examination'!A:A,'Medical Examination'!F:F)</f>
        <v>No</v>
      </c>
      <c r="J1319" s="33">
        <f>_xlfn.XLOOKUP(A:A,'Medical Examination'!A:A,'Medical Examination'!G:G)</f>
        <v>0</v>
      </c>
      <c r="K1319" s="33" t="str">
        <f>_xlfn.XLOOKUP(A:A,'Medical Examination'!A:A,'Medical Examination'!H:H)</f>
        <v>No</v>
      </c>
      <c r="L1319" s="32" t="str">
        <f>_xlfn.XLOOKUP(A:A,'Medical Examination'!A:A,'Medical Examination'!I:I)</f>
        <v>Overweight</v>
      </c>
      <c r="M1319" s="31" t="str">
        <f>_xlfn.XLOOKUP(A:A,'Medical Examination'!A:A,'Medical Examination'!J:J)</f>
        <v>Diabetic</v>
      </c>
      <c r="N1319" s="34">
        <f>_xlfn.XLOOKUP(Healthcare!A:A,Table4_2[Customer ID],Table4_2[Date of Birth])</f>
        <v>27298</v>
      </c>
      <c r="O1319" s="35">
        <f>_xlfn.XLOOKUP(A:A,Table4_2[Customer ID],Table4_2[Charges])</f>
        <v>8277.52</v>
      </c>
      <c r="P1319" s="33" t="str">
        <f>_xlfn.XLOOKUP(A:A,Table4_2[Customer ID],Table4_2[Hospital tier])</f>
        <v>tier - 2</v>
      </c>
      <c r="Q1319" s="33" t="str">
        <f>_xlfn.XLOOKUP(A:A,'Hospital details'!A:A,'Hospital details'!F:F)</f>
        <v>tier - 2</v>
      </c>
      <c r="R1319" s="33" t="str">
        <f>_xlfn.XLOOKUP(Healthcare!A:A,'Hospital details'!A:A,'Hospital details'!G:G)</f>
        <v>R1011</v>
      </c>
      <c r="S1319" s="36">
        <f>_xlfn.XLOOKUP(A:A,'Hospital details'!A:A,'Hospital details'!H:H)</f>
        <v>48</v>
      </c>
      <c r="T1319" s="8"/>
    </row>
    <row r="1320" spans="1:20" ht="18" x14ac:dyDescent="0.35">
      <c r="A1320" s="37" t="s">
        <v>1324</v>
      </c>
      <c r="B1320" s="31" t="str" cm="1">
        <f t="array" ref="B1320">_xlfn.XLOOKUP(_xlfn.SINGLE(A:A),'Customer Name'!A:A,Table14_3[[#All],[Title]])</f>
        <v>Mr</v>
      </c>
      <c r="C1320" s="32" t="str" cm="1">
        <f t="array" ref="C1320">_xlfn.XLOOKUP(_xlfn.SINGLE(A:A),'Customer Name'!A:A,Table14_3[[#All],[First Name]])</f>
        <v>Dustin J</v>
      </c>
      <c r="D1320" s="32" t="str" cm="1">
        <f t="array" ref="D1320">_xlfn.XLOOKUP(_xlfn.SINGLE(A:A),'Customer Name'!A:A,Table14_3[[#All],[Last Name]])</f>
        <v>Palko</v>
      </c>
      <c r="E1320" s="32">
        <f>_xlfn.XLOOKUP(A:A,'Medical Examination'!A:A,'Medical Examination'!B:B)</f>
        <v>43.31</v>
      </c>
      <c r="F1320" s="32">
        <f>_xlfn.XLOOKUP(A:A,'Medical Examination'!A:A,'Medical Examination'!C:C)</f>
        <v>6.1</v>
      </c>
      <c r="G1320" s="33" t="str">
        <f>_xlfn.XLOOKUP(A:A,'Medical Examination'!A:A,'Medical Examination'!D:D)</f>
        <v>yes</v>
      </c>
      <c r="H1320" s="33" t="str">
        <f>_xlfn.XLOOKUP(A:A,'Medical Examination'!A:A,'Medical Examination'!E:E)</f>
        <v>yes</v>
      </c>
      <c r="I1320" s="33" t="str">
        <f>_xlfn.XLOOKUP(A:A,'Medical Examination'!A:A,'Medical Examination'!F:F)</f>
        <v>No</v>
      </c>
      <c r="J1320" s="33">
        <f>_xlfn.XLOOKUP(A:A,'Medical Examination'!A:A,'Medical Examination'!G:G)</f>
        <v>1</v>
      </c>
      <c r="K1320" s="33" t="str">
        <f>_xlfn.XLOOKUP(A:A,'Medical Examination'!A:A,'Medical Examination'!H:H)</f>
        <v>No</v>
      </c>
      <c r="L1320" s="32" t="str">
        <f>_xlfn.XLOOKUP(A:A,'Medical Examination'!A:A,'Medical Examination'!I:I)</f>
        <v>Obesity</v>
      </c>
      <c r="M1320" s="31" t="str">
        <f>_xlfn.XLOOKUP(A:A,'Medical Examination'!A:A,'Medical Examination'!J:J)</f>
        <v>Prediabetic</v>
      </c>
      <c r="N1320" s="34">
        <f>_xlfn.XLOOKUP(Healthcare!A:A,Table4_2[Customer ID],Table4_2[Date of Birth])</f>
        <v>36858</v>
      </c>
      <c r="O1320" s="35">
        <f>_xlfn.XLOOKUP(A:A,Table4_2[Customer ID],Table4_2[Charges])</f>
        <v>8271.4599999999991</v>
      </c>
      <c r="P1320" s="33" t="str">
        <f>_xlfn.XLOOKUP(A:A,Table4_2[Customer ID],Table4_2[Hospital tier])</f>
        <v>tier - 2</v>
      </c>
      <c r="Q1320" s="33" t="str">
        <f>_xlfn.XLOOKUP(A:A,'Hospital details'!A:A,'Hospital details'!F:F)</f>
        <v>tier - 1</v>
      </c>
      <c r="R1320" s="33" t="str">
        <f>_xlfn.XLOOKUP(Healthcare!A:A,'Hospital details'!A:A,'Hospital details'!G:G)</f>
        <v>R1023</v>
      </c>
      <c r="S1320" s="36">
        <f>_xlfn.XLOOKUP(A:A,'Hospital details'!A:A,'Hospital details'!H:H)</f>
        <v>22</v>
      </c>
      <c r="T1320" s="8"/>
    </row>
    <row r="1321" spans="1:20" ht="18" x14ac:dyDescent="0.35">
      <c r="A1321" s="37" t="s">
        <v>1325</v>
      </c>
      <c r="B1321" s="31" t="str" cm="1">
        <f t="array" ref="B1321">_xlfn.XLOOKUP(_xlfn.SINGLE(A:A),'Customer Name'!A:A,Table14_3[[#All],[Title]])</f>
        <v>Ms</v>
      </c>
      <c r="C1321" s="32" t="str" cm="1">
        <f t="array" ref="C1321">_xlfn.XLOOKUP(_xlfn.SINGLE(A:A),'Customer Name'!A:A,Table14_3[[#All],[First Name]])</f>
        <v>Kelsey</v>
      </c>
      <c r="D1321" s="32" t="str" cm="1">
        <f t="array" ref="D1321">_xlfn.XLOOKUP(_xlfn.SINGLE(A:A),'Customer Name'!A:A,Table14_3[[#All],[Last Name]])</f>
        <v>Breathitt</v>
      </c>
      <c r="E1321" s="32">
        <f>_xlfn.XLOOKUP(A:A,'Medical Examination'!A:A,'Medical Examination'!B:B)</f>
        <v>22.8</v>
      </c>
      <c r="F1321" s="32">
        <f>_xlfn.XLOOKUP(A:A,'Medical Examination'!A:A,'Medical Examination'!C:C)</f>
        <v>6.98</v>
      </c>
      <c r="G1321" s="33" t="str">
        <f>_xlfn.XLOOKUP(A:A,'Medical Examination'!A:A,'Medical Examination'!D:D)</f>
        <v>No</v>
      </c>
      <c r="H1321" s="33" t="str">
        <f>_xlfn.XLOOKUP(A:A,'Medical Examination'!A:A,'Medical Examination'!E:E)</f>
        <v>No</v>
      </c>
      <c r="I1321" s="33" t="str">
        <f>_xlfn.XLOOKUP(A:A,'Medical Examination'!A:A,'Medical Examination'!F:F)</f>
        <v>No</v>
      </c>
      <c r="J1321" s="33">
        <f>_xlfn.XLOOKUP(A:A,'Medical Examination'!A:A,'Medical Examination'!G:G)</f>
        <v>0</v>
      </c>
      <c r="K1321" s="33" t="str">
        <f>_xlfn.XLOOKUP(A:A,'Medical Examination'!A:A,'Medical Examination'!H:H)</f>
        <v>No</v>
      </c>
      <c r="L1321" s="32" t="str">
        <f>_xlfn.XLOOKUP(A:A,'Medical Examination'!A:A,'Medical Examination'!I:I)</f>
        <v>Normal Weight</v>
      </c>
      <c r="M1321" s="31" t="str">
        <f>_xlfn.XLOOKUP(A:A,'Medical Examination'!A:A,'Medical Examination'!J:J)</f>
        <v>Diabetic</v>
      </c>
      <c r="N1321" s="34">
        <f>_xlfn.XLOOKUP(Healthcare!A:A,Table4_2[Customer ID],Table4_2[Date of Birth])</f>
        <v>27246</v>
      </c>
      <c r="O1321" s="35">
        <f>_xlfn.XLOOKUP(A:A,Table4_2[Customer ID],Table4_2[Charges])</f>
        <v>8269.0400000000009</v>
      </c>
      <c r="P1321" s="33" t="str">
        <f>_xlfn.XLOOKUP(A:A,Table4_2[Customer ID],Table4_2[Hospital tier])</f>
        <v>tier - 2</v>
      </c>
      <c r="Q1321" s="33" t="str">
        <f>_xlfn.XLOOKUP(A:A,'Hospital details'!A:A,'Hospital details'!F:F)</f>
        <v>tier - 1</v>
      </c>
      <c r="R1321" s="33" t="str">
        <f>_xlfn.XLOOKUP(Healthcare!A:A,'Hospital details'!A:A,'Hospital details'!G:G)</f>
        <v>R1011</v>
      </c>
      <c r="S1321" s="36">
        <f>_xlfn.XLOOKUP(A:A,'Hospital details'!A:A,'Hospital details'!H:H)</f>
        <v>48</v>
      </c>
      <c r="T1321" s="8"/>
    </row>
    <row r="1322" spans="1:20" ht="18" x14ac:dyDescent="0.35">
      <c r="A1322" s="37" t="s">
        <v>1326</v>
      </c>
      <c r="B1322" s="31" t="str" cm="1">
        <f t="array" ref="B1322">_xlfn.XLOOKUP(_xlfn.SINGLE(A:A),'Customer Name'!A:A,Table14_3[[#All],[Title]])</f>
        <v>Mr</v>
      </c>
      <c r="C1322" s="32" t="str" cm="1">
        <f t="array" ref="C1322">_xlfn.XLOOKUP(_xlfn.SINGLE(A:A),'Customer Name'!A:A,Table14_3[[#All],[First Name]])</f>
        <v>Daniel V</v>
      </c>
      <c r="D1322" s="32" t="str" cm="1">
        <f t="array" ref="D1322">_xlfn.XLOOKUP(_xlfn.SINGLE(A:A),'Customer Name'!A:A,Table14_3[[#All],[Last Name]])</f>
        <v>Evora</v>
      </c>
      <c r="E1322" s="32">
        <f>_xlfn.XLOOKUP(A:A,'Medical Examination'!A:A,'Medical Examination'!B:B)</f>
        <v>19.09</v>
      </c>
      <c r="F1322" s="32">
        <f>_xlfn.XLOOKUP(A:A,'Medical Examination'!A:A,'Medical Examination'!C:C)</f>
        <v>4</v>
      </c>
      <c r="G1322" s="33" t="str">
        <f>_xlfn.XLOOKUP(A:A,'Medical Examination'!A:A,'Medical Examination'!D:D)</f>
        <v>yes</v>
      </c>
      <c r="H1322" s="33" t="str">
        <f>_xlfn.XLOOKUP(A:A,'Medical Examination'!A:A,'Medical Examination'!E:E)</f>
        <v>No</v>
      </c>
      <c r="I1322" s="33" t="str">
        <f>_xlfn.XLOOKUP(A:A,'Medical Examination'!A:A,'Medical Examination'!F:F)</f>
        <v>No</v>
      </c>
      <c r="J1322" s="33">
        <f>_xlfn.XLOOKUP(A:A,'Medical Examination'!A:A,'Medical Examination'!G:G)</f>
        <v>1</v>
      </c>
      <c r="K1322" s="33" t="str">
        <f>_xlfn.XLOOKUP(A:A,'Medical Examination'!A:A,'Medical Examination'!H:H)</f>
        <v>No</v>
      </c>
      <c r="L1322" s="32" t="str">
        <f>_xlfn.XLOOKUP(A:A,'Medical Examination'!A:A,'Medical Examination'!I:I)</f>
        <v>Normal Weight</v>
      </c>
      <c r="M1322" s="31" t="str">
        <f>_xlfn.XLOOKUP(A:A,'Medical Examination'!A:A,'Medical Examination'!J:J)</f>
        <v>Normal</v>
      </c>
      <c r="N1322" s="34">
        <f>_xlfn.XLOOKUP(Healthcare!A:A,Table4_2[Customer ID],Table4_2[Date of Birth])</f>
        <v>23625</v>
      </c>
      <c r="O1322" s="35">
        <f>_xlfn.XLOOKUP(A:A,Table4_2[Customer ID],Table4_2[Charges])</f>
        <v>8268</v>
      </c>
      <c r="P1322" s="33" t="str">
        <f>_xlfn.XLOOKUP(A:A,Table4_2[Customer ID],Table4_2[Hospital tier])</f>
        <v>tier - 3</v>
      </c>
      <c r="Q1322" s="33" t="str">
        <f>_xlfn.XLOOKUP(A:A,'Hospital details'!A:A,'Hospital details'!F:F)</f>
        <v>tier - 3</v>
      </c>
      <c r="R1322" s="33" t="str">
        <f>_xlfn.XLOOKUP(Healthcare!A:A,'Hospital details'!A:A,'Hospital details'!G:G)</f>
        <v>R1013</v>
      </c>
      <c r="S1322" s="36">
        <f>_xlfn.XLOOKUP(A:A,'Hospital details'!A:A,'Hospital details'!H:H)</f>
        <v>58</v>
      </c>
      <c r="T1322" s="8"/>
    </row>
    <row r="1323" spans="1:20" ht="18" x14ac:dyDescent="0.35">
      <c r="A1323" s="37" t="s">
        <v>1327</v>
      </c>
      <c r="B1323" s="31" t="str" cm="1">
        <f t="array" ref="B1323">_xlfn.XLOOKUP(_xlfn.SINGLE(A:A),'Customer Name'!A:A,Table14_3[[#All],[Title]])</f>
        <v>Mr</v>
      </c>
      <c r="C1323" s="32" t="str" cm="1">
        <f t="array" ref="C1323">_xlfn.XLOOKUP(_xlfn.SINGLE(A:A),'Customer Name'!A:A,Table14_3[[#All],[First Name]])</f>
        <v>Saeger</v>
      </c>
      <c r="D1323" s="32" t="str" cm="1">
        <f t="array" ref="D1323">_xlfn.XLOOKUP(_xlfn.SINGLE(A:A),'Customer Name'!A:A,Table14_3[[#All],[Last Name]])</f>
        <v>Fischer</v>
      </c>
      <c r="E1323" s="32">
        <f>_xlfn.XLOOKUP(A:A,'Medical Examination'!A:A,'Medical Examination'!B:B)</f>
        <v>23.37</v>
      </c>
      <c r="F1323" s="32">
        <f>_xlfn.XLOOKUP(A:A,'Medical Examination'!A:A,'Medical Examination'!C:C)</f>
        <v>4.2300000000000004</v>
      </c>
      <c r="G1323" s="33" t="str">
        <f>_xlfn.XLOOKUP(A:A,'Medical Examination'!A:A,'Medical Examination'!D:D)</f>
        <v>No</v>
      </c>
      <c r="H1323" s="33" t="str">
        <f>_xlfn.XLOOKUP(A:A,'Medical Examination'!A:A,'Medical Examination'!E:E)</f>
        <v>No</v>
      </c>
      <c r="I1323" s="33" t="str">
        <f>_xlfn.XLOOKUP(A:A,'Medical Examination'!A:A,'Medical Examination'!F:F)</f>
        <v>No</v>
      </c>
      <c r="J1323" s="33">
        <f>_xlfn.XLOOKUP(A:A,'Medical Examination'!A:A,'Medical Examination'!G:G)</f>
        <v>0</v>
      </c>
      <c r="K1323" s="33" t="str">
        <f>_xlfn.XLOOKUP(A:A,'Medical Examination'!A:A,'Medical Examination'!H:H)</f>
        <v>No</v>
      </c>
      <c r="L1323" s="32" t="str">
        <f>_xlfn.XLOOKUP(A:A,'Medical Examination'!A:A,'Medical Examination'!I:I)</f>
        <v>Normal Weight</v>
      </c>
      <c r="M1323" s="31" t="str">
        <f>_xlfn.XLOOKUP(A:A,'Medical Examination'!A:A,'Medical Examination'!J:J)</f>
        <v>Normal</v>
      </c>
      <c r="N1323" s="34">
        <f>_xlfn.XLOOKUP(Healthcare!A:A,Table4_2[Customer ID],Table4_2[Date of Birth])</f>
        <v>30221</v>
      </c>
      <c r="O1323" s="35">
        <f>_xlfn.XLOOKUP(A:A,Table4_2[Customer ID],Table4_2[Charges])</f>
        <v>8252.2800000000007</v>
      </c>
      <c r="P1323" s="33" t="str">
        <f>_xlfn.XLOOKUP(A:A,Table4_2[Customer ID],Table4_2[Hospital tier])</f>
        <v>tier - 2</v>
      </c>
      <c r="Q1323" s="33" t="str">
        <f>_xlfn.XLOOKUP(A:A,'Hospital details'!A:A,'Hospital details'!F:F)</f>
        <v>tier - 2</v>
      </c>
      <c r="R1323" s="33" t="str">
        <f>_xlfn.XLOOKUP(Healthcare!A:A,'Hospital details'!A:A,'Hospital details'!G:G)</f>
        <v>R1024</v>
      </c>
      <c r="S1323" s="36">
        <f>_xlfn.XLOOKUP(A:A,'Hospital details'!A:A,'Hospital details'!H:H)</f>
        <v>40</v>
      </c>
      <c r="T1323" s="8"/>
    </row>
    <row r="1324" spans="1:20" ht="18" x14ac:dyDescent="0.35">
      <c r="A1324" s="37" t="s">
        <v>1328</v>
      </c>
      <c r="B1324" s="31" t="str" cm="1">
        <f t="array" ref="B1324">_xlfn.XLOOKUP(_xlfn.SINGLE(A:A),'Customer Name'!A:A,Table14_3[[#All],[Title]])</f>
        <v>Ms</v>
      </c>
      <c r="C1324" s="32" t="str" cm="1">
        <f t="array" ref="C1324">_xlfn.XLOOKUP(_xlfn.SINGLE(A:A),'Customer Name'!A:A,Table14_3[[#All],[First Name]])</f>
        <v>Buzunesh</v>
      </c>
      <c r="D1324" s="32" t="str" cm="1">
        <f t="array" ref="D1324">_xlfn.XLOOKUP(_xlfn.SINGLE(A:A),'Customer Name'!A:A,Table14_3[[#All],[Last Name]])</f>
        <v>Deba</v>
      </c>
      <c r="E1324" s="32">
        <f>_xlfn.XLOOKUP(A:A,'Medical Examination'!A:A,'Medical Examination'!B:B)</f>
        <v>33.44</v>
      </c>
      <c r="F1324" s="32">
        <f>_xlfn.XLOOKUP(A:A,'Medical Examination'!A:A,'Medical Examination'!C:C)</f>
        <v>4.72</v>
      </c>
      <c r="G1324" s="33" t="str">
        <f>_xlfn.XLOOKUP(A:A,'Medical Examination'!A:A,'Medical Examination'!D:D)</f>
        <v>yes</v>
      </c>
      <c r="H1324" s="33" t="str">
        <f>_xlfn.XLOOKUP(A:A,'Medical Examination'!A:A,'Medical Examination'!E:E)</f>
        <v>No</v>
      </c>
      <c r="I1324" s="33" t="str">
        <f>_xlfn.XLOOKUP(A:A,'Medical Examination'!A:A,'Medical Examination'!F:F)</f>
        <v>No</v>
      </c>
      <c r="J1324" s="33">
        <f>_xlfn.XLOOKUP(A:A,'Medical Examination'!A:A,'Medical Examination'!G:G)</f>
        <v>0</v>
      </c>
      <c r="K1324" s="33" t="str">
        <f>_xlfn.XLOOKUP(A:A,'Medical Examination'!A:A,'Medical Examination'!H:H)</f>
        <v>No</v>
      </c>
      <c r="L1324" s="32" t="str">
        <f>_xlfn.XLOOKUP(A:A,'Medical Examination'!A:A,'Medical Examination'!I:I)</f>
        <v>Obesity</v>
      </c>
      <c r="M1324" s="31" t="str">
        <f>_xlfn.XLOOKUP(A:A,'Medical Examination'!A:A,'Medical Examination'!J:J)</f>
        <v>Normal</v>
      </c>
      <c r="N1324" s="34">
        <f>_xlfn.XLOOKUP(Healthcare!A:A,Table4_2[Customer ID],Table4_2[Date of Birth])</f>
        <v>28005</v>
      </c>
      <c r="O1324" s="35">
        <f>_xlfn.XLOOKUP(A:A,Table4_2[Customer ID],Table4_2[Charges])</f>
        <v>8240.59</v>
      </c>
      <c r="P1324" s="33" t="str">
        <f>_xlfn.XLOOKUP(A:A,Table4_2[Customer ID],Table4_2[Hospital tier])</f>
        <v>tier - 2</v>
      </c>
      <c r="Q1324" s="33" t="str">
        <f>_xlfn.XLOOKUP(A:A,'Hospital details'!A:A,'Hospital details'!F:F)</f>
        <v>tier - 2</v>
      </c>
      <c r="R1324" s="33" t="str">
        <f>_xlfn.XLOOKUP(Healthcare!A:A,'Hospital details'!A:A,'Hospital details'!G:G)</f>
        <v>R1013</v>
      </c>
      <c r="S1324" s="36">
        <f>_xlfn.XLOOKUP(A:A,'Hospital details'!A:A,'Hospital details'!H:H)</f>
        <v>46</v>
      </c>
      <c r="T1324" s="8"/>
    </row>
    <row r="1325" spans="1:20" ht="18" x14ac:dyDescent="0.35">
      <c r="A1325" s="37" t="s">
        <v>1329</v>
      </c>
      <c r="B1325" s="31" t="str" cm="1">
        <f t="array" ref="B1325">_xlfn.XLOOKUP(_xlfn.SINGLE(A:A),'Customer Name'!A:A,Table14_3[[#All],[Title]])</f>
        <v>Ms</v>
      </c>
      <c r="C1325" s="32" t="str" cm="1">
        <f t="array" ref="C1325">_xlfn.XLOOKUP(_xlfn.SINGLE(A:A),'Customer Name'!A:A,Table14_3[[#All],[First Name]])</f>
        <v>Mirte</v>
      </c>
      <c r="D1325" s="32" t="str" cm="1">
        <f t="array" ref="D1325">_xlfn.XLOOKUP(_xlfn.SINGLE(A:A),'Customer Name'!A:A,Table14_3[[#All],[Last Name]])</f>
        <v>Leloup</v>
      </c>
      <c r="E1325" s="32">
        <f>_xlfn.XLOOKUP(A:A,'Medical Examination'!A:A,'Medical Examination'!B:B)</f>
        <v>28.05</v>
      </c>
      <c r="F1325" s="32">
        <f>_xlfn.XLOOKUP(A:A,'Medical Examination'!A:A,'Medical Examination'!C:C)</f>
        <v>5.63</v>
      </c>
      <c r="G1325" s="33" t="str">
        <f>_xlfn.XLOOKUP(A:A,'Medical Examination'!A:A,'Medical Examination'!D:D)</f>
        <v>yes</v>
      </c>
      <c r="H1325" s="33" t="str">
        <f>_xlfn.XLOOKUP(A:A,'Medical Examination'!A:A,'Medical Examination'!E:E)</f>
        <v>No</v>
      </c>
      <c r="I1325" s="33" t="str">
        <f>_xlfn.XLOOKUP(A:A,'Medical Examination'!A:A,'Medical Examination'!F:F)</f>
        <v>No</v>
      </c>
      <c r="J1325" s="33">
        <f>_xlfn.XLOOKUP(A:A,'Medical Examination'!A:A,'Medical Examination'!G:G)</f>
        <v>0</v>
      </c>
      <c r="K1325" s="33" t="str">
        <f>_xlfn.XLOOKUP(A:A,'Medical Examination'!A:A,'Medical Examination'!H:H)</f>
        <v>No</v>
      </c>
      <c r="L1325" s="32" t="str">
        <f>_xlfn.XLOOKUP(A:A,'Medical Examination'!A:A,'Medical Examination'!I:I)</f>
        <v>Overweight</v>
      </c>
      <c r="M1325" s="31" t="str">
        <f>_xlfn.XLOOKUP(A:A,'Medical Examination'!A:A,'Medical Examination'!J:J)</f>
        <v>Normal</v>
      </c>
      <c r="N1325" s="34">
        <f>_xlfn.XLOOKUP(Healthcare!A:A,Table4_2[Customer ID],Table4_2[Date of Birth])</f>
        <v>27941</v>
      </c>
      <c r="O1325" s="35">
        <f>_xlfn.XLOOKUP(A:A,Table4_2[Customer ID],Table4_2[Charges])</f>
        <v>8233.1</v>
      </c>
      <c r="P1325" s="33" t="str">
        <f>_xlfn.XLOOKUP(A:A,Table4_2[Customer ID],Table4_2[Hospital tier])</f>
        <v>tier - 2</v>
      </c>
      <c r="Q1325" s="33" t="str">
        <f>_xlfn.XLOOKUP(A:A,'Hospital details'!A:A,'Hospital details'!F:F)</f>
        <v>tier - 2</v>
      </c>
      <c r="R1325" s="33" t="str">
        <f>_xlfn.XLOOKUP(Healthcare!A:A,'Hospital details'!A:A,'Hospital details'!G:G)</f>
        <v>R1013</v>
      </c>
      <c r="S1325" s="36">
        <f>_xlfn.XLOOKUP(A:A,'Hospital details'!A:A,'Hospital details'!H:H)</f>
        <v>46</v>
      </c>
      <c r="T1325" s="8"/>
    </row>
    <row r="1326" spans="1:20" ht="18" x14ac:dyDescent="0.35">
      <c r="A1326" s="37" t="s">
        <v>1330</v>
      </c>
      <c r="B1326" s="31" t="str" cm="1">
        <f t="array" ref="B1326">_xlfn.XLOOKUP(_xlfn.SINGLE(A:A),'Customer Name'!A:A,Table14_3[[#All],[Title]])</f>
        <v>Mr</v>
      </c>
      <c r="C1326" s="32" t="str" cm="1">
        <f t="array" ref="C1326">_xlfn.XLOOKUP(_xlfn.SINGLE(A:A),'Customer Name'!A:A,Table14_3[[#All],[First Name]])</f>
        <v>Megan</v>
      </c>
      <c r="D1326" s="32" t="str" cm="1">
        <f t="array" ref="D1326">_xlfn.XLOOKUP(_xlfn.SINGLE(A:A),'Customer Name'!A:A,Table14_3[[#All],[Last Name]])</f>
        <v>Labare</v>
      </c>
      <c r="E1326" s="32">
        <f>_xlfn.XLOOKUP(A:A,'Medical Examination'!A:A,'Medical Examination'!B:B)</f>
        <v>27.72</v>
      </c>
      <c r="F1326" s="32">
        <f>_xlfn.XLOOKUP(A:A,'Medical Examination'!A:A,'Medical Examination'!C:C)</f>
        <v>5.83</v>
      </c>
      <c r="G1326" s="33" t="str">
        <f>_xlfn.XLOOKUP(A:A,'Medical Examination'!A:A,'Medical Examination'!D:D)</f>
        <v>yes</v>
      </c>
      <c r="H1326" s="33" t="str">
        <f>_xlfn.XLOOKUP(A:A,'Medical Examination'!A:A,'Medical Examination'!E:E)</f>
        <v>No</v>
      </c>
      <c r="I1326" s="33" t="str">
        <f>_xlfn.XLOOKUP(A:A,'Medical Examination'!A:A,'Medical Examination'!F:F)</f>
        <v>No</v>
      </c>
      <c r="J1326" s="33">
        <f>_xlfn.XLOOKUP(A:A,'Medical Examination'!A:A,'Medical Examination'!G:G)</f>
        <v>0</v>
      </c>
      <c r="K1326" s="33" t="str">
        <f>_xlfn.XLOOKUP(A:A,'Medical Examination'!A:A,'Medical Examination'!H:H)</f>
        <v>No</v>
      </c>
      <c r="L1326" s="32" t="str">
        <f>_xlfn.XLOOKUP(A:A,'Medical Examination'!A:A,'Medical Examination'!I:I)</f>
        <v>Overweight</v>
      </c>
      <c r="M1326" s="31" t="str">
        <f>_xlfn.XLOOKUP(A:A,'Medical Examination'!A:A,'Medical Examination'!J:J)</f>
        <v>Prediabetic</v>
      </c>
      <c r="N1326" s="34">
        <f>_xlfn.XLOOKUP(Healthcare!A:A,Table4_2[Customer ID],Table4_2[Date of Birth])</f>
        <v>28006</v>
      </c>
      <c r="O1326" s="35">
        <f>_xlfn.XLOOKUP(A:A,Table4_2[Customer ID],Table4_2[Charges])</f>
        <v>8232.64</v>
      </c>
      <c r="P1326" s="33" t="str">
        <f>_xlfn.XLOOKUP(A:A,Table4_2[Customer ID],Table4_2[Hospital tier])</f>
        <v>tier - 2</v>
      </c>
      <c r="Q1326" s="33" t="str">
        <f>_xlfn.XLOOKUP(A:A,'Hospital details'!A:A,'Hospital details'!F:F)</f>
        <v>tier - 3</v>
      </c>
      <c r="R1326" s="33" t="str">
        <f>_xlfn.XLOOKUP(Healthcare!A:A,'Hospital details'!A:A,'Hospital details'!G:G)</f>
        <v>R1013</v>
      </c>
      <c r="S1326" s="36">
        <f>_xlfn.XLOOKUP(A:A,'Hospital details'!A:A,'Hospital details'!H:H)</f>
        <v>46</v>
      </c>
      <c r="T1326" s="8"/>
    </row>
    <row r="1327" spans="1:20" ht="18" x14ac:dyDescent="0.35">
      <c r="A1327" s="37" t="s">
        <v>1331</v>
      </c>
      <c r="B1327" s="31" t="str" cm="1">
        <f t="array" ref="B1327">_xlfn.XLOOKUP(_xlfn.SINGLE(A:A),'Customer Name'!A:A,Table14_3[[#All],[Title]])</f>
        <v>Mr</v>
      </c>
      <c r="C1327" s="32" t="str" cm="1">
        <f t="array" ref="C1327">_xlfn.XLOOKUP(_xlfn.SINGLE(A:A),'Customer Name'!A:A,Table14_3[[#All],[First Name]])</f>
        <v>Kerry A</v>
      </c>
      <c r="D1327" s="32" t="str" cm="1">
        <f t="array" ref="D1327">_xlfn.XLOOKUP(_xlfn.SINGLE(A:A),'Customer Name'!A:A,Table14_3[[#All],[Last Name]])</f>
        <v>Arouca</v>
      </c>
      <c r="E1327" s="32">
        <f>_xlfn.XLOOKUP(A:A,'Medical Examination'!A:A,'Medical Examination'!B:B)</f>
        <v>29.81</v>
      </c>
      <c r="F1327" s="32">
        <f>_xlfn.XLOOKUP(A:A,'Medical Examination'!A:A,'Medical Examination'!C:C)</f>
        <v>9.23</v>
      </c>
      <c r="G1327" s="33" t="str">
        <f>_xlfn.XLOOKUP(A:A,'Medical Examination'!A:A,'Medical Examination'!D:D)</f>
        <v>No</v>
      </c>
      <c r="H1327" s="33" t="str">
        <f>_xlfn.XLOOKUP(A:A,'Medical Examination'!A:A,'Medical Examination'!E:E)</f>
        <v>No</v>
      </c>
      <c r="I1327" s="33" t="str">
        <f>_xlfn.XLOOKUP(A:A,'Medical Examination'!A:A,'Medical Examination'!F:F)</f>
        <v>No</v>
      </c>
      <c r="J1327" s="33">
        <f>_xlfn.XLOOKUP(A:A,'Medical Examination'!A:A,'Medical Examination'!G:G)</f>
        <v>0</v>
      </c>
      <c r="K1327" s="33" t="str">
        <f>_xlfn.XLOOKUP(A:A,'Medical Examination'!A:A,'Medical Examination'!H:H)</f>
        <v>No</v>
      </c>
      <c r="L1327" s="32" t="str">
        <f>_xlfn.XLOOKUP(A:A,'Medical Examination'!A:A,'Medical Examination'!I:I)</f>
        <v>Overweight</v>
      </c>
      <c r="M1327" s="31" t="str">
        <f>_xlfn.XLOOKUP(A:A,'Medical Examination'!A:A,'Medical Examination'!J:J)</f>
        <v>Diabetic</v>
      </c>
      <c r="N1327" s="34">
        <f>_xlfn.XLOOKUP(Healthcare!A:A,Table4_2[Customer ID],Table4_2[Date of Birth])</f>
        <v>28671</v>
      </c>
      <c r="O1327" s="35">
        <f>_xlfn.XLOOKUP(A:A,Table4_2[Customer ID],Table4_2[Charges])</f>
        <v>8219.2000000000007</v>
      </c>
      <c r="P1327" s="33" t="str">
        <f>_xlfn.XLOOKUP(A:A,Table4_2[Customer ID],Table4_2[Hospital tier])</f>
        <v>tier - 2</v>
      </c>
      <c r="Q1327" s="33" t="str">
        <f>_xlfn.XLOOKUP(A:A,'Hospital details'!A:A,'Hospital details'!F:F)</f>
        <v>tier - 2</v>
      </c>
      <c r="R1327" s="33" t="str">
        <f>_xlfn.XLOOKUP(Healthcare!A:A,'Hospital details'!A:A,'Hospital details'!G:G)</f>
        <v>R1013</v>
      </c>
      <c r="S1327" s="36">
        <f>_xlfn.XLOOKUP(A:A,'Hospital details'!A:A,'Hospital details'!H:H)</f>
        <v>44</v>
      </c>
      <c r="T1327" s="8"/>
    </row>
    <row r="1328" spans="1:20" ht="18" x14ac:dyDescent="0.35">
      <c r="A1328" s="37" t="s">
        <v>1332</v>
      </c>
      <c r="B1328" s="31" t="str" cm="1">
        <f t="array" ref="B1328">_xlfn.XLOOKUP(_xlfn.SINGLE(A:A),'Customer Name'!A:A,Table14_3[[#All],[Title]])</f>
        <v>Ms</v>
      </c>
      <c r="C1328" s="32" t="str" cm="1">
        <f t="array" ref="C1328">_xlfn.XLOOKUP(_xlfn.SINGLE(A:A),'Customer Name'!A:A,Table14_3[[#All],[First Name]])</f>
        <v>Kristin</v>
      </c>
      <c r="D1328" s="32" t="str" cm="1">
        <f t="array" ref="D1328">_xlfn.XLOOKUP(_xlfn.SINGLE(A:A),'Customer Name'!A:A,Table14_3[[#All],[Last Name]])</f>
        <v>Reese</v>
      </c>
      <c r="E1328" s="32">
        <f>_xlfn.XLOOKUP(A:A,'Medical Examination'!A:A,'Medical Examination'!B:B)</f>
        <v>23.98</v>
      </c>
      <c r="F1328" s="32">
        <f>_xlfn.XLOOKUP(A:A,'Medical Examination'!A:A,'Medical Examination'!C:C)</f>
        <v>9.89</v>
      </c>
      <c r="G1328" s="33" t="str">
        <f>_xlfn.XLOOKUP(A:A,'Medical Examination'!A:A,'Medical Examination'!D:D)</f>
        <v>No</v>
      </c>
      <c r="H1328" s="33" t="str">
        <f>_xlfn.XLOOKUP(A:A,'Medical Examination'!A:A,'Medical Examination'!E:E)</f>
        <v>No</v>
      </c>
      <c r="I1328" s="33" t="str">
        <f>_xlfn.XLOOKUP(A:A,'Medical Examination'!A:A,'Medical Examination'!F:F)</f>
        <v>No</v>
      </c>
      <c r="J1328" s="33">
        <f>_xlfn.XLOOKUP(A:A,'Medical Examination'!A:A,'Medical Examination'!G:G)</f>
        <v>0</v>
      </c>
      <c r="K1328" s="33" t="str">
        <f>_xlfn.XLOOKUP(A:A,'Medical Examination'!A:A,'Medical Examination'!H:H)</f>
        <v>No</v>
      </c>
      <c r="L1328" s="32" t="str">
        <f>_xlfn.XLOOKUP(A:A,'Medical Examination'!A:A,'Medical Examination'!I:I)</f>
        <v>Normal Weight</v>
      </c>
      <c r="M1328" s="31" t="str">
        <f>_xlfn.XLOOKUP(A:A,'Medical Examination'!A:A,'Medical Examination'!J:J)</f>
        <v>Diabetic</v>
      </c>
      <c r="N1328" s="34">
        <f>_xlfn.XLOOKUP(Healthcare!A:A,Table4_2[Customer ID],Table4_2[Date of Birth])</f>
        <v>28787</v>
      </c>
      <c r="O1328" s="35">
        <f>_xlfn.XLOOKUP(A:A,Table4_2[Customer ID],Table4_2[Charges])</f>
        <v>8211.1</v>
      </c>
      <c r="P1328" s="33" t="str">
        <f>_xlfn.XLOOKUP(A:A,Table4_2[Customer ID],Table4_2[Hospital tier])</f>
        <v>tier - 2</v>
      </c>
      <c r="Q1328" s="33" t="str">
        <f>_xlfn.XLOOKUP(A:A,'Hospital details'!A:A,'Hospital details'!F:F)</f>
        <v>tier - 3</v>
      </c>
      <c r="R1328" s="33" t="str">
        <f>_xlfn.XLOOKUP(Healthcare!A:A,'Hospital details'!A:A,'Hospital details'!G:G)</f>
        <v>R1013</v>
      </c>
      <c r="S1328" s="36">
        <f>_xlfn.XLOOKUP(A:A,'Hospital details'!A:A,'Hospital details'!H:H)</f>
        <v>44</v>
      </c>
      <c r="T1328" s="8"/>
    </row>
    <row r="1329" spans="1:20" ht="18" x14ac:dyDescent="0.35">
      <c r="A1329" s="37" t="s">
        <v>1333</v>
      </c>
      <c r="B1329" s="31" t="str" cm="1">
        <f t="array" ref="B1329">_xlfn.XLOOKUP(_xlfn.SINGLE(A:A),'Customer Name'!A:A,Table14_3[[#All],[Title]])</f>
        <v>Mr</v>
      </c>
      <c r="C1329" s="32" t="str" cm="1">
        <f t="array" ref="C1329">_xlfn.XLOOKUP(_xlfn.SINGLE(A:A),'Customer Name'!A:A,Table14_3[[#All],[First Name]])</f>
        <v>Christopher R</v>
      </c>
      <c r="D1329" s="32" t="str" cm="1">
        <f t="array" ref="D1329">_xlfn.XLOOKUP(_xlfn.SINGLE(A:A),'Customer Name'!A:A,Table14_3[[#All],[Last Name]])</f>
        <v>Mccloskey</v>
      </c>
      <c r="E1329" s="32">
        <f>_xlfn.XLOOKUP(A:A,'Medical Examination'!A:A,'Medical Examination'!B:B)</f>
        <v>17.34</v>
      </c>
      <c r="F1329" s="32">
        <f>_xlfn.XLOOKUP(A:A,'Medical Examination'!A:A,'Medical Examination'!C:C)</f>
        <v>12</v>
      </c>
      <c r="G1329" s="33" t="str">
        <f>_xlfn.XLOOKUP(A:A,'Medical Examination'!A:A,'Medical Examination'!D:D)</f>
        <v>No</v>
      </c>
      <c r="H1329" s="33" t="str">
        <f>_xlfn.XLOOKUP(A:A,'Medical Examination'!A:A,'Medical Examination'!E:E)</f>
        <v>No</v>
      </c>
      <c r="I1329" s="33" t="str">
        <f>_xlfn.XLOOKUP(A:A,'Medical Examination'!A:A,'Medical Examination'!F:F)</f>
        <v>No</v>
      </c>
      <c r="J1329" s="33">
        <f>_xlfn.XLOOKUP(A:A,'Medical Examination'!A:A,'Medical Examination'!G:G)</f>
        <v>0</v>
      </c>
      <c r="K1329" s="33" t="str">
        <f>_xlfn.XLOOKUP(A:A,'Medical Examination'!A:A,'Medical Examination'!H:H)</f>
        <v>No</v>
      </c>
      <c r="L1329" s="32" t="str">
        <f>_xlfn.XLOOKUP(A:A,'Medical Examination'!A:A,'Medical Examination'!I:I)</f>
        <v>Under  Weight</v>
      </c>
      <c r="M1329" s="31" t="str">
        <f>_xlfn.XLOOKUP(A:A,'Medical Examination'!A:A,'Medical Examination'!J:J)</f>
        <v>Diabetic</v>
      </c>
      <c r="N1329" s="34">
        <f>_xlfn.XLOOKUP(Healthcare!A:A,Table4_2[Customer ID],Table4_2[Date of Birth])</f>
        <v>22973</v>
      </c>
      <c r="O1329" s="35">
        <f>_xlfn.XLOOKUP(A:A,Table4_2[Customer ID],Table4_2[Charges])</f>
        <v>8188.12</v>
      </c>
      <c r="P1329" s="33" t="str">
        <f>_xlfn.XLOOKUP(A:A,Table4_2[Customer ID],Table4_2[Hospital tier])</f>
        <v>tier - 3</v>
      </c>
      <c r="Q1329" s="33" t="str">
        <f>_xlfn.XLOOKUP(A:A,'Hospital details'!A:A,'Hospital details'!F:F)</f>
        <v>tier - 3</v>
      </c>
      <c r="R1329" s="33" t="str">
        <f>_xlfn.XLOOKUP(Healthcare!A:A,'Hospital details'!A:A,'Hospital details'!G:G)</f>
        <v>R1013</v>
      </c>
      <c r="S1329" s="36">
        <f>_xlfn.XLOOKUP(A:A,'Hospital details'!A:A,'Hospital details'!H:H)</f>
        <v>60</v>
      </c>
      <c r="T1329" s="8"/>
    </row>
    <row r="1330" spans="1:20" ht="18" x14ac:dyDescent="0.35">
      <c r="A1330" s="37" t="s">
        <v>1334</v>
      </c>
      <c r="B1330" s="31" t="str" cm="1">
        <f t="array" ref="B1330">_xlfn.XLOOKUP(_xlfn.SINGLE(A:A),'Customer Name'!A:A,Table14_3[[#All],[Title]])</f>
        <v>Mr</v>
      </c>
      <c r="C1330" s="32" t="str" cm="1">
        <f t="array" ref="C1330">_xlfn.XLOOKUP(_xlfn.SINGLE(A:A),'Customer Name'!A:A,Table14_3[[#All],[First Name]])</f>
        <v>Elizabeth A</v>
      </c>
      <c r="D1330" s="32" t="str" cm="1">
        <f t="array" ref="D1330">_xlfn.XLOOKUP(_xlfn.SINGLE(A:A),'Customer Name'!A:A,Table14_3[[#All],[Last Name]])</f>
        <v>Tedsen</v>
      </c>
      <c r="E1330" s="32">
        <f>_xlfn.XLOOKUP(A:A,'Medical Examination'!A:A,'Medical Examination'!B:B)</f>
        <v>40.39</v>
      </c>
      <c r="F1330" s="32">
        <f>_xlfn.XLOOKUP(A:A,'Medical Examination'!A:A,'Medical Examination'!C:C)</f>
        <v>4.24</v>
      </c>
      <c r="G1330" s="33" t="str">
        <f>_xlfn.XLOOKUP(A:A,'Medical Examination'!A:A,'Medical Examination'!D:D)</f>
        <v>yes</v>
      </c>
      <c r="H1330" s="33" t="str">
        <f>_xlfn.XLOOKUP(A:A,'Medical Examination'!A:A,'Medical Examination'!E:E)</f>
        <v>No</v>
      </c>
      <c r="I1330" s="33" t="str">
        <f>_xlfn.XLOOKUP(A:A,'Medical Examination'!A:A,'Medical Examination'!F:F)</f>
        <v>Yes</v>
      </c>
      <c r="J1330" s="33">
        <f>_xlfn.XLOOKUP(A:A,'Medical Examination'!A:A,'Medical Examination'!G:G)</f>
        <v>1</v>
      </c>
      <c r="K1330" s="33" t="str">
        <f>_xlfn.XLOOKUP(A:A,'Medical Examination'!A:A,'Medical Examination'!H:H)</f>
        <v>No</v>
      </c>
      <c r="L1330" s="32" t="str">
        <f>_xlfn.XLOOKUP(A:A,'Medical Examination'!A:A,'Medical Examination'!I:I)</f>
        <v>Obesity</v>
      </c>
      <c r="M1330" s="31" t="str">
        <f>_xlfn.XLOOKUP(A:A,'Medical Examination'!A:A,'Medical Examination'!J:J)</f>
        <v>Normal</v>
      </c>
      <c r="N1330" s="34">
        <f>_xlfn.XLOOKUP(Healthcare!A:A,Table4_2[Customer ID],Table4_2[Date of Birth])</f>
        <v>35724</v>
      </c>
      <c r="O1330" s="35">
        <f>_xlfn.XLOOKUP(A:A,Table4_2[Customer ID],Table4_2[Charges])</f>
        <v>8182.89</v>
      </c>
      <c r="P1330" s="33" t="str">
        <f>_xlfn.XLOOKUP(A:A,Table4_2[Customer ID],Table4_2[Hospital tier])</f>
        <v>tier - 2</v>
      </c>
      <c r="Q1330" s="33" t="str">
        <f>_xlfn.XLOOKUP(A:A,'Hospital details'!A:A,'Hospital details'!F:F)</f>
        <v>tier - 1</v>
      </c>
      <c r="R1330" s="33" t="str">
        <f>_xlfn.XLOOKUP(Healthcare!A:A,'Hospital details'!A:A,'Hospital details'!G:G)</f>
        <v>R1026</v>
      </c>
      <c r="S1330" s="36">
        <f>_xlfn.XLOOKUP(A:A,'Hospital details'!A:A,'Hospital details'!H:H)</f>
        <v>25</v>
      </c>
      <c r="T1330" s="8"/>
    </row>
    <row r="1331" spans="1:20" ht="18" x14ac:dyDescent="0.35">
      <c r="A1331" s="37" t="s">
        <v>1335</v>
      </c>
      <c r="B1331" s="31" t="str" cm="1">
        <f t="array" ref="B1331">_xlfn.XLOOKUP(_xlfn.SINGLE(A:A),'Customer Name'!A:A,Table14_3[[#All],[Title]])</f>
        <v>Ms</v>
      </c>
      <c r="C1331" s="32" t="str" cm="1">
        <f t="array" ref="C1331">_xlfn.XLOOKUP(_xlfn.SINGLE(A:A),'Customer Name'!A:A,Table14_3[[#All],[First Name]])</f>
        <v>Andrew</v>
      </c>
      <c r="D1331" s="32" t="str" cm="1">
        <f t="array" ref="D1331">_xlfn.XLOOKUP(_xlfn.SINGLE(A:A),'Customer Name'!A:A,Table14_3[[#All],[Last Name]])</f>
        <v>Koehlinger</v>
      </c>
      <c r="E1331" s="32">
        <f>_xlfn.XLOOKUP(A:A,'Medical Examination'!A:A,'Medical Examination'!B:B)</f>
        <v>25.96</v>
      </c>
      <c r="F1331" s="32">
        <f>_xlfn.XLOOKUP(A:A,'Medical Examination'!A:A,'Medical Examination'!C:C)</f>
        <v>4.68</v>
      </c>
      <c r="G1331" s="33" t="str">
        <f>_xlfn.XLOOKUP(A:A,'Medical Examination'!A:A,'Medical Examination'!D:D)</f>
        <v>yes</v>
      </c>
      <c r="H1331" s="33" t="str">
        <f>_xlfn.XLOOKUP(A:A,'Medical Examination'!A:A,'Medical Examination'!E:E)</f>
        <v>No</v>
      </c>
      <c r="I1331" s="33" t="str">
        <f>_xlfn.XLOOKUP(A:A,'Medical Examination'!A:A,'Medical Examination'!F:F)</f>
        <v>Yes</v>
      </c>
      <c r="J1331" s="33">
        <f>_xlfn.XLOOKUP(A:A,'Medical Examination'!A:A,'Medical Examination'!G:G)</f>
        <v>1</v>
      </c>
      <c r="K1331" s="33" t="str">
        <f>_xlfn.XLOOKUP(A:A,'Medical Examination'!A:A,'Medical Examination'!H:H)</f>
        <v>No</v>
      </c>
      <c r="L1331" s="32" t="str">
        <f>_xlfn.XLOOKUP(A:A,'Medical Examination'!A:A,'Medical Examination'!I:I)</f>
        <v>Overweight</v>
      </c>
      <c r="M1331" s="31" t="str">
        <f>_xlfn.XLOOKUP(A:A,'Medical Examination'!A:A,'Medical Examination'!J:J)</f>
        <v>Normal</v>
      </c>
      <c r="N1331" s="34">
        <f>_xlfn.XLOOKUP(Healthcare!A:A,Table4_2[Customer ID],Table4_2[Date of Birth])</f>
        <v>30475</v>
      </c>
      <c r="O1331" s="35">
        <f>_xlfn.XLOOKUP(A:A,Table4_2[Customer ID],Table4_2[Charges])</f>
        <v>8179.51</v>
      </c>
      <c r="P1331" s="33" t="str">
        <f>_xlfn.XLOOKUP(A:A,Table4_2[Customer ID],Table4_2[Hospital tier])</f>
        <v>tier - 2</v>
      </c>
      <c r="Q1331" s="33" t="str">
        <f>_xlfn.XLOOKUP(A:A,'Hospital details'!A:A,'Hospital details'!F:F)</f>
        <v>tier - 2</v>
      </c>
      <c r="R1331" s="33" t="str">
        <f>_xlfn.XLOOKUP(Healthcare!A:A,'Hospital details'!A:A,'Hospital details'!G:G)</f>
        <v>R1020</v>
      </c>
      <c r="S1331" s="36">
        <f>_xlfn.XLOOKUP(A:A,'Hospital details'!A:A,'Hospital details'!H:H)</f>
        <v>40</v>
      </c>
      <c r="T1331" s="8"/>
    </row>
    <row r="1332" spans="1:20" ht="18" x14ac:dyDescent="0.35">
      <c r="A1332" s="37" t="s">
        <v>1336</v>
      </c>
      <c r="B1332" s="31" t="str" cm="1">
        <f t="array" ref="B1332">_xlfn.XLOOKUP(_xlfn.SINGLE(A:A),'Customer Name'!A:A,Table14_3[[#All],[Title]])</f>
        <v>Mr</v>
      </c>
      <c r="C1332" s="32" t="str" cm="1">
        <f t="array" ref="C1332">_xlfn.XLOOKUP(_xlfn.SINGLE(A:A),'Customer Name'!A:A,Table14_3[[#All],[First Name]])</f>
        <v>Dawn M</v>
      </c>
      <c r="D1332" s="32" t="str" cm="1">
        <f t="array" ref="D1332">_xlfn.XLOOKUP(_xlfn.SINGLE(A:A),'Customer Name'!A:A,Table14_3[[#All],[Last Name]])</f>
        <v>Pielechaty</v>
      </c>
      <c r="E1332" s="32">
        <f>_xlfn.XLOOKUP(A:A,'Medical Examination'!A:A,'Medical Examination'!B:B)</f>
        <v>17.68</v>
      </c>
      <c r="F1332" s="32">
        <f>_xlfn.XLOOKUP(A:A,'Medical Examination'!A:A,'Medical Examination'!C:C)</f>
        <v>8.57</v>
      </c>
      <c r="G1332" s="33" t="str">
        <f>_xlfn.XLOOKUP(A:A,'Medical Examination'!A:A,'Medical Examination'!D:D)</f>
        <v>yes</v>
      </c>
      <c r="H1332" s="33" t="str">
        <f>_xlfn.XLOOKUP(A:A,'Medical Examination'!A:A,'Medical Examination'!E:E)</f>
        <v>No</v>
      </c>
      <c r="I1332" s="33" t="str">
        <f>_xlfn.XLOOKUP(A:A,'Medical Examination'!A:A,'Medical Examination'!F:F)</f>
        <v>Yes</v>
      </c>
      <c r="J1332" s="33">
        <f>_xlfn.XLOOKUP(A:A,'Medical Examination'!A:A,'Medical Examination'!G:G)</f>
        <v>1</v>
      </c>
      <c r="K1332" s="33" t="str">
        <f>_xlfn.XLOOKUP(A:A,'Medical Examination'!A:A,'Medical Examination'!H:H)</f>
        <v>No</v>
      </c>
      <c r="L1332" s="32" t="str">
        <f>_xlfn.XLOOKUP(A:A,'Medical Examination'!A:A,'Medical Examination'!I:I)</f>
        <v>Under  Weight</v>
      </c>
      <c r="M1332" s="31" t="str">
        <f>_xlfn.XLOOKUP(A:A,'Medical Examination'!A:A,'Medical Examination'!J:J)</f>
        <v>Diabetic</v>
      </c>
      <c r="N1332" s="34">
        <f>_xlfn.XLOOKUP(Healthcare!A:A,Table4_2[Customer ID],Table4_2[Date of Birth])</f>
        <v>23320</v>
      </c>
      <c r="O1332" s="35">
        <f>_xlfn.XLOOKUP(A:A,Table4_2[Customer ID],Table4_2[Charges])</f>
        <v>8177.9</v>
      </c>
      <c r="P1332" s="33" t="str">
        <f>_xlfn.XLOOKUP(A:A,Table4_2[Customer ID],Table4_2[Hospital tier])</f>
        <v>tier - 3</v>
      </c>
      <c r="Q1332" s="33" t="str">
        <f>_xlfn.XLOOKUP(A:A,'Hospital details'!A:A,'Hospital details'!F:F)</f>
        <v>tier - 1</v>
      </c>
      <c r="R1332" s="33" t="str">
        <f>_xlfn.XLOOKUP(Healthcare!A:A,'Hospital details'!A:A,'Hospital details'!G:G)</f>
        <v>R1013</v>
      </c>
      <c r="S1332" s="36">
        <f>_xlfn.XLOOKUP(A:A,'Hospital details'!A:A,'Hospital details'!H:H)</f>
        <v>59</v>
      </c>
      <c r="T1332" s="8"/>
    </row>
    <row r="1333" spans="1:20" ht="18" x14ac:dyDescent="0.35">
      <c r="A1333" s="37" t="s">
        <v>1337</v>
      </c>
      <c r="B1333" s="31" t="str" cm="1">
        <f t="array" ref="B1333">_xlfn.XLOOKUP(_xlfn.SINGLE(A:A),'Customer Name'!A:A,Table14_3[[#All],[Title]])</f>
        <v>Mr</v>
      </c>
      <c r="C1333" s="32" t="str" cm="1">
        <f t="array" ref="C1333">_xlfn.XLOOKUP(_xlfn.SINGLE(A:A),'Customer Name'!A:A,Table14_3[[#All],[First Name]])</f>
        <v>Jonathan P</v>
      </c>
      <c r="D1333" s="32" t="str" cm="1">
        <f t="array" ref="D1333">_xlfn.XLOOKUP(_xlfn.SINGLE(A:A),'Customer Name'!A:A,Table14_3[[#All],[Last Name]])</f>
        <v>Korhonen</v>
      </c>
      <c r="E1333" s="32">
        <f>_xlfn.XLOOKUP(A:A,'Medical Examination'!A:A,'Medical Examination'!B:B)</f>
        <v>30.875</v>
      </c>
      <c r="F1333" s="32">
        <f>_xlfn.XLOOKUP(A:A,'Medical Examination'!A:A,'Medical Examination'!C:C)</f>
        <v>4.0999999999999996</v>
      </c>
      <c r="G1333" s="33" t="str">
        <f>_xlfn.XLOOKUP(A:A,'Medical Examination'!A:A,'Medical Examination'!D:D)</f>
        <v>No</v>
      </c>
      <c r="H1333" s="33" t="str">
        <f>_xlfn.XLOOKUP(A:A,'Medical Examination'!A:A,'Medical Examination'!E:E)</f>
        <v>No</v>
      </c>
      <c r="I1333" s="33" t="str">
        <f>_xlfn.XLOOKUP(A:A,'Medical Examination'!A:A,'Medical Examination'!F:F)</f>
        <v>No</v>
      </c>
      <c r="J1333" s="33">
        <f>_xlfn.XLOOKUP(A:A,'Medical Examination'!A:A,'Medical Examination'!G:G)</f>
        <v>0</v>
      </c>
      <c r="K1333" s="33" t="str">
        <f>_xlfn.XLOOKUP(A:A,'Medical Examination'!A:A,'Medical Examination'!H:H)</f>
        <v>No</v>
      </c>
      <c r="L1333" s="32" t="str">
        <f>_xlfn.XLOOKUP(A:A,'Medical Examination'!A:A,'Medical Examination'!I:I)</f>
        <v>Obesity</v>
      </c>
      <c r="M1333" s="31" t="str">
        <f>_xlfn.XLOOKUP(A:A,'Medical Examination'!A:A,'Medical Examination'!J:J)</f>
        <v>Normal</v>
      </c>
      <c r="N1333" s="34">
        <f>_xlfn.XLOOKUP(Healthcare!A:A,Table4_2[Customer ID],Table4_2[Date of Birth])</f>
        <v>30130</v>
      </c>
      <c r="O1333" s="35">
        <f>_xlfn.XLOOKUP(A:A,Table4_2[Customer ID],Table4_2[Charges])</f>
        <v>8162.72</v>
      </c>
      <c r="P1333" s="33" t="str">
        <f>_xlfn.XLOOKUP(A:A,Table4_2[Customer ID],Table4_2[Hospital tier])</f>
        <v>tier - 3</v>
      </c>
      <c r="Q1333" s="33" t="str">
        <f>_xlfn.XLOOKUP(A:A,'Hospital details'!A:A,'Hospital details'!F:F)</f>
        <v>tier - 3</v>
      </c>
      <c r="R1333" s="33" t="str">
        <f>_xlfn.XLOOKUP(Healthcare!A:A,'Hospital details'!A:A,'Hospital details'!G:G)</f>
        <v>R1012</v>
      </c>
      <c r="S1333" s="36">
        <f>_xlfn.XLOOKUP(A:A,'Hospital details'!A:A,'Hospital details'!H:H)</f>
        <v>40</v>
      </c>
      <c r="T1333" s="8"/>
    </row>
    <row r="1334" spans="1:20" ht="18" x14ac:dyDescent="0.35">
      <c r="A1334" s="37" t="s">
        <v>1338</v>
      </c>
      <c r="B1334" s="31" t="str" cm="1">
        <f t="array" ref="B1334">_xlfn.XLOOKUP(_xlfn.SINGLE(A:A),'Customer Name'!A:A,Table14_3[[#All],[Title]])</f>
        <v>Ms</v>
      </c>
      <c r="C1334" s="32" t="str" cm="1">
        <f t="array" ref="C1334">_xlfn.XLOOKUP(_xlfn.SINGLE(A:A),'Customer Name'!A:A,Table14_3[[#All],[First Name]])</f>
        <v>Gina</v>
      </c>
      <c r="D1334" s="32" t="str" cm="1">
        <f t="array" ref="D1334">_xlfn.XLOOKUP(_xlfn.SINGLE(A:A),'Customer Name'!A:A,Table14_3[[#All],[Last Name]])</f>
        <v>Kehr</v>
      </c>
      <c r="E1334" s="32">
        <f>_xlfn.XLOOKUP(A:A,'Medical Examination'!A:A,'Medical Examination'!B:B)</f>
        <v>30.81</v>
      </c>
      <c r="F1334" s="32">
        <f>_xlfn.XLOOKUP(A:A,'Medical Examination'!A:A,'Medical Examination'!C:C)</f>
        <v>4.49</v>
      </c>
      <c r="G1334" s="33" t="str">
        <f>_xlfn.XLOOKUP(A:A,'Medical Examination'!A:A,'Medical Examination'!D:D)</f>
        <v>No</v>
      </c>
      <c r="H1334" s="33" t="str">
        <f>_xlfn.XLOOKUP(A:A,'Medical Examination'!A:A,'Medical Examination'!E:E)</f>
        <v>No</v>
      </c>
      <c r="I1334" s="33" t="str">
        <f>_xlfn.XLOOKUP(A:A,'Medical Examination'!A:A,'Medical Examination'!F:F)</f>
        <v>No</v>
      </c>
      <c r="J1334" s="33">
        <f>_xlfn.XLOOKUP(A:A,'Medical Examination'!A:A,'Medical Examination'!G:G)</f>
        <v>0</v>
      </c>
      <c r="K1334" s="33" t="str">
        <f>_xlfn.XLOOKUP(A:A,'Medical Examination'!A:A,'Medical Examination'!H:H)</f>
        <v>No</v>
      </c>
      <c r="L1334" s="32" t="str">
        <f>_xlfn.XLOOKUP(A:A,'Medical Examination'!A:A,'Medical Examination'!I:I)</f>
        <v>Obesity</v>
      </c>
      <c r="M1334" s="31" t="str">
        <f>_xlfn.XLOOKUP(A:A,'Medical Examination'!A:A,'Medical Examination'!J:J)</f>
        <v>Normal</v>
      </c>
      <c r="N1334" s="34">
        <f>_xlfn.XLOOKUP(Healthcare!A:A,Table4_2[Customer ID],Table4_2[Date of Birth])</f>
        <v>33045</v>
      </c>
      <c r="O1334" s="35">
        <f>_xlfn.XLOOKUP(A:A,Table4_2[Customer ID],Table4_2[Charges])</f>
        <v>8157.92</v>
      </c>
      <c r="P1334" s="33" t="str">
        <f>_xlfn.XLOOKUP(A:A,Table4_2[Customer ID],Table4_2[Hospital tier])</f>
        <v>tier - 2</v>
      </c>
      <c r="Q1334" s="33" t="str">
        <f>_xlfn.XLOOKUP(A:A,'Hospital details'!A:A,'Hospital details'!F:F)</f>
        <v>tier - 3</v>
      </c>
      <c r="R1334" s="33" t="str">
        <f>_xlfn.XLOOKUP(Healthcare!A:A,'Hospital details'!A:A,'Hospital details'!G:G)</f>
        <v>R1025</v>
      </c>
      <c r="S1334" s="36">
        <f>_xlfn.XLOOKUP(A:A,'Hospital details'!A:A,'Hospital details'!H:H)</f>
        <v>32</v>
      </c>
      <c r="T1334" s="8"/>
    </row>
    <row r="1335" spans="1:20" ht="18" x14ac:dyDescent="0.35">
      <c r="A1335" s="37" t="s">
        <v>1339</v>
      </c>
      <c r="B1335" s="31" t="str" cm="1">
        <f t="array" ref="B1335">_xlfn.XLOOKUP(_xlfn.SINGLE(A:A),'Customer Name'!A:A,Table14_3[[#All],[Title]])</f>
        <v>Ms</v>
      </c>
      <c r="C1335" s="32" t="str" cm="1">
        <f t="array" ref="C1335">_xlfn.XLOOKUP(_xlfn.SINGLE(A:A),'Customer Name'!A:A,Table14_3[[#All],[First Name]])</f>
        <v>Dino</v>
      </c>
      <c r="D1335" s="32" t="str" cm="1">
        <f t="array" ref="D1335">_xlfn.XLOOKUP(_xlfn.SINGLE(A:A),'Customer Name'!A:A,Table14_3[[#All],[Last Name]])</f>
        <v>Montagna</v>
      </c>
      <c r="E1335" s="32">
        <f>_xlfn.XLOOKUP(A:A,'Medical Examination'!A:A,'Medical Examination'!B:B)</f>
        <v>36.85</v>
      </c>
      <c r="F1335" s="32">
        <f>_xlfn.XLOOKUP(A:A,'Medical Examination'!A:A,'Medical Examination'!C:C)</f>
        <v>8.8000000000000007</v>
      </c>
      <c r="G1335" s="33" t="str">
        <f>_xlfn.XLOOKUP(A:A,'Medical Examination'!A:A,'Medical Examination'!D:D)</f>
        <v>No</v>
      </c>
      <c r="H1335" s="33" t="str">
        <f>_xlfn.XLOOKUP(A:A,'Medical Examination'!A:A,'Medical Examination'!E:E)</f>
        <v>No</v>
      </c>
      <c r="I1335" s="33" t="str">
        <f>_xlfn.XLOOKUP(A:A,'Medical Examination'!A:A,'Medical Examination'!F:F)</f>
        <v>No</v>
      </c>
      <c r="J1335" s="33">
        <f>_xlfn.XLOOKUP(A:A,'Medical Examination'!A:A,'Medical Examination'!G:G)</f>
        <v>2</v>
      </c>
      <c r="K1335" s="33" t="str">
        <f>_xlfn.XLOOKUP(A:A,'Medical Examination'!A:A,'Medical Examination'!H:H)</f>
        <v>No</v>
      </c>
      <c r="L1335" s="32" t="str">
        <f>_xlfn.XLOOKUP(A:A,'Medical Examination'!A:A,'Medical Examination'!I:I)</f>
        <v>Obesity</v>
      </c>
      <c r="M1335" s="31" t="str">
        <f>_xlfn.XLOOKUP(A:A,'Medical Examination'!A:A,'Medical Examination'!J:J)</f>
        <v>Diabetic</v>
      </c>
      <c r="N1335" s="34">
        <f>_xlfn.XLOOKUP(Healthcare!A:A,Table4_2[Customer ID],Table4_2[Date of Birth])</f>
        <v>26910</v>
      </c>
      <c r="O1335" s="35">
        <f>_xlfn.XLOOKUP(A:A,Table4_2[Customer ID],Table4_2[Charges])</f>
        <v>8125.78</v>
      </c>
      <c r="P1335" s="33" t="str">
        <f>_xlfn.XLOOKUP(A:A,Table4_2[Customer ID],Table4_2[Hospital tier])</f>
        <v>tier - 2</v>
      </c>
      <c r="Q1335" s="33" t="str">
        <f>_xlfn.XLOOKUP(A:A,'Hospital details'!A:A,'Hospital details'!F:F)</f>
        <v>tier - 2</v>
      </c>
      <c r="R1335" s="33" t="str">
        <f>_xlfn.XLOOKUP(Healthcare!A:A,'Hospital details'!A:A,'Hospital details'!G:G)</f>
        <v>R1013</v>
      </c>
      <c r="S1335" s="36">
        <f>_xlfn.XLOOKUP(A:A,'Hospital details'!A:A,'Hospital details'!H:H)</f>
        <v>49</v>
      </c>
      <c r="T1335" s="8"/>
    </row>
    <row r="1336" spans="1:20" ht="18" x14ac:dyDescent="0.35">
      <c r="A1336" s="37" t="s">
        <v>1340</v>
      </c>
      <c r="B1336" s="31" t="str" cm="1">
        <f t="array" ref="B1336">_xlfn.XLOOKUP(_xlfn.SINGLE(A:A),'Customer Name'!A:A,Table14_3[[#All],[Title]])</f>
        <v>Mr</v>
      </c>
      <c r="C1336" s="32" t="str" cm="1">
        <f t="array" ref="C1336">_xlfn.XLOOKUP(_xlfn.SINGLE(A:A),'Customer Name'!A:A,Table14_3[[#All],[First Name]])</f>
        <v>Jan</v>
      </c>
      <c r="D1336" s="32" t="str" cm="1">
        <f t="array" ref="D1336">_xlfn.XLOOKUP(_xlfn.SINGLE(A:A),'Customer Name'!A:A,Table14_3[[#All],[Last Name]])</f>
        <v>M√ºller</v>
      </c>
      <c r="E1336" s="32">
        <f>_xlfn.XLOOKUP(A:A,'Medical Examination'!A:A,'Medical Examination'!B:B)</f>
        <v>35.86</v>
      </c>
      <c r="F1336" s="32">
        <f>_xlfn.XLOOKUP(A:A,'Medical Examination'!A:A,'Medical Examination'!C:C)</f>
        <v>7.93</v>
      </c>
      <c r="G1336" s="33" t="str">
        <f>_xlfn.XLOOKUP(A:A,'Medical Examination'!A:A,'Medical Examination'!D:D)</f>
        <v>No</v>
      </c>
      <c r="H1336" s="33" t="str">
        <f>_xlfn.XLOOKUP(A:A,'Medical Examination'!A:A,'Medical Examination'!E:E)</f>
        <v>No</v>
      </c>
      <c r="I1336" s="33" t="str">
        <f>_xlfn.XLOOKUP(A:A,'Medical Examination'!A:A,'Medical Examination'!F:F)</f>
        <v>No</v>
      </c>
      <c r="J1336" s="33">
        <f>_xlfn.XLOOKUP(A:A,'Medical Examination'!A:A,'Medical Examination'!G:G)</f>
        <v>2</v>
      </c>
      <c r="K1336" s="33" t="str">
        <f>_xlfn.XLOOKUP(A:A,'Medical Examination'!A:A,'Medical Examination'!H:H)</f>
        <v>No</v>
      </c>
      <c r="L1336" s="32" t="str">
        <f>_xlfn.XLOOKUP(A:A,'Medical Examination'!A:A,'Medical Examination'!I:I)</f>
        <v>Obesity</v>
      </c>
      <c r="M1336" s="31" t="str">
        <f>_xlfn.XLOOKUP(A:A,'Medical Examination'!A:A,'Medical Examination'!J:J)</f>
        <v>Diabetic</v>
      </c>
      <c r="N1336" s="34">
        <f>_xlfn.XLOOKUP(Healthcare!A:A,Table4_2[Customer ID],Table4_2[Date of Birth])</f>
        <v>26906</v>
      </c>
      <c r="O1336" s="35">
        <f>_xlfn.XLOOKUP(A:A,Table4_2[Customer ID],Table4_2[Charges])</f>
        <v>8124.41</v>
      </c>
      <c r="P1336" s="33" t="str">
        <f>_xlfn.XLOOKUP(A:A,Table4_2[Customer ID],Table4_2[Hospital tier])</f>
        <v>tier - 3</v>
      </c>
      <c r="Q1336" s="33" t="str">
        <f>_xlfn.XLOOKUP(A:A,'Hospital details'!A:A,'Hospital details'!F:F)</f>
        <v>tier - 1</v>
      </c>
      <c r="R1336" s="33" t="str">
        <f>_xlfn.XLOOKUP(Healthcare!A:A,'Hospital details'!A:A,'Hospital details'!G:G)</f>
        <v>R1013</v>
      </c>
      <c r="S1336" s="36">
        <f>_xlfn.XLOOKUP(A:A,'Hospital details'!A:A,'Hospital details'!H:H)</f>
        <v>49</v>
      </c>
      <c r="T1336" s="8"/>
    </row>
    <row r="1337" spans="1:20" ht="18" x14ac:dyDescent="0.35">
      <c r="A1337" s="37" t="s">
        <v>1341</v>
      </c>
      <c r="B1337" s="31" t="str" cm="1">
        <f t="array" ref="B1337">_xlfn.XLOOKUP(_xlfn.SINGLE(A:A),'Customer Name'!A:A,Table14_3[[#All],[Title]])</f>
        <v>Mr</v>
      </c>
      <c r="C1337" s="32" t="str" cm="1">
        <f t="array" ref="C1337">_xlfn.XLOOKUP(_xlfn.SINGLE(A:A),'Customer Name'!A:A,Table14_3[[#All],[First Name]])</f>
        <v>Jonathan E</v>
      </c>
      <c r="D1337" s="32" t="str" cm="1">
        <f t="array" ref="D1337">_xlfn.XLOOKUP(_xlfn.SINGLE(A:A),'Customer Name'!A:A,Table14_3[[#All],[Last Name]])</f>
        <v>Baker</v>
      </c>
      <c r="E1337" s="32">
        <f>_xlfn.XLOOKUP(A:A,'Medical Examination'!A:A,'Medical Examination'!B:B)</f>
        <v>30.3</v>
      </c>
      <c r="F1337" s="32">
        <f>_xlfn.XLOOKUP(A:A,'Medical Examination'!A:A,'Medical Examination'!C:C)</f>
        <v>9.4499999999999993</v>
      </c>
      <c r="G1337" s="33" t="str">
        <f>_xlfn.XLOOKUP(A:A,'Medical Examination'!A:A,'Medical Examination'!D:D)</f>
        <v>No</v>
      </c>
      <c r="H1337" s="33" t="str">
        <f>_xlfn.XLOOKUP(A:A,'Medical Examination'!A:A,'Medical Examination'!E:E)</f>
        <v>No</v>
      </c>
      <c r="I1337" s="33" t="str">
        <f>_xlfn.XLOOKUP(A:A,'Medical Examination'!A:A,'Medical Examination'!F:F)</f>
        <v>No</v>
      </c>
      <c r="J1337" s="33">
        <f>_xlfn.XLOOKUP(A:A,'Medical Examination'!A:A,'Medical Examination'!G:G)</f>
        <v>2</v>
      </c>
      <c r="K1337" s="33" t="str">
        <f>_xlfn.XLOOKUP(A:A,'Medical Examination'!A:A,'Medical Examination'!H:H)</f>
        <v>No</v>
      </c>
      <c r="L1337" s="32" t="str">
        <f>_xlfn.XLOOKUP(A:A,'Medical Examination'!A:A,'Medical Examination'!I:I)</f>
        <v>Obesity</v>
      </c>
      <c r="M1337" s="31" t="str">
        <f>_xlfn.XLOOKUP(A:A,'Medical Examination'!A:A,'Medical Examination'!J:J)</f>
        <v>Diabetic</v>
      </c>
      <c r="N1337" s="34">
        <f>_xlfn.XLOOKUP(Healthcare!A:A,Table4_2[Customer ID],Table4_2[Date of Birth])</f>
        <v>27014</v>
      </c>
      <c r="O1337" s="35">
        <f>_xlfn.XLOOKUP(A:A,Table4_2[Customer ID],Table4_2[Charges])</f>
        <v>8116.68</v>
      </c>
      <c r="P1337" s="33" t="str">
        <f>_xlfn.XLOOKUP(A:A,Table4_2[Customer ID],Table4_2[Hospital tier])</f>
        <v>tier - 3</v>
      </c>
      <c r="Q1337" s="33" t="str">
        <f>_xlfn.XLOOKUP(A:A,'Hospital details'!A:A,'Hospital details'!F:F)</f>
        <v>tier - 1</v>
      </c>
      <c r="R1337" s="33" t="str">
        <f>_xlfn.XLOOKUP(Healthcare!A:A,'Hospital details'!A:A,'Hospital details'!G:G)</f>
        <v>R1011</v>
      </c>
      <c r="S1337" s="36">
        <f>_xlfn.XLOOKUP(A:A,'Hospital details'!A:A,'Hospital details'!H:H)</f>
        <v>49</v>
      </c>
      <c r="T1337" s="8"/>
    </row>
    <row r="1338" spans="1:20" ht="18" x14ac:dyDescent="0.35">
      <c r="A1338" s="37" t="s">
        <v>1342</v>
      </c>
      <c r="B1338" s="31" t="str" cm="1">
        <f t="array" ref="B1338">_xlfn.XLOOKUP(_xlfn.SINGLE(A:A),'Customer Name'!A:A,Table14_3[[#All],[Title]])</f>
        <v>Ms</v>
      </c>
      <c r="C1338" s="32" t="str" cm="1">
        <f t="array" ref="C1338">_xlfn.XLOOKUP(_xlfn.SINGLE(A:A),'Customer Name'!A:A,Table14_3[[#All],[First Name]])</f>
        <v>Mark A</v>
      </c>
      <c r="D1338" s="32" t="str" cm="1">
        <f t="array" ref="D1338">_xlfn.XLOOKUP(_xlfn.SINGLE(A:A),'Customer Name'!A:A,Table14_3[[#All],[Last Name]])</f>
        <v>Sidebottom</v>
      </c>
      <c r="E1338" s="32">
        <f>_xlfn.XLOOKUP(A:A,'Medical Examination'!A:A,'Medical Examination'!B:B)</f>
        <v>32.015000000000001</v>
      </c>
      <c r="F1338" s="32">
        <f>_xlfn.XLOOKUP(A:A,'Medical Examination'!A:A,'Medical Examination'!C:C)</f>
        <v>7.67</v>
      </c>
      <c r="G1338" s="33" t="str">
        <f>_xlfn.XLOOKUP(A:A,'Medical Examination'!A:A,'Medical Examination'!D:D)</f>
        <v>No</v>
      </c>
      <c r="H1338" s="33" t="str">
        <f>_xlfn.XLOOKUP(A:A,'Medical Examination'!A:A,'Medical Examination'!E:E)</f>
        <v>No</v>
      </c>
      <c r="I1338" s="33" t="str">
        <f>_xlfn.XLOOKUP(A:A,'Medical Examination'!A:A,'Medical Examination'!F:F)</f>
        <v>No</v>
      </c>
      <c r="J1338" s="33">
        <f>_xlfn.XLOOKUP(A:A,'Medical Examination'!A:A,'Medical Examination'!G:G)</f>
        <v>0</v>
      </c>
      <c r="K1338" s="33" t="str">
        <f>_xlfn.XLOOKUP(A:A,'Medical Examination'!A:A,'Medical Examination'!H:H)</f>
        <v>No</v>
      </c>
      <c r="L1338" s="32" t="str">
        <f>_xlfn.XLOOKUP(A:A,'Medical Examination'!A:A,'Medical Examination'!I:I)</f>
        <v>Obesity</v>
      </c>
      <c r="M1338" s="31" t="str">
        <f>_xlfn.XLOOKUP(A:A,'Medical Examination'!A:A,'Medical Examination'!J:J)</f>
        <v>Diabetic</v>
      </c>
      <c r="N1338" s="34">
        <f>_xlfn.XLOOKUP(Healthcare!A:A,Table4_2[Customer ID],Table4_2[Date of Birth])</f>
        <v>28734</v>
      </c>
      <c r="O1338" s="35">
        <f>_xlfn.XLOOKUP(A:A,Table4_2[Customer ID],Table4_2[Charges])</f>
        <v>8116.27</v>
      </c>
      <c r="P1338" s="33" t="str">
        <f>_xlfn.XLOOKUP(A:A,Table4_2[Customer ID],Table4_2[Hospital tier])</f>
        <v>tier - 3</v>
      </c>
      <c r="Q1338" s="33" t="str">
        <f>_xlfn.XLOOKUP(A:A,'Hospital details'!A:A,'Hospital details'!F:F)</f>
        <v>tier - 1</v>
      </c>
      <c r="R1338" s="33" t="str">
        <f>_xlfn.XLOOKUP(Healthcare!A:A,'Hospital details'!A:A,'Hospital details'!G:G)</f>
        <v>R1012</v>
      </c>
      <c r="S1338" s="36">
        <f>_xlfn.XLOOKUP(A:A,'Hospital details'!A:A,'Hospital details'!H:H)</f>
        <v>44</v>
      </c>
      <c r="T1338" s="8"/>
    </row>
    <row r="1339" spans="1:20" ht="18" x14ac:dyDescent="0.35">
      <c r="A1339" s="37" t="s">
        <v>1343</v>
      </c>
      <c r="B1339" s="31" t="str" cm="1">
        <f t="array" ref="B1339">_xlfn.XLOOKUP(_xlfn.SINGLE(A:A),'Customer Name'!A:A,Table14_3[[#All],[Title]])</f>
        <v>Mr</v>
      </c>
      <c r="C1339" s="32" t="str" cm="1">
        <f t="array" ref="C1339">_xlfn.XLOOKUP(_xlfn.SINGLE(A:A),'Customer Name'!A:A,Table14_3[[#All],[First Name]])</f>
        <v>Mary</v>
      </c>
      <c r="D1339" s="32" t="str" cm="1">
        <f t="array" ref="D1339">_xlfn.XLOOKUP(_xlfn.SINGLE(A:A),'Customer Name'!A:A,Table14_3[[#All],[Last Name]])</f>
        <v>Johnson</v>
      </c>
      <c r="E1339" s="32">
        <f>_xlfn.XLOOKUP(A:A,'Medical Examination'!A:A,'Medical Examination'!B:B)</f>
        <v>25.06</v>
      </c>
      <c r="F1339" s="32">
        <f>_xlfn.XLOOKUP(A:A,'Medical Examination'!A:A,'Medical Examination'!C:C)</f>
        <v>10.53</v>
      </c>
      <c r="G1339" s="33" t="str">
        <f>_xlfn.XLOOKUP(A:A,'Medical Examination'!A:A,'Medical Examination'!D:D)</f>
        <v>No</v>
      </c>
      <c r="H1339" s="33" t="str">
        <f>_xlfn.XLOOKUP(A:A,'Medical Examination'!A:A,'Medical Examination'!E:E)</f>
        <v>No</v>
      </c>
      <c r="I1339" s="33" t="str">
        <f>_xlfn.XLOOKUP(A:A,'Medical Examination'!A:A,'Medical Examination'!F:F)</f>
        <v>No</v>
      </c>
      <c r="J1339" s="33">
        <f>_xlfn.XLOOKUP(A:A,'Medical Examination'!A:A,'Medical Examination'!G:G)</f>
        <v>2</v>
      </c>
      <c r="K1339" s="33" t="str">
        <f>_xlfn.XLOOKUP(A:A,'Medical Examination'!A:A,'Medical Examination'!H:H)</f>
        <v>No</v>
      </c>
      <c r="L1339" s="32" t="str">
        <f>_xlfn.XLOOKUP(A:A,'Medical Examination'!A:A,'Medical Examination'!I:I)</f>
        <v>Overweight</v>
      </c>
      <c r="M1339" s="31" t="str">
        <f>_xlfn.XLOOKUP(A:A,'Medical Examination'!A:A,'Medical Examination'!J:J)</f>
        <v>Diabetic</v>
      </c>
      <c r="N1339" s="34">
        <f>_xlfn.XLOOKUP(Healthcare!A:A,Table4_2[Customer ID],Table4_2[Date of Birth])</f>
        <v>26948</v>
      </c>
      <c r="O1339" s="35">
        <f>_xlfn.XLOOKUP(A:A,Table4_2[Customer ID],Table4_2[Charges])</f>
        <v>8112.59</v>
      </c>
      <c r="P1339" s="33" t="str">
        <f>_xlfn.XLOOKUP(A:A,Table4_2[Customer ID],Table4_2[Hospital tier])</f>
        <v>tier - 2</v>
      </c>
      <c r="Q1339" s="33" t="str">
        <f>_xlfn.XLOOKUP(A:A,'Hospital details'!A:A,'Hospital details'!F:F)</f>
        <v>tier - 2</v>
      </c>
      <c r="R1339" s="33" t="str">
        <f>_xlfn.XLOOKUP(Healthcare!A:A,'Hospital details'!A:A,'Hospital details'!G:G)</f>
        <v>R1013</v>
      </c>
      <c r="S1339" s="36">
        <f>_xlfn.XLOOKUP(A:A,'Hospital details'!A:A,'Hospital details'!H:H)</f>
        <v>49</v>
      </c>
      <c r="T1339" s="8"/>
    </row>
    <row r="1340" spans="1:20" ht="18" x14ac:dyDescent="0.35">
      <c r="A1340" s="37" t="s">
        <v>1344</v>
      </c>
      <c r="B1340" s="31" t="str" cm="1">
        <f t="array" ref="B1340">_xlfn.XLOOKUP(_xlfn.SINGLE(A:A),'Customer Name'!A:A,Table14_3[[#All],[Title]])</f>
        <v>Mr</v>
      </c>
      <c r="C1340" s="32" t="str" cm="1">
        <f t="array" ref="C1340">_xlfn.XLOOKUP(_xlfn.SINGLE(A:A),'Customer Name'!A:A,Table14_3[[#All],[First Name]])</f>
        <v>Samuel</v>
      </c>
      <c r="D1340" s="32" t="str" cm="1">
        <f t="array" ref="D1340">_xlfn.XLOOKUP(_xlfn.SINGLE(A:A),'Customer Name'!A:A,Table14_3[[#All],[Last Name]])</f>
        <v>Morris</v>
      </c>
      <c r="E1340" s="32">
        <f>_xlfn.XLOOKUP(A:A,'Medical Examination'!A:A,'Medical Examination'!B:B)</f>
        <v>18.829999999999998</v>
      </c>
      <c r="F1340" s="32">
        <f>_xlfn.XLOOKUP(A:A,'Medical Examination'!A:A,'Medical Examination'!C:C)</f>
        <v>10.08</v>
      </c>
      <c r="G1340" s="33" t="str">
        <f>_xlfn.XLOOKUP(A:A,'Medical Examination'!A:A,'Medical Examination'!D:D)</f>
        <v>yes</v>
      </c>
      <c r="H1340" s="33" t="str">
        <f>_xlfn.XLOOKUP(A:A,'Medical Examination'!A:A,'Medical Examination'!E:E)</f>
        <v>No</v>
      </c>
      <c r="I1340" s="33" t="str">
        <f>_xlfn.XLOOKUP(A:A,'Medical Examination'!A:A,'Medical Examination'!F:F)</f>
        <v>No</v>
      </c>
      <c r="J1340" s="33">
        <f>_xlfn.XLOOKUP(A:A,'Medical Examination'!A:A,'Medical Examination'!G:G)</f>
        <v>0</v>
      </c>
      <c r="K1340" s="33" t="str">
        <f>_xlfn.XLOOKUP(A:A,'Medical Examination'!A:A,'Medical Examination'!H:H)</f>
        <v>No</v>
      </c>
      <c r="L1340" s="32" t="str">
        <f>_xlfn.XLOOKUP(A:A,'Medical Examination'!A:A,'Medical Examination'!I:I)</f>
        <v>Normal Weight</v>
      </c>
      <c r="M1340" s="31" t="str">
        <f>_xlfn.XLOOKUP(A:A,'Medical Examination'!A:A,'Medical Examination'!J:J)</f>
        <v>Diabetic</v>
      </c>
      <c r="N1340" s="34">
        <f>_xlfn.XLOOKUP(Healthcare!A:A,Table4_2[Customer ID],Table4_2[Date of Birth])</f>
        <v>24633</v>
      </c>
      <c r="O1340" s="35">
        <f>_xlfn.XLOOKUP(A:A,Table4_2[Customer ID],Table4_2[Charges])</f>
        <v>8091.3</v>
      </c>
      <c r="P1340" s="33" t="str">
        <f>_xlfn.XLOOKUP(A:A,Table4_2[Customer ID],Table4_2[Hospital tier])</f>
        <v>tier - 3</v>
      </c>
      <c r="Q1340" s="33" t="str">
        <f>_xlfn.XLOOKUP(A:A,'Hospital details'!A:A,'Hospital details'!F:F)</f>
        <v>tier - 1</v>
      </c>
      <c r="R1340" s="33" t="str">
        <f>_xlfn.XLOOKUP(Healthcare!A:A,'Hospital details'!A:A,'Hospital details'!G:G)</f>
        <v>R1012</v>
      </c>
      <c r="S1340" s="36">
        <f>_xlfn.XLOOKUP(A:A,'Hospital details'!A:A,'Hospital details'!H:H)</f>
        <v>55</v>
      </c>
      <c r="T1340" s="8"/>
    </row>
    <row r="1341" spans="1:20" ht="18" x14ac:dyDescent="0.35">
      <c r="A1341" s="37" t="s">
        <v>1345</v>
      </c>
      <c r="B1341" s="31" t="str" cm="1">
        <f t="array" ref="B1341">_xlfn.XLOOKUP(_xlfn.SINGLE(A:A),'Customer Name'!A:A,Table14_3[[#All],[Title]])</f>
        <v>Ms</v>
      </c>
      <c r="C1341" s="32" t="str" cm="1">
        <f t="array" ref="C1341">_xlfn.XLOOKUP(_xlfn.SINGLE(A:A),'Customer Name'!A:A,Table14_3[[#All],[First Name]])</f>
        <v>Stan J</v>
      </c>
      <c r="D1341" s="32" t="str" cm="1">
        <f t="array" ref="D1341">_xlfn.XLOOKUP(_xlfn.SINGLE(A:A),'Customer Name'!A:A,Table14_3[[#All],[Last Name]])</f>
        <v>Chaisson</v>
      </c>
      <c r="E1341" s="32">
        <f>_xlfn.XLOOKUP(A:A,'Medical Examination'!A:A,'Medical Examination'!B:B)</f>
        <v>47.52</v>
      </c>
      <c r="F1341" s="32">
        <f>_xlfn.XLOOKUP(A:A,'Medical Examination'!A:A,'Medical Examination'!C:C)</f>
        <v>11.39</v>
      </c>
      <c r="G1341" s="33" t="str">
        <f>_xlfn.XLOOKUP(A:A,'Medical Examination'!A:A,'Medical Examination'!D:D)</f>
        <v>yes</v>
      </c>
      <c r="H1341" s="33" t="str">
        <f>_xlfn.XLOOKUP(A:A,'Medical Examination'!A:A,'Medical Examination'!E:E)</f>
        <v>No</v>
      </c>
      <c r="I1341" s="33" t="str">
        <f>_xlfn.XLOOKUP(A:A,'Medical Examination'!A:A,'Medical Examination'!F:F)</f>
        <v>No</v>
      </c>
      <c r="J1341" s="33">
        <f>_xlfn.XLOOKUP(A:A,'Medical Examination'!A:A,'Medical Examination'!G:G)</f>
        <v>1</v>
      </c>
      <c r="K1341" s="33" t="str">
        <f>_xlfn.XLOOKUP(A:A,'Medical Examination'!A:A,'Medical Examination'!H:H)</f>
        <v>No</v>
      </c>
      <c r="L1341" s="32" t="str">
        <f>_xlfn.XLOOKUP(A:A,'Medical Examination'!A:A,'Medical Examination'!I:I)</f>
        <v>Obesity</v>
      </c>
      <c r="M1341" s="31" t="str">
        <f>_xlfn.XLOOKUP(A:A,'Medical Examination'!A:A,'Medical Examination'!J:J)</f>
        <v>Diabetic</v>
      </c>
      <c r="N1341" s="34">
        <f>_xlfn.XLOOKUP(Healthcare!A:A,Table4_2[Customer ID],Table4_2[Date of Birth])</f>
        <v>27749</v>
      </c>
      <c r="O1341" s="35">
        <f>_xlfn.XLOOKUP(A:A,Table4_2[Customer ID],Table4_2[Charges])</f>
        <v>8083.92</v>
      </c>
      <c r="P1341" s="33" t="str">
        <f>_xlfn.XLOOKUP(A:A,Table4_2[Customer ID],Table4_2[Hospital tier])</f>
        <v>tier - 3</v>
      </c>
      <c r="Q1341" s="33" t="str">
        <f>_xlfn.XLOOKUP(A:A,'Hospital details'!A:A,'Hospital details'!F:F)</f>
        <v>tier - 3</v>
      </c>
      <c r="R1341" s="33" t="str">
        <f>_xlfn.XLOOKUP(Healthcare!A:A,'Hospital details'!A:A,'Hospital details'!G:G)</f>
        <v>R1013</v>
      </c>
      <c r="S1341" s="36">
        <f>_xlfn.XLOOKUP(A:A,'Hospital details'!A:A,'Hospital details'!H:H)</f>
        <v>47</v>
      </c>
      <c r="T1341" s="8"/>
    </row>
    <row r="1342" spans="1:20" ht="18" x14ac:dyDescent="0.35">
      <c r="A1342" s="37" t="s">
        <v>1346</v>
      </c>
      <c r="B1342" s="31" t="str" cm="1">
        <f t="array" ref="B1342">_xlfn.XLOOKUP(_xlfn.SINGLE(A:A),'Customer Name'!A:A,Table14_3[[#All],[Title]])</f>
        <v>Mr</v>
      </c>
      <c r="C1342" s="32" t="str" cm="1">
        <f t="array" ref="C1342">_xlfn.XLOOKUP(_xlfn.SINGLE(A:A),'Customer Name'!A:A,Table14_3[[#All],[First Name]])</f>
        <v>Jessica L</v>
      </c>
      <c r="D1342" s="32" t="str" cm="1">
        <f t="array" ref="D1342">_xlfn.XLOOKUP(_xlfn.SINGLE(A:A),'Customer Name'!A:A,Table14_3[[#All],[Last Name]])</f>
        <v>Pigott</v>
      </c>
      <c r="E1342" s="32">
        <f>_xlfn.XLOOKUP(A:A,'Medical Examination'!A:A,'Medical Examination'!B:B)</f>
        <v>37.82</v>
      </c>
      <c r="F1342" s="32">
        <f>_xlfn.XLOOKUP(A:A,'Medical Examination'!A:A,'Medical Examination'!C:C)</f>
        <v>6.36</v>
      </c>
      <c r="G1342" s="33" t="str">
        <f>_xlfn.XLOOKUP(A:A,'Medical Examination'!A:A,'Medical Examination'!D:D)</f>
        <v>No</v>
      </c>
      <c r="H1342" s="33" t="str">
        <f>_xlfn.XLOOKUP(A:A,'Medical Examination'!A:A,'Medical Examination'!E:E)</f>
        <v>No</v>
      </c>
      <c r="I1342" s="33" t="str">
        <f>_xlfn.XLOOKUP(A:A,'Medical Examination'!A:A,'Medical Examination'!F:F)</f>
        <v>No</v>
      </c>
      <c r="J1342" s="33">
        <f>_xlfn.XLOOKUP(A:A,'Medical Examination'!A:A,'Medical Examination'!G:G)</f>
        <v>0</v>
      </c>
      <c r="K1342" s="33" t="str">
        <f>_xlfn.XLOOKUP(A:A,'Medical Examination'!A:A,'Medical Examination'!H:H)</f>
        <v>No</v>
      </c>
      <c r="L1342" s="32" t="str">
        <f>_xlfn.XLOOKUP(A:A,'Medical Examination'!A:A,'Medical Examination'!I:I)</f>
        <v>Obesity</v>
      </c>
      <c r="M1342" s="31" t="str">
        <f>_xlfn.XLOOKUP(A:A,'Medical Examination'!A:A,'Medical Examination'!J:J)</f>
        <v>Prediabetic</v>
      </c>
      <c r="N1342" s="34">
        <f>_xlfn.XLOOKUP(Healthcare!A:A,Table4_2[Customer ID],Table4_2[Date of Birth])</f>
        <v>34619</v>
      </c>
      <c r="O1342" s="35">
        <f>_xlfn.XLOOKUP(A:A,Table4_2[Customer ID],Table4_2[Charges])</f>
        <v>8081.74</v>
      </c>
      <c r="P1342" s="33" t="str">
        <f>_xlfn.XLOOKUP(A:A,Table4_2[Customer ID],Table4_2[Hospital tier])</f>
        <v>tier - 2</v>
      </c>
      <c r="Q1342" s="33" t="str">
        <f>_xlfn.XLOOKUP(A:A,'Hospital details'!A:A,'Hospital details'!F:F)</f>
        <v>tier - 2</v>
      </c>
      <c r="R1342" s="33" t="str">
        <f>_xlfn.XLOOKUP(Healthcare!A:A,'Hospital details'!A:A,'Hospital details'!G:G)</f>
        <v>R1026</v>
      </c>
      <c r="S1342" s="36">
        <f>_xlfn.XLOOKUP(A:A,'Hospital details'!A:A,'Hospital details'!H:H)</f>
        <v>28</v>
      </c>
      <c r="T1342" s="8"/>
    </row>
    <row r="1343" spans="1:20" ht="18" x14ac:dyDescent="0.35">
      <c r="A1343" s="37" t="s">
        <v>1347</v>
      </c>
      <c r="B1343" s="31" t="str" cm="1">
        <f t="array" ref="B1343">_xlfn.XLOOKUP(_xlfn.SINGLE(A:A),'Customer Name'!A:A,Table14_3[[#All],[Title]])</f>
        <v>Mr</v>
      </c>
      <c r="C1343" s="32" t="str" cm="1">
        <f t="array" ref="C1343">_xlfn.XLOOKUP(_xlfn.SINGLE(A:A),'Customer Name'!A:A,Table14_3[[#All],[First Name]])</f>
        <v>Krysta</v>
      </c>
      <c r="D1343" s="32" t="str" cm="1">
        <f t="array" ref="D1343">_xlfn.XLOOKUP(_xlfn.SINGLE(A:A),'Customer Name'!A:A,Table14_3[[#All],[Last Name]])</f>
        <v>Cochrane</v>
      </c>
      <c r="E1343" s="32">
        <f>_xlfn.XLOOKUP(A:A,'Medical Examination'!A:A,'Medical Examination'!B:B)</f>
        <v>44.16</v>
      </c>
      <c r="F1343" s="32">
        <f>_xlfn.XLOOKUP(A:A,'Medical Examination'!A:A,'Medical Examination'!C:C)</f>
        <v>5.31</v>
      </c>
      <c r="G1343" s="33" t="str">
        <f>_xlfn.XLOOKUP(A:A,'Medical Examination'!A:A,'Medical Examination'!D:D)</f>
        <v>yes</v>
      </c>
      <c r="H1343" s="33" t="str">
        <f>_xlfn.XLOOKUP(A:A,'Medical Examination'!A:A,'Medical Examination'!E:E)</f>
        <v>No</v>
      </c>
      <c r="I1343" s="33" t="str">
        <f>_xlfn.XLOOKUP(A:A,'Medical Examination'!A:A,'Medical Examination'!F:F)</f>
        <v>No</v>
      </c>
      <c r="J1343" s="33">
        <f>_xlfn.XLOOKUP(A:A,'Medical Examination'!A:A,'Medical Examination'!G:G)</f>
        <v>0</v>
      </c>
      <c r="K1343" s="33" t="str">
        <f>_xlfn.XLOOKUP(A:A,'Medical Examination'!A:A,'Medical Examination'!H:H)</f>
        <v>No</v>
      </c>
      <c r="L1343" s="32" t="str">
        <f>_xlfn.XLOOKUP(A:A,'Medical Examination'!A:A,'Medical Examination'!I:I)</f>
        <v>Obesity</v>
      </c>
      <c r="M1343" s="31" t="str">
        <f>_xlfn.XLOOKUP(A:A,'Medical Examination'!A:A,'Medical Examination'!J:J)</f>
        <v>Normal</v>
      </c>
      <c r="N1343" s="34">
        <f>_xlfn.XLOOKUP(Healthcare!A:A,Table4_2[Customer ID],Table4_2[Date of Birth])</f>
        <v>37131</v>
      </c>
      <c r="O1343" s="35">
        <f>_xlfn.XLOOKUP(A:A,Table4_2[Customer ID],Table4_2[Charges])</f>
        <v>8081.26</v>
      </c>
      <c r="P1343" s="33" t="str">
        <f>_xlfn.XLOOKUP(A:A,Table4_2[Customer ID],Table4_2[Hospital tier])</f>
        <v>tier - 2</v>
      </c>
      <c r="Q1343" s="33" t="str">
        <f>_xlfn.XLOOKUP(A:A,'Hospital details'!A:A,'Hospital details'!F:F)</f>
        <v>tier - 2</v>
      </c>
      <c r="R1343" s="33" t="str">
        <f>_xlfn.XLOOKUP(Healthcare!A:A,'Hospital details'!A:A,'Hospital details'!G:G)</f>
        <v>R1012</v>
      </c>
      <c r="S1343" s="36">
        <f>_xlfn.XLOOKUP(A:A,'Hospital details'!A:A,'Hospital details'!H:H)</f>
        <v>21</v>
      </c>
      <c r="T1343" s="8"/>
    </row>
    <row r="1344" spans="1:20" ht="18" x14ac:dyDescent="0.35">
      <c r="A1344" s="37" t="s">
        <v>1348</v>
      </c>
      <c r="B1344" s="31" t="str" cm="1">
        <f t="array" ref="B1344">_xlfn.XLOOKUP(_xlfn.SINGLE(A:A),'Customer Name'!A:A,Table14_3[[#All],[Title]])</f>
        <v>Ms</v>
      </c>
      <c r="C1344" s="32" t="str" cm="1">
        <f t="array" ref="C1344">_xlfn.XLOOKUP(_xlfn.SINGLE(A:A),'Customer Name'!A:A,Table14_3[[#All],[First Name]])</f>
        <v>Natascia</v>
      </c>
      <c r="D1344" s="32" t="str" cm="1">
        <f t="array" ref="D1344">_xlfn.XLOOKUP(_xlfn.SINGLE(A:A),'Customer Name'!A:A,Table14_3[[#All],[Last Name]])</f>
        <v>Armitage</v>
      </c>
      <c r="E1344" s="32">
        <f>_xlfn.XLOOKUP(A:A,'Medical Examination'!A:A,'Medical Examination'!B:B)</f>
        <v>37.049999999999997</v>
      </c>
      <c r="F1344" s="32">
        <f>_xlfn.XLOOKUP(A:A,'Medical Examination'!A:A,'Medical Examination'!C:C)</f>
        <v>4.74</v>
      </c>
      <c r="G1344" s="33" t="str">
        <f>_xlfn.XLOOKUP(A:A,'Medical Examination'!A:A,'Medical Examination'!D:D)</f>
        <v>No</v>
      </c>
      <c r="H1344" s="33" t="str">
        <f>_xlfn.XLOOKUP(A:A,'Medical Examination'!A:A,'Medical Examination'!E:E)</f>
        <v>No</v>
      </c>
      <c r="I1344" s="33" t="str">
        <f>_xlfn.XLOOKUP(A:A,'Medical Examination'!A:A,'Medical Examination'!F:F)</f>
        <v>Yes</v>
      </c>
      <c r="J1344" s="33">
        <f>_xlfn.XLOOKUP(A:A,'Medical Examination'!A:A,'Medical Examination'!G:G)</f>
        <v>1</v>
      </c>
      <c r="K1344" s="33" t="str">
        <f>_xlfn.XLOOKUP(A:A,'Medical Examination'!A:A,'Medical Examination'!H:H)</f>
        <v>No</v>
      </c>
      <c r="L1344" s="32" t="str">
        <f>_xlfn.XLOOKUP(A:A,'Medical Examination'!A:A,'Medical Examination'!I:I)</f>
        <v>Obesity</v>
      </c>
      <c r="M1344" s="31" t="str">
        <f>_xlfn.XLOOKUP(A:A,'Medical Examination'!A:A,'Medical Examination'!J:J)</f>
        <v>Normal</v>
      </c>
      <c r="N1344" s="34">
        <f>_xlfn.XLOOKUP(Healthcare!A:A,Table4_2[Customer ID],Table4_2[Date of Birth])</f>
        <v>34280</v>
      </c>
      <c r="O1344" s="35">
        <f>_xlfn.XLOOKUP(A:A,Table4_2[Customer ID],Table4_2[Charges])</f>
        <v>8077.41</v>
      </c>
      <c r="P1344" s="33" t="str">
        <f>_xlfn.XLOOKUP(A:A,Table4_2[Customer ID],Table4_2[Hospital tier])</f>
        <v>tier - 2</v>
      </c>
      <c r="Q1344" s="33" t="str">
        <f>_xlfn.XLOOKUP(A:A,'Hospital details'!A:A,'Hospital details'!F:F)</f>
        <v>tier - 1</v>
      </c>
      <c r="R1344" s="33" t="str">
        <f>_xlfn.XLOOKUP(Healthcare!A:A,'Hospital details'!A:A,'Hospital details'!G:G)</f>
        <v>R1026</v>
      </c>
      <c r="S1344" s="36">
        <f>_xlfn.XLOOKUP(A:A,'Hospital details'!A:A,'Hospital details'!H:H)</f>
        <v>29</v>
      </c>
      <c r="T1344" s="8"/>
    </row>
    <row r="1345" spans="1:20" ht="18" x14ac:dyDescent="0.35">
      <c r="A1345" s="37" t="s">
        <v>1349</v>
      </c>
      <c r="B1345" s="31" t="str" cm="1">
        <f t="array" ref="B1345">_xlfn.XLOOKUP(_xlfn.SINGLE(A:A),'Customer Name'!A:A,Table14_3[[#All],[Title]])</f>
        <v>Mr</v>
      </c>
      <c r="C1345" s="32" t="str" cm="1">
        <f t="array" ref="C1345">_xlfn.XLOOKUP(_xlfn.SINGLE(A:A),'Customer Name'!A:A,Table14_3[[#All],[First Name]])</f>
        <v>Jenny</v>
      </c>
      <c r="D1345" s="32" t="str" cm="1">
        <f t="array" ref="D1345">_xlfn.XLOOKUP(_xlfn.SINGLE(A:A),'Customer Name'!A:A,Table14_3[[#All],[Last Name]])</f>
        <v>Shen</v>
      </c>
      <c r="E1345" s="32">
        <f>_xlfn.XLOOKUP(A:A,'Medical Examination'!A:A,'Medical Examination'!B:B)</f>
        <v>18.66</v>
      </c>
      <c r="F1345" s="32">
        <f>_xlfn.XLOOKUP(A:A,'Medical Examination'!A:A,'Medical Examination'!C:C)</f>
        <v>11.35</v>
      </c>
      <c r="G1345" s="33" t="str">
        <f>_xlfn.XLOOKUP(A:A,'Medical Examination'!A:A,'Medical Examination'!D:D)</f>
        <v>No</v>
      </c>
      <c r="H1345" s="33" t="str">
        <f>_xlfn.XLOOKUP(A:A,'Medical Examination'!A:A,'Medical Examination'!E:E)</f>
        <v>No</v>
      </c>
      <c r="I1345" s="33" t="str">
        <f>_xlfn.XLOOKUP(A:A,'Medical Examination'!A:A,'Medical Examination'!F:F)</f>
        <v>No</v>
      </c>
      <c r="J1345" s="33">
        <f>_xlfn.XLOOKUP(A:A,'Medical Examination'!A:A,'Medical Examination'!G:G)</f>
        <v>0</v>
      </c>
      <c r="K1345" s="33" t="str">
        <f>_xlfn.XLOOKUP(A:A,'Medical Examination'!A:A,'Medical Examination'!H:H)</f>
        <v>No</v>
      </c>
      <c r="L1345" s="32" t="str">
        <f>_xlfn.XLOOKUP(A:A,'Medical Examination'!A:A,'Medical Examination'!I:I)</f>
        <v>Normal Weight</v>
      </c>
      <c r="M1345" s="31" t="str">
        <f>_xlfn.XLOOKUP(A:A,'Medical Examination'!A:A,'Medical Examination'!J:J)</f>
        <v>Diabetic</v>
      </c>
      <c r="N1345" s="34">
        <f>_xlfn.XLOOKUP(Healthcare!A:A,Table4_2[Customer ID],Table4_2[Date of Birth])</f>
        <v>24036</v>
      </c>
      <c r="O1345" s="35">
        <f>_xlfn.XLOOKUP(A:A,Table4_2[Customer ID],Table4_2[Charges])</f>
        <v>8071.57</v>
      </c>
      <c r="P1345" s="33" t="str">
        <f>_xlfn.XLOOKUP(A:A,Table4_2[Customer ID],Table4_2[Hospital tier])</f>
        <v>tier - 3</v>
      </c>
      <c r="Q1345" s="33" t="str">
        <f>_xlfn.XLOOKUP(A:A,'Hospital details'!A:A,'Hospital details'!F:F)</f>
        <v>tier - 1</v>
      </c>
      <c r="R1345" s="33" t="str">
        <f>_xlfn.XLOOKUP(Healthcare!A:A,'Hospital details'!A:A,'Hospital details'!G:G)</f>
        <v>R1011</v>
      </c>
      <c r="S1345" s="36">
        <f>_xlfn.XLOOKUP(A:A,'Hospital details'!A:A,'Hospital details'!H:H)</f>
        <v>57</v>
      </c>
      <c r="T1345" s="8"/>
    </row>
    <row r="1346" spans="1:20" ht="18" x14ac:dyDescent="0.35">
      <c r="A1346" s="37" t="s">
        <v>1350</v>
      </c>
      <c r="B1346" s="31" t="str" cm="1">
        <f t="array" ref="B1346">_xlfn.XLOOKUP(_xlfn.SINGLE(A:A),'Customer Name'!A:A,Table14_3[[#All],[Title]])</f>
        <v>Mr</v>
      </c>
      <c r="C1346" s="32" t="str" cm="1">
        <f t="array" ref="C1346">_xlfn.XLOOKUP(_xlfn.SINGLE(A:A),'Customer Name'!A:A,Table14_3[[#All],[First Name]])</f>
        <v>Brian</v>
      </c>
      <c r="D1346" s="32" t="str" cm="1">
        <f t="array" ref="D1346">_xlfn.XLOOKUP(_xlfn.SINGLE(A:A),'Customer Name'!A:A,Table14_3[[#All],[Last Name]])</f>
        <v>O'Kelly</v>
      </c>
      <c r="E1346" s="32">
        <f>_xlfn.XLOOKUP(A:A,'Medical Examination'!A:A,'Medical Examination'!B:B)</f>
        <v>36.200000000000003</v>
      </c>
      <c r="F1346" s="32">
        <f>_xlfn.XLOOKUP(A:A,'Medical Examination'!A:A,'Medical Examination'!C:C)</f>
        <v>6.81</v>
      </c>
      <c r="G1346" s="33" t="str">
        <f>_xlfn.XLOOKUP(A:A,'Medical Examination'!A:A,'Medical Examination'!D:D)</f>
        <v>yes</v>
      </c>
      <c r="H1346" s="33" t="str">
        <f>_xlfn.XLOOKUP(A:A,'Medical Examination'!A:A,'Medical Examination'!E:E)</f>
        <v>No</v>
      </c>
      <c r="I1346" s="33" t="str">
        <f>_xlfn.XLOOKUP(A:A,'Medical Examination'!A:A,'Medical Examination'!F:F)</f>
        <v>No</v>
      </c>
      <c r="J1346" s="33">
        <f>_xlfn.XLOOKUP(A:A,'Medical Examination'!A:A,'Medical Examination'!G:G)</f>
        <v>1</v>
      </c>
      <c r="K1346" s="33" t="str">
        <f>_xlfn.XLOOKUP(A:A,'Medical Examination'!A:A,'Medical Examination'!H:H)</f>
        <v>No</v>
      </c>
      <c r="L1346" s="32" t="str">
        <f>_xlfn.XLOOKUP(A:A,'Medical Examination'!A:A,'Medical Examination'!I:I)</f>
        <v>Obesity</v>
      </c>
      <c r="M1346" s="31" t="str">
        <f>_xlfn.XLOOKUP(A:A,'Medical Examination'!A:A,'Medical Examination'!J:J)</f>
        <v>Diabetic</v>
      </c>
      <c r="N1346" s="34">
        <f>_xlfn.XLOOKUP(Healthcare!A:A,Table4_2[Customer ID],Table4_2[Date of Birth])</f>
        <v>27743</v>
      </c>
      <c r="O1346" s="35">
        <f>_xlfn.XLOOKUP(A:A,Table4_2[Customer ID],Table4_2[Charges])</f>
        <v>8068.19</v>
      </c>
      <c r="P1346" s="33" t="str">
        <f>_xlfn.XLOOKUP(A:A,Table4_2[Customer ID],Table4_2[Hospital tier])</f>
        <v>tier - 3</v>
      </c>
      <c r="Q1346" s="33" t="str">
        <f>_xlfn.XLOOKUP(A:A,'Hospital details'!A:A,'Hospital details'!F:F)</f>
        <v>tier - 2</v>
      </c>
      <c r="R1346" s="33" t="str">
        <f>_xlfn.XLOOKUP(Healthcare!A:A,'Hospital details'!A:A,'Hospital details'!G:G)</f>
        <v>R1011</v>
      </c>
      <c r="S1346" s="36">
        <f>_xlfn.XLOOKUP(A:A,'Hospital details'!A:A,'Hospital details'!H:H)</f>
        <v>47</v>
      </c>
      <c r="T1346" s="8"/>
    </row>
    <row r="1347" spans="1:20" ht="18" x14ac:dyDescent="0.35">
      <c r="A1347" s="37" t="s">
        <v>1351</v>
      </c>
      <c r="B1347" s="31" t="str" cm="1">
        <f t="array" ref="B1347">_xlfn.XLOOKUP(_xlfn.SINGLE(A:A),'Customer Name'!A:A,Table14_3[[#All],[Title]])</f>
        <v>Ms</v>
      </c>
      <c r="C1347" s="32" t="str" cm="1">
        <f t="array" ref="C1347">_xlfn.XLOOKUP(_xlfn.SINGLE(A:A),'Customer Name'!A:A,Table14_3[[#All],[First Name]])</f>
        <v>Monica</v>
      </c>
      <c r="D1347" s="32" t="str" cm="1">
        <f t="array" ref="D1347">_xlfn.XLOOKUP(_xlfn.SINGLE(A:A),'Customer Name'!A:A,Table14_3[[#All],[Last Name]])</f>
        <v>Huff</v>
      </c>
      <c r="E1347" s="32">
        <f>_xlfn.XLOOKUP(A:A,'Medical Examination'!A:A,'Medical Examination'!B:B)</f>
        <v>18.87</v>
      </c>
      <c r="F1347" s="32">
        <f>_xlfn.XLOOKUP(A:A,'Medical Examination'!A:A,'Medical Examination'!C:C)</f>
        <v>8.06</v>
      </c>
      <c r="G1347" s="33" t="str">
        <f>_xlfn.XLOOKUP(A:A,'Medical Examination'!A:A,'Medical Examination'!D:D)</f>
        <v>No</v>
      </c>
      <c r="H1347" s="33" t="str">
        <f>_xlfn.XLOOKUP(A:A,'Medical Examination'!A:A,'Medical Examination'!E:E)</f>
        <v>No</v>
      </c>
      <c r="I1347" s="33" t="str">
        <f>_xlfn.XLOOKUP(A:A,'Medical Examination'!A:A,'Medical Examination'!F:F)</f>
        <v>No</v>
      </c>
      <c r="J1347" s="33">
        <f>_xlfn.XLOOKUP(A:A,'Medical Examination'!A:A,'Medical Examination'!G:G)</f>
        <v>0</v>
      </c>
      <c r="K1347" s="33" t="str">
        <f>_xlfn.XLOOKUP(A:A,'Medical Examination'!A:A,'Medical Examination'!H:H)</f>
        <v>No</v>
      </c>
      <c r="L1347" s="32" t="str">
        <f>_xlfn.XLOOKUP(A:A,'Medical Examination'!A:A,'Medical Examination'!I:I)</f>
        <v>Normal Weight</v>
      </c>
      <c r="M1347" s="31" t="str">
        <f>_xlfn.XLOOKUP(A:A,'Medical Examination'!A:A,'Medical Examination'!J:J)</f>
        <v>Diabetic</v>
      </c>
      <c r="N1347" s="34">
        <f>_xlfn.XLOOKUP(Healthcare!A:A,Table4_2[Customer ID],Table4_2[Date of Birth])</f>
        <v>23965</v>
      </c>
      <c r="O1347" s="35">
        <f>_xlfn.XLOOKUP(A:A,Table4_2[Customer ID],Table4_2[Charges])</f>
        <v>8067.83</v>
      </c>
      <c r="P1347" s="33" t="str">
        <f>_xlfn.XLOOKUP(A:A,Table4_2[Customer ID],Table4_2[Hospital tier])</f>
        <v>tier - 3</v>
      </c>
      <c r="Q1347" s="33" t="str">
        <f>_xlfn.XLOOKUP(A:A,'Hospital details'!A:A,'Hospital details'!F:F)</f>
        <v>tier - 1</v>
      </c>
      <c r="R1347" s="33" t="str">
        <f>_xlfn.XLOOKUP(Healthcare!A:A,'Hospital details'!A:A,'Hospital details'!G:G)</f>
        <v>R1013</v>
      </c>
      <c r="S1347" s="36">
        <f>_xlfn.XLOOKUP(A:A,'Hospital details'!A:A,'Hospital details'!H:H)</f>
        <v>57</v>
      </c>
      <c r="T1347" s="8"/>
    </row>
    <row r="1348" spans="1:20" ht="18" x14ac:dyDescent="0.35">
      <c r="A1348" s="37" t="s">
        <v>1352</v>
      </c>
      <c r="B1348" s="31" t="str" cm="1">
        <f t="array" ref="B1348">_xlfn.XLOOKUP(_xlfn.SINGLE(A:A),'Customer Name'!A:A,Table14_3[[#All],[Title]])</f>
        <v>Mr</v>
      </c>
      <c r="C1348" s="32" t="str" cm="1">
        <f t="array" ref="C1348">_xlfn.XLOOKUP(_xlfn.SINGLE(A:A),'Customer Name'!A:A,Table14_3[[#All],[First Name]])</f>
        <v>Tyler</v>
      </c>
      <c r="D1348" s="32" t="str" cm="1">
        <f t="array" ref="D1348">_xlfn.XLOOKUP(_xlfn.SINGLE(A:A),'Customer Name'!A:A,Table14_3[[#All],[Last Name]])</f>
        <v>Dye</v>
      </c>
      <c r="E1348" s="32">
        <f>_xlfn.XLOOKUP(A:A,'Medical Examination'!A:A,'Medical Examination'!B:B)</f>
        <v>32.299999999999997</v>
      </c>
      <c r="F1348" s="32">
        <f>_xlfn.XLOOKUP(A:A,'Medical Examination'!A:A,'Medical Examination'!C:C)</f>
        <v>6.74</v>
      </c>
      <c r="G1348" s="33" t="str">
        <f>_xlfn.XLOOKUP(A:A,'Medical Examination'!A:A,'Medical Examination'!D:D)</f>
        <v>yes</v>
      </c>
      <c r="H1348" s="33" t="str">
        <f>_xlfn.XLOOKUP(A:A,'Medical Examination'!A:A,'Medical Examination'!E:E)</f>
        <v>No</v>
      </c>
      <c r="I1348" s="33" t="str">
        <f>_xlfn.XLOOKUP(A:A,'Medical Examination'!A:A,'Medical Examination'!F:F)</f>
        <v>No</v>
      </c>
      <c r="J1348" s="33">
        <f>_xlfn.XLOOKUP(A:A,'Medical Examination'!A:A,'Medical Examination'!G:G)</f>
        <v>1</v>
      </c>
      <c r="K1348" s="33" t="str">
        <f>_xlfn.XLOOKUP(A:A,'Medical Examination'!A:A,'Medical Examination'!H:H)</f>
        <v>No</v>
      </c>
      <c r="L1348" s="32" t="str">
        <f>_xlfn.XLOOKUP(A:A,'Medical Examination'!A:A,'Medical Examination'!I:I)</f>
        <v>Obesity</v>
      </c>
      <c r="M1348" s="31" t="str">
        <f>_xlfn.XLOOKUP(A:A,'Medical Examination'!A:A,'Medical Examination'!J:J)</f>
        <v>Diabetic</v>
      </c>
      <c r="N1348" s="34">
        <f>_xlfn.XLOOKUP(Healthcare!A:A,Table4_2[Customer ID],Table4_2[Date of Birth])</f>
        <v>27573</v>
      </c>
      <c r="O1348" s="35">
        <f>_xlfn.XLOOKUP(A:A,Table4_2[Customer ID],Table4_2[Charges])</f>
        <v>8062.76</v>
      </c>
      <c r="P1348" s="33" t="str">
        <f>_xlfn.XLOOKUP(A:A,Table4_2[Customer ID],Table4_2[Hospital tier])</f>
        <v>tier - 3</v>
      </c>
      <c r="Q1348" s="33" t="str">
        <f>_xlfn.XLOOKUP(A:A,'Hospital details'!A:A,'Hospital details'!F:F)</f>
        <v>tier - 3</v>
      </c>
      <c r="R1348" s="33" t="str">
        <f>_xlfn.XLOOKUP(Healthcare!A:A,'Hospital details'!A:A,'Hospital details'!G:G)</f>
        <v>R1011</v>
      </c>
      <c r="S1348" s="36">
        <f>_xlfn.XLOOKUP(A:A,'Hospital details'!A:A,'Hospital details'!H:H)</f>
        <v>47</v>
      </c>
      <c r="T1348" s="8"/>
    </row>
    <row r="1349" spans="1:20" ht="18" x14ac:dyDescent="0.35">
      <c r="A1349" s="37" t="s">
        <v>1353</v>
      </c>
      <c r="B1349" s="31" t="str" cm="1">
        <f t="array" ref="B1349">_xlfn.XLOOKUP(_xlfn.SINGLE(A:A),'Customer Name'!A:A,Table14_3[[#All],[Title]])</f>
        <v>Ms</v>
      </c>
      <c r="C1349" s="32" t="str" cm="1">
        <f t="array" ref="C1349">_xlfn.XLOOKUP(_xlfn.SINGLE(A:A),'Customer Name'!A:A,Table14_3[[#All],[First Name]])</f>
        <v>Kelly C</v>
      </c>
      <c r="D1349" s="32" t="str" cm="1">
        <f t="array" ref="D1349">_xlfn.XLOOKUP(_xlfn.SINGLE(A:A),'Customer Name'!A:A,Table14_3[[#All],[Last Name]])</f>
        <v>Willard</v>
      </c>
      <c r="E1349" s="32">
        <f>_xlfn.XLOOKUP(A:A,'Medical Examination'!A:A,'Medical Examination'!B:B)</f>
        <v>22.64</v>
      </c>
      <c r="F1349" s="32">
        <f>_xlfn.XLOOKUP(A:A,'Medical Examination'!A:A,'Medical Examination'!C:C)</f>
        <v>6.54</v>
      </c>
      <c r="G1349" s="33" t="str">
        <f>_xlfn.XLOOKUP(A:A,'Medical Examination'!A:A,'Medical Examination'!D:D)</f>
        <v>yes</v>
      </c>
      <c r="H1349" s="33" t="str">
        <f>_xlfn.XLOOKUP(A:A,'Medical Examination'!A:A,'Medical Examination'!E:E)</f>
        <v>No</v>
      </c>
      <c r="I1349" s="33" t="str">
        <f>_xlfn.XLOOKUP(A:A,'Medical Examination'!A:A,'Medical Examination'!F:F)</f>
        <v>No</v>
      </c>
      <c r="J1349" s="33">
        <f>_xlfn.XLOOKUP(A:A,'Medical Examination'!A:A,'Medical Examination'!G:G)</f>
        <v>2</v>
      </c>
      <c r="K1349" s="33" t="str">
        <f>_xlfn.XLOOKUP(A:A,'Medical Examination'!A:A,'Medical Examination'!H:H)</f>
        <v>No</v>
      </c>
      <c r="L1349" s="32" t="str">
        <f>_xlfn.XLOOKUP(A:A,'Medical Examination'!A:A,'Medical Examination'!I:I)</f>
        <v>Normal Weight</v>
      </c>
      <c r="M1349" s="31" t="str">
        <f>_xlfn.XLOOKUP(A:A,'Medical Examination'!A:A,'Medical Examination'!J:J)</f>
        <v>Diabetic</v>
      </c>
      <c r="N1349" s="34">
        <f>_xlfn.XLOOKUP(Healthcare!A:A,Table4_2[Customer ID],Table4_2[Date of Birth])</f>
        <v>25914</v>
      </c>
      <c r="O1349" s="35">
        <f>_xlfn.XLOOKUP(A:A,Table4_2[Customer ID],Table4_2[Charges])</f>
        <v>8062.31</v>
      </c>
      <c r="P1349" s="33" t="str">
        <f>_xlfn.XLOOKUP(A:A,Table4_2[Customer ID],Table4_2[Hospital tier])</f>
        <v>tier - 2</v>
      </c>
      <c r="Q1349" s="33" t="str">
        <f>_xlfn.XLOOKUP(A:A,'Hospital details'!A:A,'Hospital details'!F:F)</f>
        <v>tier - 1</v>
      </c>
      <c r="R1349" s="33" t="str">
        <f>_xlfn.XLOOKUP(Healthcare!A:A,'Hospital details'!A:A,'Hospital details'!G:G)</f>
        <v>R1013</v>
      </c>
      <c r="S1349" s="36">
        <f>_xlfn.XLOOKUP(A:A,'Hospital details'!A:A,'Hospital details'!H:H)</f>
        <v>52</v>
      </c>
      <c r="T1349" s="8"/>
    </row>
    <row r="1350" spans="1:20" ht="18" x14ac:dyDescent="0.35">
      <c r="A1350" s="37" t="s">
        <v>1354</v>
      </c>
      <c r="B1350" s="31" t="str" cm="1">
        <f t="array" ref="B1350">_xlfn.XLOOKUP(_xlfn.SINGLE(A:A),'Customer Name'!A:A,Table14_3[[#All],[Title]])</f>
        <v>Mr</v>
      </c>
      <c r="C1350" s="32" t="str" cm="1">
        <f t="array" ref="C1350">_xlfn.XLOOKUP(_xlfn.SINGLE(A:A),'Customer Name'!A:A,Table14_3[[#All],[First Name]])</f>
        <v>Emily</v>
      </c>
      <c r="D1350" s="32" t="str" cm="1">
        <f t="array" ref="D1350">_xlfn.XLOOKUP(_xlfn.SINGLE(A:A),'Customer Name'!A:A,Table14_3[[#All],[Last Name]])</f>
        <v>D'Addario</v>
      </c>
      <c r="E1350" s="32">
        <f>_xlfn.XLOOKUP(A:A,'Medical Examination'!A:A,'Medical Examination'!B:B)</f>
        <v>28.69</v>
      </c>
      <c r="F1350" s="32">
        <f>_xlfn.XLOOKUP(A:A,'Medical Examination'!A:A,'Medical Examination'!C:C)</f>
        <v>5.4</v>
      </c>
      <c r="G1350" s="33" t="str">
        <f>_xlfn.XLOOKUP(A:A,'Medical Examination'!A:A,'Medical Examination'!D:D)</f>
        <v>No</v>
      </c>
      <c r="H1350" s="33" t="str">
        <f>_xlfn.XLOOKUP(A:A,'Medical Examination'!A:A,'Medical Examination'!E:E)</f>
        <v>No</v>
      </c>
      <c r="I1350" s="33" t="str">
        <f>_xlfn.XLOOKUP(A:A,'Medical Examination'!A:A,'Medical Examination'!F:F)</f>
        <v>No</v>
      </c>
      <c r="J1350" s="33">
        <f>_xlfn.XLOOKUP(A:A,'Medical Examination'!A:A,'Medical Examination'!G:G)</f>
        <v>0</v>
      </c>
      <c r="K1350" s="33" t="str">
        <f>_xlfn.XLOOKUP(A:A,'Medical Examination'!A:A,'Medical Examination'!H:H)</f>
        <v>No</v>
      </c>
      <c r="L1350" s="32" t="str">
        <f>_xlfn.XLOOKUP(A:A,'Medical Examination'!A:A,'Medical Examination'!I:I)</f>
        <v>Overweight</v>
      </c>
      <c r="M1350" s="31" t="str">
        <f>_xlfn.XLOOKUP(A:A,'Medical Examination'!A:A,'Medical Examination'!J:J)</f>
        <v>Normal</v>
      </c>
      <c r="N1350" s="34">
        <f>_xlfn.XLOOKUP(Healthcare!A:A,Table4_2[Customer ID],Table4_2[Date of Birth])</f>
        <v>30312</v>
      </c>
      <c r="O1350" s="35">
        <f>_xlfn.XLOOKUP(A:A,Table4_2[Customer ID],Table4_2[Charges])</f>
        <v>8059.68</v>
      </c>
      <c r="P1350" s="33" t="str">
        <f>_xlfn.XLOOKUP(A:A,Table4_2[Customer ID],Table4_2[Hospital tier])</f>
        <v>tier - 2</v>
      </c>
      <c r="Q1350" s="33" t="str">
        <f>_xlfn.XLOOKUP(A:A,'Hospital details'!A:A,'Hospital details'!F:F)</f>
        <v>tier - 3</v>
      </c>
      <c r="R1350" s="33" t="str">
        <f>_xlfn.XLOOKUP(Healthcare!A:A,'Hospital details'!A:A,'Hospital details'!G:G)</f>
        <v>R1012</v>
      </c>
      <c r="S1350" s="36">
        <f>_xlfn.XLOOKUP(A:A,'Hospital details'!A:A,'Hospital details'!H:H)</f>
        <v>40</v>
      </c>
      <c r="T1350" s="8"/>
    </row>
    <row r="1351" spans="1:20" ht="18" x14ac:dyDescent="0.35">
      <c r="A1351" s="37" t="s">
        <v>1355</v>
      </c>
      <c r="B1351" s="31" t="str" cm="1">
        <f t="array" ref="B1351">_xlfn.XLOOKUP(_xlfn.SINGLE(A:A),'Customer Name'!A:A,Table14_3[[#All],[Title]])</f>
        <v>Mr</v>
      </c>
      <c r="C1351" s="32" t="str" cm="1">
        <f t="array" ref="C1351">_xlfn.XLOOKUP(_xlfn.SINGLE(A:A),'Customer Name'!A:A,Table14_3[[#All],[First Name]])</f>
        <v>James V</v>
      </c>
      <c r="D1351" s="32" t="str" cm="1">
        <f t="array" ref="D1351">_xlfn.XLOOKUP(_xlfn.SINGLE(A:A),'Customer Name'!A:A,Table14_3[[#All],[Last Name]])</f>
        <v>Buchanan</v>
      </c>
      <c r="E1351" s="32">
        <f>_xlfn.XLOOKUP(A:A,'Medical Examination'!A:A,'Medical Examination'!B:B)</f>
        <v>28.16</v>
      </c>
      <c r="F1351" s="32">
        <f>_xlfn.XLOOKUP(A:A,'Medical Examination'!A:A,'Medical Examination'!C:C)</f>
        <v>5.58</v>
      </c>
      <c r="G1351" s="33" t="str">
        <f>_xlfn.XLOOKUP(A:A,'Medical Examination'!A:A,'Medical Examination'!D:D)</f>
        <v>yes</v>
      </c>
      <c r="H1351" s="33" t="str">
        <f>_xlfn.XLOOKUP(A:A,'Medical Examination'!A:A,'Medical Examination'!E:E)</f>
        <v>No</v>
      </c>
      <c r="I1351" s="33" t="str">
        <f>_xlfn.XLOOKUP(A:A,'Medical Examination'!A:A,'Medical Examination'!F:F)</f>
        <v>No</v>
      </c>
      <c r="J1351" s="33">
        <f>_xlfn.XLOOKUP(A:A,'Medical Examination'!A:A,'Medical Examination'!G:G)</f>
        <v>0</v>
      </c>
      <c r="K1351" s="33" t="str">
        <f>_xlfn.XLOOKUP(A:A,'Medical Examination'!A:A,'Medical Examination'!H:H)</f>
        <v>No</v>
      </c>
      <c r="L1351" s="32" t="str">
        <f>_xlfn.XLOOKUP(A:A,'Medical Examination'!A:A,'Medical Examination'!I:I)</f>
        <v>Overweight</v>
      </c>
      <c r="M1351" s="31" t="str">
        <f>_xlfn.XLOOKUP(A:A,'Medical Examination'!A:A,'Medical Examination'!J:J)</f>
        <v>Normal</v>
      </c>
      <c r="N1351" s="34">
        <f>_xlfn.XLOOKUP(Healthcare!A:A,Table4_2[Customer ID],Table4_2[Date of Birth])</f>
        <v>31379</v>
      </c>
      <c r="O1351" s="35">
        <f>_xlfn.XLOOKUP(A:A,Table4_2[Customer ID],Table4_2[Charges])</f>
        <v>8059.06</v>
      </c>
      <c r="P1351" s="33" t="str">
        <f>_xlfn.XLOOKUP(A:A,Table4_2[Customer ID],Table4_2[Hospital tier])</f>
        <v>tier - 2</v>
      </c>
      <c r="Q1351" s="33" t="str">
        <f>_xlfn.XLOOKUP(A:A,'Hospital details'!A:A,'Hospital details'!F:F)</f>
        <v>tier - 3</v>
      </c>
      <c r="R1351" s="33" t="str">
        <f>_xlfn.XLOOKUP(Healthcare!A:A,'Hospital details'!A:A,'Hospital details'!G:G)</f>
        <v>R1012</v>
      </c>
      <c r="S1351" s="36">
        <f>_xlfn.XLOOKUP(A:A,'Hospital details'!A:A,'Hospital details'!H:H)</f>
        <v>37</v>
      </c>
      <c r="T1351" s="8"/>
    </row>
    <row r="1352" spans="1:20" ht="18" x14ac:dyDescent="0.35">
      <c r="A1352" s="37" t="s">
        <v>1356</v>
      </c>
      <c r="B1352" s="31" t="str" cm="1">
        <f t="array" ref="B1352">_xlfn.XLOOKUP(_xlfn.SINGLE(A:A),'Customer Name'!A:A,Table14_3[[#All],[Title]])</f>
        <v>Ms</v>
      </c>
      <c r="C1352" s="32" t="str" cm="1">
        <f t="array" ref="C1352">_xlfn.XLOOKUP(_xlfn.SINGLE(A:A),'Customer Name'!A:A,Table14_3[[#All],[First Name]])</f>
        <v>Angie</v>
      </c>
      <c r="D1352" s="32" t="str" cm="1">
        <f t="array" ref="D1352">_xlfn.XLOOKUP(_xlfn.SINGLE(A:A),'Customer Name'!A:A,Table14_3[[#All],[Last Name]])</f>
        <v>Clark</v>
      </c>
      <c r="E1352" s="32">
        <f>_xlfn.XLOOKUP(A:A,'Medical Examination'!A:A,'Medical Examination'!B:B)</f>
        <v>45.54</v>
      </c>
      <c r="F1352" s="32">
        <f>_xlfn.XLOOKUP(A:A,'Medical Examination'!A:A,'Medical Examination'!C:C)</f>
        <v>5.84</v>
      </c>
      <c r="G1352" s="33" t="str">
        <f>_xlfn.XLOOKUP(A:A,'Medical Examination'!A:A,'Medical Examination'!D:D)</f>
        <v>No</v>
      </c>
      <c r="H1352" s="33" t="str">
        <f>_xlfn.XLOOKUP(A:A,'Medical Examination'!A:A,'Medical Examination'!E:E)</f>
        <v>No</v>
      </c>
      <c r="I1352" s="33" t="str">
        <f>_xlfn.XLOOKUP(A:A,'Medical Examination'!A:A,'Medical Examination'!F:F)</f>
        <v>Yes</v>
      </c>
      <c r="J1352" s="33">
        <f>_xlfn.XLOOKUP(A:A,'Medical Examination'!A:A,'Medical Examination'!G:G)</f>
        <v>1</v>
      </c>
      <c r="K1352" s="33" t="str">
        <f>_xlfn.XLOOKUP(A:A,'Medical Examination'!A:A,'Medical Examination'!H:H)</f>
        <v>No</v>
      </c>
      <c r="L1352" s="32" t="str">
        <f>_xlfn.XLOOKUP(A:A,'Medical Examination'!A:A,'Medical Examination'!I:I)</f>
        <v>Obesity</v>
      </c>
      <c r="M1352" s="31" t="str">
        <f>_xlfn.XLOOKUP(A:A,'Medical Examination'!A:A,'Medical Examination'!J:J)</f>
        <v>Prediabetic</v>
      </c>
      <c r="N1352" s="34">
        <f>_xlfn.XLOOKUP(Healthcare!A:A,Table4_2[Customer ID],Table4_2[Date of Birth])</f>
        <v>37967</v>
      </c>
      <c r="O1352" s="35">
        <f>_xlfn.XLOOKUP(A:A,Table4_2[Customer ID],Table4_2[Charges])</f>
        <v>8035.64</v>
      </c>
      <c r="P1352" s="33" t="str">
        <f>_xlfn.XLOOKUP(A:A,Table4_2[Customer ID],Table4_2[Hospital tier])</f>
        <v>tier - 2</v>
      </c>
      <c r="Q1352" s="33" t="str">
        <f>_xlfn.XLOOKUP(A:A,'Hospital details'!A:A,'Hospital details'!F:F)</f>
        <v>tier - 2</v>
      </c>
      <c r="R1352" s="33" t="str">
        <f>_xlfn.XLOOKUP(Healthcare!A:A,'Hospital details'!A:A,'Hospital details'!G:G)</f>
        <v>R1012</v>
      </c>
      <c r="S1352" s="36">
        <f>_xlfn.XLOOKUP(A:A,'Hospital details'!A:A,'Hospital details'!H:H)</f>
        <v>19</v>
      </c>
      <c r="T1352" s="8"/>
    </row>
    <row r="1353" spans="1:20" ht="18" x14ac:dyDescent="0.35">
      <c r="A1353" s="37" t="s">
        <v>1357</v>
      </c>
      <c r="B1353" s="31" t="str" cm="1">
        <f t="array" ref="B1353">_xlfn.XLOOKUP(_xlfn.SINGLE(A:A),'Customer Name'!A:A,Table14_3[[#All],[Title]])</f>
        <v>Mr</v>
      </c>
      <c r="C1353" s="32" t="str" cm="1">
        <f t="array" ref="C1353">_xlfn.XLOOKUP(_xlfn.SINGLE(A:A),'Customer Name'!A:A,Table14_3[[#All],[First Name]])</f>
        <v>Michael J</v>
      </c>
      <c r="D1353" s="32" t="str" cm="1">
        <f t="array" ref="D1353">_xlfn.XLOOKUP(_xlfn.SINGLE(A:A),'Customer Name'!A:A,Table14_3[[#All],[Last Name]])</f>
        <v>Waterson</v>
      </c>
      <c r="E1353" s="32">
        <f>_xlfn.XLOOKUP(A:A,'Medical Examination'!A:A,'Medical Examination'!B:B)</f>
        <v>28.7</v>
      </c>
      <c r="F1353" s="32">
        <f>_xlfn.XLOOKUP(A:A,'Medical Examination'!A:A,'Medical Examination'!C:C)</f>
        <v>4.2</v>
      </c>
      <c r="G1353" s="33" t="str">
        <f>_xlfn.XLOOKUP(A:A,'Medical Examination'!A:A,'Medical Examination'!D:D)</f>
        <v>No</v>
      </c>
      <c r="H1353" s="33" t="str">
        <f>_xlfn.XLOOKUP(A:A,'Medical Examination'!A:A,'Medical Examination'!E:E)</f>
        <v>No</v>
      </c>
      <c r="I1353" s="33" t="str">
        <f>_xlfn.XLOOKUP(A:A,'Medical Examination'!A:A,'Medical Examination'!F:F)</f>
        <v>No</v>
      </c>
      <c r="J1353" s="33">
        <f>_xlfn.XLOOKUP(A:A,'Medical Examination'!A:A,'Medical Examination'!G:G)</f>
        <v>0</v>
      </c>
      <c r="K1353" s="33" t="str">
        <f>_xlfn.XLOOKUP(A:A,'Medical Examination'!A:A,'Medical Examination'!H:H)</f>
        <v>No</v>
      </c>
      <c r="L1353" s="32" t="str">
        <f>_xlfn.XLOOKUP(A:A,'Medical Examination'!A:A,'Medical Examination'!I:I)</f>
        <v>Overweight</v>
      </c>
      <c r="M1353" s="31" t="str">
        <f>_xlfn.XLOOKUP(A:A,'Medical Examination'!A:A,'Medical Examination'!J:J)</f>
        <v>Normal</v>
      </c>
      <c r="N1353" s="34">
        <f>_xlfn.XLOOKUP(Healthcare!A:A,Table4_2[Customer ID],Table4_2[Date of Birth])</f>
        <v>28435</v>
      </c>
      <c r="O1353" s="35">
        <f>_xlfn.XLOOKUP(A:A,Table4_2[Customer ID],Table4_2[Charges])</f>
        <v>8027.97</v>
      </c>
      <c r="P1353" s="33" t="str">
        <f>_xlfn.XLOOKUP(A:A,Table4_2[Customer ID],Table4_2[Hospital tier])</f>
        <v>tier - 3</v>
      </c>
      <c r="Q1353" s="33" t="str">
        <f>_xlfn.XLOOKUP(A:A,'Hospital details'!A:A,'Hospital details'!F:F)</f>
        <v>tier - 2</v>
      </c>
      <c r="R1353" s="33" t="str">
        <f>_xlfn.XLOOKUP(Healthcare!A:A,'Hospital details'!A:A,'Hospital details'!G:G)</f>
        <v>R1011</v>
      </c>
      <c r="S1353" s="36">
        <f>_xlfn.XLOOKUP(A:A,'Hospital details'!A:A,'Hospital details'!H:H)</f>
        <v>45</v>
      </c>
      <c r="T1353" s="8"/>
    </row>
    <row r="1354" spans="1:20" ht="18" x14ac:dyDescent="0.35">
      <c r="A1354" s="37" t="s">
        <v>1358</v>
      </c>
      <c r="B1354" s="31" t="str" cm="1">
        <f t="array" ref="B1354">_xlfn.XLOOKUP(_xlfn.SINGLE(A:A),'Customer Name'!A:A,Table14_3[[#All],[Title]])</f>
        <v>Mr</v>
      </c>
      <c r="C1354" s="32" t="str" cm="1">
        <f t="array" ref="C1354">_xlfn.XLOOKUP(_xlfn.SINGLE(A:A),'Customer Name'!A:A,Table14_3[[#All],[First Name]])</f>
        <v>Sabina</v>
      </c>
      <c r="D1354" s="32" t="str" cm="1">
        <f t="array" ref="D1354">_xlfn.XLOOKUP(_xlfn.SINGLE(A:A),'Customer Name'!A:A,Table14_3[[#All],[Last Name]])</f>
        <v>Piras</v>
      </c>
      <c r="E1354" s="32">
        <f>_xlfn.XLOOKUP(A:A,'Medical Examination'!A:A,'Medical Examination'!B:B)</f>
        <v>27.74</v>
      </c>
      <c r="F1354" s="32">
        <f>_xlfn.XLOOKUP(A:A,'Medical Examination'!A:A,'Medical Examination'!C:C)</f>
        <v>6.06</v>
      </c>
      <c r="G1354" s="33" t="str">
        <f>_xlfn.XLOOKUP(A:A,'Medical Examination'!A:A,'Medical Examination'!D:D)</f>
        <v>yes</v>
      </c>
      <c r="H1354" s="33" t="str">
        <f>_xlfn.XLOOKUP(A:A,'Medical Examination'!A:A,'Medical Examination'!E:E)</f>
        <v>No</v>
      </c>
      <c r="I1354" s="33" t="str">
        <f>_xlfn.XLOOKUP(A:A,'Medical Examination'!A:A,'Medical Examination'!F:F)</f>
        <v>No</v>
      </c>
      <c r="J1354" s="33">
        <f>_xlfn.XLOOKUP(A:A,'Medical Examination'!A:A,'Medical Examination'!G:G)</f>
        <v>0</v>
      </c>
      <c r="K1354" s="33" t="str">
        <f>_xlfn.XLOOKUP(A:A,'Medical Examination'!A:A,'Medical Examination'!H:H)</f>
        <v>No</v>
      </c>
      <c r="L1354" s="32" t="str">
        <f>_xlfn.XLOOKUP(A:A,'Medical Examination'!A:A,'Medical Examination'!I:I)</f>
        <v>Overweight</v>
      </c>
      <c r="M1354" s="31" t="str">
        <f>_xlfn.XLOOKUP(A:A,'Medical Examination'!A:A,'Medical Examination'!J:J)</f>
        <v>Prediabetic</v>
      </c>
      <c r="N1354" s="34">
        <f>_xlfn.XLOOKUP(Healthcare!A:A,Table4_2[Customer ID],Table4_2[Date of Birth])</f>
        <v>28114</v>
      </c>
      <c r="O1354" s="35">
        <f>_xlfn.XLOOKUP(A:A,Table4_2[Customer ID],Table4_2[Charges])</f>
        <v>8026.67</v>
      </c>
      <c r="P1354" s="33" t="str">
        <f>_xlfn.XLOOKUP(A:A,Table4_2[Customer ID],Table4_2[Hospital tier])</f>
        <v>tier - 2</v>
      </c>
      <c r="Q1354" s="33" t="str">
        <f>_xlfn.XLOOKUP(A:A,'Hospital details'!A:A,'Hospital details'!F:F)</f>
        <v>tier - 2</v>
      </c>
      <c r="R1354" s="33" t="str">
        <f>_xlfn.XLOOKUP(Healthcare!A:A,'Hospital details'!A:A,'Hospital details'!G:G)</f>
        <v>R1012</v>
      </c>
      <c r="S1354" s="36">
        <f>_xlfn.XLOOKUP(A:A,'Hospital details'!A:A,'Hospital details'!H:H)</f>
        <v>46</v>
      </c>
      <c r="T1354" s="8"/>
    </row>
    <row r="1355" spans="1:20" ht="18" x14ac:dyDescent="0.35">
      <c r="A1355" s="37" t="s">
        <v>1359</v>
      </c>
      <c r="B1355" s="31" t="str" cm="1">
        <f t="array" ref="B1355">_xlfn.XLOOKUP(_xlfn.SINGLE(A:A),'Customer Name'!A:A,Table14_3[[#All],[Title]])</f>
        <v>Ms</v>
      </c>
      <c r="C1355" s="32" t="str" cm="1">
        <f t="array" ref="C1355">_xlfn.XLOOKUP(_xlfn.SINGLE(A:A),'Customer Name'!A:A,Table14_3[[#All],[First Name]])</f>
        <v>Amy C</v>
      </c>
      <c r="D1355" s="32" t="str" cm="1">
        <f t="array" ref="D1355">_xlfn.XLOOKUP(_xlfn.SINGLE(A:A),'Customer Name'!A:A,Table14_3[[#All],[Last Name]])</f>
        <v>Olson</v>
      </c>
      <c r="E1355" s="32">
        <f>_xlfn.XLOOKUP(A:A,'Medical Examination'!A:A,'Medical Examination'!B:B)</f>
        <v>36.954999999999998</v>
      </c>
      <c r="F1355" s="32">
        <f>_xlfn.XLOOKUP(A:A,'Medical Examination'!A:A,'Medical Examination'!C:C)</f>
        <v>7.57</v>
      </c>
      <c r="G1355" s="33" t="str">
        <f>_xlfn.XLOOKUP(A:A,'Medical Examination'!A:A,'Medical Examination'!D:D)</f>
        <v>No</v>
      </c>
      <c r="H1355" s="33" t="str">
        <f>_xlfn.XLOOKUP(A:A,'Medical Examination'!A:A,'Medical Examination'!E:E)</f>
        <v>No</v>
      </c>
      <c r="I1355" s="33" t="str">
        <f>_xlfn.XLOOKUP(A:A,'Medical Examination'!A:A,'Medical Examination'!F:F)</f>
        <v>No</v>
      </c>
      <c r="J1355" s="33">
        <f>_xlfn.XLOOKUP(A:A,'Medical Examination'!A:A,'Medical Examination'!G:G)</f>
        <v>0</v>
      </c>
      <c r="K1355" s="33" t="str">
        <f>_xlfn.XLOOKUP(A:A,'Medical Examination'!A:A,'Medical Examination'!H:H)</f>
        <v>No</v>
      </c>
      <c r="L1355" s="32" t="str">
        <f>_xlfn.XLOOKUP(A:A,'Medical Examination'!A:A,'Medical Examination'!I:I)</f>
        <v>Obesity</v>
      </c>
      <c r="M1355" s="31" t="str">
        <f>_xlfn.XLOOKUP(A:A,'Medical Examination'!A:A,'Medical Examination'!J:J)</f>
        <v>Diabetic</v>
      </c>
      <c r="N1355" s="34">
        <f>_xlfn.XLOOKUP(Healthcare!A:A,Table4_2[Customer ID],Table4_2[Date of Birth])</f>
        <v>28688</v>
      </c>
      <c r="O1355" s="35">
        <f>_xlfn.XLOOKUP(A:A,Table4_2[Customer ID],Table4_2[Charges])</f>
        <v>8023.14</v>
      </c>
      <c r="P1355" s="33" t="str">
        <f>_xlfn.XLOOKUP(A:A,Table4_2[Customer ID],Table4_2[Hospital tier])</f>
        <v>tier - 2</v>
      </c>
      <c r="Q1355" s="33" t="str">
        <f>_xlfn.XLOOKUP(A:A,'Hospital details'!A:A,'Hospital details'!F:F)</f>
        <v>tier - 3</v>
      </c>
      <c r="R1355" s="33" t="str">
        <f>_xlfn.XLOOKUP(Healthcare!A:A,'Hospital details'!A:A,'Hospital details'!G:G)</f>
        <v>R1012</v>
      </c>
      <c r="S1355" s="36">
        <f>_xlfn.XLOOKUP(A:A,'Hospital details'!A:A,'Hospital details'!H:H)</f>
        <v>44</v>
      </c>
      <c r="T1355" s="8"/>
    </row>
    <row r="1356" spans="1:20" ht="18" x14ac:dyDescent="0.35">
      <c r="A1356" s="37" t="s">
        <v>1360</v>
      </c>
      <c r="B1356" s="31" t="str" cm="1">
        <f t="array" ref="B1356">_xlfn.XLOOKUP(_xlfn.SINGLE(A:A),'Customer Name'!A:A,Table14_3[[#All],[Title]])</f>
        <v>Ms</v>
      </c>
      <c r="C1356" s="32" t="str" cm="1">
        <f t="array" ref="C1356">_xlfn.XLOOKUP(_xlfn.SINGLE(A:A),'Customer Name'!A:A,Table14_3[[#All],[First Name]])</f>
        <v>Victoria U</v>
      </c>
      <c r="D1356" s="32" t="str" cm="1">
        <f t="array" ref="D1356">_xlfn.XLOOKUP(_xlfn.SINGLE(A:A),'Customer Name'!A:A,Table14_3[[#All],[Last Name]])</f>
        <v>Manfredi</v>
      </c>
      <c r="E1356" s="32">
        <f>_xlfn.XLOOKUP(A:A,'Medical Examination'!A:A,'Medical Examination'!B:B)</f>
        <v>30.69</v>
      </c>
      <c r="F1356" s="32">
        <f>_xlfn.XLOOKUP(A:A,'Medical Examination'!A:A,'Medical Examination'!C:C)</f>
        <v>6.15</v>
      </c>
      <c r="G1356" s="33" t="str">
        <f>_xlfn.XLOOKUP(A:A,'Medical Examination'!A:A,'Medical Examination'!D:D)</f>
        <v>No</v>
      </c>
      <c r="H1356" s="33" t="str">
        <f>_xlfn.XLOOKUP(A:A,'Medical Examination'!A:A,'Medical Examination'!E:E)</f>
        <v>No</v>
      </c>
      <c r="I1356" s="33" t="str">
        <f>_xlfn.XLOOKUP(A:A,'Medical Examination'!A:A,'Medical Examination'!F:F)</f>
        <v>No</v>
      </c>
      <c r="J1356" s="33">
        <f>_xlfn.XLOOKUP(A:A,'Medical Examination'!A:A,'Medical Examination'!G:G)</f>
        <v>0</v>
      </c>
      <c r="K1356" s="33" t="str">
        <f>_xlfn.XLOOKUP(A:A,'Medical Examination'!A:A,'Medical Examination'!H:H)</f>
        <v>No</v>
      </c>
      <c r="L1356" s="32" t="str">
        <f>_xlfn.XLOOKUP(A:A,'Medical Examination'!A:A,'Medical Examination'!I:I)</f>
        <v>Obesity</v>
      </c>
      <c r="M1356" s="31" t="str">
        <f>_xlfn.XLOOKUP(A:A,'Medical Examination'!A:A,'Medical Examination'!J:J)</f>
        <v>Prediabetic</v>
      </c>
      <c r="N1356" s="34">
        <f>_xlfn.XLOOKUP(Healthcare!A:A,Table4_2[Customer ID],Table4_2[Date of Birth])</f>
        <v>32815</v>
      </c>
      <c r="O1356" s="35">
        <f>_xlfn.XLOOKUP(A:A,Table4_2[Customer ID],Table4_2[Charges])</f>
        <v>8021.11</v>
      </c>
      <c r="P1356" s="33" t="str">
        <f>_xlfn.XLOOKUP(A:A,Table4_2[Customer ID],Table4_2[Hospital tier])</f>
        <v>tier - 2</v>
      </c>
      <c r="Q1356" s="33" t="str">
        <f>_xlfn.XLOOKUP(A:A,'Hospital details'!A:A,'Hospital details'!F:F)</f>
        <v>tier - 1</v>
      </c>
      <c r="R1356" s="33" t="str">
        <f>_xlfn.XLOOKUP(Healthcare!A:A,'Hospital details'!A:A,'Hospital details'!G:G)</f>
        <v>R1012</v>
      </c>
      <c r="S1356" s="36">
        <f>_xlfn.XLOOKUP(A:A,'Hospital details'!A:A,'Hospital details'!H:H)</f>
        <v>33</v>
      </c>
      <c r="T1356" s="8"/>
    </row>
    <row r="1357" spans="1:20" ht="18" x14ac:dyDescent="0.35">
      <c r="A1357" s="37" t="s">
        <v>1361</v>
      </c>
      <c r="B1357" s="31" t="str" cm="1">
        <f t="array" ref="B1357">_xlfn.XLOOKUP(_xlfn.SINGLE(A:A),'Customer Name'!A:A,Table14_3[[#All],[Title]])</f>
        <v>Mr</v>
      </c>
      <c r="C1357" s="32" t="str" cm="1">
        <f t="array" ref="C1357">_xlfn.XLOOKUP(_xlfn.SINGLE(A:A),'Customer Name'!A:A,Table14_3[[#All],[First Name]])</f>
        <v>Amelia B</v>
      </c>
      <c r="D1357" s="32" t="str" cm="1">
        <f t="array" ref="D1357">_xlfn.XLOOKUP(_xlfn.SINGLE(A:A),'Customer Name'!A:A,Table14_3[[#All],[Last Name]])</f>
        <v>Landberg</v>
      </c>
      <c r="E1357" s="32">
        <f>_xlfn.XLOOKUP(A:A,'Medical Examination'!A:A,'Medical Examination'!B:B)</f>
        <v>24.984999999999999</v>
      </c>
      <c r="F1357" s="32">
        <f>_xlfn.XLOOKUP(A:A,'Medical Examination'!A:A,'Medical Examination'!C:C)</f>
        <v>4.5599999999999996</v>
      </c>
      <c r="G1357" s="33" t="str">
        <f>_xlfn.XLOOKUP(A:A,'Medical Examination'!A:A,'Medical Examination'!D:D)</f>
        <v>No</v>
      </c>
      <c r="H1357" s="33" t="str">
        <f>_xlfn.XLOOKUP(A:A,'Medical Examination'!A:A,'Medical Examination'!E:E)</f>
        <v>No</v>
      </c>
      <c r="I1357" s="33" t="str">
        <f>_xlfn.XLOOKUP(A:A,'Medical Examination'!A:A,'Medical Examination'!F:F)</f>
        <v>No</v>
      </c>
      <c r="J1357" s="33">
        <f>_xlfn.XLOOKUP(A:A,'Medical Examination'!A:A,'Medical Examination'!G:G)</f>
        <v>0</v>
      </c>
      <c r="K1357" s="33" t="str">
        <f>_xlfn.XLOOKUP(A:A,'Medical Examination'!A:A,'Medical Examination'!H:H)</f>
        <v>No</v>
      </c>
      <c r="L1357" s="32" t="str">
        <f>_xlfn.XLOOKUP(A:A,'Medical Examination'!A:A,'Medical Examination'!I:I)</f>
        <v>Normal Weight</v>
      </c>
      <c r="M1357" s="31" t="str">
        <f>_xlfn.XLOOKUP(A:A,'Medical Examination'!A:A,'Medical Examination'!J:J)</f>
        <v>Normal</v>
      </c>
      <c r="N1357" s="34">
        <f>_xlfn.XLOOKUP(Healthcare!A:A,Table4_2[Customer ID],Table4_2[Date of Birth])</f>
        <v>29533</v>
      </c>
      <c r="O1357" s="35">
        <f>_xlfn.XLOOKUP(A:A,Table4_2[Customer ID],Table4_2[Charges])</f>
        <v>8017.06</v>
      </c>
      <c r="P1357" s="33" t="str">
        <f>_xlfn.XLOOKUP(A:A,Table4_2[Customer ID],Table4_2[Hospital tier])</f>
        <v>tier - 2</v>
      </c>
      <c r="Q1357" s="33" t="str">
        <f>_xlfn.XLOOKUP(A:A,'Hospital details'!A:A,'Hospital details'!F:F)</f>
        <v>tier - 2</v>
      </c>
      <c r="R1357" s="33" t="str">
        <f>_xlfn.XLOOKUP(Healthcare!A:A,'Hospital details'!A:A,'Hospital details'!G:G)</f>
        <v>R1012</v>
      </c>
      <c r="S1357" s="36">
        <f>_xlfn.XLOOKUP(A:A,'Hospital details'!A:A,'Hospital details'!H:H)</f>
        <v>42</v>
      </c>
      <c r="T1357" s="8"/>
    </row>
    <row r="1358" spans="1:20" ht="18" x14ac:dyDescent="0.35">
      <c r="A1358" s="37" t="s">
        <v>1362</v>
      </c>
      <c r="B1358" s="31" t="str" cm="1">
        <f t="array" ref="B1358">_xlfn.XLOOKUP(_xlfn.SINGLE(A:A),'Customer Name'!A:A,Table14_3[[#All],[Title]])</f>
        <v>Mr</v>
      </c>
      <c r="C1358" s="32" t="str" cm="1">
        <f t="array" ref="C1358">_xlfn.XLOOKUP(_xlfn.SINGLE(A:A),'Customer Name'!A:A,Table14_3[[#All],[First Name]])</f>
        <v>Jackie J</v>
      </c>
      <c r="D1358" s="32" t="str" cm="1">
        <f t="array" ref="D1358">_xlfn.XLOOKUP(_xlfn.SINGLE(A:A),'Customer Name'!A:A,Table14_3[[#All],[Last Name]])</f>
        <v>Flynn</v>
      </c>
      <c r="E1358" s="32">
        <f>_xlfn.XLOOKUP(A:A,'Medical Examination'!A:A,'Medical Examination'!B:B)</f>
        <v>39.42</v>
      </c>
      <c r="F1358" s="32">
        <f>_xlfn.XLOOKUP(A:A,'Medical Examination'!A:A,'Medical Examination'!C:C)</f>
        <v>4.72</v>
      </c>
      <c r="G1358" s="33" t="str">
        <f>_xlfn.XLOOKUP(A:A,'Medical Examination'!A:A,'Medical Examination'!D:D)</f>
        <v>yes</v>
      </c>
      <c r="H1358" s="33" t="str">
        <f>_xlfn.XLOOKUP(A:A,'Medical Examination'!A:A,'Medical Examination'!E:E)</f>
        <v>No</v>
      </c>
      <c r="I1358" s="33" t="str">
        <f>_xlfn.XLOOKUP(A:A,'Medical Examination'!A:A,'Medical Examination'!F:F)</f>
        <v>No</v>
      </c>
      <c r="J1358" s="33">
        <f>_xlfn.XLOOKUP(A:A,'Medical Examination'!A:A,'Medical Examination'!G:G)</f>
        <v>1</v>
      </c>
      <c r="K1358" s="33" t="str">
        <f>_xlfn.XLOOKUP(A:A,'Medical Examination'!A:A,'Medical Examination'!H:H)</f>
        <v>No</v>
      </c>
      <c r="L1358" s="32" t="str">
        <f>_xlfn.XLOOKUP(A:A,'Medical Examination'!A:A,'Medical Examination'!I:I)</f>
        <v>Obesity</v>
      </c>
      <c r="M1358" s="31" t="str">
        <f>_xlfn.XLOOKUP(A:A,'Medical Examination'!A:A,'Medical Examination'!J:J)</f>
        <v>Normal</v>
      </c>
      <c r="N1358" s="34">
        <f>_xlfn.XLOOKUP(Healthcare!A:A,Table4_2[Customer ID],Table4_2[Date of Birth])</f>
        <v>34960</v>
      </c>
      <c r="O1358" s="35">
        <f>_xlfn.XLOOKUP(A:A,Table4_2[Customer ID],Table4_2[Charges])</f>
        <v>8014.62</v>
      </c>
      <c r="P1358" s="33" t="str">
        <f>_xlfn.XLOOKUP(A:A,Table4_2[Customer ID],Table4_2[Hospital tier])</f>
        <v>tier - 2</v>
      </c>
      <c r="Q1358" s="33" t="str">
        <f>_xlfn.XLOOKUP(A:A,'Hospital details'!A:A,'Hospital details'!F:F)</f>
        <v>tier - 3</v>
      </c>
      <c r="R1358" s="33" t="str">
        <f>_xlfn.XLOOKUP(Healthcare!A:A,'Hospital details'!A:A,'Hospital details'!G:G)</f>
        <v>R1012</v>
      </c>
      <c r="S1358" s="36">
        <f>_xlfn.XLOOKUP(A:A,'Hospital details'!A:A,'Hospital details'!H:H)</f>
        <v>27</v>
      </c>
      <c r="T1358" s="8"/>
    </row>
    <row r="1359" spans="1:20" ht="18" x14ac:dyDescent="0.35">
      <c r="A1359" s="37" t="s">
        <v>1363</v>
      </c>
      <c r="B1359" s="31" t="str" cm="1">
        <f t="array" ref="B1359">_xlfn.XLOOKUP(_xlfn.SINGLE(A:A),'Customer Name'!A:A,Table14_3[[#All],[Title]])</f>
        <v>Ms</v>
      </c>
      <c r="C1359" s="32" t="str" cm="1">
        <f t="array" ref="C1359">_xlfn.XLOOKUP(_xlfn.SINGLE(A:A),'Customer Name'!A:A,Table14_3[[#All],[First Name]])</f>
        <v>Justin</v>
      </c>
      <c r="D1359" s="32" t="str" cm="1">
        <f t="array" ref="D1359">_xlfn.XLOOKUP(_xlfn.SINGLE(A:A),'Customer Name'!A:A,Table14_3[[#All],[Last Name]])</f>
        <v>Bishop</v>
      </c>
      <c r="E1359" s="32">
        <f>_xlfn.XLOOKUP(A:A,'Medical Examination'!A:A,'Medical Examination'!B:B)</f>
        <v>16.8</v>
      </c>
      <c r="F1359" s="32">
        <f>_xlfn.XLOOKUP(A:A,'Medical Examination'!A:A,'Medical Examination'!C:C)</f>
        <v>7.98</v>
      </c>
      <c r="G1359" s="33" t="str">
        <f>_xlfn.XLOOKUP(A:A,'Medical Examination'!A:A,'Medical Examination'!D:D)</f>
        <v>No</v>
      </c>
      <c r="H1359" s="33" t="str">
        <f>_xlfn.XLOOKUP(A:A,'Medical Examination'!A:A,'Medical Examination'!E:E)</f>
        <v>No</v>
      </c>
      <c r="I1359" s="33" t="str">
        <f>_xlfn.XLOOKUP(A:A,'Medical Examination'!A:A,'Medical Examination'!F:F)</f>
        <v>No</v>
      </c>
      <c r="J1359" s="33">
        <f>_xlfn.XLOOKUP(A:A,'Medical Examination'!A:A,'Medical Examination'!G:G)</f>
        <v>0</v>
      </c>
      <c r="K1359" s="33" t="str">
        <f>_xlfn.XLOOKUP(A:A,'Medical Examination'!A:A,'Medical Examination'!H:H)</f>
        <v>No</v>
      </c>
      <c r="L1359" s="32" t="str">
        <f>_xlfn.XLOOKUP(A:A,'Medical Examination'!A:A,'Medical Examination'!I:I)</f>
        <v>Under  Weight</v>
      </c>
      <c r="M1359" s="31" t="str">
        <f>_xlfn.XLOOKUP(A:A,'Medical Examination'!A:A,'Medical Examination'!J:J)</f>
        <v>Diabetic</v>
      </c>
      <c r="N1359" s="34">
        <f>_xlfn.XLOOKUP(Healthcare!A:A,Table4_2[Customer ID],Table4_2[Date of Birth])</f>
        <v>22880</v>
      </c>
      <c r="O1359" s="35">
        <f>_xlfn.XLOOKUP(A:A,Table4_2[Customer ID],Table4_2[Charges])</f>
        <v>8004.96</v>
      </c>
      <c r="P1359" s="33" t="str">
        <f>_xlfn.XLOOKUP(A:A,Table4_2[Customer ID],Table4_2[Hospital tier])</f>
        <v>tier - 3</v>
      </c>
      <c r="Q1359" s="33" t="str">
        <f>_xlfn.XLOOKUP(A:A,'Hospital details'!A:A,'Hospital details'!F:F)</f>
        <v>tier - 1</v>
      </c>
      <c r="R1359" s="33" t="str">
        <f>_xlfn.XLOOKUP(Healthcare!A:A,'Hospital details'!A:A,'Hospital details'!G:G)</f>
        <v>R1013</v>
      </c>
      <c r="S1359" s="36">
        <f>_xlfn.XLOOKUP(A:A,'Hospital details'!A:A,'Hospital details'!H:H)</f>
        <v>60</v>
      </c>
      <c r="T1359" s="8"/>
    </row>
    <row r="1360" spans="1:20" ht="18" x14ac:dyDescent="0.35">
      <c r="A1360" s="37" t="s">
        <v>1364</v>
      </c>
      <c r="B1360" s="31" t="str" cm="1">
        <f t="array" ref="B1360">_xlfn.XLOOKUP(_xlfn.SINGLE(A:A),'Customer Name'!A:A,Table14_3[[#All],[Title]])</f>
        <v>Mr</v>
      </c>
      <c r="C1360" s="32" t="str" cm="1">
        <f t="array" ref="C1360">_xlfn.XLOOKUP(_xlfn.SINGLE(A:A),'Customer Name'!A:A,Table14_3[[#All],[First Name]])</f>
        <v>Kerry</v>
      </c>
      <c r="D1360" s="32" t="str" cm="1">
        <f t="array" ref="D1360">_xlfn.XLOOKUP(_xlfn.SINGLE(A:A),'Customer Name'!A:A,Table14_3[[#All],[Last Name]])</f>
        <v>Devitt</v>
      </c>
      <c r="E1360" s="32">
        <f>_xlfn.XLOOKUP(A:A,'Medical Examination'!A:A,'Medical Examination'!B:B)</f>
        <v>23.274999999999999</v>
      </c>
      <c r="F1360" s="32">
        <f>_xlfn.XLOOKUP(A:A,'Medical Examination'!A:A,'Medical Examination'!C:C)</f>
        <v>6.26</v>
      </c>
      <c r="G1360" s="33" t="str">
        <f>_xlfn.XLOOKUP(A:A,'Medical Examination'!A:A,'Medical Examination'!D:D)</f>
        <v>yes</v>
      </c>
      <c r="H1360" s="33" t="str">
        <f>_xlfn.XLOOKUP(A:A,'Medical Examination'!A:A,'Medical Examination'!E:E)</f>
        <v>No</v>
      </c>
      <c r="I1360" s="33" t="str">
        <f>_xlfn.XLOOKUP(A:A,'Medical Examination'!A:A,'Medical Examination'!F:F)</f>
        <v>Yes</v>
      </c>
      <c r="J1360" s="33">
        <f>_xlfn.XLOOKUP(A:A,'Medical Examination'!A:A,'Medical Examination'!G:G)</f>
        <v>1</v>
      </c>
      <c r="K1360" s="33" t="str">
        <f>_xlfn.XLOOKUP(A:A,'Medical Examination'!A:A,'Medical Examination'!H:H)</f>
        <v>No</v>
      </c>
      <c r="L1360" s="32" t="str">
        <f>_xlfn.XLOOKUP(A:A,'Medical Examination'!A:A,'Medical Examination'!I:I)</f>
        <v>Normal Weight</v>
      </c>
      <c r="M1360" s="31" t="str">
        <f>_xlfn.XLOOKUP(A:A,'Medical Examination'!A:A,'Medical Examination'!J:J)</f>
        <v>Prediabetic</v>
      </c>
      <c r="N1360" s="34">
        <f>_xlfn.XLOOKUP(Healthcare!A:A,Table4_2[Customer ID],Table4_2[Date of Birth])</f>
        <v>30548</v>
      </c>
      <c r="O1360" s="35">
        <f>_xlfn.XLOOKUP(A:A,Table4_2[Customer ID],Table4_2[Charges])</f>
        <v>7986.48</v>
      </c>
      <c r="P1360" s="33" t="str">
        <f>_xlfn.XLOOKUP(A:A,Table4_2[Customer ID],Table4_2[Hospital tier])</f>
        <v>tier - 2</v>
      </c>
      <c r="Q1360" s="33" t="str">
        <f>_xlfn.XLOOKUP(A:A,'Hospital details'!A:A,'Hospital details'!F:F)</f>
        <v>tier - 3</v>
      </c>
      <c r="R1360" s="33" t="str">
        <f>_xlfn.XLOOKUP(Healthcare!A:A,'Hospital details'!A:A,'Hospital details'!G:G)</f>
        <v>R1024</v>
      </c>
      <c r="S1360" s="36">
        <f>_xlfn.XLOOKUP(A:A,'Hospital details'!A:A,'Hospital details'!H:H)</f>
        <v>39</v>
      </c>
      <c r="T1360" s="8"/>
    </row>
    <row r="1361" spans="1:20" ht="18" x14ac:dyDescent="0.35">
      <c r="A1361" s="37" t="s">
        <v>1365</v>
      </c>
      <c r="B1361" s="31" t="str" cm="1">
        <f t="array" ref="B1361">_xlfn.XLOOKUP(_xlfn.SINGLE(A:A),'Customer Name'!A:A,Table14_3[[#All],[Title]])</f>
        <v>Mr</v>
      </c>
      <c r="C1361" s="32" t="str" cm="1">
        <f t="array" ref="C1361">_xlfn.XLOOKUP(_xlfn.SINGLE(A:A),'Customer Name'!A:A,Table14_3[[#All],[First Name]])</f>
        <v>Cindy G</v>
      </c>
      <c r="D1361" s="32" t="str" cm="1">
        <f t="array" ref="D1361">_xlfn.XLOOKUP(_xlfn.SINGLE(A:A),'Customer Name'!A:A,Table14_3[[#All],[Last Name]])</f>
        <v>Lynch</v>
      </c>
      <c r="E1361" s="32">
        <f>_xlfn.XLOOKUP(A:A,'Medical Examination'!A:A,'Medical Examination'!B:B)</f>
        <v>22.8</v>
      </c>
      <c r="F1361" s="32">
        <f>_xlfn.XLOOKUP(A:A,'Medical Examination'!A:A,'Medical Examination'!C:C)</f>
        <v>4.29</v>
      </c>
      <c r="G1361" s="33" t="str">
        <f>_xlfn.XLOOKUP(A:A,'Medical Examination'!A:A,'Medical Examination'!D:D)</f>
        <v>yes</v>
      </c>
      <c r="H1361" s="33" t="str">
        <f>_xlfn.XLOOKUP(A:A,'Medical Examination'!A:A,'Medical Examination'!E:E)</f>
        <v>No</v>
      </c>
      <c r="I1361" s="33" t="str">
        <f>_xlfn.XLOOKUP(A:A,'Medical Examination'!A:A,'Medical Examination'!F:F)</f>
        <v>Yes</v>
      </c>
      <c r="J1361" s="33">
        <f>_xlfn.XLOOKUP(A:A,'Medical Examination'!A:A,'Medical Examination'!G:G)</f>
        <v>1</v>
      </c>
      <c r="K1361" s="33" t="str">
        <f>_xlfn.XLOOKUP(A:A,'Medical Examination'!A:A,'Medical Examination'!H:H)</f>
        <v>No</v>
      </c>
      <c r="L1361" s="32" t="str">
        <f>_xlfn.XLOOKUP(A:A,'Medical Examination'!A:A,'Medical Examination'!I:I)</f>
        <v>Normal Weight</v>
      </c>
      <c r="M1361" s="31" t="str">
        <f>_xlfn.XLOOKUP(A:A,'Medical Examination'!A:A,'Medical Examination'!J:J)</f>
        <v>Normal</v>
      </c>
      <c r="N1361" s="34">
        <f>_xlfn.XLOOKUP(Healthcare!A:A,Table4_2[Customer ID],Table4_2[Date of Birth])</f>
        <v>30556</v>
      </c>
      <c r="O1361" s="35">
        <f>_xlfn.XLOOKUP(A:A,Table4_2[Customer ID],Table4_2[Charges])</f>
        <v>7985.82</v>
      </c>
      <c r="P1361" s="33" t="str">
        <f>_xlfn.XLOOKUP(A:A,Table4_2[Customer ID],Table4_2[Hospital tier])</f>
        <v>tier - 2</v>
      </c>
      <c r="Q1361" s="33" t="str">
        <f>_xlfn.XLOOKUP(A:A,'Hospital details'!A:A,'Hospital details'!F:F)</f>
        <v>tier - 1</v>
      </c>
      <c r="R1361" s="33" t="str">
        <f>_xlfn.XLOOKUP(Healthcare!A:A,'Hospital details'!A:A,'Hospital details'!G:G)</f>
        <v>R1024</v>
      </c>
      <c r="S1361" s="36">
        <f>_xlfn.XLOOKUP(A:A,'Hospital details'!A:A,'Hospital details'!H:H)</f>
        <v>39</v>
      </c>
      <c r="T1361" s="8"/>
    </row>
    <row r="1362" spans="1:20" ht="18" x14ac:dyDescent="0.35">
      <c r="A1362" s="37" t="s">
        <v>1366</v>
      </c>
      <c r="B1362" s="31" t="str" cm="1">
        <f t="array" ref="B1362">_xlfn.XLOOKUP(_xlfn.SINGLE(A:A),'Customer Name'!A:A,Table14_3[[#All],[Title]])</f>
        <v>Ms</v>
      </c>
      <c r="C1362" s="32" t="str" cm="1">
        <f t="array" ref="C1362">_xlfn.XLOOKUP(_xlfn.SINGLE(A:A),'Customer Name'!A:A,Table14_3[[#All],[First Name]])</f>
        <v>Gennaro</v>
      </c>
      <c r="D1362" s="32" t="str" cm="1">
        <f t="array" ref="D1362">_xlfn.XLOOKUP(_xlfn.SINGLE(A:A),'Customer Name'!A:A,Table14_3[[#All],[Last Name]])</f>
        <v>Tramontano</v>
      </c>
      <c r="E1362" s="32">
        <f>_xlfn.XLOOKUP(A:A,'Medical Examination'!A:A,'Medical Examination'!B:B)</f>
        <v>24.3</v>
      </c>
      <c r="F1362" s="32">
        <f>_xlfn.XLOOKUP(A:A,'Medical Examination'!A:A,'Medical Examination'!C:C)</f>
        <v>5.43</v>
      </c>
      <c r="G1362" s="33" t="str">
        <f>_xlfn.XLOOKUP(A:A,'Medical Examination'!A:A,'Medical Examination'!D:D)</f>
        <v>No</v>
      </c>
      <c r="H1362" s="33" t="str">
        <f>_xlfn.XLOOKUP(A:A,'Medical Examination'!A:A,'Medical Examination'!E:E)</f>
        <v>No</v>
      </c>
      <c r="I1362" s="33" t="str">
        <f>_xlfn.XLOOKUP(A:A,'Medical Examination'!A:A,'Medical Examination'!F:F)</f>
        <v>No</v>
      </c>
      <c r="J1362" s="33">
        <f>_xlfn.XLOOKUP(A:A,'Medical Examination'!A:A,'Medical Examination'!G:G)</f>
        <v>2</v>
      </c>
      <c r="K1362" s="33" t="str">
        <f>_xlfn.XLOOKUP(A:A,'Medical Examination'!A:A,'Medical Examination'!H:H)</f>
        <v>No</v>
      </c>
      <c r="L1362" s="32" t="str">
        <f>_xlfn.XLOOKUP(A:A,'Medical Examination'!A:A,'Medical Examination'!I:I)</f>
        <v>Normal Weight</v>
      </c>
      <c r="M1362" s="31" t="str">
        <f>_xlfn.XLOOKUP(A:A,'Medical Examination'!A:A,'Medical Examination'!J:J)</f>
        <v>Normal</v>
      </c>
      <c r="N1362" s="34">
        <f>_xlfn.XLOOKUP(Healthcare!A:A,Table4_2[Customer ID],Table4_2[Date of Birth])</f>
        <v>26626</v>
      </c>
      <c r="O1362" s="35">
        <f>_xlfn.XLOOKUP(A:A,Table4_2[Customer ID],Table4_2[Charges])</f>
        <v>7980.34</v>
      </c>
      <c r="P1362" s="33" t="str">
        <f>_xlfn.XLOOKUP(A:A,Table4_2[Customer ID],Table4_2[Hospital tier])</f>
        <v>tier - 2</v>
      </c>
      <c r="Q1362" s="33" t="str">
        <f>_xlfn.XLOOKUP(A:A,'Hospital details'!A:A,'Hospital details'!F:F)</f>
        <v>tier - 2</v>
      </c>
      <c r="R1362" s="33" t="str">
        <f>_xlfn.XLOOKUP(Healthcare!A:A,'Hospital details'!A:A,'Hospital details'!G:G)</f>
        <v>R1013</v>
      </c>
      <c r="S1362" s="36">
        <f>_xlfn.XLOOKUP(A:A,'Hospital details'!A:A,'Hospital details'!H:H)</f>
        <v>50</v>
      </c>
      <c r="T1362" s="8"/>
    </row>
    <row r="1363" spans="1:20" ht="18" x14ac:dyDescent="0.35">
      <c r="A1363" s="37" t="s">
        <v>1367</v>
      </c>
      <c r="B1363" s="31" t="str" cm="1">
        <f t="array" ref="B1363">_xlfn.XLOOKUP(_xlfn.SINGLE(A:A),'Customer Name'!A:A,Table14_3[[#All],[Title]])</f>
        <v>Mr</v>
      </c>
      <c r="C1363" s="32" t="str" cm="1">
        <f t="array" ref="C1363">_xlfn.XLOOKUP(_xlfn.SINGLE(A:A),'Customer Name'!A:A,Table14_3[[#All],[First Name]])</f>
        <v>Terry</v>
      </c>
      <c r="D1363" s="32" t="str" cm="1">
        <f t="array" ref="D1363">_xlfn.XLOOKUP(_xlfn.SINGLE(A:A),'Customer Name'!A:A,Table14_3[[#All],[Last Name]])</f>
        <v>Davidson</v>
      </c>
      <c r="E1363" s="32">
        <f>_xlfn.XLOOKUP(A:A,'Medical Examination'!A:A,'Medical Examination'!B:B)</f>
        <v>25.13</v>
      </c>
      <c r="F1363" s="32">
        <f>_xlfn.XLOOKUP(A:A,'Medical Examination'!A:A,'Medical Examination'!C:C)</f>
        <v>8</v>
      </c>
      <c r="G1363" s="33" t="str">
        <f>_xlfn.XLOOKUP(A:A,'Medical Examination'!A:A,'Medical Examination'!D:D)</f>
        <v>yes</v>
      </c>
      <c r="H1363" s="33" t="str">
        <f>_xlfn.XLOOKUP(A:A,'Medical Examination'!A:A,'Medical Examination'!E:E)</f>
        <v>No</v>
      </c>
      <c r="I1363" s="33" t="str">
        <f>_xlfn.XLOOKUP(A:A,'Medical Examination'!A:A,'Medical Examination'!F:F)</f>
        <v>No</v>
      </c>
      <c r="J1363" s="33">
        <f>_xlfn.XLOOKUP(A:A,'Medical Examination'!A:A,'Medical Examination'!G:G)</f>
        <v>1</v>
      </c>
      <c r="K1363" s="33" t="str">
        <f>_xlfn.XLOOKUP(A:A,'Medical Examination'!A:A,'Medical Examination'!H:H)</f>
        <v>No</v>
      </c>
      <c r="L1363" s="32" t="str">
        <f>_xlfn.XLOOKUP(A:A,'Medical Examination'!A:A,'Medical Examination'!I:I)</f>
        <v>Overweight</v>
      </c>
      <c r="M1363" s="31" t="str">
        <f>_xlfn.XLOOKUP(A:A,'Medical Examination'!A:A,'Medical Examination'!J:J)</f>
        <v>Diabetic</v>
      </c>
      <c r="N1363" s="34">
        <f>_xlfn.XLOOKUP(Healthcare!A:A,Table4_2[Customer ID],Table4_2[Date of Birth])</f>
        <v>27616</v>
      </c>
      <c r="O1363" s="35">
        <f>_xlfn.XLOOKUP(A:A,Table4_2[Customer ID],Table4_2[Charges])</f>
        <v>7966.81</v>
      </c>
      <c r="P1363" s="33" t="str">
        <f>_xlfn.XLOOKUP(A:A,Table4_2[Customer ID],Table4_2[Hospital tier])</f>
        <v>tier - 2</v>
      </c>
      <c r="Q1363" s="33" t="str">
        <f>_xlfn.XLOOKUP(A:A,'Hospital details'!A:A,'Hospital details'!F:F)</f>
        <v>tier - 2</v>
      </c>
      <c r="R1363" s="33" t="str">
        <f>_xlfn.XLOOKUP(Healthcare!A:A,'Hospital details'!A:A,'Hospital details'!G:G)</f>
        <v>R1013</v>
      </c>
      <c r="S1363" s="36">
        <f>_xlfn.XLOOKUP(A:A,'Hospital details'!A:A,'Hospital details'!H:H)</f>
        <v>47</v>
      </c>
      <c r="T1363" s="8"/>
    </row>
    <row r="1364" spans="1:20" ht="18" x14ac:dyDescent="0.35">
      <c r="A1364" s="37" t="s">
        <v>1368</v>
      </c>
      <c r="B1364" s="31" t="str" cm="1">
        <f t="array" ref="B1364">_xlfn.XLOOKUP(_xlfn.SINGLE(A:A),'Customer Name'!A:A,Table14_3[[#All],[Title]])</f>
        <v>Mr</v>
      </c>
      <c r="C1364" s="32" t="str" cm="1">
        <f t="array" ref="C1364">_xlfn.XLOOKUP(_xlfn.SINGLE(A:A),'Customer Name'!A:A,Table14_3[[#All],[First Name]])</f>
        <v>Patrick J</v>
      </c>
      <c r="D1364" s="32" t="str" cm="1">
        <f t="array" ref="D1364">_xlfn.XLOOKUP(_xlfn.SINGLE(A:A),'Customer Name'!A:A,Table14_3[[#All],[Last Name]])</f>
        <v>Burke</v>
      </c>
      <c r="E1364" s="32">
        <f>_xlfn.XLOOKUP(A:A,'Medical Examination'!A:A,'Medical Examination'!B:B)</f>
        <v>22.72</v>
      </c>
      <c r="F1364" s="32">
        <f>_xlfn.XLOOKUP(A:A,'Medical Examination'!A:A,'Medical Examination'!C:C)</f>
        <v>9.9600000000000009</v>
      </c>
      <c r="G1364" s="33" t="str">
        <f>_xlfn.XLOOKUP(A:A,'Medical Examination'!A:A,'Medical Examination'!D:D)</f>
        <v>yes</v>
      </c>
      <c r="H1364" s="33" t="str">
        <f>_xlfn.XLOOKUP(A:A,'Medical Examination'!A:A,'Medical Examination'!E:E)</f>
        <v>No</v>
      </c>
      <c r="I1364" s="33" t="str">
        <f>_xlfn.XLOOKUP(A:A,'Medical Examination'!A:A,'Medical Examination'!F:F)</f>
        <v>No</v>
      </c>
      <c r="J1364" s="33">
        <f>_xlfn.XLOOKUP(A:A,'Medical Examination'!A:A,'Medical Examination'!G:G)</f>
        <v>2</v>
      </c>
      <c r="K1364" s="33" t="str">
        <f>_xlfn.XLOOKUP(A:A,'Medical Examination'!A:A,'Medical Examination'!H:H)</f>
        <v>No</v>
      </c>
      <c r="L1364" s="32" t="str">
        <f>_xlfn.XLOOKUP(A:A,'Medical Examination'!A:A,'Medical Examination'!I:I)</f>
        <v>Normal Weight</v>
      </c>
      <c r="M1364" s="31" t="str">
        <f>_xlfn.XLOOKUP(A:A,'Medical Examination'!A:A,'Medical Examination'!J:J)</f>
        <v>Diabetic</v>
      </c>
      <c r="N1364" s="34">
        <f>_xlfn.XLOOKUP(Healthcare!A:A,Table4_2[Customer ID],Table4_2[Date of Birth])</f>
        <v>25738</v>
      </c>
      <c r="O1364" s="35">
        <f>_xlfn.XLOOKUP(A:A,Table4_2[Customer ID],Table4_2[Charges])</f>
        <v>7958.13</v>
      </c>
      <c r="P1364" s="33" t="str">
        <f>_xlfn.XLOOKUP(A:A,Table4_2[Customer ID],Table4_2[Hospital tier])</f>
        <v>tier - 2</v>
      </c>
      <c r="Q1364" s="33" t="str">
        <f>_xlfn.XLOOKUP(A:A,'Hospital details'!A:A,'Hospital details'!F:F)</f>
        <v>tier - 2</v>
      </c>
      <c r="R1364" s="33" t="str">
        <f>_xlfn.XLOOKUP(Healthcare!A:A,'Hospital details'!A:A,'Hospital details'!G:G)</f>
        <v>R1013</v>
      </c>
      <c r="S1364" s="36">
        <f>_xlfn.XLOOKUP(A:A,'Hospital details'!A:A,'Hospital details'!H:H)</f>
        <v>52</v>
      </c>
      <c r="T1364" s="8"/>
    </row>
    <row r="1365" spans="1:20" ht="18" x14ac:dyDescent="0.35">
      <c r="A1365" s="37" t="s">
        <v>1369</v>
      </c>
      <c r="B1365" s="31" t="str" cm="1">
        <f t="array" ref="B1365">_xlfn.XLOOKUP(_xlfn.SINGLE(A:A),'Customer Name'!A:A,Table14_3[[#All],[Title]])</f>
        <v>Ms</v>
      </c>
      <c r="C1365" s="32" t="str" cm="1">
        <f t="array" ref="C1365">_xlfn.XLOOKUP(_xlfn.SINGLE(A:A),'Customer Name'!A:A,Table14_3[[#All],[First Name]])</f>
        <v>Keara</v>
      </c>
      <c r="D1365" s="32" t="str" cm="1">
        <f t="array" ref="D1365">_xlfn.XLOOKUP(_xlfn.SINGLE(A:A),'Customer Name'!A:A,Table14_3[[#All],[Last Name]])</f>
        <v>Mcgraw</v>
      </c>
      <c r="E1365" s="32">
        <f>_xlfn.XLOOKUP(A:A,'Medical Examination'!A:A,'Medical Examination'!B:B)</f>
        <v>32.6</v>
      </c>
      <c r="F1365" s="32">
        <f>_xlfn.XLOOKUP(A:A,'Medical Examination'!A:A,'Medical Examination'!C:C)</f>
        <v>6.8</v>
      </c>
      <c r="G1365" s="33" t="str">
        <f>_xlfn.XLOOKUP(A:A,'Medical Examination'!A:A,'Medical Examination'!D:D)</f>
        <v>yes</v>
      </c>
      <c r="H1365" s="33" t="str">
        <f>_xlfn.XLOOKUP(A:A,'Medical Examination'!A:A,'Medical Examination'!E:E)</f>
        <v>No</v>
      </c>
      <c r="I1365" s="33" t="str">
        <f>_xlfn.XLOOKUP(A:A,'Medical Examination'!A:A,'Medical Examination'!F:F)</f>
        <v>No</v>
      </c>
      <c r="J1365" s="33">
        <f>_xlfn.XLOOKUP(A:A,'Medical Examination'!A:A,'Medical Examination'!G:G)</f>
        <v>0</v>
      </c>
      <c r="K1365" s="33" t="str">
        <f>_xlfn.XLOOKUP(A:A,'Medical Examination'!A:A,'Medical Examination'!H:H)</f>
        <v>No</v>
      </c>
      <c r="L1365" s="32" t="str">
        <f>_xlfn.XLOOKUP(A:A,'Medical Examination'!A:A,'Medical Examination'!I:I)</f>
        <v>Obesity</v>
      </c>
      <c r="M1365" s="31" t="str">
        <f>_xlfn.XLOOKUP(A:A,'Medical Examination'!A:A,'Medical Examination'!J:J)</f>
        <v>Diabetic</v>
      </c>
      <c r="N1365" s="34">
        <f>_xlfn.XLOOKUP(Healthcare!A:A,Table4_2[Customer ID],Table4_2[Date of Birth])</f>
        <v>29948</v>
      </c>
      <c r="O1365" s="35">
        <f>_xlfn.XLOOKUP(A:A,Table4_2[Customer ID],Table4_2[Charges])</f>
        <v>7954.52</v>
      </c>
      <c r="P1365" s="33" t="str">
        <f>_xlfn.XLOOKUP(A:A,Table4_2[Customer ID],Table4_2[Hospital tier])</f>
        <v>tier - 2</v>
      </c>
      <c r="Q1365" s="33" t="str">
        <f>_xlfn.XLOOKUP(A:A,'Hospital details'!A:A,'Hospital details'!F:F)</f>
        <v>tier - 2</v>
      </c>
      <c r="R1365" s="33" t="str">
        <f>_xlfn.XLOOKUP(Healthcare!A:A,'Hospital details'!A:A,'Hospital details'!G:G)</f>
        <v>R1011</v>
      </c>
      <c r="S1365" s="36">
        <f>_xlfn.XLOOKUP(A:A,'Hospital details'!A:A,'Hospital details'!H:H)</f>
        <v>41</v>
      </c>
      <c r="T1365" s="8"/>
    </row>
    <row r="1366" spans="1:20" ht="18" x14ac:dyDescent="0.35">
      <c r="A1366" s="37" t="s">
        <v>1370</v>
      </c>
      <c r="B1366" s="31" t="str" cm="1">
        <f t="array" ref="B1366">_xlfn.XLOOKUP(_xlfn.SINGLE(A:A),'Customer Name'!A:A,Table14_3[[#All],[Title]])</f>
        <v>Ms</v>
      </c>
      <c r="C1366" s="32" t="str" cm="1">
        <f t="array" ref="C1366">_xlfn.XLOOKUP(_xlfn.SINGLE(A:A),'Customer Name'!A:A,Table14_3[[#All],[First Name]])</f>
        <v>Nicole</v>
      </c>
      <c r="D1366" s="32" t="str" cm="1">
        <f t="array" ref="D1366">_xlfn.XLOOKUP(_xlfn.SINGLE(A:A),'Customer Name'!A:A,Table14_3[[#All],[Last Name]])</f>
        <v>Fellure</v>
      </c>
      <c r="E1366" s="32">
        <f>_xlfn.XLOOKUP(A:A,'Medical Examination'!A:A,'Medical Examination'!B:B)</f>
        <v>17.28</v>
      </c>
      <c r="F1366" s="32">
        <f>_xlfn.XLOOKUP(A:A,'Medical Examination'!A:A,'Medical Examination'!C:C)</f>
        <v>6.22</v>
      </c>
      <c r="G1366" s="33" t="str">
        <f>_xlfn.XLOOKUP(A:A,'Medical Examination'!A:A,'Medical Examination'!D:D)</f>
        <v>yes</v>
      </c>
      <c r="H1366" s="33" t="str">
        <f>_xlfn.XLOOKUP(A:A,'Medical Examination'!A:A,'Medical Examination'!E:E)</f>
        <v>No</v>
      </c>
      <c r="I1366" s="33" t="str">
        <f>_xlfn.XLOOKUP(A:A,'Medical Examination'!A:A,'Medical Examination'!F:F)</f>
        <v>No</v>
      </c>
      <c r="J1366" s="33">
        <f>_xlfn.XLOOKUP(A:A,'Medical Examination'!A:A,'Medical Examination'!G:G)</f>
        <v>2</v>
      </c>
      <c r="K1366" s="33" t="str">
        <f>_xlfn.XLOOKUP(A:A,'Medical Examination'!A:A,'Medical Examination'!H:H)</f>
        <v>No</v>
      </c>
      <c r="L1366" s="32" t="str">
        <f>_xlfn.XLOOKUP(A:A,'Medical Examination'!A:A,'Medical Examination'!I:I)</f>
        <v>Under  Weight</v>
      </c>
      <c r="M1366" s="31" t="str">
        <f>_xlfn.XLOOKUP(A:A,'Medical Examination'!A:A,'Medical Examination'!J:J)</f>
        <v>Prediabetic</v>
      </c>
      <c r="N1366" s="34">
        <f>_xlfn.XLOOKUP(Healthcare!A:A,Table4_2[Customer ID],Table4_2[Date of Birth])</f>
        <v>24297</v>
      </c>
      <c r="O1366" s="35">
        <f>_xlfn.XLOOKUP(A:A,Table4_2[Customer ID],Table4_2[Charges])</f>
        <v>7953.72</v>
      </c>
      <c r="P1366" s="33" t="str">
        <f>_xlfn.XLOOKUP(A:A,Table4_2[Customer ID],Table4_2[Hospital tier])</f>
        <v>tier - 3</v>
      </c>
      <c r="Q1366" s="33" t="str">
        <f>_xlfn.XLOOKUP(A:A,'Hospital details'!A:A,'Hospital details'!F:F)</f>
        <v>tier - 3</v>
      </c>
      <c r="R1366" s="33" t="str">
        <f>_xlfn.XLOOKUP(Healthcare!A:A,'Hospital details'!A:A,'Hospital details'!G:G)</f>
        <v>R1012</v>
      </c>
      <c r="S1366" s="36">
        <f>_xlfn.XLOOKUP(A:A,'Hospital details'!A:A,'Hospital details'!H:H)</f>
        <v>56</v>
      </c>
      <c r="T1366" s="8"/>
    </row>
    <row r="1367" spans="1:20" ht="18" x14ac:dyDescent="0.35">
      <c r="A1367" s="37" t="s">
        <v>1371</v>
      </c>
      <c r="B1367" s="31" t="str" cm="1">
        <f t="array" ref="B1367">_xlfn.XLOOKUP(_xlfn.SINGLE(A:A),'Customer Name'!A:A,Table14_3[[#All],[Title]])</f>
        <v>Mr</v>
      </c>
      <c r="C1367" s="32" t="str" cm="1">
        <f t="array" ref="C1367">_xlfn.XLOOKUP(_xlfn.SINGLE(A:A),'Customer Name'!A:A,Table14_3[[#All],[First Name]])</f>
        <v>Katena</v>
      </c>
      <c r="D1367" s="32" t="str" cm="1">
        <f t="array" ref="D1367">_xlfn.XLOOKUP(_xlfn.SINGLE(A:A),'Customer Name'!A:A,Table14_3[[#All],[Last Name]])</f>
        <v>Sanford</v>
      </c>
      <c r="E1367" s="32">
        <f>_xlfn.XLOOKUP(A:A,'Medical Examination'!A:A,'Medical Examination'!B:B)</f>
        <v>27.92</v>
      </c>
      <c r="F1367" s="32">
        <f>_xlfn.XLOOKUP(A:A,'Medical Examination'!A:A,'Medical Examination'!C:C)</f>
        <v>5.79</v>
      </c>
      <c r="G1367" s="33" t="str">
        <f>_xlfn.XLOOKUP(A:A,'Medical Examination'!A:A,'Medical Examination'!D:D)</f>
        <v>No</v>
      </c>
      <c r="H1367" s="33" t="str">
        <f>_xlfn.XLOOKUP(A:A,'Medical Examination'!A:A,'Medical Examination'!E:E)</f>
        <v>No</v>
      </c>
      <c r="I1367" s="33" t="str">
        <f>_xlfn.XLOOKUP(A:A,'Medical Examination'!A:A,'Medical Examination'!F:F)</f>
        <v>No</v>
      </c>
      <c r="J1367" s="33">
        <f>_xlfn.XLOOKUP(A:A,'Medical Examination'!A:A,'Medical Examination'!G:G)</f>
        <v>1</v>
      </c>
      <c r="K1367" s="33" t="str">
        <f>_xlfn.XLOOKUP(A:A,'Medical Examination'!A:A,'Medical Examination'!H:H)</f>
        <v>No</v>
      </c>
      <c r="L1367" s="32" t="str">
        <f>_xlfn.XLOOKUP(A:A,'Medical Examination'!A:A,'Medical Examination'!I:I)</f>
        <v>Overweight</v>
      </c>
      <c r="M1367" s="31" t="str">
        <f>_xlfn.XLOOKUP(A:A,'Medical Examination'!A:A,'Medical Examination'!J:J)</f>
        <v>Prediabetic</v>
      </c>
      <c r="N1367" s="34">
        <f>_xlfn.XLOOKUP(Healthcare!A:A,Table4_2[Customer ID],Table4_2[Date of Birth])</f>
        <v>32079</v>
      </c>
      <c r="O1367" s="35">
        <f>_xlfn.XLOOKUP(A:A,Table4_2[Customer ID],Table4_2[Charges])</f>
        <v>7948.22</v>
      </c>
      <c r="P1367" s="33" t="str">
        <f>_xlfn.XLOOKUP(A:A,Table4_2[Customer ID],Table4_2[Hospital tier])</f>
        <v>tier - 2</v>
      </c>
      <c r="Q1367" s="33" t="str">
        <f>_xlfn.XLOOKUP(A:A,'Hospital details'!A:A,'Hospital details'!F:F)</f>
        <v>tier - 3</v>
      </c>
      <c r="R1367" s="33" t="str">
        <f>_xlfn.XLOOKUP(Healthcare!A:A,'Hospital details'!A:A,'Hospital details'!G:G)</f>
        <v>R1025</v>
      </c>
      <c r="S1367" s="36">
        <f>_xlfn.XLOOKUP(A:A,'Hospital details'!A:A,'Hospital details'!H:H)</f>
        <v>35</v>
      </c>
      <c r="T1367" s="8"/>
    </row>
    <row r="1368" spans="1:20" ht="18" x14ac:dyDescent="0.35">
      <c r="A1368" s="37" t="s">
        <v>1372</v>
      </c>
      <c r="B1368" s="31" t="str" cm="1">
        <f t="array" ref="B1368">_xlfn.XLOOKUP(_xlfn.SINGLE(A:A),'Customer Name'!A:A,Table14_3[[#All],[Title]])</f>
        <v>Mr</v>
      </c>
      <c r="C1368" s="32" t="str" cm="1">
        <f t="array" ref="C1368">_xlfn.XLOOKUP(_xlfn.SINGLE(A:A),'Customer Name'!A:A,Table14_3[[#All],[First Name]])</f>
        <v>Bean K</v>
      </c>
      <c r="D1368" s="32" t="str" cm="1">
        <f t="array" ref="D1368">_xlfn.XLOOKUP(_xlfn.SINGLE(A:A),'Customer Name'!A:A,Table14_3[[#All],[Last Name]])</f>
        <v>Wrenn</v>
      </c>
      <c r="E1368" s="32">
        <f>_xlfn.XLOOKUP(A:A,'Medical Examination'!A:A,'Medical Examination'!B:B)</f>
        <v>38.284999999999997</v>
      </c>
      <c r="F1368" s="32">
        <f>_xlfn.XLOOKUP(A:A,'Medical Examination'!A:A,'Medical Examination'!C:C)</f>
        <v>5.41</v>
      </c>
      <c r="G1368" s="33" t="str">
        <f>_xlfn.XLOOKUP(A:A,'Medical Examination'!A:A,'Medical Examination'!D:D)</f>
        <v>No</v>
      </c>
      <c r="H1368" s="33" t="str">
        <f>_xlfn.XLOOKUP(A:A,'Medical Examination'!A:A,'Medical Examination'!E:E)</f>
        <v>No</v>
      </c>
      <c r="I1368" s="33" t="str">
        <f>_xlfn.XLOOKUP(A:A,'Medical Examination'!A:A,'Medical Examination'!F:F)</f>
        <v>No</v>
      </c>
      <c r="J1368" s="33">
        <f>_xlfn.XLOOKUP(A:A,'Medical Examination'!A:A,'Medical Examination'!G:G)</f>
        <v>0</v>
      </c>
      <c r="K1368" s="33" t="str">
        <f>_xlfn.XLOOKUP(A:A,'Medical Examination'!A:A,'Medical Examination'!H:H)</f>
        <v>No</v>
      </c>
      <c r="L1368" s="32" t="str">
        <f>_xlfn.XLOOKUP(A:A,'Medical Examination'!A:A,'Medical Examination'!I:I)</f>
        <v>Obesity</v>
      </c>
      <c r="M1368" s="31" t="str">
        <f>_xlfn.XLOOKUP(A:A,'Medical Examination'!A:A,'Medical Examination'!J:J)</f>
        <v>Normal</v>
      </c>
      <c r="N1368" s="34">
        <f>_xlfn.XLOOKUP(Healthcare!A:A,Table4_2[Customer ID],Table4_2[Date of Birth])</f>
        <v>28326</v>
      </c>
      <c r="O1368" s="35">
        <f>_xlfn.XLOOKUP(A:A,Table4_2[Customer ID],Table4_2[Charges])</f>
        <v>7935.29</v>
      </c>
      <c r="P1368" s="33" t="str">
        <f>_xlfn.XLOOKUP(A:A,Table4_2[Customer ID],Table4_2[Hospital tier])</f>
        <v>tier - 2</v>
      </c>
      <c r="Q1368" s="33" t="str">
        <f>_xlfn.XLOOKUP(A:A,'Hospital details'!A:A,'Hospital details'!F:F)</f>
        <v>tier - 1</v>
      </c>
      <c r="R1368" s="33" t="str">
        <f>_xlfn.XLOOKUP(Healthcare!A:A,'Hospital details'!A:A,'Hospital details'!G:G)</f>
        <v>R1024</v>
      </c>
      <c r="S1368" s="36">
        <f>_xlfn.XLOOKUP(A:A,'Hospital details'!A:A,'Hospital details'!H:H)</f>
        <v>45</v>
      </c>
      <c r="T1368" s="8"/>
    </row>
    <row r="1369" spans="1:20" ht="18" x14ac:dyDescent="0.35">
      <c r="A1369" s="37" t="s">
        <v>1373</v>
      </c>
      <c r="B1369" s="31" t="str" cm="1">
        <f t="array" ref="B1369">_xlfn.XLOOKUP(_xlfn.SINGLE(A:A),'Customer Name'!A:A,Table14_3[[#All],[Title]])</f>
        <v>Ms</v>
      </c>
      <c r="C1369" s="32" t="str" cm="1">
        <f t="array" ref="C1369">_xlfn.XLOOKUP(_xlfn.SINGLE(A:A),'Customer Name'!A:A,Table14_3[[#All],[First Name]])</f>
        <v>Brian</v>
      </c>
      <c r="D1369" s="32" t="str" cm="1">
        <f t="array" ref="D1369">_xlfn.XLOOKUP(_xlfn.SINGLE(A:A),'Customer Name'!A:A,Table14_3[[#All],[Last Name]])</f>
        <v>Lindsey</v>
      </c>
      <c r="E1369" s="32">
        <f>_xlfn.XLOOKUP(A:A,'Medical Examination'!A:A,'Medical Examination'!B:B)</f>
        <v>16.48</v>
      </c>
      <c r="F1369" s="32">
        <f>_xlfn.XLOOKUP(A:A,'Medical Examination'!A:A,'Medical Examination'!C:C)</f>
        <v>11.05</v>
      </c>
      <c r="G1369" s="33" t="str">
        <f>_xlfn.XLOOKUP(A:A,'Medical Examination'!A:A,'Medical Examination'!D:D)</f>
        <v>No</v>
      </c>
      <c r="H1369" s="33" t="str">
        <f>_xlfn.XLOOKUP(A:A,'Medical Examination'!A:A,'Medical Examination'!E:E)</f>
        <v>No</v>
      </c>
      <c r="I1369" s="33" t="str">
        <f>_xlfn.XLOOKUP(A:A,'Medical Examination'!A:A,'Medical Examination'!F:F)</f>
        <v>No</v>
      </c>
      <c r="J1369" s="33">
        <f>_xlfn.XLOOKUP(A:A,'Medical Examination'!A:A,'Medical Examination'!G:G)</f>
        <v>0</v>
      </c>
      <c r="K1369" s="33" t="str">
        <f>_xlfn.XLOOKUP(A:A,'Medical Examination'!A:A,'Medical Examination'!H:H)</f>
        <v>No</v>
      </c>
      <c r="L1369" s="32" t="str">
        <f>_xlfn.XLOOKUP(A:A,'Medical Examination'!A:A,'Medical Examination'!I:I)</f>
        <v>Under  Weight</v>
      </c>
      <c r="M1369" s="31" t="str">
        <f>_xlfn.XLOOKUP(A:A,'Medical Examination'!A:A,'Medical Examination'!J:J)</f>
        <v>Diabetic</v>
      </c>
      <c r="N1369" s="34">
        <f>_xlfn.XLOOKUP(Healthcare!A:A,Table4_2[Customer ID],Table4_2[Date of Birth])</f>
        <v>22929</v>
      </c>
      <c r="O1369" s="35">
        <f>_xlfn.XLOOKUP(A:A,Table4_2[Customer ID],Table4_2[Charges])</f>
        <v>7896.41</v>
      </c>
      <c r="P1369" s="33" t="str">
        <f>_xlfn.XLOOKUP(A:A,Table4_2[Customer ID],Table4_2[Hospital tier])</f>
        <v>tier - 3</v>
      </c>
      <c r="Q1369" s="33" t="str">
        <f>_xlfn.XLOOKUP(A:A,'Hospital details'!A:A,'Hospital details'!F:F)</f>
        <v>tier - 2</v>
      </c>
      <c r="R1369" s="33" t="str">
        <f>_xlfn.XLOOKUP(Healthcare!A:A,'Hospital details'!A:A,'Hospital details'!G:G)</f>
        <v>R1013</v>
      </c>
      <c r="S1369" s="36">
        <f>_xlfn.XLOOKUP(A:A,'Hospital details'!A:A,'Hospital details'!H:H)</f>
        <v>60</v>
      </c>
      <c r="T1369" s="8"/>
    </row>
    <row r="1370" spans="1:20" ht="18" x14ac:dyDescent="0.35">
      <c r="A1370" s="37" t="s">
        <v>1374</v>
      </c>
      <c r="B1370" s="31" t="str" cm="1">
        <f t="array" ref="B1370">_xlfn.XLOOKUP(_xlfn.SINGLE(A:A),'Customer Name'!A:A,Table14_3[[#All],[Title]])</f>
        <v>Mr</v>
      </c>
      <c r="C1370" s="32" t="str" cm="1">
        <f t="array" ref="C1370">_xlfn.XLOOKUP(_xlfn.SINGLE(A:A),'Customer Name'!A:A,Table14_3[[#All],[First Name]])</f>
        <v>Jan-Patrick</v>
      </c>
      <c r="D1370" s="32" t="str" cm="1">
        <f t="array" ref="D1370">_xlfn.XLOOKUP(_xlfn.SINGLE(A:A),'Customer Name'!A:A,Table14_3[[#All],[Last Name]])</f>
        <v>Krueger</v>
      </c>
      <c r="E1370" s="32">
        <f>_xlfn.XLOOKUP(A:A,'Medical Examination'!A:A,'Medical Examination'!B:B)</f>
        <v>38.57</v>
      </c>
      <c r="F1370" s="32">
        <f>_xlfn.XLOOKUP(A:A,'Medical Examination'!A:A,'Medical Examination'!C:C)</f>
        <v>6.27</v>
      </c>
      <c r="G1370" s="33" t="str">
        <f>_xlfn.XLOOKUP(A:A,'Medical Examination'!A:A,'Medical Examination'!D:D)</f>
        <v>No</v>
      </c>
      <c r="H1370" s="33" t="str">
        <f>_xlfn.XLOOKUP(A:A,'Medical Examination'!A:A,'Medical Examination'!E:E)</f>
        <v>No</v>
      </c>
      <c r="I1370" s="33" t="str">
        <f>_xlfn.XLOOKUP(A:A,'Medical Examination'!A:A,'Medical Examination'!F:F)</f>
        <v>No</v>
      </c>
      <c r="J1370" s="33">
        <f>_xlfn.XLOOKUP(A:A,'Medical Examination'!A:A,'Medical Examination'!G:G)</f>
        <v>0</v>
      </c>
      <c r="K1370" s="33" t="str">
        <f>_xlfn.XLOOKUP(A:A,'Medical Examination'!A:A,'Medical Examination'!H:H)</f>
        <v>No</v>
      </c>
      <c r="L1370" s="32" t="str">
        <f>_xlfn.XLOOKUP(A:A,'Medical Examination'!A:A,'Medical Examination'!I:I)</f>
        <v>Obesity</v>
      </c>
      <c r="M1370" s="31" t="str">
        <f>_xlfn.XLOOKUP(A:A,'Medical Examination'!A:A,'Medical Examination'!J:J)</f>
        <v>Prediabetic</v>
      </c>
      <c r="N1370" s="34">
        <f>_xlfn.XLOOKUP(Healthcare!A:A,Table4_2[Customer ID],Table4_2[Date of Birth])</f>
        <v>34655</v>
      </c>
      <c r="O1370" s="35">
        <f>_xlfn.XLOOKUP(A:A,Table4_2[Customer ID],Table4_2[Charges])</f>
        <v>7851.85</v>
      </c>
      <c r="P1370" s="33" t="str">
        <f>_xlfn.XLOOKUP(A:A,Table4_2[Customer ID],Table4_2[Hospital tier])</f>
        <v>tier - 2</v>
      </c>
      <c r="Q1370" s="33" t="str">
        <f>_xlfn.XLOOKUP(A:A,'Hospital details'!A:A,'Hospital details'!F:F)</f>
        <v>tier - 3</v>
      </c>
      <c r="R1370" s="33" t="str">
        <f>_xlfn.XLOOKUP(Healthcare!A:A,'Hospital details'!A:A,'Hospital details'!G:G)</f>
        <v>R1012</v>
      </c>
      <c r="S1370" s="36">
        <f>_xlfn.XLOOKUP(A:A,'Hospital details'!A:A,'Hospital details'!H:H)</f>
        <v>28</v>
      </c>
      <c r="T1370" s="8"/>
    </row>
    <row r="1371" spans="1:20" ht="18" x14ac:dyDescent="0.35">
      <c r="A1371" s="37" t="s">
        <v>1375</v>
      </c>
      <c r="B1371" s="31" t="str" cm="1">
        <f t="array" ref="B1371">_xlfn.XLOOKUP(_xlfn.SINGLE(A:A),'Customer Name'!A:A,Table14_3[[#All],[Title]])</f>
        <v>Mr</v>
      </c>
      <c r="C1371" s="32" t="str" cm="1">
        <f t="array" ref="C1371">_xlfn.XLOOKUP(_xlfn.SINGLE(A:A),'Customer Name'!A:A,Table14_3[[#All],[First Name]])</f>
        <v>Jesse J</v>
      </c>
      <c r="D1371" s="32" t="str" cm="1">
        <f t="array" ref="D1371">_xlfn.XLOOKUP(_xlfn.SINGLE(A:A),'Customer Name'!A:A,Table14_3[[#All],[Last Name]])</f>
        <v>Babler</v>
      </c>
      <c r="E1371" s="32">
        <f>_xlfn.XLOOKUP(A:A,'Medical Examination'!A:A,'Medical Examination'!B:B)</f>
        <v>43.85</v>
      </c>
      <c r="F1371" s="32">
        <f>_xlfn.XLOOKUP(A:A,'Medical Examination'!A:A,'Medical Examination'!C:C)</f>
        <v>4.7699999999999996</v>
      </c>
      <c r="G1371" s="33" t="str">
        <f>_xlfn.XLOOKUP(A:A,'Medical Examination'!A:A,'Medical Examination'!D:D)</f>
        <v>yes</v>
      </c>
      <c r="H1371" s="33" t="str">
        <f>_xlfn.XLOOKUP(A:A,'Medical Examination'!A:A,'Medical Examination'!E:E)</f>
        <v>No</v>
      </c>
      <c r="I1371" s="33" t="str">
        <f>_xlfn.XLOOKUP(A:A,'Medical Examination'!A:A,'Medical Examination'!F:F)</f>
        <v>No</v>
      </c>
      <c r="J1371" s="33">
        <f>_xlfn.XLOOKUP(A:A,'Medical Examination'!A:A,'Medical Examination'!G:G)</f>
        <v>0</v>
      </c>
      <c r="K1371" s="33" t="str">
        <f>_xlfn.XLOOKUP(A:A,'Medical Examination'!A:A,'Medical Examination'!H:H)</f>
        <v>No</v>
      </c>
      <c r="L1371" s="32" t="str">
        <f>_xlfn.XLOOKUP(A:A,'Medical Examination'!A:A,'Medical Examination'!I:I)</f>
        <v>Obesity</v>
      </c>
      <c r="M1371" s="31" t="str">
        <f>_xlfn.XLOOKUP(A:A,'Medical Examination'!A:A,'Medical Examination'!J:J)</f>
        <v>Normal</v>
      </c>
      <c r="N1371" s="34">
        <f>_xlfn.XLOOKUP(Healthcare!A:A,Table4_2[Customer ID],Table4_2[Date of Birth])</f>
        <v>37169</v>
      </c>
      <c r="O1371" s="35">
        <f>_xlfn.XLOOKUP(A:A,Table4_2[Customer ID],Table4_2[Charges])</f>
        <v>7844.8</v>
      </c>
      <c r="P1371" s="33" t="str">
        <f>_xlfn.XLOOKUP(A:A,Table4_2[Customer ID],Table4_2[Hospital tier])</f>
        <v>tier - 2</v>
      </c>
      <c r="Q1371" s="33" t="str">
        <f>_xlfn.XLOOKUP(A:A,'Hospital details'!A:A,'Hospital details'!F:F)</f>
        <v>tier - 2</v>
      </c>
      <c r="R1371" s="33" t="str">
        <f>_xlfn.XLOOKUP(Healthcare!A:A,'Hospital details'!A:A,'Hospital details'!G:G)</f>
        <v>R1012</v>
      </c>
      <c r="S1371" s="36">
        <f>_xlfn.XLOOKUP(A:A,'Hospital details'!A:A,'Hospital details'!H:H)</f>
        <v>21</v>
      </c>
      <c r="T1371" s="8"/>
    </row>
    <row r="1372" spans="1:20" ht="18" x14ac:dyDescent="0.35">
      <c r="A1372" s="37" t="s">
        <v>1376</v>
      </c>
      <c r="B1372" s="31" t="str" cm="1">
        <f t="array" ref="B1372">_xlfn.XLOOKUP(_xlfn.SINGLE(A:A),'Customer Name'!A:A,Table14_3[[#All],[Title]])</f>
        <v>Ms</v>
      </c>
      <c r="C1372" s="32" t="str" cm="1">
        <f t="array" ref="C1372">_xlfn.XLOOKUP(_xlfn.SINGLE(A:A),'Customer Name'!A:A,Table14_3[[#All],[First Name]])</f>
        <v>Lindsey M</v>
      </c>
      <c r="D1372" s="32" t="str" cm="1">
        <f t="array" ref="D1372">_xlfn.XLOOKUP(_xlfn.SINGLE(A:A),'Customer Name'!A:A,Table14_3[[#All],[Last Name]])</f>
        <v>Brezenski</v>
      </c>
      <c r="E1372" s="32">
        <f>_xlfn.XLOOKUP(A:A,'Medical Examination'!A:A,'Medical Examination'!B:B)</f>
        <v>30.11</v>
      </c>
      <c r="F1372" s="32">
        <f>_xlfn.XLOOKUP(A:A,'Medical Examination'!A:A,'Medical Examination'!C:C)</f>
        <v>4.08</v>
      </c>
      <c r="G1372" s="33" t="str">
        <f>_xlfn.XLOOKUP(A:A,'Medical Examination'!A:A,'Medical Examination'!D:D)</f>
        <v>No</v>
      </c>
      <c r="H1372" s="33" t="str">
        <f>_xlfn.XLOOKUP(A:A,'Medical Examination'!A:A,'Medical Examination'!E:E)</f>
        <v>No</v>
      </c>
      <c r="I1372" s="33" t="str">
        <f>_xlfn.XLOOKUP(A:A,'Medical Examination'!A:A,'Medical Examination'!F:F)</f>
        <v>No</v>
      </c>
      <c r="J1372" s="33">
        <f>_xlfn.XLOOKUP(A:A,'Medical Examination'!A:A,'Medical Examination'!G:G)</f>
        <v>0</v>
      </c>
      <c r="K1372" s="33" t="str">
        <f>_xlfn.XLOOKUP(A:A,'Medical Examination'!A:A,'Medical Examination'!H:H)</f>
        <v>No</v>
      </c>
      <c r="L1372" s="32" t="str">
        <f>_xlfn.XLOOKUP(A:A,'Medical Examination'!A:A,'Medical Examination'!I:I)</f>
        <v>Obesity</v>
      </c>
      <c r="M1372" s="31" t="str">
        <f>_xlfn.XLOOKUP(A:A,'Medical Examination'!A:A,'Medical Examination'!J:J)</f>
        <v>Normal</v>
      </c>
      <c r="N1372" s="34">
        <f>_xlfn.XLOOKUP(Healthcare!A:A,Table4_2[Customer ID],Table4_2[Date of Birth])</f>
        <v>32793</v>
      </c>
      <c r="O1372" s="35">
        <f>_xlfn.XLOOKUP(A:A,Table4_2[Customer ID],Table4_2[Charges])</f>
        <v>7824.37</v>
      </c>
      <c r="P1372" s="33" t="str">
        <f>_xlfn.XLOOKUP(A:A,Table4_2[Customer ID],Table4_2[Hospital tier])</f>
        <v>tier - 2</v>
      </c>
      <c r="Q1372" s="33" t="str">
        <f>_xlfn.XLOOKUP(A:A,'Hospital details'!A:A,'Hospital details'!F:F)</f>
        <v>tier - 2</v>
      </c>
      <c r="R1372" s="33" t="str">
        <f>_xlfn.XLOOKUP(Healthcare!A:A,'Hospital details'!A:A,'Hospital details'!G:G)</f>
        <v>R1012</v>
      </c>
      <c r="S1372" s="36">
        <f>_xlfn.XLOOKUP(A:A,'Hospital details'!A:A,'Hospital details'!H:H)</f>
        <v>33</v>
      </c>
      <c r="T1372" s="8"/>
    </row>
    <row r="1373" spans="1:20" ht="18" x14ac:dyDescent="0.35">
      <c r="A1373" s="37" t="s">
        <v>1377</v>
      </c>
      <c r="B1373" s="31" t="str" cm="1">
        <f t="array" ref="B1373">_xlfn.XLOOKUP(_xlfn.SINGLE(A:A),'Customer Name'!A:A,Table14_3[[#All],[Title]])</f>
        <v>Mr</v>
      </c>
      <c r="C1373" s="32" t="str" cm="1">
        <f t="array" ref="C1373">_xlfn.XLOOKUP(_xlfn.SINGLE(A:A),'Customer Name'!A:A,Table14_3[[#All],[First Name]])</f>
        <v>Marguerite K</v>
      </c>
      <c r="D1373" s="32" t="str" cm="1">
        <f t="array" ref="D1373">_xlfn.XLOOKUP(_xlfn.SINGLE(A:A),'Customer Name'!A:A,Table14_3[[#All],[Last Name]])</f>
        <v>Marschner</v>
      </c>
      <c r="E1373" s="32">
        <f>_xlfn.XLOOKUP(A:A,'Medical Examination'!A:A,'Medical Examination'!B:B)</f>
        <v>31.59</v>
      </c>
      <c r="F1373" s="32">
        <f>_xlfn.XLOOKUP(A:A,'Medical Examination'!A:A,'Medical Examination'!C:C)</f>
        <v>6.01</v>
      </c>
      <c r="G1373" s="33" t="str">
        <f>_xlfn.XLOOKUP(A:A,'Medical Examination'!A:A,'Medical Examination'!D:D)</f>
        <v>No</v>
      </c>
      <c r="H1373" s="33" t="str">
        <f>_xlfn.XLOOKUP(A:A,'Medical Examination'!A:A,'Medical Examination'!E:E)</f>
        <v>No</v>
      </c>
      <c r="I1373" s="33" t="str">
        <f>_xlfn.XLOOKUP(A:A,'Medical Examination'!A:A,'Medical Examination'!F:F)</f>
        <v>No</v>
      </c>
      <c r="J1373" s="33">
        <f>_xlfn.XLOOKUP(A:A,'Medical Examination'!A:A,'Medical Examination'!G:G)</f>
        <v>0</v>
      </c>
      <c r="K1373" s="33" t="str">
        <f>_xlfn.XLOOKUP(A:A,'Medical Examination'!A:A,'Medical Examination'!H:H)</f>
        <v>No</v>
      </c>
      <c r="L1373" s="32" t="str">
        <f>_xlfn.XLOOKUP(A:A,'Medical Examination'!A:A,'Medical Examination'!I:I)</f>
        <v>Obesity</v>
      </c>
      <c r="M1373" s="31" t="str">
        <f>_xlfn.XLOOKUP(A:A,'Medical Examination'!A:A,'Medical Examination'!J:J)</f>
        <v>Prediabetic</v>
      </c>
      <c r="N1373" s="34">
        <f>_xlfn.XLOOKUP(Healthcare!A:A,Table4_2[Customer ID],Table4_2[Date of Birth])</f>
        <v>33593</v>
      </c>
      <c r="O1373" s="35">
        <f>_xlfn.XLOOKUP(A:A,Table4_2[Customer ID],Table4_2[Charges])</f>
        <v>7812.67</v>
      </c>
      <c r="P1373" s="33" t="str">
        <f>_xlfn.XLOOKUP(A:A,Table4_2[Customer ID],Table4_2[Hospital tier])</f>
        <v>tier - 2</v>
      </c>
      <c r="Q1373" s="33" t="str">
        <f>_xlfn.XLOOKUP(A:A,'Hospital details'!A:A,'Hospital details'!F:F)</f>
        <v>tier - 1</v>
      </c>
      <c r="R1373" s="33" t="str">
        <f>_xlfn.XLOOKUP(Healthcare!A:A,'Hospital details'!A:A,'Hospital details'!G:G)</f>
        <v>R1012</v>
      </c>
      <c r="S1373" s="36">
        <f>_xlfn.XLOOKUP(A:A,'Hospital details'!A:A,'Hospital details'!H:H)</f>
        <v>31</v>
      </c>
      <c r="T1373" s="8"/>
    </row>
    <row r="1374" spans="1:20" ht="18" x14ac:dyDescent="0.35">
      <c r="A1374" s="37" t="s">
        <v>1378</v>
      </c>
      <c r="B1374" s="31" t="str" cm="1">
        <f t="array" ref="B1374">_xlfn.XLOOKUP(_xlfn.SINGLE(A:A),'Customer Name'!A:A,Table14_3[[#All],[Title]])</f>
        <v>Mr</v>
      </c>
      <c r="C1374" s="32" t="str" cm="1">
        <f t="array" ref="C1374">_xlfn.XLOOKUP(_xlfn.SINGLE(A:A),'Customer Name'!A:A,Table14_3[[#All],[First Name]])</f>
        <v>Travis</v>
      </c>
      <c r="D1374" s="32" t="str" cm="1">
        <f t="array" ref="D1374">_xlfn.XLOOKUP(_xlfn.SINGLE(A:A),'Customer Name'!A:A,Table14_3[[#All],[Last Name]])</f>
        <v>King</v>
      </c>
      <c r="E1374" s="32">
        <f>_xlfn.XLOOKUP(A:A,'Medical Examination'!A:A,'Medical Examination'!B:B)</f>
        <v>40.15</v>
      </c>
      <c r="F1374" s="32">
        <f>_xlfn.XLOOKUP(A:A,'Medical Examination'!A:A,'Medical Examination'!C:C)</f>
        <v>11.84</v>
      </c>
      <c r="G1374" s="33" t="str">
        <f>_xlfn.XLOOKUP(A:A,'Medical Examination'!A:A,'Medical Examination'!D:D)</f>
        <v>No</v>
      </c>
      <c r="H1374" s="33" t="str">
        <f>_xlfn.XLOOKUP(A:A,'Medical Examination'!A:A,'Medical Examination'!E:E)</f>
        <v>No</v>
      </c>
      <c r="I1374" s="33" t="str">
        <f>_xlfn.XLOOKUP(A:A,'Medical Examination'!A:A,'Medical Examination'!F:F)</f>
        <v>No</v>
      </c>
      <c r="J1374" s="33">
        <f>_xlfn.XLOOKUP(A:A,'Medical Examination'!A:A,'Medical Examination'!G:G)</f>
        <v>0</v>
      </c>
      <c r="K1374" s="33" t="str">
        <f>_xlfn.XLOOKUP(A:A,'Medical Examination'!A:A,'Medical Examination'!H:H)</f>
        <v>No</v>
      </c>
      <c r="L1374" s="32" t="str">
        <f>_xlfn.XLOOKUP(A:A,'Medical Examination'!A:A,'Medical Examination'!I:I)</f>
        <v>Obesity</v>
      </c>
      <c r="M1374" s="31" t="str">
        <f>_xlfn.XLOOKUP(A:A,'Medical Examination'!A:A,'Medical Examination'!J:J)</f>
        <v>Diabetic</v>
      </c>
      <c r="N1374" s="34">
        <f>_xlfn.XLOOKUP(Healthcare!A:A,Table4_2[Customer ID],Table4_2[Date of Birth])</f>
        <v>27342</v>
      </c>
      <c r="O1374" s="35">
        <f>_xlfn.XLOOKUP(A:A,Table4_2[Customer ID],Table4_2[Charges])</f>
        <v>7804.16</v>
      </c>
      <c r="P1374" s="33" t="str">
        <f>_xlfn.XLOOKUP(A:A,Table4_2[Customer ID],Table4_2[Hospital tier])</f>
        <v>tier - 2</v>
      </c>
      <c r="Q1374" s="33" t="str">
        <f>_xlfn.XLOOKUP(A:A,'Hospital details'!A:A,'Hospital details'!F:F)</f>
        <v>tier - 3</v>
      </c>
      <c r="R1374" s="33" t="str">
        <f>_xlfn.XLOOKUP(Healthcare!A:A,'Hospital details'!A:A,'Hospital details'!G:G)</f>
        <v>R1013</v>
      </c>
      <c r="S1374" s="36">
        <f>_xlfn.XLOOKUP(A:A,'Hospital details'!A:A,'Hospital details'!H:H)</f>
        <v>48</v>
      </c>
      <c r="T1374" s="8"/>
    </row>
    <row r="1375" spans="1:20" ht="18" x14ac:dyDescent="0.35">
      <c r="A1375" s="37" t="s">
        <v>1379</v>
      </c>
      <c r="B1375" s="31" t="str" cm="1">
        <f t="array" ref="B1375">_xlfn.XLOOKUP(_xlfn.SINGLE(A:A),'Customer Name'!A:A,Table14_3[[#All],[Title]])</f>
        <v>Ms</v>
      </c>
      <c r="C1375" s="32" t="str" cm="1">
        <f t="array" ref="C1375">_xlfn.XLOOKUP(_xlfn.SINGLE(A:A),'Customer Name'!A:A,Table14_3[[#All],[First Name]])</f>
        <v>Ricky</v>
      </c>
      <c r="D1375" s="32" t="str" cm="1">
        <f t="array" ref="D1375">_xlfn.XLOOKUP(_xlfn.SINGLE(A:A),'Customer Name'!A:A,Table14_3[[#All],[Last Name]])</f>
        <v>Montez</v>
      </c>
      <c r="E1375" s="32">
        <f>_xlfn.XLOOKUP(A:A,'Medical Examination'!A:A,'Medical Examination'!B:B)</f>
        <v>40.700000000000003</v>
      </c>
      <c r="F1375" s="32">
        <f>_xlfn.XLOOKUP(A:A,'Medical Examination'!A:A,'Medical Examination'!C:C)</f>
        <v>6.27</v>
      </c>
      <c r="G1375" s="33" t="str">
        <f>_xlfn.XLOOKUP(A:A,'Medical Examination'!A:A,'Medical Examination'!D:D)</f>
        <v>yes</v>
      </c>
      <c r="H1375" s="33" t="str">
        <f>_xlfn.XLOOKUP(A:A,'Medical Examination'!A:A,'Medical Examination'!E:E)</f>
        <v>No</v>
      </c>
      <c r="I1375" s="33" t="str">
        <f>_xlfn.XLOOKUP(A:A,'Medical Examination'!A:A,'Medical Examination'!F:F)</f>
        <v>Yes</v>
      </c>
      <c r="J1375" s="33">
        <f>_xlfn.XLOOKUP(A:A,'Medical Examination'!A:A,'Medical Examination'!G:G)</f>
        <v>1</v>
      </c>
      <c r="K1375" s="33" t="str">
        <f>_xlfn.XLOOKUP(A:A,'Medical Examination'!A:A,'Medical Examination'!H:H)</f>
        <v>No</v>
      </c>
      <c r="L1375" s="32" t="str">
        <f>_xlfn.XLOOKUP(A:A,'Medical Examination'!A:A,'Medical Examination'!I:I)</f>
        <v>Obesity</v>
      </c>
      <c r="M1375" s="31" t="str">
        <f>_xlfn.XLOOKUP(A:A,'Medical Examination'!A:A,'Medical Examination'!J:J)</f>
        <v>Prediabetic</v>
      </c>
      <c r="N1375" s="34">
        <f>_xlfn.XLOOKUP(Healthcare!A:A,Table4_2[Customer ID],Table4_2[Date of Birth])</f>
        <v>35766</v>
      </c>
      <c r="O1375" s="35">
        <f>_xlfn.XLOOKUP(A:A,Table4_2[Customer ID],Table4_2[Charges])</f>
        <v>7803.77</v>
      </c>
      <c r="P1375" s="33" t="str">
        <f>_xlfn.XLOOKUP(A:A,Table4_2[Customer ID],Table4_2[Hospital tier])</f>
        <v>tier - 2</v>
      </c>
      <c r="Q1375" s="33" t="str">
        <f>_xlfn.XLOOKUP(A:A,'Hospital details'!A:A,'Hospital details'!F:F)</f>
        <v>tier - 3</v>
      </c>
      <c r="R1375" s="33" t="str">
        <f>_xlfn.XLOOKUP(Healthcare!A:A,'Hospital details'!A:A,'Hospital details'!G:G)</f>
        <v>R1012</v>
      </c>
      <c r="S1375" s="36">
        <f>_xlfn.XLOOKUP(A:A,'Hospital details'!A:A,'Hospital details'!H:H)</f>
        <v>25</v>
      </c>
      <c r="T1375" s="8"/>
    </row>
    <row r="1376" spans="1:20" ht="18" x14ac:dyDescent="0.35">
      <c r="A1376" s="37" t="s">
        <v>1380</v>
      </c>
      <c r="B1376" s="31" t="str" cm="1">
        <f t="array" ref="B1376">_xlfn.XLOOKUP(_xlfn.SINGLE(A:A),'Customer Name'!A:A,Table14_3[[#All],[Title]])</f>
        <v>Mr</v>
      </c>
      <c r="C1376" s="32" t="str" cm="1">
        <f t="array" ref="C1376">_xlfn.XLOOKUP(_xlfn.SINGLE(A:A),'Customer Name'!A:A,Table14_3[[#All],[First Name]])</f>
        <v>Colleen L</v>
      </c>
      <c r="D1376" s="32" t="str" cm="1">
        <f t="array" ref="D1376">_xlfn.XLOOKUP(_xlfn.SINGLE(A:A),'Customer Name'!A:A,Table14_3[[#All],[Last Name]])</f>
        <v>Campbell</v>
      </c>
      <c r="E1376" s="32">
        <f>_xlfn.XLOOKUP(A:A,'Medical Examination'!A:A,'Medical Examination'!B:B)</f>
        <v>40.76</v>
      </c>
      <c r="F1376" s="32">
        <f>_xlfn.XLOOKUP(A:A,'Medical Examination'!A:A,'Medical Examination'!C:C)</f>
        <v>5.28</v>
      </c>
      <c r="G1376" s="33" t="str">
        <f>_xlfn.XLOOKUP(A:A,'Medical Examination'!A:A,'Medical Examination'!D:D)</f>
        <v>No</v>
      </c>
      <c r="H1376" s="33" t="str">
        <f>_xlfn.XLOOKUP(A:A,'Medical Examination'!A:A,'Medical Examination'!E:E)</f>
        <v>No</v>
      </c>
      <c r="I1376" s="33" t="str">
        <f>_xlfn.XLOOKUP(A:A,'Medical Examination'!A:A,'Medical Examination'!F:F)</f>
        <v>No</v>
      </c>
      <c r="J1376" s="33">
        <f>_xlfn.XLOOKUP(A:A,'Medical Examination'!A:A,'Medical Examination'!G:G)</f>
        <v>0</v>
      </c>
      <c r="K1376" s="33" t="str">
        <f>_xlfn.XLOOKUP(A:A,'Medical Examination'!A:A,'Medical Examination'!H:H)</f>
        <v>No</v>
      </c>
      <c r="L1376" s="32" t="str">
        <f>_xlfn.XLOOKUP(A:A,'Medical Examination'!A:A,'Medical Examination'!I:I)</f>
        <v>Obesity</v>
      </c>
      <c r="M1376" s="31" t="str">
        <f>_xlfn.XLOOKUP(A:A,'Medical Examination'!A:A,'Medical Examination'!J:J)</f>
        <v>Normal</v>
      </c>
      <c r="N1376" s="34">
        <f>_xlfn.XLOOKUP(Healthcare!A:A,Table4_2[Customer ID],Table4_2[Date of Birth])</f>
        <v>36519</v>
      </c>
      <c r="O1376" s="35">
        <f>_xlfn.XLOOKUP(A:A,Table4_2[Customer ID],Table4_2[Charges])</f>
        <v>7794.68</v>
      </c>
      <c r="P1376" s="33" t="str">
        <f>_xlfn.XLOOKUP(A:A,Table4_2[Customer ID],Table4_2[Hospital tier])</f>
        <v>tier - 2</v>
      </c>
      <c r="Q1376" s="33" t="str">
        <f>_xlfn.XLOOKUP(A:A,'Hospital details'!A:A,'Hospital details'!F:F)</f>
        <v>tier - 2</v>
      </c>
      <c r="R1376" s="33" t="str">
        <f>_xlfn.XLOOKUP(Healthcare!A:A,'Hospital details'!A:A,'Hospital details'!G:G)</f>
        <v>R1026</v>
      </c>
      <c r="S1376" s="36">
        <f>_xlfn.XLOOKUP(A:A,'Hospital details'!A:A,'Hospital details'!H:H)</f>
        <v>23</v>
      </c>
      <c r="T1376" s="8"/>
    </row>
    <row r="1377" spans="1:20" ht="18" x14ac:dyDescent="0.35">
      <c r="A1377" s="37" t="s">
        <v>1381</v>
      </c>
      <c r="B1377" s="31" t="str" cm="1">
        <f t="array" ref="B1377">_xlfn.XLOOKUP(_xlfn.SINGLE(A:A),'Customer Name'!A:A,Table14_3[[#All],[Title]])</f>
        <v>Mr</v>
      </c>
      <c r="C1377" s="32" t="str" cm="1">
        <f t="array" ref="C1377">_xlfn.XLOOKUP(_xlfn.SINGLE(A:A),'Customer Name'!A:A,Table14_3[[#All],[First Name]])</f>
        <v>Charlie A</v>
      </c>
      <c r="D1377" s="32" t="str" cm="1">
        <f t="array" ref="D1377">_xlfn.XLOOKUP(_xlfn.SINGLE(A:A),'Customer Name'!A:A,Table14_3[[#All],[Last Name]])</f>
        <v>Hurt</v>
      </c>
      <c r="E1377" s="32">
        <f>_xlfn.XLOOKUP(A:A,'Medical Examination'!A:A,'Medical Examination'!B:B)</f>
        <v>29.7</v>
      </c>
      <c r="F1377" s="32">
        <f>_xlfn.XLOOKUP(A:A,'Medical Examination'!A:A,'Medical Examination'!C:C)</f>
        <v>7.03</v>
      </c>
      <c r="G1377" s="33" t="str">
        <f>_xlfn.XLOOKUP(A:A,'Medical Examination'!A:A,'Medical Examination'!D:D)</f>
        <v>No</v>
      </c>
      <c r="H1377" s="33" t="str">
        <f>_xlfn.XLOOKUP(A:A,'Medical Examination'!A:A,'Medical Examination'!E:E)</f>
        <v>No</v>
      </c>
      <c r="I1377" s="33" t="str">
        <f>_xlfn.XLOOKUP(A:A,'Medical Examination'!A:A,'Medical Examination'!F:F)</f>
        <v>No</v>
      </c>
      <c r="J1377" s="33">
        <f>_xlfn.XLOOKUP(A:A,'Medical Examination'!A:A,'Medical Examination'!G:G)</f>
        <v>0</v>
      </c>
      <c r="K1377" s="33" t="str">
        <f>_xlfn.XLOOKUP(A:A,'Medical Examination'!A:A,'Medical Examination'!H:H)</f>
        <v>No</v>
      </c>
      <c r="L1377" s="32" t="str">
        <f>_xlfn.XLOOKUP(A:A,'Medical Examination'!A:A,'Medical Examination'!I:I)</f>
        <v>Overweight</v>
      </c>
      <c r="M1377" s="31" t="str">
        <f>_xlfn.XLOOKUP(A:A,'Medical Examination'!A:A,'Medical Examination'!J:J)</f>
        <v>Diabetic</v>
      </c>
      <c r="N1377" s="34">
        <f>_xlfn.XLOOKUP(Healthcare!A:A,Table4_2[Customer ID],Table4_2[Date of Birth])</f>
        <v>27369</v>
      </c>
      <c r="O1377" s="35">
        <f>_xlfn.XLOOKUP(A:A,Table4_2[Customer ID],Table4_2[Charges])</f>
        <v>7789.64</v>
      </c>
      <c r="P1377" s="33" t="str">
        <f>_xlfn.XLOOKUP(A:A,Table4_2[Customer ID],Table4_2[Hospital tier])</f>
        <v>tier - 1</v>
      </c>
      <c r="Q1377" s="33" t="str">
        <f>_xlfn.XLOOKUP(A:A,'Hospital details'!A:A,'Hospital details'!F:F)</f>
        <v>tier - 3</v>
      </c>
      <c r="R1377" s="33" t="str">
        <f>_xlfn.XLOOKUP(Healthcare!A:A,'Hospital details'!A:A,'Hospital details'!G:G)</f>
        <v>R1013</v>
      </c>
      <c r="S1377" s="36">
        <f>_xlfn.XLOOKUP(A:A,'Hospital details'!A:A,'Hospital details'!H:H)</f>
        <v>48</v>
      </c>
      <c r="T1377" s="8"/>
    </row>
    <row r="1378" spans="1:20" ht="18" x14ac:dyDescent="0.35">
      <c r="A1378" s="37" t="s">
        <v>1382</v>
      </c>
      <c r="B1378" s="31" t="str" cm="1">
        <f t="array" ref="B1378">_xlfn.XLOOKUP(_xlfn.SINGLE(A:A),'Customer Name'!A:A,Table14_3[[#All],[Title]])</f>
        <v>Ms</v>
      </c>
      <c r="C1378" s="32" t="str" cm="1">
        <f t="array" ref="C1378">_xlfn.XLOOKUP(_xlfn.SINGLE(A:A),'Customer Name'!A:A,Table14_3[[#All],[First Name]])</f>
        <v>Rick</v>
      </c>
      <c r="D1378" s="32" t="str" cm="1">
        <f t="array" ref="D1378">_xlfn.XLOOKUP(_xlfn.SINGLE(A:A),'Customer Name'!A:A,Table14_3[[#All],[Last Name]])</f>
        <v>Garey</v>
      </c>
      <c r="E1378" s="32">
        <f>_xlfn.XLOOKUP(A:A,'Medical Examination'!A:A,'Medical Examination'!B:B)</f>
        <v>40.58</v>
      </c>
      <c r="F1378" s="32">
        <f>_xlfn.XLOOKUP(A:A,'Medical Examination'!A:A,'Medical Examination'!C:C)</f>
        <v>5.32</v>
      </c>
      <c r="G1378" s="33" t="str">
        <f>_xlfn.XLOOKUP(A:A,'Medical Examination'!A:A,'Medical Examination'!D:D)</f>
        <v>yes</v>
      </c>
      <c r="H1378" s="33" t="str">
        <f>_xlfn.XLOOKUP(A:A,'Medical Examination'!A:A,'Medical Examination'!E:E)</f>
        <v>No</v>
      </c>
      <c r="I1378" s="33" t="str">
        <f>_xlfn.XLOOKUP(A:A,'Medical Examination'!A:A,'Medical Examination'!F:F)</f>
        <v>Yes</v>
      </c>
      <c r="J1378" s="33">
        <f>_xlfn.XLOOKUP(A:A,'Medical Examination'!A:A,'Medical Examination'!G:G)</f>
        <v>1</v>
      </c>
      <c r="K1378" s="33" t="str">
        <f>_xlfn.XLOOKUP(A:A,'Medical Examination'!A:A,'Medical Examination'!H:H)</f>
        <v>No</v>
      </c>
      <c r="L1378" s="32" t="str">
        <f>_xlfn.XLOOKUP(A:A,'Medical Examination'!A:A,'Medical Examination'!I:I)</f>
        <v>Obesity</v>
      </c>
      <c r="M1378" s="31" t="str">
        <f>_xlfn.XLOOKUP(A:A,'Medical Examination'!A:A,'Medical Examination'!J:J)</f>
        <v>Normal</v>
      </c>
      <c r="N1378" s="34">
        <f>_xlfn.XLOOKUP(Healthcare!A:A,Table4_2[Customer ID],Table4_2[Date of Birth])</f>
        <v>35785</v>
      </c>
      <c r="O1378" s="35">
        <f>_xlfn.XLOOKUP(A:A,Table4_2[Customer ID],Table4_2[Charges])</f>
        <v>7763.06</v>
      </c>
      <c r="P1378" s="33" t="str">
        <f>_xlfn.XLOOKUP(A:A,Table4_2[Customer ID],Table4_2[Hospital tier])</f>
        <v>tier - 2</v>
      </c>
      <c r="Q1378" s="33" t="str">
        <f>_xlfn.XLOOKUP(A:A,'Hospital details'!A:A,'Hospital details'!F:F)</f>
        <v>tier - 1</v>
      </c>
      <c r="R1378" s="33" t="str">
        <f>_xlfn.XLOOKUP(Healthcare!A:A,'Hospital details'!A:A,'Hospital details'!G:G)</f>
        <v>R1012</v>
      </c>
      <c r="S1378" s="36">
        <f>_xlfn.XLOOKUP(A:A,'Hospital details'!A:A,'Hospital details'!H:H)</f>
        <v>25</v>
      </c>
      <c r="T1378" s="8"/>
    </row>
    <row r="1379" spans="1:20" ht="18" x14ac:dyDescent="0.35">
      <c r="A1379" s="37" t="s">
        <v>1383</v>
      </c>
      <c r="B1379" s="31" t="str" cm="1">
        <f t="array" ref="B1379">_xlfn.XLOOKUP(_xlfn.SINGLE(A:A),'Customer Name'!A:A,Table14_3[[#All],[Title]])</f>
        <v>Mr</v>
      </c>
      <c r="C1379" s="32" t="str" cm="1">
        <f t="array" ref="C1379">_xlfn.XLOOKUP(_xlfn.SINGLE(A:A),'Customer Name'!A:A,Table14_3[[#All],[First Name]])</f>
        <v>Lauren C</v>
      </c>
      <c r="D1379" s="32" t="str" cm="1">
        <f t="array" ref="D1379">_xlfn.XLOOKUP(_xlfn.SINGLE(A:A),'Customer Name'!A:A,Table14_3[[#All],[Last Name]])</f>
        <v>Reddy</v>
      </c>
      <c r="E1379" s="32">
        <f>_xlfn.XLOOKUP(A:A,'Medical Examination'!A:A,'Medical Examination'!B:B)</f>
        <v>33.06</v>
      </c>
      <c r="F1379" s="32">
        <f>_xlfn.XLOOKUP(A:A,'Medical Examination'!A:A,'Medical Examination'!C:C)</f>
        <v>9.59</v>
      </c>
      <c r="G1379" s="33" t="str">
        <f>_xlfn.XLOOKUP(A:A,'Medical Examination'!A:A,'Medical Examination'!D:D)</f>
        <v>yes</v>
      </c>
      <c r="H1379" s="33" t="str">
        <f>_xlfn.XLOOKUP(A:A,'Medical Examination'!A:A,'Medical Examination'!E:E)</f>
        <v>No</v>
      </c>
      <c r="I1379" s="33" t="str">
        <f>_xlfn.XLOOKUP(A:A,'Medical Examination'!A:A,'Medical Examination'!F:F)</f>
        <v>No</v>
      </c>
      <c r="J1379" s="33">
        <f>_xlfn.XLOOKUP(A:A,'Medical Examination'!A:A,'Medical Examination'!G:G)</f>
        <v>0</v>
      </c>
      <c r="K1379" s="33" t="str">
        <f>_xlfn.XLOOKUP(A:A,'Medical Examination'!A:A,'Medical Examination'!H:H)</f>
        <v>No</v>
      </c>
      <c r="L1379" s="32" t="str">
        <f>_xlfn.XLOOKUP(A:A,'Medical Examination'!A:A,'Medical Examination'!I:I)</f>
        <v>Obesity</v>
      </c>
      <c r="M1379" s="31" t="str">
        <f>_xlfn.XLOOKUP(A:A,'Medical Examination'!A:A,'Medical Examination'!J:J)</f>
        <v>Diabetic</v>
      </c>
      <c r="N1379" s="34">
        <f>_xlfn.XLOOKUP(Healthcare!A:A,Table4_2[Customer ID],Table4_2[Date of Birth])</f>
        <v>29767</v>
      </c>
      <c r="O1379" s="35">
        <f>_xlfn.XLOOKUP(A:A,Table4_2[Customer ID],Table4_2[Charges])</f>
        <v>7749.16</v>
      </c>
      <c r="P1379" s="33" t="str">
        <f>_xlfn.XLOOKUP(A:A,Table4_2[Customer ID],Table4_2[Hospital tier])</f>
        <v>tier - 2</v>
      </c>
      <c r="Q1379" s="33" t="str">
        <f>_xlfn.XLOOKUP(A:A,'Hospital details'!A:A,'Hospital details'!F:F)</f>
        <v>tier - 1</v>
      </c>
      <c r="R1379" s="33" t="str">
        <f>_xlfn.XLOOKUP(Healthcare!A:A,'Hospital details'!A:A,'Hospital details'!G:G)</f>
        <v>R1012</v>
      </c>
      <c r="S1379" s="36">
        <f>_xlfn.XLOOKUP(A:A,'Hospital details'!A:A,'Hospital details'!H:H)</f>
        <v>41</v>
      </c>
      <c r="T1379" s="8"/>
    </row>
    <row r="1380" spans="1:20" ht="18" x14ac:dyDescent="0.35">
      <c r="A1380" s="37" t="s">
        <v>1384</v>
      </c>
      <c r="B1380" s="31" t="str" cm="1">
        <f t="array" ref="B1380">_xlfn.XLOOKUP(_xlfn.SINGLE(A:A),'Customer Name'!A:A,Table14_3[[#All],[Title]])</f>
        <v>Ms</v>
      </c>
      <c r="C1380" s="32" t="str" cm="1">
        <f t="array" ref="C1380">_xlfn.XLOOKUP(_xlfn.SINGLE(A:A),'Customer Name'!A:A,Table14_3[[#All],[First Name]])</f>
        <v>Daniel</v>
      </c>
      <c r="D1380" s="32" t="str" cm="1">
        <f t="array" ref="D1380">_xlfn.XLOOKUP(_xlfn.SINGLE(A:A),'Customer Name'!A:A,Table14_3[[#All],[Last Name]])</f>
        <v>Mueller</v>
      </c>
      <c r="E1380" s="32">
        <f>_xlfn.XLOOKUP(A:A,'Medical Examination'!A:A,'Medical Examination'!B:B)</f>
        <v>26.62</v>
      </c>
      <c r="F1380" s="32">
        <f>_xlfn.XLOOKUP(A:A,'Medical Examination'!A:A,'Medical Examination'!C:C)</f>
        <v>6.15</v>
      </c>
      <c r="G1380" s="33" t="str">
        <f>_xlfn.XLOOKUP(A:A,'Medical Examination'!A:A,'Medical Examination'!D:D)</f>
        <v>yes</v>
      </c>
      <c r="H1380" s="33" t="str">
        <f>_xlfn.XLOOKUP(A:A,'Medical Examination'!A:A,'Medical Examination'!E:E)</f>
        <v>No</v>
      </c>
      <c r="I1380" s="33" t="str">
        <f>_xlfn.XLOOKUP(A:A,'Medical Examination'!A:A,'Medical Examination'!F:F)</f>
        <v>No</v>
      </c>
      <c r="J1380" s="33">
        <f>_xlfn.XLOOKUP(A:A,'Medical Examination'!A:A,'Medical Examination'!G:G)</f>
        <v>0</v>
      </c>
      <c r="K1380" s="33" t="str">
        <f>_xlfn.XLOOKUP(A:A,'Medical Examination'!A:A,'Medical Examination'!H:H)</f>
        <v>No</v>
      </c>
      <c r="L1380" s="32" t="str">
        <f>_xlfn.XLOOKUP(A:A,'Medical Examination'!A:A,'Medical Examination'!I:I)</f>
        <v>Overweight</v>
      </c>
      <c r="M1380" s="31" t="str">
        <f>_xlfn.XLOOKUP(A:A,'Medical Examination'!A:A,'Medical Examination'!J:J)</f>
        <v>Prediabetic</v>
      </c>
      <c r="N1380" s="34">
        <f>_xlfn.XLOOKUP(Healthcare!A:A,Table4_2[Customer ID],Table4_2[Date of Birth])</f>
        <v>28106</v>
      </c>
      <c r="O1380" s="35">
        <f>_xlfn.XLOOKUP(A:A,Table4_2[Customer ID],Table4_2[Charges])</f>
        <v>7742.11</v>
      </c>
      <c r="P1380" s="33" t="str">
        <f>_xlfn.XLOOKUP(A:A,Table4_2[Customer ID],Table4_2[Hospital tier])</f>
        <v>tier - 3</v>
      </c>
      <c r="Q1380" s="33" t="str">
        <f>_xlfn.XLOOKUP(A:A,'Hospital details'!A:A,'Hospital details'!F:F)</f>
        <v>tier - 2</v>
      </c>
      <c r="R1380" s="33" t="str">
        <f>_xlfn.XLOOKUP(Healthcare!A:A,'Hospital details'!A:A,'Hospital details'!G:G)</f>
        <v>R1013</v>
      </c>
      <c r="S1380" s="36">
        <f>_xlfn.XLOOKUP(A:A,'Hospital details'!A:A,'Hospital details'!H:H)</f>
        <v>46</v>
      </c>
      <c r="T1380" s="8"/>
    </row>
    <row r="1381" spans="1:20" ht="18" x14ac:dyDescent="0.35">
      <c r="A1381" s="37" t="s">
        <v>1385</v>
      </c>
      <c r="B1381" s="31" t="str" cm="1">
        <f t="array" ref="B1381">_xlfn.XLOOKUP(_xlfn.SINGLE(A:A),'Customer Name'!A:A,Table14_3[[#All],[Title]])</f>
        <v>Mr</v>
      </c>
      <c r="C1381" s="32" t="str" cm="1">
        <f t="array" ref="C1381">_xlfn.XLOOKUP(_xlfn.SINGLE(A:A),'Customer Name'!A:A,Table14_3[[#All],[First Name]])</f>
        <v>Jaime</v>
      </c>
      <c r="D1381" s="32" t="str" cm="1">
        <f t="array" ref="D1381">_xlfn.XLOOKUP(_xlfn.SINGLE(A:A),'Customer Name'!A:A,Table14_3[[#All],[Last Name]])</f>
        <v>Julia</v>
      </c>
      <c r="E1381" s="32">
        <f>_xlfn.XLOOKUP(A:A,'Medical Examination'!A:A,'Medical Examination'!B:B)</f>
        <v>37.1</v>
      </c>
      <c r="F1381" s="32">
        <f>_xlfn.XLOOKUP(A:A,'Medical Examination'!A:A,'Medical Examination'!C:C)</f>
        <v>11.08</v>
      </c>
      <c r="G1381" s="33" t="str">
        <f>_xlfn.XLOOKUP(A:A,'Medical Examination'!A:A,'Medical Examination'!D:D)</f>
        <v>No</v>
      </c>
      <c r="H1381" s="33" t="str">
        <f>_xlfn.XLOOKUP(A:A,'Medical Examination'!A:A,'Medical Examination'!E:E)</f>
        <v>No</v>
      </c>
      <c r="I1381" s="33" t="str">
        <f>_xlfn.XLOOKUP(A:A,'Medical Examination'!A:A,'Medical Examination'!F:F)</f>
        <v>No</v>
      </c>
      <c r="J1381" s="33">
        <f>_xlfn.XLOOKUP(A:A,'Medical Examination'!A:A,'Medical Examination'!G:G)</f>
        <v>0</v>
      </c>
      <c r="K1381" s="33" t="str">
        <f>_xlfn.XLOOKUP(A:A,'Medical Examination'!A:A,'Medical Examination'!H:H)</f>
        <v>No</v>
      </c>
      <c r="L1381" s="32" t="str">
        <f>_xlfn.XLOOKUP(A:A,'Medical Examination'!A:A,'Medical Examination'!I:I)</f>
        <v>Obesity</v>
      </c>
      <c r="M1381" s="31" t="str">
        <f>_xlfn.XLOOKUP(A:A,'Medical Examination'!A:A,'Medical Examination'!J:J)</f>
        <v>Diabetic</v>
      </c>
      <c r="N1381" s="34">
        <f>_xlfn.XLOOKUP(Healthcare!A:A,Table4_2[Customer ID],Table4_2[Date of Birth])</f>
        <v>28737</v>
      </c>
      <c r="O1381" s="35">
        <f>_xlfn.XLOOKUP(A:A,Table4_2[Customer ID],Table4_2[Charges])</f>
        <v>7740.34</v>
      </c>
      <c r="P1381" s="33" t="str">
        <f>_xlfn.XLOOKUP(A:A,Table4_2[Customer ID],Table4_2[Hospital tier])</f>
        <v>tier - 1</v>
      </c>
      <c r="Q1381" s="33" t="str">
        <f>_xlfn.XLOOKUP(A:A,'Hospital details'!A:A,'Hospital details'!F:F)</f>
        <v>tier - 1</v>
      </c>
      <c r="R1381" s="33" t="str">
        <f>_xlfn.XLOOKUP(Healthcare!A:A,'Hospital details'!A:A,'Hospital details'!G:G)</f>
        <v>R1011</v>
      </c>
      <c r="S1381" s="36">
        <f>_xlfn.XLOOKUP(A:A,'Hospital details'!A:A,'Hospital details'!H:H)</f>
        <v>44</v>
      </c>
      <c r="T1381" s="8"/>
    </row>
    <row r="1382" spans="1:20" ht="18" x14ac:dyDescent="0.35">
      <c r="A1382" s="37" t="s">
        <v>1386</v>
      </c>
      <c r="B1382" s="31" t="str" cm="1">
        <f t="array" ref="B1382">_xlfn.XLOOKUP(_xlfn.SINGLE(A:A),'Customer Name'!A:A,Table14_3[[#All],[Title]])</f>
        <v>Mr</v>
      </c>
      <c r="C1382" s="32" t="str" cm="1">
        <f t="array" ref="C1382">_xlfn.XLOOKUP(_xlfn.SINGLE(A:A),'Customer Name'!A:A,Table14_3[[#All],[First Name]])</f>
        <v>Erik R</v>
      </c>
      <c r="D1382" s="32" t="str" cm="1">
        <f t="array" ref="D1382">_xlfn.XLOOKUP(_xlfn.SINGLE(A:A),'Customer Name'!A:A,Table14_3[[#All],[Last Name]])</f>
        <v>Uribe</v>
      </c>
      <c r="E1382" s="32">
        <f>_xlfn.XLOOKUP(A:A,'Medical Examination'!A:A,'Medical Examination'!B:B)</f>
        <v>18.28</v>
      </c>
      <c r="F1382" s="32">
        <f>_xlfn.XLOOKUP(A:A,'Medical Examination'!A:A,'Medical Examination'!C:C)</f>
        <v>7.95</v>
      </c>
      <c r="G1382" s="33" t="str">
        <f>_xlfn.XLOOKUP(A:A,'Medical Examination'!A:A,'Medical Examination'!D:D)</f>
        <v>No</v>
      </c>
      <c r="H1382" s="33" t="str">
        <f>_xlfn.XLOOKUP(A:A,'Medical Examination'!A:A,'Medical Examination'!E:E)</f>
        <v>No</v>
      </c>
      <c r="I1382" s="33" t="str">
        <f>_xlfn.XLOOKUP(A:A,'Medical Examination'!A:A,'Medical Examination'!F:F)</f>
        <v>No</v>
      </c>
      <c r="J1382" s="33">
        <f>_xlfn.XLOOKUP(A:A,'Medical Examination'!A:A,'Medical Examination'!G:G)</f>
        <v>0</v>
      </c>
      <c r="K1382" s="33" t="str">
        <f>_xlfn.XLOOKUP(A:A,'Medical Examination'!A:A,'Medical Examination'!H:H)</f>
        <v>No</v>
      </c>
      <c r="L1382" s="32" t="str">
        <f>_xlfn.XLOOKUP(A:A,'Medical Examination'!A:A,'Medical Examination'!I:I)</f>
        <v>Under  Weight</v>
      </c>
      <c r="M1382" s="31" t="str">
        <f>_xlfn.XLOOKUP(A:A,'Medical Examination'!A:A,'Medical Examination'!J:J)</f>
        <v>Diabetic</v>
      </c>
      <c r="N1382" s="34">
        <f>_xlfn.XLOOKUP(Healthcare!A:A,Table4_2[Customer ID],Table4_2[Date of Birth])</f>
        <v>23941</v>
      </c>
      <c r="O1382" s="35">
        <f>_xlfn.XLOOKUP(A:A,Table4_2[Customer ID],Table4_2[Charges])</f>
        <v>7736.39</v>
      </c>
      <c r="P1382" s="33" t="str">
        <f>_xlfn.XLOOKUP(A:A,Table4_2[Customer ID],Table4_2[Hospital tier])</f>
        <v>tier - 3</v>
      </c>
      <c r="Q1382" s="33" t="str">
        <f>_xlfn.XLOOKUP(A:A,'Hospital details'!A:A,'Hospital details'!F:F)</f>
        <v>tier - 2</v>
      </c>
      <c r="R1382" s="33" t="str">
        <f>_xlfn.XLOOKUP(Healthcare!A:A,'Hospital details'!A:A,'Hospital details'!G:G)</f>
        <v>R1013</v>
      </c>
      <c r="S1382" s="36">
        <f>_xlfn.XLOOKUP(A:A,'Hospital details'!A:A,'Hospital details'!H:H)</f>
        <v>57</v>
      </c>
      <c r="T1382" s="8"/>
    </row>
    <row r="1383" spans="1:20" ht="18" x14ac:dyDescent="0.35">
      <c r="A1383" s="37" t="s">
        <v>1387</v>
      </c>
      <c r="B1383" s="31" t="str" cm="1">
        <f t="array" ref="B1383">_xlfn.XLOOKUP(_xlfn.SINGLE(A:A),'Customer Name'!A:A,Table14_3[[#All],[Title]])</f>
        <v>Ms</v>
      </c>
      <c r="C1383" s="32" t="str" cm="1">
        <f t="array" ref="C1383">_xlfn.XLOOKUP(_xlfn.SINGLE(A:A),'Customer Name'!A:A,Table14_3[[#All],[First Name]])</f>
        <v>Katie</v>
      </c>
      <c r="D1383" s="32" t="str" cm="1">
        <f t="array" ref="D1383">_xlfn.XLOOKUP(_xlfn.SINGLE(A:A),'Customer Name'!A:A,Table14_3[[#All],[Last Name]])</f>
        <v>Hand</v>
      </c>
      <c r="E1383" s="32">
        <f>_xlfn.XLOOKUP(A:A,'Medical Examination'!A:A,'Medical Examination'!B:B)</f>
        <v>35.814999999999998</v>
      </c>
      <c r="F1383" s="32">
        <f>_xlfn.XLOOKUP(A:A,'Medical Examination'!A:A,'Medical Examination'!C:C)</f>
        <v>6.23</v>
      </c>
      <c r="G1383" s="33" t="str">
        <f>_xlfn.XLOOKUP(A:A,'Medical Examination'!A:A,'Medical Examination'!D:D)</f>
        <v>No</v>
      </c>
      <c r="H1383" s="33" t="str">
        <f>_xlfn.XLOOKUP(A:A,'Medical Examination'!A:A,'Medical Examination'!E:E)</f>
        <v>No</v>
      </c>
      <c r="I1383" s="33" t="str">
        <f>_xlfn.XLOOKUP(A:A,'Medical Examination'!A:A,'Medical Examination'!F:F)</f>
        <v>No</v>
      </c>
      <c r="J1383" s="33">
        <f>_xlfn.XLOOKUP(A:A,'Medical Examination'!A:A,'Medical Examination'!G:G)</f>
        <v>0</v>
      </c>
      <c r="K1383" s="33" t="str">
        <f>_xlfn.XLOOKUP(A:A,'Medical Examination'!A:A,'Medical Examination'!H:H)</f>
        <v>No</v>
      </c>
      <c r="L1383" s="32" t="str">
        <f>_xlfn.XLOOKUP(A:A,'Medical Examination'!A:A,'Medical Examination'!I:I)</f>
        <v>Obesity</v>
      </c>
      <c r="M1383" s="31" t="str">
        <f>_xlfn.XLOOKUP(A:A,'Medical Examination'!A:A,'Medical Examination'!J:J)</f>
        <v>Prediabetic</v>
      </c>
      <c r="N1383" s="34">
        <f>_xlfn.XLOOKUP(Healthcare!A:A,Table4_2[Customer ID],Table4_2[Date of Birth])</f>
        <v>28366</v>
      </c>
      <c r="O1383" s="35">
        <f>_xlfn.XLOOKUP(A:A,Table4_2[Customer ID],Table4_2[Charges])</f>
        <v>7731.86</v>
      </c>
      <c r="P1383" s="33" t="str">
        <f>_xlfn.XLOOKUP(A:A,Table4_2[Customer ID],Table4_2[Hospital tier])</f>
        <v>tier - 2</v>
      </c>
      <c r="Q1383" s="33" t="str">
        <f>_xlfn.XLOOKUP(A:A,'Hospital details'!A:A,'Hospital details'!F:F)</f>
        <v>tier - 3</v>
      </c>
      <c r="R1383" s="33" t="str">
        <f>_xlfn.XLOOKUP(Healthcare!A:A,'Hospital details'!A:A,'Hospital details'!G:G)</f>
        <v>R1012</v>
      </c>
      <c r="S1383" s="36">
        <f>_xlfn.XLOOKUP(A:A,'Hospital details'!A:A,'Hospital details'!H:H)</f>
        <v>45</v>
      </c>
      <c r="T1383" s="8"/>
    </row>
    <row r="1384" spans="1:20" ht="18" x14ac:dyDescent="0.35">
      <c r="A1384" s="37" t="s">
        <v>1388</v>
      </c>
      <c r="B1384" s="31" t="str" cm="1">
        <f t="array" ref="B1384">_xlfn.XLOOKUP(_xlfn.SINGLE(A:A),'Customer Name'!A:A,Table14_3[[#All],[Title]])</f>
        <v>Mr</v>
      </c>
      <c r="C1384" s="32" t="str" cm="1">
        <f t="array" ref="C1384">_xlfn.XLOOKUP(_xlfn.SINGLE(A:A),'Customer Name'!A:A,Table14_3[[#All],[First Name]])</f>
        <v>Thomas A</v>
      </c>
      <c r="D1384" s="32" t="str" cm="1">
        <f t="array" ref="D1384">_xlfn.XLOOKUP(_xlfn.SINGLE(A:A),'Customer Name'!A:A,Table14_3[[#All],[Last Name]])</f>
        <v>Petersen</v>
      </c>
      <c r="E1384" s="32">
        <f>_xlfn.XLOOKUP(A:A,'Medical Examination'!A:A,'Medical Examination'!B:B)</f>
        <v>30.69</v>
      </c>
      <c r="F1384" s="32">
        <f>_xlfn.XLOOKUP(A:A,'Medical Examination'!A:A,'Medical Examination'!C:C)</f>
        <v>6.5</v>
      </c>
      <c r="G1384" s="33" t="str">
        <f>_xlfn.XLOOKUP(A:A,'Medical Examination'!A:A,'Medical Examination'!D:D)</f>
        <v>No</v>
      </c>
      <c r="H1384" s="33" t="str">
        <f>_xlfn.XLOOKUP(A:A,'Medical Examination'!A:A,'Medical Examination'!E:E)</f>
        <v>No</v>
      </c>
      <c r="I1384" s="33" t="str">
        <f>_xlfn.XLOOKUP(A:A,'Medical Examination'!A:A,'Medical Examination'!F:F)</f>
        <v>No</v>
      </c>
      <c r="J1384" s="33">
        <f>_xlfn.XLOOKUP(A:A,'Medical Examination'!A:A,'Medical Examination'!G:G)</f>
        <v>0</v>
      </c>
      <c r="K1384" s="33" t="str">
        <f>_xlfn.XLOOKUP(A:A,'Medical Examination'!A:A,'Medical Examination'!H:H)</f>
        <v>No</v>
      </c>
      <c r="L1384" s="32" t="str">
        <f>_xlfn.XLOOKUP(A:A,'Medical Examination'!A:A,'Medical Examination'!I:I)</f>
        <v>Obesity</v>
      </c>
      <c r="M1384" s="31" t="str">
        <f>_xlfn.XLOOKUP(A:A,'Medical Examination'!A:A,'Medical Examination'!J:J)</f>
        <v>Diabetic</v>
      </c>
      <c r="N1384" s="34">
        <f>_xlfn.XLOOKUP(Healthcare!A:A,Table4_2[Customer ID],Table4_2[Date of Birth])</f>
        <v>28828</v>
      </c>
      <c r="O1384" s="35">
        <f>_xlfn.XLOOKUP(A:A,Table4_2[Customer ID],Table4_2[Charges])</f>
        <v>7731.43</v>
      </c>
      <c r="P1384" s="33" t="str">
        <f>_xlfn.XLOOKUP(A:A,Table4_2[Customer ID],Table4_2[Hospital tier])</f>
        <v>tier - 3</v>
      </c>
      <c r="Q1384" s="33" t="str">
        <f>_xlfn.XLOOKUP(A:A,'Hospital details'!A:A,'Hospital details'!F:F)</f>
        <v>tier - 2</v>
      </c>
      <c r="R1384" s="33" t="str">
        <f>_xlfn.XLOOKUP(Healthcare!A:A,'Hospital details'!A:A,'Hospital details'!G:G)</f>
        <v>R1013</v>
      </c>
      <c r="S1384" s="36">
        <f>_xlfn.XLOOKUP(A:A,'Hospital details'!A:A,'Hospital details'!H:H)</f>
        <v>44</v>
      </c>
      <c r="T1384" s="8"/>
    </row>
    <row r="1385" spans="1:20" ht="18" x14ac:dyDescent="0.35">
      <c r="A1385" s="37" t="s">
        <v>1389</v>
      </c>
      <c r="B1385" s="31" t="str" cm="1">
        <f t="array" ref="B1385">_xlfn.XLOOKUP(_xlfn.SINGLE(A:A),'Customer Name'!A:A,Table14_3[[#All],[Title]])</f>
        <v>Mr</v>
      </c>
      <c r="C1385" s="32" t="str" cm="1">
        <f t="array" ref="C1385">_xlfn.XLOOKUP(_xlfn.SINGLE(A:A),'Customer Name'!A:A,Table14_3[[#All],[First Name]])</f>
        <v>Jean-Marc</v>
      </c>
      <c r="D1385" s="32" t="str" cm="1">
        <f t="array" ref="D1385">_xlfn.XLOOKUP(_xlfn.SINGLE(A:A),'Customer Name'!A:A,Table14_3[[#All],[Last Name]])</f>
        <v>Mac-Thiong</v>
      </c>
      <c r="E1385" s="32">
        <f>_xlfn.XLOOKUP(A:A,'Medical Examination'!A:A,'Medical Examination'!B:B)</f>
        <v>26.125</v>
      </c>
      <c r="F1385" s="32">
        <f>_xlfn.XLOOKUP(A:A,'Medical Examination'!A:A,'Medical Examination'!C:C)</f>
        <v>5.22</v>
      </c>
      <c r="G1385" s="33" t="str">
        <f>_xlfn.XLOOKUP(A:A,'Medical Examination'!A:A,'Medical Examination'!D:D)</f>
        <v>No</v>
      </c>
      <c r="H1385" s="33" t="str">
        <f>_xlfn.XLOOKUP(A:A,'Medical Examination'!A:A,'Medical Examination'!E:E)</f>
        <v>No</v>
      </c>
      <c r="I1385" s="33" t="str">
        <f>_xlfn.XLOOKUP(A:A,'Medical Examination'!A:A,'Medical Examination'!F:F)</f>
        <v>No</v>
      </c>
      <c r="J1385" s="33">
        <f>_xlfn.XLOOKUP(A:A,'Medical Examination'!A:A,'Medical Examination'!G:G)</f>
        <v>0</v>
      </c>
      <c r="K1385" s="33" t="str">
        <f>_xlfn.XLOOKUP(A:A,'Medical Examination'!A:A,'Medical Examination'!H:H)</f>
        <v>No</v>
      </c>
      <c r="L1385" s="32" t="str">
        <f>_xlfn.XLOOKUP(A:A,'Medical Examination'!A:A,'Medical Examination'!I:I)</f>
        <v>Overweight</v>
      </c>
      <c r="M1385" s="31" t="str">
        <f>_xlfn.XLOOKUP(A:A,'Medical Examination'!A:A,'Medical Examination'!J:J)</f>
        <v>Normal</v>
      </c>
      <c r="N1385" s="34">
        <f>_xlfn.XLOOKUP(Healthcare!A:A,Table4_2[Customer ID],Table4_2[Date of Birth])</f>
        <v>29474</v>
      </c>
      <c r="O1385" s="35">
        <f>_xlfn.XLOOKUP(A:A,Table4_2[Customer ID],Table4_2[Charges])</f>
        <v>7729.65</v>
      </c>
      <c r="P1385" s="33" t="str">
        <f>_xlfn.XLOOKUP(A:A,Table4_2[Customer ID],Table4_2[Hospital tier])</f>
        <v>tier - 3</v>
      </c>
      <c r="Q1385" s="33" t="str">
        <f>_xlfn.XLOOKUP(A:A,'Hospital details'!A:A,'Hospital details'!F:F)</f>
        <v>tier - 1</v>
      </c>
      <c r="R1385" s="33" t="str">
        <f>_xlfn.XLOOKUP(Healthcare!A:A,'Hospital details'!A:A,'Hospital details'!G:G)</f>
        <v>R1016</v>
      </c>
      <c r="S1385" s="36">
        <f>_xlfn.XLOOKUP(A:A,'Hospital details'!A:A,'Hospital details'!H:H)</f>
        <v>42</v>
      </c>
      <c r="T1385" s="8"/>
    </row>
    <row r="1386" spans="1:20" ht="18" x14ac:dyDescent="0.35">
      <c r="A1386" s="37" t="s">
        <v>1390</v>
      </c>
      <c r="B1386" s="31" t="str" cm="1">
        <f t="array" ref="B1386">_xlfn.XLOOKUP(_xlfn.SINGLE(A:A),'Customer Name'!A:A,Table14_3[[#All],[Title]])</f>
        <v>Ms</v>
      </c>
      <c r="C1386" s="32" t="str" cm="1">
        <f t="array" ref="C1386">_xlfn.XLOOKUP(_xlfn.SINGLE(A:A),'Customer Name'!A:A,Table14_3[[#All],[First Name]])</f>
        <v>Kerry L</v>
      </c>
      <c r="D1386" s="32" t="str" cm="1">
        <f t="array" ref="D1386">_xlfn.XLOOKUP(_xlfn.SINGLE(A:A),'Customer Name'!A:A,Table14_3[[#All],[Last Name]])</f>
        <v>Walker</v>
      </c>
      <c r="E1386" s="32">
        <f>_xlfn.XLOOKUP(A:A,'Medical Examination'!A:A,'Medical Examination'!B:B)</f>
        <v>34.58</v>
      </c>
      <c r="F1386" s="32">
        <f>_xlfn.XLOOKUP(A:A,'Medical Examination'!A:A,'Medical Examination'!C:C)</f>
        <v>6.3</v>
      </c>
      <c r="G1386" s="33" t="str">
        <f>_xlfn.XLOOKUP(A:A,'Medical Examination'!A:A,'Medical Examination'!D:D)</f>
        <v>No</v>
      </c>
      <c r="H1386" s="33" t="str">
        <f>_xlfn.XLOOKUP(A:A,'Medical Examination'!A:A,'Medical Examination'!E:E)</f>
        <v>No</v>
      </c>
      <c r="I1386" s="33" t="str">
        <f>_xlfn.XLOOKUP(A:A,'Medical Examination'!A:A,'Medical Examination'!F:F)</f>
        <v>Yes</v>
      </c>
      <c r="J1386" s="33">
        <f>_xlfn.XLOOKUP(A:A,'Medical Examination'!A:A,'Medical Examination'!G:G)</f>
        <v>1</v>
      </c>
      <c r="K1386" s="33" t="str">
        <f>_xlfn.XLOOKUP(A:A,'Medical Examination'!A:A,'Medical Examination'!H:H)</f>
        <v>No</v>
      </c>
      <c r="L1386" s="32" t="str">
        <f>_xlfn.XLOOKUP(A:A,'Medical Examination'!A:A,'Medical Examination'!I:I)</f>
        <v>Obesity</v>
      </c>
      <c r="M1386" s="31" t="str">
        <f>_xlfn.XLOOKUP(A:A,'Medical Examination'!A:A,'Medical Examination'!J:J)</f>
        <v>Prediabetic</v>
      </c>
      <c r="N1386" s="34">
        <f>_xlfn.XLOOKUP(Healthcare!A:A,Table4_2[Customer ID],Table4_2[Date of Birth])</f>
        <v>29008</v>
      </c>
      <c r="O1386" s="35">
        <f>_xlfn.XLOOKUP(A:A,Table4_2[Customer ID],Table4_2[Charges])</f>
        <v>7727.25</v>
      </c>
      <c r="P1386" s="33" t="str">
        <f>_xlfn.XLOOKUP(A:A,Table4_2[Customer ID],Table4_2[Hospital tier])</f>
        <v>tier - 2</v>
      </c>
      <c r="Q1386" s="33" t="str">
        <f>_xlfn.XLOOKUP(A:A,'Hospital details'!A:A,'Hospital details'!F:F)</f>
        <v>tier - 3</v>
      </c>
      <c r="R1386" s="33" t="str">
        <f>_xlfn.XLOOKUP(Healthcare!A:A,'Hospital details'!A:A,'Hospital details'!G:G)</f>
        <v>R1012</v>
      </c>
      <c r="S1386" s="36">
        <f>_xlfn.XLOOKUP(A:A,'Hospital details'!A:A,'Hospital details'!H:H)</f>
        <v>44</v>
      </c>
      <c r="T1386" s="8"/>
    </row>
    <row r="1387" spans="1:20" ht="18" x14ac:dyDescent="0.35">
      <c r="A1387" s="37" t="s">
        <v>1391</v>
      </c>
      <c r="B1387" s="31" t="str" cm="1">
        <f t="array" ref="B1387">_xlfn.XLOOKUP(_xlfn.SINGLE(A:A),'Customer Name'!A:A,Table14_3[[#All],[Title]])</f>
        <v>Ms</v>
      </c>
      <c r="C1387" s="32" t="str" cm="1">
        <f t="array" ref="C1387">_xlfn.XLOOKUP(_xlfn.SINGLE(A:A),'Customer Name'!A:A,Table14_3[[#All],[First Name]])</f>
        <v>Ulrich</v>
      </c>
      <c r="D1387" s="32" t="str" cm="1">
        <f t="array" ref="D1387">_xlfn.XLOOKUP(_xlfn.SINGLE(A:A),'Customer Name'!A:A,Table14_3[[#All],[Last Name]])</f>
        <v>Steidl</v>
      </c>
      <c r="E1387" s="32">
        <f>_xlfn.XLOOKUP(A:A,'Medical Examination'!A:A,'Medical Examination'!B:B)</f>
        <v>27.4</v>
      </c>
      <c r="F1387" s="32">
        <f>_xlfn.XLOOKUP(A:A,'Medical Examination'!A:A,'Medical Examination'!C:C)</f>
        <v>8.84</v>
      </c>
      <c r="G1387" s="33" t="str">
        <f>_xlfn.XLOOKUP(A:A,'Medical Examination'!A:A,'Medical Examination'!D:D)</f>
        <v>No</v>
      </c>
      <c r="H1387" s="33" t="str">
        <f>_xlfn.XLOOKUP(A:A,'Medical Examination'!A:A,'Medical Examination'!E:E)</f>
        <v>No</v>
      </c>
      <c r="I1387" s="33" t="str">
        <f>_xlfn.XLOOKUP(A:A,'Medical Examination'!A:A,'Medical Examination'!F:F)</f>
        <v>No</v>
      </c>
      <c r="J1387" s="33">
        <f>_xlfn.XLOOKUP(A:A,'Medical Examination'!A:A,'Medical Examination'!G:G)</f>
        <v>0</v>
      </c>
      <c r="K1387" s="33" t="str">
        <f>_xlfn.XLOOKUP(A:A,'Medical Examination'!A:A,'Medical Examination'!H:H)</f>
        <v>No</v>
      </c>
      <c r="L1387" s="32" t="str">
        <f>_xlfn.XLOOKUP(A:A,'Medical Examination'!A:A,'Medical Examination'!I:I)</f>
        <v>Overweight</v>
      </c>
      <c r="M1387" s="31" t="str">
        <f>_xlfn.XLOOKUP(A:A,'Medical Examination'!A:A,'Medical Examination'!J:J)</f>
        <v>Diabetic</v>
      </c>
      <c r="N1387" s="34">
        <f>_xlfn.XLOOKUP(Healthcare!A:A,Table4_2[Customer ID],Table4_2[Date of Birth])</f>
        <v>28853</v>
      </c>
      <c r="O1387" s="35">
        <f>_xlfn.XLOOKUP(A:A,Table4_2[Customer ID],Table4_2[Charges])</f>
        <v>7726.85</v>
      </c>
      <c r="P1387" s="33" t="str">
        <f>_xlfn.XLOOKUP(A:A,Table4_2[Customer ID],Table4_2[Hospital tier])</f>
        <v>tier - 1</v>
      </c>
      <c r="Q1387" s="33" t="str">
        <f>_xlfn.XLOOKUP(A:A,'Hospital details'!A:A,'Hospital details'!F:F)</f>
        <v>tier - 2</v>
      </c>
      <c r="R1387" s="33" t="str">
        <f>_xlfn.XLOOKUP(Healthcare!A:A,'Hospital details'!A:A,'Hospital details'!G:G)</f>
        <v>R1011</v>
      </c>
      <c r="S1387" s="36">
        <f>_xlfn.XLOOKUP(A:A,'Hospital details'!A:A,'Hospital details'!H:H)</f>
        <v>44</v>
      </c>
      <c r="T1387" s="8"/>
    </row>
    <row r="1388" spans="1:20" ht="18" x14ac:dyDescent="0.35">
      <c r="A1388" s="37" t="s">
        <v>1392</v>
      </c>
      <c r="B1388" s="31" t="str" cm="1">
        <f t="array" ref="B1388">_xlfn.XLOOKUP(_xlfn.SINGLE(A:A),'Customer Name'!A:A,Table14_3[[#All],[Title]])</f>
        <v>Mr</v>
      </c>
      <c r="C1388" s="32" t="str" cm="1">
        <f t="array" ref="C1388">_xlfn.XLOOKUP(_xlfn.SINGLE(A:A),'Customer Name'!A:A,Table14_3[[#All],[First Name]])</f>
        <v>Justin P</v>
      </c>
      <c r="D1388" s="32" t="str" cm="1">
        <f t="array" ref="D1388">_xlfn.XLOOKUP(_xlfn.SINGLE(A:A),'Customer Name'!A:A,Table14_3[[#All],[Last Name]])</f>
        <v>Rose</v>
      </c>
      <c r="E1388" s="32">
        <f>_xlfn.XLOOKUP(A:A,'Medical Examination'!A:A,'Medical Examination'!B:B)</f>
        <v>27.53</v>
      </c>
      <c r="F1388" s="32">
        <f>_xlfn.XLOOKUP(A:A,'Medical Examination'!A:A,'Medical Examination'!C:C)</f>
        <v>4.1100000000000003</v>
      </c>
      <c r="G1388" s="33" t="str">
        <f>_xlfn.XLOOKUP(A:A,'Medical Examination'!A:A,'Medical Examination'!D:D)</f>
        <v>No</v>
      </c>
      <c r="H1388" s="33" t="str">
        <f>_xlfn.XLOOKUP(A:A,'Medical Examination'!A:A,'Medical Examination'!E:E)</f>
        <v>No</v>
      </c>
      <c r="I1388" s="33" t="str">
        <f>_xlfn.XLOOKUP(A:A,'Medical Examination'!A:A,'Medical Examination'!F:F)</f>
        <v>No</v>
      </c>
      <c r="J1388" s="33">
        <f>_xlfn.XLOOKUP(A:A,'Medical Examination'!A:A,'Medical Examination'!G:G)</f>
        <v>1</v>
      </c>
      <c r="K1388" s="33" t="str">
        <f>_xlfn.XLOOKUP(A:A,'Medical Examination'!A:A,'Medical Examination'!H:H)</f>
        <v>No</v>
      </c>
      <c r="L1388" s="32" t="str">
        <f>_xlfn.XLOOKUP(A:A,'Medical Examination'!A:A,'Medical Examination'!I:I)</f>
        <v>Overweight</v>
      </c>
      <c r="M1388" s="31" t="str">
        <f>_xlfn.XLOOKUP(A:A,'Medical Examination'!A:A,'Medical Examination'!J:J)</f>
        <v>Normal</v>
      </c>
      <c r="N1388" s="34">
        <f>_xlfn.XLOOKUP(Healthcare!A:A,Table4_2[Customer ID],Table4_2[Date of Birth])</f>
        <v>31970</v>
      </c>
      <c r="O1388" s="35">
        <f>_xlfn.XLOOKUP(A:A,Table4_2[Customer ID],Table4_2[Charges])</f>
        <v>7684.62</v>
      </c>
      <c r="P1388" s="33" t="str">
        <f>_xlfn.XLOOKUP(A:A,Table4_2[Customer ID],Table4_2[Hospital tier])</f>
        <v>tier - 2</v>
      </c>
      <c r="Q1388" s="33" t="str">
        <f>_xlfn.XLOOKUP(A:A,'Hospital details'!A:A,'Hospital details'!F:F)</f>
        <v>tier - 3</v>
      </c>
      <c r="R1388" s="33" t="str">
        <f>_xlfn.XLOOKUP(Healthcare!A:A,'Hospital details'!A:A,'Hospital details'!G:G)</f>
        <v>R1021</v>
      </c>
      <c r="S1388" s="36">
        <f>_xlfn.XLOOKUP(A:A,'Hospital details'!A:A,'Hospital details'!H:H)</f>
        <v>35</v>
      </c>
      <c r="T1388" s="8"/>
    </row>
    <row r="1389" spans="1:20" ht="18" x14ac:dyDescent="0.35">
      <c r="A1389" s="37" t="s">
        <v>1393</v>
      </c>
      <c r="B1389" s="31" t="str" cm="1">
        <f t="array" ref="B1389">_xlfn.XLOOKUP(_xlfn.SINGLE(A:A),'Customer Name'!A:A,Table14_3[[#All],[Title]])</f>
        <v>Mr</v>
      </c>
      <c r="C1389" s="32" t="str" cm="1">
        <f t="array" ref="C1389">_xlfn.XLOOKUP(_xlfn.SINGLE(A:A),'Customer Name'!A:A,Table14_3[[#All],[First Name]])</f>
        <v>Hannah E</v>
      </c>
      <c r="D1389" s="32" t="str" cm="1">
        <f t="array" ref="D1389">_xlfn.XLOOKUP(_xlfn.SINGLE(A:A),'Customer Name'!A:A,Table14_3[[#All],[Last Name]])</f>
        <v>Alderfer</v>
      </c>
      <c r="E1389" s="32">
        <f>_xlfn.XLOOKUP(A:A,'Medical Examination'!A:A,'Medical Examination'!B:B)</f>
        <v>33</v>
      </c>
      <c r="F1389" s="32">
        <f>_xlfn.XLOOKUP(A:A,'Medical Examination'!A:A,'Medical Examination'!C:C)</f>
        <v>4.57</v>
      </c>
      <c r="G1389" s="33" t="str">
        <f>_xlfn.XLOOKUP(A:A,'Medical Examination'!A:A,'Medical Examination'!D:D)</f>
        <v>No</v>
      </c>
      <c r="H1389" s="33" t="str">
        <f>_xlfn.XLOOKUP(A:A,'Medical Examination'!A:A,'Medical Examination'!E:E)</f>
        <v>No</v>
      </c>
      <c r="I1389" s="33" t="str">
        <f>_xlfn.XLOOKUP(A:A,'Medical Examination'!A:A,'Medical Examination'!F:F)</f>
        <v>No</v>
      </c>
      <c r="J1389" s="33">
        <f>_xlfn.XLOOKUP(A:A,'Medical Examination'!A:A,'Medical Examination'!G:G)</f>
        <v>0</v>
      </c>
      <c r="K1389" s="33" t="str">
        <f>_xlfn.XLOOKUP(A:A,'Medical Examination'!A:A,'Medical Examination'!H:H)</f>
        <v>No</v>
      </c>
      <c r="L1389" s="32" t="str">
        <f>_xlfn.XLOOKUP(A:A,'Medical Examination'!A:A,'Medical Examination'!I:I)</f>
        <v>Obesity</v>
      </c>
      <c r="M1389" s="31" t="str">
        <f>_xlfn.XLOOKUP(A:A,'Medical Examination'!A:A,'Medical Examination'!J:J)</f>
        <v>Normal</v>
      </c>
      <c r="N1389" s="34">
        <f>_xlfn.XLOOKUP(Healthcare!A:A,Table4_2[Customer ID],Table4_2[Date of Birth])</f>
        <v>30303</v>
      </c>
      <c r="O1389" s="35">
        <f>_xlfn.XLOOKUP(A:A,Table4_2[Customer ID],Table4_2[Charges])</f>
        <v>7682.67</v>
      </c>
      <c r="P1389" s="33" t="str">
        <f>_xlfn.XLOOKUP(A:A,Table4_2[Customer ID],Table4_2[Hospital tier])</f>
        <v>tier - 2</v>
      </c>
      <c r="Q1389" s="33" t="str">
        <f>_xlfn.XLOOKUP(A:A,'Hospital details'!A:A,'Hospital details'!F:F)</f>
        <v>tier - 1</v>
      </c>
      <c r="R1389" s="33" t="str">
        <f>_xlfn.XLOOKUP(Healthcare!A:A,'Hospital details'!A:A,'Hospital details'!G:G)</f>
        <v>R1013</v>
      </c>
      <c r="S1389" s="36">
        <f>_xlfn.XLOOKUP(A:A,'Hospital details'!A:A,'Hospital details'!H:H)</f>
        <v>40</v>
      </c>
      <c r="T1389" s="8"/>
    </row>
    <row r="1390" spans="1:20" ht="18" x14ac:dyDescent="0.35">
      <c r="A1390" s="37" t="s">
        <v>1394</v>
      </c>
      <c r="B1390" s="31" t="str" cm="1">
        <f t="array" ref="B1390">_xlfn.XLOOKUP(_xlfn.SINGLE(A:A),'Customer Name'!A:A,Table14_3[[#All],[Title]])</f>
        <v>Ms</v>
      </c>
      <c r="C1390" s="32" t="str" cm="1">
        <f t="array" ref="C1390">_xlfn.XLOOKUP(_xlfn.SINGLE(A:A),'Customer Name'!A:A,Table14_3[[#All],[First Name]])</f>
        <v>David</v>
      </c>
      <c r="D1390" s="32" t="str" cm="1">
        <f t="array" ref="D1390">_xlfn.XLOOKUP(_xlfn.SINGLE(A:A),'Customer Name'!A:A,Table14_3[[#All],[Last Name]])</f>
        <v>Ryland</v>
      </c>
      <c r="E1390" s="32">
        <f>_xlfn.XLOOKUP(A:A,'Medical Examination'!A:A,'Medical Examination'!B:B)</f>
        <v>25.78</v>
      </c>
      <c r="F1390" s="32">
        <f>_xlfn.XLOOKUP(A:A,'Medical Examination'!A:A,'Medical Examination'!C:C)</f>
        <v>11.06</v>
      </c>
      <c r="G1390" s="33" t="str">
        <f>_xlfn.XLOOKUP(A:A,'Medical Examination'!A:A,'Medical Examination'!D:D)</f>
        <v>yes</v>
      </c>
      <c r="H1390" s="33" t="str">
        <f>_xlfn.XLOOKUP(A:A,'Medical Examination'!A:A,'Medical Examination'!E:E)</f>
        <v>No</v>
      </c>
      <c r="I1390" s="33" t="str">
        <f>_xlfn.XLOOKUP(A:A,'Medical Examination'!A:A,'Medical Examination'!F:F)</f>
        <v>No</v>
      </c>
      <c r="J1390" s="33">
        <f>_xlfn.XLOOKUP(A:A,'Medical Examination'!A:A,'Medical Examination'!G:G)</f>
        <v>0</v>
      </c>
      <c r="K1390" s="33" t="str">
        <f>_xlfn.XLOOKUP(A:A,'Medical Examination'!A:A,'Medical Examination'!H:H)</f>
        <v>No</v>
      </c>
      <c r="L1390" s="32" t="str">
        <f>_xlfn.XLOOKUP(A:A,'Medical Examination'!A:A,'Medical Examination'!I:I)</f>
        <v>Overweight</v>
      </c>
      <c r="M1390" s="31" t="str">
        <f>_xlfn.XLOOKUP(A:A,'Medical Examination'!A:A,'Medical Examination'!J:J)</f>
        <v>Diabetic</v>
      </c>
      <c r="N1390" s="34">
        <f>_xlfn.XLOOKUP(Healthcare!A:A,Table4_2[Customer ID],Table4_2[Date of Birth])</f>
        <v>29939</v>
      </c>
      <c r="O1390" s="35">
        <f>_xlfn.XLOOKUP(A:A,Table4_2[Customer ID],Table4_2[Charges])</f>
        <v>7681.17</v>
      </c>
      <c r="P1390" s="33" t="str">
        <f>_xlfn.XLOOKUP(A:A,Table4_2[Customer ID],Table4_2[Hospital tier])</f>
        <v>tier - 2</v>
      </c>
      <c r="Q1390" s="33" t="str">
        <f>_xlfn.XLOOKUP(A:A,'Hospital details'!A:A,'Hospital details'!F:F)</f>
        <v>tier - 2</v>
      </c>
      <c r="R1390" s="33" t="str">
        <f>_xlfn.XLOOKUP(Healthcare!A:A,'Hospital details'!A:A,'Hospital details'!G:G)</f>
        <v>R1020</v>
      </c>
      <c r="S1390" s="36">
        <f>_xlfn.XLOOKUP(A:A,'Hospital details'!A:A,'Hospital details'!H:H)</f>
        <v>41</v>
      </c>
      <c r="T1390" s="8"/>
    </row>
    <row r="1391" spans="1:20" ht="18" x14ac:dyDescent="0.35">
      <c r="A1391" s="37" t="s">
        <v>1395</v>
      </c>
      <c r="B1391" s="31" t="str" cm="1">
        <f t="array" ref="B1391">_xlfn.XLOOKUP(_xlfn.SINGLE(A:A),'Customer Name'!A:A,Table14_3[[#All],[Title]])</f>
        <v>Mr</v>
      </c>
      <c r="C1391" s="32" t="str" cm="1">
        <f t="array" ref="C1391">_xlfn.XLOOKUP(_xlfn.SINGLE(A:A),'Customer Name'!A:A,Table14_3[[#All],[First Name]])</f>
        <v>Jim</v>
      </c>
      <c r="D1391" s="32" t="str" cm="1">
        <f t="array" ref="D1391">_xlfn.XLOOKUP(_xlfn.SINGLE(A:A),'Customer Name'!A:A,Table14_3[[#All],[Last Name]])</f>
        <v>Bethea</v>
      </c>
      <c r="E1391" s="32">
        <f>_xlfn.XLOOKUP(A:A,'Medical Examination'!A:A,'Medical Examination'!B:B)</f>
        <v>22.66</v>
      </c>
      <c r="F1391" s="32">
        <f>_xlfn.XLOOKUP(A:A,'Medical Examination'!A:A,'Medical Examination'!C:C)</f>
        <v>10.68</v>
      </c>
      <c r="G1391" s="33" t="str">
        <f>_xlfn.XLOOKUP(A:A,'Medical Examination'!A:A,'Medical Examination'!D:D)</f>
        <v>No</v>
      </c>
      <c r="H1391" s="33" t="str">
        <f>_xlfn.XLOOKUP(A:A,'Medical Examination'!A:A,'Medical Examination'!E:E)</f>
        <v>No</v>
      </c>
      <c r="I1391" s="33" t="str">
        <f>_xlfn.XLOOKUP(A:A,'Medical Examination'!A:A,'Medical Examination'!F:F)</f>
        <v>No</v>
      </c>
      <c r="J1391" s="33">
        <f>_xlfn.XLOOKUP(A:A,'Medical Examination'!A:A,'Medical Examination'!G:G)</f>
        <v>0</v>
      </c>
      <c r="K1391" s="33" t="str">
        <f>_xlfn.XLOOKUP(A:A,'Medical Examination'!A:A,'Medical Examination'!H:H)</f>
        <v>No</v>
      </c>
      <c r="L1391" s="32" t="str">
        <f>_xlfn.XLOOKUP(A:A,'Medical Examination'!A:A,'Medical Examination'!I:I)</f>
        <v>Normal Weight</v>
      </c>
      <c r="M1391" s="31" t="str">
        <f>_xlfn.XLOOKUP(A:A,'Medical Examination'!A:A,'Medical Examination'!J:J)</f>
        <v>Diabetic</v>
      </c>
      <c r="N1391" s="34">
        <f>_xlfn.XLOOKUP(Healthcare!A:A,Table4_2[Customer ID],Table4_2[Date of Birth])</f>
        <v>26217</v>
      </c>
      <c r="O1391" s="35">
        <f>_xlfn.XLOOKUP(A:A,Table4_2[Customer ID],Table4_2[Charges])</f>
        <v>7680.92</v>
      </c>
      <c r="P1391" s="33" t="str">
        <f>_xlfn.XLOOKUP(A:A,Table4_2[Customer ID],Table4_2[Hospital tier])</f>
        <v>tier - 2</v>
      </c>
      <c r="Q1391" s="33" t="str">
        <f>_xlfn.XLOOKUP(A:A,'Hospital details'!A:A,'Hospital details'!F:F)</f>
        <v>tier - 1</v>
      </c>
      <c r="R1391" s="33" t="str">
        <f>_xlfn.XLOOKUP(Healthcare!A:A,'Hospital details'!A:A,'Hospital details'!G:G)</f>
        <v>R1013</v>
      </c>
      <c r="S1391" s="36">
        <f>_xlfn.XLOOKUP(A:A,'Hospital details'!A:A,'Hospital details'!H:H)</f>
        <v>51</v>
      </c>
      <c r="T1391" s="8"/>
    </row>
    <row r="1392" spans="1:20" ht="18" x14ac:dyDescent="0.35">
      <c r="A1392" s="37" t="s">
        <v>1396</v>
      </c>
      <c r="B1392" s="31" t="str" cm="1">
        <f t="array" ref="B1392">_xlfn.XLOOKUP(_xlfn.SINGLE(A:A),'Customer Name'!A:A,Table14_3[[#All],[Title]])</f>
        <v>Mr</v>
      </c>
      <c r="C1392" s="32" t="str" cm="1">
        <f t="array" ref="C1392">_xlfn.XLOOKUP(_xlfn.SINGLE(A:A),'Customer Name'!A:A,Table14_3[[#All],[First Name]])</f>
        <v>Joseph P</v>
      </c>
      <c r="D1392" s="32" t="str" cm="1">
        <f t="array" ref="D1392">_xlfn.XLOOKUP(_xlfn.SINGLE(A:A),'Customer Name'!A:A,Table14_3[[#All],[Last Name]])</f>
        <v>Kelly</v>
      </c>
      <c r="E1392" s="32">
        <f>_xlfn.XLOOKUP(A:A,'Medical Examination'!A:A,'Medical Examination'!B:B)</f>
        <v>38.81</v>
      </c>
      <c r="F1392" s="32">
        <f>_xlfn.XLOOKUP(A:A,'Medical Examination'!A:A,'Medical Examination'!C:C)</f>
        <v>6.14</v>
      </c>
      <c r="G1392" s="33" t="str">
        <f>_xlfn.XLOOKUP(A:A,'Medical Examination'!A:A,'Medical Examination'!D:D)</f>
        <v>yes</v>
      </c>
      <c r="H1392" s="33" t="str">
        <f>_xlfn.XLOOKUP(A:A,'Medical Examination'!A:A,'Medical Examination'!E:E)</f>
        <v>No</v>
      </c>
      <c r="I1392" s="33" t="str">
        <f>_xlfn.XLOOKUP(A:A,'Medical Examination'!A:A,'Medical Examination'!F:F)</f>
        <v>No</v>
      </c>
      <c r="J1392" s="33">
        <f>_xlfn.XLOOKUP(A:A,'Medical Examination'!A:A,'Medical Examination'!G:G)</f>
        <v>1</v>
      </c>
      <c r="K1392" s="33" t="str">
        <f>_xlfn.XLOOKUP(A:A,'Medical Examination'!A:A,'Medical Examination'!H:H)</f>
        <v>No</v>
      </c>
      <c r="L1392" s="32" t="str">
        <f>_xlfn.XLOOKUP(A:A,'Medical Examination'!A:A,'Medical Examination'!I:I)</f>
        <v>Obesity</v>
      </c>
      <c r="M1392" s="31" t="str">
        <f>_xlfn.XLOOKUP(A:A,'Medical Examination'!A:A,'Medical Examination'!J:J)</f>
        <v>Prediabetic</v>
      </c>
      <c r="N1392" s="34">
        <f>_xlfn.XLOOKUP(Healthcare!A:A,Table4_2[Customer ID],Table4_2[Date of Birth])</f>
        <v>34955</v>
      </c>
      <c r="O1392" s="35">
        <f>_xlfn.XLOOKUP(A:A,Table4_2[Customer ID],Table4_2[Charges])</f>
        <v>7676.4</v>
      </c>
      <c r="P1392" s="33" t="str">
        <f>_xlfn.XLOOKUP(A:A,Table4_2[Customer ID],Table4_2[Hospital tier])</f>
        <v>tier - 2</v>
      </c>
      <c r="Q1392" s="33" t="str">
        <f>_xlfn.XLOOKUP(A:A,'Hospital details'!A:A,'Hospital details'!F:F)</f>
        <v>tier - 1</v>
      </c>
      <c r="R1392" s="33" t="str">
        <f>_xlfn.XLOOKUP(Healthcare!A:A,'Hospital details'!A:A,'Hospital details'!G:G)</f>
        <v>R1012</v>
      </c>
      <c r="S1392" s="36">
        <f>_xlfn.XLOOKUP(A:A,'Hospital details'!A:A,'Hospital details'!H:H)</f>
        <v>27</v>
      </c>
      <c r="T1392" s="8"/>
    </row>
    <row r="1393" spans="1:20" ht="18" x14ac:dyDescent="0.35">
      <c r="A1393" s="37" t="s">
        <v>1397</v>
      </c>
      <c r="B1393" s="31" t="str" cm="1">
        <f t="array" ref="B1393">_xlfn.XLOOKUP(_xlfn.SINGLE(A:A),'Customer Name'!A:A,Table14_3[[#All],[Title]])</f>
        <v>Ms</v>
      </c>
      <c r="C1393" s="32" t="str" cm="1">
        <f t="array" ref="C1393">_xlfn.XLOOKUP(_xlfn.SINGLE(A:A),'Customer Name'!A:A,Table14_3[[#All],[First Name]])</f>
        <v>Michael</v>
      </c>
      <c r="D1393" s="32" t="str" cm="1">
        <f t="array" ref="D1393">_xlfn.XLOOKUP(_xlfn.SINGLE(A:A),'Customer Name'!A:A,Table14_3[[#All],[Last Name]])</f>
        <v>Blois</v>
      </c>
      <c r="E1393" s="32">
        <f>_xlfn.XLOOKUP(A:A,'Medical Examination'!A:A,'Medical Examination'!B:B)</f>
        <v>38.51</v>
      </c>
      <c r="F1393" s="32">
        <f>_xlfn.XLOOKUP(A:A,'Medical Examination'!A:A,'Medical Examination'!C:C)</f>
        <v>5.45</v>
      </c>
      <c r="G1393" s="33" t="str">
        <f>_xlfn.XLOOKUP(A:A,'Medical Examination'!A:A,'Medical Examination'!D:D)</f>
        <v>yes</v>
      </c>
      <c r="H1393" s="33" t="str">
        <f>_xlfn.XLOOKUP(A:A,'Medical Examination'!A:A,'Medical Examination'!E:E)</f>
        <v>No</v>
      </c>
      <c r="I1393" s="33" t="str">
        <f>_xlfn.XLOOKUP(A:A,'Medical Examination'!A:A,'Medical Examination'!F:F)</f>
        <v>No</v>
      </c>
      <c r="J1393" s="33">
        <f>_xlfn.XLOOKUP(A:A,'Medical Examination'!A:A,'Medical Examination'!G:G)</f>
        <v>0</v>
      </c>
      <c r="K1393" s="33" t="str">
        <f>_xlfn.XLOOKUP(A:A,'Medical Examination'!A:A,'Medical Examination'!H:H)</f>
        <v>No</v>
      </c>
      <c r="L1393" s="32" t="str">
        <f>_xlfn.XLOOKUP(A:A,'Medical Examination'!A:A,'Medical Examination'!I:I)</f>
        <v>Obesity</v>
      </c>
      <c r="M1393" s="31" t="str">
        <f>_xlfn.XLOOKUP(A:A,'Medical Examination'!A:A,'Medical Examination'!J:J)</f>
        <v>Normal</v>
      </c>
      <c r="N1393" s="34">
        <f>_xlfn.XLOOKUP(Healthcare!A:A,Table4_2[Customer ID],Table4_2[Date of Birth])</f>
        <v>35393</v>
      </c>
      <c r="O1393" s="35">
        <f>_xlfn.XLOOKUP(A:A,Table4_2[Customer ID],Table4_2[Charges])</f>
        <v>7670.75</v>
      </c>
      <c r="P1393" s="33" t="str">
        <f>_xlfn.XLOOKUP(A:A,Table4_2[Customer ID],Table4_2[Hospital tier])</f>
        <v>tier - 2</v>
      </c>
      <c r="Q1393" s="33" t="str">
        <f>_xlfn.XLOOKUP(A:A,'Hospital details'!A:A,'Hospital details'!F:F)</f>
        <v>tier - 2</v>
      </c>
      <c r="R1393" s="33" t="str">
        <f>_xlfn.XLOOKUP(Healthcare!A:A,'Hospital details'!A:A,'Hospital details'!G:G)</f>
        <v>R1022</v>
      </c>
      <c r="S1393" s="36">
        <f>_xlfn.XLOOKUP(A:A,'Hospital details'!A:A,'Hospital details'!H:H)</f>
        <v>26</v>
      </c>
      <c r="T1393" s="8"/>
    </row>
    <row r="1394" spans="1:20" ht="18" x14ac:dyDescent="0.35">
      <c r="A1394" s="37" t="s">
        <v>1398</v>
      </c>
      <c r="B1394" s="31" t="str" cm="1">
        <f t="array" ref="B1394">_xlfn.XLOOKUP(_xlfn.SINGLE(A:A),'Customer Name'!A:A,Table14_3[[#All],[Title]])</f>
        <v>Mr</v>
      </c>
      <c r="C1394" s="32" t="str" cm="1">
        <f t="array" ref="C1394">_xlfn.XLOOKUP(_xlfn.SINGLE(A:A),'Customer Name'!A:A,Table14_3[[#All],[First Name]])</f>
        <v>Gina M</v>
      </c>
      <c r="D1394" s="32" t="str" cm="1">
        <f t="array" ref="D1394">_xlfn.XLOOKUP(_xlfn.SINGLE(A:A),'Customer Name'!A:A,Table14_3[[#All],[Last Name]])</f>
        <v>Dayton</v>
      </c>
      <c r="E1394" s="32">
        <f>_xlfn.XLOOKUP(A:A,'Medical Examination'!A:A,'Medical Examination'!B:B)</f>
        <v>22.98</v>
      </c>
      <c r="F1394" s="32">
        <f>_xlfn.XLOOKUP(A:A,'Medical Examination'!A:A,'Medical Examination'!C:C)</f>
        <v>6.14</v>
      </c>
      <c r="G1394" s="33" t="str">
        <f>_xlfn.XLOOKUP(A:A,'Medical Examination'!A:A,'Medical Examination'!D:D)</f>
        <v>yes</v>
      </c>
      <c r="H1394" s="33" t="str">
        <f>_xlfn.XLOOKUP(A:A,'Medical Examination'!A:A,'Medical Examination'!E:E)</f>
        <v>No</v>
      </c>
      <c r="I1394" s="33" t="str">
        <f>_xlfn.XLOOKUP(A:A,'Medical Examination'!A:A,'Medical Examination'!F:F)</f>
        <v>No</v>
      </c>
      <c r="J1394" s="33">
        <f>_xlfn.XLOOKUP(A:A,'Medical Examination'!A:A,'Medical Examination'!G:G)</f>
        <v>0</v>
      </c>
      <c r="K1394" s="33" t="str">
        <f>_xlfn.XLOOKUP(A:A,'Medical Examination'!A:A,'Medical Examination'!H:H)</f>
        <v>No</v>
      </c>
      <c r="L1394" s="32" t="str">
        <f>_xlfn.XLOOKUP(A:A,'Medical Examination'!A:A,'Medical Examination'!I:I)</f>
        <v>Normal Weight</v>
      </c>
      <c r="M1394" s="31" t="str">
        <f>_xlfn.XLOOKUP(A:A,'Medical Examination'!A:A,'Medical Examination'!J:J)</f>
        <v>Prediabetic</v>
      </c>
      <c r="N1394" s="34">
        <f>_xlfn.XLOOKUP(Healthcare!A:A,Table4_2[Customer ID],Table4_2[Date of Birth])</f>
        <v>28042</v>
      </c>
      <c r="O1394" s="35">
        <f>_xlfn.XLOOKUP(A:A,Table4_2[Customer ID],Table4_2[Charges])</f>
        <v>7662.47</v>
      </c>
      <c r="P1394" s="33" t="str">
        <f>_xlfn.XLOOKUP(A:A,Table4_2[Customer ID],Table4_2[Hospital tier])</f>
        <v>tier - 2</v>
      </c>
      <c r="Q1394" s="33" t="str">
        <f>_xlfn.XLOOKUP(A:A,'Hospital details'!A:A,'Hospital details'!F:F)</f>
        <v>tier - 1</v>
      </c>
      <c r="R1394" s="33" t="str">
        <f>_xlfn.XLOOKUP(Healthcare!A:A,'Hospital details'!A:A,'Hospital details'!G:G)</f>
        <v>R1011</v>
      </c>
      <c r="S1394" s="36">
        <f>_xlfn.XLOOKUP(A:A,'Hospital details'!A:A,'Hospital details'!H:H)</f>
        <v>46</v>
      </c>
      <c r="T1394" s="8"/>
    </row>
    <row r="1395" spans="1:20" ht="18" x14ac:dyDescent="0.35">
      <c r="A1395" s="37" t="s">
        <v>1399</v>
      </c>
      <c r="B1395" s="31" t="str" cm="1">
        <f t="array" ref="B1395">_xlfn.XLOOKUP(_xlfn.SINGLE(A:A),'Customer Name'!A:A,Table14_3[[#All],[Title]])</f>
        <v>Mr</v>
      </c>
      <c r="C1395" s="32" t="str" cm="1">
        <f t="array" ref="C1395">_xlfn.XLOOKUP(_xlfn.SINGLE(A:A),'Customer Name'!A:A,Table14_3[[#All],[First Name]])</f>
        <v>Shantel C</v>
      </c>
      <c r="D1395" s="32" t="str" cm="1">
        <f t="array" ref="D1395">_xlfn.XLOOKUP(_xlfn.SINGLE(A:A),'Customer Name'!A:A,Table14_3[[#All],[Last Name]])</f>
        <v>Cloud</v>
      </c>
      <c r="E1395" s="32">
        <f>_xlfn.XLOOKUP(A:A,'Medical Examination'!A:A,'Medical Examination'!B:B)</f>
        <v>15.65</v>
      </c>
      <c r="F1395" s="32">
        <f>_xlfn.XLOOKUP(A:A,'Medical Examination'!A:A,'Medical Examination'!C:C)</f>
        <v>7.85</v>
      </c>
      <c r="G1395" s="33" t="str">
        <f>_xlfn.XLOOKUP(A:A,'Medical Examination'!A:A,'Medical Examination'!D:D)</f>
        <v>No</v>
      </c>
      <c r="H1395" s="33" t="str">
        <f>_xlfn.XLOOKUP(A:A,'Medical Examination'!A:A,'Medical Examination'!E:E)</f>
        <v>No</v>
      </c>
      <c r="I1395" s="33" t="str">
        <f>_xlfn.XLOOKUP(A:A,'Medical Examination'!A:A,'Medical Examination'!F:F)</f>
        <v>No</v>
      </c>
      <c r="J1395" s="33">
        <f>_xlfn.XLOOKUP(A:A,'Medical Examination'!A:A,'Medical Examination'!G:G)</f>
        <v>0</v>
      </c>
      <c r="K1395" s="33" t="str">
        <f>_xlfn.XLOOKUP(A:A,'Medical Examination'!A:A,'Medical Examination'!H:H)</f>
        <v>No</v>
      </c>
      <c r="L1395" s="32" t="str">
        <f>_xlfn.XLOOKUP(A:A,'Medical Examination'!A:A,'Medical Examination'!I:I)</f>
        <v>Under  Weight</v>
      </c>
      <c r="M1395" s="31" t="str">
        <f>_xlfn.XLOOKUP(A:A,'Medical Examination'!A:A,'Medical Examination'!J:J)</f>
        <v>Diabetic</v>
      </c>
      <c r="N1395" s="34">
        <f>_xlfn.XLOOKUP(Healthcare!A:A,Table4_2[Customer ID],Table4_2[Date of Birth])</f>
        <v>24103</v>
      </c>
      <c r="O1395" s="35">
        <f>_xlfn.XLOOKUP(A:A,Table4_2[Customer ID],Table4_2[Charges])</f>
        <v>7657.69</v>
      </c>
      <c r="P1395" s="33" t="str">
        <f>_xlfn.XLOOKUP(A:A,Table4_2[Customer ID],Table4_2[Hospital tier])</f>
        <v>tier - 3</v>
      </c>
      <c r="Q1395" s="33" t="str">
        <f>_xlfn.XLOOKUP(A:A,'Hospital details'!A:A,'Hospital details'!F:F)</f>
        <v>tier - 3</v>
      </c>
      <c r="R1395" s="33" t="str">
        <f>_xlfn.XLOOKUP(Healthcare!A:A,'Hospital details'!A:A,'Hospital details'!G:G)</f>
        <v>R1012</v>
      </c>
      <c r="S1395" s="36">
        <f>_xlfn.XLOOKUP(A:A,'Hospital details'!A:A,'Hospital details'!H:H)</f>
        <v>57</v>
      </c>
      <c r="T1395" s="8"/>
    </row>
    <row r="1396" spans="1:20" ht="18" x14ac:dyDescent="0.35">
      <c r="A1396" s="37" t="s">
        <v>1400</v>
      </c>
      <c r="B1396" s="31" t="str" cm="1">
        <f t="array" ref="B1396">_xlfn.XLOOKUP(_xlfn.SINGLE(A:A),'Customer Name'!A:A,Table14_3[[#All],[Title]])</f>
        <v>Ms</v>
      </c>
      <c r="C1396" s="32" t="str" cm="1">
        <f t="array" ref="C1396">_xlfn.XLOOKUP(_xlfn.SINGLE(A:A),'Customer Name'!A:A,Table14_3[[#All],[First Name]])</f>
        <v>Brian</v>
      </c>
      <c r="D1396" s="32" t="str" cm="1">
        <f t="array" ref="D1396">_xlfn.XLOOKUP(_xlfn.SINGLE(A:A),'Customer Name'!A:A,Table14_3[[#All],[Last Name]])</f>
        <v>Betournay</v>
      </c>
      <c r="E1396" s="32">
        <f>_xlfn.XLOOKUP(A:A,'Medical Examination'!A:A,'Medical Examination'!B:B)</f>
        <v>39.97</v>
      </c>
      <c r="F1396" s="32">
        <f>_xlfn.XLOOKUP(A:A,'Medical Examination'!A:A,'Medical Examination'!C:C)</f>
        <v>4.09</v>
      </c>
      <c r="G1396" s="33" t="str">
        <f>_xlfn.XLOOKUP(A:A,'Medical Examination'!A:A,'Medical Examination'!D:D)</f>
        <v>No</v>
      </c>
      <c r="H1396" s="33" t="str">
        <f>_xlfn.XLOOKUP(A:A,'Medical Examination'!A:A,'Medical Examination'!E:E)</f>
        <v>No</v>
      </c>
      <c r="I1396" s="33" t="str">
        <f>_xlfn.XLOOKUP(A:A,'Medical Examination'!A:A,'Medical Examination'!F:F)</f>
        <v>No</v>
      </c>
      <c r="J1396" s="33">
        <f>_xlfn.XLOOKUP(A:A,'Medical Examination'!A:A,'Medical Examination'!G:G)</f>
        <v>1</v>
      </c>
      <c r="K1396" s="33" t="str">
        <f>_xlfn.XLOOKUP(A:A,'Medical Examination'!A:A,'Medical Examination'!H:H)</f>
        <v>No</v>
      </c>
      <c r="L1396" s="32" t="str">
        <f>_xlfn.XLOOKUP(A:A,'Medical Examination'!A:A,'Medical Examination'!I:I)</f>
        <v>Obesity</v>
      </c>
      <c r="M1396" s="31" t="str">
        <f>_xlfn.XLOOKUP(A:A,'Medical Examination'!A:A,'Medical Examination'!J:J)</f>
        <v>Normal</v>
      </c>
      <c r="N1396" s="34">
        <f>_xlfn.XLOOKUP(Healthcare!A:A,Table4_2[Customer ID],Table4_2[Date of Birth])</f>
        <v>36068</v>
      </c>
      <c r="O1396" s="35">
        <f>_xlfn.XLOOKUP(A:A,Table4_2[Customer ID],Table4_2[Charges])</f>
        <v>7652.26</v>
      </c>
      <c r="P1396" s="33" t="str">
        <f>_xlfn.XLOOKUP(A:A,Table4_2[Customer ID],Table4_2[Hospital tier])</f>
        <v>tier - 2</v>
      </c>
      <c r="Q1396" s="33" t="str">
        <f>_xlfn.XLOOKUP(A:A,'Hospital details'!A:A,'Hospital details'!F:F)</f>
        <v>tier - 3</v>
      </c>
      <c r="R1396" s="33" t="str">
        <f>_xlfn.XLOOKUP(Healthcare!A:A,'Hospital details'!A:A,'Hospital details'!G:G)</f>
        <v>R1023</v>
      </c>
      <c r="S1396" s="36">
        <f>_xlfn.XLOOKUP(A:A,'Hospital details'!A:A,'Hospital details'!H:H)</f>
        <v>24</v>
      </c>
      <c r="T1396" s="8"/>
    </row>
    <row r="1397" spans="1:20" ht="18" x14ac:dyDescent="0.35">
      <c r="A1397" s="37" t="s">
        <v>1401</v>
      </c>
      <c r="B1397" s="31" t="str" cm="1">
        <f t="array" ref="B1397">_xlfn.XLOOKUP(_xlfn.SINGLE(A:A),'Customer Name'!A:A,Table14_3[[#All],[Title]])</f>
        <v>Ms</v>
      </c>
      <c r="C1397" s="32" t="str" cm="1">
        <f t="array" ref="C1397">_xlfn.XLOOKUP(_xlfn.SINGLE(A:A),'Customer Name'!A:A,Table14_3[[#All],[First Name]])</f>
        <v>Brian</v>
      </c>
      <c r="D1397" s="32" t="str" cm="1">
        <f t="array" ref="D1397">_xlfn.XLOOKUP(_xlfn.SINGLE(A:A),'Customer Name'!A:A,Table14_3[[#All],[Last Name]])</f>
        <v>Temple</v>
      </c>
      <c r="E1397" s="32">
        <f>_xlfn.XLOOKUP(A:A,'Medical Examination'!A:A,'Medical Examination'!B:B)</f>
        <v>37.22</v>
      </c>
      <c r="F1397" s="32">
        <f>_xlfn.XLOOKUP(A:A,'Medical Examination'!A:A,'Medical Examination'!C:C)</f>
        <v>4.62</v>
      </c>
      <c r="G1397" s="33" t="str">
        <f>_xlfn.XLOOKUP(A:A,'Medical Examination'!A:A,'Medical Examination'!D:D)</f>
        <v>No</v>
      </c>
      <c r="H1397" s="33" t="str">
        <f>_xlfn.XLOOKUP(A:A,'Medical Examination'!A:A,'Medical Examination'!E:E)</f>
        <v>No</v>
      </c>
      <c r="I1397" s="33" t="str">
        <f>_xlfn.XLOOKUP(A:A,'Medical Examination'!A:A,'Medical Examination'!F:F)</f>
        <v>Yes</v>
      </c>
      <c r="J1397" s="33">
        <f>_xlfn.XLOOKUP(A:A,'Medical Examination'!A:A,'Medical Examination'!G:G)</f>
        <v>1</v>
      </c>
      <c r="K1397" s="33" t="str">
        <f>_xlfn.XLOOKUP(A:A,'Medical Examination'!A:A,'Medical Examination'!H:H)</f>
        <v>No</v>
      </c>
      <c r="L1397" s="32" t="str">
        <f>_xlfn.XLOOKUP(A:A,'Medical Examination'!A:A,'Medical Examination'!I:I)</f>
        <v>Obesity</v>
      </c>
      <c r="M1397" s="31" t="str">
        <f>_xlfn.XLOOKUP(A:A,'Medical Examination'!A:A,'Medical Examination'!J:J)</f>
        <v>Normal</v>
      </c>
      <c r="N1397" s="34">
        <f>_xlfn.XLOOKUP(Healthcare!A:A,Table4_2[Customer ID],Table4_2[Date of Birth])</f>
        <v>34191</v>
      </c>
      <c r="O1397" s="35">
        <f>_xlfn.XLOOKUP(A:A,Table4_2[Customer ID],Table4_2[Charges])</f>
        <v>7650.8</v>
      </c>
      <c r="P1397" s="33" t="str">
        <f>_xlfn.XLOOKUP(A:A,Table4_2[Customer ID],Table4_2[Hospital tier])</f>
        <v>tier - 2</v>
      </c>
      <c r="Q1397" s="33" t="str">
        <f>_xlfn.XLOOKUP(A:A,'Hospital details'!A:A,'Hospital details'!F:F)</f>
        <v>tier - 2</v>
      </c>
      <c r="R1397" s="33" t="str">
        <f>_xlfn.XLOOKUP(Healthcare!A:A,'Hospital details'!A:A,'Hospital details'!G:G)</f>
        <v>R1012</v>
      </c>
      <c r="S1397" s="36">
        <f>_xlfn.XLOOKUP(A:A,'Hospital details'!A:A,'Hospital details'!H:H)</f>
        <v>29</v>
      </c>
      <c r="T1397" s="8"/>
    </row>
    <row r="1398" spans="1:20" ht="18" x14ac:dyDescent="0.35">
      <c r="A1398" s="37" t="s">
        <v>1402</v>
      </c>
      <c r="B1398" s="31" t="str" cm="1">
        <f t="array" ref="B1398">_xlfn.XLOOKUP(_xlfn.SINGLE(A:A),'Customer Name'!A:A,Table14_3[[#All],[Title]])</f>
        <v>Mr</v>
      </c>
      <c r="C1398" s="32" t="str" cm="1">
        <f t="array" ref="C1398">_xlfn.XLOOKUP(_xlfn.SINGLE(A:A),'Customer Name'!A:A,Table14_3[[#All],[First Name]])</f>
        <v>Jessica R</v>
      </c>
      <c r="D1398" s="32" t="str" cm="1">
        <f t="array" ref="D1398">_xlfn.XLOOKUP(_xlfn.SINGLE(A:A),'Customer Name'!A:A,Table14_3[[#All],[Last Name]])</f>
        <v>Rollie</v>
      </c>
      <c r="E1398" s="32">
        <f>_xlfn.XLOOKUP(A:A,'Medical Examination'!A:A,'Medical Examination'!B:B)</f>
        <v>41.325000000000003</v>
      </c>
      <c r="F1398" s="32">
        <f>_xlfn.XLOOKUP(A:A,'Medical Examination'!A:A,'Medical Examination'!C:C)</f>
        <v>5.77</v>
      </c>
      <c r="G1398" s="33" t="str">
        <f>_xlfn.XLOOKUP(A:A,'Medical Examination'!A:A,'Medical Examination'!D:D)</f>
        <v>No</v>
      </c>
      <c r="H1398" s="33" t="str">
        <f>_xlfn.XLOOKUP(A:A,'Medical Examination'!A:A,'Medical Examination'!E:E)</f>
        <v>No</v>
      </c>
      <c r="I1398" s="33" t="str">
        <f>_xlfn.XLOOKUP(A:A,'Medical Examination'!A:A,'Medical Examination'!F:F)</f>
        <v>No</v>
      </c>
      <c r="J1398" s="33">
        <f>_xlfn.XLOOKUP(A:A,'Medical Examination'!A:A,'Medical Examination'!G:G)</f>
        <v>0</v>
      </c>
      <c r="K1398" s="33" t="str">
        <f>_xlfn.XLOOKUP(A:A,'Medical Examination'!A:A,'Medical Examination'!H:H)</f>
        <v>No</v>
      </c>
      <c r="L1398" s="32" t="str">
        <f>_xlfn.XLOOKUP(A:A,'Medical Examination'!A:A,'Medical Examination'!I:I)</f>
        <v>Obesity</v>
      </c>
      <c r="M1398" s="31" t="str">
        <f>_xlfn.XLOOKUP(A:A,'Medical Examination'!A:A,'Medical Examination'!J:J)</f>
        <v>Prediabetic</v>
      </c>
      <c r="N1398" s="34">
        <f>_xlfn.XLOOKUP(Healthcare!A:A,Table4_2[Customer ID],Table4_2[Date of Birth])</f>
        <v>29510</v>
      </c>
      <c r="O1398" s="35">
        <f>_xlfn.XLOOKUP(A:A,Table4_2[Customer ID],Table4_2[Charges])</f>
        <v>7650.77</v>
      </c>
      <c r="P1398" s="33" t="str">
        <f>_xlfn.XLOOKUP(A:A,Table4_2[Customer ID],Table4_2[Hospital tier])</f>
        <v>tier - 2</v>
      </c>
      <c r="Q1398" s="33" t="str">
        <f>_xlfn.XLOOKUP(A:A,'Hospital details'!A:A,'Hospital details'!F:F)</f>
        <v>tier - 2</v>
      </c>
      <c r="R1398" s="33" t="str">
        <f>_xlfn.XLOOKUP(Healthcare!A:A,'Hospital details'!A:A,'Hospital details'!G:G)</f>
        <v>R1024</v>
      </c>
      <c r="S1398" s="36">
        <f>_xlfn.XLOOKUP(A:A,'Hospital details'!A:A,'Hospital details'!H:H)</f>
        <v>42</v>
      </c>
      <c r="T1398" s="8"/>
    </row>
    <row r="1399" spans="1:20" ht="18" x14ac:dyDescent="0.35">
      <c r="A1399" s="37" t="s">
        <v>1403</v>
      </c>
      <c r="B1399" s="31" t="str" cm="1">
        <f t="array" ref="B1399">_xlfn.XLOOKUP(_xlfn.SINGLE(A:A),'Customer Name'!A:A,Table14_3[[#All],[Title]])</f>
        <v>Mr</v>
      </c>
      <c r="C1399" s="32" t="str" cm="1">
        <f t="array" ref="C1399">_xlfn.XLOOKUP(_xlfn.SINGLE(A:A),'Customer Name'!A:A,Table14_3[[#All],[First Name]])</f>
        <v>Robyn</v>
      </c>
      <c r="D1399" s="32" t="str" cm="1">
        <f t="array" ref="D1399">_xlfn.XLOOKUP(_xlfn.SINGLE(A:A),'Customer Name'!A:A,Table14_3[[#All],[Last Name]])</f>
        <v>Roybal</v>
      </c>
      <c r="E1399" s="32">
        <f>_xlfn.XLOOKUP(A:A,'Medical Examination'!A:A,'Medical Examination'!B:B)</f>
        <v>40.31</v>
      </c>
      <c r="F1399" s="32">
        <f>_xlfn.XLOOKUP(A:A,'Medical Examination'!A:A,'Medical Examination'!C:C)</f>
        <v>5.84</v>
      </c>
      <c r="G1399" s="33" t="str">
        <f>_xlfn.XLOOKUP(A:A,'Medical Examination'!A:A,'Medical Examination'!D:D)</f>
        <v>No</v>
      </c>
      <c r="H1399" s="33" t="str">
        <f>_xlfn.XLOOKUP(A:A,'Medical Examination'!A:A,'Medical Examination'!E:E)</f>
        <v>No</v>
      </c>
      <c r="I1399" s="33" t="str">
        <f>_xlfn.XLOOKUP(A:A,'Medical Examination'!A:A,'Medical Examination'!F:F)</f>
        <v>No</v>
      </c>
      <c r="J1399" s="33">
        <f>_xlfn.XLOOKUP(A:A,'Medical Examination'!A:A,'Medical Examination'!G:G)</f>
        <v>0</v>
      </c>
      <c r="K1399" s="33" t="str">
        <f>_xlfn.XLOOKUP(A:A,'Medical Examination'!A:A,'Medical Examination'!H:H)</f>
        <v>No</v>
      </c>
      <c r="L1399" s="32" t="str">
        <f>_xlfn.XLOOKUP(A:A,'Medical Examination'!A:A,'Medical Examination'!I:I)</f>
        <v>Obesity</v>
      </c>
      <c r="M1399" s="31" t="str">
        <f>_xlfn.XLOOKUP(A:A,'Medical Examination'!A:A,'Medical Examination'!J:J)</f>
        <v>Prediabetic</v>
      </c>
      <c r="N1399" s="34">
        <f>_xlfn.XLOOKUP(Healthcare!A:A,Table4_2[Customer ID],Table4_2[Date of Birth])</f>
        <v>36326</v>
      </c>
      <c r="O1399" s="35">
        <f>_xlfn.XLOOKUP(A:A,Table4_2[Customer ID],Table4_2[Charges])</f>
        <v>7642.05</v>
      </c>
      <c r="P1399" s="33" t="str">
        <f>_xlfn.XLOOKUP(A:A,Table4_2[Customer ID],Table4_2[Hospital tier])</f>
        <v>tier - 2</v>
      </c>
      <c r="Q1399" s="33" t="str">
        <f>_xlfn.XLOOKUP(A:A,'Hospital details'!A:A,'Hospital details'!F:F)</f>
        <v>tier - 2</v>
      </c>
      <c r="R1399" s="33" t="str">
        <f>_xlfn.XLOOKUP(Healthcare!A:A,'Hospital details'!A:A,'Hospital details'!G:G)</f>
        <v>R1026</v>
      </c>
      <c r="S1399" s="36">
        <f>_xlfn.XLOOKUP(A:A,'Hospital details'!A:A,'Hospital details'!H:H)</f>
        <v>23</v>
      </c>
      <c r="T1399" s="8"/>
    </row>
    <row r="1400" spans="1:20" ht="18" x14ac:dyDescent="0.35">
      <c r="A1400" s="37" t="s">
        <v>1404</v>
      </c>
      <c r="B1400" s="31" t="str" cm="1">
        <f t="array" ref="B1400">_xlfn.XLOOKUP(_xlfn.SINGLE(A:A),'Customer Name'!A:A,Table14_3[[#All],[Title]])</f>
        <v>Ms</v>
      </c>
      <c r="C1400" s="32" t="str" cm="1">
        <f t="array" ref="C1400">_xlfn.XLOOKUP(_xlfn.SINGLE(A:A),'Customer Name'!A:A,Table14_3[[#All],[First Name]])</f>
        <v>Ashley</v>
      </c>
      <c r="D1400" s="32" t="str" cm="1">
        <f t="array" ref="D1400">_xlfn.XLOOKUP(_xlfn.SINGLE(A:A),'Customer Name'!A:A,Table14_3[[#All],[Last Name]])</f>
        <v>Turgeon</v>
      </c>
      <c r="E1400" s="32">
        <f>_xlfn.XLOOKUP(A:A,'Medical Examination'!A:A,'Medical Examination'!B:B)</f>
        <v>29.48</v>
      </c>
      <c r="F1400" s="32">
        <f>_xlfn.XLOOKUP(A:A,'Medical Examination'!A:A,'Medical Examination'!C:C)</f>
        <v>4.91</v>
      </c>
      <c r="G1400" s="33" t="str">
        <f>_xlfn.XLOOKUP(A:A,'Medical Examination'!A:A,'Medical Examination'!D:D)</f>
        <v>No</v>
      </c>
      <c r="H1400" s="33" t="str">
        <f>_xlfn.XLOOKUP(A:A,'Medical Examination'!A:A,'Medical Examination'!E:E)</f>
        <v>No</v>
      </c>
      <c r="I1400" s="33" t="str">
        <f>_xlfn.XLOOKUP(A:A,'Medical Examination'!A:A,'Medical Examination'!F:F)</f>
        <v>No</v>
      </c>
      <c r="J1400" s="33">
        <f>_xlfn.XLOOKUP(A:A,'Medical Examination'!A:A,'Medical Examination'!G:G)</f>
        <v>0</v>
      </c>
      <c r="K1400" s="33" t="str">
        <f>_xlfn.XLOOKUP(A:A,'Medical Examination'!A:A,'Medical Examination'!H:H)</f>
        <v>No</v>
      </c>
      <c r="L1400" s="32" t="str">
        <f>_xlfn.XLOOKUP(A:A,'Medical Examination'!A:A,'Medical Examination'!I:I)</f>
        <v>Overweight</v>
      </c>
      <c r="M1400" s="31" t="str">
        <f>_xlfn.XLOOKUP(A:A,'Medical Examination'!A:A,'Medical Examination'!J:J)</f>
        <v>Normal</v>
      </c>
      <c r="N1400" s="34">
        <f>_xlfn.XLOOKUP(Healthcare!A:A,Table4_2[Customer ID],Table4_2[Date of Birth])</f>
        <v>29426</v>
      </c>
      <c r="O1400" s="35">
        <f>_xlfn.XLOOKUP(A:A,Table4_2[Customer ID],Table4_2[Charges])</f>
        <v>7640.31</v>
      </c>
      <c r="P1400" s="33" t="str">
        <f>_xlfn.XLOOKUP(A:A,Table4_2[Customer ID],Table4_2[Hospital tier])</f>
        <v>tier - 2</v>
      </c>
      <c r="Q1400" s="33" t="str">
        <f>_xlfn.XLOOKUP(A:A,'Hospital details'!A:A,'Hospital details'!F:F)</f>
        <v>tier - 1</v>
      </c>
      <c r="R1400" s="33" t="str">
        <f>_xlfn.XLOOKUP(Healthcare!A:A,'Hospital details'!A:A,'Hospital details'!G:G)</f>
        <v>R1013</v>
      </c>
      <c r="S1400" s="36">
        <f>_xlfn.XLOOKUP(A:A,'Hospital details'!A:A,'Hospital details'!H:H)</f>
        <v>42</v>
      </c>
      <c r="T1400" s="8"/>
    </row>
    <row r="1401" spans="1:20" ht="18" x14ac:dyDescent="0.35">
      <c r="A1401" s="37" t="s">
        <v>1405</v>
      </c>
      <c r="B1401" s="31" t="str" cm="1">
        <f t="array" ref="B1401">_xlfn.XLOOKUP(_xlfn.SINGLE(A:A),'Customer Name'!A:A,Table14_3[[#All],[Title]])</f>
        <v>Mr</v>
      </c>
      <c r="C1401" s="32" t="str" cm="1">
        <f t="array" ref="C1401">_xlfn.XLOOKUP(_xlfn.SINGLE(A:A),'Customer Name'!A:A,Table14_3[[#All],[First Name]])</f>
        <v>Dana</v>
      </c>
      <c r="D1401" s="32" t="str" cm="1">
        <f t="array" ref="D1401">_xlfn.XLOOKUP(_xlfn.SINGLE(A:A),'Customer Name'!A:A,Table14_3[[#All],[Last Name]])</f>
        <v>Deingenis</v>
      </c>
      <c r="E1401" s="32">
        <f>_xlfn.XLOOKUP(A:A,'Medical Examination'!A:A,'Medical Examination'!B:B)</f>
        <v>33.155000000000001</v>
      </c>
      <c r="F1401" s="32">
        <f>_xlfn.XLOOKUP(A:A,'Medical Examination'!A:A,'Medical Examination'!C:C)</f>
        <v>5.07</v>
      </c>
      <c r="G1401" s="33" t="str">
        <f>_xlfn.XLOOKUP(A:A,'Medical Examination'!A:A,'Medical Examination'!D:D)</f>
        <v>No</v>
      </c>
      <c r="H1401" s="33" t="str">
        <f>_xlfn.XLOOKUP(A:A,'Medical Examination'!A:A,'Medical Examination'!E:E)</f>
        <v>No</v>
      </c>
      <c r="I1401" s="33" t="str">
        <f>_xlfn.XLOOKUP(A:A,'Medical Examination'!A:A,'Medical Examination'!F:F)</f>
        <v>No</v>
      </c>
      <c r="J1401" s="33">
        <f>_xlfn.XLOOKUP(A:A,'Medical Examination'!A:A,'Medical Examination'!G:G)</f>
        <v>0</v>
      </c>
      <c r="K1401" s="33" t="str">
        <f>_xlfn.XLOOKUP(A:A,'Medical Examination'!A:A,'Medical Examination'!H:H)</f>
        <v>No</v>
      </c>
      <c r="L1401" s="32" t="str">
        <f>_xlfn.XLOOKUP(A:A,'Medical Examination'!A:A,'Medical Examination'!I:I)</f>
        <v>Obesity</v>
      </c>
      <c r="M1401" s="31" t="str">
        <f>_xlfn.XLOOKUP(A:A,'Medical Examination'!A:A,'Medical Examination'!J:J)</f>
        <v>Normal</v>
      </c>
      <c r="N1401" s="34">
        <f>_xlfn.XLOOKUP(Healthcare!A:A,Table4_2[Customer ID],Table4_2[Date of Birth])</f>
        <v>29392</v>
      </c>
      <c r="O1401" s="35">
        <f>_xlfn.XLOOKUP(A:A,Table4_2[Customer ID],Table4_2[Charges])</f>
        <v>7639.42</v>
      </c>
      <c r="P1401" s="33" t="str">
        <f>_xlfn.XLOOKUP(A:A,Table4_2[Customer ID],Table4_2[Hospital tier])</f>
        <v>tier - 2</v>
      </c>
      <c r="Q1401" s="33" t="str">
        <f>_xlfn.XLOOKUP(A:A,'Hospital details'!A:A,'Hospital details'!F:F)</f>
        <v>tier - 2</v>
      </c>
      <c r="R1401" s="33" t="str">
        <f>_xlfn.XLOOKUP(Healthcare!A:A,'Hospital details'!A:A,'Hospital details'!G:G)</f>
        <v>R1024</v>
      </c>
      <c r="S1401" s="36">
        <f>_xlfn.XLOOKUP(A:A,'Hospital details'!A:A,'Hospital details'!H:H)</f>
        <v>42</v>
      </c>
      <c r="T1401" s="8"/>
    </row>
    <row r="1402" spans="1:20" ht="18" x14ac:dyDescent="0.35">
      <c r="A1402" s="37" t="s">
        <v>1406</v>
      </c>
      <c r="B1402" s="31" t="str" cm="1">
        <f t="array" ref="B1402">_xlfn.XLOOKUP(_xlfn.SINGLE(A:A),'Customer Name'!A:A,Table14_3[[#All],[Title]])</f>
        <v>Mr</v>
      </c>
      <c r="C1402" s="32" t="str" cm="1">
        <f t="array" ref="C1402">_xlfn.XLOOKUP(_xlfn.SINGLE(A:A),'Customer Name'!A:A,Table14_3[[#All],[First Name]])</f>
        <v>Jessica F</v>
      </c>
      <c r="D1402" s="32" t="str" cm="1">
        <f t="array" ref="D1402">_xlfn.XLOOKUP(_xlfn.SINGLE(A:A),'Customer Name'!A:A,Table14_3[[#All],[Last Name]])</f>
        <v>Hodge</v>
      </c>
      <c r="E1402" s="32">
        <f>_xlfn.XLOOKUP(A:A,'Medical Examination'!A:A,'Medical Examination'!B:B)</f>
        <v>42.85</v>
      </c>
      <c r="F1402" s="32">
        <f>_xlfn.XLOOKUP(A:A,'Medical Examination'!A:A,'Medical Examination'!C:C)</f>
        <v>5.81</v>
      </c>
      <c r="G1402" s="33" t="str">
        <f>_xlfn.XLOOKUP(A:A,'Medical Examination'!A:A,'Medical Examination'!D:D)</f>
        <v>yes</v>
      </c>
      <c r="H1402" s="33" t="str">
        <f>_xlfn.XLOOKUP(A:A,'Medical Examination'!A:A,'Medical Examination'!E:E)</f>
        <v>No</v>
      </c>
      <c r="I1402" s="33" t="str">
        <f>_xlfn.XLOOKUP(A:A,'Medical Examination'!A:A,'Medical Examination'!F:F)</f>
        <v>No</v>
      </c>
      <c r="J1402" s="33">
        <f>_xlfn.XLOOKUP(A:A,'Medical Examination'!A:A,'Medical Examination'!G:G)</f>
        <v>0</v>
      </c>
      <c r="K1402" s="33" t="str">
        <f>_xlfn.XLOOKUP(A:A,'Medical Examination'!A:A,'Medical Examination'!H:H)</f>
        <v>No</v>
      </c>
      <c r="L1402" s="32" t="str">
        <f>_xlfn.XLOOKUP(A:A,'Medical Examination'!A:A,'Medical Examination'!I:I)</f>
        <v>Obesity</v>
      </c>
      <c r="M1402" s="31" t="str">
        <f>_xlfn.XLOOKUP(A:A,'Medical Examination'!A:A,'Medical Examination'!J:J)</f>
        <v>Prediabetic</v>
      </c>
      <c r="N1402" s="34">
        <f>_xlfn.XLOOKUP(Healthcare!A:A,Table4_2[Customer ID],Table4_2[Date of Birth])</f>
        <v>37238</v>
      </c>
      <c r="O1402" s="35">
        <f>_xlfn.XLOOKUP(A:A,Table4_2[Customer ID],Table4_2[Charges])</f>
        <v>7636.92</v>
      </c>
      <c r="P1402" s="33" t="str">
        <f>_xlfn.XLOOKUP(A:A,Table4_2[Customer ID],Table4_2[Hospital tier])</f>
        <v>tier - 2</v>
      </c>
      <c r="Q1402" s="33" t="str">
        <f>_xlfn.XLOOKUP(A:A,'Hospital details'!A:A,'Hospital details'!F:F)</f>
        <v>tier - 3</v>
      </c>
      <c r="R1402" s="33" t="str">
        <f>_xlfn.XLOOKUP(Healthcare!A:A,'Hospital details'!A:A,'Hospital details'!G:G)</f>
        <v>R1012</v>
      </c>
      <c r="S1402" s="36">
        <f>_xlfn.XLOOKUP(A:A,'Hospital details'!A:A,'Hospital details'!H:H)</f>
        <v>21</v>
      </c>
      <c r="T1402" s="8"/>
    </row>
    <row r="1403" spans="1:20" ht="18" x14ac:dyDescent="0.35">
      <c r="A1403" s="37" t="s">
        <v>1407</v>
      </c>
      <c r="B1403" s="31" t="str" cm="1">
        <f t="array" ref="B1403">_xlfn.XLOOKUP(_xlfn.SINGLE(A:A),'Customer Name'!A:A,Table14_3[[#All],[Title]])</f>
        <v>Ms</v>
      </c>
      <c r="C1403" s="32" t="str" cm="1">
        <f t="array" ref="C1403">_xlfn.XLOOKUP(_xlfn.SINGLE(A:A),'Customer Name'!A:A,Table14_3[[#All],[First Name]])</f>
        <v>Lindsey</v>
      </c>
      <c r="D1403" s="32" t="str" cm="1">
        <f t="array" ref="D1403">_xlfn.XLOOKUP(_xlfn.SINGLE(A:A),'Customer Name'!A:A,Table14_3[[#All],[Last Name]])</f>
        <v>Gibbs</v>
      </c>
      <c r="E1403" s="32">
        <f>_xlfn.XLOOKUP(A:A,'Medical Examination'!A:A,'Medical Examination'!B:B)</f>
        <v>32.340000000000003</v>
      </c>
      <c r="F1403" s="32">
        <f>_xlfn.XLOOKUP(A:A,'Medical Examination'!A:A,'Medical Examination'!C:C)</f>
        <v>11.2</v>
      </c>
      <c r="G1403" s="33" t="str">
        <f>_xlfn.XLOOKUP(A:A,'Medical Examination'!A:A,'Medical Examination'!D:D)</f>
        <v>No</v>
      </c>
      <c r="H1403" s="33" t="str">
        <f>_xlfn.XLOOKUP(A:A,'Medical Examination'!A:A,'Medical Examination'!E:E)</f>
        <v>No</v>
      </c>
      <c r="I1403" s="33" t="str">
        <f>_xlfn.XLOOKUP(A:A,'Medical Examination'!A:A,'Medical Examination'!F:F)</f>
        <v>No</v>
      </c>
      <c r="J1403" s="33">
        <f>_xlfn.XLOOKUP(A:A,'Medical Examination'!A:A,'Medical Examination'!G:G)</f>
        <v>0</v>
      </c>
      <c r="K1403" s="33" t="str">
        <f>_xlfn.XLOOKUP(A:A,'Medical Examination'!A:A,'Medical Examination'!H:H)</f>
        <v>No</v>
      </c>
      <c r="L1403" s="32" t="str">
        <f>_xlfn.XLOOKUP(A:A,'Medical Examination'!A:A,'Medical Examination'!I:I)</f>
        <v>Obesity</v>
      </c>
      <c r="M1403" s="31" t="str">
        <f>_xlfn.XLOOKUP(A:A,'Medical Examination'!A:A,'Medical Examination'!J:J)</f>
        <v>Diabetic</v>
      </c>
      <c r="N1403" s="34">
        <f>_xlfn.XLOOKUP(Healthcare!A:A,Table4_2[Customer ID],Table4_2[Date of Birth])</f>
        <v>28726</v>
      </c>
      <c r="O1403" s="35">
        <f>_xlfn.XLOOKUP(A:A,Table4_2[Customer ID],Table4_2[Charges])</f>
        <v>7633.72</v>
      </c>
      <c r="P1403" s="33" t="str">
        <f>_xlfn.XLOOKUP(A:A,Table4_2[Customer ID],Table4_2[Hospital tier])</f>
        <v>tier - 2</v>
      </c>
      <c r="Q1403" s="33" t="str">
        <f>_xlfn.XLOOKUP(A:A,'Hospital details'!A:A,'Hospital details'!F:F)</f>
        <v>tier - 1</v>
      </c>
      <c r="R1403" s="33" t="str">
        <f>_xlfn.XLOOKUP(Healthcare!A:A,'Hospital details'!A:A,'Hospital details'!G:G)</f>
        <v>R1013</v>
      </c>
      <c r="S1403" s="36">
        <f>_xlfn.XLOOKUP(A:A,'Hospital details'!A:A,'Hospital details'!H:H)</f>
        <v>44</v>
      </c>
      <c r="T1403" s="8"/>
    </row>
    <row r="1404" spans="1:20" ht="18" x14ac:dyDescent="0.35">
      <c r="A1404" s="37" t="s">
        <v>1408</v>
      </c>
      <c r="B1404" s="31" t="str" cm="1">
        <f t="array" ref="B1404">_xlfn.XLOOKUP(_xlfn.SINGLE(A:A),'Customer Name'!A:A,Table14_3[[#All],[Title]])</f>
        <v>Mr</v>
      </c>
      <c r="C1404" s="32" t="str" cm="1">
        <f t="array" ref="C1404">_xlfn.XLOOKUP(_xlfn.SINGLE(A:A),'Customer Name'!A:A,Table14_3[[#All],[First Name]])</f>
        <v>Kelly A</v>
      </c>
      <c r="D1404" s="32" t="str" cm="1">
        <f t="array" ref="D1404">_xlfn.XLOOKUP(_xlfn.SINGLE(A:A),'Customer Name'!A:A,Table14_3[[#All],[Last Name]])</f>
        <v>Trom</v>
      </c>
      <c r="E1404" s="32">
        <f>_xlfn.XLOOKUP(A:A,'Medical Examination'!A:A,'Medical Examination'!B:B)</f>
        <v>27.5</v>
      </c>
      <c r="F1404" s="32">
        <f>_xlfn.XLOOKUP(A:A,'Medical Examination'!A:A,'Medical Examination'!C:C)</f>
        <v>10.75</v>
      </c>
      <c r="G1404" s="33" t="str">
        <f>_xlfn.XLOOKUP(A:A,'Medical Examination'!A:A,'Medical Examination'!D:D)</f>
        <v>No</v>
      </c>
      <c r="H1404" s="33" t="str">
        <f>_xlfn.XLOOKUP(A:A,'Medical Examination'!A:A,'Medical Examination'!E:E)</f>
        <v>No</v>
      </c>
      <c r="I1404" s="33" t="str">
        <f>_xlfn.XLOOKUP(A:A,'Medical Examination'!A:A,'Medical Examination'!F:F)</f>
        <v>No</v>
      </c>
      <c r="J1404" s="33">
        <f>_xlfn.XLOOKUP(A:A,'Medical Examination'!A:A,'Medical Examination'!G:G)</f>
        <v>0</v>
      </c>
      <c r="K1404" s="33" t="str">
        <f>_xlfn.XLOOKUP(A:A,'Medical Examination'!A:A,'Medical Examination'!H:H)</f>
        <v>No</v>
      </c>
      <c r="L1404" s="32" t="str">
        <f>_xlfn.XLOOKUP(A:A,'Medical Examination'!A:A,'Medical Examination'!I:I)</f>
        <v>Overweight</v>
      </c>
      <c r="M1404" s="31" t="str">
        <f>_xlfn.XLOOKUP(A:A,'Medical Examination'!A:A,'Medical Examination'!J:J)</f>
        <v>Diabetic</v>
      </c>
      <c r="N1404" s="34">
        <f>_xlfn.XLOOKUP(Healthcare!A:A,Table4_2[Customer ID],Table4_2[Date of Birth])</f>
        <v>28823</v>
      </c>
      <c r="O1404" s="35">
        <f>_xlfn.XLOOKUP(A:A,Table4_2[Customer ID],Table4_2[Charges])</f>
        <v>7626.99</v>
      </c>
      <c r="P1404" s="33" t="str">
        <f>_xlfn.XLOOKUP(A:A,Table4_2[Customer ID],Table4_2[Hospital tier])</f>
        <v>tier - 2</v>
      </c>
      <c r="Q1404" s="33" t="str">
        <f>_xlfn.XLOOKUP(A:A,'Hospital details'!A:A,'Hospital details'!F:F)</f>
        <v>tier - 2</v>
      </c>
      <c r="R1404" s="33" t="str">
        <f>_xlfn.XLOOKUP(Healthcare!A:A,'Hospital details'!A:A,'Hospital details'!G:G)</f>
        <v>R1011</v>
      </c>
      <c r="S1404" s="36">
        <f>_xlfn.XLOOKUP(A:A,'Hospital details'!A:A,'Hospital details'!H:H)</f>
        <v>44</v>
      </c>
      <c r="T1404" s="8"/>
    </row>
    <row r="1405" spans="1:20" ht="18" x14ac:dyDescent="0.35">
      <c r="A1405" s="37" t="s">
        <v>1409</v>
      </c>
      <c r="B1405" s="31" t="str" cm="1">
        <f t="array" ref="B1405">_xlfn.XLOOKUP(_xlfn.SINGLE(A:A),'Customer Name'!A:A,Table14_3[[#All],[Title]])</f>
        <v>Mr</v>
      </c>
      <c r="C1405" s="32" t="str" cm="1">
        <f t="array" ref="C1405">_xlfn.XLOOKUP(_xlfn.SINGLE(A:A),'Customer Name'!A:A,Table14_3[[#All],[First Name]])</f>
        <v>Brooke E</v>
      </c>
      <c r="D1405" s="32" t="str" cm="1">
        <f t="array" ref="D1405">_xlfn.XLOOKUP(_xlfn.SINGLE(A:A),'Customer Name'!A:A,Table14_3[[#All],[Last Name]])</f>
        <v>Sizer</v>
      </c>
      <c r="E1405" s="32">
        <f>_xlfn.XLOOKUP(A:A,'Medical Examination'!A:A,'Medical Examination'!B:B)</f>
        <v>25.8</v>
      </c>
      <c r="F1405" s="32">
        <f>_xlfn.XLOOKUP(A:A,'Medical Examination'!A:A,'Medical Examination'!C:C)</f>
        <v>7.8</v>
      </c>
      <c r="G1405" s="33" t="str">
        <f>_xlfn.XLOOKUP(A:A,'Medical Examination'!A:A,'Medical Examination'!D:D)</f>
        <v>No</v>
      </c>
      <c r="H1405" s="33" t="str">
        <f>_xlfn.XLOOKUP(A:A,'Medical Examination'!A:A,'Medical Examination'!E:E)</f>
        <v>No</v>
      </c>
      <c r="I1405" s="33" t="str">
        <f>_xlfn.XLOOKUP(A:A,'Medical Examination'!A:A,'Medical Examination'!F:F)</f>
        <v>No</v>
      </c>
      <c r="J1405" s="33">
        <f>_xlfn.XLOOKUP(A:A,'Medical Examination'!A:A,'Medical Examination'!G:G)</f>
        <v>0</v>
      </c>
      <c r="K1405" s="33" t="str">
        <f>_xlfn.XLOOKUP(A:A,'Medical Examination'!A:A,'Medical Examination'!H:H)</f>
        <v>No</v>
      </c>
      <c r="L1405" s="32" t="str">
        <f>_xlfn.XLOOKUP(A:A,'Medical Examination'!A:A,'Medical Examination'!I:I)</f>
        <v>Overweight</v>
      </c>
      <c r="M1405" s="31" t="str">
        <f>_xlfn.XLOOKUP(A:A,'Medical Examination'!A:A,'Medical Examination'!J:J)</f>
        <v>Diabetic</v>
      </c>
      <c r="N1405" s="34">
        <f>_xlfn.XLOOKUP(Healthcare!A:A,Table4_2[Customer ID],Table4_2[Date of Birth])</f>
        <v>28800</v>
      </c>
      <c r="O1405" s="35">
        <f>_xlfn.XLOOKUP(A:A,Table4_2[Customer ID],Table4_2[Charges])</f>
        <v>7624.63</v>
      </c>
      <c r="P1405" s="33" t="str">
        <f>_xlfn.XLOOKUP(A:A,Table4_2[Customer ID],Table4_2[Hospital tier])</f>
        <v>tier - 2</v>
      </c>
      <c r="Q1405" s="33" t="str">
        <f>_xlfn.XLOOKUP(A:A,'Hospital details'!A:A,'Hospital details'!F:F)</f>
        <v>tier - 1</v>
      </c>
      <c r="R1405" s="33" t="str">
        <f>_xlfn.XLOOKUP(Healthcare!A:A,'Hospital details'!A:A,'Hospital details'!G:G)</f>
        <v>R1011</v>
      </c>
      <c r="S1405" s="36">
        <f>_xlfn.XLOOKUP(A:A,'Hospital details'!A:A,'Hospital details'!H:H)</f>
        <v>44</v>
      </c>
      <c r="T1405" s="8"/>
    </row>
    <row r="1406" spans="1:20" ht="18" x14ac:dyDescent="0.35">
      <c r="A1406" s="37" t="s">
        <v>1410</v>
      </c>
      <c r="B1406" s="31" t="str" cm="1">
        <f t="array" ref="B1406">_xlfn.XLOOKUP(_xlfn.SINGLE(A:A),'Customer Name'!A:A,Table14_3[[#All],[Title]])</f>
        <v>Ms</v>
      </c>
      <c r="C1406" s="32" t="str" cm="1">
        <f t="array" ref="C1406">_xlfn.XLOOKUP(_xlfn.SINGLE(A:A),'Customer Name'!A:A,Table14_3[[#All],[First Name]])</f>
        <v>Katelyn E</v>
      </c>
      <c r="D1406" s="32" t="str" cm="1">
        <f t="array" ref="D1406">_xlfn.XLOOKUP(_xlfn.SINGLE(A:A),'Customer Name'!A:A,Table14_3[[#All],[Last Name]])</f>
        <v>Ellison</v>
      </c>
      <c r="E1406" s="32">
        <f>_xlfn.XLOOKUP(A:A,'Medical Examination'!A:A,'Medical Examination'!B:B)</f>
        <v>25</v>
      </c>
      <c r="F1406" s="32">
        <f>_xlfn.XLOOKUP(A:A,'Medical Examination'!A:A,'Medical Examination'!C:C)</f>
        <v>7.04</v>
      </c>
      <c r="G1406" s="33" t="str">
        <f>_xlfn.XLOOKUP(A:A,'Medical Examination'!A:A,'Medical Examination'!D:D)</f>
        <v>No</v>
      </c>
      <c r="H1406" s="33" t="str">
        <f>_xlfn.XLOOKUP(A:A,'Medical Examination'!A:A,'Medical Examination'!E:E)</f>
        <v>No</v>
      </c>
      <c r="I1406" s="33" t="str">
        <f>_xlfn.XLOOKUP(A:A,'Medical Examination'!A:A,'Medical Examination'!F:F)</f>
        <v>No</v>
      </c>
      <c r="J1406" s="33">
        <f>_xlfn.XLOOKUP(A:A,'Medical Examination'!A:A,'Medical Examination'!G:G)</f>
        <v>0</v>
      </c>
      <c r="K1406" s="33" t="str">
        <f>_xlfn.XLOOKUP(A:A,'Medical Examination'!A:A,'Medical Examination'!H:H)</f>
        <v>No</v>
      </c>
      <c r="L1406" s="32" t="str">
        <f>_xlfn.XLOOKUP(A:A,'Medical Examination'!A:A,'Medical Examination'!I:I)</f>
        <v>Overweight</v>
      </c>
      <c r="M1406" s="31" t="str">
        <f>_xlfn.XLOOKUP(A:A,'Medical Examination'!A:A,'Medical Examination'!J:J)</f>
        <v>Diabetic</v>
      </c>
      <c r="N1406" s="34">
        <f>_xlfn.XLOOKUP(Healthcare!A:A,Table4_2[Customer ID],Table4_2[Date of Birth])</f>
        <v>28822</v>
      </c>
      <c r="O1406" s="35">
        <f>_xlfn.XLOOKUP(A:A,Table4_2[Customer ID],Table4_2[Charges])</f>
        <v>7623.52</v>
      </c>
      <c r="P1406" s="33" t="str">
        <f>_xlfn.XLOOKUP(A:A,Table4_2[Customer ID],Table4_2[Hospital tier])</f>
        <v>tier - 2</v>
      </c>
      <c r="Q1406" s="33" t="str">
        <f>_xlfn.XLOOKUP(A:A,'Hospital details'!A:A,'Hospital details'!F:F)</f>
        <v>tier - 1</v>
      </c>
      <c r="R1406" s="33" t="str">
        <f>_xlfn.XLOOKUP(Healthcare!A:A,'Hospital details'!A:A,'Hospital details'!G:G)</f>
        <v>R1011</v>
      </c>
      <c r="S1406" s="36">
        <f>_xlfn.XLOOKUP(A:A,'Hospital details'!A:A,'Hospital details'!H:H)</f>
        <v>44</v>
      </c>
      <c r="T1406" s="8"/>
    </row>
    <row r="1407" spans="1:20" ht="18" x14ac:dyDescent="0.35">
      <c r="A1407" s="37" t="s">
        <v>1411</v>
      </c>
      <c r="B1407" s="31" t="str" cm="1">
        <f t="array" ref="B1407">_xlfn.XLOOKUP(_xlfn.SINGLE(A:A),'Customer Name'!A:A,Table14_3[[#All],[Title]])</f>
        <v>Mr</v>
      </c>
      <c r="C1407" s="32" t="str" cm="1">
        <f t="array" ref="C1407">_xlfn.XLOOKUP(_xlfn.SINGLE(A:A),'Customer Name'!A:A,Table14_3[[#All],[First Name]])</f>
        <v>Adam</v>
      </c>
      <c r="D1407" s="32" t="str" cm="1">
        <f t="array" ref="D1407">_xlfn.XLOOKUP(_xlfn.SINGLE(A:A),'Customer Name'!A:A,Table14_3[[#All],[Last Name]])</f>
        <v>Sulkowski</v>
      </c>
      <c r="E1407" s="32">
        <f>_xlfn.XLOOKUP(A:A,'Medical Examination'!A:A,'Medical Examination'!B:B)</f>
        <v>41.2</v>
      </c>
      <c r="F1407" s="32">
        <f>_xlfn.XLOOKUP(A:A,'Medical Examination'!A:A,'Medical Examination'!C:C)</f>
        <v>4.18</v>
      </c>
      <c r="G1407" s="33" t="str">
        <f>_xlfn.XLOOKUP(A:A,'Medical Examination'!A:A,'Medical Examination'!D:D)</f>
        <v>yes</v>
      </c>
      <c r="H1407" s="33" t="str">
        <f>_xlfn.XLOOKUP(A:A,'Medical Examination'!A:A,'Medical Examination'!E:E)</f>
        <v>No</v>
      </c>
      <c r="I1407" s="33" t="str">
        <f>_xlfn.XLOOKUP(A:A,'Medical Examination'!A:A,'Medical Examination'!F:F)</f>
        <v>No</v>
      </c>
      <c r="J1407" s="33">
        <f>_xlfn.XLOOKUP(A:A,'Medical Examination'!A:A,'Medical Examination'!G:G)</f>
        <v>0</v>
      </c>
      <c r="K1407" s="33" t="str">
        <f>_xlfn.XLOOKUP(A:A,'Medical Examination'!A:A,'Medical Examination'!H:H)</f>
        <v>No</v>
      </c>
      <c r="L1407" s="32" t="str">
        <f>_xlfn.XLOOKUP(A:A,'Medical Examination'!A:A,'Medical Examination'!I:I)</f>
        <v>Obesity</v>
      </c>
      <c r="M1407" s="31" t="str">
        <f>_xlfn.XLOOKUP(A:A,'Medical Examination'!A:A,'Medical Examination'!J:J)</f>
        <v>Normal</v>
      </c>
      <c r="N1407" s="34">
        <f>_xlfn.XLOOKUP(Healthcare!A:A,Table4_2[Customer ID],Table4_2[Date of Birth])</f>
        <v>35325</v>
      </c>
      <c r="O1407" s="35">
        <f>_xlfn.XLOOKUP(A:A,Table4_2[Customer ID],Table4_2[Charges])</f>
        <v>7623.13</v>
      </c>
      <c r="P1407" s="33" t="str">
        <f>_xlfn.XLOOKUP(A:A,Table4_2[Customer ID],Table4_2[Hospital tier])</f>
        <v>tier - 2</v>
      </c>
      <c r="Q1407" s="33" t="str">
        <f>_xlfn.XLOOKUP(A:A,'Hospital details'!A:A,'Hospital details'!F:F)</f>
        <v>tier - 3</v>
      </c>
      <c r="R1407" s="33" t="str">
        <f>_xlfn.XLOOKUP(Healthcare!A:A,'Hospital details'!A:A,'Hospital details'!G:G)</f>
        <v>R1011</v>
      </c>
      <c r="S1407" s="36">
        <f>_xlfn.XLOOKUP(A:A,'Hospital details'!A:A,'Hospital details'!H:H)</f>
        <v>26</v>
      </c>
      <c r="T1407" s="8"/>
    </row>
    <row r="1408" spans="1:20" ht="18" x14ac:dyDescent="0.35">
      <c r="A1408" s="37" t="s">
        <v>1412</v>
      </c>
      <c r="B1408" s="31" t="str" cm="1">
        <f t="array" ref="B1408">_xlfn.XLOOKUP(_xlfn.SINGLE(A:A),'Customer Name'!A:A,Table14_3[[#All],[Title]])</f>
        <v>Mr</v>
      </c>
      <c r="C1408" s="32" t="str" cm="1">
        <f t="array" ref="C1408">_xlfn.XLOOKUP(_xlfn.SINGLE(A:A),'Customer Name'!A:A,Table14_3[[#All],[First Name]])</f>
        <v>Dana</v>
      </c>
      <c r="D1408" s="32" t="str" cm="1">
        <f t="array" ref="D1408">_xlfn.XLOOKUP(_xlfn.SINGLE(A:A),'Customer Name'!A:A,Table14_3[[#All],[Last Name]])</f>
        <v>Maringo</v>
      </c>
      <c r="E1408" s="32">
        <f>_xlfn.XLOOKUP(A:A,'Medical Examination'!A:A,'Medical Examination'!B:B)</f>
        <v>17.78</v>
      </c>
      <c r="F1408" s="32">
        <f>_xlfn.XLOOKUP(A:A,'Medical Examination'!A:A,'Medical Examination'!C:C)</f>
        <v>8.19</v>
      </c>
      <c r="G1408" s="33" t="str">
        <f>_xlfn.XLOOKUP(A:A,'Medical Examination'!A:A,'Medical Examination'!D:D)</f>
        <v>No</v>
      </c>
      <c r="H1408" s="33" t="str">
        <f>_xlfn.XLOOKUP(A:A,'Medical Examination'!A:A,'Medical Examination'!E:E)</f>
        <v>No</v>
      </c>
      <c r="I1408" s="33" t="str">
        <f>_xlfn.XLOOKUP(A:A,'Medical Examination'!A:A,'Medical Examination'!F:F)</f>
        <v>No</v>
      </c>
      <c r="J1408" s="33">
        <f>_xlfn.XLOOKUP(A:A,'Medical Examination'!A:A,'Medical Examination'!G:G)</f>
        <v>0</v>
      </c>
      <c r="K1408" s="33" t="str">
        <f>_xlfn.XLOOKUP(A:A,'Medical Examination'!A:A,'Medical Examination'!H:H)</f>
        <v>No</v>
      </c>
      <c r="L1408" s="32" t="str">
        <f>_xlfn.XLOOKUP(A:A,'Medical Examination'!A:A,'Medical Examination'!I:I)</f>
        <v>Under  Weight</v>
      </c>
      <c r="M1408" s="31" t="str">
        <f>_xlfn.XLOOKUP(A:A,'Medical Examination'!A:A,'Medical Examination'!J:J)</f>
        <v>Diabetic</v>
      </c>
      <c r="N1408" s="34">
        <f>_xlfn.XLOOKUP(Healthcare!A:A,Table4_2[Customer ID],Table4_2[Date of Birth])</f>
        <v>25022</v>
      </c>
      <c r="O1408" s="35">
        <f>_xlfn.XLOOKUP(A:A,Table4_2[Customer ID],Table4_2[Charges])</f>
        <v>7609.6</v>
      </c>
      <c r="P1408" s="33" t="str">
        <f>_xlfn.XLOOKUP(A:A,Table4_2[Customer ID],Table4_2[Hospital tier])</f>
        <v>tier - 3</v>
      </c>
      <c r="Q1408" s="33" t="str">
        <f>_xlfn.XLOOKUP(A:A,'Hospital details'!A:A,'Hospital details'!F:F)</f>
        <v>tier - 2</v>
      </c>
      <c r="R1408" s="33" t="str">
        <f>_xlfn.XLOOKUP(Healthcare!A:A,'Hospital details'!A:A,'Hospital details'!G:G)</f>
        <v>R1012</v>
      </c>
      <c r="S1408" s="36">
        <f>_xlfn.XLOOKUP(A:A,'Hospital details'!A:A,'Hospital details'!H:H)</f>
        <v>54</v>
      </c>
      <c r="T1408" s="8"/>
    </row>
    <row r="1409" spans="1:20" ht="18" x14ac:dyDescent="0.35">
      <c r="A1409" s="37" t="s">
        <v>1413</v>
      </c>
      <c r="B1409" s="31" t="str" cm="1">
        <f t="array" ref="B1409">_xlfn.XLOOKUP(_xlfn.SINGLE(A:A),'Customer Name'!A:A,Table14_3[[#All],[Title]])</f>
        <v>Ms</v>
      </c>
      <c r="C1409" s="32" t="str" cm="1">
        <f t="array" ref="C1409">_xlfn.XLOOKUP(_xlfn.SINGLE(A:A),'Customer Name'!A:A,Table14_3[[#All],[First Name]])</f>
        <v>Eric W</v>
      </c>
      <c r="D1409" s="32" t="str" cm="1">
        <f t="array" ref="D1409">_xlfn.XLOOKUP(_xlfn.SINGLE(A:A),'Customer Name'!A:A,Table14_3[[#All],[Last Name]])</f>
        <v>Lattin</v>
      </c>
      <c r="E1409" s="32">
        <f>_xlfn.XLOOKUP(A:A,'Medical Examination'!A:A,'Medical Examination'!B:B)</f>
        <v>40.119999999999997</v>
      </c>
      <c r="F1409" s="32">
        <f>_xlfn.XLOOKUP(A:A,'Medical Examination'!A:A,'Medical Examination'!C:C)</f>
        <v>6.22</v>
      </c>
      <c r="G1409" s="33" t="str">
        <f>_xlfn.XLOOKUP(A:A,'Medical Examination'!A:A,'Medical Examination'!D:D)</f>
        <v>yes</v>
      </c>
      <c r="H1409" s="33" t="str">
        <f>_xlfn.XLOOKUP(A:A,'Medical Examination'!A:A,'Medical Examination'!E:E)</f>
        <v>No</v>
      </c>
      <c r="I1409" s="33" t="str">
        <f>_xlfn.XLOOKUP(A:A,'Medical Examination'!A:A,'Medical Examination'!F:F)</f>
        <v>Yes</v>
      </c>
      <c r="J1409" s="33">
        <f>_xlfn.XLOOKUP(A:A,'Medical Examination'!A:A,'Medical Examination'!G:G)</f>
        <v>1</v>
      </c>
      <c r="K1409" s="33" t="str">
        <f>_xlfn.XLOOKUP(A:A,'Medical Examination'!A:A,'Medical Examination'!H:H)</f>
        <v>No</v>
      </c>
      <c r="L1409" s="32" t="str">
        <f>_xlfn.XLOOKUP(A:A,'Medical Examination'!A:A,'Medical Examination'!I:I)</f>
        <v>Obesity</v>
      </c>
      <c r="M1409" s="31" t="str">
        <f>_xlfn.XLOOKUP(A:A,'Medical Examination'!A:A,'Medical Examination'!J:J)</f>
        <v>Prediabetic</v>
      </c>
      <c r="N1409" s="34">
        <f>_xlfn.XLOOKUP(Healthcare!A:A,Table4_2[Customer ID],Table4_2[Date of Birth])</f>
        <v>35703</v>
      </c>
      <c r="O1409" s="35">
        <f>_xlfn.XLOOKUP(A:A,Table4_2[Customer ID],Table4_2[Charges])</f>
        <v>7607.03</v>
      </c>
      <c r="P1409" s="33" t="str">
        <f>_xlfn.XLOOKUP(A:A,Table4_2[Customer ID],Table4_2[Hospital tier])</f>
        <v>tier - 2</v>
      </c>
      <c r="Q1409" s="33" t="str">
        <f>_xlfn.XLOOKUP(A:A,'Hospital details'!A:A,'Hospital details'!F:F)</f>
        <v>tier - 2</v>
      </c>
      <c r="R1409" s="33" t="str">
        <f>_xlfn.XLOOKUP(Healthcare!A:A,'Hospital details'!A:A,'Hospital details'!G:G)</f>
        <v>R1012</v>
      </c>
      <c r="S1409" s="36">
        <f>_xlfn.XLOOKUP(A:A,'Hospital details'!A:A,'Hospital details'!H:H)</f>
        <v>25</v>
      </c>
      <c r="T1409" s="8"/>
    </row>
    <row r="1410" spans="1:20" ht="18" x14ac:dyDescent="0.35">
      <c r="A1410" s="37" t="s">
        <v>1414</v>
      </c>
      <c r="B1410" s="31" t="str" cm="1">
        <f t="array" ref="B1410">_xlfn.XLOOKUP(_xlfn.SINGLE(A:A),'Customer Name'!A:A,Table14_3[[#All],[Title]])</f>
        <v>Mr</v>
      </c>
      <c r="C1410" s="32" t="str" cm="1">
        <f t="array" ref="C1410">_xlfn.XLOOKUP(_xlfn.SINGLE(A:A),'Customer Name'!A:A,Table14_3[[#All],[First Name]])</f>
        <v>Matthew D</v>
      </c>
      <c r="D1410" s="32" t="str" cm="1">
        <f t="array" ref="D1410">_xlfn.XLOOKUP(_xlfn.SINGLE(A:A),'Customer Name'!A:A,Table14_3[[#All],[Last Name]])</f>
        <v>Deblander</v>
      </c>
      <c r="E1410" s="32">
        <f>_xlfn.XLOOKUP(A:A,'Medical Examination'!A:A,'Medical Examination'!B:B)</f>
        <v>19.350000000000001</v>
      </c>
      <c r="F1410" s="32">
        <f>_xlfn.XLOOKUP(A:A,'Medical Examination'!A:A,'Medical Examination'!C:C)</f>
        <v>8.2200000000000006</v>
      </c>
      <c r="G1410" s="33" t="str">
        <f>_xlfn.XLOOKUP(A:A,'Medical Examination'!A:A,'Medical Examination'!D:D)</f>
        <v>yes</v>
      </c>
      <c r="H1410" s="33" t="str">
        <f>_xlfn.XLOOKUP(A:A,'Medical Examination'!A:A,'Medical Examination'!E:E)</f>
        <v>No</v>
      </c>
      <c r="I1410" s="33" t="str">
        <f>_xlfn.XLOOKUP(A:A,'Medical Examination'!A:A,'Medical Examination'!F:F)</f>
        <v>No</v>
      </c>
      <c r="J1410" s="33">
        <f>_xlfn.XLOOKUP(A:A,'Medical Examination'!A:A,'Medical Examination'!G:G)</f>
        <v>0</v>
      </c>
      <c r="K1410" s="33" t="str">
        <f>_xlfn.XLOOKUP(A:A,'Medical Examination'!A:A,'Medical Examination'!H:H)</f>
        <v>No</v>
      </c>
      <c r="L1410" s="32" t="str">
        <f>_xlfn.XLOOKUP(A:A,'Medical Examination'!A:A,'Medical Examination'!I:I)</f>
        <v>Normal Weight</v>
      </c>
      <c r="M1410" s="31" t="str">
        <f>_xlfn.XLOOKUP(A:A,'Medical Examination'!A:A,'Medical Examination'!J:J)</f>
        <v>Diabetic</v>
      </c>
      <c r="N1410" s="34">
        <f>_xlfn.XLOOKUP(Healthcare!A:A,Table4_2[Customer ID],Table4_2[Date of Birth])</f>
        <v>24670</v>
      </c>
      <c r="O1410" s="35">
        <f>_xlfn.XLOOKUP(A:A,Table4_2[Customer ID],Table4_2[Charges])</f>
        <v>7585.62</v>
      </c>
      <c r="P1410" s="33" t="str">
        <f>_xlfn.XLOOKUP(A:A,Table4_2[Customer ID],Table4_2[Hospital tier])</f>
        <v>tier - 3</v>
      </c>
      <c r="Q1410" s="33" t="str">
        <f>_xlfn.XLOOKUP(A:A,'Hospital details'!A:A,'Hospital details'!F:F)</f>
        <v>tier - 2</v>
      </c>
      <c r="R1410" s="33" t="str">
        <f>_xlfn.XLOOKUP(Healthcare!A:A,'Hospital details'!A:A,'Hospital details'!G:G)</f>
        <v>R1013</v>
      </c>
      <c r="S1410" s="36">
        <f>_xlfn.XLOOKUP(A:A,'Hospital details'!A:A,'Hospital details'!H:H)</f>
        <v>55</v>
      </c>
      <c r="T1410" s="8"/>
    </row>
    <row r="1411" spans="1:20" ht="18" x14ac:dyDescent="0.35">
      <c r="A1411" s="37" t="s">
        <v>1415</v>
      </c>
      <c r="B1411" s="31" t="str" cm="1">
        <f t="array" ref="B1411">_xlfn.XLOOKUP(_xlfn.SINGLE(A:A),'Customer Name'!A:A,Table14_3[[#All],[Title]])</f>
        <v>Ms</v>
      </c>
      <c r="C1411" s="32" t="str" cm="1">
        <f t="array" ref="C1411">_xlfn.XLOOKUP(_xlfn.SINGLE(A:A),'Customer Name'!A:A,Table14_3[[#All],[First Name]])</f>
        <v>Eoghan</v>
      </c>
      <c r="D1411" s="32" t="str" cm="1">
        <f t="array" ref="D1411">_xlfn.XLOOKUP(_xlfn.SINGLE(A:A),'Customer Name'!A:A,Table14_3[[#All],[Last Name]])</f>
        <v>O'Neill</v>
      </c>
      <c r="E1411" s="32">
        <f>_xlfn.XLOOKUP(A:A,'Medical Examination'!A:A,'Medical Examination'!B:B)</f>
        <v>36.69</v>
      </c>
      <c r="F1411" s="32">
        <f>_xlfn.XLOOKUP(A:A,'Medical Examination'!A:A,'Medical Examination'!C:C)</f>
        <v>6.15</v>
      </c>
      <c r="G1411" s="33" t="str">
        <f>_xlfn.XLOOKUP(A:A,'Medical Examination'!A:A,'Medical Examination'!D:D)</f>
        <v>No</v>
      </c>
      <c r="H1411" s="33" t="str">
        <f>_xlfn.XLOOKUP(A:A,'Medical Examination'!A:A,'Medical Examination'!E:E)</f>
        <v>No</v>
      </c>
      <c r="I1411" s="33" t="str">
        <f>_xlfn.XLOOKUP(A:A,'Medical Examination'!A:A,'Medical Examination'!F:F)</f>
        <v>No</v>
      </c>
      <c r="J1411" s="33">
        <f>_xlfn.XLOOKUP(A:A,'Medical Examination'!A:A,'Medical Examination'!G:G)</f>
        <v>0</v>
      </c>
      <c r="K1411" s="33" t="str">
        <f>_xlfn.XLOOKUP(A:A,'Medical Examination'!A:A,'Medical Examination'!H:H)</f>
        <v>No</v>
      </c>
      <c r="L1411" s="32" t="str">
        <f>_xlfn.XLOOKUP(A:A,'Medical Examination'!A:A,'Medical Examination'!I:I)</f>
        <v>Obesity</v>
      </c>
      <c r="M1411" s="31" t="str">
        <f>_xlfn.XLOOKUP(A:A,'Medical Examination'!A:A,'Medical Examination'!J:J)</f>
        <v>Prediabetic</v>
      </c>
      <c r="N1411" s="34">
        <f>_xlfn.XLOOKUP(Healthcare!A:A,Table4_2[Customer ID],Table4_2[Date of Birth])</f>
        <v>34560</v>
      </c>
      <c r="O1411" s="35">
        <f>_xlfn.XLOOKUP(A:A,Table4_2[Customer ID],Table4_2[Charges])</f>
        <v>7567.13</v>
      </c>
      <c r="P1411" s="33" t="str">
        <f>_xlfn.XLOOKUP(A:A,Table4_2[Customer ID],Table4_2[Hospital tier])</f>
        <v>tier - 2</v>
      </c>
      <c r="Q1411" s="33" t="str">
        <f>_xlfn.XLOOKUP(A:A,'Hospital details'!A:A,'Hospital details'!F:F)</f>
        <v>tier - 2</v>
      </c>
      <c r="R1411" s="33" t="str">
        <f>_xlfn.XLOOKUP(Healthcare!A:A,'Hospital details'!A:A,'Hospital details'!G:G)</f>
        <v>R1021</v>
      </c>
      <c r="S1411" s="36">
        <f>_xlfn.XLOOKUP(A:A,'Hospital details'!A:A,'Hospital details'!H:H)</f>
        <v>28</v>
      </c>
      <c r="T1411" s="8"/>
    </row>
    <row r="1412" spans="1:20" ht="18" x14ac:dyDescent="0.35">
      <c r="A1412" s="37" t="s">
        <v>1416</v>
      </c>
      <c r="B1412" s="31" t="str" cm="1">
        <f t="array" ref="B1412">_xlfn.XLOOKUP(_xlfn.SINGLE(A:A),'Customer Name'!A:A,Table14_3[[#All],[Title]])</f>
        <v>Mr</v>
      </c>
      <c r="C1412" s="32" t="str" cm="1">
        <f t="array" ref="C1412">_xlfn.XLOOKUP(_xlfn.SINGLE(A:A),'Customer Name'!A:A,Table14_3[[#All],[First Name]])</f>
        <v>Pamela W</v>
      </c>
      <c r="D1412" s="32" t="str" cm="1">
        <f t="array" ref="D1412">_xlfn.XLOOKUP(_xlfn.SINGLE(A:A),'Customer Name'!A:A,Table14_3[[#All],[Last Name]])</f>
        <v>Davis</v>
      </c>
      <c r="E1412" s="32">
        <f>_xlfn.XLOOKUP(A:A,'Medical Examination'!A:A,'Medical Examination'!B:B)</f>
        <v>28.51</v>
      </c>
      <c r="F1412" s="32">
        <f>_xlfn.XLOOKUP(A:A,'Medical Examination'!A:A,'Medical Examination'!C:C)</f>
        <v>5.65</v>
      </c>
      <c r="G1412" s="33" t="str">
        <f>_xlfn.XLOOKUP(A:A,'Medical Examination'!A:A,'Medical Examination'!D:D)</f>
        <v>yes</v>
      </c>
      <c r="H1412" s="33" t="str">
        <f>_xlfn.XLOOKUP(A:A,'Medical Examination'!A:A,'Medical Examination'!E:E)</f>
        <v>No</v>
      </c>
      <c r="I1412" s="33" t="str">
        <f>_xlfn.XLOOKUP(A:A,'Medical Examination'!A:A,'Medical Examination'!F:F)</f>
        <v>No</v>
      </c>
      <c r="J1412" s="33">
        <f>_xlfn.XLOOKUP(A:A,'Medical Examination'!A:A,'Medical Examination'!G:G)</f>
        <v>1</v>
      </c>
      <c r="K1412" s="33" t="str">
        <f>_xlfn.XLOOKUP(A:A,'Medical Examination'!A:A,'Medical Examination'!H:H)</f>
        <v>No</v>
      </c>
      <c r="L1412" s="32" t="str">
        <f>_xlfn.XLOOKUP(A:A,'Medical Examination'!A:A,'Medical Examination'!I:I)</f>
        <v>Overweight</v>
      </c>
      <c r="M1412" s="31" t="str">
        <f>_xlfn.XLOOKUP(A:A,'Medical Examination'!A:A,'Medical Examination'!J:J)</f>
        <v>Normal</v>
      </c>
      <c r="N1412" s="34">
        <f>_xlfn.XLOOKUP(Healthcare!A:A,Table4_2[Customer ID],Table4_2[Date of Birth])</f>
        <v>32492</v>
      </c>
      <c r="O1412" s="35">
        <f>_xlfn.XLOOKUP(A:A,Table4_2[Customer ID],Table4_2[Charges])</f>
        <v>7538.52</v>
      </c>
      <c r="P1412" s="33" t="str">
        <f>_xlfn.XLOOKUP(A:A,Table4_2[Customer ID],Table4_2[Hospital tier])</f>
        <v>tier - 2</v>
      </c>
      <c r="Q1412" s="33" t="str">
        <f>_xlfn.XLOOKUP(A:A,'Hospital details'!A:A,'Hospital details'!F:F)</f>
        <v>tier - 2</v>
      </c>
      <c r="R1412" s="33" t="str">
        <f>_xlfn.XLOOKUP(Healthcare!A:A,'Hospital details'!A:A,'Hospital details'!G:G)</f>
        <v>R1012</v>
      </c>
      <c r="S1412" s="36">
        <f>_xlfn.XLOOKUP(A:A,'Hospital details'!A:A,'Hospital details'!H:H)</f>
        <v>34</v>
      </c>
      <c r="T1412" s="8"/>
    </row>
    <row r="1413" spans="1:20" ht="18" x14ac:dyDescent="0.35">
      <c r="A1413" s="37" t="s">
        <v>1417</v>
      </c>
      <c r="B1413" s="31" t="str" cm="1">
        <f t="array" ref="B1413">_xlfn.XLOOKUP(_xlfn.SINGLE(A:A),'Customer Name'!A:A,Table14_3[[#All],[Title]])</f>
        <v>Mr</v>
      </c>
      <c r="C1413" s="32" t="str" cm="1">
        <f t="array" ref="C1413">_xlfn.XLOOKUP(_xlfn.SINGLE(A:A),'Customer Name'!A:A,Table14_3[[#All],[First Name]])</f>
        <v>Lindsey M</v>
      </c>
      <c r="D1413" s="32" t="str" cm="1">
        <f t="array" ref="D1413">_xlfn.XLOOKUP(_xlfn.SINGLE(A:A),'Customer Name'!A:A,Table14_3[[#All],[Last Name]])</f>
        <v>Stanek</v>
      </c>
      <c r="E1413" s="32">
        <f>_xlfn.XLOOKUP(A:A,'Medical Examination'!A:A,'Medical Examination'!B:B)</f>
        <v>30.21</v>
      </c>
      <c r="F1413" s="32">
        <f>_xlfn.XLOOKUP(A:A,'Medical Examination'!A:A,'Medical Examination'!C:C)</f>
        <v>5.5</v>
      </c>
      <c r="G1413" s="33" t="str">
        <f>_xlfn.XLOOKUP(A:A,'Medical Examination'!A:A,'Medical Examination'!D:D)</f>
        <v>No</v>
      </c>
      <c r="H1413" s="33" t="str">
        <f>_xlfn.XLOOKUP(A:A,'Medical Examination'!A:A,'Medical Examination'!E:E)</f>
        <v>No</v>
      </c>
      <c r="I1413" s="33" t="str">
        <f>_xlfn.XLOOKUP(A:A,'Medical Examination'!A:A,'Medical Examination'!F:F)</f>
        <v>No</v>
      </c>
      <c r="J1413" s="33">
        <f>_xlfn.XLOOKUP(A:A,'Medical Examination'!A:A,'Medical Examination'!G:G)</f>
        <v>1</v>
      </c>
      <c r="K1413" s="33" t="str">
        <f>_xlfn.XLOOKUP(A:A,'Medical Examination'!A:A,'Medical Examination'!H:H)</f>
        <v>No</v>
      </c>
      <c r="L1413" s="32" t="str">
        <f>_xlfn.XLOOKUP(A:A,'Medical Examination'!A:A,'Medical Examination'!I:I)</f>
        <v>Obesity</v>
      </c>
      <c r="M1413" s="31" t="str">
        <f>_xlfn.XLOOKUP(A:A,'Medical Examination'!A:A,'Medical Examination'!J:J)</f>
        <v>Normal</v>
      </c>
      <c r="N1413" s="34">
        <f>_xlfn.XLOOKUP(Healthcare!A:A,Table4_2[Customer ID],Table4_2[Date of Birth])</f>
        <v>30916</v>
      </c>
      <c r="O1413" s="35">
        <f>_xlfn.XLOOKUP(A:A,Table4_2[Customer ID],Table4_2[Charges])</f>
        <v>7537.16</v>
      </c>
      <c r="P1413" s="33" t="str">
        <f>_xlfn.XLOOKUP(A:A,Table4_2[Customer ID],Table4_2[Hospital tier])</f>
        <v>tier - 2</v>
      </c>
      <c r="Q1413" s="33" t="str">
        <f>_xlfn.XLOOKUP(A:A,'Hospital details'!A:A,'Hospital details'!F:F)</f>
        <v>tier - 2</v>
      </c>
      <c r="R1413" s="33" t="str">
        <f>_xlfn.XLOOKUP(Healthcare!A:A,'Hospital details'!A:A,'Hospital details'!G:G)</f>
        <v>R1012</v>
      </c>
      <c r="S1413" s="36">
        <f>_xlfn.XLOOKUP(A:A,'Hospital details'!A:A,'Hospital details'!H:H)</f>
        <v>38</v>
      </c>
      <c r="T1413" s="8"/>
    </row>
    <row r="1414" spans="1:20" ht="18" x14ac:dyDescent="0.35">
      <c r="A1414" s="37" t="s">
        <v>1418</v>
      </c>
      <c r="B1414" s="31" t="str" cm="1">
        <f t="array" ref="B1414">_xlfn.XLOOKUP(_xlfn.SINGLE(A:A),'Customer Name'!A:A,Table14_3[[#All],[Title]])</f>
        <v>Ms</v>
      </c>
      <c r="C1414" s="32" t="str" cm="1">
        <f t="array" ref="C1414">_xlfn.XLOOKUP(_xlfn.SINGLE(A:A),'Customer Name'!A:A,Table14_3[[#All],[First Name]])</f>
        <v>Kassie</v>
      </c>
      <c r="D1414" s="32" t="str" cm="1">
        <f t="array" ref="D1414">_xlfn.XLOOKUP(_xlfn.SINGLE(A:A),'Customer Name'!A:A,Table14_3[[#All],[Last Name]])</f>
        <v>Harris</v>
      </c>
      <c r="E1414" s="32">
        <f>_xlfn.XLOOKUP(A:A,'Medical Examination'!A:A,'Medical Examination'!B:B)</f>
        <v>24.33</v>
      </c>
      <c r="F1414" s="32">
        <f>_xlfn.XLOOKUP(A:A,'Medical Examination'!A:A,'Medical Examination'!C:C)</f>
        <v>8</v>
      </c>
      <c r="G1414" s="33" t="str">
        <f>_xlfn.XLOOKUP(A:A,'Medical Examination'!A:A,'Medical Examination'!D:D)</f>
        <v>No</v>
      </c>
      <c r="H1414" s="33" t="str">
        <f>_xlfn.XLOOKUP(A:A,'Medical Examination'!A:A,'Medical Examination'!E:E)</f>
        <v>No</v>
      </c>
      <c r="I1414" s="33" t="str">
        <f>_xlfn.XLOOKUP(A:A,'Medical Examination'!A:A,'Medical Examination'!F:F)</f>
        <v>No</v>
      </c>
      <c r="J1414" s="33">
        <f>_xlfn.XLOOKUP(A:A,'Medical Examination'!A:A,'Medical Examination'!G:G)</f>
        <v>0</v>
      </c>
      <c r="K1414" s="33" t="str">
        <f>_xlfn.XLOOKUP(A:A,'Medical Examination'!A:A,'Medical Examination'!H:H)</f>
        <v>No</v>
      </c>
      <c r="L1414" s="32" t="str">
        <f>_xlfn.XLOOKUP(A:A,'Medical Examination'!A:A,'Medical Examination'!I:I)</f>
        <v>Normal Weight</v>
      </c>
      <c r="M1414" s="31" t="str">
        <f>_xlfn.XLOOKUP(A:A,'Medical Examination'!A:A,'Medical Examination'!J:J)</f>
        <v>Diabetic</v>
      </c>
      <c r="N1414" s="34">
        <f>_xlfn.XLOOKUP(Healthcare!A:A,Table4_2[Customer ID],Table4_2[Date of Birth])</f>
        <v>28838</v>
      </c>
      <c r="O1414" s="35">
        <f>_xlfn.XLOOKUP(A:A,Table4_2[Customer ID],Table4_2[Charges])</f>
        <v>7531.7</v>
      </c>
      <c r="P1414" s="33" t="str">
        <f>_xlfn.XLOOKUP(A:A,Table4_2[Customer ID],Table4_2[Hospital tier])</f>
        <v>tier - 2</v>
      </c>
      <c r="Q1414" s="33" t="str">
        <f>_xlfn.XLOOKUP(A:A,'Hospital details'!A:A,'Hospital details'!F:F)</f>
        <v>tier - 1</v>
      </c>
      <c r="R1414" s="33" t="str">
        <f>_xlfn.XLOOKUP(Healthcare!A:A,'Hospital details'!A:A,'Hospital details'!G:G)</f>
        <v>R1013</v>
      </c>
      <c r="S1414" s="36">
        <f>_xlfn.XLOOKUP(A:A,'Hospital details'!A:A,'Hospital details'!H:H)</f>
        <v>44</v>
      </c>
      <c r="T1414" s="8"/>
    </row>
    <row r="1415" spans="1:20" ht="18" x14ac:dyDescent="0.35">
      <c r="A1415" s="37" t="s">
        <v>1419</v>
      </c>
      <c r="B1415" s="31" t="str" cm="1">
        <f t="array" ref="B1415">_xlfn.XLOOKUP(_xlfn.SINGLE(A:A),'Customer Name'!A:A,Table14_3[[#All],[Title]])</f>
        <v>Mr</v>
      </c>
      <c r="C1415" s="32" t="str" cm="1">
        <f t="array" ref="C1415">_xlfn.XLOOKUP(_xlfn.SINGLE(A:A),'Customer Name'!A:A,Table14_3[[#All],[First Name]])</f>
        <v>Matthew</v>
      </c>
      <c r="D1415" s="32" t="str" cm="1">
        <f t="array" ref="D1415">_xlfn.XLOOKUP(_xlfn.SINGLE(A:A),'Customer Name'!A:A,Table14_3[[#All],[Last Name]])</f>
        <v>Manning</v>
      </c>
      <c r="E1415" s="32">
        <f>_xlfn.XLOOKUP(A:A,'Medical Examination'!A:A,'Medical Examination'!B:B)</f>
        <v>19.855</v>
      </c>
      <c r="F1415" s="32">
        <f>_xlfn.XLOOKUP(A:A,'Medical Examination'!A:A,'Medical Examination'!C:C)</f>
        <v>5.71</v>
      </c>
      <c r="G1415" s="33" t="str">
        <f>_xlfn.XLOOKUP(A:A,'Medical Examination'!A:A,'Medical Examination'!D:D)</f>
        <v>yes</v>
      </c>
      <c r="H1415" s="33" t="str">
        <f>_xlfn.XLOOKUP(A:A,'Medical Examination'!A:A,'Medical Examination'!E:E)</f>
        <v>No</v>
      </c>
      <c r="I1415" s="33" t="str">
        <f>_xlfn.XLOOKUP(A:A,'Medical Examination'!A:A,'Medical Examination'!F:F)</f>
        <v>No</v>
      </c>
      <c r="J1415" s="33">
        <f>_xlfn.XLOOKUP(A:A,'Medical Examination'!A:A,'Medical Examination'!G:G)</f>
        <v>0</v>
      </c>
      <c r="K1415" s="33" t="str">
        <f>_xlfn.XLOOKUP(A:A,'Medical Examination'!A:A,'Medical Examination'!H:H)</f>
        <v>No</v>
      </c>
      <c r="L1415" s="32" t="str">
        <f>_xlfn.XLOOKUP(A:A,'Medical Examination'!A:A,'Medical Examination'!I:I)</f>
        <v>Normal Weight</v>
      </c>
      <c r="M1415" s="31" t="str">
        <f>_xlfn.XLOOKUP(A:A,'Medical Examination'!A:A,'Medical Examination'!J:J)</f>
        <v>Prediabetic</v>
      </c>
      <c r="N1415" s="34">
        <f>_xlfn.XLOOKUP(Healthcare!A:A,Table4_2[Customer ID],Table4_2[Date of Birth])</f>
        <v>28043</v>
      </c>
      <c r="O1415" s="35">
        <f>_xlfn.XLOOKUP(A:A,Table4_2[Customer ID],Table4_2[Charges])</f>
        <v>7526.71</v>
      </c>
      <c r="P1415" s="33" t="str">
        <f>_xlfn.XLOOKUP(A:A,Table4_2[Customer ID],Table4_2[Hospital tier])</f>
        <v>tier - 3</v>
      </c>
      <c r="Q1415" s="33" t="str">
        <f>_xlfn.XLOOKUP(A:A,'Hospital details'!A:A,'Hospital details'!F:F)</f>
        <v>tier - 1</v>
      </c>
      <c r="R1415" s="33" t="str">
        <f>_xlfn.XLOOKUP(Healthcare!A:A,'Hospital details'!A:A,'Hospital details'!G:G)</f>
        <v>R1012</v>
      </c>
      <c r="S1415" s="36">
        <f>_xlfn.XLOOKUP(A:A,'Hospital details'!A:A,'Hospital details'!H:H)</f>
        <v>46</v>
      </c>
      <c r="T1415" s="8"/>
    </row>
    <row r="1416" spans="1:20" ht="18" x14ac:dyDescent="0.35">
      <c r="A1416" s="37" t="s">
        <v>1420</v>
      </c>
      <c r="B1416" s="31" t="str" cm="1">
        <f t="array" ref="B1416">_xlfn.XLOOKUP(_xlfn.SINGLE(A:A),'Customer Name'!A:A,Table14_3[[#All],[Title]])</f>
        <v>Mr</v>
      </c>
      <c r="C1416" s="32" t="str" cm="1">
        <f t="array" ref="C1416">_xlfn.XLOOKUP(_xlfn.SINGLE(A:A),'Customer Name'!A:A,Table14_3[[#All],[First Name]])</f>
        <v>Ruben Dario</v>
      </c>
      <c r="D1416" s="32" t="str" cm="1">
        <f t="array" ref="D1416">_xlfn.XLOOKUP(_xlfn.SINGLE(A:A),'Customer Name'!A:A,Table14_3[[#All],[Last Name]])</f>
        <v>Barrera Munoz</v>
      </c>
      <c r="E1416" s="32">
        <f>_xlfn.XLOOKUP(A:A,'Medical Examination'!A:A,'Medical Examination'!B:B)</f>
        <v>25.364999999999998</v>
      </c>
      <c r="F1416" s="32">
        <f>_xlfn.XLOOKUP(A:A,'Medical Examination'!A:A,'Medical Examination'!C:C)</f>
        <v>11.71</v>
      </c>
      <c r="G1416" s="33" t="str">
        <f>_xlfn.XLOOKUP(A:A,'Medical Examination'!A:A,'Medical Examination'!D:D)</f>
        <v>No</v>
      </c>
      <c r="H1416" s="33" t="str">
        <f>_xlfn.XLOOKUP(A:A,'Medical Examination'!A:A,'Medical Examination'!E:E)</f>
        <v>No</v>
      </c>
      <c r="I1416" s="33" t="str">
        <f>_xlfn.XLOOKUP(A:A,'Medical Examination'!A:A,'Medical Examination'!F:F)</f>
        <v>No</v>
      </c>
      <c r="J1416" s="33">
        <f>_xlfn.XLOOKUP(A:A,'Medical Examination'!A:A,'Medical Examination'!G:G)</f>
        <v>0</v>
      </c>
      <c r="K1416" s="33" t="str">
        <f>_xlfn.XLOOKUP(A:A,'Medical Examination'!A:A,'Medical Examination'!H:H)</f>
        <v>No</v>
      </c>
      <c r="L1416" s="32" t="str">
        <f>_xlfn.XLOOKUP(A:A,'Medical Examination'!A:A,'Medical Examination'!I:I)</f>
        <v>Overweight</v>
      </c>
      <c r="M1416" s="31" t="str">
        <f>_xlfn.XLOOKUP(A:A,'Medical Examination'!A:A,'Medical Examination'!J:J)</f>
        <v>Diabetic</v>
      </c>
      <c r="N1416" s="34">
        <f>_xlfn.XLOOKUP(Healthcare!A:A,Table4_2[Customer ID],Table4_2[Date of Birth])</f>
        <v>28781</v>
      </c>
      <c r="O1416" s="35">
        <f>_xlfn.XLOOKUP(A:A,Table4_2[Customer ID],Table4_2[Charges])</f>
        <v>7518.03</v>
      </c>
      <c r="P1416" s="33" t="str">
        <f>_xlfn.XLOOKUP(A:A,Table4_2[Customer ID],Table4_2[Hospital tier])</f>
        <v>tier - 2</v>
      </c>
      <c r="Q1416" s="33" t="str">
        <f>_xlfn.XLOOKUP(A:A,'Hospital details'!A:A,'Hospital details'!F:F)</f>
        <v>tier - 3</v>
      </c>
      <c r="R1416" s="33" t="str">
        <f>_xlfn.XLOOKUP(Healthcare!A:A,'Hospital details'!A:A,'Hospital details'!G:G)</f>
        <v>R1012</v>
      </c>
      <c r="S1416" s="36">
        <f>_xlfn.XLOOKUP(A:A,'Hospital details'!A:A,'Hospital details'!H:H)</f>
        <v>44</v>
      </c>
      <c r="T1416" s="8"/>
    </row>
    <row r="1417" spans="1:20" ht="18" x14ac:dyDescent="0.35">
      <c r="A1417" s="37" t="s">
        <v>1421</v>
      </c>
      <c r="B1417" s="31" t="str" cm="1">
        <f t="array" ref="B1417">_xlfn.XLOOKUP(_xlfn.SINGLE(A:A),'Customer Name'!A:A,Table14_3[[#All],[Title]])</f>
        <v>Ms</v>
      </c>
      <c r="C1417" s="32" t="str" cm="1">
        <f t="array" ref="C1417">_xlfn.XLOOKUP(_xlfn.SINGLE(A:A),'Customer Name'!A:A,Table14_3[[#All],[First Name]])</f>
        <v>Kevin</v>
      </c>
      <c r="D1417" s="32" t="str" cm="1">
        <f t="array" ref="D1417">_xlfn.XLOOKUP(_xlfn.SINGLE(A:A),'Customer Name'!A:A,Table14_3[[#All],[Last Name]])</f>
        <v>Schauwaers</v>
      </c>
      <c r="E1417" s="32">
        <f>_xlfn.XLOOKUP(A:A,'Medical Examination'!A:A,'Medical Examination'!B:B)</f>
        <v>29.6</v>
      </c>
      <c r="F1417" s="32">
        <f>_xlfn.XLOOKUP(A:A,'Medical Examination'!A:A,'Medical Examination'!C:C)</f>
        <v>6.17</v>
      </c>
      <c r="G1417" s="33" t="str">
        <f>_xlfn.XLOOKUP(A:A,'Medical Examination'!A:A,'Medical Examination'!D:D)</f>
        <v>yes</v>
      </c>
      <c r="H1417" s="33" t="str">
        <f>_xlfn.XLOOKUP(A:A,'Medical Examination'!A:A,'Medical Examination'!E:E)</f>
        <v>No</v>
      </c>
      <c r="I1417" s="33" t="str">
        <f>_xlfn.XLOOKUP(A:A,'Medical Examination'!A:A,'Medical Examination'!F:F)</f>
        <v>Yes</v>
      </c>
      <c r="J1417" s="33">
        <f>_xlfn.XLOOKUP(A:A,'Medical Examination'!A:A,'Medical Examination'!G:G)</f>
        <v>1</v>
      </c>
      <c r="K1417" s="33" t="str">
        <f>_xlfn.XLOOKUP(A:A,'Medical Examination'!A:A,'Medical Examination'!H:H)</f>
        <v>No</v>
      </c>
      <c r="L1417" s="32" t="str">
        <f>_xlfn.XLOOKUP(A:A,'Medical Examination'!A:A,'Medical Examination'!I:I)</f>
        <v>Overweight</v>
      </c>
      <c r="M1417" s="31" t="str">
        <f>_xlfn.XLOOKUP(A:A,'Medical Examination'!A:A,'Medical Examination'!J:J)</f>
        <v>Prediabetic</v>
      </c>
      <c r="N1417" s="34">
        <f>_xlfn.XLOOKUP(Healthcare!A:A,Table4_2[Customer ID],Table4_2[Date of Birth])</f>
        <v>30507</v>
      </c>
      <c r="O1417" s="35">
        <f>_xlfn.XLOOKUP(A:A,Table4_2[Customer ID],Table4_2[Charges])</f>
        <v>7512.27</v>
      </c>
      <c r="P1417" s="33" t="str">
        <f>_xlfn.XLOOKUP(A:A,Table4_2[Customer ID],Table4_2[Hospital tier])</f>
        <v>tier - 3</v>
      </c>
      <c r="Q1417" s="33" t="str">
        <f>_xlfn.XLOOKUP(A:A,'Hospital details'!A:A,'Hospital details'!F:F)</f>
        <v>tier - 2</v>
      </c>
      <c r="R1417" s="33" t="str">
        <f>_xlfn.XLOOKUP(Healthcare!A:A,'Hospital details'!A:A,'Hospital details'!G:G)</f>
        <v>R1011</v>
      </c>
      <c r="S1417" s="36">
        <f>_xlfn.XLOOKUP(A:A,'Hospital details'!A:A,'Hospital details'!H:H)</f>
        <v>39</v>
      </c>
      <c r="T1417" s="8"/>
    </row>
    <row r="1418" spans="1:20" ht="18" x14ac:dyDescent="0.35">
      <c r="A1418" s="37" t="s">
        <v>1422</v>
      </c>
      <c r="B1418" s="31" t="str" cm="1">
        <f t="array" ref="B1418">_xlfn.XLOOKUP(_xlfn.SINGLE(A:A),'Customer Name'!A:A,Table14_3[[#All],[Title]])</f>
        <v>Ms</v>
      </c>
      <c r="C1418" s="32" t="str" cm="1">
        <f t="array" ref="C1418">_xlfn.XLOOKUP(_xlfn.SINGLE(A:A),'Customer Name'!A:A,Table14_3[[#All],[First Name]])</f>
        <v>Lindsay M</v>
      </c>
      <c r="D1418" s="32" t="str" cm="1">
        <f t="array" ref="D1418">_xlfn.XLOOKUP(_xlfn.SINGLE(A:A),'Customer Name'!A:A,Table14_3[[#All],[Last Name]])</f>
        <v>Hartman</v>
      </c>
      <c r="E1418" s="32">
        <f>_xlfn.XLOOKUP(A:A,'Medical Examination'!A:A,'Medical Examination'!B:B)</f>
        <v>39.43</v>
      </c>
      <c r="F1418" s="32">
        <f>_xlfn.XLOOKUP(A:A,'Medical Examination'!A:A,'Medical Examination'!C:C)</f>
        <v>6.1</v>
      </c>
      <c r="G1418" s="33" t="str">
        <f>_xlfn.XLOOKUP(A:A,'Medical Examination'!A:A,'Medical Examination'!D:D)</f>
        <v>yes</v>
      </c>
      <c r="H1418" s="33" t="str">
        <f>_xlfn.XLOOKUP(A:A,'Medical Examination'!A:A,'Medical Examination'!E:E)</f>
        <v>No</v>
      </c>
      <c r="I1418" s="33" t="str">
        <f>_xlfn.XLOOKUP(A:A,'Medical Examination'!A:A,'Medical Examination'!F:F)</f>
        <v>Yes</v>
      </c>
      <c r="J1418" s="33">
        <f>_xlfn.XLOOKUP(A:A,'Medical Examination'!A:A,'Medical Examination'!G:G)</f>
        <v>1</v>
      </c>
      <c r="K1418" s="33" t="str">
        <f>_xlfn.XLOOKUP(A:A,'Medical Examination'!A:A,'Medical Examination'!H:H)</f>
        <v>No</v>
      </c>
      <c r="L1418" s="32" t="str">
        <f>_xlfn.XLOOKUP(A:A,'Medical Examination'!A:A,'Medical Examination'!I:I)</f>
        <v>Obesity</v>
      </c>
      <c r="M1418" s="31" t="str">
        <f>_xlfn.XLOOKUP(A:A,'Medical Examination'!A:A,'Medical Examination'!J:J)</f>
        <v>Prediabetic</v>
      </c>
      <c r="N1418" s="34">
        <f>_xlfn.XLOOKUP(Healthcare!A:A,Table4_2[Customer ID],Table4_2[Date of Birth])</f>
        <v>35731</v>
      </c>
      <c r="O1418" s="35">
        <f>_xlfn.XLOOKUP(A:A,Table4_2[Customer ID],Table4_2[Charges])</f>
        <v>7504.3</v>
      </c>
      <c r="P1418" s="33" t="str">
        <f>_xlfn.XLOOKUP(A:A,Table4_2[Customer ID],Table4_2[Hospital tier])</f>
        <v>tier - 2</v>
      </c>
      <c r="Q1418" s="33" t="str">
        <f>_xlfn.XLOOKUP(A:A,'Hospital details'!A:A,'Hospital details'!F:F)</f>
        <v>tier - 1</v>
      </c>
      <c r="R1418" s="33" t="str">
        <f>_xlfn.XLOOKUP(Healthcare!A:A,'Hospital details'!A:A,'Hospital details'!G:G)</f>
        <v>R1012</v>
      </c>
      <c r="S1418" s="36">
        <f>_xlfn.XLOOKUP(A:A,'Hospital details'!A:A,'Hospital details'!H:H)</f>
        <v>25</v>
      </c>
      <c r="T1418" s="8"/>
    </row>
    <row r="1419" spans="1:20" ht="18" x14ac:dyDescent="0.35">
      <c r="A1419" s="37" t="s">
        <v>1423</v>
      </c>
      <c r="B1419" s="31" t="str" cm="1">
        <f t="array" ref="B1419">_xlfn.XLOOKUP(_xlfn.SINGLE(A:A),'Customer Name'!A:A,Table14_3[[#All],[Title]])</f>
        <v>Mr</v>
      </c>
      <c r="C1419" s="32" t="str" cm="1">
        <f t="array" ref="C1419">_xlfn.XLOOKUP(_xlfn.SINGLE(A:A),'Customer Name'!A:A,Table14_3[[#All],[First Name]])</f>
        <v>Amanda</v>
      </c>
      <c r="D1419" s="32" t="str" cm="1">
        <f t="array" ref="D1419">_xlfn.XLOOKUP(_xlfn.SINGLE(A:A),'Customer Name'!A:A,Table14_3[[#All],[Last Name]])</f>
        <v>Fire</v>
      </c>
      <c r="E1419" s="32">
        <f>_xlfn.XLOOKUP(A:A,'Medical Examination'!A:A,'Medical Examination'!B:B)</f>
        <v>27.34</v>
      </c>
      <c r="F1419" s="32">
        <f>_xlfn.XLOOKUP(A:A,'Medical Examination'!A:A,'Medical Examination'!C:C)</f>
        <v>5.19</v>
      </c>
      <c r="G1419" s="33" t="str">
        <f>_xlfn.XLOOKUP(A:A,'Medical Examination'!A:A,'Medical Examination'!D:D)</f>
        <v>yes</v>
      </c>
      <c r="H1419" s="33" t="str">
        <f>_xlfn.XLOOKUP(A:A,'Medical Examination'!A:A,'Medical Examination'!E:E)</f>
        <v>No</v>
      </c>
      <c r="I1419" s="33" t="str">
        <f>_xlfn.XLOOKUP(A:A,'Medical Examination'!A:A,'Medical Examination'!F:F)</f>
        <v>No</v>
      </c>
      <c r="J1419" s="33">
        <f>_xlfn.XLOOKUP(A:A,'Medical Examination'!A:A,'Medical Examination'!G:G)</f>
        <v>1</v>
      </c>
      <c r="K1419" s="33" t="str">
        <f>_xlfn.XLOOKUP(A:A,'Medical Examination'!A:A,'Medical Examination'!H:H)</f>
        <v>No</v>
      </c>
      <c r="L1419" s="32" t="str">
        <f>_xlfn.XLOOKUP(A:A,'Medical Examination'!A:A,'Medical Examination'!I:I)</f>
        <v>Overweight</v>
      </c>
      <c r="M1419" s="31" t="str">
        <f>_xlfn.XLOOKUP(A:A,'Medical Examination'!A:A,'Medical Examination'!J:J)</f>
        <v>Normal</v>
      </c>
      <c r="N1419" s="34">
        <f>_xlfn.XLOOKUP(Healthcare!A:A,Table4_2[Customer ID],Table4_2[Date of Birth])</f>
        <v>32492</v>
      </c>
      <c r="O1419" s="35">
        <f>_xlfn.XLOOKUP(A:A,Table4_2[Customer ID],Table4_2[Charges])</f>
        <v>7494.63</v>
      </c>
      <c r="P1419" s="33" t="str">
        <f>_xlfn.XLOOKUP(A:A,Table4_2[Customer ID],Table4_2[Hospital tier])</f>
        <v>tier - 2</v>
      </c>
      <c r="Q1419" s="33" t="str">
        <f>_xlfn.XLOOKUP(A:A,'Hospital details'!A:A,'Hospital details'!F:F)</f>
        <v>tier - 3</v>
      </c>
      <c r="R1419" s="33" t="str">
        <f>_xlfn.XLOOKUP(Healthcare!A:A,'Hospital details'!A:A,'Hospital details'!G:G)</f>
        <v>R1025</v>
      </c>
      <c r="S1419" s="36">
        <f>_xlfn.XLOOKUP(A:A,'Hospital details'!A:A,'Hospital details'!H:H)</f>
        <v>34</v>
      </c>
      <c r="T1419" s="8"/>
    </row>
    <row r="1420" spans="1:20" ht="18" x14ac:dyDescent="0.35">
      <c r="A1420" s="37" t="s">
        <v>1424</v>
      </c>
      <c r="B1420" s="31" t="str" cm="1">
        <f t="array" ref="B1420">_xlfn.XLOOKUP(_xlfn.SINGLE(A:A),'Customer Name'!A:A,Table14_3[[#All],[Title]])</f>
        <v>Mr</v>
      </c>
      <c r="C1420" s="32" t="str" cm="1">
        <f t="array" ref="C1420">_xlfn.XLOOKUP(_xlfn.SINGLE(A:A),'Customer Name'!A:A,Table14_3[[#All],[First Name]])</f>
        <v>James</v>
      </c>
      <c r="D1420" s="32" t="str" cm="1">
        <f t="array" ref="D1420">_xlfn.XLOOKUP(_xlfn.SINGLE(A:A),'Customer Name'!A:A,Table14_3[[#All],[Last Name]])</f>
        <v>Waliaula</v>
      </c>
      <c r="E1420" s="32">
        <f>_xlfn.XLOOKUP(A:A,'Medical Examination'!A:A,'Medical Examination'!B:B)</f>
        <v>39.01</v>
      </c>
      <c r="F1420" s="32">
        <f>_xlfn.XLOOKUP(A:A,'Medical Examination'!A:A,'Medical Examination'!C:C)</f>
        <v>5.37</v>
      </c>
      <c r="G1420" s="33" t="str">
        <f>_xlfn.XLOOKUP(A:A,'Medical Examination'!A:A,'Medical Examination'!D:D)</f>
        <v>yes</v>
      </c>
      <c r="H1420" s="33" t="str">
        <f>_xlfn.XLOOKUP(A:A,'Medical Examination'!A:A,'Medical Examination'!E:E)</f>
        <v>No</v>
      </c>
      <c r="I1420" s="33" t="str">
        <f>_xlfn.XLOOKUP(A:A,'Medical Examination'!A:A,'Medical Examination'!F:F)</f>
        <v>No</v>
      </c>
      <c r="J1420" s="33">
        <f>_xlfn.XLOOKUP(A:A,'Medical Examination'!A:A,'Medical Examination'!G:G)</f>
        <v>0</v>
      </c>
      <c r="K1420" s="33" t="str">
        <f>_xlfn.XLOOKUP(A:A,'Medical Examination'!A:A,'Medical Examination'!H:H)</f>
        <v>No</v>
      </c>
      <c r="L1420" s="32" t="str">
        <f>_xlfn.XLOOKUP(A:A,'Medical Examination'!A:A,'Medical Examination'!I:I)</f>
        <v>Obesity</v>
      </c>
      <c r="M1420" s="31" t="str">
        <f>_xlfn.XLOOKUP(A:A,'Medical Examination'!A:A,'Medical Examination'!J:J)</f>
        <v>Normal</v>
      </c>
      <c r="N1420" s="34">
        <f>_xlfn.XLOOKUP(Healthcare!A:A,Table4_2[Customer ID],Table4_2[Date of Birth])</f>
        <v>35230</v>
      </c>
      <c r="O1420" s="35">
        <f>_xlfn.XLOOKUP(A:A,Table4_2[Customer ID],Table4_2[Charges])</f>
        <v>7487.38</v>
      </c>
      <c r="P1420" s="33" t="str">
        <f>_xlfn.XLOOKUP(A:A,Table4_2[Customer ID],Table4_2[Hospital tier])</f>
        <v>tier - 2</v>
      </c>
      <c r="Q1420" s="33" t="str">
        <f>_xlfn.XLOOKUP(A:A,'Hospital details'!A:A,'Hospital details'!F:F)</f>
        <v>tier - 3</v>
      </c>
      <c r="R1420" s="33" t="str">
        <f>_xlfn.XLOOKUP(Healthcare!A:A,'Hospital details'!A:A,'Hospital details'!G:G)</f>
        <v>R1012</v>
      </c>
      <c r="S1420" s="36">
        <f>_xlfn.XLOOKUP(A:A,'Hospital details'!A:A,'Hospital details'!H:H)</f>
        <v>26</v>
      </c>
      <c r="T1420" s="8"/>
    </row>
    <row r="1421" spans="1:20" ht="18" x14ac:dyDescent="0.35">
      <c r="A1421" s="37" t="s">
        <v>1425</v>
      </c>
      <c r="B1421" s="31" t="str" cm="1">
        <f t="array" ref="B1421">_xlfn.XLOOKUP(_xlfn.SINGLE(A:A),'Customer Name'!A:A,Table14_3[[#All],[Title]])</f>
        <v>Ms</v>
      </c>
      <c r="C1421" s="32" t="str" cm="1">
        <f t="array" ref="C1421">_xlfn.XLOOKUP(_xlfn.SINGLE(A:A),'Customer Name'!A:A,Table14_3[[#All],[First Name]])</f>
        <v>Samuel H</v>
      </c>
      <c r="D1421" s="32" t="str" cm="1">
        <f t="array" ref="D1421">_xlfn.XLOOKUP(_xlfn.SINGLE(A:A),'Customer Name'!A:A,Table14_3[[#All],[Last Name]])</f>
        <v>Blackshear</v>
      </c>
      <c r="E1421" s="32">
        <f>_xlfn.XLOOKUP(A:A,'Medical Examination'!A:A,'Medical Examination'!B:B)</f>
        <v>18.989999999999998</v>
      </c>
      <c r="F1421" s="32">
        <f>_xlfn.XLOOKUP(A:A,'Medical Examination'!A:A,'Medical Examination'!C:C)</f>
        <v>10.82</v>
      </c>
      <c r="G1421" s="33" t="str">
        <f>_xlfn.XLOOKUP(A:A,'Medical Examination'!A:A,'Medical Examination'!D:D)</f>
        <v>yes</v>
      </c>
      <c r="H1421" s="33" t="str">
        <f>_xlfn.XLOOKUP(A:A,'Medical Examination'!A:A,'Medical Examination'!E:E)</f>
        <v>No</v>
      </c>
      <c r="I1421" s="33" t="str">
        <f>_xlfn.XLOOKUP(A:A,'Medical Examination'!A:A,'Medical Examination'!F:F)</f>
        <v>No</v>
      </c>
      <c r="J1421" s="33">
        <f>_xlfn.XLOOKUP(A:A,'Medical Examination'!A:A,'Medical Examination'!G:G)</f>
        <v>0</v>
      </c>
      <c r="K1421" s="33" t="str">
        <f>_xlfn.XLOOKUP(A:A,'Medical Examination'!A:A,'Medical Examination'!H:H)</f>
        <v>No</v>
      </c>
      <c r="L1421" s="32" t="str">
        <f>_xlfn.XLOOKUP(A:A,'Medical Examination'!A:A,'Medical Examination'!I:I)</f>
        <v>Normal Weight</v>
      </c>
      <c r="M1421" s="31" t="str">
        <f>_xlfn.XLOOKUP(A:A,'Medical Examination'!A:A,'Medical Examination'!J:J)</f>
        <v>Diabetic</v>
      </c>
      <c r="N1421" s="34">
        <f>_xlfn.XLOOKUP(Healthcare!A:A,Table4_2[Customer ID],Table4_2[Date of Birth])</f>
        <v>24688</v>
      </c>
      <c r="O1421" s="35">
        <f>_xlfn.XLOOKUP(A:A,Table4_2[Customer ID],Table4_2[Charges])</f>
        <v>7463.51</v>
      </c>
      <c r="P1421" s="33" t="str">
        <f>_xlfn.XLOOKUP(A:A,Table4_2[Customer ID],Table4_2[Hospital tier])</f>
        <v>tier - 3</v>
      </c>
      <c r="Q1421" s="33" t="str">
        <f>_xlfn.XLOOKUP(A:A,'Hospital details'!A:A,'Hospital details'!F:F)</f>
        <v>tier - 3</v>
      </c>
      <c r="R1421" s="33" t="str">
        <f>_xlfn.XLOOKUP(Healthcare!A:A,'Hospital details'!A:A,'Hospital details'!G:G)</f>
        <v>R1013</v>
      </c>
      <c r="S1421" s="36">
        <f>_xlfn.XLOOKUP(A:A,'Hospital details'!A:A,'Hospital details'!H:H)</f>
        <v>55</v>
      </c>
      <c r="T1421" s="8"/>
    </row>
    <row r="1422" spans="1:20" ht="18" x14ac:dyDescent="0.35">
      <c r="A1422" s="37" t="s">
        <v>1426</v>
      </c>
      <c r="B1422" s="31" t="str" cm="1">
        <f t="array" ref="B1422">_xlfn.XLOOKUP(_xlfn.SINGLE(A:A),'Customer Name'!A:A,Table14_3[[#All],[Title]])</f>
        <v>Mr</v>
      </c>
      <c r="C1422" s="32" t="str" cm="1">
        <f t="array" ref="C1422">_xlfn.XLOOKUP(_xlfn.SINGLE(A:A),'Customer Name'!A:A,Table14_3[[#All],[First Name]])</f>
        <v>Jenni</v>
      </c>
      <c r="D1422" s="32" t="str" cm="1">
        <f t="array" ref="D1422">_xlfn.XLOOKUP(_xlfn.SINGLE(A:A),'Customer Name'!A:A,Table14_3[[#All],[Last Name]])</f>
        <v>Nettik</v>
      </c>
      <c r="E1422" s="32">
        <f>_xlfn.XLOOKUP(A:A,'Medical Examination'!A:A,'Medical Examination'!B:B)</f>
        <v>42.3</v>
      </c>
      <c r="F1422" s="32">
        <f>_xlfn.XLOOKUP(A:A,'Medical Examination'!A:A,'Medical Examination'!C:C)</f>
        <v>6.06</v>
      </c>
      <c r="G1422" s="33" t="str">
        <f>_xlfn.XLOOKUP(A:A,'Medical Examination'!A:A,'Medical Examination'!D:D)</f>
        <v>yes</v>
      </c>
      <c r="H1422" s="33" t="str">
        <f>_xlfn.XLOOKUP(A:A,'Medical Examination'!A:A,'Medical Examination'!E:E)</f>
        <v>No</v>
      </c>
      <c r="I1422" s="33" t="str">
        <f>_xlfn.XLOOKUP(A:A,'Medical Examination'!A:A,'Medical Examination'!F:F)</f>
        <v>No</v>
      </c>
      <c r="J1422" s="33">
        <f>_xlfn.XLOOKUP(A:A,'Medical Examination'!A:A,'Medical Examination'!G:G)</f>
        <v>0</v>
      </c>
      <c r="K1422" s="33" t="str">
        <f>_xlfn.XLOOKUP(A:A,'Medical Examination'!A:A,'Medical Examination'!H:H)</f>
        <v>No</v>
      </c>
      <c r="L1422" s="32" t="str">
        <f>_xlfn.XLOOKUP(A:A,'Medical Examination'!A:A,'Medical Examination'!I:I)</f>
        <v>Obesity</v>
      </c>
      <c r="M1422" s="31" t="str">
        <f>_xlfn.XLOOKUP(A:A,'Medical Examination'!A:A,'Medical Examination'!J:J)</f>
        <v>Prediabetic</v>
      </c>
      <c r="N1422" s="34">
        <f>_xlfn.XLOOKUP(Healthcare!A:A,Table4_2[Customer ID],Table4_2[Date of Birth])</f>
        <v>37043</v>
      </c>
      <c r="O1422" s="35">
        <f>_xlfn.XLOOKUP(A:A,Table4_2[Customer ID],Table4_2[Charges])</f>
        <v>7450.36</v>
      </c>
      <c r="P1422" s="33" t="str">
        <f>_xlfn.XLOOKUP(A:A,Table4_2[Customer ID],Table4_2[Hospital tier])</f>
        <v>tier - 2</v>
      </c>
      <c r="Q1422" s="33" t="str">
        <f>_xlfn.XLOOKUP(A:A,'Hospital details'!A:A,'Hospital details'!F:F)</f>
        <v>tier - 2</v>
      </c>
      <c r="R1422" s="33" t="str">
        <f>_xlfn.XLOOKUP(Healthcare!A:A,'Hospital details'!A:A,'Hospital details'!G:G)</f>
        <v>R1012</v>
      </c>
      <c r="S1422" s="36">
        <f>_xlfn.XLOOKUP(A:A,'Hospital details'!A:A,'Hospital details'!H:H)</f>
        <v>22</v>
      </c>
      <c r="T1422" s="8"/>
    </row>
    <row r="1423" spans="1:20" ht="18" x14ac:dyDescent="0.35">
      <c r="A1423" s="37" t="s">
        <v>1427</v>
      </c>
      <c r="B1423" s="31" t="str" cm="1">
        <f t="array" ref="B1423">_xlfn.XLOOKUP(_xlfn.SINGLE(A:A),'Customer Name'!A:A,Table14_3[[#All],[Title]])</f>
        <v>Mr</v>
      </c>
      <c r="C1423" s="32" t="str" cm="1">
        <f t="array" ref="C1423">_xlfn.XLOOKUP(_xlfn.SINGLE(A:A),'Customer Name'!A:A,Table14_3[[#All],[First Name]])</f>
        <v>Estuardo F</v>
      </c>
      <c r="D1423" s="32" t="str" cm="1">
        <f t="array" ref="D1423">_xlfn.XLOOKUP(_xlfn.SINGLE(A:A),'Customer Name'!A:A,Table14_3[[#All],[Last Name]])</f>
        <v>Novales</v>
      </c>
      <c r="E1423" s="32">
        <f>_xlfn.XLOOKUP(A:A,'Medical Examination'!A:A,'Medical Examination'!B:B)</f>
        <v>39.805</v>
      </c>
      <c r="F1423" s="32">
        <f>_xlfn.XLOOKUP(A:A,'Medical Examination'!A:A,'Medical Examination'!C:C)</f>
        <v>5.91</v>
      </c>
      <c r="G1423" s="33" t="str">
        <f>_xlfn.XLOOKUP(A:A,'Medical Examination'!A:A,'Medical Examination'!D:D)</f>
        <v>No</v>
      </c>
      <c r="H1423" s="33" t="str">
        <f>_xlfn.XLOOKUP(A:A,'Medical Examination'!A:A,'Medical Examination'!E:E)</f>
        <v>No</v>
      </c>
      <c r="I1423" s="33" t="str">
        <f>_xlfn.XLOOKUP(A:A,'Medical Examination'!A:A,'Medical Examination'!F:F)</f>
        <v>No</v>
      </c>
      <c r="J1423" s="33">
        <f>_xlfn.XLOOKUP(A:A,'Medical Examination'!A:A,'Medical Examination'!G:G)</f>
        <v>0</v>
      </c>
      <c r="K1423" s="33" t="str">
        <f>_xlfn.XLOOKUP(A:A,'Medical Examination'!A:A,'Medical Examination'!H:H)</f>
        <v>No</v>
      </c>
      <c r="L1423" s="32" t="str">
        <f>_xlfn.XLOOKUP(A:A,'Medical Examination'!A:A,'Medical Examination'!I:I)</f>
        <v>Obesity</v>
      </c>
      <c r="M1423" s="31" t="str">
        <f>_xlfn.XLOOKUP(A:A,'Medical Examination'!A:A,'Medical Examination'!J:J)</f>
        <v>Prediabetic</v>
      </c>
      <c r="N1423" s="34">
        <f>_xlfn.XLOOKUP(Healthcare!A:A,Table4_2[Customer ID],Table4_2[Date of Birth])</f>
        <v>28398</v>
      </c>
      <c r="O1423" s="35">
        <f>_xlfn.XLOOKUP(A:A,Table4_2[Customer ID],Table4_2[Charges])</f>
        <v>7448.4</v>
      </c>
      <c r="P1423" s="33" t="str">
        <f>_xlfn.XLOOKUP(A:A,Table4_2[Customer ID],Table4_2[Hospital tier])</f>
        <v>tier - 3</v>
      </c>
      <c r="Q1423" s="33" t="str">
        <f>_xlfn.XLOOKUP(A:A,'Hospital details'!A:A,'Hospital details'!F:F)</f>
        <v>tier - 3</v>
      </c>
      <c r="R1423" s="33" t="str">
        <f>_xlfn.XLOOKUP(Healthcare!A:A,'Hospital details'!A:A,'Hospital details'!G:G)</f>
        <v>R1017</v>
      </c>
      <c r="S1423" s="36">
        <f>_xlfn.XLOOKUP(A:A,'Hospital details'!A:A,'Hospital details'!H:H)</f>
        <v>45</v>
      </c>
      <c r="T1423" s="8"/>
    </row>
    <row r="1424" spans="1:20" ht="18" x14ac:dyDescent="0.35">
      <c r="A1424" s="37" t="s">
        <v>1428</v>
      </c>
      <c r="B1424" s="31" t="str" cm="1">
        <f t="array" ref="B1424">_xlfn.XLOOKUP(_xlfn.SINGLE(A:A),'Customer Name'!A:A,Table14_3[[#All],[Title]])</f>
        <v>Ms</v>
      </c>
      <c r="C1424" s="32" t="str" cm="1">
        <f t="array" ref="C1424">_xlfn.XLOOKUP(_xlfn.SINGLE(A:A),'Customer Name'!A:A,Table14_3[[#All],[First Name]])</f>
        <v>Brett</v>
      </c>
      <c r="D1424" s="32" t="str" cm="1">
        <f t="array" ref="D1424">_xlfn.XLOOKUP(_xlfn.SINGLE(A:A),'Customer Name'!A:A,Table14_3[[#All],[Last Name]])</f>
        <v>Rosauer</v>
      </c>
      <c r="E1424" s="32">
        <f>_xlfn.XLOOKUP(A:A,'Medical Examination'!A:A,'Medical Examination'!B:B)</f>
        <v>33.700000000000003</v>
      </c>
      <c r="F1424" s="32">
        <f>_xlfn.XLOOKUP(A:A,'Medical Examination'!A:A,'Medical Examination'!C:C)</f>
        <v>5.87</v>
      </c>
      <c r="G1424" s="33" t="str">
        <f>_xlfn.XLOOKUP(A:A,'Medical Examination'!A:A,'Medical Examination'!D:D)</f>
        <v>No</v>
      </c>
      <c r="H1424" s="33" t="str">
        <f>_xlfn.XLOOKUP(A:A,'Medical Examination'!A:A,'Medical Examination'!E:E)</f>
        <v>No</v>
      </c>
      <c r="I1424" s="33" t="str">
        <f>_xlfn.XLOOKUP(A:A,'Medical Examination'!A:A,'Medical Examination'!F:F)</f>
        <v>No</v>
      </c>
      <c r="J1424" s="33">
        <f>_xlfn.XLOOKUP(A:A,'Medical Examination'!A:A,'Medical Examination'!G:G)</f>
        <v>0</v>
      </c>
      <c r="K1424" s="33" t="str">
        <f>_xlfn.XLOOKUP(A:A,'Medical Examination'!A:A,'Medical Examination'!H:H)</f>
        <v>No</v>
      </c>
      <c r="L1424" s="32" t="str">
        <f>_xlfn.XLOOKUP(A:A,'Medical Examination'!A:A,'Medical Examination'!I:I)</f>
        <v>Obesity</v>
      </c>
      <c r="M1424" s="31" t="str">
        <f>_xlfn.XLOOKUP(A:A,'Medical Examination'!A:A,'Medical Examination'!J:J)</f>
        <v>Prediabetic</v>
      </c>
      <c r="N1424" s="34">
        <f>_xlfn.XLOOKUP(Healthcare!A:A,Table4_2[Customer ID],Table4_2[Date of Birth])</f>
        <v>28393</v>
      </c>
      <c r="O1424" s="35">
        <f>_xlfn.XLOOKUP(A:A,Table4_2[Customer ID],Table4_2[Charges])</f>
        <v>7445.92</v>
      </c>
      <c r="P1424" s="33" t="str">
        <f>_xlfn.XLOOKUP(A:A,Table4_2[Customer ID],Table4_2[Hospital tier])</f>
        <v>tier - 3</v>
      </c>
      <c r="Q1424" s="33" t="str">
        <f>_xlfn.XLOOKUP(A:A,'Hospital details'!A:A,'Hospital details'!F:F)</f>
        <v>tier - 1</v>
      </c>
      <c r="R1424" s="33" t="str">
        <f>_xlfn.XLOOKUP(Healthcare!A:A,'Hospital details'!A:A,'Hospital details'!G:G)</f>
        <v>R1011</v>
      </c>
      <c r="S1424" s="36">
        <f>_xlfn.XLOOKUP(A:A,'Hospital details'!A:A,'Hospital details'!H:H)</f>
        <v>45</v>
      </c>
      <c r="T1424" s="8"/>
    </row>
    <row r="1425" spans="1:20" ht="18" x14ac:dyDescent="0.35">
      <c r="A1425" s="37" t="s">
        <v>1429</v>
      </c>
      <c r="B1425" s="31" t="str" cm="1">
        <f t="array" ref="B1425">_xlfn.XLOOKUP(_xlfn.SINGLE(A:A),'Customer Name'!A:A,Table14_3[[#All],[Title]])</f>
        <v>Mr</v>
      </c>
      <c r="C1425" s="32" t="str" cm="1">
        <f t="array" ref="C1425">_xlfn.XLOOKUP(_xlfn.SINGLE(A:A),'Customer Name'!A:A,Table14_3[[#All],[First Name]])</f>
        <v>Sharon E</v>
      </c>
      <c r="D1425" s="32" t="str" cm="1">
        <f t="array" ref="D1425">_xlfn.XLOOKUP(_xlfn.SINGLE(A:A),'Customer Name'!A:A,Table14_3[[#All],[Last Name]])</f>
        <v>Ryder</v>
      </c>
      <c r="E1425" s="32">
        <f>_xlfn.XLOOKUP(A:A,'Medical Examination'!A:A,'Medical Examination'!B:B)</f>
        <v>36.195</v>
      </c>
      <c r="F1425" s="32">
        <f>_xlfn.XLOOKUP(A:A,'Medical Examination'!A:A,'Medical Examination'!C:C)</f>
        <v>6.22</v>
      </c>
      <c r="G1425" s="33" t="str">
        <f>_xlfn.XLOOKUP(A:A,'Medical Examination'!A:A,'Medical Examination'!D:D)</f>
        <v>No</v>
      </c>
      <c r="H1425" s="33" t="str">
        <f>_xlfn.XLOOKUP(A:A,'Medical Examination'!A:A,'Medical Examination'!E:E)</f>
        <v>No</v>
      </c>
      <c r="I1425" s="33" t="str">
        <f>_xlfn.XLOOKUP(A:A,'Medical Examination'!A:A,'Medical Examination'!F:F)</f>
        <v>No</v>
      </c>
      <c r="J1425" s="33">
        <f>_xlfn.XLOOKUP(A:A,'Medical Examination'!A:A,'Medical Examination'!G:G)</f>
        <v>0</v>
      </c>
      <c r="K1425" s="33" t="str">
        <f>_xlfn.XLOOKUP(A:A,'Medical Examination'!A:A,'Medical Examination'!H:H)</f>
        <v>No</v>
      </c>
      <c r="L1425" s="32" t="str">
        <f>_xlfn.XLOOKUP(A:A,'Medical Examination'!A:A,'Medical Examination'!I:I)</f>
        <v>Obesity</v>
      </c>
      <c r="M1425" s="31" t="str">
        <f>_xlfn.XLOOKUP(A:A,'Medical Examination'!A:A,'Medical Examination'!J:J)</f>
        <v>Prediabetic</v>
      </c>
      <c r="N1425" s="34">
        <f>_xlfn.XLOOKUP(Healthcare!A:A,Table4_2[Customer ID],Table4_2[Date of Birth])</f>
        <v>29409</v>
      </c>
      <c r="O1425" s="35">
        <f>_xlfn.XLOOKUP(A:A,Table4_2[Customer ID],Table4_2[Charges])</f>
        <v>7443.64</v>
      </c>
      <c r="P1425" s="33" t="str">
        <f>_xlfn.XLOOKUP(A:A,Table4_2[Customer ID],Table4_2[Hospital tier])</f>
        <v>tier - 2</v>
      </c>
      <c r="Q1425" s="33" t="str">
        <f>_xlfn.XLOOKUP(A:A,'Hospital details'!A:A,'Hospital details'!F:F)</f>
        <v>tier - 3</v>
      </c>
      <c r="R1425" s="33" t="str">
        <f>_xlfn.XLOOKUP(Healthcare!A:A,'Hospital details'!A:A,'Hospital details'!G:G)</f>
        <v>R1012</v>
      </c>
      <c r="S1425" s="36">
        <f>_xlfn.XLOOKUP(A:A,'Hospital details'!A:A,'Hospital details'!H:H)</f>
        <v>42</v>
      </c>
      <c r="T1425" s="8"/>
    </row>
    <row r="1426" spans="1:20" ht="18" x14ac:dyDescent="0.35">
      <c r="A1426" s="37" t="s">
        <v>1430</v>
      </c>
      <c r="B1426" s="31" t="str" cm="1">
        <f t="array" ref="B1426">_xlfn.XLOOKUP(_xlfn.SINGLE(A:A),'Customer Name'!A:A,Table14_3[[#All],[Title]])</f>
        <v>Mr</v>
      </c>
      <c r="C1426" s="32" t="str" cm="1">
        <f t="array" ref="C1426">_xlfn.XLOOKUP(_xlfn.SINGLE(A:A),'Customer Name'!A:A,Table14_3[[#All],[First Name]])</f>
        <v>Jacob W√¶ver</v>
      </c>
      <c r="D1426" s="32" t="str" cm="1">
        <f t="array" ref="D1426">_xlfn.XLOOKUP(_xlfn.SINGLE(A:A),'Customer Name'!A:A,Table14_3[[#All],[Last Name]])</f>
        <v>Larsen</v>
      </c>
      <c r="E1426" s="32">
        <f>_xlfn.XLOOKUP(A:A,'Medical Examination'!A:A,'Medical Examination'!B:B)</f>
        <v>32.6</v>
      </c>
      <c r="F1426" s="32">
        <f>_xlfn.XLOOKUP(A:A,'Medical Examination'!A:A,'Medical Examination'!C:C)</f>
        <v>5.73</v>
      </c>
      <c r="G1426" s="33" t="str">
        <f>_xlfn.XLOOKUP(A:A,'Medical Examination'!A:A,'Medical Examination'!D:D)</f>
        <v>No</v>
      </c>
      <c r="H1426" s="33" t="str">
        <f>_xlfn.XLOOKUP(A:A,'Medical Examination'!A:A,'Medical Examination'!E:E)</f>
        <v>No</v>
      </c>
      <c r="I1426" s="33" t="str">
        <f>_xlfn.XLOOKUP(A:A,'Medical Examination'!A:A,'Medical Examination'!F:F)</f>
        <v>Yes</v>
      </c>
      <c r="J1426" s="33">
        <f>_xlfn.XLOOKUP(A:A,'Medical Examination'!A:A,'Medical Examination'!G:G)</f>
        <v>1</v>
      </c>
      <c r="K1426" s="33" t="str">
        <f>_xlfn.XLOOKUP(A:A,'Medical Examination'!A:A,'Medical Examination'!H:H)</f>
        <v>No</v>
      </c>
      <c r="L1426" s="32" t="str">
        <f>_xlfn.XLOOKUP(A:A,'Medical Examination'!A:A,'Medical Examination'!I:I)</f>
        <v>Obesity</v>
      </c>
      <c r="M1426" s="31" t="str">
        <f>_xlfn.XLOOKUP(A:A,'Medical Examination'!A:A,'Medical Examination'!J:J)</f>
        <v>Prediabetic</v>
      </c>
      <c r="N1426" s="34">
        <f>_xlfn.XLOOKUP(Healthcare!A:A,Table4_2[Customer ID],Table4_2[Date of Birth])</f>
        <v>29099</v>
      </c>
      <c r="O1426" s="35">
        <f>_xlfn.XLOOKUP(A:A,Table4_2[Customer ID],Table4_2[Charges])</f>
        <v>7441.5</v>
      </c>
      <c r="P1426" s="33" t="str">
        <f>_xlfn.XLOOKUP(A:A,Table4_2[Customer ID],Table4_2[Hospital tier])</f>
        <v>tier - 3</v>
      </c>
      <c r="Q1426" s="33" t="str">
        <f>_xlfn.XLOOKUP(A:A,'Hospital details'!A:A,'Hospital details'!F:F)</f>
        <v>tier - 2</v>
      </c>
      <c r="R1426" s="33" t="str">
        <f>_xlfn.XLOOKUP(Healthcare!A:A,'Hospital details'!A:A,'Hospital details'!G:G)</f>
        <v>R1011</v>
      </c>
      <c r="S1426" s="36">
        <f>_xlfn.XLOOKUP(A:A,'Hospital details'!A:A,'Hospital details'!H:H)</f>
        <v>43</v>
      </c>
      <c r="T1426" s="8"/>
    </row>
    <row r="1427" spans="1:20" ht="18" x14ac:dyDescent="0.35">
      <c r="A1427" s="37" t="s">
        <v>1431</v>
      </c>
      <c r="B1427" s="31" t="str" cm="1">
        <f t="array" ref="B1427">_xlfn.XLOOKUP(_xlfn.SINGLE(A:A),'Customer Name'!A:A,Table14_3[[#All],[Title]])</f>
        <v>Ms</v>
      </c>
      <c r="C1427" s="32" t="str" cm="1">
        <f t="array" ref="C1427">_xlfn.XLOOKUP(_xlfn.SINGLE(A:A),'Customer Name'!A:A,Table14_3[[#All],[First Name]])</f>
        <v>Scott</v>
      </c>
      <c r="D1427" s="32" t="str" cm="1">
        <f t="array" ref="D1427">_xlfn.XLOOKUP(_xlfn.SINGLE(A:A),'Customer Name'!A:A,Table14_3[[#All],[Last Name]])</f>
        <v>Keate</v>
      </c>
      <c r="E1427" s="32">
        <f>_xlfn.XLOOKUP(A:A,'Medical Examination'!A:A,'Medical Examination'!B:B)</f>
        <v>30.2</v>
      </c>
      <c r="F1427" s="32">
        <f>_xlfn.XLOOKUP(A:A,'Medical Examination'!A:A,'Medical Examination'!C:C)</f>
        <v>5.7</v>
      </c>
      <c r="G1427" s="33" t="str">
        <f>_xlfn.XLOOKUP(A:A,'Medical Examination'!A:A,'Medical Examination'!D:D)</f>
        <v>No</v>
      </c>
      <c r="H1427" s="33" t="str">
        <f>_xlfn.XLOOKUP(A:A,'Medical Examination'!A:A,'Medical Examination'!E:E)</f>
        <v>No</v>
      </c>
      <c r="I1427" s="33" t="str">
        <f>_xlfn.XLOOKUP(A:A,'Medical Examination'!A:A,'Medical Examination'!F:F)</f>
        <v>No</v>
      </c>
      <c r="J1427" s="33">
        <f>_xlfn.XLOOKUP(A:A,'Medical Examination'!A:A,'Medical Examination'!G:G)</f>
        <v>0</v>
      </c>
      <c r="K1427" s="33" t="str">
        <f>_xlfn.XLOOKUP(A:A,'Medical Examination'!A:A,'Medical Examination'!H:H)</f>
        <v>No</v>
      </c>
      <c r="L1427" s="32" t="str">
        <f>_xlfn.XLOOKUP(A:A,'Medical Examination'!A:A,'Medical Examination'!I:I)</f>
        <v>Obesity</v>
      </c>
      <c r="M1427" s="31" t="str">
        <f>_xlfn.XLOOKUP(A:A,'Medical Examination'!A:A,'Medical Examination'!J:J)</f>
        <v>Prediabetic</v>
      </c>
      <c r="N1427" s="34">
        <f>_xlfn.XLOOKUP(Healthcare!A:A,Table4_2[Customer ID],Table4_2[Date of Birth])</f>
        <v>28362</v>
      </c>
      <c r="O1427" s="35">
        <f>_xlfn.XLOOKUP(A:A,Table4_2[Customer ID],Table4_2[Charges])</f>
        <v>7441.05</v>
      </c>
      <c r="P1427" s="33" t="str">
        <f>_xlfn.XLOOKUP(A:A,Table4_2[Customer ID],Table4_2[Hospital tier])</f>
        <v>tier - 3</v>
      </c>
      <c r="Q1427" s="33" t="str">
        <f>_xlfn.XLOOKUP(A:A,'Hospital details'!A:A,'Hospital details'!F:F)</f>
        <v>tier - 2</v>
      </c>
      <c r="R1427" s="33" t="str">
        <f>_xlfn.XLOOKUP(Healthcare!A:A,'Hospital details'!A:A,'Hospital details'!G:G)</f>
        <v>R1011</v>
      </c>
      <c r="S1427" s="36">
        <f>_xlfn.XLOOKUP(A:A,'Hospital details'!A:A,'Hospital details'!H:H)</f>
        <v>45</v>
      </c>
      <c r="T1427" s="8"/>
    </row>
    <row r="1428" spans="1:20" ht="18" x14ac:dyDescent="0.35">
      <c r="A1428" s="37" t="s">
        <v>1432</v>
      </c>
      <c r="B1428" s="31" t="str" cm="1">
        <f t="array" ref="B1428">_xlfn.XLOOKUP(_xlfn.SINGLE(A:A),'Customer Name'!A:A,Table14_3[[#All],[Title]])</f>
        <v>Ms</v>
      </c>
      <c r="C1428" s="32" t="str" cm="1">
        <f t="array" ref="C1428">_xlfn.XLOOKUP(_xlfn.SINGLE(A:A),'Customer Name'!A:A,Table14_3[[#All],[First Name]])</f>
        <v>Brooke S</v>
      </c>
      <c r="D1428" s="32" t="str" cm="1">
        <f t="array" ref="D1428">_xlfn.XLOOKUP(_xlfn.SINGLE(A:A),'Customer Name'!A:A,Table14_3[[#All],[Last Name]])</f>
        <v>Williams</v>
      </c>
      <c r="E1428" s="32">
        <f>_xlfn.XLOOKUP(A:A,'Medical Examination'!A:A,'Medical Examination'!B:B)</f>
        <v>27.645</v>
      </c>
      <c r="F1428" s="32">
        <f>_xlfn.XLOOKUP(A:A,'Medical Examination'!A:A,'Medical Examination'!C:C)</f>
        <v>9.91</v>
      </c>
      <c r="G1428" s="33" t="str">
        <f>_xlfn.XLOOKUP(A:A,'Medical Examination'!A:A,'Medical Examination'!D:D)</f>
        <v>No</v>
      </c>
      <c r="H1428" s="33" t="str">
        <f>_xlfn.XLOOKUP(A:A,'Medical Examination'!A:A,'Medical Examination'!E:E)</f>
        <v>No</v>
      </c>
      <c r="I1428" s="33" t="str">
        <f>_xlfn.XLOOKUP(A:A,'Medical Examination'!A:A,'Medical Examination'!F:F)</f>
        <v>No</v>
      </c>
      <c r="J1428" s="33">
        <f>_xlfn.XLOOKUP(A:A,'Medical Examination'!A:A,'Medical Examination'!G:G)</f>
        <v>0</v>
      </c>
      <c r="K1428" s="33" t="str">
        <f>_xlfn.XLOOKUP(A:A,'Medical Examination'!A:A,'Medical Examination'!H:H)</f>
        <v>No</v>
      </c>
      <c r="L1428" s="32" t="str">
        <f>_xlfn.XLOOKUP(A:A,'Medical Examination'!A:A,'Medical Examination'!I:I)</f>
        <v>Overweight</v>
      </c>
      <c r="M1428" s="31" t="str">
        <f>_xlfn.XLOOKUP(A:A,'Medical Examination'!A:A,'Medical Examination'!J:J)</f>
        <v>Diabetic</v>
      </c>
      <c r="N1428" s="34">
        <f>_xlfn.XLOOKUP(Healthcare!A:A,Table4_2[Customer ID],Table4_2[Date of Birth])</f>
        <v>28826</v>
      </c>
      <c r="O1428" s="35">
        <f>_xlfn.XLOOKUP(A:A,Table4_2[Customer ID],Table4_2[Charges])</f>
        <v>7421.19</v>
      </c>
      <c r="P1428" s="33" t="str">
        <f>_xlfn.XLOOKUP(A:A,Table4_2[Customer ID],Table4_2[Hospital tier])</f>
        <v>tier - 2</v>
      </c>
      <c r="Q1428" s="33" t="str">
        <f>_xlfn.XLOOKUP(A:A,'Hospital details'!A:A,'Hospital details'!F:F)</f>
        <v>tier - 3</v>
      </c>
      <c r="R1428" s="33" t="str">
        <f>_xlfn.XLOOKUP(Healthcare!A:A,'Hospital details'!A:A,'Hospital details'!G:G)</f>
        <v>R1012</v>
      </c>
      <c r="S1428" s="36">
        <f>_xlfn.XLOOKUP(A:A,'Hospital details'!A:A,'Hospital details'!H:H)</f>
        <v>44</v>
      </c>
      <c r="T1428" s="8"/>
    </row>
    <row r="1429" spans="1:20" ht="18" x14ac:dyDescent="0.35">
      <c r="A1429" s="37" t="s">
        <v>1433</v>
      </c>
      <c r="B1429" s="31" t="str" cm="1">
        <f t="array" ref="B1429">_xlfn.XLOOKUP(_xlfn.SINGLE(A:A),'Customer Name'!A:A,Table14_3[[#All],[Title]])</f>
        <v>Mr</v>
      </c>
      <c r="C1429" s="32" t="str" cm="1">
        <f t="array" ref="C1429">_xlfn.XLOOKUP(_xlfn.SINGLE(A:A),'Customer Name'!A:A,Table14_3[[#All],[First Name]])</f>
        <v>Kaye A</v>
      </c>
      <c r="D1429" s="32" t="str" cm="1">
        <f t="array" ref="D1429">_xlfn.XLOOKUP(_xlfn.SINGLE(A:A),'Customer Name'!A:A,Table14_3[[#All],[Last Name]])</f>
        <v>Starosciak</v>
      </c>
      <c r="E1429" s="32">
        <f>_xlfn.XLOOKUP(A:A,'Medical Examination'!A:A,'Medical Examination'!B:B)</f>
        <v>26.41</v>
      </c>
      <c r="F1429" s="32">
        <f>_xlfn.XLOOKUP(A:A,'Medical Examination'!A:A,'Medical Examination'!C:C)</f>
        <v>11.4</v>
      </c>
      <c r="G1429" s="33" t="str">
        <f>_xlfn.XLOOKUP(A:A,'Medical Examination'!A:A,'Medical Examination'!D:D)</f>
        <v>No</v>
      </c>
      <c r="H1429" s="33" t="str">
        <f>_xlfn.XLOOKUP(A:A,'Medical Examination'!A:A,'Medical Examination'!E:E)</f>
        <v>No</v>
      </c>
      <c r="I1429" s="33" t="str">
        <f>_xlfn.XLOOKUP(A:A,'Medical Examination'!A:A,'Medical Examination'!F:F)</f>
        <v>No</v>
      </c>
      <c r="J1429" s="33">
        <f>_xlfn.XLOOKUP(A:A,'Medical Examination'!A:A,'Medical Examination'!G:G)</f>
        <v>0</v>
      </c>
      <c r="K1429" s="33" t="str">
        <f>_xlfn.XLOOKUP(A:A,'Medical Examination'!A:A,'Medical Examination'!H:H)</f>
        <v>No</v>
      </c>
      <c r="L1429" s="32" t="str">
        <f>_xlfn.XLOOKUP(A:A,'Medical Examination'!A:A,'Medical Examination'!I:I)</f>
        <v>Overweight</v>
      </c>
      <c r="M1429" s="31" t="str">
        <f>_xlfn.XLOOKUP(A:A,'Medical Examination'!A:A,'Medical Examination'!J:J)</f>
        <v>Diabetic</v>
      </c>
      <c r="N1429" s="34">
        <f>_xlfn.XLOOKUP(Healthcare!A:A,Table4_2[Customer ID],Table4_2[Date of Birth])</f>
        <v>28806</v>
      </c>
      <c r="O1429" s="35">
        <f>_xlfn.XLOOKUP(A:A,Table4_2[Customer ID],Table4_2[Charges])</f>
        <v>7419.48</v>
      </c>
      <c r="P1429" s="33" t="str">
        <f>_xlfn.XLOOKUP(A:A,Table4_2[Customer ID],Table4_2[Hospital tier])</f>
        <v>tier - 2</v>
      </c>
      <c r="Q1429" s="33" t="str">
        <f>_xlfn.XLOOKUP(A:A,'Hospital details'!A:A,'Hospital details'!F:F)</f>
        <v>tier - 2</v>
      </c>
      <c r="R1429" s="33" t="str">
        <f>_xlfn.XLOOKUP(Healthcare!A:A,'Hospital details'!A:A,'Hospital details'!G:G)</f>
        <v>R1012</v>
      </c>
      <c r="S1429" s="36">
        <f>_xlfn.XLOOKUP(A:A,'Hospital details'!A:A,'Hospital details'!H:H)</f>
        <v>44</v>
      </c>
      <c r="T1429" s="8"/>
    </row>
    <row r="1430" spans="1:20" ht="18" x14ac:dyDescent="0.35">
      <c r="A1430" s="37" t="s">
        <v>1434</v>
      </c>
      <c r="B1430" s="31" t="str" cm="1">
        <f t="array" ref="B1430">_xlfn.XLOOKUP(_xlfn.SINGLE(A:A),'Customer Name'!A:A,Table14_3[[#All],[Title]])</f>
        <v>Mr</v>
      </c>
      <c r="C1430" s="32" t="str" cm="1">
        <f t="array" ref="C1430">_xlfn.XLOOKUP(_xlfn.SINGLE(A:A),'Customer Name'!A:A,Table14_3[[#All],[First Name]])</f>
        <v>Carolyn</v>
      </c>
      <c r="D1430" s="32" t="str" cm="1">
        <f t="array" ref="D1430">_xlfn.XLOOKUP(_xlfn.SINGLE(A:A),'Customer Name'!A:A,Table14_3[[#All],[Last Name]])</f>
        <v>Smith</v>
      </c>
      <c r="E1430" s="32">
        <f>_xlfn.XLOOKUP(A:A,'Medical Examination'!A:A,'Medical Examination'!B:B)</f>
        <v>34.1</v>
      </c>
      <c r="F1430" s="32">
        <f>_xlfn.XLOOKUP(A:A,'Medical Examination'!A:A,'Medical Examination'!C:C)</f>
        <v>6.29</v>
      </c>
      <c r="G1430" s="33" t="str">
        <f>_xlfn.XLOOKUP(A:A,'Medical Examination'!A:A,'Medical Examination'!D:D)</f>
        <v>yes</v>
      </c>
      <c r="H1430" s="33" t="str">
        <f>_xlfn.XLOOKUP(A:A,'Medical Examination'!A:A,'Medical Examination'!E:E)</f>
        <v>No</v>
      </c>
      <c r="I1430" s="33" t="str">
        <f>_xlfn.XLOOKUP(A:A,'Medical Examination'!A:A,'Medical Examination'!F:F)</f>
        <v>Yes</v>
      </c>
      <c r="J1430" s="33">
        <f>_xlfn.XLOOKUP(A:A,'Medical Examination'!A:A,'Medical Examination'!G:G)</f>
        <v>1</v>
      </c>
      <c r="K1430" s="33" t="str">
        <f>_xlfn.XLOOKUP(A:A,'Medical Examination'!A:A,'Medical Examination'!H:H)</f>
        <v>No</v>
      </c>
      <c r="L1430" s="32" t="str">
        <f>_xlfn.XLOOKUP(A:A,'Medical Examination'!A:A,'Medical Examination'!I:I)</f>
        <v>Obesity</v>
      </c>
      <c r="M1430" s="31" t="str">
        <f>_xlfn.XLOOKUP(A:A,'Medical Examination'!A:A,'Medical Examination'!J:J)</f>
        <v>Prediabetic</v>
      </c>
      <c r="N1430" s="34">
        <f>_xlfn.XLOOKUP(Healthcare!A:A,Table4_2[Customer ID],Table4_2[Date of Birth])</f>
        <v>30578</v>
      </c>
      <c r="O1430" s="35">
        <f>_xlfn.XLOOKUP(A:A,Table4_2[Customer ID],Table4_2[Charges])</f>
        <v>7418.52</v>
      </c>
      <c r="P1430" s="33" t="str">
        <f>_xlfn.XLOOKUP(A:A,Table4_2[Customer ID],Table4_2[Hospital tier])</f>
        <v>tier - 2</v>
      </c>
      <c r="Q1430" s="33" t="str">
        <f>_xlfn.XLOOKUP(A:A,'Hospital details'!A:A,'Hospital details'!F:F)</f>
        <v>tier - 2</v>
      </c>
      <c r="R1430" s="33" t="str">
        <f>_xlfn.XLOOKUP(Healthcare!A:A,'Hospital details'!A:A,'Hospital details'!G:G)</f>
        <v>R1011</v>
      </c>
      <c r="S1430" s="36">
        <f>_xlfn.XLOOKUP(A:A,'Hospital details'!A:A,'Hospital details'!H:H)</f>
        <v>39</v>
      </c>
      <c r="T1430" s="8"/>
    </row>
    <row r="1431" spans="1:20" ht="18" x14ac:dyDescent="0.35">
      <c r="A1431" s="37" t="s">
        <v>1435</v>
      </c>
      <c r="B1431" s="31" t="str" cm="1">
        <f t="array" ref="B1431">_xlfn.XLOOKUP(_xlfn.SINGLE(A:A),'Customer Name'!A:A,Table14_3[[#All],[Title]])</f>
        <v>Ms</v>
      </c>
      <c r="C1431" s="32" t="str" cm="1">
        <f t="array" ref="C1431">_xlfn.XLOOKUP(_xlfn.SINGLE(A:A),'Customer Name'!A:A,Table14_3[[#All],[First Name]])</f>
        <v>Daniel C</v>
      </c>
      <c r="D1431" s="32" t="str" cm="1">
        <f t="array" ref="D1431">_xlfn.XLOOKUP(_xlfn.SINGLE(A:A),'Customer Name'!A:A,Table14_3[[#All],[Last Name]])</f>
        <v>Henderson</v>
      </c>
      <c r="E1431" s="32">
        <f>_xlfn.XLOOKUP(A:A,'Medical Examination'!A:A,'Medical Examination'!B:B)</f>
        <v>17.3</v>
      </c>
      <c r="F1431" s="32">
        <f>_xlfn.XLOOKUP(A:A,'Medical Examination'!A:A,'Medical Examination'!C:C)</f>
        <v>9.2799999999999994</v>
      </c>
      <c r="G1431" s="33" t="str">
        <f>_xlfn.XLOOKUP(A:A,'Medical Examination'!A:A,'Medical Examination'!D:D)</f>
        <v>No</v>
      </c>
      <c r="H1431" s="33" t="str">
        <f>_xlfn.XLOOKUP(A:A,'Medical Examination'!A:A,'Medical Examination'!E:E)</f>
        <v>No</v>
      </c>
      <c r="I1431" s="33" t="str">
        <f>_xlfn.XLOOKUP(A:A,'Medical Examination'!A:A,'Medical Examination'!F:F)</f>
        <v>No</v>
      </c>
      <c r="J1431" s="33">
        <f>_xlfn.XLOOKUP(A:A,'Medical Examination'!A:A,'Medical Examination'!G:G)</f>
        <v>0</v>
      </c>
      <c r="K1431" s="33" t="str">
        <f>_xlfn.XLOOKUP(A:A,'Medical Examination'!A:A,'Medical Examination'!H:H)</f>
        <v>No</v>
      </c>
      <c r="L1431" s="32" t="str">
        <f>_xlfn.XLOOKUP(A:A,'Medical Examination'!A:A,'Medical Examination'!I:I)</f>
        <v>Under  Weight</v>
      </c>
      <c r="M1431" s="31" t="str">
        <f>_xlfn.XLOOKUP(A:A,'Medical Examination'!A:A,'Medical Examination'!J:J)</f>
        <v>Diabetic</v>
      </c>
      <c r="N1431" s="34">
        <f>_xlfn.XLOOKUP(Healthcare!A:A,Table4_2[Customer ID],Table4_2[Date of Birth])</f>
        <v>24081</v>
      </c>
      <c r="O1431" s="35">
        <f>_xlfn.XLOOKUP(A:A,Table4_2[Customer ID],Table4_2[Charges])</f>
        <v>7403.98</v>
      </c>
      <c r="P1431" s="33" t="str">
        <f>_xlfn.XLOOKUP(A:A,Table4_2[Customer ID],Table4_2[Hospital tier])</f>
        <v>tier - 3</v>
      </c>
      <c r="Q1431" s="33" t="str">
        <f>_xlfn.XLOOKUP(A:A,'Hospital details'!A:A,'Hospital details'!F:F)</f>
        <v>tier - 2</v>
      </c>
      <c r="R1431" s="33" t="str">
        <f>_xlfn.XLOOKUP(Healthcare!A:A,'Hospital details'!A:A,'Hospital details'!G:G)</f>
        <v>R1013</v>
      </c>
      <c r="S1431" s="36">
        <f>_xlfn.XLOOKUP(A:A,'Hospital details'!A:A,'Hospital details'!H:H)</f>
        <v>57</v>
      </c>
      <c r="T1431" s="8"/>
    </row>
    <row r="1432" spans="1:20" ht="18" x14ac:dyDescent="0.35">
      <c r="A1432" s="37" t="s">
        <v>1436</v>
      </c>
      <c r="B1432" s="31" t="str" cm="1">
        <f t="array" ref="B1432">_xlfn.XLOOKUP(_xlfn.SINGLE(A:A),'Customer Name'!A:A,Table14_3[[#All],[Title]])</f>
        <v>Mr</v>
      </c>
      <c r="C1432" s="32" t="str" cm="1">
        <f t="array" ref="C1432">_xlfn.XLOOKUP(_xlfn.SINGLE(A:A),'Customer Name'!A:A,Table14_3[[#All],[First Name]])</f>
        <v>Laurie A</v>
      </c>
      <c r="D1432" s="32" t="str" cm="1">
        <f t="array" ref="D1432">_xlfn.XLOOKUP(_xlfn.SINGLE(A:A),'Customer Name'!A:A,Table14_3[[#All],[Last Name]])</f>
        <v>Winkelman</v>
      </c>
      <c r="E1432" s="32">
        <f>_xlfn.XLOOKUP(A:A,'Medical Examination'!A:A,'Medical Examination'!B:B)</f>
        <v>35.020000000000003</v>
      </c>
      <c r="F1432" s="32">
        <f>_xlfn.XLOOKUP(A:A,'Medical Examination'!A:A,'Medical Examination'!C:C)</f>
        <v>4.78</v>
      </c>
      <c r="G1432" s="33" t="str">
        <f>_xlfn.XLOOKUP(A:A,'Medical Examination'!A:A,'Medical Examination'!D:D)</f>
        <v>No</v>
      </c>
      <c r="H1432" s="33" t="str">
        <f>_xlfn.XLOOKUP(A:A,'Medical Examination'!A:A,'Medical Examination'!E:E)</f>
        <v>No</v>
      </c>
      <c r="I1432" s="33" t="str">
        <f>_xlfn.XLOOKUP(A:A,'Medical Examination'!A:A,'Medical Examination'!F:F)</f>
        <v>Yes</v>
      </c>
      <c r="J1432" s="33">
        <f>_xlfn.XLOOKUP(A:A,'Medical Examination'!A:A,'Medical Examination'!G:G)</f>
        <v>1</v>
      </c>
      <c r="K1432" s="33" t="str">
        <f>_xlfn.XLOOKUP(A:A,'Medical Examination'!A:A,'Medical Examination'!H:H)</f>
        <v>No</v>
      </c>
      <c r="L1432" s="32" t="str">
        <f>_xlfn.XLOOKUP(A:A,'Medical Examination'!A:A,'Medical Examination'!I:I)</f>
        <v>Obesity</v>
      </c>
      <c r="M1432" s="31" t="str">
        <f>_xlfn.XLOOKUP(A:A,'Medical Examination'!A:A,'Medical Examination'!J:J)</f>
        <v>Normal</v>
      </c>
      <c r="N1432" s="34">
        <f>_xlfn.XLOOKUP(Healthcare!A:A,Table4_2[Customer ID],Table4_2[Date of Birth])</f>
        <v>34172</v>
      </c>
      <c r="O1432" s="35">
        <f>_xlfn.XLOOKUP(A:A,Table4_2[Customer ID],Table4_2[Charges])</f>
        <v>7388.85</v>
      </c>
      <c r="P1432" s="33" t="str">
        <f>_xlfn.XLOOKUP(A:A,Table4_2[Customer ID],Table4_2[Hospital tier])</f>
        <v>tier - 2</v>
      </c>
      <c r="Q1432" s="33" t="str">
        <f>_xlfn.XLOOKUP(A:A,'Hospital details'!A:A,'Hospital details'!F:F)</f>
        <v>tier - 2</v>
      </c>
      <c r="R1432" s="33" t="str">
        <f>_xlfn.XLOOKUP(Healthcare!A:A,'Hospital details'!A:A,'Hospital details'!G:G)</f>
        <v>R1026</v>
      </c>
      <c r="S1432" s="36">
        <f>_xlfn.XLOOKUP(A:A,'Hospital details'!A:A,'Hospital details'!H:H)</f>
        <v>29</v>
      </c>
      <c r="T1432" s="8"/>
    </row>
    <row r="1433" spans="1:20" ht="18" x14ac:dyDescent="0.35">
      <c r="A1433" s="37" t="s">
        <v>1437</v>
      </c>
      <c r="B1433" s="31" t="str" cm="1">
        <f t="array" ref="B1433">_xlfn.XLOOKUP(_xlfn.SINGLE(A:A),'Customer Name'!A:A,Table14_3[[#All],[Title]])</f>
        <v>Mr</v>
      </c>
      <c r="C1433" s="32" t="str" cm="1">
        <f t="array" ref="C1433">_xlfn.XLOOKUP(_xlfn.SINGLE(A:A),'Customer Name'!A:A,Table14_3[[#All],[First Name]])</f>
        <v>Nicole</v>
      </c>
      <c r="D1433" s="32" t="str" cm="1">
        <f t="array" ref="D1433">_xlfn.XLOOKUP(_xlfn.SINGLE(A:A),'Customer Name'!A:A,Table14_3[[#All],[Last Name]])</f>
        <v>Monette</v>
      </c>
      <c r="E1433" s="32">
        <f>_xlfn.XLOOKUP(A:A,'Medical Examination'!A:A,'Medical Examination'!B:B)</f>
        <v>37.1</v>
      </c>
      <c r="F1433" s="32">
        <f>_xlfn.XLOOKUP(A:A,'Medical Examination'!A:A,'Medical Examination'!C:C)</f>
        <v>8.8699999999999992</v>
      </c>
      <c r="G1433" s="33" t="str">
        <f>_xlfn.XLOOKUP(A:A,'Medical Examination'!A:A,'Medical Examination'!D:D)</f>
        <v>yes</v>
      </c>
      <c r="H1433" s="33" t="str">
        <f>_xlfn.XLOOKUP(A:A,'Medical Examination'!A:A,'Medical Examination'!E:E)</f>
        <v>No</v>
      </c>
      <c r="I1433" s="33" t="str">
        <f>_xlfn.XLOOKUP(A:A,'Medical Examination'!A:A,'Medical Examination'!F:F)</f>
        <v>No</v>
      </c>
      <c r="J1433" s="33">
        <f>_xlfn.XLOOKUP(A:A,'Medical Examination'!A:A,'Medical Examination'!G:G)</f>
        <v>0</v>
      </c>
      <c r="K1433" s="33" t="str">
        <f>_xlfn.XLOOKUP(A:A,'Medical Examination'!A:A,'Medical Examination'!H:H)</f>
        <v>No</v>
      </c>
      <c r="L1433" s="32" t="str">
        <f>_xlfn.XLOOKUP(A:A,'Medical Examination'!A:A,'Medical Examination'!I:I)</f>
        <v>Obesity</v>
      </c>
      <c r="M1433" s="31" t="str">
        <f>_xlfn.XLOOKUP(A:A,'Medical Examination'!A:A,'Medical Examination'!J:J)</f>
        <v>Diabetic</v>
      </c>
      <c r="N1433" s="34">
        <f>_xlfn.XLOOKUP(Healthcare!A:A,Table4_2[Customer ID],Table4_2[Date of Birth])</f>
        <v>29914</v>
      </c>
      <c r="O1433" s="35">
        <f>_xlfn.XLOOKUP(A:A,Table4_2[Customer ID],Table4_2[Charges])</f>
        <v>7371.77</v>
      </c>
      <c r="P1433" s="33" t="str">
        <f>_xlfn.XLOOKUP(A:A,Table4_2[Customer ID],Table4_2[Hospital tier])</f>
        <v>tier - 2</v>
      </c>
      <c r="Q1433" s="33" t="str">
        <f>_xlfn.XLOOKUP(A:A,'Hospital details'!A:A,'Hospital details'!F:F)</f>
        <v>tier - 1</v>
      </c>
      <c r="R1433" s="33" t="str">
        <f>_xlfn.XLOOKUP(Healthcare!A:A,'Hospital details'!A:A,'Hospital details'!G:G)</f>
        <v>R1011</v>
      </c>
      <c r="S1433" s="36">
        <f>_xlfn.XLOOKUP(A:A,'Hospital details'!A:A,'Hospital details'!H:H)</f>
        <v>41</v>
      </c>
      <c r="T1433" s="8"/>
    </row>
    <row r="1434" spans="1:20" ht="18" x14ac:dyDescent="0.35">
      <c r="A1434" s="37" t="s">
        <v>1438</v>
      </c>
      <c r="B1434" s="31" t="str" cm="1">
        <f t="array" ref="B1434">_xlfn.XLOOKUP(_xlfn.SINGLE(A:A),'Customer Name'!A:A,Table14_3[[#All],[Title]])</f>
        <v>Ms</v>
      </c>
      <c r="C1434" s="32" t="str" cm="1">
        <f t="array" ref="C1434">_xlfn.XLOOKUP(_xlfn.SINGLE(A:A),'Customer Name'!A:A,Table14_3[[#All],[First Name]])</f>
        <v>Shelby</v>
      </c>
      <c r="D1434" s="32" t="str" cm="1">
        <f t="array" ref="D1434">_xlfn.XLOOKUP(_xlfn.SINGLE(A:A),'Customer Name'!A:A,Table14_3[[#All],[Last Name]])</f>
        <v>Kramer</v>
      </c>
      <c r="E1434" s="32">
        <f>_xlfn.XLOOKUP(A:A,'Medical Examination'!A:A,'Medical Examination'!B:B)</f>
        <v>16.79</v>
      </c>
      <c r="F1434" s="32">
        <f>_xlfn.XLOOKUP(A:A,'Medical Examination'!A:A,'Medical Examination'!C:C)</f>
        <v>11.4</v>
      </c>
      <c r="G1434" s="33" t="str">
        <f>_xlfn.XLOOKUP(A:A,'Medical Examination'!A:A,'Medical Examination'!D:D)</f>
        <v>No</v>
      </c>
      <c r="H1434" s="33" t="str">
        <f>_xlfn.XLOOKUP(A:A,'Medical Examination'!A:A,'Medical Examination'!E:E)</f>
        <v>No</v>
      </c>
      <c r="I1434" s="33" t="str">
        <f>_xlfn.XLOOKUP(A:A,'Medical Examination'!A:A,'Medical Examination'!F:F)</f>
        <v>No</v>
      </c>
      <c r="J1434" s="33">
        <f>_xlfn.XLOOKUP(A:A,'Medical Examination'!A:A,'Medical Examination'!G:G)</f>
        <v>0</v>
      </c>
      <c r="K1434" s="33" t="str">
        <f>_xlfn.XLOOKUP(A:A,'Medical Examination'!A:A,'Medical Examination'!H:H)</f>
        <v>No</v>
      </c>
      <c r="L1434" s="32" t="str">
        <f>_xlfn.XLOOKUP(A:A,'Medical Examination'!A:A,'Medical Examination'!I:I)</f>
        <v>Under  Weight</v>
      </c>
      <c r="M1434" s="31" t="str">
        <f>_xlfn.XLOOKUP(A:A,'Medical Examination'!A:A,'Medical Examination'!J:J)</f>
        <v>Diabetic</v>
      </c>
      <c r="N1434" s="34">
        <f>_xlfn.XLOOKUP(Healthcare!A:A,Table4_2[Customer ID],Table4_2[Date of Birth])</f>
        <v>24085</v>
      </c>
      <c r="O1434" s="35">
        <f>_xlfn.XLOOKUP(A:A,Table4_2[Customer ID],Table4_2[Charges])</f>
        <v>7362.31</v>
      </c>
      <c r="P1434" s="33" t="str">
        <f>_xlfn.XLOOKUP(A:A,Table4_2[Customer ID],Table4_2[Hospital tier])</f>
        <v>tier - 3</v>
      </c>
      <c r="Q1434" s="33" t="str">
        <f>_xlfn.XLOOKUP(A:A,'Hospital details'!A:A,'Hospital details'!F:F)</f>
        <v>tier - 3</v>
      </c>
      <c r="R1434" s="33" t="str">
        <f>_xlfn.XLOOKUP(Healthcare!A:A,'Hospital details'!A:A,'Hospital details'!G:G)</f>
        <v>R1013</v>
      </c>
      <c r="S1434" s="36">
        <f>_xlfn.XLOOKUP(A:A,'Hospital details'!A:A,'Hospital details'!H:H)</f>
        <v>57</v>
      </c>
      <c r="T1434" s="8"/>
    </row>
    <row r="1435" spans="1:20" ht="18" x14ac:dyDescent="0.35">
      <c r="A1435" s="37" t="s">
        <v>1439</v>
      </c>
      <c r="B1435" s="31" t="str" cm="1">
        <f t="array" ref="B1435">_xlfn.XLOOKUP(_xlfn.SINGLE(A:A),'Customer Name'!A:A,Table14_3[[#All],[Title]])</f>
        <v>Mr</v>
      </c>
      <c r="C1435" s="32" t="str" cm="1">
        <f t="array" ref="C1435">_xlfn.XLOOKUP(_xlfn.SINGLE(A:A),'Customer Name'!A:A,Table14_3[[#All],[First Name]])</f>
        <v>Allison</v>
      </c>
      <c r="D1435" s="32" t="str" cm="1">
        <f t="array" ref="D1435">_xlfn.XLOOKUP(_xlfn.SINGLE(A:A),'Customer Name'!A:A,Table14_3[[#All],[Last Name]])</f>
        <v>Goldstein</v>
      </c>
      <c r="E1435" s="32">
        <f>_xlfn.XLOOKUP(A:A,'Medical Examination'!A:A,'Medical Examination'!B:B)</f>
        <v>31.635000000000002</v>
      </c>
      <c r="F1435" s="32">
        <f>_xlfn.XLOOKUP(A:A,'Medical Examination'!A:A,'Medical Examination'!C:C)</f>
        <v>9.1300000000000008</v>
      </c>
      <c r="G1435" s="33" t="str">
        <f>_xlfn.XLOOKUP(A:A,'Medical Examination'!A:A,'Medical Examination'!D:D)</f>
        <v>yes</v>
      </c>
      <c r="H1435" s="33" t="str">
        <f>_xlfn.XLOOKUP(A:A,'Medical Examination'!A:A,'Medical Examination'!E:E)</f>
        <v>No</v>
      </c>
      <c r="I1435" s="33" t="str">
        <f>_xlfn.XLOOKUP(A:A,'Medical Examination'!A:A,'Medical Examination'!F:F)</f>
        <v>No</v>
      </c>
      <c r="J1435" s="33">
        <f>_xlfn.XLOOKUP(A:A,'Medical Examination'!A:A,'Medical Examination'!G:G)</f>
        <v>0</v>
      </c>
      <c r="K1435" s="33" t="str">
        <f>_xlfn.XLOOKUP(A:A,'Medical Examination'!A:A,'Medical Examination'!H:H)</f>
        <v>No</v>
      </c>
      <c r="L1435" s="32" t="str">
        <f>_xlfn.XLOOKUP(A:A,'Medical Examination'!A:A,'Medical Examination'!I:I)</f>
        <v>Obesity</v>
      </c>
      <c r="M1435" s="31" t="str">
        <f>_xlfn.XLOOKUP(A:A,'Medical Examination'!A:A,'Medical Examination'!J:J)</f>
        <v>Diabetic</v>
      </c>
      <c r="N1435" s="34">
        <f>_xlfn.XLOOKUP(Healthcare!A:A,Table4_2[Customer ID],Table4_2[Date of Birth])</f>
        <v>29783</v>
      </c>
      <c r="O1435" s="35">
        <f>_xlfn.XLOOKUP(A:A,Table4_2[Customer ID],Table4_2[Charges])</f>
        <v>7358.18</v>
      </c>
      <c r="P1435" s="33" t="str">
        <f>_xlfn.XLOOKUP(A:A,Table4_2[Customer ID],Table4_2[Hospital tier])</f>
        <v>tier - 2</v>
      </c>
      <c r="Q1435" s="33" t="str">
        <f>_xlfn.XLOOKUP(A:A,'Hospital details'!A:A,'Hospital details'!F:F)</f>
        <v>tier - 3</v>
      </c>
      <c r="R1435" s="33" t="str">
        <f>_xlfn.XLOOKUP(Healthcare!A:A,'Hospital details'!A:A,'Hospital details'!G:G)</f>
        <v>R1024</v>
      </c>
      <c r="S1435" s="36">
        <f>_xlfn.XLOOKUP(A:A,'Hospital details'!A:A,'Hospital details'!H:H)</f>
        <v>41</v>
      </c>
      <c r="T1435" s="8"/>
    </row>
    <row r="1436" spans="1:20" ht="18" x14ac:dyDescent="0.35">
      <c r="A1436" s="37" t="s">
        <v>1440</v>
      </c>
      <c r="B1436" s="31" t="str" cm="1">
        <f t="array" ref="B1436">_xlfn.XLOOKUP(_xlfn.SINGLE(A:A),'Customer Name'!A:A,Table14_3[[#All],[Title]])</f>
        <v>Mr</v>
      </c>
      <c r="C1436" s="32" t="str" cm="1">
        <f t="array" ref="C1436">_xlfn.XLOOKUP(_xlfn.SINGLE(A:A),'Customer Name'!A:A,Table14_3[[#All],[First Name]])</f>
        <v>Leticia</v>
      </c>
      <c r="D1436" s="32" t="str" cm="1">
        <f t="array" ref="D1436">_xlfn.XLOOKUP(_xlfn.SINGLE(A:A),'Customer Name'!A:A,Table14_3[[#All],[Last Name]])</f>
        <v>Gonzalez</v>
      </c>
      <c r="E1436" s="32">
        <f>_xlfn.XLOOKUP(A:A,'Medical Examination'!A:A,'Medical Examination'!B:B)</f>
        <v>24.19</v>
      </c>
      <c r="F1436" s="32">
        <f>_xlfn.XLOOKUP(A:A,'Medical Examination'!A:A,'Medical Examination'!C:C)</f>
        <v>6.22</v>
      </c>
      <c r="G1436" s="33" t="str">
        <f>_xlfn.XLOOKUP(A:A,'Medical Examination'!A:A,'Medical Examination'!D:D)</f>
        <v>yes</v>
      </c>
      <c r="H1436" s="33" t="str">
        <f>_xlfn.XLOOKUP(A:A,'Medical Examination'!A:A,'Medical Examination'!E:E)</f>
        <v>No</v>
      </c>
      <c r="I1436" s="33" t="str">
        <f>_xlfn.XLOOKUP(A:A,'Medical Examination'!A:A,'Medical Examination'!F:F)</f>
        <v>Yes</v>
      </c>
      <c r="J1436" s="33">
        <f>_xlfn.XLOOKUP(A:A,'Medical Examination'!A:A,'Medical Examination'!G:G)</f>
        <v>1</v>
      </c>
      <c r="K1436" s="33" t="str">
        <f>_xlfn.XLOOKUP(A:A,'Medical Examination'!A:A,'Medical Examination'!H:H)</f>
        <v>No</v>
      </c>
      <c r="L1436" s="32" t="str">
        <f>_xlfn.XLOOKUP(A:A,'Medical Examination'!A:A,'Medical Examination'!I:I)</f>
        <v>Normal Weight</v>
      </c>
      <c r="M1436" s="31" t="str">
        <f>_xlfn.XLOOKUP(A:A,'Medical Examination'!A:A,'Medical Examination'!J:J)</f>
        <v>Prediabetic</v>
      </c>
      <c r="N1436" s="34">
        <f>_xlfn.XLOOKUP(Healthcare!A:A,Table4_2[Customer ID],Table4_2[Date of Birth])</f>
        <v>30488</v>
      </c>
      <c r="O1436" s="35">
        <f>_xlfn.XLOOKUP(A:A,Table4_2[Customer ID],Table4_2[Charges])</f>
        <v>7357.49</v>
      </c>
      <c r="P1436" s="33" t="str">
        <f>_xlfn.XLOOKUP(A:A,Table4_2[Customer ID],Table4_2[Hospital tier])</f>
        <v>tier - 2</v>
      </c>
      <c r="Q1436" s="33" t="str">
        <f>_xlfn.XLOOKUP(A:A,'Hospital details'!A:A,'Hospital details'!F:F)</f>
        <v>tier - 2</v>
      </c>
      <c r="R1436" s="33" t="str">
        <f>_xlfn.XLOOKUP(Healthcare!A:A,'Hospital details'!A:A,'Hospital details'!G:G)</f>
        <v>R1012</v>
      </c>
      <c r="S1436" s="36">
        <f>_xlfn.XLOOKUP(A:A,'Hospital details'!A:A,'Hospital details'!H:H)</f>
        <v>39</v>
      </c>
      <c r="T1436" s="8"/>
    </row>
    <row r="1437" spans="1:20" ht="18" x14ac:dyDescent="0.35">
      <c r="A1437" s="37" t="s">
        <v>1441</v>
      </c>
      <c r="B1437" s="31" t="str" cm="1">
        <f t="array" ref="B1437">_xlfn.XLOOKUP(_xlfn.SINGLE(A:A),'Customer Name'!A:A,Table14_3[[#All],[Title]])</f>
        <v>Ms</v>
      </c>
      <c r="C1437" s="32" t="str" cm="1">
        <f t="array" ref="C1437">_xlfn.XLOOKUP(_xlfn.SINGLE(A:A),'Customer Name'!A:A,Table14_3[[#All],[First Name]])</f>
        <v>John S</v>
      </c>
      <c r="D1437" s="32" t="str" cm="1">
        <f t="array" ref="D1437">_xlfn.XLOOKUP(_xlfn.SINGLE(A:A),'Customer Name'!A:A,Table14_3[[#All],[Last Name]])</f>
        <v>Barrett</v>
      </c>
      <c r="E1437" s="32">
        <f>_xlfn.XLOOKUP(A:A,'Medical Examination'!A:A,'Medical Examination'!B:B)</f>
        <v>35.29</v>
      </c>
      <c r="F1437" s="32">
        <f>_xlfn.XLOOKUP(A:A,'Medical Examination'!A:A,'Medical Examination'!C:C)</f>
        <v>5.9</v>
      </c>
      <c r="G1437" s="33" t="str">
        <f>_xlfn.XLOOKUP(A:A,'Medical Examination'!A:A,'Medical Examination'!D:D)</f>
        <v>No</v>
      </c>
      <c r="H1437" s="33" t="str">
        <f>_xlfn.XLOOKUP(A:A,'Medical Examination'!A:A,'Medical Examination'!E:E)</f>
        <v>No</v>
      </c>
      <c r="I1437" s="33" t="str">
        <f>_xlfn.XLOOKUP(A:A,'Medical Examination'!A:A,'Medical Examination'!F:F)</f>
        <v>Yes</v>
      </c>
      <c r="J1437" s="33">
        <f>_xlfn.XLOOKUP(A:A,'Medical Examination'!A:A,'Medical Examination'!G:G)</f>
        <v>1</v>
      </c>
      <c r="K1437" s="33" t="str">
        <f>_xlfn.XLOOKUP(A:A,'Medical Examination'!A:A,'Medical Examination'!H:H)</f>
        <v>No</v>
      </c>
      <c r="L1437" s="32" t="str">
        <f>_xlfn.XLOOKUP(A:A,'Medical Examination'!A:A,'Medical Examination'!I:I)</f>
        <v>Obesity</v>
      </c>
      <c r="M1437" s="31" t="str">
        <f>_xlfn.XLOOKUP(A:A,'Medical Examination'!A:A,'Medical Examination'!J:J)</f>
        <v>Prediabetic</v>
      </c>
      <c r="N1437" s="34">
        <f>_xlfn.XLOOKUP(Healthcare!A:A,Table4_2[Customer ID],Table4_2[Date of Birth])</f>
        <v>34247</v>
      </c>
      <c r="O1437" s="35">
        <f>_xlfn.XLOOKUP(A:A,Table4_2[Customer ID],Table4_2[Charges])</f>
        <v>7349.12</v>
      </c>
      <c r="P1437" s="33" t="str">
        <f>_xlfn.XLOOKUP(A:A,Table4_2[Customer ID],Table4_2[Hospital tier])</f>
        <v>tier - 2</v>
      </c>
      <c r="Q1437" s="33" t="str">
        <f>_xlfn.XLOOKUP(A:A,'Hospital details'!A:A,'Hospital details'!F:F)</f>
        <v>tier - 2</v>
      </c>
      <c r="R1437" s="33" t="str">
        <f>_xlfn.XLOOKUP(Healthcare!A:A,'Hospital details'!A:A,'Hospital details'!G:G)</f>
        <v>R1021</v>
      </c>
      <c r="S1437" s="36">
        <f>_xlfn.XLOOKUP(A:A,'Hospital details'!A:A,'Hospital details'!H:H)</f>
        <v>29</v>
      </c>
      <c r="T1437" s="8"/>
    </row>
    <row r="1438" spans="1:20" ht="18" x14ac:dyDescent="0.35">
      <c r="A1438" s="37" t="s">
        <v>1442</v>
      </c>
      <c r="B1438" s="31" t="str" cm="1">
        <f t="array" ref="B1438">_xlfn.XLOOKUP(_xlfn.SINGLE(A:A),'Customer Name'!A:A,Table14_3[[#All],[Title]])</f>
        <v>Mr</v>
      </c>
      <c r="C1438" s="32" t="str" cm="1">
        <f t="array" ref="C1438">_xlfn.XLOOKUP(_xlfn.SINGLE(A:A),'Customer Name'!A:A,Table14_3[[#All],[First Name]])</f>
        <v>April</v>
      </c>
      <c r="D1438" s="32" t="str" cm="1">
        <f t="array" ref="D1438">_xlfn.XLOOKUP(_xlfn.SINGLE(A:A),'Customer Name'!A:A,Table14_3[[#All],[Last Name]])</f>
        <v>Irwin</v>
      </c>
      <c r="E1438" s="32">
        <f>_xlfn.XLOOKUP(A:A,'Medical Examination'!A:A,'Medical Examination'!B:B)</f>
        <v>35.299999999999997</v>
      </c>
      <c r="F1438" s="32">
        <f>_xlfn.XLOOKUP(A:A,'Medical Examination'!A:A,'Medical Examination'!C:C)</f>
        <v>4.45</v>
      </c>
      <c r="G1438" s="33" t="str">
        <f>_xlfn.XLOOKUP(A:A,'Medical Examination'!A:A,'Medical Examination'!D:D)</f>
        <v>No</v>
      </c>
      <c r="H1438" s="33" t="str">
        <f>_xlfn.XLOOKUP(A:A,'Medical Examination'!A:A,'Medical Examination'!E:E)</f>
        <v>No</v>
      </c>
      <c r="I1438" s="33" t="str">
        <f>_xlfn.XLOOKUP(A:A,'Medical Examination'!A:A,'Medical Examination'!F:F)</f>
        <v>No</v>
      </c>
      <c r="J1438" s="33">
        <f>_xlfn.XLOOKUP(A:A,'Medical Examination'!A:A,'Medical Examination'!G:G)</f>
        <v>0</v>
      </c>
      <c r="K1438" s="33" t="str">
        <f>_xlfn.XLOOKUP(A:A,'Medical Examination'!A:A,'Medical Examination'!H:H)</f>
        <v>No</v>
      </c>
      <c r="L1438" s="32" t="str">
        <f>_xlfn.XLOOKUP(A:A,'Medical Examination'!A:A,'Medical Examination'!I:I)</f>
        <v>Obesity</v>
      </c>
      <c r="M1438" s="31" t="str">
        <f>_xlfn.XLOOKUP(A:A,'Medical Examination'!A:A,'Medical Examination'!J:J)</f>
        <v>Normal</v>
      </c>
      <c r="N1438" s="34">
        <f>_xlfn.XLOOKUP(Healthcare!A:A,Table4_2[Customer ID],Table4_2[Date of Birth])</f>
        <v>28460</v>
      </c>
      <c r="O1438" s="35">
        <f>_xlfn.XLOOKUP(A:A,Table4_2[Customer ID],Table4_2[Charges])</f>
        <v>7348.14</v>
      </c>
      <c r="P1438" s="33" t="str">
        <f>_xlfn.XLOOKUP(A:A,Table4_2[Customer ID],Table4_2[Hospital tier])</f>
        <v>tier - 2</v>
      </c>
      <c r="Q1438" s="33" t="str">
        <f>_xlfn.XLOOKUP(A:A,'Hospital details'!A:A,'Hospital details'!F:F)</f>
        <v>tier - 1</v>
      </c>
      <c r="R1438" s="33" t="str">
        <f>_xlfn.XLOOKUP(Healthcare!A:A,'Hospital details'!A:A,'Hospital details'!G:G)</f>
        <v>R1011</v>
      </c>
      <c r="S1438" s="36">
        <f>_xlfn.XLOOKUP(A:A,'Hospital details'!A:A,'Hospital details'!H:H)</f>
        <v>45</v>
      </c>
      <c r="T1438" s="8"/>
    </row>
    <row r="1439" spans="1:20" ht="18" x14ac:dyDescent="0.35">
      <c r="A1439" s="37" t="s">
        <v>1443</v>
      </c>
      <c r="B1439" s="31" t="str" cm="1">
        <f t="array" ref="B1439">_xlfn.XLOOKUP(_xlfn.SINGLE(A:A),'Customer Name'!A:A,Table14_3[[#All],[Title]])</f>
        <v>Mr</v>
      </c>
      <c r="C1439" s="32" t="str" cm="1">
        <f t="array" ref="C1439">_xlfn.XLOOKUP(_xlfn.SINGLE(A:A),'Customer Name'!A:A,Table14_3[[#All],[First Name]])</f>
        <v>Ashley N</v>
      </c>
      <c r="D1439" s="32" t="str" cm="1">
        <f t="array" ref="D1439">_xlfn.XLOOKUP(_xlfn.SINGLE(A:A),'Customer Name'!A:A,Table14_3[[#All],[Last Name]])</f>
        <v>Glenn</v>
      </c>
      <c r="E1439" s="32">
        <f>_xlfn.XLOOKUP(A:A,'Medical Examination'!A:A,'Medical Examination'!B:B)</f>
        <v>35.64</v>
      </c>
      <c r="F1439" s="32">
        <f>_xlfn.XLOOKUP(A:A,'Medical Examination'!A:A,'Medical Examination'!C:C)</f>
        <v>6.17</v>
      </c>
      <c r="G1439" s="33" t="str">
        <f>_xlfn.XLOOKUP(A:A,'Medical Examination'!A:A,'Medical Examination'!D:D)</f>
        <v>No</v>
      </c>
      <c r="H1439" s="33" t="str">
        <f>_xlfn.XLOOKUP(A:A,'Medical Examination'!A:A,'Medical Examination'!E:E)</f>
        <v>No</v>
      </c>
      <c r="I1439" s="33" t="str">
        <f>_xlfn.XLOOKUP(A:A,'Medical Examination'!A:A,'Medical Examination'!F:F)</f>
        <v>Yes</v>
      </c>
      <c r="J1439" s="33">
        <f>_xlfn.XLOOKUP(A:A,'Medical Examination'!A:A,'Medical Examination'!G:G)</f>
        <v>1</v>
      </c>
      <c r="K1439" s="33" t="str">
        <f>_xlfn.XLOOKUP(A:A,'Medical Examination'!A:A,'Medical Examination'!H:H)</f>
        <v>No</v>
      </c>
      <c r="L1439" s="32" t="str">
        <f>_xlfn.XLOOKUP(A:A,'Medical Examination'!A:A,'Medical Examination'!I:I)</f>
        <v>Obesity</v>
      </c>
      <c r="M1439" s="31" t="str">
        <f>_xlfn.XLOOKUP(A:A,'Medical Examination'!A:A,'Medical Examination'!J:J)</f>
        <v>Prediabetic</v>
      </c>
      <c r="N1439" s="34">
        <f>_xlfn.XLOOKUP(Healthcare!A:A,Table4_2[Customer ID],Table4_2[Date of Birth])</f>
        <v>29032</v>
      </c>
      <c r="O1439" s="35">
        <f>_xlfn.XLOOKUP(A:A,Table4_2[Customer ID],Table4_2[Charges])</f>
        <v>7345.73</v>
      </c>
      <c r="P1439" s="33" t="str">
        <f>_xlfn.XLOOKUP(A:A,Table4_2[Customer ID],Table4_2[Hospital tier])</f>
        <v>tier - 2</v>
      </c>
      <c r="Q1439" s="33" t="str">
        <f>_xlfn.XLOOKUP(A:A,'Hospital details'!A:A,'Hospital details'!F:F)</f>
        <v>tier - 1</v>
      </c>
      <c r="R1439" s="33" t="str">
        <f>_xlfn.XLOOKUP(Healthcare!A:A,'Hospital details'!A:A,'Hospital details'!G:G)</f>
        <v>R1013</v>
      </c>
      <c r="S1439" s="36">
        <f>_xlfn.XLOOKUP(A:A,'Hospital details'!A:A,'Hospital details'!H:H)</f>
        <v>43</v>
      </c>
      <c r="T1439" s="8"/>
    </row>
    <row r="1440" spans="1:20" ht="18" x14ac:dyDescent="0.35">
      <c r="A1440" s="37" t="s">
        <v>1444</v>
      </c>
      <c r="B1440" s="31" t="str" cm="1">
        <f t="array" ref="B1440">_xlfn.XLOOKUP(_xlfn.SINGLE(A:A),'Customer Name'!A:A,Table14_3[[#All],[Title]])</f>
        <v>Ms</v>
      </c>
      <c r="C1440" s="32" t="str" cm="1">
        <f t="array" ref="C1440">_xlfn.XLOOKUP(_xlfn.SINGLE(A:A),'Customer Name'!A:A,Table14_3[[#All],[First Name]])</f>
        <v>Madeleine</v>
      </c>
      <c r="D1440" s="32" t="str" cm="1">
        <f t="array" ref="D1440">_xlfn.XLOOKUP(_xlfn.SINGLE(A:A),'Customer Name'!A:A,Table14_3[[#All],[Last Name]])</f>
        <v>O'Meara</v>
      </c>
      <c r="E1440" s="32">
        <f>_xlfn.XLOOKUP(A:A,'Medical Examination'!A:A,'Medical Examination'!B:B)</f>
        <v>33.1</v>
      </c>
      <c r="F1440" s="32">
        <f>_xlfn.XLOOKUP(A:A,'Medical Examination'!A:A,'Medical Examination'!C:C)</f>
        <v>4.93</v>
      </c>
      <c r="G1440" s="33" t="str">
        <f>_xlfn.XLOOKUP(A:A,'Medical Examination'!A:A,'Medical Examination'!D:D)</f>
        <v>No</v>
      </c>
      <c r="H1440" s="33" t="str">
        <f>_xlfn.XLOOKUP(A:A,'Medical Examination'!A:A,'Medical Examination'!E:E)</f>
        <v>No</v>
      </c>
      <c r="I1440" s="33" t="str">
        <f>_xlfn.XLOOKUP(A:A,'Medical Examination'!A:A,'Medical Examination'!F:F)</f>
        <v>No</v>
      </c>
      <c r="J1440" s="33">
        <f>_xlfn.XLOOKUP(A:A,'Medical Examination'!A:A,'Medical Examination'!G:G)</f>
        <v>0</v>
      </c>
      <c r="K1440" s="33" t="str">
        <f>_xlfn.XLOOKUP(A:A,'Medical Examination'!A:A,'Medical Examination'!H:H)</f>
        <v>No</v>
      </c>
      <c r="L1440" s="32" t="str">
        <f>_xlfn.XLOOKUP(A:A,'Medical Examination'!A:A,'Medical Examination'!I:I)</f>
        <v>Obesity</v>
      </c>
      <c r="M1440" s="31" t="str">
        <f>_xlfn.XLOOKUP(A:A,'Medical Examination'!A:A,'Medical Examination'!J:J)</f>
        <v>Normal</v>
      </c>
      <c r="N1440" s="34">
        <f>_xlfn.XLOOKUP(Healthcare!A:A,Table4_2[Customer ID],Table4_2[Date of Birth])</f>
        <v>28477</v>
      </c>
      <c r="O1440" s="35">
        <f>_xlfn.XLOOKUP(A:A,Table4_2[Customer ID],Table4_2[Charges])</f>
        <v>7345.08</v>
      </c>
      <c r="P1440" s="33" t="str">
        <f>_xlfn.XLOOKUP(A:A,Table4_2[Customer ID],Table4_2[Hospital tier])</f>
        <v>tier - 2</v>
      </c>
      <c r="Q1440" s="33" t="str">
        <f>_xlfn.XLOOKUP(A:A,'Hospital details'!A:A,'Hospital details'!F:F)</f>
        <v>tier - 1</v>
      </c>
      <c r="R1440" s="33" t="str">
        <f>_xlfn.XLOOKUP(Healthcare!A:A,'Hospital details'!A:A,'Hospital details'!G:G)</f>
        <v>R1011</v>
      </c>
      <c r="S1440" s="36">
        <f>_xlfn.XLOOKUP(A:A,'Hospital details'!A:A,'Hospital details'!H:H)</f>
        <v>45</v>
      </c>
      <c r="T1440" s="8"/>
    </row>
    <row r="1441" spans="1:20" ht="18" x14ac:dyDescent="0.35">
      <c r="A1441" s="37" t="s">
        <v>1445</v>
      </c>
      <c r="B1441" s="31" t="str" cm="1">
        <f t="array" ref="B1441">_xlfn.XLOOKUP(_xlfn.SINGLE(A:A),'Customer Name'!A:A,Table14_3[[#All],[Title]])</f>
        <v>Mr</v>
      </c>
      <c r="C1441" s="32" t="str" cm="1">
        <f t="array" ref="C1441">_xlfn.XLOOKUP(_xlfn.SINGLE(A:A),'Customer Name'!A:A,Table14_3[[#All],[First Name]])</f>
        <v>Nelly S</v>
      </c>
      <c r="D1441" s="32" t="str" cm="1">
        <f t="array" ref="D1441">_xlfn.XLOOKUP(_xlfn.SINGLE(A:A),'Customer Name'!A:A,Table14_3[[#All],[Last Name]])</f>
        <v>Budrow</v>
      </c>
      <c r="E1441" s="32">
        <f>_xlfn.XLOOKUP(A:A,'Medical Examination'!A:A,'Medical Examination'!B:B)</f>
        <v>26.41</v>
      </c>
      <c r="F1441" s="32">
        <f>_xlfn.XLOOKUP(A:A,'Medical Examination'!A:A,'Medical Examination'!C:C)</f>
        <v>7.32</v>
      </c>
      <c r="G1441" s="33" t="str">
        <f>_xlfn.XLOOKUP(A:A,'Medical Examination'!A:A,'Medical Examination'!D:D)</f>
        <v>yes</v>
      </c>
      <c r="H1441" s="33" t="str">
        <f>_xlfn.XLOOKUP(A:A,'Medical Examination'!A:A,'Medical Examination'!E:E)</f>
        <v>No</v>
      </c>
      <c r="I1441" s="33" t="str">
        <f>_xlfn.XLOOKUP(A:A,'Medical Examination'!A:A,'Medical Examination'!F:F)</f>
        <v>No</v>
      </c>
      <c r="J1441" s="33">
        <f>_xlfn.XLOOKUP(A:A,'Medical Examination'!A:A,'Medical Examination'!G:G)</f>
        <v>1</v>
      </c>
      <c r="K1441" s="33" t="str">
        <f>_xlfn.XLOOKUP(A:A,'Medical Examination'!A:A,'Medical Examination'!H:H)</f>
        <v>No</v>
      </c>
      <c r="L1441" s="32" t="str">
        <f>_xlfn.XLOOKUP(A:A,'Medical Examination'!A:A,'Medical Examination'!I:I)</f>
        <v>Overweight</v>
      </c>
      <c r="M1441" s="31" t="str">
        <f>_xlfn.XLOOKUP(A:A,'Medical Examination'!A:A,'Medical Examination'!J:J)</f>
        <v>Diabetic</v>
      </c>
      <c r="N1441" s="34">
        <f>_xlfn.XLOOKUP(Healthcare!A:A,Table4_2[Customer ID],Table4_2[Date of Birth])</f>
        <v>31578</v>
      </c>
      <c r="O1441" s="35">
        <f>_xlfn.XLOOKUP(A:A,Table4_2[Customer ID],Table4_2[Charges])</f>
        <v>7339.93</v>
      </c>
      <c r="P1441" s="33" t="str">
        <f>_xlfn.XLOOKUP(A:A,Table4_2[Customer ID],Table4_2[Hospital tier])</f>
        <v>tier - 2</v>
      </c>
      <c r="Q1441" s="33" t="str">
        <f>_xlfn.XLOOKUP(A:A,'Hospital details'!A:A,'Hospital details'!F:F)</f>
        <v>tier - 2</v>
      </c>
      <c r="R1441" s="33" t="str">
        <f>_xlfn.XLOOKUP(Healthcare!A:A,'Hospital details'!A:A,'Hospital details'!G:G)</f>
        <v>R1012</v>
      </c>
      <c r="S1441" s="36">
        <f>_xlfn.XLOOKUP(A:A,'Hospital details'!A:A,'Hospital details'!H:H)</f>
        <v>36</v>
      </c>
      <c r="T1441" s="8"/>
    </row>
    <row r="1442" spans="1:20" ht="18" x14ac:dyDescent="0.35">
      <c r="A1442" s="37" t="s">
        <v>1446</v>
      </c>
      <c r="B1442" s="31" t="str" cm="1">
        <f t="array" ref="B1442">_xlfn.XLOOKUP(_xlfn.SINGLE(A:A),'Customer Name'!A:A,Table14_3[[#All],[Title]])</f>
        <v>Ms</v>
      </c>
      <c r="C1442" s="32" t="str" cm="1">
        <f t="array" ref="C1442">_xlfn.XLOOKUP(_xlfn.SINGLE(A:A),'Customer Name'!A:A,Table14_3[[#All],[First Name]])</f>
        <v>Meredith S</v>
      </c>
      <c r="D1442" s="32" t="str" cm="1">
        <f t="array" ref="D1442">_xlfn.XLOOKUP(_xlfn.SINGLE(A:A),'Customer Name'!A:A,Table14_3[[#All],[Last Name]])</f>
        <v>Anderson</v>
      </c>
      <c r="E1442" s="32">
        <f>_xlfn.XLOOKUP(A:A,'Medical Examination'!A:A,'Medical Examination'!B:B)</f>
        <v>29.9</v>
      </c>
      <c r="F1442" s="32">
        <f>_xlfn.XLOOKUP(A:A,'Medical Examination'!A:A,'Medical Examination'!C:C)</f>
        <v>5.27</v>
      </c>
      <c r="G1442" s="33" t="str">
        <f>_xlfn.XLOOKUP(A:A,'Medical Examination'!A:A,'Medical Examination'!D:D)</f>
        <v>No</v>
      </c>
      <c r="H1442" s="33" t="str">
        <f>_xlfn.XLOOKUP(A:A,'Medical Examination'!A:A,'Medical Examination'!E:E)</f>
        <v>No</v>
      </c>
      <c r="I1442" s="33" t="str">
        <f>_xlfn.XLOOKUP(A:A,'Medical Examination'!A:A,'Medical Examination'!F:F)</f>
        <v>Yes</v>
      </c>
      <c r="J1442" s="33">
        <f>_xlfn.XLOOKUP(A:A,'Medical Examination'!A:A,'Medical Examination'!G:G)</f>
        <v>1</v>
      </c>
      <c r="K1442" s="33" t="str">
        <f>_xlfn.XLOOKUP(A:A,'Medical Examination'!A:A,'Medical Examination'!H:H)</f>
        <v>No</v>
      </c>
      <c r="L1442" s="32" t="str">
        <f>_xlfn.XLOOKUP(A:A,'Medical Examination'!A:A,'Medical Examination'!I:I)</f>
        <v>Overweight</v>
      </c>
      <c r="M1442" s="31" t="str">
        <f>_xlfn.XLOOKUP(A:A,'Medical Examination'!A:A,'Medical Examination'!J:J)</f>
        <v>Normal</v>
      </c>
      <c r="N1442" s="34">
        <f>_xlfn.XLOOKUP(Healthcare!A:A,Table4_2[Customer ID],Table4_2[Date of Birth])</f>
        <v>29117</v>
      </c>
      <c r="O1442" s="35">
        <f>_xlfn.XLOOKUP(A:A,Table4_2[Customer ID],Table4_2[Charges])</f>
        <v>7337.75</v>
      </c>
      <c r="P1442" s="33" t="str">
        <f>_xlfn.XLOOKUP(A:A,Table4_2[Customer ID],Table4_2[Hospital tier])</f>
        <v>tier - 2</v>
      </c>
      <c r="Q1442" s="33" t="str">
        <f>_xlfn.XLOOKUP(A:A,'Hospital details'!A:A,'Hospital details'!F:F)</f>
        <v>tier - 3</v>
      </c>
      <c r="R1442" s="33" t="str">
        <f>_xlfn.XLOOKUP(Healthcare!A:A,'Hospital details'!A:A,'Hospital details'!G:G)</f>
        <v>R1011</v>
      </c>
      <c r="S1442" s="36">
        <f>_xlfn.XLOOKUP(A:A,'Hospital details'!A:A,'Hospital details'!H:H)</f>
        <v>43</v>
      </c>
      <c r="T1442" s="8"/>
    </row>
    <row r="1443" spans="1:20" ht="18" x14ac:dyDescent="0.35">
      <c r="A1443" s="37" t="s">
        <v>1447</v>
      </c>
      <c r="B1443" s="31" t="str" cm="1">
        <f t="array" ref="B1443">_xlfn.XLOOKUP(_xlfn.SINGLE(A:A),'Customer Name'!A:A,Table14_3[[#All],[Title]])</f>
        <v>Mr</v>
      </c>
      <c r="C1443" s="32" t="str" cm="1">
        <f t="array" ref="C1443">_xlfn.XLOOKUP(_xlfn.SINGLE(A:A),'Customer Name'!A:A,Table14_3[[#All],[First Name]])</f>
        <v>Kevin</v>
      </c>
      <c r="D1443" s="32" t="str" cm="1">
        <f t="array" ref="D1443">_xlfn.XLOOKUP(_xlfn.SINGLE(A:A),'Customer Name'!A:A,Table14_3[[#All],[Last Name]])</f>
        <v>Douglas</v>
      </c>
      <c r="E1443" s="32">
        <f>_xlfn.XLOOKUP(A:A,'Medical Examination'!A:A,'Medical Examination'!B:B)</f>
        <v>25.24</v>
      </c>
      <c r="F1443" s="32">
        <f>_xlfn.XLOOKUP(A:A,'Medical Examination'!A:A,'Medical Examination'!C:C)</f>
        <v>5.82</v>
      </c>
      <c r="G1443" s="33" t="str">
        <f>_xlfn.XLOOKUP(A:A,'Medical Examination'!A:A,'Medical Examination'!D:D)</f>
        <v>No</v>
      </c>
      <c r="H1443" s="33" t="str">
        <f>_xlfn.XLOOKUP(A:A,'Medical Examination'!A:A,'Medical Examination'!E:E)</f>
        <v>No</v>
      </c>
      <c r="I1443" s="33" t="str">
        <f>_xlfn.XLOOKUP(A:A,'Medical Examination'!A:A,'Medical Examination'!F:F)</f>
        <v>No</v>
      </c>
      <c r="J1443" s="33">
        <f>_xlfn.XLOOKUP(A:A,'Medical Examination'!A:A,'Medical Examination'!G:G)</f>
        <v>1</v>
      </c>
      <c r="K1443" s="33" t="str">
        <f>_xlfn.XLOOKUP(A:A,'Medical Examination'!A:A,'Medical Examination'!H:H)</f>
        <v>No</v>
      </c>
      <c r="L1443" s="32" t="str">
        <f>_xlfn.XLOOKUP(A:A,'Medical Examination'!A:A,'Medical Examination'!I:I)</f>
        <v>Overweight</v>
      </c>
      <c r="M1443" s="31" t="str">
        <f>_xlfn.XLOOKUP(A:A,'Medical Examination'!A:A,'Medical Examination'!J:J)</f>
        <v>Prediabetic</v>
      </c>
      <c r="N1443" s="34">
        <f>_xlfn.XLOOKUP(Healthcare!A:A,Table4_2[Customer ID],Table4_2[Date of Birth])</f>
        <v>30888</v>
      </c>
      <c r="O1443" s="35">
        <f>_xlfn.XLOOKUP(A:A,Table4_2[Customer ID],Table4_2[Charges])</f>
        <v>7325.47</v>
      </c>
      <c r="P1443" s="33" t="str">
        <f>_xlfn.XLOOKUP(A:A,Table4_2[Customer ID],Table4_2[Hospital tier])</f>
        <v>tier - 2</v>
      </c>
      <c r="Q1443" s="33" t="str">
        <f>_xlfn.XLOOKUP(A:A,'Hospital details'!A:A,'Hospital details'!F:F)</f>
        <v>tier - 1</v>
      </c>
      <c r="R1443" s="33" t="str">
        <f>_xlfn.XLOOKUP(Healthcare!A:A,'Hospital details'!A:A,'Hospital details'!G:G)</f>
        <v>R1012</v>
      </c>
      <c r="S1443" s="36">
        <f>_xlfn.XLOOKUP(A:A,'Hospital details'!A:A,'Hospital details'!H:H)</f>
        <v>38</v>
      </c>
      <c r="T1443" s="8"/>
    </row>
    <row r="1444" spans="1:20" ht="18" x14ac:dyDescent="0.35">
      <c r="A1444" s="37" t="s">
        <v>1448</v>
      </c>
      <c r="B1444" s="31" t="str" cm="1">
        <f t="array" ref="B1444">_xlfn.XLOOKUP(_xlfn.SINGLE(A:A),'Customer Name'!A:A,Table14_3[[#All],[Title]])</f>
        <v>Mr</v>
      </c>
      <c r="C1444" s="32" t="str" cm="1">
        <f t="array" ref="C1444">_xlfn.XLOOKUP(_xlfn.SINGLE(A:A),'Customer Name'!A:A,Table14_3[[#All],[First Name]])</f>
        <v>Lisa</v>
      </c>
      <c r="D1444" s="32" t="str" cm="1">
        <f t="array" ref="D1444">_xlfn.XLOOKUP(_xlfn.SINGLE(A:A),'Customer Name'!A:A,Table14_3[[#All],[Last Name]])</f>
        <v>Tecklenburg</v>
      </c>
      <c r="E1444" s="32">
        <f>_xlfn.XLOOKUP(A:A,'Medical Examination'!A:A,'Medical Examination'!B:B)</f>
        <v>25.08</v>
      </c>
      <c r="F1444" s="32">
        <f>_xlfn.XLOOKUP(A:A,'Medical Examination'!A:A,'Medical Examination'!C:C)</f>
        <v>5.8</v>
      </c>
      <c r="G1444" s="33" t="str">
        <f>_xlfn.XLOOKUP(A:A,'Medical Examination'!A:A,'Medical Examination'!D:D)</f>
        <v>No</v>
      </c>
      <c r="H1444" s="33" t="str">
        <f>_xlfn.XLOOKUP(A:A,'Medical Examination'!A:A,'Medical Examination'!E:E)</f>
        <v>No</v>
      </c>
      <c r="I1444" s="33" t="str">
        <f>_xlfn.XLOOKUP(A:A,'Medical Examination'!A:A,'Medical Examination'!F:F)</f>
        <v>Yes</v>
      </c>
      <c r="J1444" s="33">
        <f>_xlfn.XLOOKUP(A:A,'Medical Examination'!A:A,'Medical Examination'!G:G)</f>
        <v>1</v>
      </c>
      <c r="K1444" s="33" t="str">
        <f>_xlfn.XLOOKUP(A:A,'Medical Examination'!A:A,'Medical Examination'!H:H)</f>
        <v>No</v>
      </c>
      <c r="L1444" s="32" t="str">
        <f>_xlfn.XLOOKUP(A:A,'Medical Examination'!A:A,'Medical Examination'!I:I)</f>
        <v>Overweight</v>
      </c>
      <c r="M1444" s="31" t="str">
        <f>_xlfn.XLOOKUP(A:A,'Medical Examination'!A:A,'Medical Examination'!J:J)</f>
        <v>Prediabetic</v>
      </c>
      <c r="N1444" s="34">
        <f>_xlfn.XLOOKUP(Healthcare!A:A,Table4_2[Customer ID],Table4_2[Date of Birth])</f>
        <v>29025</v>
      </c>
      <c r="O1444" s="35">
        <f>_xlfn.XLOOKUP(A:A,Table4_2[Customer ID],Table4_2[Charges])</f>
        <v>7325.05</v>
      </c>
      <c r="P1444" s="33" t="str">
        <f>_xlfn.XLOOKUP(A:A,Table4_2[Customer ID],Table4_2[Hospital tier])</f>
        <v>tier - 2</v>
      </c>
      <c r="Q1444" s="33" t="str">
        <f>_xlfn.XLOOKUP(A:A,'Hospital details'!A:A,'Hospital details'!F:F)</f>
        <v>tier - 3</v>
      </c>
      <c r="R1444" s="33" t="str">
        <f>_xlfn.XLOOKUP(Healthcare!A:A,'Hospital details'!A:A,'Hospital details'!G:G)</f>
        <v>R1024</v>
      </c>
      <c r="S1444" s="36">
        <f>_xlfn.XLOOKUP(A:A,'Hospital details'!A:A,'Hospital details'!H:H)</f>
        <v>43</v>
      </c>
      <c r="T1444" s="8"/>
    </row>
    <row r="1445" spans="1:20" ht="18" x14ac:dyDescent="0.35">
      <c r="A1445" s="37" t="s">
        <v>1449</v>
      </c>
      <c r="B1445" s="31" t="str" cm="1">
        <f t="array" ref="B1445">_xlfn.XLOOKUP(_xlfn.SINGLE(A:A),'Customer Name'!A:A,Table14_3[[#All],[Title]])</f>
        <v>Ms</v>
      </c>
      <c r="C1445" s="32" t="str" cm="1">
        <f t="array" ref="C1445">_xlfn.XLOOKUP(_xlfn.SINGLE(A:A),'Customer Name'!A:A,Table14_3[[#All],[First Name]])</f>
        <v>Katherine A</v>
      </c>
      <c r="D1445" s="32" t="str" cm="1">
        <f t="array" ref="D1445">_xlfn.XLOOKUP(_xlfn.SINGLE(A:A),'Customer Name'!A:A,Table14_3[[#All],[Last Name]])</f>
        <v>Baker</v>
      </c>
      <c r="E1445" s="32">
        <f>_xlfn.XLOOKUP(A:A,'Medical Examination'!A:A,'Medical Examination'!B:B)</f>
        <v>29.164999999999999</v>
      </c>
      <c r="F1445" s="32">
        <f>_xlfn.XLOOKUP(A:A,'Medical Examination'!A:A,'Medical Examination'!C:C)</f>
        <v>4.87</v>
      </c>
      <c r="G1445" s="33" t="str">
        <f>_xlfn.XLOOKUP(A:A,'Medical Examination'!A:A,'Medical Examination'!D:D)</f>
        <v>No</v>
      </c>
      <c r="H1445" s="33" t="str">
        <f>_xlfn.XLOOKUP(A:A,'Medical Examination'!A:A,'Medical Examination'!E:E)</f>
        <v>yes</v>
      </c>
      <c r="I1445" s="33" t="str">
        <f>_xlfn.XLOOKUP(A:A,'Medical Examination'!A:A,'Medical Examination'!F:F)</f>
        <v>No</v>
      </c>
      <c r="J1445" s="33">
        <f>_xlfn.XLOOKUP(A:A,'Medical Examination'!A:A,'Medical Examination'!G:G)</f>
        <v>1</v>
      </c>
      <c r="K1445" s="33" t="str">
        <f>_xlfn.XLOOKUP(A:A,'Medical Examination'!A:A,'Medical Examination'!H:H)</f>
        <v>No</v>
      </c>
      <c r="L1445" s="32" t="str">
        <f>_xlfn.XLOOKUP(A:A,'Medical Examination'!A:A,'Medical Examination'!I:I)</f>
        <v>Overweight</v>
      </c>
      <c r="M1445" s="31" t="str">
        <f>_xlfn.XLOOKUP(A:A,'Medical Examination'!A:A,'Medical Examination'!J:J)</f>
        <v>Normal</v>
      </c>
      <c r="N1445" s="34">
        <f>_xlfn.XLOOKUP(Healthcare!A:A,Table4_2[Customer ID],Table4_2[Date of Birth])</f>
        <v>38306</v>
      </c>
      <c r="O1445" s="35">
        <f>_xlfn.XLOOKUP(A:A,Table4_2[Customer ID],Table4_2[Charges])</f>
        <v>7323.73</v>
      </c>
      <c r="P1445" s="33" t="str">
        <f>_xlfn.XLOOKUP(A:A,Table4_2[Customer ID],Table4_2[Hospital tier])</f>
        <v>tier - 2</v>
      </c>
      <c r="Q1445" s="33" t="str">
        <f>_xlfn.XLOOKUP(A:A,'Hospital details'!A:A,'Hospital details'!F:F)</f>
        <v>tier - 2</v>
      </c>
      <c r="R1445" s="33" t="str">
        <f>_xlfn.XLOOKUP(Healthcare!A:A,'Hospital details'!A:A,'Hospital details'!G:G)</f>
        <v>R1024</v>
      </c>
      <c r="S1445" s="36">
        <f>_xlfn.XLOOKUP(A:A,'Hospital details'!A:A,'Hospital details'!H:H)</f>
        <v>18</v>
      </c>
      <c r="T1445" s="8"/>
    </row>
    <row r="1446" spans="1:20" ht="18" x14ac:dyDescent="0.35">
      <c r="A1446" s="37" t="s">
        <v>1450</v>
      </c>
      <c r="B1446" s="31" t="str" cm="1">
        <f t="array" ref="B1446">_xlfn.XLOOKUP(_xlfn.SINGLE(A:A),'Customer Name'!A:A,Table14_3[[#All],[Title]])</f>
        <v>Mr</v>
      </c>
      <c r="C1446" s="32" t="str" cm="1">
        <f t="array" ref="C1446">_xlfn.XLOOKUP(_xlfn.SINGLE(A:A),'Customer Name'!A:A,Table14_3[[#All],[First Name]])</f>
        <v>Steve</v>
      </c>
      <c r="D1446" s="32" t="str" cm="1">
        <f t="array" ref="D1446">_xlfn.XLOOKUP(_xlfn.SINGLE(A:A),'Customer Name'!A:A,Table14_3[[#All],[Last Name]])</f>
        <v>Schenck</v>
      </c>
      <c r="E1446" s="32">
        <f>_xlfn.XLOOKUP(A:A,'Medical Examination'!A:A,'Medical Examination'!B:B)</f>
        <v>15.05</v>
      </c>
      <c r="F1446" s="32">
        <f>_xlfn.XLOOKUP(A:A,'Medical Examination'!A:A,'Medical Examination'!C:C)</f>
        <v>8.1199999999999992</v>
      </c>
      <c r="G1446" s="33" t="str">
        <f>_xlfn.XLOOKUP(A:A,'Medical Examination'!A:A,'Medical Examination'!D:D)</f>
        <v>No</v>
      </c>
      <c r="H1446" s="33" t="str">
        <f>_xlfn.XLOOKUP(A:A,'Medical Examination'!A:A,'Medical Examination'!E:E)</f>
        <v>No</v>
      </c>
      <c r="I1446" s="33" t="str">
        <f>_xlfn.XLOOKUP(A:A,'Medical Examination'!A:A,'Medical Examination'!F:F)</f>
        <v>No</v>
      </c>
      <c r="J1446" s="33">
        <f>_xlfn.XLOOKUP(A:A,'Medical Examination'!A:A,'Medical Examination'!G:G)</f>
        <v>0</v>
      </c>
      <c r="K1446" s="33" t="str">
        <f>_xlfn.XLOOKUP(A:A,'Medical Examination'!A:A,'Medical Examination'!H:H)</f>
        <v>No</v>
      </c>
      <c r="L1446" s="32" t="str">
        <f>_xlfn.XLOOKUP(A:A,'Medical Examination'!A:A,'Medical Examination'!I:I)</f>
        <v>Under  Weight</v>
      </c>
      <c r="M1446" s="31" t="str">
        <f>_xlfn.XLOOKUP(A:A,'Medical Examination'!A:A,'Medical Examination'!J:J)</f>
        <v>Diabetic</v>
      </c>
      <c r="N1446" s="34">
        <f>_xlfn.XLOOKUP(Healthcare!A:A,Table4_2[Customer ID],Table4_2[Date of Birth])</f>
        <v>23934</v>
      </c>
      <c r="O1446" s="35">
        <f>_xlfn.XLOOKUP(A:A,Table4_2[Customer ID],Table4_2[Charges])</f>
        <v>7322.86</v>
      </c>
      <c r="P1446" s="33" t="str">
        <f>_xlfn.XLOOKUP(A:A,Table4_2[Customer ID],Table4_2[Hospital tier])</f>
        <v>tier - 3</v>
      </c>
      <c r="Q1446" s="33" t="str">
        <f>_xlfn.XLOOKUP(A:A,'Hospital details'!A:A,'Hospital details'!F:F)</f>
        <v>tier - 3</v>
      </c>
      <c r="R1446" s="33" t="str">
        <f>_xlfn.XLOOKUP(Healthcare!A:A,'Hospital details'!A:A,'Hospital details'!G:G)</f>
        <v>R1012</v>
      </c>
      <c r="S1446" s="36">
        <f>_xlfn.XLOOKUP(A:A,'Hospital details'!A:A,'Hospital details'!H:H)</f>
        <v>57</v>
      </c>
      <c r="T1446" s="8"/>
    </row>
    <row r="1447" spans="1:20" ht="18" x14ac:dyDescent="0.35">
      <c r="A1447" s="37" t="s">
        <v>1451</v>
      </c>
      <c r="B1447" s="31" t="str" cm="1">
        <f t="array" ref="B1447">_xlfn.XLOOKUP(_xlfn.SINGLE(A:A),'Customer Name'!A:A,Table14_3[[#All],[Title]])</f>
        <v>Mr</v>
      </c>
      <c r="C1447" s="32" t="str" cm="1">
        <f t="array" ref="C1447">_xlfn.XLOOKUP(_xlfn.SINGLE(A:A),'Customer Name'!A:A,Table14_3[[#All],[First Name]])</f>
        <v>Kate L</v>
      </c>
      <c r="D1447" s="32" t="str" cm="1">
        <f t="array" ref="D1447">_xlfn.XLOOKUP(_xlfn.SINGLE(A:A),'Customer Name'!A:A,Table14_3[[#All],[Last Name]])</f>
        <v>Johnson</v>
      </c>
      <c r="E1447" s="32">
        <f>_xlfn.XLOOKUP(A:A,'Medical Examination'!A:A,'Medical Examination'!B:B)</f>
        <v>19.95</v>
      </c>
      <c r="F1447" s="32">
        <f>_xlfn.XLOOKUP(A:A,'Medical Examination'!A:A,'Medical Examination'!C:C)</f>
        <v>4.3600000000000003</v>
      </c>
      <c r="G1447" s="33" t="str">
        <f>_xlfn.XLOOKUP(A:A,'Medical Examination'!A:A,'Medical Examination'!D:D)</f>
        <v>No</v>
      </c>
      <c r="H1447" s="33" t="str">
        <f>_xlfn.XLOOKUP(A:A,'Medical Examination'!A:A,'Medical Examination'!E:E)</f>
        <v>No</v>
      </c>
      <c r="I1447" s="33" t="str">
        <f>_xlfn.XLOOKUP(A:A,'Medical Examination'!A:A,'Medical Examination'!F:F)</f>
        <v>No</v>
      </c>
      <c r="J1447" s="33">
        <f>_xlfn.XLOOKUP(A:A,'Medical Examination'!A:A,'Medical Examination'!G:G)</f>
        <v>2</v>
      </c>
      <c r="K1447" s="33" t="str">
        <f>_xlfn.XLOOKUP(A:A,'Medical Examination'!A:A,'Medical Examination'!H:H)</f>
        <v>No</v>
      </c>
      <c r="L1447" s="32" t="str">
        <f>_xlfn.XLOOKUP(A:A,'Medical Examination'!A:A,'Medical Examination'!I:I)</f>
        <v>Normal Weight</v>
      </c>
      <c r="M1447" s="31" t="str">
        <f>_xlfn.XLOOKUP(A:A,'Medical Examination'!A:A,'Medical Examination'!J:J)</f>
        <v>Normal</v>
      </c>
      <c r="N1447" s="34">
        <f>_xlfn.XLOOKUP(Healthcare!A:A,Table4_2[Customer ID],Table4_2[Date of Birth])</f>
        <v>26522</v>
      </c>
      <c r="O1447" s="35">
        <f>_xlfn.XLOOKUP(A:A,Table4_2[Customer ID],Table4_2[Charges])</f>
        <v>7318.22</v>
      </c>
      <c r="P1447" s="33" t="str">
        <f>_xlfn.XLOOKUP(A:A,Table4_2[Customer ID],Table4_2[Hospital tier])</f>
        <v>tier - 2</v>
      </c>
      <c r="Q1447" s="33" t="str">
        <f>_xlfn.XLOOKUP(A:A,'Hospital details'!A:A,'Hospital details'!F:F)</f>
        <v>tier - 3</v>
      </c>
      <c r="R1447" s="33" t="str">
        <f>_xlfn.XLOOKUP(Healthcare!A:A,'Hospital details'!A:A,'Hospital details'!G:G)</f>
        <v>R1012</v>
      </c>
      <c r="S1447" s="36">
        <f>_xlfn.XLOOKUP(A:A,'Hospital details'!A:A,'Hospital details'!H:H)</f>
        <v>50</v>
      </c>
      <c r="T1447" s="8"/>
    </row>
    <row r="1448" spans="1:20" ht="18" x14ac:dyDescent="0.35">
      <c r="A1448" s="37" t="s">
        <v>1452</v>
      </c>
      <c r="B1448" s="31" t="str" cm="1">
        <f t="array" ref="B1448">_xlfn.XLOOKUP(_xlfn.SINGLE(A:A),'Customer Name'!A:A,Table14_3[[#All],[Title]])</f>
        <v>Ms</v>
      </c>
      <c r="C1448" s="32" t="str" cm="1">
        <f t="array" ref="C1448">_xlfn.XLOOKUP(_xlfn.SINGLE(A:A),'Customer Name'!A:A,Table14_3[[#All],[First Name]])</f>
        <v>Beth</v>
      </c>
      <c r="D1448" s="32" t="str" cm="1">
        <f t="array" ref="D1448">_xlfn.XLOOKUP(_xlfn.SINGLE(A:A),'Customer Name'!A:A,Table14_3[[#All],[Last Name]])</f>
        <v>Blendell</v>
      </c>
      <c r="E1448" s="32">
        <f>_xlfn.XLOOKUP(A:A,'Medical Examination'!A:A,'Medical Examination'!B:B)</f>
        <v>16.66</v>
      </c>
      <c r="F1448" s="32">
        <f>_xlfn.XLOOKUP(A:A,'Medical Examination'!A:A,'Medical Examination'!C:C)</f>
        <v>9.16</v>
      </c>
      <c r="G1448" s="33" t="str">
        <f>_xlfn.XLOOKUP(A:A,'Medical Examination'!A:A,'Medical Examination'!D:D)</f>
        <v>No</v>
      </c>
      <c r="H1448" s="33" t="str">
        <f>_xlfn.XLOOKUP(A:A,'Medical Examination'!A:A,'Medical Examination'!E:E)</f>
        <v>No</v>
      </c>
      <c r="I1448" s="33" t="str">
        <f>_xlfn.XLOOKUP(A:A,'Medical Examination'!A:A,'Medical Examination'!F:F)</f>
        <v>No</v>
      </c>
      <c r="J1448" s="33">
        <f>_xlfn.XLOOKUP(A:A,'Medical Examination'!A:A,'Medical Examination'!G:G)</f>
        <v>0</v>
      </c>
      <c r="K1448" s="33" t="str">
        <f>_xlfn.XLOOKUP(A:A,'Medical Examination'!A:A,'Medical Examination'!H:H)</f>
        <v>No</v>
      </c>
      <c r="L1448" s="32" t="str">
        <f>_xlfn.XLOOKUP(A:A,'Medical Examination'!A:A,'Medical Examination'!I:I)</f>
        <v>Under  Weight</v>
      </c>
      <c r="M1448" s="31" t="str">
        <f>_xlfn.XLOOKUP(A:A,'Medical Examination'!A:A,'Medical Examination'!J:J)</f>
        <v>Diabetic</v>
      </c>
      <c r="N1448" s="34">
        <f>_xlfn.XLOOKUP(Healthcare!A:A,Table4_2[Customer ID],Table4_2[Date of Birth])</f>
        <v>23918</v>
      </c>
      <c r="O1448" s="35">
        <f>_xlfn.XLOOKUP(A:A,Table4_2[Customer ID],Table4_2[Charges])</f>
        <v>7318.21</v>
      </c>
      <c r="P1448" s="33" t="str">
        <f>_xlfn.XLOOKUP(A:A,Table4_2[Customer ID],Table4_2[Hospital tier])</f>
        <v>tier - 3</v>
      </c>
      <c r="Q1448" s="33" t="str">
        <f>_xlfn.XLOOKUP(A:A,'Hospital details'!A:A,'Hospital details'!F:F)</f>
        <v>tier - 1</v>
      </c>
      <c r="R1448" s="33" t="str">
        <f>_xlfn.XLOOKUP(Healthcare!A:A,'Hospital details'!A:A,'Hospital details'!G:G)</f>
        <v>R1013</v>
      </c>
      <c r="S1448" s="36">
        <f>_xlfn.XLOOKUP(A:A,'Hospital details'!A:A,'Hospital details'!H:H)</f>
        <v>57</v>
      </c>
      <c r="T1448" s="8"/>
    </row>
    <row r="1449" spans="1:20" ht="18" x14ac:dyDescent="0.35">
      <c r="A1449" s="37" t="s">
        <v>1453</v>
      </c>
      <c r="B1449" s="31" t="str" cm="1">
        <f t="array" ref="B1449">_xlfn.XLOOKUP(_xlfn.SINGLE(A:A),'Customer Name'!A:A,Table14_3[[#All],[Title]])</f>
        <v>Ms</v>
      </c>
      <c r="C1449" s="32" t="str" cm="1">
        <f t="array" ref="C1449">_xlfn.XLOOKUP(_xlfn.SINGLE(A:A),'Customer Name'!A:A,Table14_3[[#All],[First Name]])</f>
        <v>Katharine</v>
      </c>
      <c r="D1449" s="32" t="str" cm="1">
        <f t="array" ref="D1449">_xlfn.XLOOKUP(_xlfn.SINGLE(A:A),'Customer Name'!A:A,Table14_3[[#All],[Last Name]])</f>
        <v>Parodi</v>
      </c>
      <c r="E1449" s="32">
        <f>_xlfn.XLOOKUP(A:A,'Medical Examination'!A:A,'Medical Examination'!B:B)</f>
        <v>16.62</v>
      </c>
      <c r="F1449" s="32">
        <f>_xlfn.XLOOKUP(A:A,'Medical Examination'!A:A,'Medical Examination'!C:C)</f>
        <v>9.14</v>
      </c>
      <c r="G1449" s="33" t="str">
        <f>_xlfn.XLOOKUP(A:A,'Medical Examination'!A:A,'Medical Examination'!D:D)</f>
        <v>No</v>
      </c>
      <c r="H1449" s="33" t="str">
        <f>_xlfn.XLOOKUP(A:A,'Medical Examination'!A:A,'Medical Examination'!E:E)</f>
        <v>No</v>
      </c>
      <c r="I1449" s="33" t="str">
        <f>_xlfn.XLOOKUP(A:A,'Medical Examination'!A:A,'Medical Examination'!F:F)</f>
        <v>No</v>
      </c>
      <c r="J1449" s="33">
        <f>_xlfn.XLOOKUP(A:A,'Medical Examination'!A:A,'Medical Examination'!G:G)</f>
        <v>0</v>
      </c>
      <c r="K1449" s="33" t="str">
        <f>_xlfn.XLOOKUP(A:A,'Medical Examination'!A:A,'Medical Examination'!H:H)</f>
        <v>No</v>
      </c>
      <c r="L1449" s="32" t="str">
        <f>_xlfn.XLOOKUP(A:A,'Medical Examination'!A:A,'Medical Examination'!I:I)</f>
        <v>Under  Weight</v>
      </c>
      <c r="M1449" s="31" t="str">
        <f>_xlfn.XLOOKUP(A:A,'Medical Examination'!A:A,'Medical Examination'!J:J)</f>
        <v>Diabetic</v>
      </c>
      <c r="N1449" s="34">
        <f>_xlfn.XLOOKUP(Healthcare!A:A,Table4_2[Customer ID],Table4_2[Date of Birth])</f>
        <v>23899</v>
      </c>
      <c r="O1449" s="35">
        <f>_xlfn.XLOOKUP(A:A,Table4_2[Customer ID],Table4_2[Charges])</f>
        <v>7304.65</v>
      </c>
      <c r="P1449" s="33" t="str">
        <f>_xlfn.XLOOKUP(A:A,Table4_2[Customer ID],Table4_2[Hospital tier])</f>
        <v>tier - 3</v>
      </c>
      <c r="Q1449" s="33" t="str">
        <f>_xlfn.XLOOKUP(A:A,'Hospital details'!A:A,'Hospital details'!F:F)</f>
        <v>tier - 3</v>
      </c>
      <c r="R1449" s="33" t="str">
        <f>_xlfn.XLOOKUP(Healthcare!A:A,'Hospital details'!A:A,'Hospital details'!G:G)</f>
        <v>R1013</v>
      </c>
      <c r="S1449" s="36">
        <f>_xlfn.XLOOKUP(A:A,'Hospital details'!A:A,'Hospital details'!H:H)</f>
        <v>58</v>
      </c>
      <c r="T1449" s="8"/>
    </row>
    <row r="1450" spans="1:20" ht="18" x14ac:dyDescent="0.35">
      <c r="A1450" s="37" t="s">
        <v>1454</v>
      </c>
      <c r="B1450" s="31" t="str" cm="1">
        <f t="array" ref="B1450">_xlfn.XLOOKUP(_xlfn.SINGLE(A:A),'Customer Name'!A:A,Table14_3[[#All],[Title]])</f>
        <v>Mr</v>
      </c>
      <c r="C1450" s="32" t="str" cm="1">
        <f t="array" ref="C1450">_xlfn.XLOOKUP(_xlfn.SINGLE(A:A),'Customer Name'!A:A,Table14_3[[#All],[First Name]])</f>
        <v>Heather L</v>
      </c>
      <c r="D1450" s="32" t="str" cm="1">
        <f t="array" ref="D1450">_xlfn.XLOOKUP(_xlfn.SINGLE(A:A),'Customer Name'!A:A,Table14_3[[#All],[Last Name]])</f>
        <v>Morgan</v>
      </c>
      <c r="E1450" s="32">
        <f>_xlfn.XLOOKUP(A:A,'Medical Examination'!A:A,'Medical Examination'!B:B)</f>
        <v>15.36</v>
      </c>
      <c r="F1450" s="32">
        <f>_xlfn.XLOOKUP(A:A,'Medical Examination'!A:A,'Medical Examination'!C:C)</f>
        <v>5.49</v>
      </c>
      <c r="G1450" s="33" t="str">
        <f>_xlfn.XLOOKUP(A:A,'Medical Examination'!A:A,'Medical Examination'!D:D)</f>
        <v>yes</v>
      </c>
      <c r="H1450" s="33" t="str">
        <f>_xlfn.XLOOKUP(A:A,'Medical Examination'!A:A,'Medical Examination'!E:E)</f>
        <v>No</v>
      </c>
      <c r="I1450" s="33" t="str">
        <f>_xlfn.XLOOKUP(A:A,'Medical Examination'!A:A,'Medical Examination'!F:F)</f>
        <v>No</v>
      </c>
      <c r="J1450" s="33">
        <f>_xlfn.XLOOKUP(A:A,'Medical Examination'!A:A,'Medical Examination'!G:G)</f>
        <v>2</v>
      </c>
      <c r="K1450" s="33" t="str">
        <f>_xlfn.XLOOKUP(A:A,'Medical Examination'!A:A,'Medical Examination'!H:H)</f>
        <v>No</v>
      </c>
      <c r="L1450" s="32" t="str">
        <f>_xlfn.XLOOKUP(A:A,'Medical Examination'!A:A,'Medical Examination'!I:I)</f>
        <v>Under  Weight</v>
      </c>
      <c r="M1450" s="31" t="str">
        <f>_xlfn.XLOOKUP(A:A,'Medical Examination'!A:A,'Medical Examination'!J:J)</f>
        <v>Normal</v>
      </c>
      <c r="N1450" s="34">
        <f>_xlfn.XLOOKUP(Healthcare!A:A,Table4_2[Customer ID],Table4_2[Date of Birth])</f>
        <v>24467</v>
      </c>
      <c r="O1450" s="35">
        <f>_xlfn.XLOOKUP(A:A,Table4_2[Customer ID],Table4_2[Charges])</f>
        <v>7302.46</v>
      </c>
      <c r="P1450" s="33" t="str">
        <f>_xlfn.XLOOKUP(A:A,Table4_2[Customer ID],Table4_2[Hospital tier])</f>
        <v>tier - 3</v>
      </c>
      <c r="Q1450" s="33" t="str">
        <f>_xlfn.XLOOKUP(A:A,'Hospital details'!A:A,'Hospital details'!F:F)</f>
        <v>tier - 1</v>
      </c>
      <c r="R1450" s="33" t="str">
        <f>_xlfn.XLOOKUP(Healthcare!A:A,'Hospital details'!A:A,'Hospital details'!G:G)</f>
        <v>R1012</v>
      </c>
      <c r="S1450" s="36">
        <f>_xlfn.XLOOKUP(A:A,'Hospital details'!A:A,'Hospital details'!H:H)</f>
        <v>56</v>
      </c>
      <c r="T1450" s="8"/>
    </row>
    <row r="1451" spans="1:20" ht="18" x14ac:dyDescent="0.35">
      <c r="A1451" s="37" t="s">
        <v>1455</v>
      </c>
      <c r="B1451" s="31" t="str" cm="1">
        <f t="array" ref="B1451">_xlfn.XLOOKUP(_xlfn.SINGLE(A:A),'Customer Name'!A:A,Table14_3[[#All],[Title]])</f>
        <v>Mr</v>
      </c>
      <c r="C1451" s="32" t="str" cm="1">
        <f t="array" ref="C1451">_xlfn.XLOOKUP(_xlfn.SINGLE(A:A),'Customer Name'!A:A,Table14_3[[#All],[First Name]])</f>
        <v>Desiree</v>
      </c>
      <c r="D1451" s="32" t="str" cm="1">
        <f t="array" ref="D1451">_xlfn.XLOOKUP(_xlfn.SINGLE(A:A),'Customer Name'!A:A,Table14_3[[#All],[Last Name]])</f>
        <v>Linden</v>
      </c>
      <c r="E1451" s="32">
        <f>_xlfn.XLOOKUP(A:A,'Medical Examination'!A:A,'Medical Examination'!B:B)</f>
        <v>27.74</v>
      </c>
      <c r="F1451" s="32">
        <f>_xlfn.XLOOKUP(A:A,'Medical Examination'!A:A,'Medical Examination'!C:C)</f>
        <v>5.96</v>
      </c>
      <c r="G1451" s="33" t="str">
        <f>_xlfn.XLOOKUP(A:A,'Medical Examination'!A:A,'Medical Examination'!D:D)</f>
        <v>yes</v>
      </c>
      <c r="H1451" s="33" t="str">
        <f>_xlfn.XLOOKUP(A:A,'Medical Examination'!A:A,'Medical Examination'!E:E)</f>
        <v>No</v>
      </c>
      <c r="I1451" s="33" t="str">
        <f>_xlfn.XLOOKUP(A:A,'Medical Examination'!A:A,'Medical Examination'!F:F)</f>
        <v>No</v>
      </c>
      <c r="J1451" s="33">
        <f>_xlfn.XLOOKUP(A:A,'Medical Examination'!A:A,'Medical Examination'!G:G)</f>
        <v>0</v>
      </c>
      <c r="K1451" s="33" t="str">
        <f>_xlfn.XLOOKUP(A:A,'Medical Examination'!A:A,'Medical Examination'!H:H)</f>
        <v>No</v>
      </c>
      <c r="L1451" s="32" t="str">
        <f>_xlfn.XLOOKUP(A:A,'Medical Examination'!A:A,'Medical Examination'!I:I)</f>
        <v>Overweight</v>
      </c>
      <c r="M1451" s="31" t="str">
        <f>_xlfn.XLOOKUP(A:A,'Medical Examination'!A:A,'Medical Examination'!J:J)</f>
        <v>Prediabetic</v>
      </c>
      <c r="N1451" s="34">
        <f>_xlfn.XLOOKUP(Healthcare!A:A,Table4_2[Customer ID],Table4_2[Date of Birth])</f>
        <v>31353</v>
      </c>
      <c r="O1451" s="35">
        <f>_xlfn.XLOOKUP(A:A,Table4_2[Customer ID],Table4_2[Charges])</f>
        <v>7281.51</v>
      </c>
      <c r="P1451" s="33" t="str">
        <f>_xlfn.XLOOKUP(A:A,Table4_2[Customer ID],Table4_2[Hospital tier])</f>
        <v>tier - 2</v>
      </c>
      <c r="Q1451" s="33" t="str">
        <f>_xlfn.XLOOKUP(A:A,'Hospital details'!A:A,'Hospital details'!F:F)</f>
        <v>tier - 1</v>
      </c>
      <c r="R1451" s="33" t="str">
        <f>_xlfn.XLOOKUP(Healthcare!A:A,'Hospital details'!A:A,'Hospital details'!G:G)</f>
        <v>R1012</v>
      </c>
      <c r="S1451" s="36">
        <f>_xlfn.XLOOKUP(A:A,'Hospital details'!A:A,'Hospital details'!H:H)</f>
        <v>37</v>
      </c>
      <c r="T1451" s="8"/>
    </row>
    <row r="1452" spans="1:20" ht="18" x14ac:dyDescent="0.35">
      <c r="A1452" s="37" t="s">
        <v>1456</v>
      </c>
      <c r="B1452" s="31" t="str" cm="1">
        <f t="array" ref="B1452">_xlfn.XLOOKUP(_xlfn.SINGLE(A:A),'Customer Name'!A:A,Table14_3[[#All],[Title]])</f>
        <v>Ms</v>
      </c>
      <c r="C1452" s="32" t="str" cm="1">
        <f t="array" ref="C1452">_xlfn.XLOOKUP(_xlfn.SINGLE(A:A),'Customer Name'!A:A,Table14_3[[#All],[First Name]])</f>
        <v>Peter B</v>
      </c>
      <c r="D1452" s="32" t="str" cm="1">
        <f t="array" ref="D1452">_xlfn.XLOOKUP(_xlfn.SINGLE(A:A),'Customer Name'!A:A,Table14_3[[#All],[Last Name]])</f>
        <v>Horning</v>
      </c>
      <c r="E1452" s="32">
        <f>_xlfn.XLOOKUP(A:A,'Medical Examination'!A:A,'Medical Examination'!B:B)</f>
        <v>22.44</v>
      </c>
      <c r="F1452" s="32">
        <f>_xlfn.XLOOKUP(A:A,'Medical Examination'!A:A,'Medical Examination'!C:C)</f>
        <v>4.62</v>
      </c>
      <c r="G1452" s="33" t="str">
        <f>_xlfn.XLOOKUP(A:A,'Medical Examination'!A:A,'Medical Examination'!D:D)</f>
        <v>yes</v>
      </c>
      <c r="H1452" s="33" t="str">
        <f>_xlfn.XLOOKUP(A:A,'Medical Examination'!A:A,'Medical Examination'!E:E)</f>
        <v>No</v>
      </c>
      <c r="I1452" s="33" t="str">
        <f>_xlfn.XLOOKUP(A:A,'Medical Examination'!A:A,'Medical Examination'!F:F)</f>
        <v>No</v>
      </c>
      <c r="J1452" s="33">
        <f>_xlfn.XLOOKUP(A:A,'Medical Examination'!A:A,'Medical Examination'!G:G)</f>
        <v>0</v>
      </c>
      <c r="K1452" s="33" t="str">
        <f>_xlfn.XLOOKUP(A:A,'Medical Examination'!A:A,'Medical Examination'!H:H)</f>
        <v>No</v>
      </c>
      <c r="L1452" s="32" t="str">
        <f>_xlfn.XLOOKUP(A:A,'Medical Examination'!A:A,'Medical Examination'!I:I)</f>
        <v>Normal Weight</v>
      </c>
      <c r="M1452" s="31" t="str">
        <f>_xlfn.XLOOKUP(A:A,'Medical Examination'!A:A,'Medical Examination'!J:J)</f>
        <v>Normal</v>
      </c>
      <c r="N1452" s="34">
        <f>_xlfn.XLOOKUP(Healthcare!A:A,Table4_2[Customer ID],Table4_2[Date of Birth])</f>
        <v>28112</v>
      </c>
      <c r="O1452" s="35">
        <f>_xlfn.XLOOKUP(A:A,Table4_2[Customer ID],Table4_2[Charges])</f>
        <v>7273.02</v>
      </c>
      <c r="P1452" s="33" t="str">
        <f>_xlfn.XLOOKUP(A:A,Table4_2[Customer ID],Table4_2[Hospital tier])</f>
        <v>tier - 2</v>
      </c>
      <c r="Q1452" s="33" t="str">
        <f>_xlfn.XLOOKUP(A:A,'Hospital details'!A:A,'Hospital details'!F:F)</f>
        <v>tier - 1</v>
      </c>
      <c r="R1452" s="33" t="str">
        <f>_xlfn.XLOOKUP(Healthcare!A:A,'Hospital details'!A:A,'Hospital details'!G:G)</f>
        <v>R1013</v>
      </c>
      <c r="S1452" s="36">
        <f>_xlfn.XLOOKUP(A:A,'Hospital details'!A:A,'Hospital details'!H:H)</f>
        <v>46</v>
      </c>
      <c r="T1452" s="8"/>
    </row>
    <row r="1453" spans="1:20" ht="18" x14ac:dyDescent="0.35">
      <c r="A1453" s="37" t="s">
        <v>1457</v>
      </c>
      <c r="B1453" s="31" t="str" cm="1">
        <f t="array" ref="B1453">_xlfn.XLOOKUP(_xlfn.SINGLE(A:A),'Customer Name'!A:A,Table14_3[[#All],[Title]])</f>
        <v>Mr</v>
      </c>
      <c r="C1453" s="32" t="str" cm="1">
        <f t="array" ref="C1453">_xlfn.XLOOKUP(_xlfn.SINGLE(A:A),'Customer Name'!A:A,Table14_3[[#All],[First Name]])</f>
        <v>Adam</v>
      </c>
      <c r="D1453" s="32" t="str" cm="1">
        <f t="array" ref="D1453">_xlfn.XLOOKUP(_xlfn.SINGLE(A:A),'Customer Name'!A:A,Table14_3[[#All],[Last Name]])</f>
        <v>Goode</v>
      </c>
      <c r="E1453" s="32">
        <f>_xlfn.XLOOKUP(A:A,'Medical Examination'!A:A,'Medical Examination'!B:B)</f>
        <v>37.049999999999997</v>
      </c>
      <c r="F1453" s="32">
        <f>_xlfn.XLOOKUP(A:A,'Medical Examination'!A:A,'Medical Examination'!C:C)</f>
        <v>9.9600000000000009</v>
      </c>
      <c r="G1453" s="33" t="str">
        <f>_xlfn.XLOOKUP(A:A,'Medical Examination'!A:A,'Medical Examination'!D:D)</f>
        <v>yes</v>
      </c>
      <c r="H1453" s="33" t="str">
        <f>_xlfn.XLOOKUP(A:A,'Medical Examination'!A:A,'Medical Examination'!E:E)</f>
        <v>No</v>
      </c>
      <c r="I1453" s="33" t="str">
        <f>_xlfn.XLOOKUP(A:A,'Medical Examination'!A:A,'Medical Examination'!F:F)</f>
        <v>No</v>
      </c>
      <c r="J1453" s="33">
        <f>_xlfn.XLOOKUP(A:A,'Medical Examination'!A:A,'Medical Examination'!G:G)</f>
        <v>0</v>
      </c>
      <c r="K1453" s="33" t="str">
        <f>_xlfn.XLOOKUP(A:A,'Medical Examination'!A:A,'Medical Examination'!H:H)</f>
        <v>No</v>
      </c>
      <c r="L1453" s="32" t="str">
        <f>_xlfn.XLOOKUP(A:A,'Medical Examination'!A:A,'Medical Examination'!I:I)</f>
        <v>Obesity</v>
      </c>
      <c r="M1453" s="31" t="str">
        <f>_xlfn.XLOOKUP(A:A,'Medical Examination'!A:A,'Medical Examination'!J:J)</f>
        <v>Diabetic</v>
      </c>
      <c r="N1453" s="34">
        <f>_xlfn.XLOOKUP(Healthcare!A:A,Table4_2[Customer ID],Table4_2[Date of Birth])</f>
        <v>29802</v>
      </c>
      <c r="O1453" s="35">
        <f>_xlfn.XLOOKUP(A:A,Table4_2[Customer ID],Table4_2[Charges])</f>
        <v>7265.7</v>
      </c>
      <c r="P1453" s="33" t="str">
        <f>_xlfn.XLOOKUP(A:A,Table4_2[Customer ID],Table4_2[Hospital tier])</f>
        <v>tier - 3</v>
      </c>
      <c r="Q1453" s="33" t="str">
        <f>_xlfn.XLOOKUP(A:A,'Hospital details'!A:A,'Hospital details'!F:F)</f>
        <v>tier - 3</v>
      </c>
      <c r="R1453" s="33" t="str">
        <f>_xlfn.XLOOKUP(Healthcare!A:A,'Hospital details'!A:A,'Hospital details'!G:G)</f>
        <v>R1012</v>
      </c>
      <c r="S1453" s="36">
        <f>_xlfn.XLOOKUP(A:A,'Hospital details'!A:A,'Hospital details'!H:H)</f>
        <v>41</v>
      </c>
      <c r="T1453" s="8"/>
    </row>
    <row r="1454" spans="1:20" ht="18" x14ac:dyDescent="0.35">
      <c r="A1454" s="37" t="s">
        <v>1458</v>
      </c>
      <c r="B1454" s="31" t="str" cm="1">
        <f t="array" ref="B1454">_xlfn.XLOOKUP(_xlfn.SINGLE(A:A),'Customer Name'!A:A,Table14_3[[#All],[Title]])</f>
        <v>Mr</v>
      </c>
      <c r="C1454" s="32" t="str" cm="1">
        <f t="array" ref="C1454">_xlfn.XLOOKUP(_xlfn.SINGLE(A:A),'Customer Name'!A:A,Table14_3[[#All],[First Name]])</f>
        <v>Jeremy J</v>
      </c>
      <c r="D1454" s="32" t="str" cm="1">
        <f t="array" ref="D1454">_xlfn.XLOOKUP(_xlfn.SINGLE(A:A),'Customer Name'!A:A,Table14_3[[#All],[Last Name]])</f>
        <v>Doden</v>
      </c>
      <c r="E1454" s="32">
        <f>_xlfn.XLOOKUP(A:A,'Medical Examination'!A:A,'Medical Examination'!B:B)</f>
        <v>22.95</v>
      </c>
      <c r="F1454" s="32">
        <f>_xlfn.XLOOKUP(A:A,'Medical Examination'!A:A,'Medical Examination'!C:C)</f>
        <v>10.53</v>
      </c>
      <c r="G1454" s="33" t="str">
        <f>_xlfn.XLOOKUP(A:A,'Medical Examination'!A:A,'Medical Examination'!D:D)</f>
        <v>No</v>
      </c>
      <c r="H1454" s="33" t="str">
        <f>_xlfn.XLOOKUP(A:A,'Medical Examination'!A:A,'Medical Examination'!E:E)</f>
        <v>No</v>
      </c>
      <c r="I1454" s="33" t="str">
        <f>_xlfn.XLOOKUP(A:A,'Medical Examination'!A:A,'Medical Examination'!F:F)</f>
        <v>No</v>
      </c>
      <c r="J1454" s="33">
        <f>_xlfn.XLOOKUP(A:A,'Medical Examination'!A:A,'Medical Examination'!G:G)</f>
        <v>2</v>
      </c>
      <c r="K1454" s="33" t="str">
        <f>_xlfn.XLOOKUP(A:A,'Medical Examination'!A:A,'Medical Examination'!H:H)</f>
        <v>No</v>
      </c>
      <c r="L1454" s="32" t="str">
        <f>_xlfn.XLOOKUP(A:A,'Medical Examination'!A:A,'Medical Examination'!I:I)</f>
        <v>Normal Weight</v>
      </c>
      <c r="M1454" s="31" t="str">
        <f>_xlfn.XLOOKUP(A:A,'Medical Examination'!A:A,'Medical Examination'!J:J)</f>
        <v>Diabetic</v>
      </c>
      <c r="N1454" s="34">
        <f>_xlfn.XLOOKUP(Healthcare!A:A,Table4_2[Customer ID],Table4_2[Date of Birth])</f>
        <v>26962</v>
      </c>
      <c r="O1454" s="35">
        <f>_xlfn.XLOOKUP(A:A,Table4_2[Customer ID],Table4_2[Charges])</f>
        <v>7265.58</v>
      </c>
      <c r="P1454" s="33" t="str">
        <f>_xlfn.XLOOKUP(A:A,Table4_2[Customer ID],Table4_2[Hospital tier])</f>
        <v>tier - 2</v>
      </c>
      <c r="Q1454" s="33" t="str">
        <f>_xlfn.XLOOKUP(A:A,'Hospital details'!A:A,'Hospital details'!F:F)</f>
        <v>tier - 2</v>
      </c>
      <c r="R1454" s="33" t="str">
        <f>_xlfn.XLOOKUP(Healthcare!A:A,'Hospital details'!A:A,'Hospital details'!G:G)</f>
        <v>R1013</v>
      </c>
      <c r="S1454" s="36">
        <f>_xlfn.XLOOKUP(A:A,'Hospital details'!A:A,'Hospital details'!H:H)</f>
        <v>49</v>
      </c>
      <c r="T1454" s="8"/>
    </row>
    <row r="1455" spans="1:20" ht="18" x14ac:dyDescent="0.35">
      <c r="A1455" s="37" t="s">
        <v>1459</v>
      </c>
      <c r="B1455" s="31" t="str" cm="1">
        <f t="array" ref="B1455">_xlfn.XLOOKUP(_xlfn.SINGLE(A:A),'Customer Name'!A:A,Table14_3[[#All],[Title]])</f>
        <v>Ms</v>
      </c>
      <c r="C1455" s="32" t="str" cm="1">
        <f t="array" ref="C1455">_xlfn.XLOOKUP(_xlfn.SINGLE(A:A),'Customer Name'!A:A,Table14_3[[#All],[First Name]])</f>
        <v>Adam C</v>
      </c>
      <c r="D1455" s="32" t="str" cm="1">
        <f t="array" ref="D1455">_xlfn.XLOOKUP(_xlfn.SINGLE(A:A),'Customer Name'!A:A,Table14_3[[#All],[Last Name]])</f>
        <v>Groff</v>
      </c>
      <c r="E1455" s="32">
        <f>_xlfn.XLOOKUP(A:A,'Medical Examination'!A:A,'Medical Examination'!B:B)</f>
        <v>34.200000000000003</v>
      </c>
      <c r="F1455" s="32">
        <f>_xlfn.XLOOKUP(A:A,'Medical Examination'!A:A,'Medical Examination'!C:C)</f>
        <v>6.69</v>
      </c>
      <c r="G1455" s="33" t="str">
        <f>_xlfn.XLOOKUP(A:A,'Medical Examination'!A:A,'Medical Examination'!D:D)</f>
        <v>yes</v>
      </c>
      <c r="H1455" s="33" t="str">
        <f>_xlfn.XLOOKUP(A:A,'Medical Examination'!A:A,'Medical Examination'!E:E)</f>
        <v>No</v>
      </c>
      <c r="I1455" s="33" t="str">
        <f>_xlfn.XLOOKUP(A:A,'Medical Examination'!A:A,'Medical Examination'!F:F)</f>
        <v>No</v>
      </c>
      <c r="J1455" s="33">
        <f>_xlfn.XLOOKUP(A:A,'Medical Examination'!A:A,'Medical Examination'!G:G)</f>
        <v>0</v>
      </c>
      <c r="K1455" s="33" t="str">
        <f>_xlfn.XLOOKUP(A:A,'Medical Examination'!A:A,'Medical Examination'!H:H)</f>
        <v>No</v>
      </c>
      <c r="L1455" s="32" t="str">
        <f>_xlfn.XLOOKUP(A:A,'Medical Examination'!A:A,'Medical Examination'!I:I)</f>
        <v>Obesity</v>
      </c>
      <c r="M1455" s="31" t="str">
        <f>_xlfn.XLOOKUP(A:A,'Medical Examination'!A:A,'Medical Examination'!J:J)</f>
        <v>Diabetic</v>
      </c>
      <c r="N1455" s="34">
        <f>_xlfn.XLOOKUP(Healthcare!A:A,Table4_2[Customer ID],Table4_2[Date of Birth])</f>
        <v>29750</v>
      </c>
      <c r="O1455" s="35">
        <f>_xlfn.XLOOKUP(A:A,Table4_2[Customer ID],Table4_2[Charges])</f>
        <v>7261.74</v>
      </c>
      <c r="P1455" s="33" t="str">
        <f>_xlfn.XLOOKUP(A:A,Table4_2[Customer ID],Table4_2[Hospital tier])</f>
        <v>tier - 3</v>
      </c>
      <c r="Q1455" s="33" t="str">
        <f>_xlfn.XLOOKUP(A:A,'Hospital details'!A:A,'Hospital details'!F:F)</f>
        <v>tier - 3</v>
      </c>
      <c r="R1455" s="33" t="str">
        <f>_xlfn.XLOOKUP(Healthcare!A:A,'Hospital details'!A:A,'Hospital details'!G:G)</f>
        <v>R1012</v>
      </c>
      <c r="S1455" s="36">
        <f>_xlfn.XLOOKUP(A:A,'Hospital details'!A:A,'Hospital details'!H:H)</f>
        <v>41</v>
      </c>
      <c r="T1455" s="8"/>
    </row>
    <row r="1456" spans="1:20" ht="18" x14ac:dyDescent="0.35">
      <c r="A1456" s="37" t="s">
        <v>1460</v>
      </c>
      <c r="B1456" s="31" t="str" cm="1">
        <f t="array" ref="B1456">_xlfn.XLOOKUP(_xlfn.SINGLE(A:A),'Customer Name'!A:A,Table14_3[[#All],[Title]])</f>
        <v>Mr</v>
      </c>
      <c r="C1456" s="32" t="str" cm="1">
        <f t="array" ref="C1456">_xlfn.XLOOKUP(_xlfn.SINGLE(A:A),'Customer Name'!A:A,Table14_3[[#All],[First Name]])</f>
        <v>Jon</v>
      </c>
      <c r="D1456" s="32" t="str" cm="1">
        <f t="array" ref="D1456">_xlfn.XLOOKUP(_xlfn.SINGLE(A:A),'Customer Name'!A:A,Table14_3[[#All],[Last Name]])</f>
        <v>Kuehler</v>
      </c>
      <c r="E1456" s="32">
        <f>_xlfn.XLOOKUP(A:A,'Medical Examination'!A:A,'Medical Examination'!B:B)</f>
        <v>30.59</v>
      </c>
      <c r="F1456" s="32">
        <f>_xlfn.XLOOKUP(A:A,'Medical Examination'!A:A,'Medical Examination'!C:C)</f>
        <v>9.5500000000000007</v>
      </c>
      <c r="G1456" s="33" t="str">
        <f>_xlfn.XLOOKUP(A:A,'Medical Examination'!A:A,'Medical Examination'!D:D)</f>
        <v>yes</v>
      </c>
      <c r="H1456" s="33" t="str">
        <f>_xlfn.XLOOKUP(A:A,'Medical Examination'!A:A,'Medical Examination'!E:E)</f>
        <v>No</v>
      </c>
      <c r="I1456" s="33" t="str">
        <f>_xlfn.XLOOKUP(A:A,'Medical Examination'!A:A,'Medical Examination'!F:F)</f>
        <v>No</v>
      </c>
      <c r="J1456" s="33">
        <f>_xlfn.XLOOKUP(A:A,'Medical Examination'!A:A,'Medical Examination'!G:G)</f>
        <v>0</v>
      </c>
      <c r="K1456" s="33" t="str">
        <f>_xlfn.XLOOKUP(A:A,'Medical Examination'!A:A,'Medical Examination'!H:H)</f>
        <v>No</v>
      </c>
      <c r="L1456" s="32" t="str">
        <f>_xlfn.XLOOKUP(A:A,'Medical Examination'!A:A,'Medical Examination'!I:I)</f>
        <v>Obesity</v>
      </c>
      <c r="M1456" s="31" t="str">
        <f>_xlfn.XLOOKUP(A:A,'Medical Examination'!A:A,'Medical Examination'!J:J)</f>
        <v>Diabetic</v>
      </c>
      <c r="N1456" s="34">
        <f>_xlfn.XLOOKUP(Healthcare!A:A,Table4_2[Customer ID],Table4_2[Date of Birth])</f>
        <v>29812</v>
      </c>
      <c r="O1456" s="35">
        <f>_xlfn.XLOOKUP(A:A,Table4_2[Customer ID],Table4_2[Charges])</f>
        <v>7256.72</v>
      </c>
      <c r="P1456" s="33" t="str">
        <f>_xlfn.XLOOKUP(A:A,Table4_2[Customer ID],Table4_2[Hospital tier])</f>
        <v>tier - 3</v>
      </c>
      <c r="Q1456" s="33" t="str">
        <f>_xlfn.XLOOKUP(A:A,'Hospital details'!A:A,'Hospital details'!F:F)</f>
        <v>tier - 2</v>
      </c>
      <c r="R1456" s="33" t="str">
        <f>_xlfn.XLOOKUP(Healthcare!A:A,'Hospital details'!A:A,'Hospital details'!G:G)</f>
        <v>R1012</v>
      </c>
      <c r="S1456" s="36">
        <f>_xlfn.XLOOKUP(A:A,'Hospital details'!A:A,'Hospital details'!H:H)</f>
        <v>41</v>
      </c>
      <c r="T1456" s="8"/>
    </row>
    <row r="1457" spans="1:20" ht="18" x14ac:dyDescent="0.35">
      <c r="A1457" s="37" t="s">
        <v>1461</v>
      </c>
      <c r="B1457" s="31" t="str" cm="1">
        <f t="array" ref="B1457">_xlfn.XLOOKUP(_xlfn.SINGLE(A:A),'Customer Name'!A:A,Table14_3[[#All],[Title]])</f>
        <v>Mr</v>
      </c>
      <c r="C1457" s="32" t="str" cm="1">
        <f t="array" ref="C1457">_xlfn.XLOOKUP(_xlfn.SINGLE(A:A),'Customer Name'!A:A,Table14_3[[#All],[First Name]])</f>
        <v>Steven J</v>
      </c>
      <c r="D1457" s="32" t="str" cm="1">
        <f t="array" ref="D1457">_xlfn.XLOOKUP(_xlfn.SINGLE(A:A),'Customer Name'!A:A,Table14_3[[#All],[Last Name]])</f>
        <v>Daniels</v>
      </c>
      <c r="E1457" s="32">
        <f>_xlfn.XLOOKUP(A:A,'Medical Examination'!A:A,'Medical Examination'!B:B)</f>
        <v>25.51</v>
      </c>
      <c r="F1457" s="32">
        <f>_xlfn.XLOOKUP(A:A,'Medical Examination'!A:A,'Medical Examination'!C:C)</f>
        <v>6.05</v>
      </c>
      <c r="G1457" s="33" t="str">
        <f>_xlfn.XLOOKUP(A:A,'Medical Examination'!A:A,'Medical Examination'!D:D)</f>
        <v>No</v>
      </c>
      <c r="H1457" s="33" t="str">
        <f>_xlfn.XLOOKUP(A:A,'Medical Examination'!A:A,'Medical Examination'!E:E)</f>
        <v>No</v>
      </c>
      <c r="I1457" s="33" t="str">
        <f>_xlfn.XLOOKUP(A:A,'Medical Examination'!A:A,'Medical Examination'!F:F)</f>
        <v>No</v>
      </c>
      <c r="J1457" s="33">
        <f>_xlfn.XLOOKUP(A:A,'Medical Examination'!A:A,'Medical Examination'!G:G)</f>
        <v>0</v>
      </c>
      <c r="K1457" s="33" t="str">
        <f>_xlfn.XLOOKUP(A:A,'Medical Examination'!A:A,'Medical Examination'!H:H)</f>
        <v>No</v>
      </c>
      <c r="L1457" s="32" t="str">
        <f>_xlfn.XLOOKUP(A:A,'Medical Examination'!A:A,'Medical Examination'!I:I)</f>
        <v>Overweight</v>
      </c>
      <c r="M1457" s="31" t="str">
        <f>_xlfn.XLOOKUP(A:A,'Medical Examination'!A:A,'Medical Examination'!J:J)</f>
        <v>Prediabetic</v>
      </c>
      <c r="N1457" s="34">
        <f>_xlfn.XLOOKUP(Healthcare!A:A,Table4_2[Customer ID],Table4_2[Date of Birth])</f>
        <v>30156</v>
      </c>
      <c r="O1457" s="35">
        <f>_xlfn.XLOOKUP(A:A,Table4_2[Customer ID],Table4_2[Charges])</f>
        <v>7248.71</v>
      </c>
      <c r="P1457" s="33" t="str">
        <f>_xlfn.XLOOKUP(A:A,Table4_2[Customer ID],Table4_2[Hospital tier])</f>
        <v>tier - 2</v>
      </c>
      <c r="Q1457" s="33" t="str">
        <f>_xlfn.XLOOKUP(A:A,'Hospital details'!A:A,'Hospital details'!F:F)</f>
        <v>tier - 1</v>
      </c>
      <c r="R1457" s="33" t="str">
        <f>_xlfn.XLOOKUP(Healthcare!A:A,'Hospital details'!A:A,'Hospital details'!G:G)</f>
        <v>R1013</v>
      </c>
      <c r="S1457" s="36">
        <f>_xlfn.XLOOKUP(A:A,'Hospital details'!A:A,'Hospital details'!H:H)</f>
        <v>40</v>
      </c>
      <c r="T1457" s="8"/>
    </row>
    <row r="1458" spans="1:20" ht="18" x14ac:dyDescent="0.35">
      <c r="A1458" s="37" t="s">
        <v>1462</v>
      </c>
      <c r="B1458" s="31" t="str" cm="1">
        <f t="array" ref="B1458">_xlfn.XLOOKUP(_xlfn.SINGLE(A:A),'Customer Name'!A:A,Table14_3[[#All],[Title]])</f>
        <v>Ms</v>
      </c>
      <c r="C1458" s="32" t="str" cm="1">
        <f t="array" ref="C1458">_xlfn.XLOOKUP(_xlfn.SINGLE(A:A),'Customer Name'!A:A,Table14_3[[#All],[First Name]])</f>
        <v>Jessica P</v>
      </c>
      <c r="D1458" s="32" t="str" cm="1">
        <f t="array" ref="D1458">_xlfn.XLOOKUP(_xlfn.SINGLE(A:A),'Customer Name'!A:A,Table14_3[[#All],[Last Name]])</f>
        <v>Gibby</v>
      </c>
      <c r="E1458" s="32">
        <f>_xlfn.XLOOKUP(A:A,'Medical Examination'!A:A,'Medical Examination'!B:B)</f>
        <v>29.04</v>
      </c>
      <c r="F1458" s="32">
        <f>_xlfn.XLOOKUP(A:A,'Medical Examination'!A:A,'Medical Examination'!C:C)</f>
        <v>10.56</v>
      </c>
      <c r="G1458" s="33" t="str">
        <f>_xlfn.XLOOKUP(A:A,'Medical Examination'!A:A,'Medical Examination'!D:D)</f>
        <v>yes</v>
      </c>
      <c r="H1458" s="33" t="str">
        <f>_xlfn.XLOOKUP(A:A,'Medical Examination'!A:A,'Medical Examination'!E:E)</f>
        <v>No</v>
      </c>
      <c r="I1458" s="33" t="str">
        <f>_xlfn.XLOOKUP(A:A,'Medical Examination'!A:A,'Medical Examination'!F:F)</f>
        <v>No</v>
      </c>
      <c r="J1458" s="33">
        <f>_xlfn.XLOOKUP(A:A,'Medical Examination'!A:A,'Medical Examination'!G:G)</f>
        <v>1</v>
      </c>
      <c r="K1458" s="33" t="str">
        <f>_xlfn.XLOOKUP(A:A,'Medical Examination'!A:A,'Medical Examination'!H:H)</f>
        <v>No</v>
      </c>
      <c r="L1458" s="32" t="str">
        <f>_xlfn.XLOOKUP(A:A,'Medical Examination'!A:A,'Medical Examination'!I:I)</f>
        <v>Overweight</v>
      </c>
      <c r="M1458" s="31" t="str">
        <f>_xlfn.XLOOKUP(A:A,'Medical Examination'!A:A,'Medical Examination'!J:J)</f>
        <v>Diabetic</v>
      </c>
      <c r="N1458" s="34">
        <f>_xlfn.XLOOKUP(Healthcare!A:A,Table4_2[Customer ID],Table4_2[Date of Birth])</f>
        <v>31657</v>
      </c>
      <c r="O1458" s="35">
        <f>_xlfn.XLOOKUP(A:A,Table4_2[Customer ID],Table4_2[Charges])</f>
        <v>7243.81</v>
      </c>
      <c r="P1458" s="33" t="str">
        <f>_xlfn.XLOOKUP(A:A,Table4_2[Customer ID],Table4_2[Hospital tier])</f>
        <v>tier - 2</v>
      </c>
      <c r="Q1458" s="33" t="str">
        <f>_xlfn.XLOOKUP(A:A,'Hospital details'!A:A,'Hospital details'!F:F)</f>
        <v>tier - 3</v>
      </c>
      <c r="R1458" s="33" t="str">
        <f>_xlfn.XLOOKUP(Healthcare!A:A,'Hospital details'!A:A,'Hospital details'!G:G)</f>
        <v>R1013</v>
      </c>
      <c r="S1458" s="36">
        <f>_xlfn.XLOOKUP(A:A,'Hospital details'!A:A,'Hospital details'!H:H)</f>
        <v>36</v>
      </c>
      <c r="T1458" s="8"/>
    </row>
    <row r="1459" spans="1:20" ht="18" x14ac:dyDescent="0.35">
      <c r="A1459" s="37" t="s">
        <v>1463</v>
      </c>
      <c r="B1459" s="31" t="str" cm="1">
        <f t="array" ref="B1459">_xlfn.XLOOKUP(_xlfn.SINGLE(A:A),'Customer Name'!A:A,Table14_3[[#All],[Title]])</f>
        <v>Ms</v>
      </c>
      <c r="C1459" s="32" t="str" cm="1">
        <f t="array" ref="C1459">_xlfn.XLOOKUP(_xlfn.SINGLE(A:A),'Customer Name'!A:A,Table14_3[[#All],[First Name]])</f>
        <v>Ashley</v>
      </c>
      <c r="D1459" s="32" t="str" cm="1">
        <f t="array" ref="D1459">_xlfn.XLOOKUP(_xlfn.SINGLE(A:A),'Customer Name'!A:A,Table14_3[[#All],[Last Name]])</f>
        <v>Busa</v>
      </c>
      <c r="E1459" s="32">
        <f>_xlfn.XLOOKUP(A:A,'Medical Examination'!A:A,'Medical Examination'!B:B)</f>
        <v>22.135000000000002</v>
      </c>
      <c r="F1459" s="32">
        <f>_xlfn.XLOOKUP(A:A,'Medical Examination'!A:A,'Medical Examination'!C:C)</f>
        <v>10.81</v>
      </c>
      <c r="G1459" s="33" t="str">
        <f>_xlfn.XLOOKUP(A:A,'Medical Examination'!A:A,'Medical Examination'!D:D)</f>
        <v>yes</v>
      </c>
      <c r="H1459" s="33" t="str">
        <f>_xlfn.XLOOKUP(A:A,'Medical Examination'!A:A,'Medical Examination'!E:E)</f>
        <v>No</v>
      </c>
      <c r="I1459" s="33" t="str">
        <f>_xlfn.XLOOKUP(A:A,'Medical Examination'!A:A,'Medical Examination'!F:F)</f>
        <v>No</v>
      </c>
      <c r="J1459" s="33">
        <f>_xlfn.XLOOKUP(A:A,'Medical Examination'!A:A,'Medical Examination'!G:G)</f>
        <v>1</v>
      </c>
      <c r="K1459" s="33" t="str">
        <f>_xlfn.XLOOKUP(A:A,'Medical Examination'!A:A,'Medical Examination'!H:H)</f>
        <v>No</v>
      </c>
      <c r="L1459" s="32" t="str">
        <f>_xlfn.XLOOKUP(A:A,'Medical Examination'!A:A,'Medical Examination'!I:I)</f>
        <v>Normal Weight</v>
      </c>
      <c r="M1459" s="31" t="str">
        <f>_xlfn.XLOOKUP(A:A,'Medical Examination'!A:A,'Medical Examination'!J:J)</f>
        <v>Diabetic</v>
      </c>
      <c r="N1459" s="34">
        <f>_xlfn.XLOOKUP(Healthcare!A:A,Table4_2[Customer ID],Table4_2[Date of Birth])</f>
        <v>31606</v>
      </c>
      <c r="O1459" s="35">
        <f>_xlfn.XLOOKUP(A:A,Table4_2[Customer ID],Table4_2[Charges])</f>
        <v>7228.22</v>
      </c>
      <c r="P1459" s="33" t="str">
        <f>_xlfn.XLOOKUP(A:A,Table4_2[Customer ID],Table4_2[Hospital tier])</f>
        <v>tier - 2</v>
      </c>
      <c r="Q1459" s="33" t="str">
        <f>_xlfn.XLOOKUP(A:A,'Hospital details'!A:A,'Hospital details'!F:F)</f>
        <v>tier - 1</v>
      </c>
      <c r="R1459" s="33" t="str">
        <f>_xlfn.XLOOKUP(Healthcare!A:A,'Hospital details'!A:A,'Hospital details'!G:G)</f>
        <v>R1024</v>
      </c>
      <c r="S1459" s="36">
        <f>_xlfn.XLOOKUP(A:A,'Hospital details'!A:A,'Hospital details'!H:H)</f>
        <v>36</v>
      </c>
      <c r="T1459" s="8"/>
    </row>
    <row r="1460" spans="1:20" ht="18" x14ac:dyDescent="0.35">
      <c r="A1460" s="37" t="s">
        <v>1464</v>
      </c>
      <c r="B1460" s="31" t="str" cm="1">
        <f t="array" ref="B1460">_xlfn.XLOOKUP(_xlfn.SINGLE(A:A),'Customer Name'!A:A,Table14_3[[#All],[Title]])</f>
        <v>Mr</v>
      </c>
      <c r="C1460" s="32" t="str" cm="1">
        <f t="array" ref="C1460">_xlfn.XLOOKUP(_xlfn.SINGLE(A:A),'Customer Name'!A:A,Table14_3[[#All],[First Name]])</f>
        <v>Arturo H</v>
      </c>
      <c r="D1460" s="32" t="str" cm="1">
        <f t="array" ref="D1460">_xlfn.XLOOKUP(_xlfn.SINGLE(A:A),'Customer Name'!A:A,Table14_3[[#All],[Last Name]])</f>
        <v>Moyo</v>
      </c>
      <c r="E1460" s="32">
        <f>_xlfn.XLOOKUP(A:A,'Medical Examination'!A:A,'Medical Examination'!B:B)</f>
        <v>21.375</v>
      </c>
      <c r="F1460" s="32">
        <f>_xlfn.XLOOKUP(A:A,'Medical Examination'!A:A,'Medical Examination'!C:C)</f>
        <v>4.32</v>
      </c>
      <c r="G1460" s="33" t="str">
        <f>_xlfn.XLOOKUP(A:A,'Medical Examination'!A:A,'Medical Examination'!D:D)</f>
        <v>No</v>
      </c>
      <c r="H1460" s="33" t="str">
        <f>_xlfn.XLOOKUP(A:A,'Medical Examination'!A:A,'Medical Examination'!E:E)</f>
        <v>No</v>
      </c>
      <c r="I1460" s="33" t="str">
        <f>_xlfn.XLOOKUP(A:A,'Medical Examination'!A:A,'Medical Examination'!F:F)</f>
        <v>No</v>
      </c>
      <c r="J1460" s="33">
        <f>_xlfn.XLOOKUP(A:A,'Medical Examination'!A:A,'Medical Examination'!G:G)</f>
        <v>0</v>
      </c>
      <c r="K1460" s="33" t="str">
        <f>_xlfn.XLOOKUP(A:A,'Medical Examination'!A:A,'Medical Examination'!H:H)</f>
        <v>No</v>
      </c>
      <c r="L1460" s="32" t="str">
        <f>_xlfn.XLOOKUP(A:A,'Medical Examination'!A:A,'Medical Examination'!I:I)</f>
        <v>Normal Weight</v>
      </c>
      <c r="M1460" s="31" t="str">
        <f>_xlfn.XLOOKUP(A:A,'Medical Examination'!A:A,'Medical Examination'!J:J)</f>
        <v>Normal</v>
      </c>
      <c r="N1460" s="34">
        <f>_xlfn.XLOOKUP(Healthcare!A:A,Table4_2[Customer ID],Table4_2[Date of Birth])</f>
        <v>28383</v>
      </c>
      <c r="O1460" s="35">
        <f>_xlfn.XLOOKUP(A:A,Table4_2[Customer ID],Table4_2[Charges])</f>
        <v>7222.79</v>
      </c>
      <c r="P1460" s="33" t="str">
        <f>_xlfn.XLOOKUP(A:A,Table4_2[Customer ID],Table4_2[Hospital tier])</f>
        <v>tier - 3</v>
      </c>
      <c r="Q1460" s="33" t="str">
        <f>_xlfn.XLOOKUP(A:A,'Hospital details'!A:A,'Hospital details'!F:F)</f>
        <v>tier - 3</v>
      </c>
      <c r="R1460" s="33" t="str">
        <f>_xlfn.XLOOKUP(Healthcare!A:A,'Hospital details'!A:A,'Hospital details'!G:G)</f>
        <v>R1012</v>
      </c>
      <c r="S1460" s="36">
        <f>_xlfn.XLOOKUP(A:A,'Hospital details'!A:A,'Hospital details'!H:H)</f>
        <v>45</v>
      </c>
      <c r="T1460" s="8"/>
    </row>
    <row r="1461" spans="1:20" ht="18" x14ac:dyDescent="0.35">
      <c r="A1461" s="37" t="s">
        <v>1465</v>
      </c>
      <c r="B1461" s="31" t="str" cm="1">
        <f t="array" ref="B1461">_xlfn.XLOOKUP(_xlfn.SINGLE(A:A),'Customer Name'!A:A,Table14_3[[#All],[Title]])</f>
        <v>Mr</v>
      </c>
      <c r="C1461" s="32" t="str" cm="1">
        <f t="array" ref="C1461">_xlfn.XLOOKUP(_xlfn.SINGLE(A:A),'Customer Name'!A:A,Table14_3[[#All],[First Name]])</f>
        <v>Ketil</v>
      </c>
      <c r="D1461" s="32" t="str" cm="1">
        <f t="array" ref="D1461">_xlfn.XLOOKUP(_xlfn.SINGLE(A:A),'Customer Name'!A:A,Table14_3[[#All],[Last Name]])</f>
        <v>Horn</v>
      </c>
      <c r="E1461" s="32">
        <f>_xlfn.XLOOKUP(A:A,'Medical Examination'!A:A,'Medical Examination'!B:B)</f>
        <v>29.19</v>
      </c>
      <c r="F1461" s="32">
        <f>_xlfn.XLOOKUP(A:A,'Medical Examination'!A:A,'Medical Examination'!C:C)</f>
        <v>4.37</v>
      </c>
      <c r="G1461" s="33" t="str">
        <f>_xlfn.XLOOKUP(A:A,'Medical Examination'!A:A,'Medical Examination'!D:D)</f>
        <v>No</v>
      </c>
      <c r="H1461" s="33" t="str">
        <f>_xlfn.XLOOKUP(A:A,'Medical Examination'!A:A,'Medical Examination'!E:E)</f>
        <v>No</v>
      </c>
      <c r="I1461" s="33" t="str">
        <f>_xlfn.XLOOKUP(A:A,'Medical Examination'!A:A,'Medical Examination'!F:F)</f>
        <v>No</v>
      </c>
      <c r="J1461" s="33">
        <f>_xlfn.XLOOKUP(A:A,'Medical Examination'!A:A,'Medical Examination'!G:G)</f>
        <v>0</v>
      </c>
      <c r="K1461" s="33" t="str">
        <f>_xlfn.XLOOKUP(A:A,'Medical Examination'!A:A,'Medical Examination'!H:H)</f>
        <v>No</v>
      </c>
      <c r="L1461" s="32" t="str">
        <f>_xlfn.XLOOKUP(A:A,'Medical Examination'!A:A,'Medical Examination'!I:I)</f>
        <v>Overweight</v>
      </c>
      <c r="M1461" s="31" t="str">
        <f>_xlfn.XLOOKUP(A:A,'Medical Examination'!A:A,'Medical Examination'!J:J)</f>
        <v>Normal</v>
      </c>
      <c r="N1461" s="34">
        <f>_xlfn.XLOOKUP(Healthcare!A:A,Table4_2[Customer ID],Table4_2[Date of Birth])</f>
        <v>33417</v>
      </c>
      <c r="O1461" s="35">
        <f>_xlfn.XLOOKUP(A:A,Table4_2[Customer ID],Table4_2[Charges])</f>
        <v>7220.25</v>
      </c>
      <c r="P1461" s="33" t="str">
        <f>_xlfn.XLOOKUP(A:A,Table4_2[Customer ID],Table4_2[Hospital tier])</f>
        <v>tier - 2</v>
      </c>
      <c r="Q1461" s="33" t="str">
        <f>_xlfn.XLOOKUP(A:A,'Hospital details'!A:A,'Hospital details'!F:F)</f>
        <v>tier - 2</v>
      </c>
      <c r="R1461" s="33" t="str">
        <f>_xlfn.XLOOKUP(Healthcare!A:A,'Hospital details'!A:A,'Hospital details'!G:G)</f>
        <v>R1021</v>
      </c>
      <c r="S1461" s="36">
        <f>_xlfn.XLOOKUP(A:A,'Hospital details'!A:A,'Hospital details'!H:H)</f>
        <v>31</v>
      </c>
      <c r="T1461" s="8"/>
    </row>
    <row r="1462" spans="1:20" ht="18" x14ac:dyDescent="0.35">
      <c r="A1462" s="37" t="s">
        <v>1466</v>
      </c>
      <c r="B1462" s="31" t="str" cm="1">
        <f t="array" ref="B1462">_xlfn.XLOOKUP(_xlfn.SINGLE(A:A),'Customer Name'!A:A,Table14_3[[#All],[Title]])</f>
        <v>Ms</v>
      </c>
      <c r="C1462" s="32" t="str" cm="1">
        <f t="array" ref="C1462">_xlfn.XLOOKUP(_xlfn.SINGLE(A:A),'Customer Name'!A:A,Table14_3[[#All],[First Name]])</f>
        <v>Katie</v>
      </c>
      <c r="D1462" s="32" t="str" cm="1">
        <f t="array" ref="D1462">_xlfn.XLOOKUP(_xlfn.SINGLE(A:A),'Customer Name'!A:A,Table14_3[[#All],[Last Name]])</f>
        <v>Bien</v>
      </c>
      <c r="E1462" s="32">
        <f>_xlfn.XLOOKUP(A:A,'Medical Examination'!A:A,'Medical Examination'!B:B)</f>
        <v>31.92</v>
      </c>
      <c r="F1462" s="32">
        <f>_xlfn.XLOOKUP(A:A,'Medical Examination'!A:A,'Medical Examination'!C:C)</f>
        <v>4.8099999999999996</v>
      </c>
      <c r="G1462" s="33" t="str">
        <f>_xlfn.XLOOKUP(A:A,'Medical Examination'!A:A,'Medical Examination'!D:D)</f>
        <v>yes</v>
      </c>
      <c r="H1462" s="33" t="str">
        <f>_xlfn.XLOOKUP(A:A,'Medical Examination'!A:A,'Medical Examination'!E:E)</f>
        <v>No</v>
      </c>
      <c r="I1462" s="33" t="str">
        <f>_xlfn.XLOOKUP(A:A,'Medical Examination'!A:A,'Medical Examination'!F:F)</f>
        <v>Yes</v>
      </c>
      <c r="J1462" s="33">
        <f>_xlfn.XLOOKUP(A:A,'Medical Examination'!A:A,'Medical Examination'!G:G)</f>
        <v>1</v>
      </c>
      <c r="K1462" s="33" t="str">
        <f>_xlfn.XLOOKUP(A:A,'Medical Examination'!A:A,'Medical Examination'!H:H)</f>
        <v>No</v>
      </c>
      <c r="L1462" s="32" t="str">
        <f>_xlfn.XLOOKUP(A:A,'Medical Examination'!A:A,'Medical Examination'!I:I)</f>
        <v>Obesity</v>
      </c>
      <c r="M1462" s="31" t="str">
        <f>_xlfn.XLOOKUP(A:A,'Medical Examination'!A:A,'Medical Examination'!J:J)</f>
        <v>Normal</v>
      </c>
      <c r="N1462" s="34">
        <f>_xlfn.XLOOKUP(Healthcare!A:A,Table4_2[Customer ID],Table4_2[Date of Birth])</f>
        <v>30641</v>
      </c>
      <c r="O1462" s="35">
        <f>_xlfn.XLOOKUP(A:A,Table4_2[Customer ID],Table4_2[Charges])</f>
        <v>7209.49</v>
      </c>
      <c r="P1462" s="33" t="str">
        <f>_xlfn.XLOOKUP(A:A,Table4_2[Customer ID],Table4_2[Hospital tier])</f>
        <v>tier - 2</v>
      </c>
      <c r="Q1462" s="33" t="str">
        <f>_xlfn.XLOOKUP(A:A,'Hospital details'!A:A,'Hospital details'!F:F)</f>
        <v>tier - 3</v>
      </c>
      <c r="R1462" s="33" t="str">
        <f>_xlfn.XLOOKUP(Healthcare!A:A,'Hospital details'!A:A,'Hospital details'!G:G)</f>
        <v>R1012</v>
      </c>
      <c r="S1462" s="36">
        <f>_xlfn.XLOOKUP(A:A,'Hospital details'!A:A,'Hospital details'!H:H)</f>
        <v>39</v>
      </c>
      <c r="T1462" s="8"/>
    </row>
    <row r="1463" spans="1:20" ht="18" x14ac:dyDescent="0.35">
      <c r="A1463" s="37" t="s">
        <v>1467</v>
      </c>
      <c r="B1463" s="31" t="str" cm="1">
        <f t="array" ref="B1463">_xlfn.XLOOKUP(_xlfn.SINGLE(A:A),'Customer Name'!A:A,Table14_3[[#All],[Title]])</f>
        <v>Mr</v>
      </c>
      <c r="C1463" s="32" t="str" cm="1">
        <f t="array" ref="C1463">_xlfn.XLOOKUP(_xlfn.SINGLE(A:A),'Customer Name'!A:A,Table14_3[[#All],[First Name]])</f>
        <v>Christi</v>
      </c>
      <c r="D1463" s="32" t="str" cm="1">
        <f t="array" ref="D1463">_xlfn.XLOOKUP(_xlfn.SINGLE(A:A),'Customer Name'!A:A,Table14_3[[#All],[Last Name]])</f>
        <v>O'Connor</v>
      </c>
      <c r="E1463" s="32">
        <f>_xlfn.XLOOKUP(A:A,'Medical Examination'!A:A,'Medical Examination'!B:B)</f>
        <v>26.315000000000001</v>
      </c>
      <c r="F1463" s="32">
        <f>_xlfn.XLOOKUP(A:A,'Medical Examination'!A:A,'Medical Examination'!C:C)</f>
        <v>4.5599999999999996</v>
      </c>
      <c r="G1463" s="33" t="str">
        <f>_xlfn.XLOOKUP(A:A,'Medical Examination'!A:A,'Medical Examination'!D:D)</f>
        <v>yes</v>
      </c>
      <c r="H1463" s="33" t="str">
        <f>_xlfn.XLOOKUP(A:A,'Medical Examination'!A:A,'Medical Examination'!E:E)</f>
        <v>No</v>
      </c>
      <c r="I1463" s="33" t="str">
        <f>_xlfn.XLOOKUP(A:A,'Medical Examination'!A:A,'Medical Examination'!F:F)</f>
        <v>Yes</v>
      </c>
      <c r="J1463" s="33">
        <f>_xlfn.XLOOKUP(A:A,'Medical Examination'!A:A,'Medical Examination'!G:G)</f>
        <v>1</v>
      </c>
      <c r="K1463" s="33" t="str">
        <f>_xlfn.XLOOKUP(A:A,'Medical Examination'!A:A,'Medical Examination'!H:H)</f>
        <v>No</v>
      </c>
      <c r="L1463" s="32" t="str">
        <f>_xlfn.XLOOKUP(A:A,'Medical Examination'!A:A,'Medical Examination'!I:I)</f>
        <v>Overweight</v>
      </c>
      <c r="M1463" s="31" t="str">
        <f>_xlfn.XLOOKUP(A:A,'Medical Examination'!A:A,'Medical Examination'!J:J)</f>
        <v>Normal</v>
      </c>
      <c r="N1463" s="34">
        <f>_xlfn.XLOOKUP(Healthcare!A:A,Table4_2[Customer ID],Table4_2[Date of Birth])</f>
        <v>30539</v>
      </c>
      <c r="O1463" s="35">
        <f>_xlfn.XLOOKUP(A:A,Table4_2[Customer ID],Table4_2[Charges])</f>
        <v>7201.7</v>
      </c>
      <c r="P1463" s="33" t="str">
        <f>_xlfn.XLOOKUP(A:A,Table4_2[Customer ID],Table4_2[Hospital tier])</f>
        <v>tier - 2</v>
      </c>
      <c r="Q1463" s="33" t="str">
        <f>_xlfn.XLOOKUP(A:A,'Hospital details'!A:A,'Hospital details'!F:F)</f>
        <v>tier - 3</v>
      </c>
      <c r="R1463" s="33" t="str">
        <f>_xlfn.XLOOKUP(Healthcare!A:A,'Hospital details'!A:A,'Hospital details'!G:G)</f>
        <v>R1012</v>
      </c>
      <c r="S1463" s="36">
        <f>_xlfn.XLOOKUP(A:A,'Hospital details'!A:A,'Hospital details'!H:H)</f>
        <v>39</v>
      </c>
      <c r="T1463" s="8"/>
    </row>
    <row r="1464" spans="1:20" ht="18" x14ac:dyDescent="0.35">
      <c r="A1464" s="37" t="s">
        <v>1468</v>
      </c>
      <c r="B1464" s="31" t="str" cm="1">
        <f t="array" ref="B1464">_xlfn.XLOOKUP(_xlfn.SINGLE(A:A),'Customer Name'!A:A,Table14_3[[#All],[Title]])</f>
        <v>Mr</v>
      </c>
      <c r="C1464" s="32" t="str" cm="1">
        <f t="array" ref="C1464">_xlfn.XLOOKUP(_xlfn.SINGLE(A:A),'Customer Name'!A:A,Table14_3[[#All],[First Name]])</f>
        <v>Alan</v>
      </c>
      <c r="D1464" s="32" t="str" cm="1">
        <f t="array" ref="D1464">_xlfn.XLOOKUP(_xlfn.SINGLE(A:A),'Customer Name'!A:A,Table14_3[[#All],[Last Name]])</f>
        <v>Ash</v>
      </c>
      <c r="E1464" s="32">
        <f>_xlfn.XLOOKUP(A:A,'Medical Examination'!A:A,'Medical Examination'!B:B)</f>
        <v>35.299999999999997</v>
      </c>
      <c r="F1464" s="32">
        <f>_xlfn.XLOOKUP(A:A,'Medical Examination'!A:A,'Medical Examination'!C:C)</f>
        <v>4.3899999999999997</v>
      </c>
      <c r="G1464" s="33" t="str">
        <f>_xlfn.XLOOKUP(A:A,'Medical Examination'!A:A,'Medical Examination'!D:D)</f>
        <v>No</v>
      </c>
      <c r="H1464" s="33" t="str">
        <f>_xlfn.XLOOKUP(A:A,'Medical Examination'!A:A,'Medical Examination'!E:E)</f>
        <v>No</v>
      </c>
      <c r="I1464" s="33" t="str">
        <f>_xlfn.XLOOKUP(A:A,'Medical Examination'!A:A,'Medical Examination'!F:F)</f>
        <v>No</v>
      </c>
      <c r="J1464" s="33">
        <f>_xlfn.XLOOKUP(A:A,'Medical Examination'!A:A,'Medical Examination'!G:G)</f>
        <v>0</v>
      </c>
      <c r="K1464" s="33" t="str">
        <f>_xlfn.XLOOKUP(A:A,'Medical Examination'!A:A,'Medical Examination'!H:H)</f>
        <v>No</v>
      </c>
      <c r="L1464" s="32" t="str">
        <f>_xlfn.XLOOKUP(A:A,'Medical Examination'!A:A,'Medical Examination'!I:I)</f>
        <v>Obesity</v>
      </c>
      <c r="M1464" s="31" t="str">
        <f>_xlfn.XLOOKUP(A:A,'Medical Examination'!A:A,'Medical Examination'!J:J)</f>
        <v>Normal</v>
      </c>
      <c r="N1464" s="34">
        <f>_xlfn.XLOOKUP(Healthcare!A:A,Table4_2[Customer ID],Table4_2[Date of Birth])</f>
        <v>30208</v>
      </c>
      <c r="O1464" s="35">
        <f>_xlfn.XLOOKUP(A:A,Table4_2[Customer ID],Table4_2[Charges])</f>
        <v>7196.87</v>
      </c>
      <c r="P1464" s="33" t="str">
        <f>_xlfn.XLOOKUP(A:A,Table4_2[Customer ID],Table4_2[Hospital tier])</f>
        <v>tier - 3</v>
      </c>
      <c r="Q1464" s="33" t="str">
        <f>_xlfn.XLOOKUP(A:A,'Hospital details'!A:A,'Hospital details'!F:F)</f>
        <v>tier - 2</v>
      </c>
      <c r="R1464" s="33" t="str">
        <f>_xlfn.XLOOKUP(Healthcare!A:A,'Hospital details'!A:A,'Hospital details'!G:G)</f>
        <v>R1011</v>
      </c>
      <c r="S1464" s="36">
        <f>_xlfn.XLOOKUP(A:A,'Hospital details'!A:A,'Hospital details'!H:H)</f>
        <v>40</v>
      </c>
      <c r="T1464" s="8"/>
    </row>
    <row r="1465" spans="1:20" ht="18" x14ac:dyDescent="0.35">
      <c r="A1465" s="37" t="s">
        <v>1469</v>
      </c>
      <c r="B1465" s="31" t="str" cm="1">
        <f t="array" ref="B1465">_xlfn.XLOOKUP(_xlfn.SINGLE(A:A),'Customer Name'!A:A,Table14_3[[#All],[Title]])</f>
        <v>Ms</v>
      </c>
      <c r="C1465" s="32" t="str" cm="1">
        <f t="array" ref="C1465">_xlfn.XLOOKUP(_xlfn.SINGLE(A:A),'Customer Name'!A:A,Table14_3[[#All],[First Name]])</f>
        <v>Edivaldo B</v>
      </c>
      <c r="D1465" s="32" t="str" cm="1">
        <f t="array" ref="D1465">_xlfn.XLOOKUP(_xlfn.SINGLE(A:A),'Customer Name'!A:A,Table14_3[[#All],[Last Name]])</f>
        <v>Do Prado</v>
      </c>
      <c r="E1465" s="32">
        <f>_xlfn.XLOOKUP(A:A,'Medical Examination'!A:A,'Medical Examination'!B:B)</f>
        <v>18.91</v>
      </c>
      <c r="F1465" s="32">
        <f>_xlfn.XLOOKUP(A:A,'Medical Examination'!A:A,'Medical Examination'!C:C)</f>
        <v>11.44</v>
      </c>
      <c r="G1465" s="33" t="str">
        <f>_xlfn.XLOOKUP(A:A,'Medical Examination'!A:A,'Medical Examination'!D:D)</f>
        <v>No</v>
      </c>
      <c r="H1465" s="33" t="str">
        <f>_xlfn.XLOOKUP(A:A,'Medical Examination'!A:A,'Medical Examination'!E:E)</f>
        <v>No</v>
      </c>
      <c r="I1465" s="33" t="str">
        <f>_xlfn.XLOOKUP(A:A,'Medical Examination'!A:A,'Medical Examination'!F:F)</f>
        <v>No</v>
      </c>
      <c r="J1465" s="33">
        <f>_xlfn.XLOOKUP(A:A,'Medical Examination'!A:A,'Medical Examination'!G:G)</f>
        <v>0</v>
      </c>
      <c r="K1465" s="33" t="str">
        <f>_xlfn.XLOOKUP(A:A,'Medical Examination'!A:A,'Medical Examination'!H:H)</f>
        <v>No</v>
      </c>
      <c r="L1465" s="32" t="str">
        <f>_xlfn.XLOOKUP(A:A,'Medical Examination'!A:A,'Medical Examination'!I:I)</f>
        <v>Normal Weight</v>
      </c>
      <c r="M1465" s="31" t="str">
        <f>_xlfn.XLOOKUP(A:A,'Medical Examination'!A:A,'Medical Examination'!J:J)</f>
        <v>Diabetic</v>
      </c>
      <c r="N1465" s="34">
        <f>_xlfn.XLOOKUP(Healthcare!A:A,Table4_2[Customer ID],Table4_2[Date of Birth])</f>
        <v>25076</v>
      </c>
      <c r="O1465" s="35">
        <f>_xlfn.XLOOKUP(A:A,Table4_2[Customer ID],Table4_2[Charges])</f>
        <v>7179.52</v>
      </c>
      <c r="P1465" s="33" t="str">
        <f>_xlfn.XLOOKUP(A:A,Table4_2[Customer ID],Table4_2[Hospital tier])</f>
        <v>tier - 3</v>
      </c>
      <c r="Q1465" s="33" t="str">
        <f>_xlfn.XLOOKUP(A:A,'Hospital details'!A:A,'Hospital details'!F:F)</f>
        <v>tier - 3</v>
      </c>
      <c r="R1465" s="33" t="str">
        <f>_xlfn.XLOOKUP(Healthcare!A:A,'Hospital details'!A:A,'Hospital details'!G:G)</f>
        <v>R1013</v>
      </c>
      <c r="S1465" s="36">
        <f>_xlfn.XLOOKUP(A:A,'Hospital details'!A:A,'Hospital details'!H:H)</f>
        <v>54</v>
      </c>
      <c r="T1465" s="8"/>
    </row>
    <row r="1466" spans="1:20" ht="18" x14ac:dyDescent="0.35">
      <c r="A1466" s="37" t="s">
        <v>1470</v>
      </c>
      <c r="B1466" s="31" t="str" cm="1">
        <f t="array" ref="B1466">_xlfn.XLOOKUP(_xlfn.SINGLE(A:A),'Customer Name'!A:A,Table14_3[[#All],[Title]])</f>
        <v>Mr</v>
      </c>
      <c r="C1466" s="32" t="str" cm="1">
        <f t="array" ref="C1466">_xlfn.XLOOKUP(_xlfn.SINGLE(A:A),'Customer Name'!A:A,Table14_3[[#All],[First Name]])</f>
        <v>Eve</v>
      </c>
      <c r="D1466" s="32" t="str" cm="1">
        <f t="array" ref="D1466">_xlfn.XLOOKUP(_xlfn.SINGLE(A:A),'Customer Name'!A:A,Table14_3[[#All],[Last Name]])</f>
        <v>Phillips</v>
      </c>
      <c r="E1466" s="32">
        <f>_xlfn.XLOOKUP(A:A,'Medical Examination'!A:A,'Medical Examination'!B:B)</f>
        <v>22.41</v>
      </c>
      <c r="F1466" s="32">
        <f>_xlfn.XLOOKUP(A:A,'Medical Examination'!A:A,'Medical Examination'!C:C)</f>
        <v>11.37</v>
      </c>
      <c r="G1466" s="33" t="str">
        <f>_xlfn.XLOOKUP(A:A,'Medical Examination'!A:A,'Medical Examination'!D:D)</f>
        <v>yes</v>
      </c>
      <c r="H1466" s="33" t="str">
        <f>_xlfn.XLOOKUP(A:A,'Medical Examination'!A:A,'Medical Examination'!E:E)</f>
        <v>No</v>
      </c>
      <c r="I1466" s="33" t="str">
        <f>_xlfn.XLOOKUP(A:A,'Medical Examination'!A:A,'Medical Examination'!F:F)</f>
        <v>No</v>
      </c>
      <c r="J1466" s="33">
        <f>_xlfn.XLOOKUP(A:A,'Medical Examination'!A:A,'Medical Examination'!G:G)</f>
        <v>1</v>
      </c>
      <c r="K1466" s="33" t="str">
        <f>_xlfn.XLOOKUP(A:A,'Medical Examination'!A:A,'Medical Examination'!H:H)</f>
        <v>No</v>
      </c>
      <c r="L1466" s="32" t="str">
        <f>_xlfn.XLOOKUP(A:A,'Medical Examination'!A:A,'Medical Examination'!I:I)</f>
        <v>Normal Weight</v>
      </c>
      <c r="M1466" s="31" t="str">
        <f>_xlfn.XLOOKUP(A:A,'Medical Examination'!A:A,'Medical Examination'!J:J)</f>
        <v>Diabetic</v>
      </c>
      <c r="N1466" s="34">
        <f>_xlfn.XLOOKUP(Healthcare!A:A,Table4_2[Customer ID],Table4_2[Date of Birth])</f>
        <v>27594</v>
      </c>
      <c r="O1466" s="35">
        <f>_xlfn.XLOOKUP(A:A,Table4_2[Customer ID],Table4_2[Charges])</f>
        <v>7175.51</v>
      </c>
      <c r="P1466" s="33" t="str">
        <f>_xlfn.XLOOKUP(A:A,Table4_2[Customer ID],Table4_2[Hospital tier])</f>
        <v>tier - 2</v>
      </c>
      <c r="Q1466" s="33" t="str">
        <f>_xlfn.XLOOKUP(A:A,'Hospital details'!A:A,'Hospital details'!F:F)</f>
        <v>tier - 3</v>
      </c>
      <c r="R1466" s="33" t="str">
        <f>_xlfn.XLOOKUP(Healthcare!A:A,'Hospital details'!A:A,'Hospital details'!G:G)</f>
        <v>R1013</v>
      </c>
      <c r="S1466" s="36">
        <f>_xlfn.XLOOKUP(A:A,'Hospital details'!A:A,'Hospital details'!H:H)</f>
        <v>47</v>
      </c>
      <c r="T1466" s="8"/>
    </row>
    <row r="1467" spans="1:20" ht="18" x14ac:dyDescent="0.35">
      <c r="A1467" s="37" t="s">
        <v>1471</v>
      </c>
      <c r="B1467" s="31" t="str" cm="1">
        <f t="array" ref="B1467">_xlfn.XLOOKUP(_xlfn.SINGLE(A:A),'Customer Name'!A:A,Table14_3[[#All],[Title]])</f>
        <v>Mr</v>
      </c>
      <c r="C1467" s="32" t="str" cm="1">
        <f t="array" ref="C1467">_xlfn.XLOOKUP(_xlfn.SINGLE(A:A),'Customer Name'!A:A,Table14_3[[#All],[First Name]])</f>
        <v>Devin</v>
      </c>
      <c r="D1467" s="32" t="str" cm="1">
        <f t="array" ref="D1467">_xlfn.XLOOKUP(_xlfn.SINGLE(A:A),'Customer Name'!A:A,Table14_3[[#All],[Last Name]])</f>
        <v>Kelly</v>
      </c>
      <c r="E1467" s="32">
        <f>_xlfn.XLOOKUP(A:A,'Medical Examination'!A:A,'Medical Examination'!B:B)</f>
        <v>22.704999999999998</v>
      </c>
      <c r="F1467" s="32">
        <f>_xlfn.XLOOKUP(A:A,'Medical Examination'!A:A,'Medical Examination'!C:C)</f>
        <v>6.14</v>
      </c>
      <c r="G1467" s="33" t="str">
        <f>_xlfn.XLOOKUP(A:A,'Medical Examination'!A:A,'Medical Examination'!D:D)</f>
        <v>No</v>
      </c>
      <c r="H1467" s="33" t="str">
        <f>_xlfn.XLOOKUP(A:A,'Medical Examination'!A:A,'Medical Examination'!E:E)</f>
        <v>No</v>
      </c>
      <c r="I1467" s="33" t="str">
        <f>_xlfn.XLOOKUP(A:A,'Medical Examination'!A:A,'Medical Examination'!F:F)</f>
        <v>No</v>
      </c>
      <c r="J1467" s="33">
        <f>_xlfn.XLOOKUP(A:A,'Medical Examination'!A:A,'Medical Examination'!G:G)</f>
        <v>0</v>
      </c>
      <c r="K1467" s="33" t="str">
        <f>_xlfn.XLOOKUP(A:A,'Medical Examination'!A:A,'Medical Examination'!H:H)</f>
        <v>No</v>
      </c>
      <c r="L1467" s="32" t="str">
        <f>_xlfn.XLOOKUP(A:A,'Medical Examination'!A:A,'Medical Examination'!I:I)</f>
        <v>Normal Weight</v>
      </c>
      <c r="M1467" s="31" t="str">
        <f>_xlfn.XLOOKUP(A:A,'Medical Examination'!A:A,'Medical Examination'!J:J)</f>
        <v>Prediabetic</v>
      </c>
      <c r="N1467" s="34">
        <f>_xlfn.XLOOKUP(Healthcare!A:A,Table4_2[Customer ID],Table4_2[Date of Birth])</f>
        <v>30179</v>
      </c>
      <c r="O1467" s="35">
        <f>_xlfn.XLOOKUP(A:A,Table4_2[Customer ID],Table4_2[Charges])</f>
        <v>7173.36</v>
      </c>
      <c r="P1467" s="33" t="str">
        <f>_xlfn.XLOOKUP(A:A,Table4_2[Customer ID],Table4_2[Hospital tier])</f>
        <v>tier - 3</v>
      </c>
      <c r="Q1467" s="33" t="str">
        <f>_xlfn.XLOOKUP(A:A,'Hospital details'!A:A,'Hospital details'!F:F)</f>
        <v>tier - 2</v>
      </c>
      <c r="R1467" s="33" t="str">
        <f>_xlfn.XLOOKUP(Healthcare!A:A,'Hospital details'!A:A,'Hospital details'!G:G)</f>
        <v>R1016</v>
      </c>
      <c r="S1467" s="36">
        <f>_xlfn.XLOOKUP(A:A,'Hospital details'!A:A,'Hospital details'!H:H)</f>
        <v>40</v>
      </c>
      <c r="T1467" s="8"/>
    </row>
    <row r="1468" spans="1:20" ht="18" x14ac:dyDescent="0.35">
      <c r="A1468" s="37" t="s">
        <v>1472</v>
      </c>
      <c r="B1468" s="31" t="str" cm="1">
        <f t="array" ref="B1468">_xlfn.XLOOKUP(_xlfn.SINGLE(A:A),'Customer Name'!A:A,Table14_3[[#All],[Title]])</f>
        <v>Ms</v>
      </c>
      <c r="C1468" s="32" t="str" cm="1">
        <f t="array" ref="C1468">_xlfn.XLOOKUP(_xlfn.SINGLE(A:A),'Customer Name'!A:A,Table14_3[[#All],[First Name]])</f>
        <v>Shaun R</v>
      </c>
      <c r="D1468" s="32" t="str" cm="1">
        <f t="array" ref="D1468">_xlfn.XLOOKUP(_xlfn.SINGLE(A:A),'Customer Name'!A:A,Table14_3[[#All],[Last Name]])</f>
        <v>Dever</v>
      </c>
      <c r="E1468" s="32">
        <f>_xlfn.XLOOKUP(A:A,'Medical Examination'!A:A,'Medical Examination'!B:B)</f>
        <v>37.18</v>
      </c>
      <c r="F1468" s="32">
        <f>_xlfn.XLOOKUP(A:A,'Medical Examination'!A:A,'Medical Examination'!C:C)</f>
        <v>4.8899999999999997</v>
      </c>
      <c r="G1468" s="33" t="str">
        <f>_xlfn.XLOOKUP(A:A,'Medical Examination'!A:A,'Medical Examination'!D:D)</f>
        <v>No</v>
      </c>
      <c r="H1468" s="33" t="str">
        <f>_xlfn.XLOOKUP(A:A,'Medical Examination'!A:A,'Medical Examination'!E:E)</f>
        <v>No</v>
      </c>
      <c r="I1468" s="33" t="str">
        <f>_xlfn.XLOOKUP(A:A,'Medical Examination'!A:A,'Medical Examination'!F:F)</f>
        <v>No</v>
      </c>
      <c r="J1468" s="33">
        <f>_xlfn.XLOOKUP(A:A,'Medical Examination'!A:A,'Medical Examination'!G:G)</f>
        <v>0</v>
      </c>
      <c r="K1468" s="33" t="str">
        <f>_xlfn.XLOOKUP(A:A,'Medical Examination'!A:A,'Medical Examination'!H:H)</f>
        <v>No</v>
      </c>
      <c r="L1468" s="32" t="str">
        <f>_xlfn.XLOOKUP(A:A,'Medical Examination'!A:A,'Medical Examination'!I:I)</f>
        <v>Obesity</v>
      </c>
      <c r="M1468" s="31" t="str">
        <f>_xlfn.XLOOKUP(A:A,'Medical Examination'!A:A,'Medical Examination'!J:J)</f>
        <v>Normal</v>
      </c>
      <c r="N1468" s="34">
        <f>_xlfn.XLOOKUP(Healthcare!A:A,Table4_2[Customer ID],Table4_2[Date of Birth])</f>
        <v>29494</v>
      </c>
      <c r="O1468" s="35">
        <f>_xlfn.XLOOKUP(A:A,Table4_2[Customer ID],Table4_2[Charges])</f>
        <v>7162.01</v>
      </c>
      <c r="P1468" s="33" t="str">
        <f>_xlfn.XLOOKUP(A:A,Table4_2[Customer ID],Table4_2[Hospital tier])</f>
        <v>tier - 2</v>
      </c>
      <c r="Q1468" s="33" t="str">
        <f>_xlfn.XLOOKUP(A:A,'Hospital details'!A:A,'Hospital details'!F:F)</f>
        <v>tier - 3</v>
      </c>
      <c r="R1468" s="33" t="str">
        <f>_xlfn.XLOOKUP(Healthcare!A:A,'Hospital details'!A:A,'Hospital details'!G:G)</f>
        <v>R1013</v>
      </c>
      <c r="S1468" s="36">
        <f>_xlfn.XLOOKUP(A:A,'Hospital details'!A:A,'Hospital details'!H:H)</f>
        <v>42</v>
      </c>
      <c r="T1468" s="8"/>
    </row>
    <row r="1469" spans="1:20" ht="18" x14ac:dyDescent="0.35">
      <c r="A1469" s="37" t="s">
        <v>1473</v>
      </c>
      <c r="B1469" s="31" t="str" cm="1">
        <f t="array" ref="B1469">_xlfn.XLOOKUP(_xlfn.SINGLE(A:A),'Customer Name'!A:A,Table14_3[[#All],[Title]])</f>
        <v>Mr</v>
      </c>
      <c r="C1469" s="32" t="str" cm="1">
        <f t="array" ref="C1469">_xlfn.XLOOKUP(_xlfn.SINGLE(A:A),'Customer Name'!A:A,Table14_3[[#All],[First Name]])</f>
        <v>Adrian</v>
      </c>
      <c r="D1469" s="32" t="str" cm="1">
        <f t="array" ref="D1469">_xlfn.XLOOKUP(_xlfn.SINGLE(A:A),'Customer Name'!A:A,Table14_3[[#All],[Last Name]])</f>
        <v>Horvath</v>
      </c>
      <c r="E1469" s="32">
        <f>_xlfn.XLOOKUP(A:A,'Medical Examination'!A:A,'Medical Examination'!B:B)</f>
        <v>35.97</v>
      </c>
      <c r="F1469" s="32">
        <f>_xlfn.XLOOKUP(A:A,'Medical Examination'!A:A,'Medical Examination'!C:C)</f>
        <v>4.5999999999999996</v>
      </c>
      <c r="G1469" s="33" t="str">
        <f>_xlfn.XLOOKUP(A:A,'Medical Examination'!A:A,'Medical Examination'!D:D)</f>
        <v>No</v>
      </c>
      <c r="H1469" s="33" t="str">
        <f>_xlfn.XLOOKUP(A:A,'Medical Examination'!A:A,'Medical Examination'!E:E)</f>
        <v>No</v>
      </c>
      <c r="I1469" s="33" t="str">
        <f>_xlfn.XLOOKUP(A:A,'Medical Examination'!A:A,'Medical Examination'!F:F)</f>
        <v>No</v>
      </c>
      <c r="J1469" s="33">
        <f>_xlfn.XLOOKUP(A:A,'Medical Examination'!A:A,'Medical Examination'!G:G)</f>
        <v>0</v>
      </c>
      <c r="K1469" s="33" t="str">
        <f>_xlfn.XLOOKUP(A:A,'Medical Examination'!A:A,'Medical Examination'!H:H)</f>
        <v>No</v>
      </c>
      <c r="L1469" s="32" t="str">
        <f>_xlfn.XLOOKUP(A:A,'Medical Examination'!A:A,'Medical Examination'!I:I)</f>
        <v>Obesity</v>
      </c>
      <c r="M1469" s="31" t="str">
        <f>_xlfn.XLOOKUP(A:A,'Medical Examination'!A:A,'Medical Examination'!J:J)</f>
        <v>Normal</v>
      </c>
      <c r="N1469" s="34">
        <f>_xlfn.XLOOKUP(Healthcare!A:A,Table4_2[Customer ID],Table4_2[Date of Birth])</f>
        <v>29501</v>
      </c>
      <c r="O1469" s="35">
        <f>_xlfn.XLOOKUP(A:A,Table4_2[Customer ID],Table4_2[Charges])</f>
        <v>7160.33</v>
      </c>
      <c r="P1469" s="33" t="str">
        <f>_xlfn.XLOOKUP(A:A,Table4_2[Customer ID],Table4_2[Hospital tier])</f>
        <v>tier - 2</v>
      </c>
      <c r="Q1469" s="33" t="str">
        <f>_xlfn.XLOOKUP(A:A,'Hospital details'!A:A,'Hospital details'!F:F)</f>
        <v>tier - 1</v>
      </c>
      <c r="R1469" s="33" t="str">
        <f>_xlfn.XLOOKUP(Healthcare!A:A,'Hospital details'!A:A,'Hospital details'!G:G)</f>
        <v>R1013</v>
      </c>
      <c r="S1469" s="36">
        <f>_xlfn.XLOOKUP(A:A,'Hospital details'!A:A,'Hospital details'!H:H)</f>
        <v>42</v>
      </c>
      <c r="T1469" s="8"/>
    </row>
    <row r="1470" spans="1:20" ht="18" x14ac:dyDescent="0.35">
      <c r="A1470" s="37" t="s">
        <v>1474</v>
      </c>
      <c r="B1470" s="31" t="str" cm="1">
        <f t="array" ref="B1470">_xlfn.XLOOKUP(_xlfn.SINGLE(A:A),'Customer Name'!A:A,Table14_3[[#All],[Title]])</f>
        <v>Mr</v>
      </c>
      <c r="C1470" s="32" t="str" cm="1">
        <f t="array" ref="C1470">_xlfn.XLOOKUP(_xlfn.SINGLE(A:A),'Customer Name'!A:A,Table14_3[[#All],[First Name]])</f>
        <v>Andrew</v>
      </c>
      <c r="D1470" s="32" t="str" cm="1">
        <f t="array" ref="D1470">_xlfn.XLOOKUP(_xlfn.SINGLE(A:A),'Customer Name'!A:A,Table14_3[[#All],[Last Name]])</f>
        <v>Danner</v>
      </c>
      <c r="E1470" s="32">
        <f>_xlfn.XLOOKUP(A:A,'Medical Examination'!A:A,'Medical Examination'!B:B)</f>
        <v>35.799999999999997</v>
      </c>
      <c r="F1470" s="32">
        <f>_xlfn.XLOOKUP(A:A,'Medical Examination'!A:A,'Medical Examination'!C:C)</f>
        <v>4.42</v>
      </c>
      <c r="G1470" s="33" t="str">
        <f>_xlfn.XLOOKUP(A:A,'Medical Examination'!A:A,'Medical Examination'!D:D)</f>
        <v>No</v>
      </c>
      <c r="H1470" s="33" t="str">
        <f>_xlfn.XLOOKUP(A:A,'Medical Examination'!A:A,'Medical Examination'!E:E)</f>
        <v>No</v>
      </c>
      <c r="I1470" s="33" t="str">
        <f>_xlfn.XLOOKUP(A:A,'Medical Examination'!A:A,'Medical Examination'!F:F)</f>
        <v>No</v>
      </c>
      <c r="J1470" s="33">
        <f>_xlfn.XLOOKUP(A:A,'Medical Examination'!A:A,'Medical Examination'!G:G)</f>
        <v>0</v>
      </c>
      <c r="K1470" s="33" t="str">
        <f>_xlfn.XLOOKUP(A:A,'Medical Examination'!A:A,'Medical Examination'!H:H)</f>
        <v>No</v>
      </c>
      <c r="L1470" s="32" t="str">
        <f>_xlfn.XLOOKUP(A:A,'Medical Examination'!A:A,'Medical Examination'!I:I)</f>
        <v>Obesity</v>
      </c>
      <c r="M1470" s="31" t="str">
        <f>_xlfn.XLOOKUP(A:A,'Medical Examination'!A:A,'Medical Examination'!J:J)</f>
        <v>Normal</v>
      </c>
      <c r="N1470" s="34">
        <f>_xlfn.XLOOKUP(Healthcare!A:A,Table4_2[Customer ID],Table4_2[Date of Birth])</f>
        <v>29394</v>
      </c>
      <c r="O1470" s="35">
        <f>_xlfn.XLOOKUP(A:A,Table4_2[Customer ID],Table4_2[Charges])</f>
        <v>7160.09</v>
      </c>
      <c r="P1470" s="33" t="str">
        <f>_xlfn.XLOOKUP(A:A,Table4_2[Customer ID],Table4_2[Hospital tier])</f>
        <v>tier - 2</v>
      </c>
      <c r="Q1470" s="33" t="str">
        <f>_xlfn.XLOOKUP(A:A,'Hospital details'!A:A,'Hospital details'!F:F)</f>
        <v>tier - 2</v>
      </c>
      <c r="R1470" s="33" t="str">
        <f>_xlfn.XLOOKUP(Healthcare!A:A,'Hospital details'!A:A,'Hospital details'!G:G)</f>
        <v>R1011</v>
      </c>
      <c r="S1470" s="36">
        <f>_xlfn.XLOOKUP(A:A,'Hospital details'!A:A,'Hospital details'!H:H)</f>
        <v>42</v>
      </c>
      <c r="T1470" s="8"/>
    </row>
    <row r="1471" spans="1:20" ht="18" x14ac:dyDescent="0.35">
      <c r="A1471" s="37" t="s">
        <v>1475</v>
      </c>
      <c r="B1471" s="31" t="str" cm="1">
        <f t="array" ref="B1471">_xlfn.XLOOKUP(_xlfn.SINGLE(A:A),'Customer Name'!A:A,Table14_3[[#All],[Title]])</f>
        <v>Ms</v>
      </c>
      <c r="C1471" s="32" t="str" cm="1">
        <f t="array" ref="C1471">_xlfn.XLOOKUP(_xlfn.SINGLE(A:A),'Customer Name'!A:A,Table14_3[[#All],[First Name]])</f>
        <v>Mallory</v>
      </c>
      <c r="D1471" s="32" t="str" cm="1">
        <f t="array" ref="D1471">_xlfn.XLOOKUP(_xlfn.SINGLE(A:A),'Customer Name'!A:A,Table14_3[[#All],[Last Name]])</f>
        <v>Weiss</v>
      </c>
      <c r="E1471" s="32">
        <f>_xlfn.XLOOKUP(A:A,'Medical Examination'!A:A,'Medical Examination'!B:B)</f>
        <v>28.31</v>
      </c>
      <c r="F1471" s="32">
        <f>_xlfn.XLOOKUP(A:A,'Medical Examination'!A:A,'Medical Examination'!C:C)</f>
        <v>7.48</v>
      </c>
      <c r="G1471" s="33" t="str">
        <f>_xlfn.XLOOKUP(A:A,'Medical Examination'!A:A,'Medical Examination'!D:D)</f>
        <v>yes</v>
      </c>
      <c r="H1471" s="33" t="str">
        <f>_xlfn.XLOOKUP(A:A,'Medical Examination'!A:A,'Medical Examination'!E:E)</f>
        <v>No</v>
      </c>
      <c r="I1471" s="33" t="str">
        <f>_xlfn.XLOOKUP(A:A,'Medical Examination'!A:A,'Medical Examination'!F:F)</f>
        <v>No</v>
      </c>
      <c r="J1471" s="33">
        <f>_xlfn.XLOOKUP(A:A,'Medical Examination'!A:A,'Medical Examination'!G:G)</f>
        <v>0</v>
      </c>
      <c r="K1471" s="33" t="str">
        <f>_xlfn.XLOOKUP(A:A,'Medical Examination'!A:A,'Medical Examination'!H:H)</f>
        <v>No</v>
      </c>
      <c r="L1471" s="32" t="str">
        <f>_xlfn.XLOOKUP(A:A,'Medical Examination'!A:A,'Medical Examination'!I:I)</f>
        <v>Overweight</v>
      </c>
      <c r="M1471" s="31" t="str">
        <f>_xlfn.XLOOKUP(A:A,'Medical Examination'!A:A,'Medical Examination'!J:J)</f>
        <v>Diabetic</v>
      </c>
      <c r="N1471" s="34">
        <f>_xlfn.XLOOKUP(Healthcare!A:A,Table4_2[Customer ID],Table4_2[Date of Birth])</f>
        <v>29784</v>
      </c>
      <c r="O1471" s="35">
        <f>_xlfn.XLOOKUP(A:A,Table4_2[Customer ID],Table4_2[Charges])</f>
        <v>7153.55</v>
      </c>
      <c r="P1471" s="33" t="str">
        <f>_xlfn.XLOOKUP(A:A,Table4_2[Customer ID],Table4_2[Hospital tier])</f>
        <v>tier - 2</v>
      </c>
      <c r="Q1471" s="33" t="str">
        <f>_xlfn.XLOOKUP(A:A,'Hospital details'!A:A,'Hospital details'!F:F)</f>
        <v>tier - 1</v>
      </c>
      <c r="R1471" s="33" t="str">
        <f>_xlfn.XLOOKUP(Healthcare!A:A,'Hospital details'!A:A,'Hospital details'!G:G)</f>
        <v>R1012</v>
      </c>
      <c r="S1471" s="36">
        <f>_xlfn.XLOOKUP(A:A,'Hospital details'!A:A,'Hospital details'!H:H)</f>
        <v>41</v>
      </c>
      <c r="T1471" s="8"/>
    </row>
    <row r="1472" spans="1:20" ht="18" x14ac:dyDescent="0.35">
      <c r="A1472" s="37" t="s">
        <v>1476</v>
      </c>
      <c r="B1472" s="31" t="str" cm="1">
        <f t="array" ref="B1472">_xlfn.XLOOKUP(_xlfn.SINGLE(A:A),'Customer Name'!A:A,Table14_3[[#All],[Title]])</f>
        <v>Mr</v>
      </c>
      <c r="C1472" s="32" t="str" cm="1">
        <f t="array" ref="C1472">_xlfn.XLOOKUP(_xlfn.SINGLE(A:A),'Customer Name'!A:A,Table14_3[[#All],[First Name]])</f>
        <v>Shawn E</v>
      </c>
      <c r="D1472" s="32" t="str" cm="1">
        <f t="array" ref="D1472">_xlfn.XLOOKUP(_xlfn.SINGLE(A:A),'Customer Name'!A:A,Table14_3[[#All],[Last Name]])</f>
        <v>D'Andrea</v>
      </c>
      <c r="E1472" s="32">
        <f>_xlfn.XLOOKUP(A:A,'Medical Examination'!A:A,'Medical Examination'!B:B)</f>
        <v>38.06</v>
      </c>
      <c r="F1472" s="32">
        <f>_xlfn.XLOOKUP(A:A,'Medical Examination'!A:A,'Medical Examination'!C:C)</f>
        <v>10.74</v>
      </c>
      <c r="G1472" s="33" t="str">
        <f>_xlfn.XLOOKUP(A:A,'Medical Examination'!A:A,'Medical Examination'!D:D)</f>
        <v>No</v>
      </c>
      <c r="H1472" s="33" t="str">
        <f>_xlfn.XLOOKUP(A:A,'Medical Examination'!A:A,'Medical Examination'!E:E)</f>
        <v>No</v>
      </c>
      <c r="I1472" s="33" t="str">
        <f>_xlfn.XLOOKUP(A:A,'Medical Examination'!A:A,'Medical Examination'!F:F)</f>
        <v>No</v>
      </c>
      <c r="J1472" s="33">
        <f>_xlfn.XLOOKUP(A:A,'Medical Examination'!A:A,'Medical Examination'!G:G)</f>
        <v>0</v>
      </c>
      <c r="K1472" s="33" t="str">
        <f>_xlfn.XLOOKUP(A:A,'Medical Examination'!A:A,'Medical Examination'!H:H)</f>
        <v>No</v>
      </c>
      <c r="L1472" s="32" t="str">
        <f>_xlfn.XLOOKUP(A:A,'Medical Examination'!A:A,'Medical Examination'!I:I)</f>
        <v>Obesity</v>
      </c>
      <c r="M1472" s="31" t="str">
        <f>_xlfn.XLOOKUP(A:A,'Medical Examination'!A:A,'Medical Examination'!J:J)</f>
        <v>Diabetic</v>
      </c>
      <c r="N1472" s="34">
        <f>_xlfn.XLOOKUP(Healthcare!A:A,Table4_2[Customer ID],Table4_2[Date of Birth])</f>
        <v>28739</v>
      </c>
      <c r="O1472" s="35">
        <f>_xlfn.XLOOKUP(A:A,Table4_2[Customer ID],Table4_2[Charges])</f>
        <v>7152.67</v>
      </c>
      <c r="P1472" s="33" t="str">
        <f>_xlfn.XLOOKUP(A:A,Table4_2[Customer ID],Table4_2[Hospital tier])</f>
        <v>tier - 3</v>
      </c>
      <c r="Q1472" s="33" t="str">
        <f>_xlfn.XLOOKUP(A:A,'Hospital details'!A:A,'Hospital details'!F:F)</f>
        <v>tier - 2</v>
      </c>
      <c r="R1472" s="33" t="str">
        <f>_xlfn.XLOOKUP(Healthcare!A:A,'Hospital details'!A:A,'Hospital details'!G:G)</f>
        <v>R1013</v>
      </c>
      <c r="S1472" s="36">
        <f>_xlfn.XLOOKUP(A:A,'Hospital details'!A:A,'Hospital details'!H:H)</f>
        <v>44</v>
      </c>
      <c r="T1472" s="8"/>
    </row>
    <row r="1473" spans="1:20" ht="18" x14ac:dyDescent="0.35">
      <c r="A1473" s="37" t="s">
        <v>1477</v>
      </c>
      <c r="B1473" s="31" t="str" cm="1">
        <f t="array" ref="B1473">_xlfn.XLOOKUP(_xlfn.SINGLE(A:A),'Customer Name'!A:A,Table14_3[[#All],[Title]])</f>
        <v>Ms</v>
      </c>
      <c r="C1473" s="32" t="str" cm="1">
        <f t="array" ref="C1473">_xlfn.XLOOKUP(_xlfn.SINGLE(A:A),'Customer Name'!A:A,Table14_3[[#All],[First Name]])</f>
        <v>Sarah E</v>
      </c>
      <c r="D1473" s="32" t="str" cm="1">
        <f t="array" ref="D1473">_xlfn.XLOOKUP(_xlfn.SINGLE(A:A),'Customer Name'!A:A,Table14_3[[#All],[Last Name]])</f>
        <v>Olesky</v>
      </c>
      <c r="E1473" s="32">
        <f>_xlfn.XLOOKUP(A:A,'Medical Examination'!A:A,'Medical Examination'!B:B)</f>
        <v>28</v>
      </c>
      <c r="F1473" s="32">
        <f>_xlfn.XLOOKUP(A:A,'Medical Examination'!A:A,'Medical Examination'!C:C)</f>
        <v>5.19</v>
      </c>
      <c r="G1473" s="33" t="str">
        <f>_xlfn.XLOOKUP(A:A,'Medical Examination'!A:A,'Medical Examination'!D:D)</f>
        <v>No</v>
      </c>
      <c r="H1473" s="33" t="str">
        <f>_xlfn.XLOOKUP(A:A,'Medical Examination'!A:A,'Medical Examination'!E:E)</f>
        <v>No</v>
      </c>
      <c r="I1473" s="33" t="str">
        <f>_xlfn.XLOOKUP(A:A,'Medical Examination'!A:A,'Medical Examination'!F:F)</f>
        <v>No</v>
      </c>
      <c r="J1473" s="33">
        <f>_xlfn.XLOOKUP(A:A,'Medical Examination'!A:A,'Medical Examination'!G:G)</f>
        <v>1</v>
      </c>
      <c r="K1473" s="33" t="str">
        <f>_xlfn.XLOOKUP(A:A,'Medical Examination'!A:A,'Medical Examination'!H:H)</f>
        <v>No</v>
      </c>
      <c r="L1473" s="32" t="str">
        <f>_xlfn.XLOOKUP(A:A,'Medical Examination'!A:A,'Medical Examination'!I:I)</f>
        <v>Overweight</v>
      </c>
      <c r="M1473" s="31" t="str">
        <f>_xlfn.XLOOKUP(A:A,'Medical Examination'!A:A,'Medical Examination'!J:J)</f>
        <v>Normal</v>
      </c>
      <c r="N1473" s="34">
        <f>_xlfn.XLOOKUP(Healthcare!A:A,Table4_2[Customer ID],Table4_2[Date of Birth])</f>
        <v>30862</v>
      </c>
      <c r="O1473" s="35">
        <f>_xlfn.XLOOKUP(A:A,Table4_2[Customer ID],Table4_2[Charges])</f>
        <v>7151.09</v>
      </c>
      <c r="P1473" s="33" t="str">
        <f>_xlfn.XLOOKUP(A:A,Table4_2[Customer ID],Table4_2[Hospital tier])</f>
        <v>tier - 2</v>
      </c>
      <c r="Q1473" s="33" t="str">
        <f>_xlfn.XLOOKUP(A:A,'Hospital details'!A:A,'Hospital details'!F:F)</f>
        <v>tier - 2</v>
      </c>
      <c r="R1473" s="33" t="str">
        <f>_xlfn.XLOOKUP(Healthcare!A:A,'Hospital details'!A:A,'Hospital details'!G:G)</f>
        <v>R1011</v>
      </c>
      <c r="S1473" s="36">
        <f>_xlfn.XLOOKUP(A:A,'Hospital details'!A:A,'Hospital details'!H:H)</f>
        <v>38</v>
      </c>
      <c r="T1473" s="8"/>
    </row>
    <row r="1474" spans="1:20" ht="18" x14ac:dyDescent="0.35">
      <c r="A1474" s="37" t="s">
        <v>1478</v>
      </c>
      <c r="B1474" s="31" t="str" cm="1">
        <f t="array" ref="B1474">_xlfn.XLOOKUP(_xlfn.SINGLE(A:A),'Customer Name'!A:A,Table14_3[[#All],[Title]])</f>
        <v>Mr</v>
      </c>
      <c r="C1474" s="32" t="str" cm="1">
        <f t="array" ref="C1474">_xlfn.XLOOKUP(_xlfn.SINGLE(A:A),'Customer Name'!A:A,Table14_3[[#All],[First Name]])</f>
        <v>Josh</v>
      </c>
      <c r="D1474" s="32" t="str" cm="1">
        <f t="array" ref="D1474">_xlfn.XLOOKUP(_xlfn.SINGLE(A:A),'Customer Name'!A:A,Table14_3[[#All],[Last Name]])</f>
        <v>Whitcraft</v>
      </c>
      <c r="E1474" s="32">
        <f>_xlfn.XLOOKUP(A:A,'Medical Examination'!A:A,'Medical Examination'!B:B)</f>
        <v>34.32</v>
      </c>
      <c r="F1474" s="32">
        <f>_xlfn.XLOOKUP(A:A,'Medical Examination'!A:A,'Medical Examination'!C:C)</f>
        <v>9.17</v>
      </c>
      <c r="G1474" s="33" t="str">
        <f>_xlfn.XLOOKUP(A:A,'Medical Examination'!A:A,'Medical Examination'!D:D)</f>
        <v>No</v>
      </c>
      <c r="H1474" s="33" t="str">
        <f>_xlfn.XLOOKUP(A:A,'Medical Examination'!A:A,'Medical Examination'!E:E)</f>
        <v>No</v>
      </c>
      <c r="I1474" s="33" t="str">
        <f>_xlfn.XLOOKUP(A:A,'Medical Examination'!A:A,'Medical Examination'!F:F)</f>
        <v>No</v>
      </c>
      <c r="J1474" s="33">
        <f>_xlfn.XLOOKUP(A:A,'Medical Examination'!A:A,'Medical Examination'!G:G)</f>
        <v>0</v>
      </c>
      <c r="K1474" s="33" t="str">
        <f>_xlfn.XLOOKUP(A:A,'Medical Examination'!A:A,'Medical Examination'!H:H)</f>
        <v>No</v>
      </c>
      <c r="L1474" s="32" t="str">
        <f>_xlfn.XLOOKUP(A:A,'Medical Examination'!A:A,'Medical Examination'!I:I)</f>
        <v>Obesity</v>
      </c>
      <c r="M1474" s="31" t="str">
        <f>_xlfn.XLOOKUP(A:A,'Medical Examination'!A:A,'Medical Examination'!J:J)</f>
        <v>Diabetic</v>
      </c>
      <c r="N1474" s="34">
        <f>_xlfn.XLOOKUP(Healthcare!A:A,Table4_2[Customer ID],Table4_2[Date of Birth])</f>
        <v>28701</v>
      </c>
      <c r="O1474" s="35">
        <f>_xlfn.XLOOKUP(A:A,Table4_2[Customer ID],Table4_2[Charges])</f>
        <v>7147.47</v>
      </c>
      <c r="P1474" s="33" t="str">
        <f>_xlfn.XLOOKUP(A:A,Table4_2[Customer ID],Table4_2[Hospital tier])</f>
        <v>tier - 2</v>
      </c>
      <c r="Q1474" s="33" t="str">
        <f>_xlfn.XLOOKUP(A:A,'Hospital details'!A:A,'Hospital details'!F:F)</f>
        <v>tier - 3</v>
      </c>
      <c r="R1474" s="33" t="str">
        <f>_xlfn.XLOOKUP(Healthcare!A:A,'Hospital details'!A:A,'Hospital details'!G:G)</f>
        <v>R1013</v>
      </c>
      <c r="S1474" s="36">
        <f>_xlfn.XLOOKUP(A:A,'Hospital details'!A:A,'Hospital details'!H:H)</f>
        <v>44</v>
      </c>
      <c r="T1474" s="8"/>
    </row>
    <row r="1475" spans="1:20" ht="18" x14ac:dyDescent="0.35">
      <c r="A1475" s="37" t="s">
        <v>1479</v>
      </c>
      <c r="B1475" s="31" t="str" cm="1">
        <f t="array" ref="B1475">_xlfn.XLOOKUP(_xlfn.SINGLE(A:A),'Customer Name'!A:A,Table14_3[[#All],[Title]])</f>
        <v>Mr</v>
      </c>
      <c r="C1475" s="32" t="str" cm="1">
        <f t="array" ref="C1475">_xlfn.XLOOKUP(_xlfn.SINGLE(A:A),'Customer Name'!A:A,Table14_3[[#All],[First Name]])</f>
        <v>Johann A</v>
      </c>
      <c r="D1475" s="32" t="str" cm="1">
        <f t="array" ref="D1475">_xlfn.XLOOKUP(_xlfn.SINGLE(A:A),'Customer Name'!A:A,Table14_3[[#All],[Last Name]])</f>
        <v>Salazar</v>
      </c>
      <c r="E1475" s="32">
        <f>_xlfn.XLOOKUP(A:A,'Medical Examination'!A:A,'Medical Examination'!B:B)</f>
        <v>22.3</v>
      </c>
      <c r="F1475" s="32">
        <f>_xlfn.XLOOKUP(A:A,'Medical Examination'!A:A,'Medical Examination'!C:C)</f>
        <v>4.95</v>
      </c>
      <c r="G1475" s="33" t="str">
        <f>_xlfn.XLOOKUP(A:A,'Medical Examination'!A:A,'Medical Examination'!D:D)</f>
        <v>yes</v>
      </c>
      <c r="H1475" s="33" t="str">
        <f>_xlfn.XLOOKUP(A:A,'Medical Examination'!A:A,'Medical Examination'!E:E)</f>
        <v>No</v>
      </c>
      <c r="I1475" s="33" t="str">
        <f>_xlfn.XLOOKUP(A:A,'Medical Examination'!A:A,'Medical Examination'!F:F)</f>
        <v>No</v>
      </c>
      <c r="J1475" s="33">
        <f>_xlfn.XLOOKUP(A:A,'Medical Examination'!A:A,'Medical Examination'!G:G)</f>
        <v>0</v>
      </c>
      <c r="K1475" s="33" t="str">
        <f>_xlfn.XLOOKUP(A:A,'Medical Examination'!A:A,'Medical Examination'!H:H)</f>
        <v>No</v>
      </c>
      <c r="L1475" s="32" t="str">
        <f>_xlfn.XLOOKUP(A:A,'Medical Examination'!A:A,'Medical Examination'!I:I)</f>
        <v>Normal Weight</v>
      </c>
      <c r="M1475" s="31" t="str">
        <f>_xlfn.XLOOKUP(A:A,'Medical Examination'!A:A,'Medical Examination'!J:J)</f>
        <v>Normal</v>
      </c>
      <c r="N1475" s="34">
        <f>_xlfn.XLOOKUP(Healthcare!A:A,Table4_2[Customer ID],Table4_2[Date of Birth])</f>
        <v>27935</v>
      </c>
      <c r="O1475" s="35">
        <f>_xlfn.XLOOKUP(A:A,Table4_2[Customer ID],Table4_2[Charges])</f>
        <v>7147.11</v>
      </c>
      <c r="P1475" s="33" t="str">
        <f>_xlfn.XLOOKUP(A:A,Table4_2[Customer ID],Table4_2[Hospital tier])</f>
        <v>tier - 3</v>
      </c>
      <c r="Q1475" s="33" t="str">
        <f>_xlfn.XLOOKUP(A:A,'Hospital details'!A:A,'Hospital details'!F:F)</f>
        <v>tier - 2</v>
      </c>
      <c r="R1475" s="33" t="str">
        <f>_xlfn.XLOOKUP(Healthcare!A:A,'Hospital details'!A:A,'Hospital details'!G:G)</f>
        <v>R1011</v>
      </c>
      <c r="S1475" s="36">
        <f>_xlfn.XLOOKUP(A:A,'Hospital details'!A:A,'Hospital details'!H:H)</f>
        <v>46</v>
      </c>
      <c r="T1475" s="8"/>
    </row>
    <row r="1476" spans="1:20" ht="18" x14ac:dyDescent="0.35">
      <c r="A1476" s="37" t="s">
        <v>1480</v>
      </c>
      <c r="B1476" s="31" t="str" cm="1">
        <f t="array" ref="B1476">_xlfn.XLOOKUP(_xlfn.SINGLE(A:A),'Customer Name'!A:A,Table14_3[[#All],[Title]])</f>
        <v>Ms</v>
      </c>
      <c r="C1476" s="32" t="str" cm="1">
        <f t="array" ref="C1476">_xlfn.XLOOKUP(_xlfn.SINGLE(A:A),'Customer Name'!A:A,Table14_3[[#All],[First Name]])</f>
        <v>Robin M</v>
      </c>
      <c r="D1476" s="32" t="str" cm="1">
        <f t="array" ref="D1476">_xlfn.XLOOKUP(_xlfn.SINGLE(A:A),'Customer Name'!A:A,Table14_3[[#All],[Last Name]])</f>
        <v>Todd</v>
      </c>
      <c r="E1476" s="32">
        <f>_xlfn.XLOOKUP(A:A,'Medical Examination'!A:A,'Medical Examination'!B:B)</f>
        <v>27.835000000000001</v>
      </c>
      <c r="F1476" s="32">
        <f>_xlfn.XLOOKUP(A:A,'Medical Examination'!A:A,'Medical Examination'!C:C)</f>
        <v>6.03</v>
      </c>
      <c r="G1476" s="33" t="str">
        <f>_xlfn.XLOOKUP(A:A,'Medical Examination'!A:A,'Medical Examination'!D:D)</f>
        <v>No</v>
      </c>
      <c r="H1476" s="33" t="str">
        <f>_xlfn.XLOOKUP(A:A,'Medical Examination'!A:A,'Medical Examination'!E:E)</f>
        <v>No</v>
      </c>
      <c r="I1476" s="33" t="str">
        <f>_xlfn.XLOOKUP(A:A,'Medical Examination'!A:A,'Medical Examination'!F:F)</f>
        <v>No</v>
      </c>
      <c r="J1476" s="33">
        <f>_xlfn.XLOOKUP(A:A,'Medical Examination'!A:A,'Medical Examination'!G:G)</f>
        <v>1</v>
      </c>
      <c r="K1476" s="33" t="str">
        <f>_xlfn.XLOOKUP(A:A,'Medical Examination'!A:A,'Medical Examination'!H:H)</f>
        <v>No</v>
      </c>
      <c r="L1476" s="32" t="str">
        <f>_xlfn.XLOOKUP(A:A,'Medical Examination'!A:A,'Medical Examination'!I:I)</f>
        <v>Overweight</v>
      </c>
      <c r="M1476" s="31" t="str">
        <f>_xlfn.XLOOKUP(A:A,'Medical Examination'!A:A,'Medical Examination'!J:J)</f>
        <v>Prediabetic</v>
      </c>
      <c r="N1476" s="34">
        <f>_xlfn.XLOOKUP(Healthcare!A:A,Table4_2[Customer ID],Table4_2[Date of Birth])</f>
        <v>31007</v>
      </c>
      <c r="O1476" s="35">
        <f>_xlfn.XLOOKUP(A:A,Table4_2[Customer ID],Table4_2[Charges])</f>
        <v>7144.86</v>
      </c>
      <c r="P1476" s="33" t="str">
        <f>_xlfn.XLOOKUP(A:A,Table4_2[Customer ID],Table4_2[Hospital tier])</f>
        <v>tier - 2</v>
      </c>
      <c r="Q1476" s="33" t="str">
        <f>_xlfn.XLOOKUP(A:A,'Hospital details'!A:A,'Hospital details'!F:F)</f>
        <v>tier - 2</v>
      </c>
      <c r="R1476" s="33" t="str">
        <f>_xlfn.XLOOKUP(Healthcare!A:A,'Hospital details'!A:A,'Hospital details'!G:G)</f>
        <v>R1024</v>
      </c>
      <c r="S1476" s="36">
        <f>_xlfn.XLOOKUP(A:A,'Hospital details'!A:A,'Hospital details'!H:H)</f>
        <v>38</v>
      </c>
      <c r="T1476" s="8"/>
    </row>
    <row r="1477" spans="1:20" ht="18" x14ac:dyDescent="0.35">
      <c r="A1477" s="37" t="s">
        <v>1481</v>
      </c>
      <c r="B1477" s="31" t="str" cm="1">
        <f t="array" ref="B1477">_xlfn.XLOOKUP(_xlfn.SINGLE(A:A),'Customer Name'!A:A,Table14_3[[#All],[Title]])</f>
        <v>Mr</v>
      </c>
      <c r="C1477" s="32" t="str" cm="1">
        <f t="array" ref="C1477">_xlfn.XLOOKUP(_xlfn.SINGLE(A:A),'Customer Name'!A:A,Table14_3[[#All],[First Name]])</f>
        <v>Kyle K</v>
      </c>
      <c r="D1477" s="32" t="str" cm="1">
        <f t="array" ref="D1477">_xlfn.XLOOKUP(_xlfn.SINGLE(A:A),'Customer Name'!A:A,Table14_3[[#All],[Last Name]])</f>
        <v>Pond</v>
      </c>
      <c r="E1477" s="32">
        <f>_xlfn.XLOOKUP(A:A,'Medical Examination'!A:A,'Medical Examination'!B:B)</f>
        <v>39.229999999999997</v>
      </c>
      <c r="F1477" s="32">
        <f>_xlfn.XLOOKUP(A:A,'Medical Examination'!A:A,'Medical Examination'!C:C)</f>
        <v>5.36</v>
      </c>
      <c r="G1477" s="33" t="str">
        <f>_xlfn.XLOOKUP(A:A,'Medical Examination'!A:A,'Medical Examination'!D:D)</f>
        <v>No</v>
      </c>
      <c r="H1477" s="33" t="str">
        <f>_xlfn.XLOOKUP(A:A,'Medical Examination'!A:A,'Medical Examination'!E:E)</f>
        <v>No</v>
      </c>
      <c r="I1477" s="33" t="str">
        <f>_xlfn.XLOOKUP(A:A,'Medical Examination'!A:A,'Medical Examination'!F:F)</f>
        <v>No</v>
      </c>
      <c r="J1477" s="33">
        <f>_xlfn.XLOOKUP(A:A,'Medical Examination'!A:A,'Medical Examination'!G:G)</f>
        <v>0</v>
      </c>
      <c r="K1477" s="33" t="str">
        <f>_xlfn.XLOOKUP(A:A,'Medical Examination'!A:A,'Medical Examination'!H:H)</f>
        <v>No</v>
      </c>
      <c r="L1477" s="32" t="str">
        <f>_xlfn.XLOOKUP(A:A,'Medical Examination'!A:A,'Medical Examination'!I:I)</f>
        <v>Obesity</v>
      </c>
      <c r="M1477" s="31" t="str">
        <f>_xlfn.XLOOKUP(A:A,'Medical Examination'!A:A,'Medical Examination'!J:J)</f>
        <v>Normal</v>
      </c>
      <c r="N1477" s="34">
        <f>_xlfn.XLOOKUP(Healthcare!A:A,Table4_2[Customer ID],Table4_2[Date of Birth])</f>
        <v>36380</v>
      </c>
      <c r="O1477" s="35">
        <f>_xlfn.XLOOKUP(A:A,Table4_2[Customer ID],Table4_2[Charges])</f>
        <v>7144.4</v>
      </c>
      <c r="P1477" s="33" t="str">
        <f>_xlfn.XLOOKUP(A:A,Table4_2[Customer ID],Table4_2[Hospital tier])</f>
        <v>tier - 2</v>
      </c>
      <c r="Q1477" s="33" t="str">
        <f>_xlfn.XLOOKUP(A:A,'Hospital details'!A:A,'Hospital details'!F:F)</f>
        <v>tier - 1</v>
      </c>
      <c r="R1477" s="33" t="str">
        <f>_xlfn.XLOOKUP(Healthcare!A:A,'Hospital details'!A:A,'Hospital details'!G:G)</f>
        <v>R1022</v>
      </c>
      <c r="S1477" s="36">
        <f>_xlfn.XLOOKUP(A:A,'Hospital details'!A:A,'Hospital details'!H:H)</f>
        <v>23</v>
      </c>
      <c r="T1477" s="8"/>
    </row>
    <row r="1478" spans="1:20" ht="18" x14ac:dyDescent="0.35">
      <c r="A1478" s="37" t="s">
        <v>1482</v>
      </c>
      <c r="B1478" s="31" t="str" cm="1">
        <f t="array" ref="B1478">_xlfn.XLOOKUP(_xlfn.SINGLE(A:A),'Customer Name'!A:A,Table14_3[[#All],[Title]])</f>
        <v>Mr</v>
      </c>
      <c r="C1478" s="32" t="str" cm="1">
        <f t="array" ref="C1478">_xlfn.XLOOKUP(_xlfn.SINGLE(A:A),'Customer Name'!A:A,Table14_3[[#All],[First Name]])</f>
        <v>Alison</v>
      </c>
      <c r="D1478" s="32" t="str" cm="1">
        <f t="array" ref="D1478">_xlfn.XLOOKUP(_xlfn.SINGLE(A:A),'Customer Name'!A:A,Table14_3[[#All],[Last Name]])</f>
        <v>Egan</v>
      </c>
      <c r="E1478" s="32">
        <f>_xlfn.XLOOKUP(A:A,'Medical Examination'!A:A,'Medical Examination'!B:B)</f>
        <v>19.95</v>
      </c>
      <c r="F1478" s="32">
        <f>_xlfn.XLOOKUP(A:A,'Medical Examination'!A:A,'Medical Examination'!C:C)</f>
        <v>6.11</v>
      </c>
      <c r="G1478" s="33" t="str">
        <f>_xlfn.XLOOKUP(A:A,'Medical Examination'!A:A,'Medical Examination'!D:D)</f>
        <v>No</v>
      </c>
      <c r="H1478" s="33" t="str">
        <f>_xlfn.XLOOKUP(A:A,'Medical Examination'!A:A,'Medical Examination'!E:E)</f>
        <v>No</v>
      </c>
      <c r="I1478" s="33" t="str">
        <f>_xlfn.XLOOKUP(A:A,'Medical Examination'!A:A,'Medical Examination'!F:F)</f>
        <v>No</v>
      </c>
      <c r="J1478" s="33">
        <f>_xlfn.XLOOKUP(A:A,'Medical Examination'!A:A,'Medical Examination'!G:G)</f>
        <v>1</v>
      </c>
      <c r="K1478" s="33" t="str">
        <f>_xlfn.XLOOKUP(A:A,'Medical Examination'!A:A,'Medical Examination'!H:H)</f>
        <v>No</v>
      </c>
      <c r="L1478" s="32" t="str">
        <f>_xlfn.XLOOKUP(A:A,'Medical Examination'!A:A,'Medical Examination'!I:I)</f>
        <v>Normal Weight</v>
      </c>
      <c r="M1478" s="31" t="str">
        <f>_xlfn.XLOOKUP(A:A,'Medical Examination'!A:A,'Medical Examination'!J:J)</f>
        <v>Prediabetic</v>
      </c>
      <c r="N1478" s="34">
        <f>_xlfn.XLOOKUP(Healthcare!A:A,Table4_2[Customer ID],Table4_2[Date of Birth])</f>
        <v>30870</v>
      </c>
      <c r="O1478" s="35">
        <f>_xlfn.XLOOKUP(A:A,Table4_2[Customer ID],Table4_2[Charges])</f>
        <v>7133.9</v>
      </c>
      <c r="P1478" s="33" t="str">
        <f>_xlfn.XLOOKUP(A:A,Table4_2[Customer ID],Table4_2[Hospital tier])</f>
        <v>tier - 2</v>
      </c>
      <c r="Q1478" s="33" t="str">
        <f>_xlfn.XLOOKUP(A:A,'Hospital details'!A:A,'Hospital details'!F:F)</f>
        <v>tier - 1</v>
      </c>
      <c r="R1478" s="33" t="str">
        <f>_xlfn.XLOOKUP(Healthcare!A:A,'Hospital details'!A:A,'Hospital details'!G:G)</f>
        <v>R1024</v>
      </c>
      <c r="S1478" s="36">
        <f>_xlfn.XLOOKUP(A:A,'Hospital details'!A:A,'Hospital details'!H:H)</f>
        <v>38</v>
      </c>
      <c r="T1478" s="8"/>
    </row>
    <row r="1479" spans="1:20" ht="18" x14ac:dyDescent="0.35">
      <c r="A1479" s="37" t="s">
        <v>1483</v>
      </c>
      <c r="B1479" s="31" t="str" cm="1">
        <f t="array" ref="B1479">_xlfn.XLOOKUP(_xlfn.SINGLE(A:A),'Customer Name'!A:A,Table14_3[[#All],[Title]])</f>
        <v>Ms</v>
      </c>
      <c r="C1479" s="32" t="str" cm="1">
        <f t="array" ref="C1479">_xlfn.XLOOKUP(_xlfn.SINGLE(A:A),'Customer Name'!A:A,Table14_3[[#All],[First Name]])</f>
        <v>Michael A</v>
      </c>
      <c r="D1479" s="32" t="str" cm="1">
        <f t="array" ref="D1479">_xlfn.XLOOKUP(_xlfn.SINGLE(A:A),'Customer Name'!A:A,Table14_3[[#All],[Last Name]])</f>
        <v>Bersani</v>
      </c>
      <c r="E1479" s="32">
        <f>_xlfn.XLOOKUP(A:A,'Medical Examination'!A:A,'Medical Examination'!B:B)</f>
        <v>34.64</v>
      </c>
      <c r="F1479" s="32">
        <f>_xlfn.XLOOKUP(A:A,'Medical Examination'!A:A,'Medical Examination'!C:C)</f>
        <v>4.88</v>
      </c>
      <c r="G1479" s="33" t="str">
        <f>_xlfn.XLOOKUP(A:A,'Medical Examination'!A:A,'Medical Examination'!D:D)</f>
        <v>No</v>
      </c>
      <c r="H1479" s="33" t="str">
        <f>_xlfn.XLOOKUP(A:A,'Medical Examination'!A:A,'Medical Examination'!E:E)</f>
        <v>No</v>
      </c>
      <c r="I1479" s="33" t="str">
        <f>_xlfn.XLOOKUP(A:A,'Medical Examination'!A:A,'Medical Examination'!F:F)</f>
        <v>Yes</v>
      </c>
      <c r="J1479" s="33">
        <f>_xlfn.XLOOKUP(A:A,'Medical Examination'!A:A,'Medical Examination'!G:G)</f>
        <v>1</v>
      </c>
      <c r="K1479" s="33" t="str">
        <f>_xlfn.XLOOKUP(A:A,'Medical Examination'!A:A,'Medical Examination'!H:H)</f>
        <v>No</v>
      </c>
      <c r="L1479" s="32" t="str">
        <f>_xlfn.XLOOKUP(A:A,'Medical Examination'!A:A,'Medical Examination'!I:I)</f>
        <v>Obesity</v>
      </c>
      <c r="M1479" s="31" t="str">
        <f>_xlfn.XLOOKUP(A:A,'Medical Examination'!A:A,'Medical Examination'!J:J)</f>
        <v>Normal</v>
      </c>
      <c r="N1479" s="34">
        <f>_xlfn.XLOOKUP(Healthcare!A:A,Table4_2[Customer ID],Table4_2[Date of Birth])</f>
        <v>34182</v>
      </c>
      <c r="O1479" s="35">
        <f>_xlfn.XLOOKUP(A:A,Table4_2[Customer ID],Table4_2[Charges])</f>
        <v>7128.64</v>
      </c>
      <c r="P1479" s="33" t="str">
        <f>_xlfn.XLOOKUP(A:A,Table4_2[Customer ID],Table4_2[Hospital tier])</f>
        <v>tier - 2</v>
      </c>
      <c r="Q1479" s="33" t="str">
        <f>_xlfn.XLOOKUP(A:A,'Hospital details'!A:A,'Hospital details'!F:F)</f>
        <v>tier - 2</v>
      </c>
      <c r="R1479" s="33" t="str">
        <f>_xlfn.XLOOKUP(Healthcare!A:A,'Hospital details'!A:A,'Hospital details'!G:G)</f>
        <v>R1021</v>
      </c>
      <c r="S1479" s="36">
        <f>_xlfn.XLOOKUP(A:A,'Hospital details'!A:A,'Hospital details'!H:H)</f>
        <v>29</v>
      </c>
      <c r="T1479" s="8"/>
    </row>
    <row r="1480" spans="1:20" ht="18" x14ac:dyDescent="0.35">
      <c r="A1480" s="37" t="s">
        <v>1484</v>
      </c>
      <c r="B1480" s="31" t="str" cm="1">
        <f t="array" ref="B1480">_xlfn.XLOOKUP(_xlfn.SINGLE(A:A),'Customer Name'!A:A,Table14_3[[#All],[Title]])</f>
        <v>Ms</v>
      </c>
      <c r="C1480" s="32" t="str" cm="1">
        <f t="array" ref="C1480">_xlfn.XLOOKUP(_xlfn.SINGLE(A:A),'Customer Name'!A:A,Table14_3[[#All],[First Name]])</f>
        <v>Byron A</v>
      </c>
      <c r="D1480" s="32" t="str" cm="1">
        <f t="array" ref="D1480">_xlfn.XLOOKUP(_xlfn.SINGLE(A:A),'Customer Name'!A:A,Table14_3[[#All],[Last Name]])</f>
        <v>Creech</v>
      </c>
      <c r="E1480" s="32">
        <f>_xlfn.XLOOKUP(A:A,'Medical Examination'!A:A,'Medical Examination'!B:B)</f>
        <v>18.75</v>
      </c>
      <c r="F1480" s="32">
        <f>_xlfn.XLOOKUP(A:A,'Medical Examination'!A:A,'Medical Examination'!C:C)</f>
        <v>6.72</v>
      </c>
      <c r="G1480" s="33" t="str">
        <f>_xlfn.XLOOKUP(A:A,'Medical Examination'!A:A,'Medical Examination'!D:D)</f>
        <v>No</v>
      </c>
      <c r="H1480" s="33" t="str">
        <f>_xlfn.XLOOKUP(A:A,'Medical Examination'!A:A,'Medical Examination'!E:E)</f>
        <v>No</v>
      </c>
      <c r="I1480" s="33" t="str">
        <f>_xlfn.XLOOKUP(A:A,'Medical Examination'!A:A,'Medical Examination'!F:F)</f>
        <v>No</v>
      </c>
      <c r="J1480" s="33">
        <f>_xlfn.XLOOKUP(A:A,'Medical Examination'!A:A,'Medical Examination'!G:G)</f>
        <v>0</v>
      </c>
      <c r="K1480" s="33" t="str">
        <f>_xlfn.XLOOKUP(A:A,'Medical Examination'!A:A,'Medical Examination'!H:H)</f>
        <v>No</v>
      </c>
      <c r="L1480" s="32" t="str">
        <f>_xlfn.XLOOKUP(A:A,'Medical Examination'!A:A,'Medical Examination'!I:I)</f>
        <v>Normal Weight</v>
      </c>
      <c r="M1480" s="31" t="str">
        <f>_xlfn.XLOOKUP(A:A,'Medical Examination'!A:A,'Medical Examination'!J:J)</f>
        <v>Diabetic</v>
      </c>
      <c r="N1480" s="34">
        <f>_xlfn.XLOOKUP(Healthcare!A:A,Table4_2[Customer ID],Table4_2[Date of Birth])</f>
        <v>25018</v>
      </c>
      <c r="O1480" s="35">
        <f>_xlfn.XLOOKUP(A:A,Table4_2[Customer ID],Table4_2[Charges])</f>
        <v>7125.25</v>
      </c>
      <c r="P1480" s="33" t="str">
        <f>_xlfn.XLOOKUP(A:A,Table4_2[Customer ID],Table4_2[Hospital tier])</f>
        <v>tier - 3</v>
      </c>
      <c r="Q1480" s="33" t="str">
        <f>_xlfn.XLOOKUP(A:A,'Hospital details'!A:A,'Hospital details'!F:F)</f>
        <v>tier - 2</v>
      </c>
      <c r="R1480" s="33" t="str">
        <f>_xlfn.XLOOKUP(Healthcare!A:A,'Hospital details'!A:A,'Hospital details'!G:G)</f>
        <v>R1013</v>
      </c>
      <c r="S1480" s="36">
        <f>_xlfn.XLOOKUP(A:A,'Hospital details'!A:A,'Hospital details'!H:H)</f>
        <v>54</v>
      </c>
      <c r="T1480" s="8"/>
    </row>
    <row r="1481" spans="1:20" ht="18" x14ac:dyDescent="0.35">
      <c r="A1481" s="37" t="s">
        <v>1485</v>
      </c>
      <c r="B1481" s="31" t="str" cm="1">
        <f t="array" ref="B1481">_xlfn.XLOOKUP(_xlfn.SINGLE(A:A),'Customer Name'!A:A,Table14_3[[#All],[Title]])</f>
        <v>Mr</v>
      </c>
      <c r="C1481" s="32" t="str" cm="1">
        <f t="array" ref="C1481">_xlfn.XLOOKUP(_xlfn.SINGLE(A:A),'Customer Name'!A:A,Table14_3[[#All],[First Name]])</f>
        <v>Carine A</v>
      </c>
      <c r="D1481" s="32" t="str" cm="1">
        <f t="array" ref="D1481">_xlfn.XLOOKUP(_xlfn.SINGLE(A:A),'Customer Name'!A:A,Table14_3[[#All],[Last Name]])</f>
        <v>Sudres</v>
      </c>
      <c r="E1481" s="32">
        <f>_xlfn.XLOOKUP(A:A,'Medical Examination'!A:A,'Medical Examination'!B:B)</f>
        <v>26.48</v>
      </c>
      <c r="F1481" s="32">
        <f>_xlfn.XLOOKUP(A:A,'Medical Examination'!A:A,'Medical Examination'!C:C)</f>
        <v>4.2</v>
      </c>
      <c r="G1481" s="33" t="str">
        <f>_xlfn.XLOOKUP(A:A,'Medical Examination'!A:A,'Medical Examination'!D:D)</f>
        <v>No</v>
      </c>
      <c r="H1481" s="33" t="str">
        <f>_xlfn.XLOOKUP(A:A,'Medical Examination'!A:A,'Medical Examination'!E:E)</f>
        <v>No</v>
      </c>
      <c r="I1481" s="33" t="str">
        <f>_xlfn.XLOOKUP(A:A,'Medical Examination'!A:A,'Medical Examination'!F:F)</f>
        <v>No</v>
      </c>
      <c r="J1481" s="33">
        <f>_xlfn.XLOOKUP(A:A,'Medical Examination'!A:A,'Medical Examination'!G:G)</f>
        <v>1</v>
      </c>
      <c r="K1481" s="33" t="str">
        <f>_xlfn.XLOOKUP(A:A,'Medical Examination'!A:A,'Medical Examination'!H:H)</f>
        <v>No</v>
      </c>
      <c r="L1481" s="32" t="str">
        <f>_xlfn.XLOOKUP(A:A,'Medical Examination'!A:A,'Medical Examination'!I:I)</f>
        <v>Overweight</v>
      </c>
      <c r="M1481" s="31" t="str">
        <f>_xlfn.XLOOKUP(A:A,'Medical Examination'!A:A,'Medical Examination'!J:J)</f>
        <v>Normal</v>
      </c>
      <c r="N1481" s="34">
        <f>_xlfn.XLOOKUP(Healthcare!A:A,Table4_2[Customer ID],Table4_2[Date of Birth])</f>
        <v>32000</v>
      </c>
      <c r="O1481" s="35">
        <f>_xlfn.XLOOKUP(A:A,Table4_2[Customer ID],Table4_2[Charges])</f>
        <v>7106.81</v>
      </c>
      <c r="P1481" s="33" t="str">
        <f>_xlfn.XLOOKUP(A:A,Table4_2[Customer ID],Table4_2[Hospital tier])</f>
        <v>tier - 2</v>
      </c>
      <c r="Q1481" s="33" t="str">
        <f>_xlfn.XLOOKUP(A:A,'Hospital details'!A:A,'Hospital details'!F:F)</f>
        <v>tier - 1</v>
      </c>
      <c r="R1481" s="33" t="str">
        <f>_xlfn.XLOOKUP(Healthcare!A:A,'Hospital details'!A:A,'Hospital details'!G:G)</f>
        <v>R1012</v>
      </c>
      <c r="S1481" s="36">
        <f>_xlfn.XLOOKUP(A:A,'Hospital details'!A:A,'Hospital details'!H:H)</f>
        <v>35</v>
      </c>
      <c r="T1481" s="8"/>
    </row>
    <row r="1482" spans="1:20" ht="18" x14ac:dyDescent="0.35">
      <c r="A1482" s="37" t="s">
        <v>1486</v>
      </c>
      <c r="B1482" s="31" t="str" cm="1">
        <f t="array" ref="B1482">_xlfn.XLOOKUP(_xlfn.SINGLE(A:A),'Customer Name'!A:A,Table14_3[[#All],[Title]])</f>
        <v>Mr</v>
      </c>
      <c r="C1482" s="32" t="str" cm="1">
        <f t="array" ref="C1482">_xlfn.XLOOKUP(_xlfn.SINGLE(A:A),'Customer Name'!A:A,Table14_3[[#All],[First Name]])</f>
        <v>Nathaniel</v>
      </c>
      <c r="D1482" s="32" t="str" cm="1">
        <f t="array" ref="D1482">_xlfn.XLOOKUP(_xlfn.SINGLE(A:A),'Customer Name'!A:A,Table14_3[[#All],[Last Name]])</f>
        <v>Couture</v>
      </c>
      <c r="E1482" s="32">
        <f>_xlfn.XLOOKUP(A:A,'Medical Examination'!A:A,'Medical Examination'!B:B)</f>
        <v>34.83</v>
      </c>
      <c r="F1482" s="32">
        <f>_xlfn.XLOOKUP(A:A,'Medical Examination'!A:A,'Medical Examination'!C:C)</f>
        <v>5.79</v>
      </c>
      <c r="G1482" s="33" t="str">
        <f>_xlfn.XLOOKUP(A:A,'Medical Examination'!A:A,'Medical Examination'!D:D)</f>
        <v>No</v>
      </c>
      <c r="H1482" s="33" t="str">
        <f>_xlfn.XLOOKUP(A:A,'Medical Examination'!A:A,'Medical Examination'!E:E)</f>
        <v>No</v>
      </c>
      <c r="I1482" s="33" t="str">
        <f>_xlfn.XLOOKUP(A:A,'Medical Examination'!A:A,'Medical Examination'!F:F)</f>
        <v>No</v>
      </c>
      <c r="J1482" s="33">
        <f>_xlfn.XLOOKUP(A:A,'Medical Examination'!A:A,'Medical Examination'!G:G)</f>
        <v>1</v>
      </c>
      <c r="K1482" s="33" t="str">
        <f>_xlfn.XLOOKUP(A:A,'Medical Examination'!A:A,'Medical Examination'!H:H)</f>
        <v>No</v>
      </c>
      <c r="L1482" s="32" t="str">
        <f>_xlfn.XLOOKUP(A:A,'Medical Examination'!A:A,'Medical Examination'!I:I)</f>
        <v>Obesity</v>
      </c>
      <c r="M1482" s="31" t="str">
        <f>_xlfn.XLOOKUP(A:A,'Medical Examination'!A:A,'Medical Examination'!J:J)</f>
        <v>Prediabetic</v>
      </c>
      <c r="N1482" s="34">
        <f>_xlfn.XLOOKUP(Healthcare!A:A,Table4_2[Customer ID],Table4_2[Date of Birth])</f>
        <v>33773</v>
      </c>
      <c r="O1482" s="35">
        <f>_xlfn.XLOOKUP(A:A,Table4_2[Customer ID],Table4_2[Charges])</f>
        <v>7096.98</v>
      </c>
      <c r="P1482" s="33" t="str">
        <f>_xlfn.XLOOKUP(A:A,Table4_2[Customer ID],Table4_2[Hospital tier])</f>
        <v>tier - 2</v>
      </c>
      <c r="Q1482" s="33" t="str">
        <f>_xlfn.XLOOKUP(A:A,'Hospital details'!A:A,'Hospital details'!F:F)</f>
        <v>tier - 2</v>
      </c>
      <c r="R1482" s="33" t="str">
        <f>_xlfn.XLOOKUP(Healthcare!A:A,'Hospital details'!A:A,'Hospital details'!G:G)</f>
        <v>R1012</v>
      </c>
      <c r="S1482" s="36">
        <f>_xlfn.XLOOKUP(A:A,'Hospital details'!A:A,'Hospital details'!H:H)</f>
        <v>30</v>
      </c>
      <c r="T1482" s="8"/>
    </row>
    <row r="1483" spans="1:20" ht="18" x14ac:dyDescent="0.35">
      <c r="A1483" s="37" t="s">
        <v>1487</v>
      </c>
      <c r="B1483" s="31" t="str" cm="1">
        <f t="array" ref="B1483">_xlfn.XLOOKUP(_xlfn.SINGLE(A:A),'Customer Name'!A:A,Table14_3[[#All],[Title]])</f>
        <v>Ms</v>
      </c>
      <c r="C1483" s="32" t="str" cm="1">
        <f t="array" ref="C1483">_xlfn.XLOOKUP(_xlfn.SINGLE(A:A),'Customer Name'!A:A,Table14_3[[#All],[First Name]])</f>
        <v>Lindsay A</v>
      </c>
      <c r="D1483" s="32" t="str" cm="1">
        <f t="array" ref="D1483">_xlfn.XLOOKUP(_xlfn.SINGLE(A:A),'Customer Name'!A:A,Table14_3[[#All],[Last Name]])</f>
        <v>Willard</v>
      </c>
      <c r="E1483" s="32">
        <f>_xlfn.XLOOKUP(A:A,'Medical Examination'!A:A,'Medical Examination'!B:B)</f>
        <v>25.46</v>
      </c>
      <c r="F1483" s="32">
        <f>_xlfn.XLOOKUP(A:A,'Medical Examination'!A:A,'Medical Examination'!C:C)</f>
        <v>4.29</v>
      </c>
      <c r="G1483" s="33" t="str">
        <f>_xlfn.XLOOKUP(A:A,'Medical Examination'!A:A,'Medical Examination'!D:D)</f>
        <v>No</v>
      </c>
      <c r="H1483" s="33" t="str">
        <f>_xlfn.XLOOKUP(A:A,'Medical Examination'!A:A,'Medical Examination'!E:E)</f>
        <v>No</v>
      </c>
      <c r="I1483" s="33" t="str">
        <f>_xlfn.XLOOKUP(A:A,'Medical Examination'!A:A,'Medical Examination'!F:F)</f>
        <v>No</v>
      </c>
      <c r="J1483" s="33">
        <f>_xlfn.XLOOKUP(A:A,'Medical Examination'!A:A,'Medical Examination'!G:G)</f>
        <v>0</v>
      </c>
      <c r="K1483" s="33" t="str">
        <f>_xlfn.XLOOKUP(A:A,'Medical Examination'!A:A,'Medical Examination'!H:H)</f>
        <v>No</v>
      </c>
      <c r="L1483" s="32" t="str">
        <f>_xlfn.XLOOKUP(A:A,'Medical Examination'!A:A,'Medical Examination'!I:I)</f>
        <v>Overweight</v>
      </c>
      <c r="M1483" s="31" t="str">
        <f>_xlfn.XLOOKUP(A:A,'Medical Examination'!A:A,'Medical Examination'!J:J)</f>
        <v>Normal</v>
      </c>
      <c r="N1483" s="34">
        <f>_xlfn.XLOOKUP(Healthcare!A:A,Table4_2[Customer ID],Table4_2[Date of Birth])</f>
        <v>30230</v>
      </c>
      <c r="O1483" s="35">
        <f>_xlfn.XLOOKUP(A:A,Table4_2[Customer ID],Table4_2[Charges])</f>
        <v>7077.19</v>
      </c>
      <c r="P1483" s="33" t="str">
        <f>_xlfn.XLOOKUP(A:A,Table4_2[Customer ID],Table4_2[Hospital tier])</f>
        <v>tier - 2</v>
      </c>
      <c r="Q1483" s="33" t="str">
        <f>_xlfn.XLOOKUP(A:A,'Hospital details'!A:A,'Hospital details'!F:F)</f>
        <v>tier - 3</v>
      </c>
      <c r="R1483" s="33" t="str">
        <f>_xlfn.XLOOKUP(Healthcare!A:A,'Hospital details'!A:A,'Hospital details'!G:G)</f>
        <v>R1024</v>
      </c>
      <c r="S1483" s="36">
        <f>_xlfn.XLOOKUP(A:A,'Hospital details'!A:A,'Hospital details'!H:H)</f>
        <v>40</v>
      </c>
      <c r="T1483" s="8"/>
    </row>
    <row r="1484" spans="1:20" ht="18" x14ac:dyDescent="0.35">
      <c r="A1484" s="37" t="s">
        <v>1488</v>
      </c>
      <c r="B1484" s="31" t="str" cm="1">
        <f t="array" ref="B1484">_xlfn.XLOOKUP(_xlfn.SINGLE(A:A),'Customer Name'!A:A,Table14_3[[#All],[Title]])</f>
        <v>Mr</v>
      </c>
      <c r="C1484" s="32" t="str" cm="1">
        <f t="array" ref="C1484">_xlfn.XLOOKUP(_xlfn.SINGLE(A:A),'Customer Name'!A:A,Table14_3[[#All],[First Name]])</f>
        <v>Justin R</v>
      </c>
      <c r="D1484" s="32" t="str" cm="1">
        <f t="array" ref="D1484">_xlfn.XLOOKUP(_xlfn.SINGLE(A:A),'Customer Name'!A:A,Table14_3[[#All],[Last Name]])</f>
        <v>Patronick</v>
      </c>
      <c r="E1484" s="32">
        <f>_xlfn.XLOOKUP(A:A,'Medical Examination'!A:A,'Medical Examination'!B:B)</f>
        <v>23.31</v>
      </c>
      <c r="F1484" s="32">
        <f>_xlfn.XLOOKUP(A:A,'Medical Examination'!A:A,'Medical Examination'!C:C)</f>
        <v>8.27</v>
      </c>
      <c r="G1484" s="33" t="str">
        <f>_xlfn.XLOOKUP(A:A,'Medical Examination'!A:A,'Medical Examination'!D:D)</f>
        <v>No</v>
      </c>
      <c r="H1484" s="33" t="str">
        <f>_xlfn.XLOOKUP(A:A,'Medical Examination'!A:A,'Medical Examination'!E:E)</f>
        <v>No</v>
      </c>
      <c r="I1484" s="33" t="str">
        <f>_xlfn.XLOOKUP(A:A,'Medical Examination'!A:A,'Medical Examination'!F:F)</f>
        <v>No</v>
      </c>
      <c r="J1484" s="33">
        <f>_xlfn.XLOOKUP(A:A,'Medical Examination'!A:A,'Medical Examination'!G:G)</f>
        <v>0</v>
      </c>
      <c r="K1484" s="33" t="str">
        <f>_xlfn.XLOOKUP(A:A,'Medical Examination'!A:A,'Medical Examination'!H:H)</f>
        <v>No</v>
      </c>
      <c r="L1484" s="32" t="str">
        <f>_xlfn.XLOOKUP(A:A,'Medical Examination'!A:A,'Medical Examination'!I:I)</f>
        <v>Normal Weight</v>
      </c>
      <c r="M1484" s="31" t="str">
        <f>_xlfn.XLOOKUP(A:A,'Medical Examination'!A:A,'Medical Examination'!J:J)</f>
        <v>Diabetic</v>
      </c>
      <c r="N1484" s="34">
        <f>_xlfn.XLOOKUP(Healthcare!A:A,Table4_2[Customer ID],Table4_2[Date of Birth])</f>
        <v>28665</v>
      </c>
      <c r="O1484" s="35">
        <f>_xlfn.XLOOKUP(A:A,Table4_2[Customer ID],Table4_2[Charges])</f>
        <v>7054.41</v>
      </c>
      <c r="P1484" s="33" t="str">
        <f>_xlfn.XLOOKUP(A:A,Table4_2[Customer ID],Table4_2[Hospital tier])</f>
        <v>tier - 2</v>
      </c>
      <c r="Q1484" s="33" t="str">
        <f>_xlfn.XLOOKUP(A:A,'Hospital details'!A:A,'Hospital details'!F:F)</f>
        <v>tier - 2</v>
      </c>
      <c r="R1484" s="33" t="str">
        <f>_xlfn.XLOOKUP(Healthcare!A:A,'Hospital details'!A:A,'Hospital details'!G:G)</f>
        <v>R1013</v>
      </c>
      <c r="S1484" s="36">
        <f>_xlfn.XLOOKUP(A:A,'Hospital details'!A:A,'Hospital details'!H:H)</f>
        <v>44</v>
      </c>
      <c r="T1484" s="8"/>
    </row>
    <row r="1485" spans="1:20" ht="18" x14ac:dyDescent="0.35">
      <c r="A1485" s="37" t="s">
        <v>1489</v>
      </c>
      <c r="B1485" s="31" t="str" cm="1">
        <f t="array" ref="B1485">_xlfn.XLOOKUP(_xlfn.SINGLE(A:A),'Customer Name'!A:A,Table14_3[[#All],[Title]])</f>
        <v>Mr</v>
      </c>
      <c r="C1485" s="32" t="str" cm="1">
        <f t="array" ref="C1485">_xlfn.XLOOKUP(_xlfn.SINGLE(A:A),'Customer Name'!A:A,Table14_3[[#All],[First Name]])</f>
        <v>Casey</v>
      </c>
      <c r="D1485" s="32" t="str" cm="1">
        <f t="array" ref="D1485">_xlfn.XLOOKUP(_xlfn.SINGLE(A:A),'Customer Name'!A:A,Table14_3[[#All],[Last Name]])</f>
        <v>Depasquale</v>
      </c>
      <c r="E1485" s="32">
        <f>_xlfn.XLOOKUP(A:A,'Medical Examination'!A:A,'Medical Examination'!B:B)</f>
        <v>29</v>
      </c>
      <c r="F1485" s="32">
        <f>_xlfn.XLOOKUP(A:A,'Medical Examination'!A:A,'Medical Examination'!C:C)</f>
        <v>4.5599999999999996</v>
      </c>
      <c r="G1485" s="33" t="str">
        <f>_xlfn.XLOOKUP(A:A,'Medical Examination'!A:A,'Medical Examination'!D:D)</f>
        <v>No</v>
      </c>
      <c r="H1485" s="33" t="str">
        <f>_xlfn.XLOOKUP(A:A,'Medical Examination'!A:A,'Medical Examination'!E:E)</f>
        <v>No</v>
      </c>
      <c r="I1485" s="33" t="str">
        <f>_xlfn.XLOOKUP(A:A,'Medical Examination'!A:A,'Medical Examination'!F:F)</f>
        <v>No</v>
      </c>
      <c r="J1485" s="33">
        <f>_xlfn.XLOOKUP(A:A,'Medical Examination'!A:A,'Medical Examination'!G:G)</f>
        <v>0</v>
      </c>
      <c r="K1485" s="33" t="str">
        <f>_xlfn.XLOOKUP(A:A,'Medical Examination'!A:A,'Medical Examination'!H:H)</f>
        <v>No</v>
      </c>
      <c r="L1485" s="32" t="str">
        <f>_xlfn.XLOOKUP(A:A,'Medical Examination'!A:A,'Medical Examination'!I:I)</f>
        <v>Overweight</v>
      </c>
      <c r="M1485" s="31" t="str">
        <f>_xlfn.XLOOKUP(A:A,'Medical Examination'!A:A,'Medical Examination'!J:J)</f>
        <v>Normal</v>
      </c>
      <c r="N1485" s="34">
        <f>_xlfn.XLOOKUP(Healthcare!A:A,Table4_2[Customer ID],Table4_2[Date of Birth])</f>
        <v>29400</v>
      </c>
      <c r="O1485" s="35">
        <f>_xlfn.XLOOKUP(A:A,Table4_2[Customer ID],Table4_2[Charges])</f>
        <v>7050.64</v>
      </c>
      <c r="P1485" s="33" t="str">
        <f>_xlfn.XLOOKUP(A:A,Table4_2[Customer ID],Table4_2[Hospital tier])</f>
        <v>tier - 2</v>
      </c>
      <c r="Q1485" s="33" t="str">
        <f>_xlfn.XLOOKUP(A:A,'Hospital details'!A:A,'Hospital details'!F:F)</f>
        <v>tier - 3</v>
      </c>
      <c r="R1485" s="33" t="str">
        <f>_xlfn.XLOOKUP(Healthcare!A:A,'Hospital details'!A:A,'Hospital details'!G:G)</f>
        <v>R1011</v>
      </c>
      <c r="S1485" s="36">
        <f>_xlfn.XLOOKUP(A:A,'Hospital details'!A:A,'Hospital details'!H:H)</f>
        <v>42</v>
      </c>
      <c r="T1485" s="8"/>
    </row>
    <row r="1486" spans="1:20" ht="18" x14ac:dyDescent="0.35">
      <c r="A1486" s="37" t="s">
        <v>1490</v>
      </c>
      <c r="B1486" s="31" t="str" cm="1">
        <f t="array" ref="B1486">_xlfn.XLOOKUP(_xlfn.SINGLE(A:A),'Customer Name'!A:A,Table14_3[[#All],[Title]])</f>
        <v>Ms</v>
      </c>
      <c r="C1486" s="32" t="str" cm="1">
        <f t="array" ref="C1486">_xlfn.XLOOKUP(_xlfn.SINGLE(A:A),'Customer Name'!A:A,Table14_3[[#All],[First Name]])</f>
        <v>Amanda L</v>
      </c>
      <c r="D1486" s="32" t="str" cm="1">
        <f t="array" ref="D1486">_xlfn.XLOOKUP(_xlfn.SINGLE(A:A),'Customer Name'!A:A,Table14_3[[#All],[Last Name]])</f>
        <v>Lavergne</v>
      </c>
      <c r="E1486" s="32">
        <f>_xlfn.XLOOKUP(A:A,'Medical Examination'!A:A,'Medical Examination'!B:B)</f>
        <v>32.869999999999997</v>
      </c>
      <c r="F1486" s="32">
        <f>_xlfn.XLOOKUP(A:A,'Medical Examination'!A:A,'Medical Examination'!C:C)</f>
        <v>5.33</v>
      </c>
      <c r="G1486" s="33" t="str">
        <f>_xlfn.XLOOKUP(A:A,'Medical Examination'!A:A,'Medical Examination'!D:D)</f>
        <v>No</v>
      </c>
      <c r="H1486" s="33" t="str">
        <f>_xlfn.XLOOKUP(A:A,'Medical Examination'!A:A,'Medical Examination'!E:E)</f>
        <v>No</v>
      </c>
      <c r="I1486" s="33" t="str">
        <f>_xlfn.XLOOKUP(A:A,'Medical Examination'!A:A,'Medical Examination'!F:F)</f>
        <v>No</v>
      </c>
      <c r="J1486" s="33">
        <f>_xlfn.XLOOKUP(A:A,'Medical Examination'!A:A,'Medical Examination'!G:G)</f>
        <v>0</v>
      </c>
      <c r="K1486" s="33" t="str">
        <f>_xlfn.XLOOKUP(A:A,'Medical Examination'!A:A,'Medical Examination'!H:H)</f>
        <v>No</v>
      </c>
      <c r="L1486" s="32" t="str">
        <f>_xlfn.XLOOKUP(A:A,'Medical Examination'!A:A,'Medical Examination'!I:I)</f>
        <v>Obesity</v>
      </c>
      <c r="M1486" s="31" t="str">
        <f>_xlfn.XLOOKUP(A:A,'Medical Examination'!A:A,'Medical Examination'!J:J)</f>
        <v>Normal</v>
      </c>
      <c r="N1486" s="34">
        <f>_xlfn.XLOOKUP(Healthcare!A:A,Table4_2[Customer ID],Table4_2[Date of Birth])</f>
        <v>29423</v>
      </c>
      <c r="O1486" s="35">
        <f>_xlfn.XLOOKUP(A:A,Table4_2[Customer ID],Table4_2[Charges])</f>
        <v>7050.02</v>
      </c>
      <c r="P1486" s="33" t="str">
        <f>_xlfn.XLOOKUP(A:A,Table4_2[Customer ID],Table4_2[Hospital tier])</f>
        <v>tier - 2</v>
      </c>
      <c r="Q1486" s="33" t="str">
        <f>_xlfn.XLOOKUP(A:A,'Hospital details'!A:A,'Hospital details'!F:F)</f>
        <v>tier - 1</v>
      </c>
      <c r="R1486" s="33" t="str">
        <f>_xlfn.XLOOKUP(Healthcare!A:A,'Hospital details'!A:A,'Hospital details'!G:G)</f>
        <v>R1024</v>
      </c>
      <c r="S1486" s="36">
        <f>_xlfn.XLOOKUP(A:A,'Hospital details'!A:A,'Hospital details'!H:H)</f>
        <v>42</v>
      </c>
      <c r="T1486" s="8"/>
    </row>
    <row r="1487" spans="1:20" ht="18" x14ac:dyDescent="0.35">
      <c r="A1487" s="37" t="s">
        <v>1491</v>
      </c>
      <c r="B1487" s="31" t="str" cm="1">
        <f t="array" ref="B1487">_xlfn.XLOOKUP(_xlfn.SINGLE(A:A),'Customer Name'!A:A,Table14_3[[#All],[Title]])</f>
        <v>Mr</v>
      </c>
      <c r="C1487" s="32" t="str" cm="1">
        <f t="array" ref="C1487">_xlfn.XLOOKUP(_xlfn.SINGLE(A:A),'Customer Name'!A:A,Table14_3[[#All],[First Name]])</f>
        <v>Ayako N</v>
      </c>
      <c r="D1487" s="32" t="str" cm="1">
        <f t="array" ref="D1487">_xlfn.XLOOKUP(_xlfn.SINGLE(A:A),'Customer Name'!A:A,Table14_3[[#All],[Last Name]])</f>
        <v>Kawakami</v>
      </c>
      <c r="E1487" s="32">
        <f>_xlfn.XLOOKUP(A:A,'Medical Examination'!A:A,'Medical Examination'!B:B)</f>
        <v>26.18</v>
      </c>
      <c r="F1487" s="32">
        <f>_xlfn.XLOOKUP(A:A,'Medical Examination'!A:A,'Medical Examination'!C:C)</f>
        <v>5.63</v>
      </c>
      <c r="G1487" s="33" t="str">
        <f>_xlfn.XLOOKUP(A:A,'Medical Examination'!A:A,'Medical Examination'!D:D)</f>
        <v>No</v>
      </c>
      <c r="H1487" s="33" t="str">
        <f>_xlfn.XLOOKUP(A:A,'Medical Examination'!A:A,'Medical Examination'!E:E)</f>
        <v>No</v>
      </c>
      <c r="I1487" s="33" t="str">
        <f>_xlfn.XLOOKUP(A:A,'Medical Examination'!A:A,'Medical Examination'!F:F)</f>
        <v>No</v>
      </c>
      <c r="J1487" s="33">
        <f>_xlfn.XLOOKUP(A:A,'Medical Examination'!A:A,'Medical Examination'!G:G)</f>
        <v>0</v>
      </c>
      <c r="K1487" s="33" t="str">
        <f>_xlfn.XLOOKUP(A:A,'Medical Examination'!A:A,'Medical Examination'!H:H)</f>
        <v>No</v>
      </c>
      <c r="L1487" s="32" t="str">
        <f>_xlfn.XLOOKUP(A:A,'Medical Examination'!A:A,'Medical Examination'!I:I)</f>
        <v>Overweight</v>
      </c>
      <c r="M1487" s="31" t="str">
        <f>_xlfn.XLOOKUP(A:A,'Medical Examination'!A:A,'Medical Examination'!J:J)</f>
        <v>Normal</v>
      </c>
      <c r="N1487" s="34">
        <f>_xlfn.XLOOKUP(Healthcare!A:A,Table4_2[Customer ID],Table4_2[Date of Birth])</f>
        <v>29516</v>
      </c>
      <c r="O1487" s="35">
        <f>_xlfn.XLOOKUP(A:A,Table4_2[Customer ID],Table4_2[Charges])</f>
        <v>7046.72</v>
      </c>
      <c r="P1487" s="33" t="str">
        <f>_xlfn.XLOOKUP(A:A,Table4_2[Customer ID],Table4_2[Hospital tier])</f>
        <v>tier - 2</v>
      </c>
      <c r="Q1487" s="33" t="str">
        <f>_xlfn.XLOOKUP(A:A,'Hospital details'!A:A,'Hospital details'!F:F)</f>
        <v>tier - 3</v>
      </c>
      <c r="R1487" s="33" t="str">
        <f>_xlfn.XLOOKUP(Healthcare!A:A,'Hospital details'!A:A,'Hospital details'!G:G)</f>
        <v>R1013</v>
      </c>
      <c r="S1487" s="36">
        <f>_xlfn.XLOOKUP(A:A,'Hospital details'!A:A,'Hospital details'!H:H)</f>
        <v>42</v>
      </c>
      <c r="T1487" s="8"/>
    </row>
    <row r="1488" spans="1:20" ht="18" x14ac:dyDescent="0.35">
      <c r="A1488" s="37" t="s">
        <v>1492</v>
      </c>
      <c r="B1488" s="31" t="str" cm="1">
        <f t="array" ref="B1488">_xlfn.XLOOKUP(_xlfn.SINGLE(A:A),'Customer Name'!A:A,Table14_3[[#All],[Title]])</f>
        <v>Mr</v>
      </c>
      <c r="C1488" s="32" t="str" cm="1">
        <f t="array" ref="C1488">_xlfn.XLOOKUP(_xlfn.SINGLE(A:A),'Customer Name'!A:A,Table14_3[[#All],[First Name]])</f>
        <v>Emilee</v>
      </c>
      <c r="D1488" s="32" t="str" cm="1">
        <f t="array" ref="D1488">_xlfn.XLOOKUP(_xlfn.SINGLE(A:A),'Customer Name'!A:A,Table14_3[[#All],[Last Name]])</f>
        <v>Gonsalves</v>
      </c>
      <c r="E1488" s="32">
        <f>_xlfn.XLOOKUP(A:A,'Medical Examination'!A:A,'Medical Examination'!B:B)</f>
        <v>25.3</v>
      </c>
      <c r="F1488" s="32">
        <f>_xlfn.XLOOKUP(A:A,'Medical Examination'!A:A,'Medical Examination'!C:C)</f>
        <v>5.12</v>
      </c>
      <c r="G1488" s="33" t="str">
        <f>_xlfn.XLOOKUP(A:A,'Medical Examination'!A:A,'Medical Examination'!D:D)</f>
        <v>No</v>
      </c>
      <c r="H1488" s="33" t="str">
        <f>_xlfn.XLOOKUP(A:A,'Medical Examination'!A:A,'Medical Examination'!E:E)</f>
        <v>No</v>
      </c>
      <c r="I1488" s="33" t="str">
        <f>_xlfn.XLOOKUP(A:A,'Medical Examination'!A:A,'Medical Examination'!F:F)</f>
        <v>No</v>
      </c>
      <c r="J1488" s="33">
        <f>_xlfn.XLOOKUP(A:A,'Medical Examination'!A:A,'Medical Examination'!G:G)</f>
        <v>0</v>
      </c>
      <c r="K1488" s="33" t="str">
        <f>_xlfn.XLOOKUP(A:A,'Medical Examination'!A:A,'Medical Examination'!H:H)</f>
        <v>No</v>
      </c>
      <c r="L1488" s="32" t="str">
        <f>_xlfn.XLOOKUP(A:A,'Medical Examination'!A:A,'Medical Examination'!I:I)</f>
        <v>Overweight</v>
      </c>
      <c r="M1488" s="31" t="str">
        <f>_xlfn.XLOOKUP(A:A,'Medical Examination'!A:A,'Medical Examination'!J:J)</f>
        <v>Normal</v>
      </c>
      <c r="N1488" s="34">
        <f>_xlfn.XLOOKUP(Healthcare!A:A,Table4_2[Customer ID],Table4_2[Date of Birth])</f>
        <v>29428</v>
      </c>
      <c r="O1488" s="35">
        <f>_xlfn.XLOOKUP(A:A,Table4_2[Customer ID],Table4_2[Charges])</f>
        <v>7045.5</v>
      </c>
      <c r="P1488" s="33" t="str">
        <f>_xlfn.XLOOKUP(A:A,Table4_2[Customer ID],Table4_2[Hospital tier])</f>
        <v>tier - 2</v>
      </c>
      <c r="Q1488" s="33" t="str">
        <f>_xlfn.XLOOKUP(A:A,'Hospital details'!A:A,'Hospital details'!F:F)</f>
        <v>tier - 1</v>
      </c>
      <c r="R1488" s="33" t="str">
        <f>_xlfn.XLOOKUP(Healthcare!A:A,'Hospital details'!A:A,'Hospital details'!G:G)</f>
        <v>R1011</v>
      </c>
      <c r="S1488" s="36">
        <f>_xlfn.XLOOKUP(A:A,'Hospital details'!A:A,'Hospital details'!H:H)</f>
        <v>42</v>
      </c>
      <c r="T1488" s="8"/>
    </row>
    <row r="1489" spans="1:20" ht="18" x14ac:dyDescent="0.35">
      <c r="A1489" s="37" t="s">
        <v>1493</v>
      </c>
      <c r="B1489" s="31" t="str" cm="1">
        <f t="array" ref="B1489">_xlfn.XLOOKUP(_xlfn.SINGLE(A:A),'Customer Name'!A:A,Table14_3[[#All],[Title]])</f>
        <v>Ms</v>
      </c>
      <c r="C1489" s="32" t="str" cm="1">
        <f t="array" ref="C1489">_xlfn.XLOOKUP(_xlfn.SINGLE(A:A),'Customer Name'!A:A,Table14_3[[#All],[First Name]])</f>
        <v>Stephen M</v>
      </c>
      <c r="D1489" s="32" t="str" cm="1">
        <f t="array" ref="D1489">_xlfn.XLOOKUP(_xlfn.SINGLE(A:A),'Customer Name'!A:A,Table14_3[[#All],[Last Name]])</f>
        <v>Peck</v>
      </c>
      <c r="E1489" s="32">
        <f>_xlfn.XLOOKUP(A:A,'Medical Examination'!A:A,'Medical Examination'!B:B)</f>
        <v>36.94</v>
      </c>
      <c r="F1489" s="32">
        <f>_xlfn.XLOOKUP(A:A,'Medical Examination'!A:A,'Medical Examination'!C:C)</f>
        <v>5.15</v>
      </c>
      <c r="G1489" s="33" t="str">
        <f>_xlfn.XLOOKUP(A:A,'Medical Examination'!A:A,'Medical Examination'!D:D)</f>
        <v>yes</v>
      </c>
      <c r="H1489" s="33" t="str">
        <f>_xlfn.XLOOKUP(A:A,'Medical Examination'!A:A,'Medical Examination'!E:E)</f>
        <v>No</v>
      </c>
      <c r="I1489" s="33" t="str">
        <f>_xlfn.XLOOKUP(A:A,'Medical Examination'!A:A,'Medical Examination'!F:F)</f>
        <v>No</v>
      </c>
      <c r="J1489" s="33">
        <f>_xlfn.XLOOKUP(A:A,'Medical Examination'!A:A,'Medical Examination'!G:G)</f>
        <v>1</v>
      </c>
      <c r="K1489" s="33" t="str">
        <f>_xlfn.XLOOKUP(A:A,'Medical Examination'!A:A,'Medical Examination'!H:H)</f>
        <v>No</v>
      </c>
      <c r="L1489" s="32" t="str">
        <f>_xlfn.XLOOKUP(A:A,'Medical Examination'!A:A,'Medical Examination'!I:I)</f>
        <v>Obesity</v>
      </c>
      <c r="M1489" s="31" t="str">
        <f>_xlfn.XLOOKUP(A:A,'Medical Examination'!A:A,'Medical Examination'!J:J)</f>
        <v>Normal</v>
      </c>
      <c r="N1489" s="34">
        <f>_xlfn.XLOOKUP(Healthcare!A:A,Table4_2[Customer ID],Table4_2[Date of Birth])</f>
        <v>35001</v>
      </c>
      <c r="O1489" s="35">
        <f>_xlfn.XLOOKUP(A:A,Table4_2[Customer ID],Table4_2[Charges])</f>
        <v>7042.11</v>
      </c>
      <c r="P1489" s="33" t="str">
        <f>_xlfn.XLOOKUP(A:A,Table4_2[Customer ID],Table4_2[Hospital tier])</f>
        <v>tier - 2</v>
      </c>
      <c r="Q1489" s="33" t="str">
        <f>_xlfn.XLOOKUP(A:A,'Hospital details'!A:A,'Hospital details'!F:F)</f>
        <v>tier - 3</v>
      </c>
      <c r="R1489" s="33" t="str">
        <f>_xlfn.XLOOKUP(Healthcare!A:A,'Hospital details'!A:A,'Hospital details'!G:G)</f>
        <v>R1012</v>
      </c>
      <c r="S1489" s="36">
        <f>_xlfn.XLOOKUP(A:A,'Hospital details'!A:A,'Hospital details'!H:H)</f>
        <v>27</v>
      </c>
      <c r="T1489" s="8"/>
    </row>
    <row r="1490" spans="1:20" ht="18" x14ac:dyDescent="0.35">
      <c r="A1490" s="37" t="s">
        <v>1494</v>
      </c>
      <c r="B1490" s="31" t="str" cm="1">
        <f t="array" ref="B1490">_xlfn.XLOOKUP(_xlfn.SINGLE(A:A),'Customer Name'!A:A,Table14_3[[#All],[Title]])</f>
        <v>Ms</v>
      </c>
      <c r="C1490" s="32" t="str" cm="1">
        <f t="array" ref="C1490">_xlfn.XLOOKUP(_xlfn.SINGLE(A:A),'Customer Name'!A:A,Table14_3[[#All],[First Name]])</f>
        <v>Annemarie A</v>
      </c>
      <c r="D1490" s="32" t="str" cm="1">
        <f t="array" ref="D1490">_xlfn.XLOOKUP(_xlfn.SINGLE(A:A),'Customer Name'!A:A,Table14_3[[#All],[Last Name]])</f>
        <v>Aure</v>
      </c>
      <c r="E1490" s="32">
        <f>_xlfn.XLOOKUP(A:A,'Medical Examination'!A:A,'Medical Examination'!B:B)</f>
        <v>22.86</v>
      </c>
      <c r="F1490" s="32">
        <f>_xlfn.XLOOKUP(A:A,'Medical Examination'!A:A,'Medical Examination'!C:C)</f>
        <v>7.5</v>
      </c>
      <c r="G1490" s="33" t="str">
        <f>_xlfn.XLOOKUP(A:A,'Medical Examination'!A:A,'Medical Examination'!D:D)</f>
        <v>No</v>
      </c>
      <c r="H1490" s="33" t="str">
        <f>_xlfn.XLOOKUP(A:A,'Medical Examination'!A:A,'Medical Examination'!E:E)</f>
        <v>No</v>
      </c>
      <c r="I1490" s="33" t="str">
        <f>_xlfn.XLOOKUP(A:A,'Medical Examination'!A:A,'Medical Examination'!F:F)</f>
        <v>No</v>
      </c>
      <c r="J1490" s="33">
        <f>_xlfn.XLOOKUP(A:A,'Medical Examination'!A:A,'Medical Examination'!G:G)</f>
        <v>0</v>
      </c>
      <c r="K1490" s="33" t="str">
        <f>_xlfn.XLOOKUP(A:A,'Medical Examination'!A:A,'Medical Examination'!H:H)</f>
        <v>No</v>
      </c>
      <c r="L1490" s="32" t="str">
        <f>_xlfn.XLOOKUP(A:A,'Medical Examination'!A:A,'Medical Examination'!I:I)</f>
        <v>Normal Weight</v>
      </c>
      <c r="M1490" s="31" t="str">
        <f>_xlfn.XLOOKUP(A:A,'Medical Examination'!A:A,'Medical Examination'!J:J)</f>
        <v>Diabetic</v>
      </c>
      <c r="N1490" s="34">
        <f>_xlfn.XLOOKUP(Healthcare!A:A,Table4_2[Customer ID],Table4_2[Date of Birth])</f>
        <v>28643</v>
      </c>
      <c r="O1490" s="35">
        <f>_xlfn.XLOOKUP(A:A,Table4_2[Customer ID],Table4_2[Charges])</f>
        <v>7033.08</v>
      </c>
      <c r="P1490" s="33" t="str">
        <f>_xlfn.XLOOKUP(A:A,Table4_2[Customer ID],Table4_2[Hospital tier])</f>
        <v>tier - 2</v>
      </c>
      <c r="Q1490" s="33" t="str">
        <f>_xlfn.XLOOKUP(A:A,'Hospital details'!A:A,'Hospital details'!F:F)</f>
        <v>tier - 2</v>
      </c>
      <c r="R1490" s="33" t="str">
        <f>_xlfn.XLOOKUP(Healthcare!A:A,'Hospital details'!A:A,'Hospital details'!G:G)</f>
        <v>R1013</v>
      </c>
      <c r="S1490" s="36">
        <f>_xlfn.XLOOKUP(A:A,'Hospital details'!A:A,'Hospital details'!H:H)</f>
        <v>45</v>
      </c>
      <c r="T1490" s="8"/>
    </row>
    <row r="1491" spans="1:20" ht="18" x14ac:dyDescent="0.35">
      <c r="A1491" s="37" t="s">
        <v>1495</v>
      </c>
      <c r="B1491" s="31" t="str" cm="1">
        <f t="array" ref="B1491">_xlfn.XLOOKUP(_xlfn.SINGLE(A:A),'Customer Name'!A:A,Table14_3[[#All],[Title]])</f>
        <v>Mr</v>
      </c>
      <c r="C1491" s="32" t="str" cm="1">
        <f t="array" ref="C1491">_xlfn.XLOOKUP(_xlfn.SINGLE(A:A),'Customer Name'!A:A,Table14_3[[#All],[First Name]])</f>
        <v>Ashley R</v>
      </c>
      <c r="D1491" s="32" t="str" cm="1">
        <f t="array" ref="D1491">_xlfn.XLOOKUP(_xlfn.SINGLE(A:A),'Customer Name'!A:A,Table14_3[[#All],[Last Name]])</f>
        <v>Mattingly</v>
      </c>
      <c r="E1491" s="32">
        <f>_xlfn.XLOOKUP(A:A,'Medical Examination'!A:A,'Medical Examination'!B:B)</f>
        <v>18.760000000000002</v>
      </c>
      <c r="F1491" s="32">
        <f>_xlfn.XLOOKUP(A:A,'Medical Examination'!A:A,'Medical Examination'!C:C)</f>
        <v>4.88</v>
      </c>
      <c r="G1491" s="33" t="str">
        <f>_xlfn.XLOOKUP(A:A,'Medical Examination'!A:A,'Medical Examination'!D:D)</f>
        <v>yes</v>
      </c>
      <c r="H1491" s="33" t="str">
        <f>_xlfn.XLOOKUP(A:A,'Medical Examination'!A:A,'Medical Examination'!E:E)</f>
        <v>No</v>
      </c>
      <c r="I1491" s="33" t="str">
        <f>_xlfn.XLOOKUP(A:A,'Medical Examination'!A:A,'Medical Examination'!F:F)</f>
        <v>Yes</v>
      </c>
      <c r="J1491" s="33">
        <f>_xlfn.XLOOKUP(A:A,'Medical Examination'!A:A,'Medical Examination'!G:G)</f>
        <v>1</v>
      </c>
      <c r="K1491" s="33" t="str">
        <f>_xlfn.XLOOKUP(A:A,'Medical Examination'!A:A,'Medical Examination'!H:H)</f>
        <v>No</v>
      </c>
      <c r="L1491" s="32" t="str">
        <f>_xlfn.XLOOKUP(A:A,'Medical Examination'!A:A,'Medical Examination'!I:I)</f>
        <v>Normal Weight</v>
      </c>
      <c r="M1491" s="31" t="str">
        <f>_xlfn.XLOOKUP(A:A,'Medical Examination'!A:A,'Medical Examination'!J:J)</f>
        <v>Normal</v>
      </c>
      <c r="N1491" s="34">
        <f>_xlfn.XLOOKUP(Healthcare!A:A,Table4_2[Customer ID],Table4_2[Date of Birth])</f>
        <v>25390</v>
      </c>
      <c r="O1491" s="35">
        <f>_xlfn.XLOOKUP(A:A,Table4_2[Customer ID],Table4_2[Charges])</f>
        <v>7003.1</v>
      </c>
      <c r="P1491" s="33" t="str">
        <f>_xlfn.XLOOKUP(A:A,Table4_2[Customer ID],Table4_2[Hospital tier])</f>
        <v>tier - 2</v>
      </c>
      <c r="Q1491" s="33" t="str">
        <f>_xlfn.XLOOKUP(A:A,'Hospital details'!A:A,'Hospital details'!F:F)</f>
        <v>tier - 3</v>
      </c>
      <c r="R1491" s="33" t="str">
        <f>_xlfn.XLOOKUP(Healthcare!A:A,'Hospital details'!A:A,'Hospital details'!G:G)</f>
        <v>R1013</v>
      </c>
      <c r="S1491" s="36">
        <f>_xlfn.XLOOKUP(A:A,'Hospital details'!A:A,'Hospital details'!H:H)</f>
        <v>53</v>
      </c>
      <c r="T1491" s="8"/>
    </row>
    <row r="1492" spans="1:20" ht="18" x14ac:dyDescent="0.35">
      <c r="A1492" s="37" t="s">
        <v>1496</v>
      </c>
      <c r="B1492" s="31" t="str" cm="1">
        <f t="array" ref="B1492">_xlfn.XLOOKUP(_xlfn.SINGLE(A:A),'Customer Name'!A:A,Table14_3[[#All],[Title]])</f>
        <v>Mr</v>
      </c>
      <c r="C1492" s="32" t="str" cm="1">
        <f t="array" ref="C1492">_xlfn.XLOOKUP(_xlfn.SINGLE(A:A),'Customer Name'!A:A,Table14_3[[#All],[First Name]])</f>
        <v>Leslie A</v>
      </c>
      <c r="D1492" s="32" t="str" cm="1">
        <f t="array" ref="D1492">_xlfn.XLOOKUP(_xlfn.SINGLE(A:A),'Customer Name'!A:A,Table14_3[[#All],[Last Name]])</f>
        <v>Stelpflug</v>
      </c>
      <c r="E1492" s="32">
        <f>_xlfn.XLOOKUP(A:A,'Medical Examination'!A:A,'Medical Examination'!B:B)</f>
        <v>24.36</v>
      </c>
      <c r="F1492" s="32">
        <f>_xlfn.XLOOKUP(A:A,'Medical Examination'!A:A,'Medical Examination'!C:C)</f>
        <v>5.57</v>
      </c>
      <c r="G1492" s="33" t="str">
        <f>_xlfn.XLOOKUP(A:A,'Medical Examination'!A:A,'Medical Examination'!D:D)</f>
        <v>No</v>
      </c>
      <c r="H1492" s="33" t="str">
        <f>_xlfn.XLOOKUP(A:A,'Medical Examination'!A:A,'Medical Examination'!E:E)</f>
        <v>No</v>
      </c>
      <c r="I1492" s="33" t="str">
        <f>_xlfn.XLOOKUP(A:A,'Medical Examination'!A:A,'Medical Examination'!F:F)</f>
        <v>No</v>
      </c>
      <c r="J1492" s="33">
        <f>_xlfn.XLOOKUP(A:A,'Medical Examination'!A:A,'Medical Examination'!G:G)</f>
        <v>0</v>
      </c>
      <c r="K1492" s="33" t="str">
        <f>_xlfn.XLOOKUP(A:A,'Medical Examination'!A:A,'Medical Examination'!H:H)</f>
        <v>No</v>
      </c>
      <c r="L1492" s="32" t="str">
        <f>_xlfn.XLOOKUP(A:A,'Medical Examination'!A:A,'Medical Examination'!I:I)</f>
        <v>Normal Weight</v>
      </c>
      <c r="M1492" s="31" t="str">
        <f>_xlfn.XLOOKUP(A:A,'Medical Examination'!A:A,'Medical Examination'!J:J)</f>
        <v>Normal</v>
      </c>
      <c r="N1492" s="34">
        <f>_xlfn.XLOOKUP(Healthcare!A:A,Table4_2[Customer ID],Table4_2[Date of Birth])</f>
        <v>30195</v>
      </c>
      <c r="O1492" s="35">
        <f>_xlfn.XLOOKUP(A:A,Table4_2[Customer ID],Table4_2[Charges])</f>
        <v>6989.95</v>
      </c>
      <c r="P1492" s="33" t="str">
        <f>_xlfn.XLOOKUP(A:A,Table4_2[Customer ID],Table4_2[Hospital tier])</f>
        <v>tier - 2</v>
      </c>
      <c r="Q1492" s="33" t="str">
        <f>_xlfn.XLOOKUP(A:A,'Hospital details'!A:A,'Hospital details'!F:F)</f>
        <v>tier - 1</v>
      </c>
      <c r="R1492" s="33" t="str">
        <f>_xlfn.XLOOKUP(Healthcare!A:A,'Hospital details'!A:A,'Hospital details'!G:G)</f>
        <v>R1013</v>
      </c>
      <c r="S1492" s="36">
        <f>_xlfn.XLOOKUP(A:A,'Hospital details'!A:A,'Hospital details'!H:H)</f>
        <v>40</v>
      </c>
      <c r="T1492" s="8"/>
    </row>
    <row r="1493" spans="1:20" ht="18" x14ac:dyDescent="0.35">
      <c r="A1493" s="37" t="s">
        <v>1497</v>
      </c>
      <c r="B1493" s="31" t="str" cm="1">
        <f t="array" ref="B1493">_xlfn.XLOOKUP(_xlfn.SINGLE(A:A),'Customer Name'!A:A,Table14_3[[#All],[Title]])</f>
        <v>Ms</v>
      </c>
      <c r="C1493" s="32" t="str" cm="1">
        <f t="array" ref="C1493">_xlfn.XLOOKUP(_xlfn.SINGLE(A:A),'Customer Name'!A:A,Table14_3[[#All],[First Name]])</f>
        <v>Mauricio J</v>
      </c>
      <c r="D1493" s="32" t="str" cm="1">
        <f t="array" ref="D1493">_xlfn.XLOOKUP(_xlfn.SINGLE(A:A),'Customer Name'!A:A,Table14_3[[#All],[Last Name]])</f>
        <v>Sanchez Antognini</v>
      </c>
      <c r="E1493" s="32">
        <f>_xlfn.XLOOKUP(A:A,'Medical Examination'!A:A,'Medical Examination'!B:B)</f>
        <v>32.299999999999997</v>
      </c>
      <c r="F1493" s="32">
        <f>_xlfn.XLOOKUP(A:A,'Medical Examination'!A:A,'Medical Examination'!C:C)</f>
        <v>5.31</v>
      </c>
      <c r="G1493" s="33" t="str">
        <f>_xlfn.XLOOKUP(A:A,'Medical Examination'!A:A,'Medical Examination'!D:D)</f>
        <v>No</v>
      </c>
      <c r="H1493" s="33" t="str">
        <f>_xlfn.XLOOKUP(A:A,'Medical Examination'!A:A,'Medical Examination'!E:E)</f>
        <v>No</v>
      </c>
      <c r="I1493" s="33" t="str">
        <f>_xlfn.XLOOKUP(A:A,'Medical Examination'!A:A,'Medical Examination'!F:F)</f>
        <v>No</v>
      </c>
      <c r="J1493" s="33">
        <f>_xlfn.XLOOKUP(A:A,'Medical Examination'!A:A,'Medical Examination'!G:G)</f>
        <v>0</v>
      </c>
      <c r="K1493" s="33" t="str">
        <f>_xlfn.XLOOKUP(A:A,'Medical Examination'!A:A,'Medical Examination'!H:H)</f>
        <v>No</v>
      </c>
      <c r="L1493" s="32" t="str">
        <f>_xlfn.XLOOKUP(A:A,'Medical Examination'!A:A,'Medical Examination'!I:I)</f>
        <v>Obesity</v>
      </c>
      <c r="M1493" s="31" t="str">
        <f>_xlfn.XLOOKUP(A:A,'Medical Examination'!A:A,'Medical Examination'!J:J)</f>
        <v>Normal</v>
      </c>
      <c r="N1493" s="34">
        <f>_xlfn.XLOOKUP(Healthcare!A:A,Table4_2[Customer ID],Table4_2[Date of Birth])</f>
        <v>30242</v>
      </c>
      <c r="O1493" s="35">
        <f>_xlfn.XLOOKUP(A:A,Table4_2[Customer ID],Table4_2[Charges])</f>
        <v>6986.7</v>
      </c>
      <c r="P1493" s="33" t="str">
        <f>_xlfn.XLOOKUP(A:A,Table4_2[Customer ID],Table4_2[Hospital tier])</f>
        <v>tier - 3</v>
      </c>
      <c r="Q1493" s="33" t="str">
        <f>_xlfn.XLOOKUP(A:A,'Hospital details'!A:A,'Hospital details'!F:F)</f>
        <v>tier - 1</v>
      </c>
      <c r="R1493" s="33" t="str">
        <f>_xlfn.XLOOKUP(Healthcare!A:A,'Hospital details'!A:A,'Hospital details'!G:G)</f>
        <v>R1012</v>
      </c>
      <c r="S1493" s="36">
        <f>_xlfn.XLOOKUP(A:A,'Hospital details'!A:A,'Hospital details'!H:H)</f>
        <v>40</v>
      </c>
      <c r="T1493" s="8"/>
    </row>
    <row r="1494" spans="1:20" ht="18" x14ac:dyDescent="0.35">
      <c r="A1494" s="37" t="s">
        <v>1498</v>
      </c>
      <c r="B1494" s="31" t="str" cm="1">
        <f t="array" ref="B1494">_xlfn.XLOOKUP(_xlfn.SINGLE(A:A),'Customer Name'!A:A,Table14_3[[#All],[Title]])</f>
        <v>Mr</v>
      </c>
      <c r="C1494" s="32" t="str" cm="1">
        <f t="array" ref="C1494">_xlfn.XLOOKUP(_xlfn.SINGLE(A:A),'Customer Name'!A:A,Table14_3[[#All],[First Name]])</f>
        <v>Kieran</v>
      </c>
      <c r="D1494" s="32" t="str" cm="1">
        <f t="array" ref="D1494">_xlfn.XLOOKUP(_xlfn.SINGLE(A:A),'Customer Name'!A:A,Table14_3[[#All],[Last Name]])</f>
        <v>Condon</v>
      </c>
      <c r="E1494" s="32">
        <f>_xlfn.XLOOKUP(A:A,'Medical Examination'!A:A,'Medical Examination'!B:B)</f>
        <v>22.704999999999998</v>
      </c>
      <c r="F1494" s="32">
        <f>_xlfn.XLOOKUP(A:A,'Medical Examination'!A:A,'Medical Examination'!C:C)</f>
        <v>4.57</v>
      </c>
      <c r="G1494" s="33" t="str">
        <f>_xlfn.XLOOKUP(A:A,'Medical Examination'!A:A,'Medical Examination'!D:D)</f>
        <v>yes</v>
      </c>
      <c r="H1494" s="33" t="str">
        <f>_xlfn.XLOOKUP(A:A,'Medical Examination'!A:A,'Medical Examination'!E:E)</f>
        <v>No</v>
      </c>
      <c r="I1494" s="33" t="str">
        <f>_xlfn.XLOOKUP(A:A,'Medical Examination'!A:A,'Medical Examination'!F:F)</f>
        <v>No</v>
      </c>
      <c r="J1494" s="33">
        <f>_xlfn.XLOOKUP(A:A,'Medical Examination'!A:A,'Medical Examination'!G:G)</f>
        <v>0</v>
      </c>
      <c r="K1494" s="33" t="str">
        <f>_xlfn.XLOOKUP(A:A,'Medical Examination'!A:A,'Medical Examination'!H:H)</f>
        <v>No</v>
      </c>
      <c r="L1494" s="32" t="str">
        <f>_xlfn.XLOOKUP(A:A,'Medical Examination'!A:A,'Medical Examination'!I:I)</f>
        <v>Normal Weight</v>
      </c>
      <c r="M1494" s="31" t="str">
        <f>_xlfn.XLOOKUP(A:A,'Medical Examination'!A:A,'Medical Examination'!J:J)</f>
        <v>Normal</v>
      </c>
      <c r="N1494" s="34">
        <f>_xlfn.XLOOKUP(Healthcare!A:A,Table4_2[Customer ID],Table4_2[Date of Birth])</f>
        <v>31391</v>
      </c>
      <c r="O1494" s="35">
        <f>_xlfn.XLOOKUP(A:A,Table4_2[Customer ID],Table4_2[Charges])</f>
        <v>6985.51</v>
      </c>
      <c r="P1494" s="33" t="str">
        <f>_xlfn.XLOOKUP(A:A,Table4_2[Customer ID],Table4_2[Hospital tier])</f>
        <v>tier - 2</v>
      </c>
      <c r="Q1494" s="33" t="str">
        <f>_xlfn.XLOOKUP(A:A,'Hospital details'!A:A,'Hospital details'!F:F)</f>
        <v>tier - 2</v>
      </c>
      <c r="R1494" s="33" t="str">
        <f>_xlfn.XLOOKUP(Healthcare!A:A,'Hospital details'!A:A,'Hospital details'!G:G)</f>
        <v>R1019</v>
      </c>
      <c r="S1494" s="36">
        <f>_xlfn.XLOOKUP(A:A,'Hospital details'!A:A,'Hospital details'!H:H)</f>
        <v>37</v>
      </c>
      <c r="T1494" s="8"/>
    </row>
    <row r="1495" spans="1:20" ht="18" x14ac:dyDescent="0.35">
      <c r="A1495" s="37" t="s">
        <v>1499</v>
      </c>
      <c r="B1495" s="31" t="str" cm="1">
        <f t="array" ref="B1495">_xlfn.XLOOKUP(_xlfn.SINGLE(A:A),'Customer Name'!A:A,Table14_3[[#All],[Title]])</f>
        <v>Mr</v>
      </c>
      <c r="C1495" s="32" t="str" cm="1">
        <f t="array" ref="C1495">_xlfn.XLOOKUP(_xlfn.SINGLE(A:A),'Customer Name'!A:A,Table14_3[[#All],[First Name]])</f>
        <v>Elizabeth A</v>
      </c>
      <c r="D1495" s="32" t="str" cm="1">
        <f t="array" ref="D1495">_xlfn.XLOOKUP(_xlfn.SINGLE(A:A),'Customer Name'!A:A,Table14_3[[#All],[Last Name]])</f>
        <v>Magato</v>
      </c>
      <c r="E1495" s="32">
        <f>_xlfn.XLOOKUP(A:A,'Medical Examination'!A:A,'Medical Examination'!B:B)</f>
        <v>21.79</v>
      </c>
      <c r="F1495" s="32">
        <f>_xlfn.XLOOKUP(A:A,'Medical Examination'!A:A,'Medical Examination'!C:C)</f>
        <v>8.6999999999999993</v>
      </c>
      <c r="G1495" s="33" t="str">
        <f>_xlfn.XLOOKUP(A:A,'Medical Examination'!A:A,'Medical Examination'!D:D)</f>
        <v>yes</v>
      </c>
      <c r="H1495" s="33" t="str">
        <f>_xlfn.XLOOKUP(A:A,'Medical Examination'!A:A,'Medical Examination'!E:E)</f>
        <v>No</v>
      </c>
      <c r="I1495" s="33" t="str">
        <f>_xlfn.XLOOKUP(A:A,'Medical Examination'!A:A,'Medical Examination'!F:F)</f>
        <v>No</v>
      </c>
      <c r="J1495" s="33">
        <f>_xlfn.XLOOKUP(A:A,'Medical Examination'!A:A,'Medical Examination'!G:G)</f>
        <v>1</v>
      </c>
      <c r="K1495" s="33" t="str">
        <f>_xlfn.XLOOKUP(A:A,'Medical Examination'!A:A,'Medical Examination'!H:H)</f>
        <v>No</v>
      </c>
      <c r="L1495" s="32" t="str">
        <f>_xlfn.XLOOKUP(A:A,'Medical Examination'!A:A,'Medical Examination'!I:I)</f>
        <v>Normal Weight</v>
      </c>
      <c r="M1495" s="31" t="str">
        <f>_xlfn.XLOOKUP(A:A,'Medical Examination'!A:A,'Medical Examination'!J:J)</f>
        <v>Diabetic</v>
      </c>
      <c r="N1495" s="34">
        <f>_xlfn.XLOOKUP(Healthcare!A:A,Table4_2[Customer ID],Table4_2[Date of Birth])</f>
        <v>27548</v>
      </c>
      <c r="O1495" s="35">
        <f>_xlfn.XLOOKUP(A:A,Table4_2[Customer ID],Table4_2[Charges])</f>
        <v>6965.21</v>
      </c>
      <c r="P1495" s="33" t="str">
        <f>_xlfn.XLOOKUP(A:A,Table4_2[Customer ID],Table4_2[Hospital tier])</f>
        <v>tier - 2</v>
      </c>
      <c r="Q1495" s="33" t="str">
        <f>_xlfn.XLOOKUP(A:A,'Hospital details'!A:A,'Hospital details'!F:F)</f>
        <v>tier - 3</v>
      </c>
      <c r="R1495" s="33" t="str">
        <f>_xlfn.XLOOKUP(Healthcare!A:A,'Hospital details'!A:A,'Hospital details'!G:G)</f>
        <v>R1013</v>
      </c>
      <c r="S1495" s="36">
        <f>_xlfn.XLOOKUP(A:A,'Hospital details'!A:A,'Hospital details'!H:H)</f>
        <v>48</v>
      </c>
      <c r="T1495" s="8"/>
    </row>
    <row r="1496" spans="1:20" ht="18" x14ac:dyDescent="0.35">
      <c r="A1496" s="37" t="s">
        <v>1500</v>
      </c>
      <c r="B1496" s="31" t="str" cm="1">
        <f t="array" ref="B1496">_xlfn.XLOOKUP(_xlfn.SINGLE(A:A),'Customer Name'!A:A,Table14_3[[#All],[Title]])</f>
        <v>Ms</v>
      </c>
      <c r="C1496" s="32" t="str" cm="1">
        <f t="array" ref="C1496">_xlfn.XLOOKUP(_xlfn.SINGLE(A:A),'Customer Name'!A:A,Table14_3[[#All],[First Name]])</f>
        <v>Zeke M</v>
      </c>
      <c r="D1496" s="32" t="str" cm="1">
        <f t="array" ref="D1496">_xlfn.XLOOKUP(_xlfn.SINGLE(A:A),'Customer Name'!A:A,Table14_3[[#All],[Last Name]])</f>
        <v>Dombrowski</v>
      </c>
      <c r="E1496" s="32">
        <f>_xlfn.XLOOKUP(A:A,'Medical Examination'!A:A,'Medical Examination'!B:B)</f>
        <v>24.52</v>
      </c>
      <c r="F1496" s="32">
        <f>_xlfn.XLOOKUP(A:A,'Medical Examination'!A:A,'Medical Examination'!C:C)</f>
        <v>4.76</v>
      </c>
      <c r="G1496" s="33" t="str">
        <f>_xlfn.XLOOKUP(A:A,'Medical Examination'!A:A,'Medical Examination'!D:D)</f>
        <v>No</v>
      </c>
      <c r="H1496" s="33" t="str">
        <f>_xlfn.XLOOKUP(A:A,'Medical Examination'!A:A,'Medical Examination'!E:E)</f>
        <v>No</v>
      </c>
      <c r="I1496" s="33" t="str">
        <f>_xlfn.XLOOKUP(A:A,'Medical Examination'!A:A,'Medical Examination'!F:F)</f>
        <v>No</v>
      </c>
      <c r="J1496" s="33">
        <f>_xlfn.XLOOKUP(A:A,'Medical Examination'!A:A,'Medical Examination'!G:G)</f>
        <v>0</v>
      </c>
      <c r="K1496" s="33" t="str">
        <f>_xlfn.XLOOKUP(A:A,'Medical Examination'!A:A,'Medical Examination'!H:H)</f>
        <v>No</v>
      </c>
      <c r="L1496" s="32" t="str">
        <f>_xlfn.XLOOKUP(A:A,'Medical Examination'!A:A,'Medical Examination'!I:I)</f>
        <v>Normal Weight</v>
      </c>
      <c r="M1496" s="31" t="str">
        <f>_xlfn.XLOOKUP(A:A,'Medical Examination'!A:A,'Medical Examination'!J:J)</f>
        <v>Normal</v>
      </c>
      <c r="N1496" s="34">
        <f>_xlfn.XLOOKUP(Healthcare!A:A,Table4_2[Customer ID],Table4_2[Date of Birth])</f>
        <v>29451</v>
      </c>
      <c r="O1496" s="35">
        <f>_xlfn.XLOOKUP(A:A,Table4_2[Customer ID],Table4_2[Charges])</f>
        <v>6951.12</v>
      </c>
      <c r="P1496" s="33" t="str">
        <f>_xlfn.XLOOKUP(A:A,Table4_2[Customer ID],Table4_2[Hospital tier])</f>
        <v>tier - 2</v>
      </c>
      <c r="Q1496" s="33" t="str">
        <f>_xlfn.XLOOKUP(A:A,'Hospital details'!A:A,'Hospital details'!F:F)</f>
        <v>tier - 2</v>
      </c>
      <c r="R1496" s="33" t="str">
        <f>_xlfn.XLOOKUP(Healthcare!A:A,'Hospital details'!A:A,'Hospital details'!G:G)</f>
        <v>R1013</v>
      </c>
      <c r="S1496" s="36">
        <f>_xlfn.XLOOKUP(A:A,'Hospital details'!A:A,'Hospital details'!H:H)</f>
        <v>42</v>
      </c>
      <c r="T1496" s="8"/>
    </row>
    <row r="1497" spans="1:20" ht="18" x14ac:dyDescent="0.35">
      <c r="A1497" s="37" t="s">
        <v>1501</v>
      </c>
      <c r="B1497" s="31" t="str" cm="1">
        <f t="array" ref="B1497">_xlfn.XLOOKUP(_xlfn.SINGLE(A:A),'Customer Name'!A:A,Table14_3[[#All],[Title]])</f>
        <v>Mr</v>
      </c>
      <c r="C1497" s="32" t="str" cm="1">
        <f t="array" ref="C1497">_xlfn.XLOOKUP(_xlfn.SINGLE(A:A),'Customer Name'!A:A,Table14_3[[#All],[First Name]])</f>
        <v>Chip</v>
      </c>
      <c r="D1497" s="32" t="str" cm="1">
        <f t="array" ref="D1497">_xlfn.XLOOKUP(_xlfn.SINGLE(A:A),'Customer Name'!A:A,Table14_3[[#All],[Last Name]])</f>
        <v>Ohara</v>
      </c>
      <c r="E1497" s="32">
        <f>_xlfn.XLOOKUP(A:A,'Medical Examination'!A:A,'Medical Examination'!B:B)</f>
        <v>39.520000000000003</v>
      </c>
      <c r="F1497" s="32">
        <f>_xlfn.XLOOKUP(A:A,'Medical Examination'!A:A,'Medical Examination'!C:C)</f>
        <v>11.81</v>
      </c>
      <c r="G1497" s="33" t="str">
        <f>_xlfn.XLOOKUP(A:A,'Medical Examination'!A:A,'Medical Examination'!D:D)</f>
        <v>No</v>
      </c>
      <c r="H1497" s="33" t="str">
        <f>_xlfn.XLOOKUP(A:A,'Medical Examination'!A:A,'Medical Examination'!E:E)</f>
        <v>No</v>
      </c>
      <c r="I1497" s="33" t="str">
        <f>_xlfn.XLOOKUP(A:A,'Medical Examination'!A:A,'Medical Examination'!F:F)</f>
        <v>No</v>
      </c>
      <c r="J1497" s="33">
        <f>_xlfn.XLOOKUP(A:A,'Medical Examination'!A:A,'Medical Examination'!G:G)</f>
        <v>0</v>
      </c>
      <c r="K1497" s="33" t="str">
        <f>_xlfn.XLOOKUP(A:A,'Medical Examination'!A:A,'Medical Examination'!H:H)</f>
        <v>No</v>
      </c>
      <c r="L1497" s="32" t="str">
        <f>_xlfn.XLOOKUP(A:A,'Medical Examination'!A:A,'Medical Examination'!I:I)</f>
        <v>Obesity</v>
      </c>
      <c r="M1497" s="31" t="str">
        <f>_xlfn.XLOOKUP(A:A,'Medical Examination'!A:A,'Medical Examination'!J:J)</f>
        <v>Diabetic</v>
      </c>
      <c r="N1497" s="34">
        <f>_xlfn.XLOOKUP(Healthcare!A:A,Table4_2[Customer ID],Table4_2[Date of Birth])</f>
        <v>28839</v>
      </c>
      <c r="O1497" s="35">
        <f>_xlfn.XLOOKUP(A:A,Table4_2[Customer ID],Table4_2[Charges])</f>
        <v>6948.7</v>
      </c>
      <c r="P1497" s="33" t="str">
        <f>_xlfn.XLOOKUP(A:A,Table4_2[Customer ID],Table4_2[Hospital tier])</f>
        <v>tier - 1</v>
      </c>
      <c r="Q1497" s="33" t="str">
        <f>_xlfn.XLOOKUP(A:A,'Hospital details'!A:A,'Hospital details'!F:F)</f>
        <v>tier - 2</v>
      </c>
      <c r="R1497" s="33" t="str">
        <f>_xlfn.XLOOKUP(Healthcare!A:A,'Hospital details'!A:A,'Hospital details'!G:G)</f>
        <v>R1012</v>
      </c>
      <c r="S1497" s="36">
        <f>_xlfn.XLOOKUP(A:A,'Hospital details'!A:A,'Hospital details'!H:H)</f>
        <v>44</v>
      </c>
      <c r="T1497" s="8"/>
    </row>
    <row r="1498" spans="1:20" ht="18" x14ac:dyDescent="0.35">
      <c r="A1498" s="37" t="s">
        <v>1502</v>
      </c>
      <c r="B1498" s="31" t="str" cm="1">
        <f t="array" ref="B1498">_xlfn.XLOOKUP(_xlfn.SINGLE(A:A),'Customer Name'!A:A,Table14_3[[#All],[Title]])</f>
        <v>Mr</v>
      </c>
      <c r="C1498" s="32" t="str" cm="1">
        <f t="array" ref="C1498">_xlfn.XLOOKUP(_xlfn.SINGLE(A:A),'Customer Name'!A:A,Table14_3[[#All],[First Name]])</f>
        <v>Miguel Angel Sr</v>
      </c>
      <c r="D1498" s="32" t="str" cm="1">
        <f t="array" ref="D1498">_xlfn.XLOOKUP(_xlfn.SINGLE(A:A),'Customer Name'!A:A,Table14_3[[#All],[Last Name]])</f>
        <v>Cifuentes Fetiva</v>
      </c>
      <c r="E1498" s="32">
        <f>_xlfn.XLOOKUP(A:A,'Medical Examination'!A:A,'Medical Examination'!B:B)</f>
        <v>24.49</v>
      </c>
      <c r="F1498" s="32">
        <f>_xlfn.XLOOKUP(A:A,'Medical Examination'!A:A,'Medical Examination'!C:C)</f>
        <v>4.67</v>
      </c>
      <c r="G1498" s="33" t="str">
        <f>_xlfn.XLOOKUP(A:A,'Medical Examination'!A:A,'Medical Examination'!D:D)</f>
        <v>No</v>
      </c>
      <c r="H1498" s="33" t="str">
        <f>_xlfn.XLOOKUP(A:A,'Medical Examination'!A:A,'Medical Examination'!E:E)</f>
        <v>No</v>
      </c>
      <c r="I1498" s="33" t="str">
        <f>_xlfn.XLOOKUP(A:A,'Medical Examination'!A:A,'Medical Examination'!F:F)</f>
        <v>No</v>
      </c>
      <c r="J1498" s="33">
        <f>_xlfn.XLOOKUP(A:A,'Medical Examination'!A:A,'Medical Examination'!G:G)</f>
        <v>0</v>
      </c>
      <c r="K1498" s="33" t="str">
        <f>_xlfn.XLOOKUP(A:A,'Medical Examination'!A:A,'Medical Examination'!H:H)</f>
        <v>No</v>
      </c>
      <c r="L1498" s="32" t="str">
        <f>_xlfn.XLOOKUP(A:A,'Medical Examination'!A:A,'Medical Examination'!I:I)</f>
        <v>Normal Weight</v>
      </c>
      <c r="M1498" s="31" t="str">
        <f>_xlfn.XLOOKUP(A:A,'Medical Examination'!A:A,'Medical Examination'!J:J)</f>
        <v>Normal</v>
      </c>
      <c r="N1498" s="34">
        <f>_xlfn.XLOOKUP(Healthcare!A:A,Table4_2[Customer ID],Table4_2[Date of Birth])</f>
        <v>29499</v>
      </c>
      <c r="O1498" s="35">
        <f>_xlfn.XLOOKUP(A:A,Table4_2[Customer ID],Table4_2[Charges])</f>
        <v>6940.94</v>
      </c>
      <c r="P1498" s="33" t="str">
        <f>_xlfn.XLOOKUP(A:A,Table4_2[Customer ID],Table4_2[Hospital tier])</f>
        <v>tier - 2</v>
      </c>
      <c r="Q1498" s="33" t="str">
        <f>_xlfn.XLOOKUP(A:A,'Hospital details'!A:A,'Hospital details'!F:F)</f>
        <v>tier - 3</v>
      </c>
      <c r="R1498" s="33" t="str">
        <f>_xlfn.XLOOKUP(Healthcare!A:A,'Hospital details'!A:A,'Hospital details'!G:G)</f>
        <v>R1013</v>
      </c>
      <c r="S1498" s="36">
        <f>_xlfn.XLOOKUP(A:A,'Hospital details'!A:A,'Hospital details'!H:H)</f>
        <v>42</v>
      </c>
      <c r="T1498" s="8"/>
    </row>
    <row r="1499" spans="1:20" ht="18" x14ac:dyDescent="0.35">
      <c r="A1499" s="37" t="s">
        <v>1503</v>
      </c>
      <c r="B1499" s="31" t="str" cm="1">
        <f t="array" ref="B1499">_xlfn.XLOOKUP(_xlfn.SINGLE(A:A),'Customer Name'!A:A,Table14_3[[#All],[Title]])</f>
        <v>Ms</v>
      </c>
      <c r="C1499" s="32" t="str" cm="1">
        <f t="array" ref="C1499">_xlfn.XLOOKUP(_xlfn.SINGLE(A:A),'Customer Name'!A:A,Table14_3[[#All],[First Name]])</f>
        <v>Brian</v>
      </c>
      <c r="D1499" s="32" t="str" cm="1">
        <f t="array" ref="D1499">_xlfn.XLOOKUP(_xlfn.SINGLE(A:A),'Customer Name'!A:A,Table14_3[[#All],[Last Name]])</f>
        <v>Keno</v>
      </c>
      <c r="E1499" s="32">
        <f>_xlfn.XLOOKUP(A:A,'Medical Examination'!A:A,'Medical Examination'!B:B)</f>
        <v>26.315000000000001</v>
      </c>
      <c r="F1499" s="32">
        <f>_xlfn.XLOOKUP(A:A,'Medical Examination'!A:A,'Medical Examination'!C:C)</f>
        <v>6.02</v>
      </c>
      <c r="G1499" s="33" t="str">
        <f>_xlfn.XLOOKUP(A:A,'Medical Examination'!A:A,'Medical Examination'!D:D)</f>
        <v>No</v>
      </c>
      <c r="H1499" s="33" t="str">
        <f>_xlfn.XLOOKUP(A:A,'Medical Examination'!A:A,'Medical Examination'!E:E)</f>
        <v>No</v>
      </c>
      <c r="I1499" s="33" t="str">
        <f>_xlfn.XLOOKUP(A:A,'Medical Examination'!A:A,'Medical Examination'!F:F)</f>
        <v>No</v>
      </c>
      <c r="J1499" s="33">
        <f>_xlfn.XLOOKUP(A:A,'Medical Examination'!A:A,'Medical Examination'!G:G)</f>
        <v>0</v>
      </c>
      <c r="K1499" s="33" t="str">
        <f>_xlfn.XLOOKUP(A:A,'Medical Examination'!A:A,'Medical Examination'!H:H)</f>
        <v>No</v>
      </c>
      <c r="L1499" s="32" t="str">
        <f>_xlfn.XLOOKUP(A:A,'Medical Examination'!A:A,'Medical Examination'!I:I)</f>
        <v>Overweight</v>
      </c>
      <c r="M1499" s="31" t="str">
        <f>_xlfn.XLOOKUP(A:A,'Medical Examination'!A:A,'Medical Examination'!J:J)</f>
        <v>Prediabetic</v>
      </c>
      <c r="N1499" s="34">
        <f>_xlfn.XLOOKUP(Healthcare!A:A,Table4_2[Customer ID],Table4_2[Date of Birth])</f>
        <v>29463</v>
      </c>
      <c r="O1499" s="35">
        <f>_xlfn.XLOOKUP(A:A,Table4_2[Customer ID],Table4_2[Charges])</f>
        <v>6940.91</v>
      </c>
      <c r="P1499" s="33" t="str">
        <f>_xlfn.XLOOKUP(A:A,Table4_2[Customer ID],Table4_2[Hospital tier])</f>
        <v>tier - 2</v>
      </c>
      <c r="Q1499" s="33" t="str">
        <f>_xlfn.XLOOKUP(A:A,'Hospital details'!A:A,'Hospital details'!F:F)</f>
        <v>tier - 2</v>
      </c>
      <c r="R1499" s="33" t="str">
        <f>_xlfn.XLOOKUP(Healthcare!A:A,'Hospital details'!A:A,'Hospital details'!G:G)</f>
        <v>R1012</v>
      </c>
      <c r="S1499" s="36">
        <f>_xlfn.XLOOKUP(A:A,'Hospital details'!A:A,'Hospital details'!H:H)</f>
        <v>42</v>
      </c>
      <c r="T1499" s="8"/>
    </row>
    <row r="1500" spans="1:20" ht="18" x14ac:dyDescent="0.35">
      <c r="A1500" s="37" t="s">
        <v>1504</v>
      </c>
      <c r="B1500" s="31" t="str" cm="1">
        <f t="array" ref="B1500">_xlfn.XLOOKUP(_xlfn.SINGLE(A:A),'Customer Name'!A:A,Table14_3[[#All],[Title]])</f>
        <v>Mr</v>
      </c>
      <c r="C1500" s="32" t="str" cm="1">
        <f t="array" ref="C1500">_xlfn.XLOOKUP(_xlfn.SINGLE(A:A),'Customer Name'!A:A,Table14_3[[#All],[First Name]])</f>
        <v>Meghan</v>
      </c>
      <c r="D1500" s="32" t="str" cm="1">
        <f t="array" ref="D1500">_xlfn.XLOOKUP(_xlfn.SINGLE(A:A),'Customer Name'!A:A,Table14_3[[#All],[Last Name]])</f>
        <v>Bruce</v>
      </c>
      <c r="E1500" s="32">
        <f>_xlfn.XLOOKUP(A:A,'Medical Examination'!A:A,'Medical Examination'!B:B)</f>
        <v>22.58</v>
      </c>
      <c r="F1500" s="32">
        <f>_xlfn.XLOOKUP(A:A,'Medical Examination'!A:A,'Medical Examination'!C:C)</f>
        <v>7.46</v>
      </c>
      <c r="G1500" s="33" t="str">
        <f>_xlfn.XLOOKUP(A:A,'Medical Examination'!A:A,'Medical Examination'!D:D)</f>
        <v>No</v>
      </c>
      <c r="H1500" s="33" t="str">
        <f>_xlfn.XLOOKUP(A:A,'Medical Examination'!A:A,'Medical Examination'!E:E)</f>
        <v>No</v>
      </c>
      <c r="I1500" s="33" t="str">
        <f>_xlfn.XLOOKUP(A:A,'Medical Examination'!A:A,'Medical Examination'!F:F)</f>
        <v>No</v>
      </c>
      <c r="J1500" s="33">
        <f>_xlfn.XLOOKUP(A:A,'Medical Examination'!A:A,'Medical Examination'!G:G)</f>
        <v>0</v>
      </c>
      <c r="K1500" s="33" t="str">
        <f>_xlfn.XLOOKUP(A:A,'Medical Examination'!A:A,'Medical Examination'!H:H)</f>
        <v>No</v>
      </c>
      <c r="L1500" s="32" t="str">
        <f>_xlfn.XLOOKUP(A:A,'Medical Examination'!A:A,'Medical Examination'!I:I)</f>
        <v>Normal Weight</v>
      </c>
      <c r="M1500" s="31" t="str">
        <f>_xlfn.XLOOKUP(A:A,'Medical Examination'!A:A,'Medical Examination'!J:J)</f>
        <v>Diabetic</v>
      </c>
      <c r="N1500" s="34">
        <f>_xlfn.XLOOKUP(Healthcare!A:A,Table4_2[Customer ID],Table4_2[Date of Birth])</f>
        <v>28823</v>
      </c>
      <c r="O1500" s="35">
        <f>_xlfn.XLOOKUP(A:A,Table4_2[Customer ID],Table4_2[Charges])</f>
        <v>6938.11</v>
      </c>
      <c r="P1500" s="33" t="str">
        <f>_xlfn.XLOOKUP(A:A,Table4_2[Customer ID],Table4_2[Hospital tier])</f>
        <v>tier - 2</v>
      </c>
      <c r="Q1500" s="33" t="str">
        <f>_xlfn.XLOOKUP(A:A,'Hospital details'!A:A,'Hospital details'!F:F)</f>
        <v>tier - 2</v>
      </c>
      <c r="R1500" s="33" t="str">
        <f>_xlfn.XLOOKUP(Healthcare!A:A,'Hospital details'!A:A,'Hospital details'!G:G)</f>
        <v>R1013</v>
      </c>
      <c r="S1500" s="36">
        <f>_xlfn.XLOOKUP(A:A,'Hospital details'!A:A,'Hospital details'!H:H)</f>
        <v>44</v>
      </c>
      <c r="T1500" s="8"/>
    </row>
    <row r="1501" spans="1:20" ht="18" x14ac:dyDescent="0.35">
      <c r="A1501" s="37" t="s">
        <v>1505</v>
      </c>
      <c r="B1501" s="31" t="str" cm="1">
        <f t="array" ref="B1501">_xlfn.XLOOKUP(_xlfn.SINGLE(A:A),'Customer Name'!A:A,Table14_3[[#All],[Title]])</f>
        <v>Mr</v>
      </c>
      <c r="C1501" s="32" t="str" cm="1">
        <f t="array" ref="C1501">_xlfn.XLOOKUP(_xlfn.SINGLE(A:A),'Customer Name'!A:A,Table14_3[[#All],[First Name]])</f>
        <v>Meredith L</v>
      </c>
      <c r="D1501" s="32" t="str" cm="1">
        <f t="array" ref="D1501">_xlfn.XLOOKUP(_xlfn.SINGLE(A:A),'Customer Name'!A:A,Table14_3[[#All],[Last Name]])</f>
        <v>Lorch</v>
      </c>
      <c r="E1501" s="32">
        <f>_xlfn.XLOOKUP(A:A,'Medical Examination'!A:A,'Medical Examination'!B:B)</f>
        <v>19.475000000000001</v>
      </c>
      <c r="F1501" s="32">
        <f>_xlfn.XLOOKUP(A:A,'Medical Examination'!A:A,'Medical Examination'!C:C)</f>
        <v>4.74</v>
      </c>
      <c r="G1501" s="33" t="str">
        <f>_xlfn.XLOOKUP(A:A,'Medical Examination'!A:A,'Medical Examination'!D:D)</f>
        <v>No</v>
      </c>
      <c r="H1501" s="33" t="str">
        <f>_xlfn.XLOOKUP(A:A,'Medical Examination'!A:A,'Medical Examination'!E:E)</f>
        <v>No</v>
      </c>
      <c r="I1501" s="33" t="str">
        <f>_xlfn.XLOOKUP(A:A,'Medical Examination'!A:A,'Medical Examination'!F:F)</f>
        <v>No</v>
      </c>
      <c r="J1501" s="33">
        <f>_xlfn.XLOOKUP(A:A,'Medical Examination'!A:A,'Medical Examination'!G:G)</f>
        <v>1</v>
      </c>
      <c r="K1501" s="33" t="str">
        <f>_xlfn.XLOOKUP(A:A,'Medical Examination'!A:A,'Medical Examination'!H:H)</f>
        <v>No</v>
      </c>
      <c r="L1501" s="32" t="str">
        <f>_xlfn.XLOOKUP(A:A,'Medical Examination'!A:A,'Medical Examination'!I:I)</f>
        <v>Normal Weight</v>
      </c>
      <c r="M1501" s="31" t="str">
        <f>_xlfn.XLOOKUP(A:A,'Medical Examination'!A:A,'Medical Examination'!J:J)</f>
        <v>Normal</v>
      </c>
      <c r="N1501" s="34">
        <f>_xlfn.XLOOKUP(Healthcare!A:A,Table4_2[Customer ID],Table4_2[Date of Birth])</f>
        <v>30930</v>
      </c>
      <c r="O1501" s="35">
        <f>_xlfn.XLOOKUP(A:A,Table4_2[Customer ID],Table4_2[Charges])</f>
        <v>6933.24</v>
      </c>
      <c r="P1501" s="33" t="str">
        <f>_xlfn.XLOOKUP(A:A,Table4_2[Customer ID],Table4_2[Hospital tier])</f>
        <v>tier - 2</v>
      </c>
      <c r="Q1501" s="33" t="str">
        <f>_xlfn.XLOOKUP(A:A,'Hospital details'!A:A,'Hospital details'!F:F)</f>
        <v>tier - 3</v>
      </c>
      <c r="R1501" s="33" t="str">
        <f>_xlfn.XLOOKUP(Healthcare!A:A,'Hospital details'!A:A,'Hospital details'!G:G)</f>
        <v>R1012</v>
      </c>
      <c r="S1501" s="36">
        <f>_xlfn.XLOOKUP(A:A,'Hospital details'!A:A,'Hospital details'!H:H)</f>
        <v>38</v>
      </c>
      <c r="T1501" s="8"/>
    </row>
    <row r="1502" spans="1:20" ht="18" x14ac:dyDescent="0.35">
      <c r="A1502" s="37" t="s">
        <v>1506</v>
      </c>
      <c r="B1502" s="31" t="str" cm="1">
        <f t="array" ref="B1502">_xlfn.XLOOKUP(_xlfn.SINGLE(A:A),'Customer Name'!A:A,Table14_3[[#All],[Title]])</f>
        <v>Ms</v>
      </c>
      <c r="C1502" s="32" t="str" cm="1">
        <f t="array" ref="C1502">_xlfn.XLOOKUP(_xlfn.SINGLE(A:A),'Customer Name'!A:A,Table14_3[[#All],[First Name]])</f>
        <v>Millicent M</v>
      </c>
      <c r="D1502" s="32" t="str" cm="1">
        <f t="array" ref="D1502">_xlfn.XLOOKUP(_xlfn.SINGLE(A:A),'Customer Name'!A:A,Table14_3[[#All],[Last Name]])</f>
        <v>Sullivan</v>
      </c>
      <c r="E1502" s="32">
        <f>_xlfn.XLOOKUP(A:A,'Medical Examination'!A:A,'Medical Examination'!B:B)</f>
        <v>26.33</v>
      </c>
      <c r="F1502" s="32">
        <f>_xlfn.XLOOKUP(A:A,'Medical Examination'!A:A,'Medical Examination'!C:C)</f>
        <v>4.79</v>
      </c>
      <c r="G1502" s="33" t="str">
        <f>_xlfn.XLOOKUP(A:A,'Medical Examination'!A:A,'Medical Examination'!D:D)</f>
        <v>No</v>
      </c>
      <c r="H1502" s="33" t="str">
        <f>_xlfn.XLOOKUP(A:A,'Medical Examination'!A:A,'Medical Examination'!E:E)</f>
        <v>No</v>
      </c>
      <c r="I1502" s="33" t="str">
        <f>_xlfn.XLOOKUP(A:A,'Medical Examination'!A:A,'Medical Examination'!F:F)</f>
        <v>No</v>
      </c>
      <c r="J1502" s="33">
        <f>_xlfn.XLOOKUP(A:A,'Medical Examination'!A:A,'Medical Examination'!G:G)</f>
        <v>0</v>
      </c>
      <c r="K1502" s="33" t="str">
        <f>_xlfn.XLOOKUP(A:A,'Medical Examination'!A:A,'Medical Examination'!H:H)</f>
        <v>No</v>
      </c>
      <c r="L1502" s="32" t="str">
        <f>_xlfn.XLOOKUP(A:A,'Medical Examination'!A:A,'Medical Examination'!I:I)</f>
        <v>Overweight</v>
      </c>
      <c r="M1502" s="31" t="str">
        <f>_xlfn.XLOOKUP(A:A,'Medical Examination'!A:A,'Medical Examination'!J:J)</f>
        <v>Normal</v>
      </c>
      <c r="N1502" s="34">
        <f>_xlfn.XLOOKUP(Healthcare!A:A,Table4_2[Customer ID],Table4_2[Date of Birth])</f>
        <v>32863</v>
      </c>
      <c r="O1502" s="35">
        <f>_xlfn.XLOOKUP(A:A,Table4_2[Customer ID],Table4_2[Charges])</f>
        <v>6895.19</v>
      </c>
      <c r="P1502" s="33" t="str">
        <f>_xlfn.XLOOKUP(A:A,Table4_2[Customer ID],Table4_2[Hospital tier])</f>
        <v>tier - 2</v>
      </c>
      <c r="Q1502" s="33" t="str">
        <f>_xlfn.XLOOKUP(A:A,'Hospital details'!A:A,'Hospital details'!F:F)</f>
        <v>tier - 3</v>
      </c>
      <c r="R1502" s="33" t="str">
        <f>_xlfn.XLOOKUP(Healthcare!A:A,'Hospital details'!A:A,'Hospital details'!G:G)</f>
        <v>R1024</v>
      </c>
      <c r="S1502" s="36">
        <f>_xlfn.XLOOKUP(A:A,'Hospital details'!A:A,'Hospital details'!H:H)</f>
        <v>33</v>
      </c>
      <c r="T1502" s="8"/>
    </row>
    <row r="1503" spans="1:20" ht="18" x14ac:dyDescent="0.35">
      <c r="A1503" s="37" t="s">
        <v>1507</v>
      </c>
      <c r="B1503" s="31" t="str" cm="1">
        <f t="array" ref="B1503">_xlfn.XLOOKUP(_xlfn.SINGLE(A:A),'Customer Name'!A:A,Table14_3[[#All],[Title]])</f>
        <v>Mr</v>
      </c>
      <c r="C1503" s="32" t="str" cm="1">
        <f t="array" ref="C1503">_xlfn.XLOOKUP(_xlfn.SINGLE(A:A),'Customer Name'!A:A,Table14_3[[#All],[First Name]])</f>
        <v>Kathleen</v>
      </c>
      <c r="D1503" s="32" t="str" cm="1">
        <f t="array" ref="D1503">_xlfn.XLOOKUP(_xlfn.SINGLE(A:A),'Customer Name'!A:A,Table14_3[[#All],[Last Name]])</f>
        <v>Cave</v>
      </c>
      <c r="E1503" s="32">
        <f>_xlfn.XLOOKUP(A:A,'Medical Examination'!A:A,'Medical Examination'!B:B)</f>
        <v>17.29</v>
      </c>
      <c r="F1503" s="32">
        <f>_xlfn.XLOOKUP(A:A,'Medical Examination'!A:A,'Medical Examination'!C:C)</f>
        <v>5.35</v>
      </c>
      <c r="G1503" s="33" t="str">
        <f>_xlfn.XLOOKUP(A:A,'Medical Examination'!A:A,'Medical Examination'!D:D)</f>
        <v>yes</v>
      </c>
      <c r="H1503" s="33" t="str">
        <f>_xlfn.XLOOKUP(A:A,'Medical Examination'!A:A,'Medical Examination'!E:E)</f>
        <v>No</v>
      </c>
      <c r="I1503" s="33" t="str">
        <f>_xlfn.XLOOKUP(A:A,'Medical Examination'!A:A,'Medical Examination'!F:F)</f>
        <v>No</v>
      </c>
      <c r="J1503" s="33">
        <f>_xlfn.XLOOKUP(A:A,'Medical Examination'!A:A,'Medical Examination'!G:G)</f>
        <v>0</v>
      </c>
      <c r="K1503" s="33" t="str">
        <f>_xlfn.XLOOKUP(A:A,'Medical Examination'!A:A,'Medical Examination'!H:H)</f>
        <v>No</v>
      </c>
      <c r="L1503" s="32" t="str">
        <f>_xlfn.XLOOKUP(A:A,'Medical Examination'!A:A,'Medical Examination'!I:I)</f>
        <v>Under  Weight</v>
      </c>
      <c r="M1503" s="31" t="str">
        <f>_xlfn.XLOOKUP(A:A,'Medical Examination'!A:A,'Medical Examination'!J:J)</f>
        <v>Normal</v>
      </c>
      <c r="N1503" s="34">
        <f>_xlfn.XLOOKUP(Healthcare!A:A,Table4_2[Customer ID],Table4_2[Date of Birth])</f>
        <v>31300</v>
      </c>
      <c r="O1503" s="35">
        <f>_xlfn.XLOOKUP(A:A,Table4_2[Customer ID],Table4_2[Charges])</f>
        <v>6877.98</v>
      </c>
      <c r="P1503" s="33" t="str">
        <f>_xlfn.XLOOKUP(A:A,Table4_2[Customer ID],Table4_2[Hospital tier])</f>
        <v>tier - 2</v>
      </c>
      <c r="Q1503" s="33" t="str">
        <f>_xlfn.XLOOKUP(A:A,'Hospital details'!A:A,'Hospital details'!F:F)</f>
        <v>tier - 1</v>
      </c>
      <c r="R1503" s="33" t="str">
        <f>_xlfn.XLOOKUP(Healthcare!A:A,'Hospital details'!A:A,'Hospital details'!G:G)</f>
        <v>R1024</v>
      </c>
      <c r="S1503" s="36">
        <f>_xlfn.XLOOKUP(A:A,'Hospital details'!A:A,'Hospital details'!H:H)</f>
        <v>37</v>
      </c>
      <c r="T1503" s="8"/>
    </row>
    <row r="1504" spans="1:20" ht="18" x14ac:dyDescent="0.35">
      <c r="A1504" s="37" t="s">
        <v>1508</v>
      </c>
      <c r="B1504" s="31" t="str" cm="1">
        <f t="array" ref="B1504">_xlfn.XLOOKUP(_xlfn.SINGLE(A:A),'Customer Name'!A:A,Table14_3[[#All],[Title]])</f>
        <v>Ms</v>
      </c>
      <c r="C1504" s="32" t="str" cm="1">
        <f t="array" ref="C1504">_xlfn.XLOOKUP(_xlfn.SINGLE(A:A),'Customer Name'!A:A,Table14_3[[#All],[First Name]])</f>
        <v>Kimberly K</v>
      </c>
      <c r="D1504" s="32" t="str" cm="1">
        <f t="array" ref="D1504">_xlfn.XLOOKUP(_xlfn.SINGLE(A:A),'Customer Name'!A:A,Table14_3[[#All],[Last Name]])</f>
        <v>Gudenkauf</v>
      </c>
      <c r="E1504" s="32">
        <f>_xlfn.XLOOKUP(A:A,'Medical Examination'!A:A,'Medical Examination'!B:B)</f>
        <v>42.88</v>
      </c>
      <c r="F1504" s="32">
        <f>_xlfn.XLOOKUP(A:A,'Medical Examination'!A:A,'Medical Examination'!C:C)</f>
        <v>4.87</v>
      </c>
      <c r="G1504" s="33" t="str">
        <f>_xlfn.XLOOKUP(A:A,'Medical Examination'!A:A,'Medical Examination'!D:D)</f>
        <v>No</v>
      </c>
      <c r="H1504" s="33" t="str">
        <f>_xlfn.XLOOKUP(A:A,'Medical Examination'!A:A,'Medical Examination'!E:E)</f>
        <v>yes</v>
      </c>
      <c r="I1504" s="33" t="str">
        <f>_xlfn.XLOOKUP(A:A,'Medical Examination'!A:A,'Medical Examination'!F:F)</f>
        <v>No</v>
      </c>
      <c r="J1504" s="33">
        <f>_xlfn.XLOOKUP(A:A,'Medical Examination'!A:A,'Medical Examination'!G:G)</f>
        <v>1</v>
      </c>
      <c r="K1504" s="33" t="str">
        <f>_xlfn.XLOOKUP(A:A,'Medical Examination'!A:A,'Medical Examination'!H:H)</f>
        <v>No</v>
      </c>
      <c r="L1504" s="32" t="str">
        <f>_xlfn.XLOOKUP(A:A,'Medical Examination'!A:A,'Medical Examination'!I:I)</f>
        <v>Obesity</v>
      </c>
      <c r="M1504" s="31" t="str">
        <f>_xlfn.XLOOKUP(A:A,'Medical Examination'!A:A,'Medical Examination'!J:J)</f>
        <v>Normal</v>
      </c>
      <c r="N1504" s="34">
        <f>_xlfn.XLOOKUP(Healthcare!A:A,Table4_2[Customer ID],Table4_2[Date of Birth])</f>
        <v>38345</v>
      </c>
      <c r="O1504" s="35">
        <f>_xlfn.XLOOKUP(A:A,Table4_2[Customer ID],Table4_2[Charges])</f>
        <v>6876.53</v>
      </c>
      <c r="P1504" s="33" t="str">
        <f>_xlfn.XLOOKUP(A:A,Table4_2[Customer ID],Table4_2[Hospital tier])</f>
        <v>tier - 2</v>
      </c>
      <c r="Q1504" s="33" t="str">
        <f>_xlfn.XLOOKUP(A:A,'Hospital details'!A:A,'Hospital details'!F:F)</f>
        <v>tier - 1</v>
      </c>
      <c r="R1504" s="33" t="str">
        <f>_xlfn.XLOOKUP(Healthcare!A:A,'Hospital details'!A:A,'Hospital details'!G:G)</f>
        <v>R1012</v>
      </c>
      <c r="S1504" s="36">
        <f>_xlfn.XLOOKUP(A:A,'Hospital details'!A:A,'Hospital details'!H:H)</f>
        <v>18</v>
      </c>
      <c r="T1504" s="8"/>
    </row>
    <row r="1505" spans="1:20" ht="18" x14ac:dyDescent="0.35">
      <c r="A1505" s="37" t="s">
        <v>1509</v>
      </c>
      <c r="B1505" s="31" t="str" cm="1">
        <f t="array" ref="B1505">_xlfn.XLOOKUP(_xlfn.SINGLE(A:A),'Customer Name'!A:A,Table14_3[[#All],[Title]])</f>
        <v>Mr</v>
      </c>
      <c r="C1505" s="32" t="str" cm="1">
        <f t="array" ref="C1505">_xlfn.XLOOKUP(_xlfn.SINGLE(A:A),'Customer Name'!A:A,Table14_3[[#All],[First Name]])</f>
        <v>Justin C</v>
      </c>
      <c r="D1505" s="32" t="str" cm="1">
        <f t="array" ref="D1505">_xlfn.XLOOKUP(_xlfn.SINGLE(A:A),'Customer Name'!A:A,Table14_3[[#All],[Last Name]])</f>
        <v>Thomas</v>
      </c>
      <c r="E1505" s="32">
        <f>_xlfn.XLOOKUP(A:A,'Medical Examination'!A:A,'Medical Examination'!B:B)</f>
        <v>32.200000000000003</v>
      </c>
      <c r="F1505" s="32">
        <f>_xlfn.XLOOKUP(A:A,'Medical Examination'!A:A,'Medical Examination'!C:C)</f>
        <v>10.09</v>
      </c>
      <c r="G1505" s="33" t="str">
        <f>_xlfn.XLOOKUP(A:A,'Medical Examination'!A:A,'Medical Examination'!D:D)</f>
        <v>yes</v>
      </c>
      <c r="H1505" s="33" t="str">
        <f>_xlfn.XLOOKUP(A:A,'Medical Examination'!A:A,'Medical Examination'!E:E)</f>
        <v>No</v>
      </c>
      <c r="I1505" s="33" t="str">
        <f>_xlfn.XLOOKUP(A:A,'Medical Examination'!A:A,'Medical Examination'!F:F)</f>
        <v>No</v>
      </c>
      <c r="J1505" s="33">
        <f>_xlfn.XLOOKUP(A:A,'Medical Examination'!A:A,'Medical Examination'!G:G)</f>
        <v>0</v>
      </c>
      <c r="K1505" s="33" t="str">
        <f>_xlfn.XLOOKUP(A:A,'Medical Examination'!A:A,'Medical Examination'!H:H)</f>
        <v>No</v>
      </c>
      <c r="L1505" s="32" t="str">
        <f>_xlfn.XLOOKUP(A:A,'Medical Examination'!A:A,'Medical Examination'!I:I)</f>
        <v>Obesity</v>
      </c>
      <c r="M1505" s="31" t="str">
        <f>_xlfn.XLOOKUP(A:A,'Medical Examination'!A:A,'Medical Examination'!J:J)</f>
        <v>Diabetic</v>
      </c>
      <c r="N1505" s="34">
        <f>_xlfn.XLOOKUP(Healthcare!A:A,Table4_2[Customer ID],Table4_2[Date of Birth])</f>
        <v>29760</v>
      </c>
      <c r="O1505" s="35">
        <f>_xlfn.XLOOKUP(A:A,Table4_2[Customer ID],Table4_2[Charges])</f>
        <v>6875.96</v>
      </c>
      <c r="P1505" s="33" t="str">
        <f>_xlfn.XLOOKUP(A:A,Table4_2[Customer ID],Table4_2[Hospital tier])</f>
        <v>tier - 2</v>
      </c>
      <c r="Q1505" s="33" t="str">
        <f>_xlfn.XLOOKUP(A:A,'Hospital details'!A:A,'Hospital details'!F:F)</f>
        <v>tier - 2</v>
      </c>
      <c r="R1505" s="33" t="str">
        <f>_xlfn.XLOOKUP(Healthcare!A:A,'Hospital details'!A:A,'Hospital details'!G:G)</f>
        <v>R1011</v>
      </c>
      <c r="S1505" s="36">
        <f>_xlfn.XLOOKUP(A:A,'Hospital details'!A:A,'Hospital details'!H:H)</f>
        <v>41</v>
      </c>
      <c r="T1505" s="8"/>
    </row>
    <row r="1506" spans="1:20" ht="18" x14ac:dyDescent="0.35">
      <c r="A1506" s="37" t="s">
        <v>1510</v>
      </c>
      <c r="B1506" s="31" t="str" cm="1">
        <f t="array" ref="B1506">_xlfn.XLOOKUP(_xlfn.SINGLE(A:A),'Customer Name'!A:A,Table14_3[[#All],[Title]])</f>
        <v>Mr</v>
      </c>
      <c r="C1506" s="32" t="str" cm="1">
        <f t="array" ref="C1506">_xlfn.XLOOKUP(_xlfn.SINGLE(A:A),'Customer Name'!A:A,Table14_3[[#All],[First Name]])</f>
        <v>Tristan P</v>
      </c>
      <c r="D1506" s="32" t="str" cm="1">
        <f t="array" ref="D1506">_xlfn.XLOOKUP(_xlfn.SINGLE(A:A),'Customer Name'!A:A,Table14_3[[#All],[Last Name]])</f>
        <v>Holley</v>
      </c>
      <c r="E1506" s="32">
        <f>_xlfn.XLOOKUP(A:A,'Medical Examination'!A:A,'Medical Examination'!B:B)</f>
        <v>18.75</v>
      </c>
      <c r="F1506" s="32">
        <f>_xlfn.XLOOKUP(A:A,'Medical Examination'!A:A,'Medical Examination'!C:C)</f>
        <v>5.47</v>
      </c>
      <c r="G1506" s="33" t="str">
        <f>_xlfn.XLOOKUP(A:A,'Medical Examination'!A:A,'Medical Examination'!D:D)</f>
        <v>yes</v>
      </c>
      <c r="H1506" s="33" t="str">
        <f>_xlfn.XLOOKUP(A:A,'Medical Examination'!A:A,'Medical Examination'!E:E)</f>
        <v>No</v>
      </c>
      <c r="I1506" s="33" t="str">
        <f>_xlfn.XLOOKUP(A:A,'Medical Examination'!A:A,'Medical Examination'!F:F)</f>
        <v>Yes</v>
      </c>
      <c r="J1506" s="33">
        <f>_xlfn.XLOOKUP(A:A,'Medical Examination'!A:A,'Medical Examination'!G:G)</f>
        <v>1</v>
      </c>
      <c r="K1506" s="33" t="str">
        <f>_xlfn.XLOOKUP(A:A,'Medical Examination'!A:A,'Medical Examination'!H:H)</f>
        <v>No</v>
      </c>
      <c r="L1506" s="32" t="str">
        <f>_xlfn.XLOOKUP(A:A,'Medical Examination'!A:A,'Medical Examination'!I:I)</f>
        <v>Normal Weight</v>
      </c>
      <c r="M1506" s="31" t="str">
        <f>_xlfn.XLOOKUP(A:A,'Medical Examination'!A:A,'Medical Examination'!J:J)</f>
        <v>Normal</v>
      </c>
      <c r="N1506" s="34">
        <f>_xlfn.XLOOKUP(Healthcare!A:A,Table4_2[Customer ID],Table4_2[Date of Birth])</f>
        <v>25499</v>
      </c>
      <c r="O1506" s="35">
        <f>_xlfn.XLOOKUP(A:A,Table4_2[Customer ID],Table4_2[Charges])</f>
        <v>6868.39</v>
      </c>
      <c r="P1506" s="33" t="str">
        <f>_xlfn.XLOOKUP(A:A,Table4_2[Customer ID],Table4_2[Hospital tier])</f>
        <v>tier - 2</v>
      </c>
      <c r="Q1506" s="33" t="str">
        <f>_xlfn.XLOOKUP(A:A,'Hospital details'!A:A,'Hospital details'!F:F)</f>
        <v>tier - 2</v>
      </c>
      <c r="R1506" s="33" t="str">
        <f>_xlfn.XLOOKUP(Healthcare!A:A,'Hospital details'!A:A,'Hospital details'!G:G)</f>
        <v>R1013</v>
      </c>
      <c r="S1506" s="36">
        <f>_xlfn.XLOOKUP(A:A,'Hospital details'!A:A,'Hospital details'!H:H)</f>
        <v>53</v>
      </c>
      <c r="T1506" s="8"/>
    </row>
    <row r="1507" spans="1:20" ht="18" x14ac:dyDescent="0.35">
      <c r="A1507" s="37" t="s">
        <v>1511</v>
      </c>
      <c r="B1507" s="31" t="str" cm="1">
        <f t="array" ref="B1507">_xlfn.XLOOKUP(_xlfn.SINGLE(A:A),'Customer Name'!A:A,Table14_3[[#All],[Title]])</f>
        <v>Ms</v>
      </c>
      <c r="C1507" s="32" t="str" cm="1">
        <f t="array" ref="C1507">_xlfn.XLOOKUP(_xlfn.SINGLE(A:A),'Customer Name'!A:A,Table14_3[[#All],[First Name]])</f>
        <v>Traci A</v>
      </c>
      <c r="D1507" s="32" t="str" cm="1">
        <f t="array" ref="D1507">_xlfn.XLOOKUP(_xlfn.SINGLE(A:A),'Customer Name'!A:A,Table14_3[[#All],[Last Name]])</f>
        <v>Kemble</v>
      </c>
      <c r="E1507" s="32">
        <f>_xlfn.XLOOKUP(A:A,'Medical Examination'!A:A,'Medical Examination'!B:B)</f>
        <v>22.36</v>
      </c>
      <c r="F1507" s="32">
        <f>_xlfn.XLOOKUP(A:A,'Medical Examination'!A:A,'Medical Examination'!C:C)</f>
        <v>8.6</v>
      </c>
      <c r="G1507" s="33" t="str">
        <f>_xlfn.XLOOKUP(A:A,'Medical Examination'!A:A,'Medical Examination'!D:D)</f>
        <v>No</v>
      </c>
      <c r="H1507" s="33" t="str">
        <f>_xlfn.XLOOKUP(A:A,'Medical Examination'!A:A,'Medical Examination'!E:E)</f>
        <v>No</v>
      </c>
      <c r="I1507" s="33" t="str">
        <f>_xlfn.XLOOKUP(A:A,'Medical Examination'!A:A,'Medical Examination'!F:F)</f>
        <v>No</v>
      </c>
      <c r="J1507" s="33">
        <f>_xlfn.XLOOKUP(A:A,'Medical Examination'!A:A,'Medical Examination'!G:G)</f>
        <v>0</v>
      </c>
      <c r="K1507" s="33" t="str">
        <f>_xlfn.XLOOKUP(A:A,'Medical Examination'!A:A,'Medical Examination'!H:H)</f>
        <v>No</v>
      </c>
      <c r="L1507" s="32" t="str">
        <f>_xlfn.XLOOKUP(A:A,'Medical Examination'!A:A,'Medical Examination'!I:I)</f>
        <v>Normal Weight</v>
      </c>
      <c r="M1507" s="31" t="str">
        <f>_xlfn.XLOOKUP(A:A,'Medical Examination'!A:A,'Medical Examination'!J:J)</f>
        <v>Diabetic</v>
      </c>
      <c r="N1507" s="34">
        <f>_xlfn.XLOOKUP(Healthcare!A:A,Table4_2[Customer ID],Table4_2[Date of Birth])</f>
        <v>28707</v>
      </c>
      <c r="O1507" s="35">
        <f>_xlfn.XLOOKUP(A:A,Table4_2[Customer ID],Table4_2[Charges])</f>
        <v>6863.49</v>
      </c>
      <c r="P1507" s="33" t="str">
        <f>_xlfn.XLOOKUP(A:A,Table4_2[Customer ID],Table4_2[Hospital tier])</f>
        <v>tier - 2</v>
      </c>
      <c r="Q1507" s="33" t="str">
        <f>_xlfn.XLOOKUP(A:A,'Hospital details'!A:A,'Hospital details'!F:F)</f>
        <v>tier - 1</v>
      </c>
      <c r="R1507" s="33" t="str">
        <f>_xlfn.XLOOKUP(Healthcare!A:A,'Hospital details'!A:A,'Hospital details'!G:G)</f>
        <v>R1013</v>
      </c>
      <c r="S1507" s="36">
        <f>_xlfn.XLOOKUP(A:A,'Hospital details'!A:A,'Hospital details'!H:H)</f>
        <v>44</v>
      </c>
      <c r="T1507" s="8"/>
    </row>
    <row r="1508" spans="1:20" ht="18" x14ac:dyDescent="0.35">
      <c r="A1508" s="37" t="s">
        <v>1512</v>
      </c>
      <c r="B1508" s="31" t="str" cm="1">
        <f t="array" ref="B1508">_xlfn.XLOOKUP(_xlfn.SINGLE(A:A),'Customer Name'!A:A,Table14_3[[#All],[Title]])</f>
        <v>Mr</v>
      </c>
      <c r="C1508" s="32" t="str" cm="1">
        <f t="array" ref="C1508">_xlfn.XLOOKUP(_xlfn.SINGLE(A:A),'Customer Name'!A:A,Table14_3[[#All],[First Name]])</f>
        <v>Justin P</v>
      </c>
      <c r="D1508" s="32" t="str" cm="1">
        <f t="array" ref="D1508">_xlfn.XLOOKUP(_xlfn.SINGLE(A:A),'Customer Name'!A:A,Table14_3[[#All],[Last Name]])</f>
        <v>Bentley</v>
      </c>
      <c r="E1508" s="32">
        <f>_xlfn.XLOOKUP(A:A,'Medical Examination'!A:A,'Medical Examination'!B:B)</f>
        <v>23.94</v>
      </c>
      <c r="F1508" s="32">
        <f>_xlfn.XLOOKUP(A:A,'Medical Examination'!A:A,'Medical Examination'!C:C)</f>
        <v>10.74</v>
      </c>
      <c r="G1508" s="33" t="str">
        <f>_xlfn.XLOOKUP(A:A,'Medical Examination'!A:A,'Medical Examination'!D:D)</f>
        <v>yes</v>
      </c>
      <c r="H1508" s="33" t="str">
        <f>_xlfn.XLOOKUP(A:A,'Medical Examination'!A:A,'Medical Examination'!E:E)</f>
        <v>No</v>
      </c>
      <c r="I1508" s="33" t="str">
        <f>_xlfn.XLOOKUP(A:A,'Medical Examination'!A:A,'Medical Examination'!F:F)</f>
        <v>No</v>
      </c>
      <c r="J1508" s="33">
        <f>_xlfn.XLOOKUP(A:A,'Medical Examination'!A:A,'Medical Examination'!G:G)</f>
        <v>0</v>
      </c>
      <c r="K1508" s="33" t="str">
        <f>_xlfn.XLOOKUP(A:A,'Medical Examination'!A:A,'Medical Examination'!H:H)</f>
        <v>No</v>
      </c>
      <c r="L1508" s="32" t="str">
        <f>_xlfn.XLOOKUP(A:A,'Medical Examination'!A:A,'Medical Examination'!I:I)</f>
        <v>Normal Weight</v>
      </c>
      <c r="M1508" s="31" t="str">
        <f>_xlfn.XLOOKUP(A:A,'Medical Examination'!A:A,'Medical Examination'!J:J)</f>
        <v>Diabetic</v>
      </c>
      <c r="N1508" s="34">
        <f>_xlfn.XLOOKUP(Healthcare!A:A,Table4_2[Customer ID],Table4_2[Date of Birth])</f>
        <v>29756</v>
      </c>
      <c r="O1508" s="35">
        <f>_xlfn.XLOOKUP(A:A,Table4_2[Customer ID],Table4_2[Charges])</f>
        <v>6858.48</v>
      </c>
      <c r="P1508" s="33" t="str">
        <f>_xlfn.XLOOKUP(A:A,Table4_2[Customer ID],Table4_2[Hospital tier])</f>
        <v>tier - 2</v>
      </c>
      <c r="Q1508" s="33" t="str">
        <f>_xlfn.XLOOKUP(A:A,'Hospital details'!A:A,'Hospital details'!F:F)</f>
        <v>tier - 2</v>
      </c>
      <c r="R1508" s="33" t="str">
        <f>_xlfn.XLOOKUP(Healthcare!A:A,'Hospital details'!A:A,'Hospital details'!G:G)</f>
        <v>R1019</v>
      </c>
      <c r="S1508" s="36">
        <f>_xlfn.XLOOKUP(A:A,'Hospital details'!A:A,'Hospital details'!H:H)</f>
        <v>41</v>
      </c>
      <c r="T1508" s="8"/>
    </row>
    <row r="1509" spans="1:20" ht="18" x14ac:dyDescent="0.35">
      <c r="A1509" s="37" t="s">
        <v>1513</v>
      </c>
      <c r="B1509" s="31" t="str" cm="1">
        <f t="array" ref="B1509">_xlfn.XLOOKUP(_xlfn.SINGLE(A:A),'Customer Name'!A:A,Table14_3[[#All],[Title]])</f>
        <v>Mr</v>
      </c>
      <c r="C1509" s="32" t="str" cm="1">
        <f t="array" ref="C1509">_xlfn.XLOOKUP(_xlfn.SINGLE(A:A),'Customer Name'!A:A,Table14_3[[#All],[First Name]])</f>
        <v>Logan M</v>
      </c>
      <c r="D1509" s="32" t="str" cm="1">
        <f t="array" ref="D1509">_xlfn.XLOOKUP(_xlfn.SINGLE(A:A),'Customer Name'!A:A,Table14_3[[#All],[Last Name]])</f>
        <v>Jones</v>
      </c>
      <c r="E1509" s="32">
        <f>_xlfn.XLOOKUP(A:A,'Medical Examination'!A:A,'Medical Examination'!B:B)</f>
        <v>30.1</v>
      </c>
      <c r="F1509" s="32">
        <f>_xlfn.XLOOKUP(A:A,'Medical Examination'!A:A,'Medical Examination'!C:C)</f>
        <v>4.3899999999999997</v>
      </c>
      <c r="G1509" s="33" t="str">
        <f>_xlfn.XLOOKUP(A:A,'Medical Examination'!A:A,'Medical Examination'!D:D)</f>
        <v>No</v>
      </c>
      <c r="H1509" s="33" t="str">
        <f>_xlfn.XLOOKUP(A:A,'Medical Examination'!A:A,'Medical Examination'!E:E)</f>
        <v>No</v>
      </c>
      <c r="I1509" s="33" t="str">
        <f>_xlfn.XLOOKUP(A:A,'Medical Examination'!A:A,'Medical Examination'!F:F)</f>
        <v>Yes</v>
      </c>
      <c r="J1509" s="33">
        <f>_xlfn.XLOOKUP(A:A,'Medical Examination'!A:A,'Medical Examination'!G:G)</f>
        <v>1</v>
      </c>
      <c r="K1509" s="33" t="str">
        <f>_xlfn.XLOOKUP(A:A,'Medical Examination'!A:A,'Medical Examination'!H:H)</f>
        <v>No</v>
      </c>
      <c r="L1509" s="32" t="str">
        <f>_xlfn.XLOOKUP(A:A,'Medical Examination'!A:A,'Medical Examination'!I:I)</f>
        <v>Obesity</v>
      </c>
      <c r="M1509" s="31" t="str">
        <f>_xlfn.XLOOKUP(A:A,'Medical Examination'!A:A,'Medical Examination'!J:J)</f>
        <v>Normal</v>
      </c>
      <c r="N1509" s="34">
        <f>_xlfn.XLOOKUP(Healthcare!A:A,Table4_2[Customer ID],Table4_2[Date of Birth])</f>
        <v>29163</v>
      </c>
      <c r="O1509" s="35">
        <f>_xlfn.XLOOKUP(A:A,Table4_2[Customer ID],Table4_2[Charges])</f>
        <v>6849.03</v>
      </c>
      <c r="P1509" s="33" t="str">
        <f>_xlfn.XLOOKUP(A:A,Table4_2[Customer ID],Table4_2[Hospital tier])</f>
        <v>tier - 2</v>
      </c>
      <c r="Q1509" s="33" t="str">
        <f>_xlfn.XLOOKUP(A:A,'Hospital details'!A:A,'Hospital details'!F:F)</f>
        <v>tier - 2</v>
      </c>
      <c r="R1509" s="33" t="str">
        <f>_xlfn.XLOOKUP(Healthcare!A:A,'Hospital details'!A:A,'Hospital details'!G:G)</f>
        <v>R1011</v>
      </c>
      <c r="S1509" s="36">
        <f>_xlfn.XLOOKUP(A:A,'Hospital details'!A:A,'Hospital details'!H:H)</f>
        <v>43</v>
      </c>
      <c r="T1509" s="8"/>
    </row>
    <row r="1510" spans="1:20" ht="18" x14ac:dyDescent="0.35">
      <c r="A1510" s="37" t="s">
        <v>1514</v>
      </c>
      <c r="B1510" s="31" t="str" cm="1">
        <f t="array" ref="B1510">_xlfn.XLOOKUP(_xlfn.SINGLE(A:A),'Customer Name'!A:A,Table14_3[[#All],[Title]])</f>
        <v>Ms</v>
      </c>
      <c r="C1510" s="32" t="str" cm="1">
        <f t="array" ref="C1510">_xlfn.XLOOKUP(_xlfn.SINGLE(A:A),'Customer Name'!A:A,Table14_3[[#All],[First Name]])</f>
        <v>Sebastien</v>
      </c>
      <c r="D1510" s="32" t="str" cm="1">
        <f t="array" ref="D1510">_xlfn.XLOOKUP(_xlfn.SINGLE(A:A),'Customer Name'!A:A,Table14_3[[#All],[Last Name]])</f>
        <v>Tremblay</v>
      </c>
      <c r="E1510" s="32">
        <f>_xlfn.XLOOKUP(A:A,'Medical Examination'!A:A,'Medical Examination'!B:B)</f>
        <v>21.93</v>
      </c>
      <c r="F1510" s="32">
        <f>_xlfn.XLOOKUP(A:A,'Medical Examination'!A:A,'Medical Examination'!C:C)</f>
        <v>6.3</v>
      </c>
      <c r="G1510" s="33" t="str">
        <f>_xlfn.XLOOKUP(A:A,'Medical Examination'!A:A,'Medical Examination'!D:D)</f>
        <v>No</v>
      </c>
      <c r="H1510" s="33" t="str">
        <f>_xlfn.XLOOKUP(A:A,'Medical Examination'!A:A,'Medical Examination'!E:E)</f>
        <v>No</v>
      </c>
      <c r="I1510" s="33" t="str">
        <f>_xlfn.XLOOKUP(A:A,'Medical Examination'!A:A,'Medical Examination'!F:F)</f>
        <v>No</v>
      </c>
      <c r="J1510" s="33">
        <f>_xlfn.XLOOKUP(A:A,'Medical Examination'!A:A,'Medical Examination'!G:G)</f>
        <v>0</v>
      </c>
      <c r="K1510" s="33" t="str">
        <f>_xlfn.XLOOKUP(A:A,'Medical Examination'!A:A,'Medical Examination'!H:H)</f>
        <v>No</v>
      </c>
      <c r="L1510" s="32" t="str">
        <f>_xlfn.XLOOKUP(A:A,'Medical Examination'!A:A,'Medical Examination'!I:I)</f>
        <v>Normal Weight</v>
      </c>
      <c r="M1510" s="31" t="str">
        <f>_xlfn.XLOOKUP(A:A,'Medical Examination'!A:A,'Medical Examination'!J:J)</f>
        <v>Prediabetic</v>
      </c>
      <c r="N1510" s="34">
        <f>_xlfn.XLOOKUP(Healthcare!A:A,Table4_2[Customer ID],Table4_2[Date of Birth])</f>
        <v>28291</v>
      </c>
      <c r="O1510" s="35">
        <f>_xlfn.XLOOKUP(A:A,Table4_2[Customer ID],Table4_2[Charges])</f>
        <v>6843.17</v>
      </c>
      <c r="P1510" s="33" t="str">
        <f>_xlfn.XLOOKUP(A:A,Table4_2[Customer ID],Table4_2[Hospital tier])</f>
        <v>tier - 2</v>
      </c>
      <c r="Q1510" s="33" t="str">
        <f>_xlfn.XLOOKUP(A:A,'Hospital details'!A:A,'Hospital details'!F:F)</f>
        <v>tier - 1</v>
      </c>
      <c r="R1510" s="33" t="str">
        <f>_xlfn.XLOOKUP(Healthcare!A:A,'Hospital details'!A:A,'Hospital details'!G:G)</f>
        <v>R1013</v>
      </c>
      <c r="S1510" s="36">
        <f>_xlfn.XLOOKUP(A:A,'Hospital details'!A:A,'Hospital details'!H:H)</f>
        <v>45</v>
      </c>
      <c r="T1510" s="8"/>
    </row>
    <row r="1511" spans="1:20" ht="18" x14ac:dyDescent="0.35">
      <c r="A1511" s="37" t="s">
        <v>1515</v>
      </c>
      <c r="B1511" s="31" t="str" cm="1">
        <f t="array" ref="B1511">_xlfn.XLOOKUP(_xlfn.SINGLE(A:A),'Customer Name'!A:A,Table14_3[[#All],[Title]])</f>
        <v>Ms</v>
      </c>
      <c r="C1511" s="32" t="str" cm="1">
        <f t="array" ref="C1511">_xlfn.XLOOKUP(_xlfn.SINGLE(A:A),'Customer Name'!A:A,Table14_3[[#All],[First Name]])</f>
        <v>Tiffany A</v>
      </c>
      <c r="D1511" s="32" t="str" cm="1">
        <f t="array" ref="D1511">_xlfn.XLOOKUP(_xlfn.SINGLE(A:A),'Customer Name'!A:A,Table14_3[[#All],[Last Name]])</f>
        <v>Bellucci</v>
      </c>
      <c r="E1511" s="32">
        <f>_xlfn.XLOOKUP(A:A,'Medical Examination'!A:A,'Medical Examination'!B:B)</f>
        <v>39.75</v>
      </c>
      <c r="F1511" s="32">
        <f>_xlfn.XLOOKUP(A:A,'Medical Examination'!A:A,'Medical Examination'!C:C)</f>
        <v>5.41</v>
      </c>
      <c r="G1511" s="33" t="str">
        <f>_xlfn.XLOOKUP(A:A,'Medical Examination'!A:A,'Medical Examination'!D:D)</f>
        <v>No</v>
      </c>
      <c r="H1511" s="33" t="str">
        <f>_xlfn.XLOOKUP(A:A,'Medical Examination'!A:A,'Medical Examination'!E:E)</f>
        <v>yes</v>
      </c>
      <c r="I1511" s="33" t="str">
        <f>_xlfn.XLOOKUP(A:A,'Medical Examination'!A:A,'Medical Examination'!F:F)</f>
        <v>No</v>
      </c>
      <c r="J1511" s="33">
        <f>_xlfn.XLOOKUP(A:A,'Medical Examination'!A:A,'Medical Examination'!G:G)</f>
        <v>1</v>
      </c>
      <c r="K1511" s="33" t="str">
        <f>_xlfn.XLOOKUP(A:A,'Medical Examination'!A:A,'Medical Examination'!H:H)</f>
        <v>No</v>
      </c>
      <c r="L1511" s="32" t="str">
        <f>_xlfn.XLOOKUP(A:A,'Medical Examination'!A:A,'Medical Examination'!I:I)</f>
        <v>Obesity</v>
      </c>
      <c r="M1511" s="31" t="str">
        <f>_xlfn.XLOOKUP(A:A,'Medical Examination'!A:A,'Medical Examination'!J:J)</f>
        <v>Normal</v>
      </c>
      <c r="N1511" s="34">
        <f>_xlfn.XLOOKUP(Healthcare!A:A,Table4_2[Customer ID],Table4_2[Date of Birth])</f>
        <v>36860</v>
      </c>
      <c r="O1511" s="35">
        <f>_xlfn.XLOOKUP(A:A,Table4_2[Customer ID],Table4_2[Charges])</f>
        <v>6842.28</v>
      </c>
      <c r="P1511" s="33" t="str">
        <f>_xlfn.XLOOKUP(A:A,Table4_2[Customer ID],Table4_2[Hospital tier])</f>
        <v>tier - 2</v>
      </c>
      <c r="Q1511" s="33" t="str">
        <f>_xlfn.XLOOKUP(A:A,'Hospital details'!A:A,'Hospital details'!F:F)</f>
        <v>tier - 1</v>
      </c>
      <c r="R1511" s="33" t="str">
        <f>_xlfn.XLOOKUP(Healthcare!A:A,'Hospital details'!A:A,'Hospital details'!G:G)</f>
        <v>R1012</v>
      </c>
      <c r="S1511" s="36">
        <f>_xlfn.XLOOKUP(A:A,'Hospital details'!A:A,'Hospital details'!H:H)</f>
        <v>22</v>
      </c>
      <c r="T1511" s="8"/>
    </row>
    <row r="1512" spans="1:20" ht="18" x14ac:dyDescent="0.35">
      <c r="A1512" s="37" t="s">
        <v>1516</v>
      </c>
      <c r="B1512" s="31" t="str" cm="1">
        <f t="array" ref="B1512">_xlfn.XLOOKUP(_xlfn.SINGLE(A:A),'Customer Name'!A:A,Table14_3[[#All],[Title]])</f>
        <v>Mr</v>
      </c>
      <c r="C1512" s="32" t="str" cm="1">
        <f t="array" ref="C1512">_xlfn.XLOOKUP(_xlfn.SINGLE(A:A),'Customer Name'!A:A,Table14_3[[#All],[First Name]])</f>
        <v>Matthew</v>
      </c>
      <c r="D1512" s="32" t="str" cm="1">
        <f t="array" ref="D1512">_xlfn.XLOOKUP(_xlfn.SINGLE(A:A),'Customer Name'!A:A,Table14_3[[#All],[Last Name]])</f>
        <v>Collins</v>
      </c>
      <c r="E1512" s="32">
        <f>_xlfn.XLOOKUP(A:A,'Medical Examination'!A:A,'Medical Examination'!B:B)</f>
        <v>26.03</v>
      </c>
      <c r="F1512" s="32">
        <f>_xlfn.XLOOKUP(A:A,'Medical Examination'!A:A,'Medical Examination'!C:C)</f>
        <v>4.47</v>
      </c>
      <c r="G1512" s="33" t="str">
        <f>_xlfn.XLOOKUP(A:A,'Medical Examination'!A:A,'Medical Examination'!D:D)</f>
        <v>No</v>
      </c>
      <c r="H1512" s="33" t="str">
        <f>_xlfn.XLOOKUP(A:A,'Medical Examination'!A:A,'Medical Examination'!E:E)</f>
        <v>No</v>
      </c>
      <c r="I1512" s="33" t="str">
        <f>_xlfn.XLOOKUP(A:A,'Medical Examination'!A:A,'Medical Examination'!F:F)</f>
        <v>Yes</v>
      </c>
      <c r="J1512" s="33">
        <f>_xlfn.XLOOKUP(A:A,'Medical Examination'!A:A,'Medical Examination'!G:G)</f>
        <v>1</v>
      </c>
      <c r="K1512" s="33" t="str">
        <f>_xlfn.XLOOKUP(A:A,'Medical Examination'!A:A,'Medical Examination'!H:H)</f>
        <v>No</v>
      </c>
      <c r="L1512" s="32" t="str">
        <f>_xlfn.XLOOKUP(A:A,'Medical Examination'!A:A,'Medical Examination'!I:I)</f>
        <v>Overweight</v>
      </c>
      <c r="M1512" s="31" t="str">
        <f>_xlfn.XLOOKUP(A:A,'Medical Examination'!A:A,'Medical Examination'!J:J)</f>
        <v>Normal</v>
      </c>
      <c r="N1512" s="34">
        <f>_xlfn.XLOOKUP(Healthcare!A:A,Table4_2[Customer ID],Table4_2[Date of Birth])</f>
        <v>29051</v>
      </c>
      <c r="O1512" s="35">
        <f>_xlfn.XLOOKUP(A:A,Table4_2[Customer ID],Table4_2[Charges])</f>
        <v>6837.37</v>
      </c>
      <c r="P1512" s="33" t="str">
        <f>_xlfn.XLOOKUP(A:A,Table4_2[Customer ID],Table4_2[Hospital tier])</f>
        <v>tier - 3</v>
      </c>
      <c r="Q1512" s="33" t="str">
        <f>_xlfn.XLOOKUP(A:A,'Hospital details'!A:A,'Hospital details'!F:F)</f>
        <v>tier - 1</v>
      </c>
      <c r="R1512" s="33" t="str">
        <f>_xlfn.XLOOKUP(Healthcare!A:A,'Hospital details'!A:A,'Hospital details'!G:G)</f>
        <v>R1016</v>
      </c>
      <c r="S1512" s="36">
        <f>_xlfn.XLOOKUP(A:A,'Hospital details'!A:A,'Hospital details'!H:H)</f>
        <v>43</v>
      </c>
      <c r="T1512" s="8"/>
    </row>
    <row r="1513" spans="1:20" ht="18" x14ac:dyDescent="0.35">
      <c r="A1513" s="37" t="s">
        <v>1517</v>
      </c>
      <c r="B1513" s="31" t="str" cm="1">
        <f t="array" ref="B1513">_xlfn.XLOOKUP(_xlfn.SINGLE(A:A),'Customer Name'!A:A,Table14_3[[#All],[Title]])</f>
        <v>Mr</v>
      </c>
      <c r="C1513" s="32" t="str" cm="1">
        <f t="array" ref="C1513">_xlfn.XLOOKUP(_xlfn.SINGLE(A:A),'Customer Name'!A:A,Table14_3[[#All],[First Name]])</f>
        <v>Luke</v>
      </c>
      <c r="D1513" s="32" t="str" cm="1">
        <f t="array" ref="D1513">_xlfn.XLOOKUP(_xlfn.SINGLE(A:A),'Customer Name'!A:A,Table14_3[[#All],[Last Name]])</f>
        <v>Gillman</v>
      </c>
      <c r="E1513" s="32">
        <f>_xlfn.XLOOKUP(A:A,'Medical Examination'!A:A,'Medical Examination'!B:B)</f>
        <v>34.51</v>
      </c>
      <c r="F1513" s="32">
        <f>_xlfn.XLOOKUP(A:A,'Medical Examination'!A:A,'Medical Examination'!C:C)</f>
        <v>6.26</v>
      </c>
      <c r="G1513" s="33" t="str">
        <f>_xlfn.XLOOKUP(A:A,'Medical Examination'!A:A,'Medical Examination'!D:D)</f>
        <v>No</v>
      </c>
      <c r="H1513" s="33" t="str">
        <f>_xlfn.XLOOKUP(A:A,'Medical Examination'!A:A,'Medical Examination'!E:E)</f>
        <v>No</v>
      </c>
      <c r="I1513" s="33" t="str">
        <f>_xlfn.XLOOKUP(A:A,'Medical Examination'!A:A,'Medical Examination'!F:F)</f>
        <v>No</v>
      </c>
      <c r="J1513" s="33">
        <f>_xlfn.XLOOKUP(A:A,'Medical Examination'!A:A,'Medical Examination'!G:G)</f>
        <v>0</v>
      </c>
      <c r="K1513" s="33" t="str">
        <f>_xlfn.XLOOKUP(A:A,'Medical Examination'!A:A,'Medical Examination'!H:H)</f>
        <v>No</v>
      </c>
      <c r="L1513" s="32" t="str">
        <f>_xlfn.XLOOKUP(A:A,'Medical Examination'!A:A,'Medical Examination'!I:I)</f>
        <v>Obesity</v>
      </c>
      <c r="M1513" s="31" t="str">
        <f>_xlfn.XLOOKUP(A:A,'Medical Examination'!A:A,'Medical Examination'!J:J)</f>
        <v>Prediabetic</v>
      </c>
      <c r="N1513" s="34">
        <f>_xlfn.XLOOKUP(Healthcare!A:A,Table4_2[Customer ID],Table4_2[Date of Birth])</f>
        <v>34523</v>
      </c>
      <c r="O1513" s="35">
        <f>_xlfn.XLOOKUP(A:A,Table4_2[Customer ID],Table4_2[Charges])</f>
        <v>6827.69</v>
      </c>
      <c r="P1513" s="33" t="str">
        <f>_xlfn.XLOOKUP(A:A,Table4_2[Customer ID],Table4_2[Hospital tier])</f>
        <v>tier - 2</v>
      </c>
      <c r="Q1513" s="33" t="str">
        <f>_xlfn.XLOOKUP(A:A,'Hospital details'!A:A,'Hospital details'!F:F)</f>
        <v>tier - 2</v>
      </c>
      <c r="R1513" s="33" t="str">
        <f>_xlfn.XLOOKUP(Healthcare!A:A,'Hospital details'!A:A,'Hospital details'!G:G)</f>
        <v>R1021</v>
      </c>
      <c r="S1513" s="36">
        <f>_xlfn.XLOOKUP(A:A,'Hospital details'!A:A,'Hospital details'!H:H)</f>
        <v>28</v>
      </c>
      <c r="T1513" s="8"/>
    </row>
    <row r="1514" spans="1:20" ht="18" x14ac:dyDescent="0.35">
      <c r="A1514" s="37" t="s">
        <v>1518</v>
      </c>
      <c r="B1514" s="31" t="str" cm="1">
        <f t="array" ref="B1514">_xlfn.XLOOKUP(_xlfn.SINGLE(A:A),'Customer Name'!A:A,Table14_3[[#All],[Title]])</f>
        <v>Ms</v>
      </c>
      <c r="C1514" s="32" t="str" cm="1">
        <f t="array" ref="C1514">_xlfn.XLOOKUP(_xlfn.SINGLE(A:A),'Customer Name'!A:A,Table14_3[[#All],[First Name]])</f>
        <v>Leigh</v>
      </c>
      <c r="D1514" s="32" t="str" cm="1">
        <f t="array" ref="D1514">_xlfn.XLOOKUP(_xlfn.SINGLE(A:A),'Customer Name'!A:A,Table14_3[[#All],[Last Name]])</f>
        <v>West</v>
      </c>
      <c r="E1514" s="32">
        <f>_xlfn.XLOOKUP(A:A,'Medical Examination'!A:A,'Medical Examination'!B:B)</f>
        <v>19.32</v>
      </c>
      <c r="F1514" s="32">
        <f>_xlfn.XLOOKUP(A:A,'Medical Examination'!A:A,'Medical Examination'!C:C)</f>
        <v>11.58</v>
      </c>
      <c r="G1514" s="33" t="str">
        <f>_xlfn.XLOOKUP(A:A,'Medical Examination'!A:A,'Medical Examination'!D:D)</f>
        <v>yes</v>
      </c>
      <c r="H1514" s="33" t="str">
        <f>_xlfn.XLOOKUP(A:A,'Medical Examination'!A:A,'Medical Examination'!E:E)</f>
        <v>No</v>
      </c>
      <c r="I1514" s="33" t="str">
        <f>_xlfn.XLOOKUP(A:A,'Medical Examination'!A:A,'Medical Examination'!F:F)</f>
        <v>No</v>
      </c>
      <c r="J1514" s="33">
        <f>_xlfn.XLOOKUP(A:A,'Medical Examination'!A:A,'Medical Examination'!G:G)</f>
        <v>1</v>
      </c>
      <c r="K1514" s="33" t="str">
        <f>_xlfn.XLOOKUP(A:A,'Medical Examination'!A:A,'Medical Examination'!H:H)</f>
        <v>No</v>
      </c>
      <c r="L1514" s="32" t="str">
        <f>_xlfn.XLOOKUP(A:A,'Medical Examination'!A:A,'Medical Examination'!I:I)</f>
        <v>Normal Weight</v>
      </c>
      <c r="M1514" s="31" t="str">
        <f>_xlfn.XLOOKUP(A:A,'Medical Examination'!A:A,'Medical Examination'!J:J)</f>
        <v>Diabetic</v>
      </c>
      <c r="N1514" s="34">
        <f>_xlfn.XLOOKUP(Healthcare!A:A,Table4_2[Customer ID],Table4_2[Date of Birth])</f>
        <v>27623</v>
      </c>
      <c r="O1514" s="35">
        <f>_xlfn.XLOOKUP(A:A,Table4_2[Customer ID],Table4_2[Charges])</f>
        <v>6809.46</v>
      </c>
      <c r="P1514" s="33" t="str">
        <f>_xlfn.XLOOKUP(A:A,Table4_2[Customer ID],Table4_2[Hospital tier])</f>
        <v>tier - 2</v>
      </c>
      <c r="Q1514" s="33" t="str">
        <f>_xlfn.XLOOKUP(A:A,'Hospital details'!A:A,'Hospital details'!F:F)</f>
        <v>tier - 1</v>
      </c>
      <c r="R1514" s="33" t="str">
        <f>_xlfn.XLOOKUP(Healthcare!A:A,'Hospital details'!A:A,'Hospital details'!G:G)</f>
        <v>R1012</v>
      </c>
      <c r="S1514" s="36">
        <f>_xlfn.XLOOKUP(A:A,'Hospital details'!A:A,'Hospital details'!H:H)</f>
        <v>47</v>
      </c>
      <c r="T1514" s="8"/>
    </row>
    <row r="1515" spans="1:20" ht="18" x14ac:dyDescent="0.35">
      <c r="A1515" s="37" t="s">
        <v>1519</v>
      </c>
      <c r="B1515" s="31" t="str" cm="1">
        <f t="array" ref="B1515">_xlfn.XLOOKUP(_xlfn.SINGLE(A:A),'Customer Name'!A:A,Table14_3[[#All],[Title]])</f>
        <v>Mr</v>
      </c>
      <c r="C1515" s="32" t="str" cm="1">
        <f t="array" ref="C1515">_xlfn.XLOOKUP(_xlfn.SINGLE(A:A),'Customer Name'!A:A,Table14_3[[#All],[First Name]])</f>
        <v>Yosuke</v>
      </c>
      <c r="D1515" s="32" t="str" cm="1">
        <f t="array" ref="D1515">_xlfn.XLOOKUP(_xlfn.SINGLE(A:A),'Customer Name'!A:A,Table14_3[[#All],[Last Name]])</f>
        <v>Chida</v>
      </c>
      <c r="E1515" s="32">
        <f>_xlfn.XLOOKUP(A:A,'Medical Examination'!A:A,'Medical Examination'!B:B)</f>
        <v>28.5</v>
      </c>
      <c r="F1515" s="32">
        <f>_xlfn.XLOOKUP(A:A,'Medical Examination'!A:A,'Medical Examination'!C:C)</f>
        <v>4.3600000000000003</v>
      </c>
      <c r="G1515" s="33" t="str">
        <f>_xlfn.XLOOKUP(A:A,'Medical Examination'!A:A,'Medical Examination'!D:D)</f>
        <v>No</v>
      </c>
      <c r="H1515" s="33" t="str">
        <f>_xlfn.XLOOKUP(A:A,'Medical Examination'!A:A,'Medical Examination'!E:E)</f>
        <v>No</v>
      </c>
      <c r="I1515" s="33" t="str">
        <f>_xlfn.XLOOKUP(A:A,'Medical Examination'!A:A,'Medical Examination'!F:F)</f>
        <v>No</v>
      </c>
      <c r="J1515" s="33">
        <f>_xlfn.XLOOKUP(A:A,'Medical Examination'!A:A,'Medical Examination'!G:G)</f>
        <v>0</v>
      </c>
      <c r="K1515" s="33" t="str">
        <f>_xlfn.XLOOKUP(A:A,'Medical Examination'!A:A,'Medical Examination'!H:H)</f>
        <v>No</v>
      </c>
      <c r="L1515" s="32" t="str">
        <f>_xlfn.XLOOKUP(A:A,'Medical Examination'!A:A,'Medical Examination'!I:I)</f>
        <v>Overweight</v>
      </c>
      <c r="M1515" s="31" t="str">
        <f>_xlfn.XLOOKUP(A:A,'Medical Examination'!A:A,'Medical Examination'!J:J)</f>
        <v>Normal</v>
      </c>
      <c r="N1515" s="34">
        <f>_xlfn.XLOOKUP(Healthcare!A:A,Table4_2[Customer ID],Table4_2[Date of Birth])</f>
        <v>33418</v>
      </c>
      <c r="O1515" s="35">
        <f>_xlfn.XLOOKUP(A:A,Table4_2[Customer ID],Table4_2[Charges])</f>
        <v>6799.46</v>
      </c>
      <c r="P1515" s="33" t="str">
        <f>_xlfn.XLOOKUP(A:A,Table4_2[Customer ID],Table4_2[Hospital tier])</f>
        <v>tier - 1</v>
      </c>
      <c r="Q1515" s="33" t="str">
        <f>_xlfn.XLOOKUP(A:A,'Hospital details'!A:A,'Hospital details'!F:F)</f>
        <v>tier - 2</v>
      </c>
      <c r="R1515" s="33" t="str">
        <f>_xlfn.XLOOKUP(Healthcare!A:A,'Hospital details'!A:A,'Hospital details'!G:G)</f>
        <v>R1014</v>
      </c>
      <c r="S1515" s="36">
        <f>_xlfn.XLOOKUP(A:A,'Hospital details'!A:A,'Hospital details'!H:H)</f>
        <v>31</v>
      </c>
      <c r="T1515" s="8"/>
    </row>
    <row r="1516" spans="1:20" ht="18" x14ac:dyDescent="0.35">
      <c r="A1516" s="37" t="s">
        <v>1520</v>
      </c>
      <c r="B1516" s="31" t="str" cm="1">
        <f t="array" ref="B1516">_xlfn.XLOOKUP(_xlfn.SINGLE(A:A),'Customer Name'!A:A,Table14_3[[#All],[Title]])</f>
        <v>Mr</v>
      </c>
      <c r="C1516" s="32" t="str" cm="1">
        <f t="array" ref="C1516">_xlfn.XLOOKUP(_xlfn.SINGLE(A:A),'Customer Name'!A:A,Table14_3[[#All],[First Name]])</f>
        <v>Matthew</v>
      </c>
      <c r="D1516" s="32" t="str" cm="1">
        <f t="array" ref="D1516">_xlfn.XLOOKUP(_xlfn.SINGLE(A:A),'Customer Name'!A:A,Table14_3[[#All],[Last Name]])</f>
        <v>Reisenauer</v>
      </c>
      <c r="E1516" s="32">
        <f>_xlfn.XLOOKUP(A:A,'Medical Examination'!A:A,'Medical Examination'!B:B)</f>
        <v>30.875</v>
      </c>
      <c r="F1516" s="32">
        <f>_xlfn.XLOOKUP(A:A,'Medical Examination'!A:A,'Medical Examination'!C:C)</f>
        <v>4.1399999999999997</v>
      </c>
      <c r="G1516" s="33" t="str">
        <f>_xlfn.XLOOKUP(A:A,'Medical Examination'!A:A,'Medical Examination'!D:D)</f>
        <v>yes</v>
      </c>
      <c r="H1516" s="33" t="str">
        <f>_xlfn.XLOOKUP(A:A,'Medical Examination'!A:A,'Medical Examination'!E:E)</f>
        <v>No</v>
      </c>
      <c r="I1516" s="33" t="str">
        <f>_xlfn.XLOOKUP(A:A,'Medical Examination'!A:A,'Medical Examination'!F:F)</f>
        <v>No</v>
      </c>
      <c r="J1516" s="33">
        <f>_xlfn.XLOOKUP(A:A,'Medical Examination'!A:A,'Medical Examination'!G:G)</f>
        <v>0</v>
      </c>
      <c r="K1516" s="33" t="str">
        <f>_xlfn.XLOOKUP(A:A,'Medical Examination'!A:A,'Medical Examination'!H:H)</f>
        <v>No</v>
      </c>
      <c r="L1516" s="32" t="str">
        <f>_xlfn.XLOOKUP(A:A,'Medical Examination'!A:A,'Medical Examination'!I:I)</f>
        <v>Obesity</v>
      </c>
      <c r="M1516" s="31" t="str">
        <f>_xlfn.XLOOKUP(A:A,'Medical Examination'!A:A,'Medical Examination'!J:J)</f>
        <v>Normal</v>
      </c>
      <c r="N1516" s="34">
        <f>_xlfn.XLOOKUP(Healthcare!A:A,Table4_2[Customer ID],Table4_2[Date of Birth])</f>
        <v>31405</v>
      </c>
      <c r="O1516" s="35">
        <f>_xlfn.XLOOKUP(A:A,Table4_2[Customer ID],Table4_2[Charges])</f>
        <v>6796.86</v>
      </c>
      <c r="P1516" s="33" t="str">
        <f>_xlfn.XLOOKUP(A:A,Table4_2[Customer ID],Table4_2[Hospital tier])</f>
        <v>tier - 3</v>
      </c>
      <c r="Q1516" s="33" t="str">
        <f>_xlfn.XLOOKUP(A:A,'Hospital details'!A:A,'Hospital details'!F:F)</f>
        <v>tier - 3</v>
      </c>
      <c r="R1516" s="33" t="str">
        <f>_xlfn.XLOOKUP(Healthcare!A:A,'Hospital details'!A:A,'Hospital details'!G:G)</f>
        <v>R1012</v>
      </c>
      <c r="S1516" s="36">
        <f>_xlfn.XLOOKUP(A:A,'Hospital details'!A:A,'Hospital details'!H:H)</f>
        <v>37</v>
      </c>
      <c r="T1516" s="8"/>
    </row>
    <row r="1517" spans="1:20" ht="18" x14ac:dyDescent="0.35">
      <c r="A1517" s="37" t="s">
        <v>1521</v>
      </c>
      <c r="B1517" s="31" t="str" cm="1">
        <f t="array" ref="B1517">_xlfn.XLOOKUP(_xlfn.SINGLE(A:A),'Customer Name'!A:A,Table14_3[[#All],[Title]])</f>
        <v>Ms</v>
      </c>
      <c r="C1517" s="32" t="str" cm="1">
        <f t="array" ref="C1517">_xlfn.XLOOKUP(_xlfn.SINGLE(A:A),'Customer Name'!A:A,Table14_3[[#All],[First Name]])</f>
        <v>Jacob</v>
      </c>
      <c r="D1517" s="32" t="str" cm="1">
        <f t="array" ref="D1517">_xlfn.XLOOKUP(_xlfn.SINGLE(A:A),'Customer Name'!A:A,Table14_3[[#All],[Last Name]])</f>
        <v>Rosenberg-Wohl</v>
      </c>
      <c r="E1517" s="32">
        <f>_xlfn.XLOOKUP(A:A,'Medical Examination'!A:A,'Medical Examination'!B:B)</f>
        <v>24.02</v>
      </c>
      <c r="F1517" s="32">
        <f>_xlfn.XLOOKUP(A:A,'Medical Examination'!A:A,'Medical Examination'!C:C)</f>
        <v>4.38</v>
      </c>
      <c r="G1517" s="33" t="str">
        <f>_xlfn.XLOOKUP(A:A,'Medical Examination'!A:A,'Medical Examination'!D:D)</f>
        <v>No</v>
      </c>
      <c r="H1517" s="33" t="str">
        <f>_xlfn.XLOOKUP(A:A,'Medical Examination'!A:A,'Medical Examination'!E:E)</f>
        <v>No</v>
      </c>
      <c r="I1517" s="33" t="str">
        <f>_xlfn.XLOOKUP(A:A,'Medical Examination'!A:A,'Medical Examination'!F:F)</f>
        <v>No</v>
      </c>
      <c r="J1517" s="33">
        <f>_xlfn.XLOOKUP(A:A,'Medical Examination'!A:A,'Medical Examination'!G:G)</f>
        <v>0</v>
      </c>
      <c r="K1517" s="33" t="str">
        <f>_xlfn.XLOOKUP(A:A,'Medical Examination'!A:A,'Medical Examination'!H:H)</f>
        <v>No</v>
      </c>
      <c r="L1517" s="32" t="str">
        <f>_xlfn.XLOOKUP(A:A,'Medical Examination'!A:A,'Medical Examination'!I:I)</f>
        <v>Normal Weight</v>
      </c>
      <c r="M1517" s="31" t="str">
        <f>_xlfn.XLOOKUP(A:A,'Medical Examination'!A:A,'Medical Examination'!J:J)</f>
        <v>Normal</v>
      </c>
      <c r="N1517" s="34">
        <f>_xlfn.XLOOKUP(Healthcare!A:A,Table4_2[Customer ID],Table4_2[Date of Birth])</f>
        <v>29548</v>
      </c>
      <c r="O1517" s="35">
        <f>_xlfn.XLOOKUP(A:A,Table4_2[Customer ID],Table4_2[Charges])</f>
        <v>6781.52</v>
      </c>
      <c r="P1517" s="33" t="str">
        <f>_xlfn.XLOOKUP(A:A,Table4_2[Customer ID],Table4_2[Hospital tier])</f>
        <v>tier - 2</v>
      </c>
      <c r="Q1517" s="33" t="str">
        <f>_xlfn.XLOOKUP(A:A,'Hospital details'!A:A,'Hospital details'!F:F)</f>
        <v>tier - 2</v>
      </c>
      <c r="R1517" s="33" t="str">
        <f>_xlfn.XLOOKUP(Healthcare!A:A,'Hospital details'!A:A,'Hospital details'!G:G)</f>
        <v>R1013</v>
      </c>
      <c r="S1517" s="36">
        <f>_xlfn.XLOOKUP(A:A,'Hospital details'!A:A,'Hospital details'!H:H)</f>
        <v>42</v>
      </c>
      <c r="T1517" s="8"/>
    </row>
    <row r="1518" spans="1:20" ht="18" x14ac:dyDescent="0.35">
      <c r="A1518" s="37" t="s">
        <v>1522</v>
      </c>
      <c r="B1518" s="31" t="str" cm="1">
        <f t="array" ref="B1518">_xlfn.XLOOKUP(_xlfn.SINGLE(A:A),'Customer Name'!A:A,Table14_3[[#All],[Title]])</f>
        <v>Mr</v>
      </c>
      <c r="C1518" s="32" t="str" cm="1">
        <f t="array" ref="C1518">_xlfn.XLOOKUP(_xlfn.SINGLE(A:A),'Customer Name'!A:A,Table14_3[[#All],[First Name]])</f>
        <v>Jodi</v>
      </c>
      <c r="D1518" s="32" t="str" cm="1">
        <f t="array" ref="D1518">_xlfn.XLOOKUP(_xlfn.SINGLE(A:A),'Customer Name'!A:A,Table14_3[[#All],[Last Name]])</f>
        <v>Theriault</v>
      </c>
      <c r="E1518" s="32">
        <f>_xlfn.XLOOKUP(A:A,'Medical Examination'!A:A,'Medical Examination'!B:B)</f>
        <v>36.08</v>
      </c>
      <c r="F1518" s="32">
        <f>_xlfn.XLOOKUP(A:A,'Medical Examination'!A:A,'Medical Examination'!C:C)</f>
        <v>11.61</v>
      </c>
      <c r="G1518" s="33" t="str">
        <f>_xlfn.XLOOKUP(A:A,'Medical Examination'!A:A,'Medical Examination'!D:D)</f>
        <v>yes</v>
      </c>
      <c r="H1518" s="33" t="str">
        <f>_xlfn.XLOOKUP(A:A,'Medical Examination'!A:A,'Medical Examination'!E:E)</f>
        <v>No</v>
      </c>
      <c r="I1518" s="33" t="str">
        <f>_xlfn.XLOOKUP(A:A,'Medical Examination'!A:A,'Medical Examination'!F:F)</f>
        <v>No</v>
      </c>
      <c r="J1518" s="33">
        <f>_xlfn.XLOOKUP(A:A,'Medical Examination'!A:A,'Medical Examination'!G:G)</f>
        <v>0</v>
      </c>
      <c r="K1518" s="33" t="str">
        <f>_xlfn.XLOOKUP(A:A,'Medical Examination'!A:A,'Medical Examination'!H:H)</f>
        <v>No</v>
      </c>
      <c r="L1518" s="32" t="str">
        <f>_xlfn.XLOOKUP(A:A,'Medical Examination'!A:A,'Medical Examination'!I:I)</f>
        <v>Obesity</v>
      </c>
      <c r="M1518" s="31" t="str">
        <f>_xlfn.XLOOKUP(A:A,'Medical Examination'!A:A,'Medical Examination'!J:J)</f>
        <v>Diabetic</v>
      </c>
      <c r="N1518" s="34">
        <f>_xlfn.XLOOKUP(Healthcare!A:A,Table4_2[Customer ID],Table4_2[Date of Birth])</f>
        <v>29867</v>
      </c>
      <c r="O1518" s="35">
        <f>_xlfn.XLOOKUP(A:A,Table4_2[Customer ID],Table4_2[Charges])</f>
        <v>6781.35</v>
      </c>
      <c r="P1518" s="33" t="str">
        <f>_xlfn.XLOOKUP(A:A,Table4_2[Customer ID],Table4_2[Hospital tier])</f>
        <v>tier - 2</v>
      </c>
      <c r="Q1518" s="33" t="str">
        <f>_xlfn.XLOOKUP(A:A,'Hospital details'!A:A,'Hospital details'!F:F)</f>
        <v>tier - 1</v>
      </c>
      <c r="R1518" s="33" t="str">
        <f>_xlfn.XLOOKUP(Healthcare!A:A,'Hospital details'!A:A,'Hospital details'!G:G)</f>
        <v>R1013</v>
      </c>
      <c r="S1518" s="36">
        <f>_xlfn.XLOOKUP(A:A,'Hospital details'!A:A,'Hospital details'!H:H)</f>
        <v>41</v>
      </c>
      <c r="T1518" s="8"/>
    </row>
    <row r="1519" spans="1:20" ht="18" x14ac:dyDescent="0.35">
      <c r="A1519" s="37" t="s">
        <v>1523</v>
      </c>
      <c r="B1519" s="31" t="str" cm="1">
        <f t="array" ref="B1519">_xlfn.XLOOKUP(_xlfn.SINGLE(A:A),'Customer Name'!A:A,Table14_3[[#All],[Title]])</f>
        <v>Mr</v>
      </c>
      <c r="C1519" s="32" t="str" cm="1">
        <f t="array" ref="C1519">_xlfn.XLOOKUP(_xlfn.SINGLE(A:A),'Customer Name'!A:A,Table14_3[[#All],[First Name]])</f>
        <v>Lauren</v>
      </c>
      <c r="D1519" s="32" t="str" cm="1">
        <f t="array" ref="D1519">_xlfn.XLOOKUP(_xlfn.SINGLE(A:A),'Customer Name'!A:A,Table14_3[[#All],[Last Name]])</f>
        <v>Manuel</v>
      </c>
      <c r="E1519" s="32">
        <f>_xlfn.XLOOKUP(A:A,'Medical Examination'!A:A,'Medical Examination'!B:B)</f>
        <v>32.200000000000003</v>
      </c>
      <c r="F1519" s="32">
        <f>_xlfn.XLOOKUP(A:A,'Medical Examination'!A:A,'Medical Examination'!C:C)</f>
        <v>10.59</v>
      </c>
      <c r="G1519" s="33" t="str">
        <f>_xlfn.XLOOKUP(A:A,'Medical Examination'!A:A,'Medical Examination'!D:D)</f>
        <v>yes</v>
      </c>
      <c r="H1519" s="33" t="str">
        <f>_xlfn.XLOOKUP(A:A,'Medical Examination'!A:A,'Medical Examination'!E:E)</f>
        <v>No</v>
      </c>
      <c r="I1519" s="33" t="str">
        <f>_xlfn.XLOOKUP(A:A,'Medical Examination'!A:A,'Medical Examination'!F:F)</f>
        <v>No</v>
      </c>
      <c r="J1519" s="33">
        <f>_xlfn.XLOOKUP(A:A,'Medical Examination'!A:A,'Medical Examination'!G:G)</f>
        <v>0</v>
      </c>
      <c r="K1519" s="33" t="str">
        <f>_xlfn.XLOOKUP(A:A,'Medical Examination'!A:A,'Medical Examination'!H:H)</f>
        <v>No</v>
      </c>
      <c r="L1519" s="32" t="str">
        <f>_xlfn.XLOOKUP(A:A,'Medical Examination'!A:A,'Medical Examination'!I:I)</f>
        <v>Obesity</v>
      </c>
      <c r="M1519" s="31" t="str">
        <f>_xlfn.XLOOKUP(A:A,'Medical Examination'!A:A,'Medical Examination'!J:J)</f>
        <v>Diabetic</v>
      </c>
      <c r="N1519" s="34">
        <f>_xlfn.XLOOKUP(Healthcare!A:A,Table4_2[Customer ID],Table4_2[Date of Birth])</f>
        <v>29832</v>
      </c>
      <c r="O1519" s="35">
        <f>_xlfn.XLOOKUP(A:A,Table4_2[Customer ID],Table4_2[Charges])</f>
        <v>6775.96</v>
      </c>
      <c r="P1519" s="33" t="str">
        <f>_xlfn.XLOOKUP(A:A,Table4_2[Customer ID],Table4_2[Hospital tier])</f>
        <v>tier - 2</v>
      </c>
      <c r="Q1519" s="33" t="str">
        <f>_xlfn.XLOOKUP(A:A,'Hospital details'!A:A,'Hospital details'!F:F)</f>
        <v>tier - 3</v>
      </c>
      <c r="R1519" s="33" t="str">
        <f>_xlfn.XLOOKUP(Healthcare!A:A,'Hospital details'!A:A,'Hospital details'!G:G)</f>
        <v>R1011</v>
      </c>
      <c r="S1519" s="36">
        <f>_xlfn.XLOOKUP(A:A,'Hospital details'!A:A,'Hospital details'!H:H)</f>
        <v>41</v>
      </c>
      <c r="T1519" s="8"/>
    </row>
    <row r="1520" spans="1:20" ht="18" x14ac:dyDescent="0.35">
      <c r="A1520" s="37" t="s">
        <v>1524</v>
      </c>
      <c r="B1520" s="31" t="str" cm="1">
        <f t="array" ref="B1520">_xlfn.XLOOKUP(_xlfn.SINGLE(A:A),'Customer Name'!A:A,Table14_3[[#All],[Title]])</f>
        <v>Ms</v>
      </c>
      <c r="C1520" s="32" t="str" cm="1">
        <f t="array" ref="C1520">_xlfn.XLOOKUP(_xlfn.SINGLE(A:A),'Customer Name'!A:A,Table14_3[[#All],[First Name]])</f>
        <v>Misti C</v>
      </c>
      <c r="D1520" s="32" t="str" cm="1">
        <f t="array" ref="D1520">_xlfn.XLOOKUP(_xlfn.SINGLE(A:A),'Customer Name'!A:A,Table14_3[[#All],[Last Name]])</f>
        <v>Demko</v>
      </c>
      <c r="E1520" s="32">
        <f>_xlfn.XLOOKUP(A:A,'Medical Examination'!A:A,'Medical Examination'!B:B)</f>
        <v>28.05</v>
      </c>
      <c r="F1520" s="32">
        <f>_xlfn.XLOOKUP(A:A,'Medical Examination'!A:A,'Medical Examination'!C:C)</f>
        <v>11.85</v>
      </c>
      <c r="G1520" s="33" t="str">
        <f>_xlfn.XLOOKUP(A:A,'Medical Examination'!A:A,'Medical Examination'!D:D)</f>
        <v>yes</v>
      </c>
      <c r="H1520" s="33" t="str">
        <f>_xlfn.XLOOKUP(A:A,'Medical Examination'!A:A,'Medical Examination'!E:E)</f>
        <v>No</v>
      </c>
      <c r="I1520" s="33" t="str">
        <f>_xlfn.XLOOKUP(A:A,'Medical Examination'!A:A,'Medical Examination'!F:F)</f>
        <v>No</v>
      </c>
      <c r="J1520" s="33">
        <f>_xlfn.XLOOKUP(A:A,'Medical Examination'!A:A,'Medical Examination'!G:G)</f>
        <v>0</v>
      </c>
      <c r="K1520" s="33" t="str">
        <f>_xlfn.XLOOKUP(A:A,'Medical Examination'!A:A,'Medical Examination'!H:H)</f>
        <v>No</v>
      </c>
      <c r="L1520" s="32" t="str">
        <f>_xlfn.XLOOKUP(A:A,'Medical Examination'!A:A,'Medical Examination'!I:I)</f>
        <v>Overweight</v>
      </c>
      <c r="M1520" s="31" t="str">
        <f>_xlfn.XLOOKUP(A:A,'Medical Examination'!A:A,'Medical Examination'!J:J)</f>
        <v>Diabetic</v>
      </c>
      <c r="N1520" s="34">
        <f>_xlfn.XLOOKUP(Healthcare!A:A,Table4_2[Customer ID],Table4_2[Date of Birth])</f>
        <v>29850</v>
      </c>
      <c r="O1520" s="35">
        <f>_xlfn.XLOOKUP(A:A,Table4_2[Customer ID],Table4_2[Charges])</f>
        <v>6770.19</v>
      </c>
      <c r="P1520" s="33" t="str">
        <f>_xlfn.XLOOKUP(A:A,Table4_2[Customer ID],Table4_2[Hospital tier])</f>
        <v>tier - 2</v>
      </c>
      <c r="Q1520" s="33" t="str">
        <f>_xlfn.XLOOKUP(A:A,'Hospital details'!A:A,'Hospital details'!F:F)</f>
        <v>tier - 3</v>
      </c>
      <c r="R1520" s="33" t="str">
        <f>_xlfn.XLOOKUP(Healthcare!A:A,'Hospital details'!A:A,'Hospital details'!G:G)</f>
        <v>R1013</v>
      </c>
      <c r="S1520" s="36">
        <f>_xlfn.XLOOKUP(A:A,'Hospital details'!A:A,'Hospital details'!H:H)</f>
        <v>41</v>
      </c>
      <c r="T1520" s="8"/>
    </row>
    <row r="1521" spans="1:20" ht="18" x14ac:dyDescent="0.35">
      <c r="A1521" s="37" t="s">
        <v>1525</v>
      </c>
      <c r="B1521" s="31" t="str" cm="1">
        <f t="array" ref="B1521">_xlfn.XLOOKUP(_xlfn.SINGLE(A:A),'Customer Name'!A:A,Table14_3[[#All],[Title]])</f>
        <v>Ms</v>
      </c>
      <c r="C1521" s="32" t="str" cm="1">
        <f t="array" ref="C1521">_xlfn.XLOOKUP(_xlfn.SINGLE(A:A),'Customer Name'!A:A,Table14_3[[#All],[First Name]])</f>
        <v>Angela J</v>
      </c>
      <c r="D1521" s="32" t="str" cm="1">
        <f t="array" ref="D1521">_xlfn.XLOOKUP(_xlfn.SINGLE(A:A),'Customer Name'!A:A,Table14_3[[#All],[Last Name]])</f>
        <v>Battaglia</v>
      </c>
      <c r="E1521" s="32">
        <f>_xlfn.XLOOKUP(A:A,'Medical Examination'!A:A,'Medical Examination'!B:B)</f>
        <v>19</v>
      </c>
      <c r="F1521" s="32">
        <f>_xlfn.XLOOKUP(A:A,'Medical Examination'!A:A,'Medical Examination'!C:C)</f>
        <v>5.46</v>
      </c>
      <c r="G1521" s="33" t="str">
        <f>_xlfn.XLOOKUP(A:A,'Medical Examination'!A:A,'Medical Examination'!D:D)</f>
        <v>yes</v>
      </c>
      <c r="H1521" s="33" t="str">
        <f>_xlfn.XLOOKUP(A:A,'Medical Examination'!A:A,'Medical Examination'!E:E)</f>
        <v>No</v>
      </c>
      <c r="I1521" s="33" t="str">
        <f>_xlfn.XLOOKUP(A:A,'Medical Examination'!A:A,'Medical Examination'!F:F)</f>
        <v>No</v>
      </c>
      <c r="J1521" s="33">
        <f>_xlfn.XLOOKUP(A:A,'Medical Examination'!A:A,'Medical Examination'!G:G)</f>
        <v>1</v>
      </c>
      <c r="K1521" s="33" t="str">
        <f>_xlfn.XLOOKUP(A:A,'Medical Examination'!A:A,'Medical Examination'!H:H)</f>
        <v>No</v>
      </c>
      <c r="L1521" s="32" t="str">
        <f>_xlfn.XLOOKUP(A:A,'Medical Examination'!A:A,'Medical Examination'!I:I)</f>
        <v>Normal Weight</v>
      </c>
      <c r="M1521" s="31" t="str">
        <f>_xlfn.XLOOKUP(A:A,'Medical Examination'!A:A,'Medical Examination'!J:J)</f>
        <v>Normal</v>
      </c>
      <c r="N1521" s="34">
        <f>_xlfn.XLOOKUP(Healthcare!A:A,Table4_2[Customer ID],Table4_2[Date of Birth])</f>
        <v>32426</v>
      </c>
      <c r="O1521" s="35">
        <f>_xlfn.XLOOKUP(A:A,Table4_2[Customer ID],Table4_2[Charges])</f>
        <v>6753.04</v>
      </c>
      <c r="P1521" s="33" t="str">
        <f>_xlfn.XLOOKUP(A:A,Table4_2[Customer ID],Table4_2[Hospital tier])</f>
        <v>tier - 2</v>
      </c>
      <c r="Q1521" s="33" t="str">
        <f>_xlfn.XLOOKUP(A:A,'Hospital details'!A:A,'Hospital details'!F:F)</f>
        <v>tier - 2</v>
      </c>
      <c r="R1521" s="33" t="str">
        <f>_xlfn.XLOOKUP(Healthcare!A:A,'Hospital details'!A:A,'Hospital details'!G:G)</f>
        <v>R1024</v>
      </c>
      <c r="S1521" s="36">
        <f>_xlfn.XLOOKUP(A:A,'Hospital details'!A:A,'Hospital details'!H:H)</f>
        <v>34</v>
      </c>
      <c r="T1521" s="8"/>
    </row>
    <row r="1522" spans="1:20" ht="18" x14ac:dyDescent="0.35">
      <c r="A1522" s="37" t="s">
        <v>1526</v>
      </c>
      <c r="B1522" s="31" t="str" cm="1">
        <f t="array" ref="B1522">_xlfn.XLOOKUP(_xlfn.SINGLE(A:A),'Customer Name'!A:A,Table14_3[[#All],[Title]])</f>
        <v>Mr</v>
      </c>
      <c r="C1522" s="32" t="str" cm="1">
        <f t="array" ref="C1522">_xlfn.XLOOKUP(_xlfn.SINGLE(A:A),'Customer Name'!A:A,Table14_3[[#All],[First Name]])</f>
        <v>Jonathan D</v>
      </c>
      <c r="D1522" s="32" t="str" cm="1">
        <f t="array" ref="D1522">_xlfn.XLOOKUP(_xlfn.SINGLE(A:A),'Customer Name'!A:A,Table14_3[[#All],[Last Name]])</f>
        <v>Follo</v>
      </c>
      <c r="E1522" s="32">
        <f>_xlfn.XLOOKUP(A:A,'Medical Examination'!A:A,'Medical Examination'!B:B)</f>
        <v>16.13</v>
      </c>
      <c r="F1522" s="32">
        <f>_xlfn.XLOOKUP(A:A,'Medical Examination'!A:A,'Medical Examination'!C:C)</f>
        <v>4.54</v>
      </c>
      <c r="G1522" s="33" t="str">
        <f>_xlfn.XLOOKUP(A:A,'Medical Examination'!A:A,'Medical Examination'!D:D)</f>
        <v>yes</v>
      </c>
      <c r="H1522" s="33" t="str">
        <f>_xlfn.XLOOKUP(A:A,'Medical Examination'!A:A,'Medical Examination'!E:E)</f>
        <v>No</v>
      </c>
      <c r="I1522" s="33" t="str">
        <f>_xlfn.XLOOKUP(A:A,'Medical Examination'!A:A,'Medical Examination'!F:F)</f>
        <v>No</v>
      </c>
      <c r="J1522" s="33">
        <f>_xlfn.XLOOKUP(A:A,'Medical Examination'!A:A,'Medical Examination'!G:G)</f>
        <v>2</v>
      </c>
      <c r="K1522" s="33" t="str">
        <f>_xlfn.XLOOKUP(A:A,'Medical Examination'!A:A,'Medical Examination'!H:H)</f>
        <v>No</v>
      </c>
      <c r="L1522" s="32" t="str">
        <f>_xlfn.XLOOKUP(A:A,'Medical Examination'!A:A,'Medical Examination'!I:I)</f>
        <v>Under  Weight</v>
      </c>
      <c r="M1522" s="31" t="str">
        <f>_xlfn.XLOOKUP(A:A,'Medical Examination'!A:A,'Medical Examination'!J:J)</f>
        <v>Normal</v>
      </c>
      <c r="N1522" s="34">
        <f>_xlfn.XLOOKUP(Healthcare!A:A,Table4_2[Customer ID],Table4_2[Date of Birth])</f>
        <v>24450</v>
      </c>
      <c r="O1522" s="35">
        <f>_xlfn.XLOOKUP(A:A,Table4_2[Customer ID],Table4_2[Charges])</f>
        <v>6750.27</v>
      </c>
      <c r="P1522" s="33" t="str">
        <f>_xlfn.XLOOKUP(A:A,Table4_2[Customer ID],Table4_2[Hospital tier])</f>
        <v>tier - 3</v>
      </c>
      <c r="Q1522" s="33" t="str">
        <f>_xlfn.XLOOKUP(A:A,'Hospital details'!A:A,'Hospital details'!F:F)</f>
        <v>tier - 2</v>
      </c>
      <c r="R1522" s="33" t="str">
        <f>_xlfn.XLOOKUP(Healthcare!A:A,'Hospital details'!A:A,'Hospital details'!G:G)</f>
        <v>R1013</v>
      </c>
      <c r="S1522" s="36">
        <f>_xlfn.XLOOKUP(A:A,'Hospital details'!A:A,'Hospital details'!H:H)</f>
        <v>56</v>
      </c>
      <c r="T1522" s="8"/>
    </row>
    <row r="1523" spans="1:20" ht="18" x14ac:dyDescent="0.35">
      <c r="A1523" s="37" t="s">
        <v>1527</v>
      </c>
      <c r="B1523" s="31" t="str" cm="1">
        <f t="array" ref="B1523">_xlfn.XLOOKUP(_xlfn.SINGLE(A:A),'Customer Name'!A:A,Table14_3[[#All],[Title]])</f>
        <v>Mr</v>
      </c>
      <c r="C1523" s="32" t="str" cm="1">
        <f t="array" ref="C1523">_xlfn.XLOOKUP(_xlfn.SINGLE(A:A),'Customer Name'!A:A,Table14_3[[#All],[First Name]])</f>
        <v>Victoria</v>
      </c>
      <c r="D1523" s="32" t="str" cm="1">
        <f t="array" ref="D1523">_xlfn.XLOOKUP(_xlfn.SINGLE(A:A),'Customer Name'!A:A,Table14_3[[#All],[Last Name]])</f>
        <v>Barana</v>
      </c>
      <c r="E1523" s="32">
        <f>_xlfn.XLOOKUP(A:A,'Medical Examination'!A:A,'Medical Examination'!B:B)</f>
        <v>18.77</v>
      </c>
      <c r="F1523" s="32">
        <f>_xlfn.XLOOKUP(A:A,'Medical Examination'!A:A,'Medical Examination'!C:C)</f>
        <v>11.98</v>
      </c>
      <c r="G1523" s="33" t="str">
        <f>_xlfn.XLOOKUP(A:A,'Medical Examination'!A:A,'Medical Examination'!D:D)</f>
        <v>yes</v>
      </c>
      <c r="H1523" s="33" t="str">
        <f>_xlfn.XLOOKUP(A:A,'Medical Examination'!A:A,'Medical Examination'!E:E)</f>
        <v>No</v>
      </c>
      <c r="I1523" s="33" t="str">
        <f>_xlfn.XLOOKUP(A:A,'Medical Examination'!A:A,'Medical Examination'!F:F)</f>
        <v>No</v>
      </c>
      <c r="J1523" s="33">
        <f>_xlfn.XLOOKUP(A:A,'Medical Examination'!A:A,'Medical Examination'!G:G)</f>
        <v>2</v>
      </c>
      <c r="K1523" s="33" t="str">
        <f>_xlfn.XLOOKUP(A:A,'Medical Examination'!A:A,'Medical Examination'!H:H)</f>
        <v>No</v>
      </c>
      <c r="L1523" s="32" t="str">
        <f>_xlfn.XLOOKUP(A:A,'Medical Examination'!A:A,'Medical Examination'!I:I)</f>
        <v>Normal Weight</v>
      </c>
      <c r="M1523" s="31" t="str">
        <f>_xlfn.XLOOKUP(A:A,'Medical Examination'!A:A,'Medical Examination'!J:J)</f>
        <v>Diabetic</v>
      </c>
      <c r="N1523" s="34">
        <f>_xlfn.XLOOKUP(Healthcare!A:A,Table4_2[Customer ID],Table4_2[Date of Birth])</f>
        <v>25736</v>
      </c>
      <c r="O1523" s="35">
        <f>_xlfn.XLOOKUP(A:A,Table4_2[Customer ID],Table4_2[Charges])</f>
        <v>6749.63</v>
      </c>
      <c r="P1523" s="33" t="str">
        <f>_xlfn.XLOOKUP(A:A,Table4_2[Customer ID],Table4_2[Hospital tier])</f>
        <v>tier - 2</v>
      </c>
      <c r="Q1523" s="33" t="str">
        <f>_xlfn.XLOOKUP(A:A,'Hospital details'!A:A,'Hospital details'!F:F)</f>
        <v>tier - 1</v>
      </c>
      <c r="R1523" s="33" t="str">
        <f>_xlfn.XLOOKUP(Healthcare!A:A,'Hospital details'!A:A,'Hospital details'!G:G)</f>
        <v>R1013</v>
      </c>
      <c r="S1523" s="36">
        <f>_xlfn.XLOOKUP(A:A,'Hospital details'!A:A,'Hospital details'!H:H)</f>
        <v>52</v>
      </c>
      <c r="T1523" s="8"/>
    </row>
    <row r="1524" spans="1:20" ht="18" x14ac:dyDescent="0.35">
      <c r="A1524" s="37" t="s">
        <v>1528</v>
      </c>
      <c r="B1524" s="31" t="str" cm="1">
        <f t="array" ref="B1524">_xlfn.XLOOKUP(_xlfn.SINGLE(A:A),'Customer Name'!A:A,Table14_3[[#All],[Title]])</f>
        <v>Ms</v>
      </c>
      <c r="C1524" s="32" t="str" cm="1">
        <f t="array" ref="C1524">_xlfn.XLOOKUP(_xlfn.SINGLE(A:A),'Customer Name'!A:A,Table14_3[[#All],[First Name]])</f>
        <v>Adrian R</v>
      </c>
      <c r="D1524" s="32" t="str" cm="1">
        <f t="array" ref="D1524">_xlfn.XLOOKUP(_xlfn.SINGLE(A:A),'Customer Name'!A:A,Table14_3[[#All],[Last Name]])</f>
        <v>Lysaght</v>
      </c>
      <c r="E1524" s="32">
        <f>_xlfn.XLOOKUP(A:A,'Medical Examination'!A:A,'Medical Examination'!B:B)</f>
        <v>28.88</v>
      </c>
      <c r="F1524" s="32">
        <f>_xlfn.XLOOKUP(A:A,'Medical Examination'!A:A,'Medical Examination'!C:C)</f>
        <v>6.59</v>
      </c>
      <c r="G1524" s="33" t="str">
        <f>_xlfn.XLOOKUP(A:A,'Medical Examination'!A:A,'Medical Examination'!D:D)</f>
        <v>yes</v>
      </c>
      <c r="H1524" s="33" t="str">
        <f>_xlfn.XLOOKUP(A:A,'Medical Examination'!A:A,'Medical Examination'!E:E)</f>
        <v>No</v>
      </c>
      <c r="I1524" s="33" t="str">
        <f>_xlfn.XLOOKUP(A:A,'Medical Examination'!A:A,'Medical Examination'!F:F)</f>
        <v>No</v>
      </c>
      <c r="J1524" s="33">
        <f>_xlfn.XLOOKUP(A:A,'Medical Examination'!A:A,'Medical Examination'!G:G)</f>
        <v>1</v>
      </c>
      <c r="K1524" s="33" t="str">
        <f>_xlfn.XLOOKUP(A:A,'Medical Examination'!A:A,'Medical Examination'!H:H)</f>
        <v>No</v>
      </c>
      <c r="L1524" s="32" t="str">
        <f>_xlfn.XLOOKUP(A:A,'Medical Examination'!A:A,'Medical Examination'!I:I)</f>
        <v>Overweight</v>
      </c>
      <c r="M1524" s="31" t="str">
        <f>_xlfn.XLOOKUP(A:A,'Medical Examination'!A:A,'Medical Examination'!J:J)</f>
        <v>Diabetic</v>
      </c>
      <c r="N1524" s="34">
        <f>_xlfn.XLOOKUP(Healthcare!A:A,Table4_2[Customer ID],Table4_2[Date of Birth])</f>
        <v>31568</v>
      </c>
      <c r="O1524" s="35">
        <f>_xlfn.XLOOKUP(A:A,Table4_2[Customer ID],Table4_2[Charges])</f>
        <v>6748.59</v>
      </c>
      <c r="P1524" s="33" t="str">
        <f>_xlfn.XLOOKUP(A:A,Table4_2[Customer ID],Table4_2[Hospital tier])</f>
        <v>tier - 3</v>
      </c>
      <c r="Q1524" s="33" t="str">
        <f>_xlfn.XLOOKUP(A:A,'Hospital details'!A:A,'Hospital details'!F:F)</f>
        <v>tier - 1</v>
      </c>
      <c r="R1524" s="33" t="str">
        <f>_xlfn.XLOOKUP(Healthcare!A:A,'Hospital details'!A:A,'Hospital details'!G:G)</f>
        <v>R1016</v>
      </c>
      <c r="S1524" s="36">
        <f>_xlfn.XLOOKUP(A:A,'Hospital details'!A:A,'Hospital details'!H:H)</f>
        <v>37</v>
      </c>
      <c r="T1524" s="8"/>
    </row>
    <row r="1525" spans="1:20" ht="18" x14ac:dyDescent="0.35">
      <c r="A1525" s="37" t="s">
        <v>1529</v>
      </c>
      <c r="B1525" s="31" t="str" cm="1">
        <f t="array" ref="B1525">_xlfn.XLOOKUP(_xlfn.SINGLE(A:A),'Customer Name'!A:A,Table14_3[[#All],[Title]])</f>
        <v>Mr</v>
      </c>
      <c r="C1525" s="32" t="str" cm="1">
        <f t="array" ref="C1525">_xlfn.XLOOKUP(_xlfn.SINGLE(A:A),'Customer Name'!A:A,Table14_3[[#All],[First Name]])</f>
        <v>Andrew</v>
      </c>
      <c r="D1525" s="32" t="str" cm="1">
        <f t="array" ref="D1525">_xlfn.XLOOKUP(_xlfn.SINGLE(A:A),'Customer Name'!A:A,Table14_3[[#All],[Last Name]])</f>
        <v>Chalmers</v>
      </c>
      <c r="E1525" s="32">
        <f>_xlfn.XLOOKUP(A:A,'Medical Examination'!A:A,'Medical Examination'!B:B)</f>
        <v>27.55</v>
      </c>
      <c r="F1525" s="32">
        <f>_xlfn.XLOOKUP(A:A,'Medical Examination'!A:A,'Medical Examination'!C:C)</f>
        <v>10.83</v>
      </c>
      <c r="G1525" s="33" t="str">
        <f>_xlfn.XLOOKUP(A:A,'Medical Examination'!A:A,'Medical Examination'!D:D)</f>
        <v>yes</v>
      </c>
      <c r="H1525" s="33" t="str">
        <f>_xlfn.XLOOKUP(A:A,'Medical Examination'!A:A,'Medical Examination'!E:E)</f>
        <v>No</v>
      </c>
      <c r="I1525" s="33" t="str">
        <f>_xlfn.XLOOKUP(A:A,'Medical Examination'!A:A,'Medical Examination'!F:F)</f>
        <v>No</v>
      </c>
      <c r="J1525" s="33">
        <f>_xlfn.XLOOKUP(A:A,'Medical Examination'!A:A,'Medical Examination'!G:G)</f>
        <v>1</v>
      </c>
      <c r="K1525" s="33" t="str">
        <f>_xlfn.XLOOKUP(A:A,'Medical Examination'!A:A,'Medical Examination'!H:H)</f>
        <v>No</v>
      </c>
      <c r="L1525" s="32" t="str">
        <f>_xlfn.XLOOKUP(A:A,'Medical Examination'!A:A,'Medical Examination'!I:I)</f>
        <v>Overweight</v>
      </c>
      <c r="M1525" s="31" t="str">
        <f>_xlfn.XLOOKUP(A:A,'Medical Examination'!A:A,'Medical Examination'!J:J)</f>
        <v>Diabetic</v>
      </c>
      <c r="N1525" s="34">
        <f>_xlfn.XLOOKUP(Healthcare!A:A,Table4_2[Customer ID],Table4_2[Date of Birth])</f>
        <v>31631</v>
      </c>
      <c r="O1525" s="35">
        <f>_xlfn.XLOOKUP(A:A,Table4_2[Customer ID],Table4_2[Charges])</f>
        <v>6746.74</v>
      </c>
      <c r="P1525" s="33" t="str">
        <f>_xlfn.XLOOKUP(A:A,Table4_2[Customer ID],Table4_2[Hospital tier])</f>
        <v>tier - 3</v>
      </c>
      <c r="Q1525" s="33" t="str">
        <f>_xlfn.XLOOKUP(A:A,'Hospital details'!A:A,'Hospital details'!F:F)</f>
        <v>tier - 2</v>
      </c>
      <c r="R1525" s="33" t="str">
        <f>_xlfn.XLOOKUP(Healthcare!A:A,'Hospital details'!A:A,'Hospital details'!G:G)</f>
        <v>R1016</v>
      </c>
      <c r="S1525" s="36">
        <f>_xlfn.XLOOKUP(A:A,'Hospital details'!A:A,'Hospital details'!H:H)</f>
        <v>36</v>
      </c>
      <c r="T1525" s="8"/>
    </row>
    <row r="1526" spans="1:20" ht="18" x14ac:dyDescent="0.35">
      <c r="A1526" s="37" t="s">
        <v>1530</v>
      </c>
      <c r="B1526" s="31" t="str" cm="1">
        <f t="array" ref="B1526">_xlfn.XLOOKUP(_xlfn.SINGLE(A:A),'Customer Name'!A:A,Table14_3[[#All],[Title]])</f>
        <v>Mr</v>
      </c>
      <c r="C1526" s="32" t="str" cm="1">
        <f t="array" ref="C1526">_xlfn.XLOOKUP(_xlfn.SINGLE(A:A),'Customer Name'!A:A,Table14_3[[#All],[First Name]])</f>
        <v>Jason A</v>
      </c>
      <c r="D1526" s="32" t="str" cm="1">
        <f t="array" ref="D1526">_xlfn.XLOOKUP(_xlfn.SINGLE(A:A),'Customer Name'!A:A,Table14_3[[#All],[Last Name]])</f>
        <v>Phillippi</v>
      </c>
      <c r="E1526" s="32">
        <f>_xlfn.XLOOKUP(A:A,'Medical Examination'!A:A,'Medical Examination'!B:B)</f>
        <v>15.6</v>
      </c>
      <c r="F1526" s="32">
        <f>_xlfn.XLOOKUP(A:A,'Medical Examination'!A:A,'Medical Examination'!C:C)</f>
        <v>8.6</v>
      </c>
      <c r="G1526" s="33" t="str">
        <f>_xlfn.XLOOKUP(A:A,'Medical Examination'!A:A,'Medical Examination'!D:D)</f>
        <v>No</v>
      </c>
      <c r="H1526" s="33" t="str">
        <f>_xlfn.XLOOKUP(A:A,'Medical Examination'!A:A,'Medical Examination'!E:E)</f>
        <v>No</v>
      </c>
      <c r="I1526" s="33" t="str">
        <f>_xlfn.XLOOKUP(A:A,'Medical Examination'!A:A,'Medical Examination'!F:F)</f>
        <v>No</v>
      </c>
      <c r="J1526" s="33">
        <f>_xlfn.XLOOKUP(A:A,'Medical Examination'!A:A,'Medical Examination'!G:G)</f>
        <v>0</v>
      </c>
      <c r="K1526" s="33" t="str">
        <f>_xlfn.XLOOKUP(A:A,'Medical Examination'!A:A,'Medical Examination'!H:H)</f>
        <v>No</v>
      </c>
      <c r="L1526" s="32" t="str">
        <f>_xlfn.XLOOKUP(A:A,'Medical Examination'!A:A,'Medical Examination'!I:I)</f>
        <v>Under  Weight</v>
      </c>
      <c r="M1526" s="31" t="str">
        <f>_xlfn.XLOOKUP(A:A,'Medical Examination'!A:A,'Medical Examination'!J:J)</f>
        <v>Diabetic</v>
      </c>
      <c r="N1526" s="34">
        <f>_xlfn.XLOOKUP(Healthcare!A:A,Table4_2[Customer ID],Table4_2[Date of Birth])</f>
        <v>25037</v>
      </c>
      <c r="O1526" s="35">
        <f>_xlfn.XLOOKUP(A:A,Table4_2[Customer ID],Table4_2[Charges])</f>
        <v>6738.84</v>
      </c>
      <c r="P1526" s="33" t="str">
        <f>_xlfn.XLOOKUP(A:A,Table4_2[Customer ID],Table4_2[Hospital tier])</f>
        <v>tier - 3</v>
      </c>
      <c r="Q1526" s="33" t="str">
        <f>_xlfn.XLOOKUP(A:A,'Hospital details'!A:A,'Hospital details'!F:F)</f>
        <v>tier - 1</v>
      </c>
      <c r="R1526" s="33" t="str">
        <f>_xlfn.XLOOKUP(Healthcare!A:A,'Hospital details'!A:A,'Hospital details'!G:G)</f>
        <v>R1012</v>
      </c>
      <c r="S1526" s="36">
        <f>_xlfn.XLOOKUP(A:A,'Hospital details'!A:A,'Hospital details'!H:H)</f>
        <v>54</v>
      </c>
      <c r="T1526" s="8"/>
    </row>
    <row r="1527" spans="1:20" ht="18" x14ac:dyDescent="0.35">
      <c r="A1527" s="37" t="s">
        <v>1531</v>
      </c>
      <c r="B1527" s="31" t="str" cm="1">
        <f t="array" ref="B1527">_xlfn.XLOOKUP(_xlfn.SINGLE(A:A),'Customer Name'!A:A,Table14_3[[#All],[Title]])</f>
        <v>Ms</v>
      </c>
      <c r="C1527" s="32" t="str" cm="1">
        <f t="array" ref="C1527">_xlfn.XLOOKUP(_xlfn.SINGLE(A:A),'Customer Name'!A:A,Table14_3[[#All],[First Name]])</f>
        <v>Rachel</v>
      </c>
      <c r="D1527" s="32" t="str" cm="1">
        <f t="array" ref="D1527">_xlfn.XLOOKUP(_xlfn.SINGLE(A:A),'Customer Name'!A:A,Table14_3[[#All],[Last Name]])</f>
        <v>Macpherson</v>
      </c>
      <c r="E1527" s="32">
        <f>_xlfn.XLOOKUP(A:A,'Medical Examination'!A:A,'Medical Examination'!B:B)</f>
        <v>21.99</v>
      </c>
      <c r="F1527" s="32">
        <f>_xlfn.XLOOKUP(A:A,'Medical Examination'!A:A,'Medical Examination'!C:C)</f>
        <v>11.17</v>
      </c>
      <c r="G1527" s="33" t="str">
        <f>_xlfn.XLOOKUP(A:A,'Medical Examination'!A:A,'Medical Examination'!D:D)</f>
        <v>No</v>
      </c>
      <c r="H1527" s="33" t="str">
        <f>_xlfn.XLOOKUP(A:A,'Medical Examination'!A:A,'Medical Examination'!E:E)</f>
        <v>No</v>
      </c>
      <c r="I1527" s="33" t="str">
        <f>_xlfn.XLOOKUP(A:A,'Medical Examination'!A:A,'Medical Examination'!F:F)</f>
        <v>No</v>
      </c>
      <c r="J1527" s="33">
        <f>_xlfn.XLOOKUP(A:A,'Medical Examination'!A:A,'Medical Examination'!G:G)</f>
        <v>0</v>
      </c>
      <c r="K1527" s="33" t="str">
        <f>_xlfn.XLOOKUP(A:A,'Medical Examination'!A:A,'Medical Examination'!H:H)</f>
        <v>No</v>
      </c>
      <c r="L1527" s="32" t="str">
        <f>_xlfn.XLOOKUP(A:A,'Medical Examination'!A:A,'Medical Examination'!I:I)</f>
        <v>Normal Weight</v>
      </c>
      <c r="M1527" s="31" t="str">
        <f>_xlfn.XLOOKUP(A:A,'Medical Examination'!A:A,'Medical Examination'!J:J)</f>
        <v>Diabetic</v>
      </c>
      <c r="N1527" s="34">
        <f>_xlfn.XLOOKUP(Healthcare!A:A,Table4_2[Customer ID],Table4_2[Date of Birth])</f>
        <v>28784</v>
      </c>
      <c r="O1527" s="35">
        <f>_xlfn.XLOOKUP(A:A,Table4_2[Customer ID],Table4_2[Charges])</f>
        <v>6737.98</v>
      </c>
      <c r="P1527" s="33" t="str">
        <f>_xlfn.XLOOKUP(A:A,Table4_2[Customer ID],Table4_2[Hospital tier])</f>
        <v>tier - 2</v>
      </c>
      <c r="Q1527" s="33" t="str">
        <f>_xlfn.XLOOKUP(A:A,'Hospital details'!A:A,'Hospital details'!F:F)</f>
        <v>tier - 3</v>
      </c>
      <c r="R1527" s="33" t="str">
        <f>_xlfn.XLOOKUP(Healthcare!A:A,'Hospital details'!A:A,'Hospital details'!G:G)</f>
        <v>R1013</v>
      </c>
      <c r="S1527" s="36">
        <f>_xlfn.XLOOKUP(A:A,'Hospital details'!A:A,'Hospital details'!H:H)</f>
        <v>44</v>
      </c>
      <c r="T1527" s="8"/>
    </row>
    <row r="1528" spans="1:20" ht="18" x14ac:dyDescent="0.35">
      <c r="A1528" s="37" t="s">
        <v>1532</v>
      </c>
      <c r="B1528" s="31" t="str" cm="1">
        <f t="array" ref="B1528">_xlfn.XLOOKUP(_xlfn.SINGLE(A:A),'Customer Name'!A:A,Table14_3[[#All],[Title]])</f>
        <v>Mr</v>
      </c>
      <c r="C1528" s="32" t="str" cm="1">
        <f t="array" ref="C1528">_xlfn.XLOOKUP(_xlfn.SINGLE(A:A),'Customer Name'!A:A,Table14_3[[#All],[First Name]])</f>
        <v>Susan</v>
      </c>
      <c r="D1528" s="32" t="str" cm="1">
        <f t="array" ref="D1528">_xlfn.XLOOKUP(_xlfn.SINGLE(A:A),'Customer Name'!A:A,Table14_3[[#All],[Last Name]])</f>
        <v>Delfidio</v>
      </c>
      <c r="E1528" s="32">
        <f>_xlfn.XLOOKUP(A:A,'Medical Examination'!A:A,'Medical Examination'!B:B)</f>
        <v>34.85</v>
      </c>
      <c r="F1528" s="32">
        <f>_xlfn.XLOOKUP(A:A,'Medical Examination'!A:A,'Medical Examination'!C:C)</f>
        <v>5.75</v>
      </c>
      <c r="G1528" s="33" t="str">
        <f>_xlfn.XLOOKUP(A:A,'Medical Examination'!A:A,'Medical Examination'!D:D)</f>
        <v>No</v>
      </c>
      <c r="H1528" s="33" t="str">
        <f>_xlfn.XLOOKUP(A:A,'Medical Examination'!A:A,'Medical Examination'!E:E)</f>
        <v>No</v>
      </c>
      <c r="I1528" s="33" t="str">
        <f>_xlfn.XLOOKUP(A:A,'Medical Examination'!A:A,'Medical Examination'!F:F)</f>
        <v>No</v>
      </c>
      <c r="J1528" s="33">
        <f>_xlfn.XLOOKUP(A:A,'Medical Examination'!A:A,'Medical Examination'!G:G)</f>
        <v>0</v>
      </c>
      <c r="K1528" s="33" t="str">
        <f>_xlfn.XLOOKUP(A:A,'Medical Examination'!A:A,'Medical Examination'!H:H)</f>
        <v>No</v>
      </c>
      <c r="L1528" s="32" t="str">
        <f>_xlfn.XLOOKUP(A:A,'Medical Examination'!A:A,'Medical Examination'!I:I)</f>
        <v>Obesity</v>
      </c>
      <c r="M1528" s="31" t="str">
        <f>_xlfn.XLOOKUP(A:A,'Medical Examination'!A:A,'Medical Examination'!J:J)</f>
        <v>Prediabetic</v>
      </c>
      <c r="N1528" s="34">
        <f>_xlfn.XLOOKUP(Healthcare!A:A,Table4_2[Customer ID],Table4_2[Date of Birth])</f>
        <v>34498</v>
      </c>
      <c r="O1528" s="35">
        <f>_xlfn.XLOOKUP(A:A,Table4_2[Customer ID],Table4_2[Charges])</f>
        <v>6721.37</v>
      </c>
      <c r="P1528" s="33" t="str">
        <f>_xlfn.XLOOKUP(A:A,Table4_2[Customer ID],Table4_2[Hospital tier])</f>
        <v>tier - 2</v>
      </c>
      <c r="Q1528" s="33" t="str">
        <f>_xlfn.XLOOKUP(A:A,'Hospital details'!A:A,'Hospital details'!F:F)</f>
        <v>tier - 1</v>
      </c>
      <c r="R1528" s="33" t="str">
        <f>_xlfn.XLOOKUP(Healthcare!A:A,'Hospital details'!A:A,'Hospital details'!G:G)</f>
        <v>R1012</v>
      </c>
      <c r="S1528" s="36">
        <f>_xlfn.XLOOKUP(A:A,'Hospital details'!A:A,'Hospital details'!H:H)</f>
        <v>28</v>
      </c>
      <c r="T1528" s="8"/>
    </row>
    <row r="1529" spans="1:20" ht="18" x14ac:dyDescent="0.35">
      <c r="A1529" s="37" t="s">
        <v>1533</v>
      </c>
      <c r="B1529" s="31" t="str" cm="1">
        <f t="array" ref="B1529">_xlfn.XLOOKUP(_xlfn.SINGLE(A:A),'Customer Name'!A:A,Table14_3[[#All],[Title]])</f>
        <v>Mr</v>
      </c>
      <c r="C1529" s="32" t="str" cm="1">
        <f t="array" ref="C1529">_xlfn.XLOOKUP(_xlfn.SINGLE(A:A),'Customer Name'!A:A,Table14_3[[#All],[First Name]])</f>
        <v>Cameron M</v>
      </c>
      <c r="D1529" s="32" t="str" cm="1">
        <f t="array" ref="D1529">_xlfn.XLOOKUP(_xlfn.SINGLE(A:A),'Customer Name'!A:A,Table14_3[[#All],[Last Name]])</f>
        <v>Cummings</v>
      </c>
      <c r="E1529" s="32">
        <f>_xlfn.XLOOKUP(A:A,'Medical Examination'!A:A,'Medical Examination'!B:B)</f>
        <v>24.51</v>
      </c>
      <c r="F1529" s="32">
        <f>_xlfn.XLOOKUP(A:A,'Medical Examination'!A:A,'Medical Examination'!C:C)</f>
        <v>4.83</v>
      </c>
      <c r="G1529" s="33" t="str">
        <f>_xlfn.XLOOKUP(A:A,'Medical Examination'!A:A,'Medical Examination'!D:D)</f>
        <v>yes</v>
      </c>
      <c r="H1529" s="33" t="str">
        <f>_xlfn.XLOOKUP(A:A,'Medical Examination'!A:A,'Medical Examination'!E:E)</f>
        <v>No</v>
      </c>
      <c r="I1529" s="33" t="str">
        <f>_xlfn.XLOOKUP(A:A,'Medical Examination'!A:A,'Medical Examination'!F:F)</f>
        <v>Yes</v>
      </c>
      <c r="J1529" s="33">
        <f>_xlfn.XLOOKUP(A:A,'Medical Examination'!A:A,'Medical Examination'!G:G)</f>
        <v>1</v>
      </c>
      <c r="K1529" s="33" t="str">
        <f>_xlfn.XLOOKUP(A:A,'Medical Examination'!A:A,'Medical Examination'!H:H)</f>
        <v>No</v>
      </c>
      <c r="L1529" s="32" t="str">
        <f>_xlfn.XLOOKUP(A:A,'Medical Examination'!A:A,'Medical Examination'!I:I)</f>
        <v>Normal Weight</v>
      </c>
      <c r="M1529" s="31" t="str">
        <f>_xlfn.XLOOKUP(A:A,'Medical Examination'!A:A,'Medical Examination'!J:J)</f>
        <v>Normal</v>
      </c>
      <c r="N1529" s="34">
        <f>_xlfn.XLOOKUP(Healthcare!A:A,Table4_2[Customer ID],Table4_2[Date of Birth])</f>
        <v>30479</v>
      </c>
      <c r="O1529" s="35">
        <f>_xlfn.XLOOKUP(A:A,Table4_2[Customer ID],Table4_2[Charges])</f>
        <v>6710.19</v>
      </c>
      <c r="P1529" s="33" t="str">
        <f>_xlfn.XLOOKUP(A:A,Table4_2[Customer ID],Table4_2[Hospital tier])</f>
        <v>tier - 3</v>
      </c>
      <c r="Q1529" s="33" t="str">
        <f>_xlfn.XLOOKUP(A:A,'Hospital details'!A:A,'Hospital details'!F:F)</f>
        <v>tier - 3</v>
      </c>
      <c r="R1529" s="33" t="str">
        <f>_xlfn.XLOOKUP(Healthcare!A:A,'Hospital details'!A:A,'Hospital details'!G:G)</f>
        <v>R1012</v>
      </c>
      <c r="S1529" s="36">
        <f>_xlfn.XLOOKUP(A:A,'Hospital details'!A:A,'Hospital details'!H:H)</f>
        <v>39</v>
      </c>
      <c r="T1529" s="8"/>
    </row>
    <row r="1530" spans="1:20" ht="18" x14ac:dyDescent="0.35">
      <c r="A1530" s="37" t="s">
        <v>1534</v>
      </c>
      <c r="B1530" s="31" t="str" cm="1">
        <f t="array" ref="B1530">_xlfn.XLOOKUP(_xlfn.SINGLE(A:A),'Customer Name'!A:A,Table14_3[[#All],[Title]])</f>
        <v>Ms</v>
      </c>
      <c r="C1530" s="32" t="str" cm="1">
        <f t="array" ref="C1530">_xlfn.XLOOKUP(_xlfn.SINGLE(A:A),'Customer Name'!A:A,Table14_3[[#All],[First Name]])</f>
        <v>Claudia A</v>
      </c>
      <c r="D1530" s="32" t="str" cm="1">
        <f t="array" ref="D1530">_xlfn.XLOOKUP(_xlfn.SINGLE(A:A),'Customer Name'!A:A,Table14_3[[#All],[Last Name]])</f>
        <v>Schroegel</v>
      </c>
      <c r="E1530" s="32">
        <f>_xlfn.XLOOKUP(A:A,'Medical Examination'!A:A,'Medical Examination'!B:B)</f>
        <v>19.399999999999999</v>
      </c>
      <c r="F1530" s="32">
        <f>_xlfn.XLOOKUP(A:A,'Medical Examination'!A:A,'Medical Examination'!C:C)</f>
        <v>11.93</v>
      </c>
      <c r="G1530" s="33" t="str">
        <f>_xlfn.XLOOKUP(A:A,'Medical Examination'!A:A,'Medical Examination'!D:D)</f>
        <v>No</v>
      </c>
      <c r="H1530" s="33" t="str">
        <f>_xlfn.XLOOKUP(A:A,'Medical Examination'!A:A,'Medical Examination'!E:E)</f>
        <v>No</v>
      </c>
      <c r="I1530" s="33" t="str">
        <f>_xlfn.XLOOKUP(A:A,'Medical Examination'!A:A,'Medical Examination'!F:F)</f>
        <v>No</v>
      </c>
      <c r="J1530" s="33">
        <f>_xlfn.XLOOKUP(A:A,'Medical Examination'!A:A,'Medical Examination'!G:G)</f>
        <v>0</v>
      </c>
      <c r="K1530" s="33" t="str">
        <f>_xlfn.XLOOKUP(A:A,'Medical Examination'!A:A,'Medical Examination'!H:H)</f>
        <v>No</v>
      </c>
      <c r="L1530" s="32" t="str">
        <f>_xlfn.XLOOKUP(A:A,'Medical Examination'!A:A,'Medical Examination'!I:I)</f>
        <v>Normal Weight</v>
      </c>
      <c r="M1530" s="31" t="str">
        <f>_xlfn.XLOOKUP(A:A,'Medical Examination'!A:A,'Medical Examination'!J:J)</f>
        <v>Diabetic</v>
      </c>
      <c r="N1530" s="34">
        <f>_xlfn.XLOOKUP(Healthcare!A:A,Table4_2[Customer ID],Table4_2[Date of Birth])</f>
        <v>26279</v>
      </c>
      <c r="O1530" s="35">
        <f>_xlfn.XLOOKUP(A:A,Table4_2[Customer ID],Table4_2[Charges])</f>
        <v>6706.47</v>
      </c>
      <c r="P1530" s="33" t="str">
        <f>_xlfn.XLOOKUP(A:A,Table4_2[Customer ID],Table4_2[Hospital tier])</f>
        <v>tier - 2</v>
      </c>
      <c r="Q1530" s="33" t="str">
        <f>_xlfn.XLOOKUP(A:A,'Hospital details'!A:A,'Hospital details'!F:F)</f>
        <v>tier - 1</v>
      </c>
      <c r="R1530" s="33" t="str">
        <f>_xlfn.XLOOKUP(Healthcare!A:A,'Hospital details'!A:A,'Hospital details'!G:G)</f>
        <v>R1013</v>
      </c>
      <c r="S1530" s="36">
        <f>_xlfn.XLOOKUP(A:A,'Hospital details'!A:A,'Hospital details'!H:H)</f>
        <v>51</v>
      </c>
      <c r="T1530" s="8"/>
    </row>
    <row r="1531" spans="1:20" ht="18" x14ac:dyDescent="0.35">
      <c r="A1531" s="37" t="s">
        <v>1535</v>
      </c>
      <c r="B1531" s="31" t="str" cm="1">
        <f t="array" ref="B1531">_xlfn.XLOOKUP(_xlfn.SINGLE(A:A),'Customer Name'!A:A,Table14_3[[#All],[Title]])</f>
        <v>Mr</v>
      </c>
      <c r="C1531" s="32" t="str" cm="1">
        <f t="array" ref="C1531">_xlfn.XLOOKUP(_xlfn.SINGLE(A:A),'Customer Name'!A:A,Table14_3[[#All],[First Name]])</f>
        <v>Kate</v>
      </c>
      <c r="D1531" s="32" t="str" cm="1">
        <f t="array" ref="D1531">_xlfn.XLOOKUP(_xlfn.SINGLE(A:A),'Customer Name'!A:A,Table14_3[[#All],[Last Name]])</f>
        <v>Williams</v>
      </c>
      <c r="E1531" s="32">
        <f>_xlfn.XLOOKUP(A:A,'Medical Examination'!A:A,'Medical Examination'!B:B)</f>
        <v>15.1</v>
      </c>
      <c r="F1531" s="32">
        <f>_xlfn.XLOOKUP(A:A,'Medical Examination'!A:A,'Medical Examination'!C:C)</f>
        <v>8.41</v>
      </c>
      <c r="G1531" s="33" t="str">
        <f>_xlfn.XLOOKUP(A:A,'Medical Examination'!A:A,'Medical Examination'!D:D)</f>
        <v>No</v>
      </c>
      <c r="H1531" s="33" t="str">
        <f>_xlfn.XLOOKUP(A:A,'Medical Examination'!A:A,'Medical Examination'!E:E)</f>
        <v>No</v>
      </c>
      <c r="I1531" s="33" t="str">
        <f>_xlfn.XLOOKUP(A:A,'Medical Examination'!A:A,'Medical Examination'!F:F)</f>
        <v>No</v>
      </c>
      <c r="J1531" s="33">
        <f>_xlfn.XLOOKUP(A:A,'Medical Examination'!A:A,'Medical Examination'!G:G)</f>
        <v>0</v>
      </c>
      <c r="K1531" s="33" t="str">
        <f>_xlfn.XLOOKUP(A:A,'Medical Examination'!A:A,'Medical Examination'!H:H)</f>
        <v>No</v>
      </c>
      <c r="L1531" s="32" t="str">
        <f>_xlfn.XLOOKUP(A:A,'Medical Examination'!A:A,'Medical Examination'!I:I)</f>
        <v>Under  Weight</v>
      </c>
      <c r="M1531" s="31" t="str">
        <f>_xlfn.XLOOKUP(A:A,'Medical Examination'!A:A,'Medical Examination'!J:J)</f>
        <v>Diabetic</v>
      </c>
      <c r="N1531" s="34">
        <f>_xlfn.XLOOKUP(Healthcare!A:A,Table4_2[Customer ID],Table4_2[Date of Birth])</f>
        <v>25032</v>
      </c>
      <c r="O1531" s="35">
        <f>_xlfn.XLOOKUP(A:A,Table4_2[Customer ID],Table4_2[Charges])</f>
        <v>6700.56</v>
      </c>
      <c r="P1531" s="33" t="str">
        <f>_xlfn.XLOOKUP(A:A,Table4_2[Customer ID],Table4_2[Hospital tier])</f>
        <v>tier - 3</v>
      </c>
      <c r="Q1531" s="33" t="str">
        <f>_xlfn.XLOOKUP(A:A,'Hospital details'!A:A,'Hospital details'!F:F)</f>
        <v>tier - 1</v>
      </c>
      <c r="R1531" s="33" t="str">
        <f>_xlfn.XLOOKUP(Healthcare!A:A,'Hospital details'!A:A,'Hospital details'!G:G)</f>
        <v>R1012</v>
      </c>
      <c r="S1531" s="36">
        <f>_xlfn.XLOOKUP(A:A,'Hospital details'!A:A,'Hospital details'!H:H)</f>
        <v>54</v>
      </c>
      <c r="T1531" s="8"/>
    </row>
    <row r="1532" spans="1:20" ht="18" x14ac:dyDescent="0.35">
      <c r="A1532" s="37" t="s">
        <v>1536</v>
      </c>
      <c r="B1532" s="31" t="str" cm="1">
        <f t="array" ref="B1532">_xlfn.XLOOKUP(_xlfn.SINGLE(A:A),'Customer Name'!A:A,Table14_3[[#All],[Title]])</f>
        <v>Mr</v>
      </c>
      <c r="C1532" s="32" t="str" cm="1">
        <f t="array" ref="C1532">_xlfn.XLOOKUP(_xlfn.SINGLE(A:A),'Customer Name'!A:A,Table14_3[[#All],[First Name]])</f>
        <v>Nicole M</v>
      </c>
      <c r="D1532" s="32" t="str" cm="1">
        <f t="array" ref="D1532">_xlfn.XLOOKUP(_xlfn.SINGLE(A:A),'Customer Name'!A:A,Table14_3[[#All],[Last Name]])</f>
        <v>Casey</v>
      </c>
      <c r="E1532" s="32">
        <f>_xlfn.XLOOKUP(A:A,'Medical Examination'!A:A,'Medical Examination'!B:B)</f>
        <v>23.37</v>
      </c>
      <c r="F1532" s="32">
        <f>_xlfn.XLOOKUP(A:A,'Medical Examination'!A:A,'Medical Examination'!C:C)</f>
        <v>5.59</v>
      </c>
      <c r="G1532" s="33" t="str">
        <f>_xlfn.XLOOKUP(A:A,'Medical Examination'!A:A,'Medical Examination'!D:D)</f>
        <v>yes</v>
      </c>
      <c r="H1532" s="33" t="str">
        <f>_xlfn.XLOOKUP(A:A,'Medical Examination'!A:A,'Medical Examination'!E:E)</f>
        <v>No</v>
      </c>
      <c r="I1532" s="33" t="str">
        <f>_xlfn.XLOOKUP(A:A,'Medical Examination'!A:A,'Medical Examination'!F:F)</f>
        <v>No</v>
      </c>
      <c r="J1532" s="33">
        <f>_xlfn.XLOOKUP(A:A,'Medical Examination'!A:A,'Medical Examination'!G:G)</f>
        <v>0</v>
      </c>
      <c r="K1532" s="33" t="str">
        <f>_xlfn.XLOOKUP(A:A,'Medical Examination'!A:A,'Medical Examination'!H:H)</f>
        <v>No</v>
      </c>
      <c r="L1532" s="32" t="str">
        <f>_xlfn.XLOOKUP(A:A,'Medical Examination'!A:A,'Medical Examination'!I:I)</f>
        <v>Normal Weight</v>
      </c>
      <c r="M1532" s="31" t="str">
        <f>_xlfn.XLOOKUP(A:A,'Medical Examination'!A:A,'Medical Examination'!J:J)</f>
        <v>Normal</v>
      </c>
      <c r="N1532" s="34">
        <f>_xlfn.XLOOKUP(Healthcare!A:A,Table4_2[Customer ID],Table4_2[Date of Birth])</f>
        <v>31237</v>
      </c>
      <c r="O1532" s="35">
        <f>_xlfn.XLOOKUP(A:A,Table4_2[Customer ID],Table4_2[Charges])</f>
        <v>6686.43</v>
      </c>
      <c r="P1532" s="33" t="str">
        <f>_xlfn.XLOOKUP(A:A,Table4_2[Customer ID],Table4_2[Hospital tier])</f>
        <v>tier - 2</v>
      </c>
      <c r="Q1532" s="33" t="str">
        <f>_xlfn.XLOOKUP(A:A,'Hospital details'!A:A,'Hospital details'!F:F)</f>
        <v>tier - 3</v>
      </c>
      <c r="R1532" s="33" t="str">
        <f>_xlfn.XLOOKUP(Healthcare!A:A,'Hospital details'!A:A,'Hospital details'!G:G)</f>
        <v>R1012</v>
      </c>
      <c r="S1532" s="36">
        <f>_xlfn.XLOOKUP(A:A,'Hospital details'!A:A,'Hospital details'!H:H)</f>
        <v>37</v>
      </c>
      <c r="T1532" s="8"/>
    </row>
    <row r="1533" spans="1:20" ht="18" x14ac:dyDescent="0.35">
      <c r="A1533" s="37" t="s">
        <v>1537</v>
      </c>
      <c r="B1533" s="31" t="str" cm="1">
        <f t="array" ref="B1533">_xlfn.XLOOKUP(_xlfn.SINGLE(A:A),'Customer Name'!A:A,Table14_3[[#All],[Title]])</f>
        <v>Ms</v>
      </c>
      <c r="C1533" s="32" t="str" cm="1">
        <f t="array" ref="C1533">_xlfn.XLOOKUP(_xlfn.SINGLE(A:A),'Customer Name'!A:A,Table14_3[[#All],[First Name]])</f>
        <v>Jack</v>
      </c>
      <c r="D1533" s="32" t="str" cm="1">
        <f t="array" ref="D1533">_xlfn.XLOOKUP(_xlfn.SINGLE(A:A),'Customer Name'!A:A,Table14_3[[#All],[Last Name]])</f>
        <v>Randall</v>
      </c>
      <c r="E1533" s="32">
        <f>_xlfn.XLOOKUP(A:A,'Medical Examination'!A:A,'Medical Examination'!B:B)</f>
        <v>42.4</v>
      </c>
      <c r="F1533" s="32">
        <f>_xlfn.XLOOKUP(A:A,'Medical Examination'!A:A,'Medical Examination'!C:C)</f>
        <v>4.0599999999999996</v>
      </c>
      <c r="G1533" s="33" t="str">
        <f>_xlfn.XLOOKUP(A:A,'Medical Examination'!A:A,'Medical Examination'!D:D)</f>
        <v>No</v>
      </c>
      <c r="H1533" s="33" t="str">
        <f>_xlfn.XLOOKUP(A:A,'Medical Examination'!A:A,'Medical Examination'!E:E)</f>
        <v>No</v>
      </c>
      <c r="I1533" s="33" t="str">
        <f>_xlfn.XLOOKUP(A:A,'Medical Examination'!A:A,'Medical Examination'!F:F)</f>
        <v>No</v>
      </c>
      <c r="J1533" s="33">
        <f>_xlfn.XLOOKUP(A:A,'Medical Examination'!A:A,'Medical Examination'!G:G)</f>
        <v>0</v>
      </c>
      <c r="K1533" s="33" t="str">
        <f>_xlfn.XLOOKUP(A:A,'Medical Examination'!A:A,'Medical Examination'!H:H)</f>
        <v>No</v>
      </c>
      <c r="L1533" s="32" t="str">
        <f>_xlfn.XLOOKUP(A:A,'Medical Examination'!A:A,'Medical Examination'!I:I)</f>
        <v>Obesity</v>
      </c>
      <c r="M1533" s="31" t="str">
        <f>_xlfn.XLOOKUP(A:A,'Medical Examination'!A:A,'Medical Examination'!J:J)</f>
        <v>Normal</v>
      </c>
      <c r="N1533" s="34">
        <f>_xlfn.XLOOKUP(Healthcare!A:A,Table4_2[Customer ID],Table4_2[Date of Birth])</f>
        <v>32801</v>
      </c>
      <c r="O1533" s="35">
        <f>_xlfn.XLOOKUP(A:A,Table4_2[Customer ID],Table4_2[Charges])</f>
        <v>6666.24</v>
      </c>
      <c r="P1533" s="33" t="str">
        <f>_xlfn.XLOOKUP(A:A,Table4_2[Customer ID],Table4_2[Hospital tier])</f>
        <v>tier - 3</v>
      </c>
      <c r="Q1533" s="33" t="str">
        <f>_xlfn.XLOOKUP(A:A,'Hospital details'!A:A,'Hospital details'!F:F)</f>
        <v>tier - 1</v>
      </c>
      <c r="R1533" s="33" t="str">
        <f>_xlfn.XLOOKUP(Healthcare!A:A,'Hospital details'!A:A,'Hospital details'!G:G)</f>
        <v>R1011</v>
      </c>
      <c r="S1533" s="36">
        <f>_xlfn.XLOOKUP(A:A,'Hospital details'!A:A,'Hospital details'!H:H)</f>
        <v>33</v>
      </c>
      <c r="T1533" s="8"/>
    </row>
    <row r="1534" spans="1:20" ht="18" x14ac:dyDescent="0.35">
      <c r="A1534" s="37" t="s">
        <v>1538</v>
      </c>
      <c r="B1534" s="31" t="str" cm="1">
        <f t="array" ref="B1534">_xlfn.XLOOKUP(_xlfn.SINGLE(A:A),'Customer Name'!A:A,Table14_3[[#All],[Title]])</f>
        <v>Mr</v>
      </c>
      <c r="C1534" s="32" t="str" cm="1">
        <f t="array" ref="C1534">_xlfn.XLOOKUP(_xlfn.SINGLE(A:A),'Customer Name'!A:A,Table14_3[[#All],[First Name]])</f>
        <v>Gregory</v>
      </c>
      <c r="D1534" s="32" t="str" cm="1">
        <f t="array" ref="D1534">_xlfn.XLOOKUP(_xlfn.SINGLE(A:A),'Customer Name'!A:A,Table14_3[[#All],[Last Name]])</f>
        <v>Doyon</v>
      </c>
      <c r="E1534" s="32">
        <f>_xlfn.XLOOKUP(A:A,'Medical Examination'!A:A,'Medical Examination'!B:B)</f>
        <v>28.405000000000001</v>
      </c>
      <c r="F1534" s="32">
        <f>_xlfn.XLOOKUP(A:A,'Medical Examination'!A:A,'Medical Examination'!C:C)</f>
        <v>7.02</v>
      </c>
      <c r="G1534" s="33" t="str">
        <f>_xlfn.XLOOKUP(A:A,'Medical Examination'!A:A,'Medical Examination'!D:D)</f>
        <v>yes</v>
      </c>
      <c r="H1534" s="33" t="str">
        <f>_xlfn.XLOOKUP(A:A,'Medical Examination'!A:A,'Medical Examination'!E:E)</f>
        <v>No</v>
      </c>
      <c r="I1534" s="33" t="str">
        <f>_xlfn.XLOOKUP(A:A,'Medical Examination'!A:A,'Medical Examination'!F:F)</f>
        <v>No</v>
      </c>
      <c r="J1534" s="33">
        <f>_xlfn.XLOOKUP(A:A,'Medical Examination'!A:A,'Medical Examination'!G:G)</f>
        <v>0</v>
      </c>
      <c r="K1534" s="33" t="str">
        <f>_xlfn.XLOOKUP(A:A,'Medical Examination'!A:A,'Medical Examination'!H:H)</f>
        <v>No</v>
      </c>
      <c r="L1534" s="32" t="str">
        <f>_xlfn.XLOOKUP(A:A,'Medical Examination'!A:A,'Medical Examination'!I:I)</f>
        <v>Overweight</v>
      </c>
      <c r="M1534" s="31" t="str">
        <f>_xlfn.XLOOKUP(A:A,'Medical Examination'!A:A,'Medical Examination'!J:J)</f>
        <v>Diabetic</v>
      </c>
      <c r="N1534" s="34">
        <f>_xlfn.XLOOKUP(Healthcare!A:A,Table4_2[Customer ID],Table4_2[Date of Birth])</f>
        <v>29846</v>
      </c>
      <c r="O1534" s="35">
        <f>_xlfn.XLOOKUP(A:A,Table4_2[Customer ID],Table4_2[Charges])</f>
        <v>6664.69</v>
      </c>
      <c r="P1534" s="33" t="str">
        <f>_xlfn.XLOOKUP(A:A,Table4_2[Customer ID],Table4_2[Hospital tier])</f>
        <v>tier - 3</v>
      </c>
      <c r="Q1534" s="33" t="str">
        <f>_xlfn.XLOOKUP(A:A,'Hospital details'!A:A,'Hospital details'!F:F)</f>
        <v>tier - 1</v>
      </c>
      <c r="R1534" s="33" t="str">
        <f>_xlfn.XLOOKUP(Healthcare!A:A,'Hospital details'!A:A,'Hospital details'!G:G)</f>
        <v>R1012</v>
      </c>
      <c r="S1534" s="36">
        <f>_xlfn.XLOOKUP(A:A,'Hospital details'!A:A,'Hospital details'!H:H)</f>
        <v>41</v>
      </c>
      <c r="T1534" s="8"/>
    </row>
    <row r="1535" spans="1:20" ht="18" x14ac:dyDescent="0.35">
      <c r="A1535" s="37" t="s">
        <v>1539</v>
      </c>
      <c r="B1535" s="31" t="str" cm="1">
        <f t="array" ref="B1535">_xlfn.XLOOKUP(_xlfn.SINGLE(A:A),'Customer Name'!A:A,Table14_3[[#All],[Title]])</f>
        <v>Ms</v>
      </c>
      <c r="C1535" s="32" t="str" cm="1">
        <f t="array" ref="C1535">_xlfn.XLOOKUP(_xlfn.SINGLE(A:A),'Customer Name'!A:A,Table14_3[[#All],[First Name]])</f>
        <v>Rebecca</v>
      </c>
      <c r="D1535" s="32" t="str" cm="1">
        <f t="array" ref="D1535">_xlfn.XLOOKUP(_xlfn.SINGLE(A:A),'Customer Name'!A:A,Table14_3[[#All],[Last Name]])</f>
        <v>Sankey</v>
      </c>
      <c r="E1535" s="32">
        <f>_xlfn.XLOOKUP(A:A,'Medical Examination'!A:A,'Medical Examination'!B:B)</f>
        <v>23.4</v>
      </c>
      <c r="F1535" s="32">
        <f>_xlfn.XLOOKUP(A:A,'Medical Examination'!A:A,'Medical Examination'!C:C)</f>
        <v>4.47</v>
      </c>
      <c r="G1535" s="33" t="str">
        <f>_xlfn.XLOOKUP(A:A,'Medical Examination'!A:A,'Medical Examination'!D:D)</f>
        <v>No</v>
      </c>
      <c r="H1535" s="33" t="str">
        <f>_xlfn.XLOOKUP(A:A,'Medical Examination'!A:A,'Medical Examination'!E:E)</f>
        <v>No</v>
      </c>
      <c r="I1535" s="33" t="str">
        <f>_xlfn.XLOOKUP(A:A,'Medical Examination'!A:A,'Medical Examination'!F:F)</f>
        <v>No</v>
      </c>
      <c r="J1535" s="33">
        <f>_xlfn.XLOOKUP(A:A,'Medical Examination'!A:A,'Medical Examination'!G:G)</f>
        <v>0</v>
      </c>
      <c r="K1535" s="33" t="str">
        <f>_xlfn.XLOOKUP(A:A,'Medical Examination'!A:A,'Medical Examination'!H:H)</f>
        <v>No</v>
      </c>
      <c r="L1535" s="32" t="str">
        <f>_xlfn.XLOOKUP(A:A,'Medical Examination'!A:A,'Medical Examination'!I:I)</f>
        <v>Normal Weight</v>
      </c>
      <c r="M1535" s="31" t="str">
        <f>_xlfn.XLOOKUP(A:A,'Medical Examination'!A:A,'Medical Examination'!J:J)</f>
        <v>Normal</v>
      </c>
      <c r="N1535" s="34">
        <f>_xlfn.XLOOKUP(Healthcare!A:A,Table4_2[Customer ID],Table4_2[Date of Birth])</f>
        <v>30221</v>
      </c>
      <c r="O1535" s="35">
        <f>_xlfn.XLOOKUP(A:A,Table4_2[Customer ID],Table4_2[Charges])</f>
        <v>6664.32</v>
      </c>
      <c r="P1535" s="33" t="str">
        <f>_xlfn.XLOOKUP(A:A,Table4_2[Customer ID],Table4_2[Hospital tier])</f>
        <v>tier - 2</v>
      </c>
      <c r="Q1535" s="33" t="str">
        <f>_xlfn.XLOOKUP(A:A,'Hospital details'!A:A,'Hospital details'!F:F)</f>
        <v>tier - 2</v>
      </c>
      <c r="R1535" s="33" t="str">
        <f>_xlfn.XLOOKUP(Healthcare!A:A,'Hospital details'!A:A,'Hospital details'!G:G)</f>
        <v>R1013</v>
      </c>
      <c r="S1535" s="36">
        <f>_xlfn.XLOOKUP(A:A,'Hospital details'!A:A,'Hospital details'!H:H)</f>
        <v>40</v>
      </c>
      <c r="T1535" s="8"/>
    </row>
    <row r="1536" spans="1:20" ht="18" x14ac:dyDescent="0.35">
      <c r="A1536" s="37" t="s">
        <v>1540</v>
      </c>
      <c r="B1536" s="31" t="str" cm="1">
        <f t="array" ref="B1536">_xlfn.XLOOKUP(_xlfn.SINGLE(A:A),'Customer Name'!A:A,Table14_3[[#All],[Title]])</f>
        <v>Mr</v>
      </c>
      <c r="C1536" s="32" t="str" cm="1">
        <f t="array" ref="C1536">_xlfn.XLOOKUP(_xlfn.SINGLE(A:A),'Customer Name'!A:A,Table14_3[[#All],[First Name]])</f>
        <v>Adam</v>
      </c>
      <c r="D1536" s="32" t="str" cm="1">
        <f t="array" ref="D1536">_xlfn.XLOOKUP(_xlfn.SINGLE(A:A),'Customer Name'!A:A,Table14_3[[#All],[Last Name]])</f>
        <v>Stilgenbauer</v>
      </c>
      <c r="E1536" s="32">
        <f>_xlfn.XLOOKUP(A:A,'Medical Examination'!A:A,'Medical Examination'!B:B)</f>
        <v>33.44</v>
      </c>
      <c r="F1536" s="32">
        <f>_xlfn.XLOOKUP(A:A,'Medical Examination'!A:A,'Medical Examination'!C:C)</f>
        <v>4.54</v>
      </c>
      <c r="G1536" s="33" t="str">
        <f>_xlfn.XLOOKUP(A:A,'Medical Examination'!A:A,'Medical Examination'!D:D)</f>
        <v>No</v>
      </c>
      <c r="H1536" s="33" t="str">
        <f>_xlfn.XLOOKUP(A:A,'Medical Examination'!A:A,'Medical Examination'!E:E)</f>
        <v>No</v>
      </c>
      <c r="I1536" s="33" t="str">
        <f>_xlfn.XLOOKUP(A:A,'Medical Examination'!A:A,'Medical Examination'!F:F)</f>
        <v>No</v>
      </c>
      <c r="J1536" s="33">
        <f>_xlfn.XLOOKUP(A:A,'Medical Examination'!A:A,'Medical Examination'!G:G)</f>
        <v>0</v>
      </c>
      <c r="K1536" s="33" t="str">
        <f>_xlfn.XLOOKUP(A:A,'Medical Examination'!A:A,'Medical Examination'!H:H)</f>
        <v>No</v>
      </c>
      <c r="L1536" s="32" t="str">
        <f>_xlfn.XLOOKUP(A:A,'Medical Examination'!A:A,'Medical Examination'!I:I)</f>
        <v>Obesity</v>
      </c>
      <c r="M1536" s="31" t="str">
        <f>_xlfn.XLOOKUP(A:A,'Medical Examination'!A:A,'Medical Examination'!J:J)</f>
        <v>Normal</v>
      </c>
      <c r="N1536" s="34">
        <f>_xlfn.XLOOKUP(Healthcare!A:A,Table4_2[Customer ID],Table4_2[Date of Birth])</f>
        <v>32831</v>
      </c>
      <c r="O1536" s="35">
        <f>_xlfn.XLOOKUP(A:A,Table4_2[Customer ID],Table4_2[Charges])</f>
        <v>6653.79</v>
      </c>
      <c r="P1536" s="33" t="str">
        <f>_xlfn.XLOOKUP(A:A,Table4_2[Customer ID],Table4_2[Hospital tier])</f>
        <v>tier - 2</v>
      </c>
      <c r="Q1536" s="33" t="str">
        <f>_xlfn.XLOOKUP(A:A,'Hospital details'!A:A,'Hospital details'!F:F)</f>
        <v>tier - 1</v>
      </c>
      <c r="R1536" s="33" t="str">
        <f>_xlfn.XLOOKUP(Healthcare!A:A,'Hospital details'!A:A,'Hospital details'!G:G)</f>
        <v>R1013</v>
      </c>
      <c r="S1536" s="36">
        <f>_xlfn.XLOOKUP(A:A,'Hospital details'!A:A,'Hospital details'!H:H)</f>
        <v>33</v>
      </c>
      <c r="T1536" s="8"/>
    </row>
    <row r="1537" spans="1:20" ht="18" x14ac:dyDescent="0.35">
      <c r="A1537" s="37" t="s">
        <v>1541</v>
      </c>
      <c r="B1537" s="31" t="str" cm="1">
        <f t="array" ref="B1537">_xlfn.XLOOKUP(_xlfn.SINGLE(A:A),'Customer Name'!A:A,Table14_3[[#All],[Title]])</f>
        <v>Mr</v>
      </c>
      <c r="C1537" s="32" t="str" cm="1">
        <f t="array" ref="C1537">_xlfn.XLOOKUP(_xlfn.SINGLE(A:A),'Customer Name'!A:A,Table14_3[[#All],[First Name]])</f>
        <v>Ryan</v>
      </c>
      <c r="D1537" s="32" t="str" cm="1">
        <f t="array" ref="D1537">_xlfn.XLOOKUP(_xlfn.SINGLE(A:A),'Customer Name'!A:A,Table14_3[[#All],[Last Name]])</f>
        <v>Jaskiewicz</v>
      </c>
      <c r="E1537" s="32">
        <f>_xlfn.XLOOKUP(A:A,'Medical Examination'!A:A,'Medical Examination'!B:B)</f>
        <v>21.12</v>
      </c>
      <c r="F1537" s="32">
        <f>_xlfn.XLOOKUP(A:A,'Medical Examination'!A:A,'Medical Examination'!C:C)</f>
        <v>4.99</v>
      </c>
      <c r="G1537" s="33" t="str">
        <f>_xlfn.XLOOKUP(A:A,'Medical Examination'!A:A,'Medical Examination'!D:D)</f>
        <v>No</v>
      </c>
      <c r="H1537" s="33" t="str">
        <f>_xlfn.XLOOKUP(A:A,'Medical Examination'!A:A,'Medical Examination'!E:E)</f>
        <v>No</v>
      </c>
      <c r="I1537" s="33" t="str">
        <f>_xlfn.XLOOKUP(A:A,'Medical Examination'!A:A,'Medical Examination'!F:F)</f>
        <v>No</v>
      </c>
      <c r="J1537" s="33">
        <f>_xlfn.XLOOKUP(A:A,'Medical Examination'!A:A,'Medical Examination'!G:G)</f>
        <v>1</v>
      </c>
      <c r="K1537" s="33" t="str">
        <f>_xlfn.XLOOKUP(A:A,'Medical Examination'!A:A,'Medical Examination'!H:H)</f>
        <v>No</v>
      </c>
      <c r="L1537" s="32" t="str">
        <f>_xlfn.XLOOKUP(A:A,'Medical Examination'!A:A,'Medical Examination'!I:I)</f>
        <v>Normal Weight</v>
      </c>
      <c r="M1537" s="31" t="str">
        <f>_xlfn.XLOOKUP(A:A,'Medical Examination'!A:A,'Medical Examination'!J:J)</f>
        <v>Normal</v>
      </c>
      <c r="N1537" s="34">
        <f>_xlfn.XLOOKUP(Healthcare!A:A,Table4_2[Customer ID],Table4_2[Date of Birth])</f>
        <v>30864</v>
      </c>
      <c r="O1537" s="35">
        <f>_xlfn.XLOOKUP(A:A,Table4_2[Customer ID],Table4_2[Charges])</f>
        <v>6652.53</v>
      </c>
      <c r="P1537" s="33" t="str">
        <f>_xlfn.XLOOKUP(A:A,Table4_2[Customer ID],Table4_2[Hospital tier])</f>
        <v>tier - 3</v>
      </c>
      <c r="Q1537" s="33" t="str">
        <f>_xlfn.XLOOKUP(A:A,'Hospital details'!A:A,'Hospital details'!F:F)</f>
        <v>tier - 2</v>
      </c>
      <c r="R1537" s="33" t="str">
        <f>_xlfn.XLOOKUP(Healthcare!A:A,'Hospital details'!A:A,'Hospital details'!G:G)</f>
        <v>R1013</v>
      </c>
      <c r="S1537" s="36">
        <f>_xlfn.XLOOKUP(A:A,'Hospital details'!A:A,'Hospital details'!H:H)</f>
        <v>38</v>
      </c>
      <c r="T1537" s="8"/>
    </row>
    <row r="1538" spans="1:20" ht="18" x14ac:dyDescent="0.35">
      <c r="A1538" s="37" t="s">
        <v>1542</v>
      </c>
      <c r="B1538" s="31" t="str" cm="1">
        <f t="array" ref="B1538">_xlfn.XLOOKUP(_xlfn.SINGLE(A:A),'Customer Name'!A:A,Table14_3[[#All],[Title]])</f>
        <v>Ms</v>
      </c>
      <c r="C1538" s="32" t="str" cm="1">
        <f t="array" ref="C1538">_xlfn.XLOOKUP(_xlfn.SINGLE(A:A),'Customer Name'!A:A,Table14_3[[#All],[First Name]])</f>
        <v>Jackie K</v>
      </c>
      <c r="D1538" s="32" t="str" cm="1">
        <f t="array" ref="D1538">_xlfn.XLOOKUP(_xlfn.SINGLE(A:A),'Customer Name'!A:A,Table14_3[[#All],[Last Name]])</f>
        <v>Deppen</v>
      </c>
      <c r="E1538" s="32">
        <f>_xlfn.XLOOKUP(A:A,'Medical Examination'!A:A,'Medical Examination'!B:B)</f>
        <v>18.48</v>
      </c>
      <c r="F1538" s="32">
        <f>_xlfn.XLOOKUP(A:A,'Medical Examination'!A:A,'Medical Examination'!C:C)</f>
        <v>10.84</v>
      </c>
      <c r="G1538" s="33" t="str">
        <f>_xlfn.XLOOKUP(A:A,'Medical Examination'!A:A,'Medical Examination'!D:D)</f>
        <v>yes</v>
      </c>
      <c r="H1538" s="33" t="str">
        <f>_xlfn.XLOOKUP(A:A,'Medical Examination'!A:A,'Medical Examination'!E:E)</f>
        <v>No</v>
      </c>
      <c r="I1538" s="33" t="str">
        <f>_xlfn.XLOOKUP(A:A,'Medical Examination'!A:A,'Medical Examination'!F:F)</f>
        <v>No</v>
      </c>
      <c r="J1538" s="33">
        <f>_xlfn.XLOOKUP(A:A,'Medical Examination'!A:A,'Medical Examination'!G:G)</f>
        <v>2</v>
      </c>
      <c r="K1538" s="33" t="str">
        <f>_xlfn.XLOOKUP(A:A,'Medical Examination'!A:A,'Medical Examination'!H:H)</f>
        <v>No</v>
      </c>
      <c r="L1538" s="32" t="str">
        <f>_xlfn.XLOOKUP(A:A,'Medical Examination'!A:A,'Medical Examination'!I:I)</f>
        <v>Under  Weight</v>
      </c>
      <c r="M1538" s="31" t="str">
        <f>_xlfn.XLOOKUP(A:A,'Medical Examination'!A:A,'Medical Examination'!J:J)</f>
        <v>Diabetic</v>
      </c>
      <c r="N1538" s="34">
        <f>_xlfn.XLOOKUP(Healthcare!A:A,Table4_2[Customer ID],Table4_2[Date of Birth])</f>
        <v>25880</v>
      </c>
      <c r="O1538" s="35">
        <f>_xlfn.XLOOKUP(A:A,Table4_2[Customer ID],Table4_2[Charges])</f>
        <v>6651.26</v>
      </c>
      <c r="P1538" s="33" t="str">
        <f>_xlfn.XLOOKUP(A:A,Table4_2[Customer ID],Table4_2[Hospital tier])</f>
        <v>tier - 2</v>
      </c>
      <c r="Q1538" s="33" t="str">
        <f>_xlfn.XLOOKUP(A:A,'Hospital details'!A:A,'Hospital details'!F:F)</f>
        <v>tier - 3</v>
      </c>
      <c r="R1538" s="33" t="str">
        <f>_xlfn.XLOOKUP(Healthcare!A:A,'Hospital details'!A:A,'Hospital details'!G:G)</f>
        <v>R1013</v>
      </c>
      <c r="S1538" s="36">
        <f>_xlfn.XLOOKUP(A:A,'Hospital details'!A:A,'Hospital details'!H:H)</f>
        <v>52</v>
      </c>
      <c r="T1538" s="8"/>
    </row>
    <row r="1539" spans="1:20" ht="18" x14ac:dyDescent="0.35">
      <c r="A1539" s="37" t="s">
        <v>1543</v>
      </c>
      <c r="B1539" s="31" t="str" cm="1">
        <f t="array" ref="B1539">_xlfn.XLOOKUP(_xlfn.SINGLE(A:A),'Customer Name'!A:A,Table14_3[[#All],[Title]])</f>
        <v>Mr</v>
      </c>
      <c r="C1539" s="32" t="str" cm="1">
        <f t="array" ref="C1539">_xlfn.XLOOKUP(_xlfn.SINGLE(A:A),'Customer Name'!A:A,Table14_3[[#All],[First Name]])</f>
        <v>Chris</v>
      </c>
      <c r="D1539" s="32" t="str" cm="1">
        <f t="array" ref="D1539">_xlfn.XLOOKUP(_xlfn.SINGLE(A:A),'Customer Name'!A:A,Table14_3[[#All],[Last Name]])</f>
        <v>Hine</v>
      </c>
      <c r="E1539" s="32">
        <f>_xlfn.XLOOKUP(A:A,'Medical Examination'!A:A,'Medical Examination'!B:B)</f>
        <v>16.815000000000001</v>
      </c>
      <c r="F1539" s="32">
        <f>_xlfn.XLOOKUP(A:A,'Medical Examination'!A:A,'Medical Examination'!C:C)</f>
        <v>5.63</v>
      </c>
      <c r="G1539" s="33" t="str">
        <f>_xlfn.XLOOKUP(A:A,'Medical Examination'!A:A,'Medical Examination'!D:D)</f>
        <v>No</v>
      </c>
      <c r="H1539" s="33" t="str">
        <f>_xlfn.XLOOKUP(A:A,'Medical Examination'!A:A,'Medical Examination'!E:E)</f>
        <v>No</v>
      </c>
      <c r="I1539" s="33" t="str">
        <f>_xlfn.XLOOKUP(A:A,'Medical Examination'!A:A,'Medical Examination'!F:F)</f>
        <v>No</v>
      </c>
      <c r="J1539" s="33">
        <f>_xlfn.XLOOKUP(A:A,'Medical Examination'!A:A,'Medical Examination'!G:G)</f>
        <v>1</v>
      </c>
      <c r="K1539" s="33" t="str">
        <f>_xlfn.XLOOKUP(A:A,'Medical Examination'!A:A,'Medical Examination'!H:H)</f>
        <v>No</v>
      </c>
      <c r="L1539" s="32" t="str">
        <f>_xlfn.XLOOKUP(A:A,'Medical Examination'!A:A,'Medical Examination'!I:I)</f>
        <v>Under  Weight</v>
      </c>
      <c r="M1539" s="31" t="str">
        <f>_xlfn.XLOOKUP(A:A,'Medical Examination'!A:A,'Medical Examination'!J:J)</f>
        <v>Normal</v>
      </c>
      <c r="N1539" s="34">
        <f>_xlfn.XLOOKUP(Healthcare!A:A,Table4_2[Customer ID],Table4_2[Date of Birth])</f>
        <v>31024</v>
      </c>
      <c r="O1539" s="35">
        <f>_xlfn.XLOOKUP(A:A,Table4_2[Customer ID],Table4_2[Charges])</f>
        <v>6640.54</v>
      </c>
      <c r="P1539" s="33" t="str">
        <f>_xlfn.XLOOKUP(A:A,Table4_2[Customer ID],Table4_2[Hospital tier])</f>
        <v>tier - 2</v>
      </c>
      <c r="Q1539" s="33" t="str">
        <f>_xlfn.XLOOKUP(A:A,'Hospital details'!A:A,'Hospital details'!F:F)</f>
        <v>tier - 3</v>
      </c>
      <c r="R1539" s="33" t="str">
        <f>_xlfn.XLOOKUP(Healthcare!A:A,'Hospital details'!A:A,'Hospital details'!G:G)</f>
        <v>R1019</v>
      </c>
      <c r="S1539" s="36">
        <f>_xlfn.XLOOKUP(A:A,'Hospital details'!A:A,'Hospital details'!H:H)</f>
        <v>38</v>
      </c>
      <c r="T1539" s="8"/>
    </row>
    <row r="1540" spans="1:20" ht="18" x14ac:dyDescent="0.35">
      <c r="A1540" s="37" t="s">
        <v>1544</v>
      </c>
      <c r="B1540" s="31" t="str" cm="1">
        <f t="array" ref="B1540">_xlfn.XLOOKUP(_xlfn.SINGLE(A:A),'Customer Name'!A:A,Table14_3[[#All],[Title]])</f>
        <v>Mr</v>
      </c>
      <c r="C1540" s="32" t="str" cm="1">
        <f t="array" ref="C1540">_xlfn.XLOOKUP(_xlfn.SINGLE(A:A),'Customer Name'!A:A,Table14_3[[#All],[First Name]])</f>
        <v>Tyler C</v>
      </c>
      <c r="D1540" s="32" t="str" cm="1">
        <f t="array" ref="D1540">_xlfn.XLOOKUP(_xlfn.SINGLE(A:A),'Customer Name'!A:A,Table14_3[[#All],[Last Name]])</f>
        <v>Mathews</v>
      </c>
      <c r="E1540" s="32">
        <f>_xlfn.XLOOKUP(A:A,'Medical Examination'!A:A,'Medical Examination'!B:B)</f>
        <v>26.72</v>
      </c>
      <c r="F1540" s="32">
        <f>_xlfn.XLOOKUP(A:A,'Medical Examination'!A:A,'Medical Examination'!C:C)</f>
        <v>4.1399999999999997</v>
      </c>
      <c r="G1540" s="33" t="str">
        <f>_xlfn.XLOOKUP(A:A,'Medical Examination'!A:A,'Medical Examination'!D:D)</f>
        <v>No</v>
      </c>
      <c r="H1540" s="33" t="str">
        <f>_xlfn.XLOOKUP(A:A,'Medical Examination'!A:A,'Medical Examination'!E:E)</f>
        <v>No</v>
      </c>
      <c r="I1540" s="33" t="str">
        <f>_xlfn.XLOOKUP(A:A,'Medical Examination'!A:A,'Medical Examination'!F:F)</f>
        <v>No</v>
      </c>
      <c r="J1540" s="33">
        <f>_xlfn.XLOOKUP(A:A,'Medical Examination'!A:A,'Medical Examination'!G:G)</f>
        <v>0</v>
      </c>
      <c r="K1540" s="33" t="str">
        <f>_xlfn.XLOOKUP(A:A,'Medical Examination'!A:A,'Medical Examination'!H:H)</f>
        <v>No</v>
      </c>
      <c r="L1540" s="32" t="str">
        <f>_xlfn.XLOOKUP(A:A,'Medical Examination'!A:A,'Medical Examination'!I:I)</f>
        <v>Overweight</v>
      </c>
      <c r="M1540" s="31" t="str">
        <f>_xlfn.XLOOKUP(A:A,'Medical Examination'!A:A,'Medical Examination'!J:J)</f>
        <v>Normal</v>
      </c>
      <c r="N1540" s="34">
        <f>_xlfn.XLOOKUP(Healthcare!A:A,Table4_2[Customer ID],Table4_2[Date of Birth])</f>
        <v>33030</v>
      </c>
      <c r="O1540" s="35">
        <f>_xlfn.XLOOKUP(A:A,Table4_2[Customer ID],Table4_2[Charges])</f>
        <v>6639.3</v>
      </c>
      <c r="P1540" s="33" t="str">
        <f>_xlfn.XLOOKUP(A:A,Table4_2[Customer ID],Table4_2[Hospital tier])</f>
        <v>tier - 2</v>
      </c>
      <c r="Q1540" s="33" t="str">
        <f>_xlfn.XLOOKUP(A:A,'Hospital details'!A:A,'Hospital details'!F:F)</f>
        <v>tier - 2</v>
      </c>
      <c r="R1540" s="33" t="str">
        <f>_xlfn.XLOOKUP(Healthcare!A:A,'Hospital details'!A:A,'Hospital details'!G:G)</f>
        <v>R1021</v>
      </c>
      <c r="S1540" s="36">
        <f>_xlfn.XLOOKUP(A:A,'Hospital details'!A:A,'Hospital details'!H:H)</f>
        <v>33</v>
      </c>
      <c r="T1540" s="8"/>
    </row>
    <row r="1541" spans="1:20" ht="18" x14ac:dyDescent="0.35">
      <c r="A1541" s="37" t="s">
        <v>1545</v>
      </c>
      <c r="B1541" s="31" t="str" cm="1">
        <f t="array" ref="B1541">_xlfn.XLOOKUP(_xlfn.SINGLE(A:A),'Customer Name'!A:A,Table14_3[[#All],[Title]])</f>
        <v>Ms</v>
      </c>
      <c r="C1541" s="32" t="str" cm="1">
        <f t="array" ref="C1541">_xlfn.XLOOKUP(_xlfn.SINGLE(A:A),'Customer Name'!A:A,Table14_3[[#All],[First Name]])</f>
        <v>Yoshie</v>
      </c>
      <c r="D1541" s="32" t="str" cm="1">
        <f t="array" ref="D1541">_xlfn.XLOOKUP(_xlfn.SINGLE(A:A),'Customer Name'!A:A,Table14_3[[#All],[Last Name]])</f>
        <v>Yabu</v>
      </c>
      <c r="E1541" s="32">
        <f>_xlfn.XLOOKUP(A:A,'Medical Examination'!A:A,'Medical Examination'!B:B)</f>
        <v>41.42</v>
      </c>
      <c r="F1541" s="32">
        <f>_xlfn.XLOOKUP(A:A,'Medical Examination'!A:A,'Medical Examination'!C:C)</f>
        <v>5.17</v>
      </c>
      <c r="G1541" s="33" t="str">
        <f>_xlfn.XLOOKUP(A:A,'Medical Examination'!A:A,'Medical Examination'!D:D)</f>
        <v>No</v>
      </c>
      <c r="H1541" s="33" t="str">
        <f>_xlfn.XLOOKUP(A:A,'Medical Examination'!A:A,'Medical Examination'!E:E)</f>
        <v>No</v>
      </c>
      <c r="I1541" s="33" t="str">
        <f>_xlfn.XLOOKUP(A:A,'Medical Examination'!A:A,'Medical Examination'!F:F)</f>
        <v>Yes</v>
      </c>
      <c r="J1541" s="33">
        <f>_xlfn.XLOOKUP(A:A,'Medical Examination'!A:A,'Medical Examination'!G:G)</f>
        <v>1</v>
      </c>
      <c r="K1541" s="33" t="str">
        <f>_xlfn.XLOOKUP(A:A,'Medical Examination'!A:A,'Medical Examination'!H:H)</f>
        <v>No</v>
      </c>
      <c r="L1541" s="32" t="str">
        <f>_xlfn.XLOOKUP(A:A,'Medical Examination'!A:A,'Medical Examination'!I:I)</f>
        <v>Obesity</v>
      </c>
      <c r="M1541" s="31" t="str">
        <f>_xlfn.XLOOKUP(A:A,'Medical Examination'!A:A,'Medical Examination'!J:J)</f>
        <v>Normal</v>
      </c>
      <c r="N1541" s="34">
        <f>_xlfn.XLOOKUP(Healthcare!A:A,Table4_2[Customer ID],Table4_2[Date of Birth])</f>
        <v>37868</v>
      </c>
      <c r="O1541" s="35">
        <f>_xlfn.XLOOKUP(A:A,Table4_2[Customer ID],Table4_2[Charges])</f>
        <v>6638.16</v>
      </c>
      <c r="P1541" s="33" t="str">
        <f>_xlfn.XLOOKUP(A:A,Table4_2[Customer ID],Table4_2[Hospital tier])</f>
        <v>tier - 2</v>
      </c>
      <c r="Q1541" s="33" t="str">
        <f>_xlfn.XLOOKUP(A:A,'Hospital details'!A:A,'Hospital details'!F:F)</f>
        <v>tier - 1</v>
      </c>
      <c r="R1541" s="33" t="str">
        <f>_xlfn.XLOOKUP(Healthcare!A:A,'Hospital details'!A:A,'Hospital details'!G:G)</f>
        <v>R1012</v>
      </c>
      <c r="S1541" s="36">
        <f>_xlfn.XLOOKUP(A:A,'Hospital details'!A:A,'Hospital details'!H:H)</f>
        <v>19</v>
      </c>
      <c r="T1541" s="8"/>
    </row>
    <row r="1542" spans="1:20" ht="18" x14ac:dyDescent="0.35">
      <c r="A1542" s="37" t="s">
        <v>1546</v>
      </c>
      <c r="B1542" s="31" t="str" cm="1">
        <f t="array" ref="B1542">_xlfn.XLOOKUP(_xlfn.SINGLE(A:A),'Customer Name'!A:A,Table14_3[[#All],[Title]])</f>
        <v>Ms</v>
      </c>
      <c r="C1542" s="32" t="str" cm="1">
        <f t="array" ref="C1542">_xlfn.XLOOKUP(_xlfn.SINGLE(A:A),'Customer Name'!A:A,Table14_3[[#All],[First Name]])</f>
        <v>Lauren A</v>
      </c>
      <c r="D1542" s="32" t="str" cm="1">
        <f t="array" ref="D1542">_xlfn.XLOOKUP(_xlfn.SINGLE(A:A),'Customer Name'!A:A,Table14_3[[#All],[Last Name]])</f>
        <v>Strang</v>
      </c>
      <c r="E1542" s="32">
        <f>_xlfn.XLOOKUP(A:A,'Medical Examination'!A:A,'Medical Examination'!B:B)</f>
        <v>20.69</v>
      </c>
      <c r="F1542" s="32">
        <f>_xlfn.XLOOKUP(A:A,'Medical Examination'!A:A,'Medical Examination'!C:C)</f>
        <v>6.93</v>
      </c>
      <c r="G1542" s="33" t="str">
        <f>_xlfn.XLOOKUP(A:A,'Medical Examination'!A:A,'Medical Examination'!D:D)</f>
        <v>No</v>
      </c>
      <c r="H1542" s="33" t="str">
        <f>_xlfn.XLOOKUP(A:A,'Medical Examination'!A:A,'Medical Examination'!E:E)</f>
        <v>No</v>
      </c>
      <c r="I1542" s="33" t="str">
        <f>_xlfn.XLOOKUP(A:A,'Medical Examination'!A:A,'Medical Examination'!F:F)</f>
        <v>No</v>
      </c>
      <c r="J1542" s="33">
        <f>_xlfn.XLOOKUP(A:A,'Medical Examination'!A:A,'Medical Examination'!G:G)</f>
        <v>2</v>
      </c>
      <c r="K1542" s="33" t="str">
        <f>_xlfn.XLOOKUP(A:A,'Medical Examination'!A:A,'Medical Examination'!H:H)</f>
        <v>No</v>
      </c>
      <c r="L1542" s="32" t="str">
        <f>_xlfn.XLOOKUP(A:A,'Medical Examination'!A:A,'Medical Examination'!I:I)</f>
        <v>Normal Weight</v>
      </c>
      <c r="M1542" s="31" t="str">
        <f>_xlfn.XLOOKUP(A:A,'Medical Examination'!A:A,'Medical Examination'!J:J)</f>
        <v>Diabetic</v>
      </c>
      <c r="N1542" s="34">
        <f>_xlfn.XLOOKUP(Healthcare!A:A,Table4_2[Customer ID],Table4_2[Date of Birth])</f>
        <v>26905</v>
      </c>
      <c r="O1542" s="35">
        <f>_xlfn.XLOOKUP(A:A,Table4_2[Customer ID],Table4_2[Charges])</f>
        <v>6630.31</v>
      </c>
      <c r="P1542" s="33" t="str">
        <f>_xlfn.XLOOKUP(A:A,Table4_2[Customer ID],Table4_2[Hospital tier])</f>
        <v>tier - 2</v>
      </c>
      <c r="Q1542" s="33" t="str">
        <f>_xlfn.XLOOKUP(A:A,'Hospital details'!A:A,'Hospital details'!F:F)</f>
        <v>tier - 1</v>
      </c>
      <c r="R1542" s="33" t="str">
        <f>_xlfn.XLOOKUP(Healthcare!A:A,'Hospital details'!A:A,'Hospital details'!G:G)</f>
        <v>R1013</v>
      </c>
      <c r="S1542" s="36">
        <f>_xlfn.XLOOKUP(A:A,'Hospital details'!A:A,'Hospital details'!H:H)</f>
        <v>49</v>
      </c>
      <c r="T1542" s="8"/>
    </row>
    <row r="1543" spans="1:20" ht="18" x14ac:dyDescent="0.35">
      <c r="A1543" s="37" t="s">
        <v>1547</v>
      </c>
      <c r="B1543" s="31" t="str" cm="1">
        <f t="array" ref="B1543">_xlfn.XLOOKUP(_xlfn.SINGLE(A:A),'Customer Name'!A:A,Table14_3[[#All],[Title]])</f>
        <v>Mr</v>
      </c>
      <c r="C1543" s="32" t="str" cm="1">
        <f t="array" ref="C1543">_xlfn.XLOOKUP(_xlfn.SINGLE(A:A),'Customer Name'!A:A,Table14_3[[#All],[First Name]])</f>
        <v>Mason D</v>
      </c>
      <c r="D1543" s="32" t="str" cm="1">
        <f t="array" ref="D1543">_xlfn.XLOOKUP(_xlfn.SINGLE(A:A),'Customer Name'!A:A,Table14_3[[#All],[Last Name]])</f>
        <v>Frank</v>
      </c>
      <c r="E1543" s="32">
        <f>_xlfn.XLOOKUP(A:A,'Medical Examination'!A:A,'Medical Examination'!B:B)</f>
        <v>41.23</v>
      </c>
      <c r="F1543" s="32">
        <f>_xlfn.XLOOKUP(A:A,'Medical Examination'!A:A,'Medical Examination'!C:C)</f>
        <v>4.24</v>
      </c>
      <c r="G1543" s="33" t="str">
        <f>_xlfn.XLOOKUP(A:A,'Medical Examination'!A:A,'Medical Examination'!D:D)</f>
        <v>No</v>
      </c>
      <c r="H1543" s="33" t="str">
        <f>_xlfn.XLOOKUP(A:A,'Medical Examination'!A:A,'Medical Examination'!E:E)</f>
        <v>No</v>
      </c>
      <c r="I1543" s="33" t="str">
        <f>_xlfn.XLOOKUP(A:A,'Medical Examination'!A:A,'Medical Examination'!F:F)</f>
        <v>No</v>
      </c>
      <c r="J1543" s="33">
        <f>_xlfn.XLOOKUP(A:A,'Medical Examination'!A:A,'Medical Examination'!G:G)</f>
        <v>0</v>
      </c>
      <c r="K1543" s="33" t="str">
        <f>_xlfn.XLOOKUP(A:A,'Medical Examination'!A:A,'Medical Examination'!H:H)</f>
        <v>No</v>
      </c>
      <c r="L1543" s="32" t="str">
        <f>_xlfn.XLOOKUP(A:A,'Medical Examination'!A:A,'Medical Examination'!I:I)</f>
        <v>Obesity</v>
      </c>
      <c r="M1543" s="31" t="str">
        <f>_xlfn.XLOOKUP(A:A,'Medical Examination'!A:A,'Medical Examination'!J:J)</f>
        <v>Normal</v>
      </c>
      <c r="N1543" s="34">
        <f>_xlfn.XLOOKUP(Healthcare!A:A,Table4_2[Customer ID],Table4_2[Date of Birth])</f>
        <v>30191</v>
      </c>
      <c r="O1543" s="35">
        <f>_xlfn.XLOOKUP(A:A,Table4_2[Customer ID],Table4_2[Charges])</f>
        <v>6610.11</v>
      </c>
      <c r="P1543" s="33" t="str">
        <f>_xlfn.XLOOKUP(A:A,Table4_2[Customer ID],Table4_2[Hospital tier])</f>
        <v>tier - 3</v>
      </c>
      <c r="Q1543" s="33" t="str">
        <f>_xlfn.XLOOKUP(A:A,'Hospital details'!A:A,'Hospital details'!F:F)</f>
        <v>tier - 2</v>
      </c>
      <c r="R1543" s="33" t="str">
        <f>_xlfn.XLOOKUP(Healthcare!A:A,'Hospital details'!A:A,'Hospital details'!G:G)</f>
        <v>R1015</v>
      </c>
      <c r="S1543" s="36">
        <f>_xlfn.XLOOKUP(A:A,'Hospital details'!A:A,'Hospital details'!H:H)</f>
        <v>40</v>
      </c>
      <c r="T1543" s="8"/>
    </row>
    <row r="1544" spans="1:20" ht="18" x14ac:dyDescent="0.35">
      <c r="A1544" s="37" t="s">
        <v>1548</v>
      </c>
      <c r="B1544" s="31" t="str" cm="1">
        <f t="array" ref="B1544">_xlfn.XLOOKUP(_xlfn.SINGLE(A:A),'Customer Name'!A:A,Table14_3[[#All],[Title]])</f>
        <v>Mr</v>
      </c>
      <c r="C1544" s="32" t="str" cm="1">
        <f t="array" ref="C1544">_xlfn.XLOOKUP(_xlfn.SINGLE(A:A),'Customer Name'!A:A,Table14_3[[#All],[First Name]])</f>
        <v>Ryan</v>
      </c>
      <c r="D1544" s="32" t="str" cm="1">
        <f t="array" ref="D1544">_xlfn.XLOOKUP(_xlfn.SINGLE(A:A),'Customer Name'!A:A,Table14_3[[#All],[Last Name]])</f>
        <v>Shanley</v>
      </c>
      <c r="E1544" s="32">
        <f>_xlfn.XLOOKUP(A:A,'Medical Examination'!A:A,'Medical Examination'!B:B)</f>
        <v>29.9</v>
      </c>
      <c r="F1544" s="32">
        <f>_xlfn.XLOOKUP(A:A,'Medical Examination'!A:A,'Medical Examination'!C:C)</f>
        <v>5.91</v>
      </c>
      <c r="G1544" s="33" t="str">
        <f>_xlfn.XLOOKUP(A:A,'Medical Examination'!A:A,'Medical Examination'!D:D)</f>
        <v>No</v>
      </c>
      <c r="H1544" s="33" t="str">
        <f>_xlfn.XLOOKUP(A:A,'Medical Examination'!A:A,'Medical Examination'!E:E)</f>
        <v>No</v>
      </c>
      <c r="I1544" s="33" t="str">
        <f>_xlfn.XLOOKUP(A:A,'Medical Examination'!A:A,'Medical Examination'!F:F)</f>
        <v>No</v>
      </c>
      <c r="J1544" s="33">
        <f>_xlfn.XLOOKUP(A:A,'Medical Examination'!A:A,'Medical Examination'!G:G)</f>
        <v>0</v>
      </c>
      <c r="K1544" s="33" t="str">
        <f>_xlfn.XLOOKUP(A:A,'Medical Examination'!A:A,'Medical Examination'!H:H)</f>
        <v>No</v>
      </c>
      <c r="L1544" s="32" t="str">
        <f>_xlfn.XLOOKUP(A:A,'Medical Examination'!A:A,'Medical Examination'!I:I)</f>
        <v>Overweight</v>
      </c>
      <c r="M1544" s="31" t="str">
        <f>_xlfn.XLOOKUP(A:A,'Medical Examination'!A:A,'Medical Examination'!J:J)</f>
        <v>Prediabetic</v>
      </c>
      <c r="N1544" s="34">
        <f>_xlfn.XLOOKUP(Healthcare!A:A,Table4_2[Customer ID],Table4_2[Date of Birth])</f>
        <v>30262</v>
      </c>
      <c r="O1544" s="35">
        <f>_xlfn.XLOOKUP(A:A,Table4_2[Customer ID],Table4_2[Charges])</f>
        <v>6600.36</v>
      </c>
      <c r="P1544" s="33" t="str">
        <f>_xlfn.XLOOKUP(A:A,Table4_2[Customer ID],Table4_2[Hospital tier])</f>
        <v>tier - 2</v>
      </c>
      <c r="Q1544" s="33" t="str">
        <f>_xlfn.XLOOKUP(A:A,'Hospital details'!A:A,'Hospital details'!F:F)</f>
        <v>tier - 3</v>
      </c>
      <c r="R1544" s="33" t="str">
        <f>_xlfn.XLOOKUP(Healthcare!A:A,'Hospital details'!A:A,'Hospital details'!G:G)</f>
        <v>R1011</v>
      </c>
      <c r="S1544" s="36">
        <f>_xlfn.XLOOKUP(A:A,'Hospital details'!A:A,'Hospital details'!H:H)</f>
        <v>40</v>
      </c>
      <c r="T1544" s="8"/>
    </row>
    <row r="1545" spans="1:20" ht="18" x14ac:dyDescent="0.35">
      <c r="A1545" s="37" t="s">
        <v>1549</v>
      </c>
      <c r="B1545" s="31" t="str" cm="1">
        <f t="array" ref="B1545">_xlfn.XLOOKUP(_xlfn.SINGLE(A:A),'Customer Name'!A:A,Table14_3[[#All],[Title]])</f>
        <v>Ms</v>
      </c>
      <c r="C1545" s="32" t="str" cm="1">
        <f t="array" ref="C1545">_xlfn.XLOOKUP(_xlfn.SINGLE(A:A),'Customer Name'!A:A,Table14_3[[#All],[First Name]])</f>
        <v>Arturo</v>
      </c>
      <c r="D1545" s="32" t="str" cm="1">
        <f t="array" ref="D1545">_xlfn.XLOOKUP(_xlfn.SINGLE(A:A),'Customer Name'!A:A,Table14_3[[#All],[Last Name]])</f>
        <v>Mancebo Garcia</v>
      </c>
      <c r="E1545" s="32">
        <f>_xlfn.XLOOKUP(A:A,'Medical Examination'!A:A,'Medical Examination'!B:B)</f>
        <v>34.104999999999997</v>
      </c>
      <c r="F1545" s="32">
        <f>_xlfn.XLOOKUP(A:A,'Medical Examination'!A:A,'Medical Examination'!C:C)</f>
        <v>5.93</v>
      </c>
      <c r="G1545" s="33" t="str">
        <f>_xlfn.XLOOKUP(A:A,'Medical Examination'!A:A,'Medical Examination'!D:D)</f>
        <v>No</v>
      </c>
      <c r="H1545" s="33" t="str">
        <f>_xlfn.XLOOKUP(A:A,'Medical Examination'!A:A,'Medical Examination'!E:E)</f>
        <v>No</v>
      </c>
      <c r="I1545" s="33" t="str">
        <f>_xlfn.XLOOKUP(A:A,'Medical Examination'!A:A,'Medical Examination'!F:F)</f>
        <v>No</v>
      </c>
      <c r="J1545" s="33">
        <f>_xlfn.XLOOKUP(A:A,'Medical Examination'!A:A,'Medical Examination'!G:G)</f>
        <v>0</v>
      </c>
      <c r="K1545" s="33" t="str">
        <f>_xlfn.XLOOKUP(A:A,'Medical Examination'!A:A,'Medical Examination'!H:H)</f>
        <v>No</v>
      </c>
      <c r="L1545" s="32" t="str">
        <f>_xlfn.XLOOKUP(A:A,'Medical Examination'!A:A,'Medical Examination'!I:I)</f>
        <v>Obesity</v>
      </c>
      <c r="M1545" s="31" t="str">
        <f>_xlfn.XLOOKUP(A:A,'Medical Examination'!A:A,'Medical Examination'!J:J)</f>
        <v>Prediabetic</v>
      </c>
      <c r="N1545" s="34">
        <f>_xlfn.XLOOKUP(Healthcare!A:A,Table4_2[Customer ID],Table4_2[Date of Birth])</f>
        <v>30314</v>
      </c>
      <c r="O1545" s="35">
        <f>_xlfn.XLOOKUP(A:A,Table4_2[Customer ID],Table4_2[Charges])</f>
        <v>6600.21</v>
      </c>
      <c r="P1545" s="33" t="str">
        <f>_xlfn.XLOOKUP(A:A,Table4_2[Customer ID],Table4_2[Hospital tier])</f>
        <v>tier - 3</v>
      </c>
      <c r="Q1545" s="33" t="str">
        <f>_xlfn.XLOOKUP(A:A,'Hospital details'!A:A,'Hospital details'!F:F)</f>
        <v>tier - 2</v>
      </c>
      <c r="R1545" s="33" t="str">
        <f>_xlfn.XLOOKUP(Healthcare!A:A,'Hospital details'!A:A,'Hospital details'!G:G)</f>
        <v>R1016</v>
      </c>
      <c r="S1545" s="36">
        <f>_xlfn.XLOOKUP(A:A,'Hospital details'!A:A,'Hospital details'!H:H)</f>
        <v>40</v>
      </c>
      <c r="T1545" s="8"/>
    </row>
    <row r="1546" spans="1:20" ht="18" x14ac:dyDescent="0.35">
      <c r="A1546" s="37" t="s">
        <v>1550</v>
      </c>
      <c r="B1546" s="31" t="str" cm="1">
        <f t="array" ref="B1546">_xlfn.XLOOKUP(_xlfn.SINGLE(A:A),'Customer Name'!A:A,Table14_3[[#All],[Title]])</f>
        <v>Mr</v>
      </c>
      <c r="C1546" s="32" t="str" cm="1">
        <f t="array" ref="C1546">_xlfn.XLOOKUP(_xlfn.SINGLE(A:A),'Customer Name'!A:A,Table14_3[[#All],[First Name]])</f>
        <v>Jake</v>
      </c>
      <c r="D1546" s="32" t="str" cm="1">
        <f t="array" ref="D1546">_xlfn.XLOOKUP(_xlfn.SINGLE(A:A),'Customer Name'!A:A,Table14_3[[#All],[Last Name]])</f>
        <v>Keehan</v>
      </c>
      <c r="E1546" s="32">
        <f>_xlfn.XLOOKUP(A:A,'Medical Examination'!A:A,'Medical Examination'!B:B)</f>
        <v>24.97</v>
      </c>
      <c r="F1546" s="32">
        <f>_xlfn.XLOOKUP(A:A,'Medical Examination'!A:A,'Medical Examination'!C:C)</f>
        <v>5.66</v>
      </c>
      <c r="G1546" s="33" t="str">
        <f>_xlfn.XLOOKUP(A:A,'Medical Examination'!A:A,'Medical Examination'!D:D)</f>
        <v>No</v>
      </c>
      <c r="H1546" s="33" t="str">
        <f>_xlfn.XLOOKUP(A:A,'Medical Examination'!A:A,'Medical Examination'!E:E)</f>
        <v>No</v>
      </c>
      <c r="I1546" s="33" t="str">
        <f>_xlfn.XLOOKUP(A:A,'Medical Examination'!A:A,'Medical Examination'!F:F)</f>
        <v>No</v>
      </c>
      <c r="J1546" s="33">
        <f>_xlfn.XLOOKUP(A:A,'Medical Examination'!A:A,'Medical Examination'!G:G)</f>
        <v>0</v>
      </c>
      <c r="K1546" s="33" t="str">
        <f>_xlfn.XLOOKUP(A:A,'Medical Examination'!A:A,'Medical Examination'!H:H)</f>
        <v>No</v>
      </c>
      <c r="L1546" s="32" t="str">
        <f>_xlfn.XLOOKUP(A:A,'Medical Examination'!A:A,'Medical Examination'!I:I)</f>
        <v>Normal Weight</v>
      </c>
      <c r="M1546" s="31" t="str">
        <f>_xlfn.XLOOKUP(A:A,'Medical Examination'!A:A,'Medical Examination'!J:J)</f>
        <v>Normal</v>
      </c>
      <c r="N1546" s="34">
        <f>_xlfn.XLOOKUP(Healthcare!A:A,Table4_2[Customer ID],Table4_2[Date of Birth])</f>
        <v>30277</v>
      </c>
      <c r="O1546" s="35">
        <f>_xlfn.XLOOKUP(A:A,Table4_2[Customer ID],Table4_2[Charges])</f>
        <v>6593.51</v>
      </c>
      <c r="P1546" s="33" t="str">
        <f>_xlfn.XLOOKUP(A:A,Table4_2[Customer ID],Table4_2[Hospital tier])</f>
        <v>tier - 2</v>
      </c>
      <c r="Q1546" s="33" t="str">
        <f>_xlfn.XLOOKUP(A:A,'Hospital details'!A:A,'Hospital details'!F:F)</f>
        <v>tier - 1</v>
      </c>
      <c r="R1546" s="33" t="str">
        <f>_xlfn.XLOOKUP(Healthcare!A:A,'Hospital details'!A:A,'Hospital details'!G:G)</f>
        <v>R1013</v>
      </c>
      <c r="S1546" s="36">
        <f>_xlfn.XLOOKUP(A:A,'Hospital details'!A:A,'Hospital details'!H:H)</f>
        <v>40</v>
      </c>
      <c r="T1546" s="8"/>
    </row>
    <row r="1547" spans="1:20" ht="18" x14ac:dyDescent="0.35">
      <c r="A1547" s="37" t="s">
        <v>1551</v>
      </c>
      <c r="B1547" s="31" t="str" cm="1">
        <f t="array" ref="B1547">_xlfn.XLOOKUP(_xlfn.SINGLE(A:A),'Customer Name'!A:A,Table14_3[[#All],[Title]])</f>
        <v>Mr</v>
      </c>
      <c r="C1547" s="32" t="str" cm="1">
        <f t="array" ref="C1547">_xlfn.XLOOKUP(_xlfn.SINGLE(A:A),'Customer Name'!A:A,Table14_3[[#All],[First Name]])</f>
        <v>Sarah E</v>
      </c>
      <c r="D1547" s="32" t="str" cm="1">
        <f t="array" ref="D1547">_xlfn.XLOOKUP(_xlfn.SINGLE(A:A),'Customer Name'!A:A,Table14_3[[#All],[Last Name]])</f>
        <v>Mahaney</v>
      </c>
      <c r="E1547" s="32">
        <f>_xlfn.XLOOKUP(A:A,'Medical Examination'!A:A,'Medical Examination'!B:B)</f>
        <v>34.799999999999997</v>
      </c>
      <c r="F1547" s="32">
        <f>_xlfn.XLOOKUP(A:A,'Medical Examination'!A:A,'Medical Examination'!C:C)</f>
        <v>4.1900000000000004</v>
      </c>
      <c r="G1547" s="33" t="str">
        <f>_xlfn.XLOOKUP(A:A,'Medical Examination'!A:A,'Medical Examination'!D:D)</f>
        <v>No</v>
      </c>
      <c r="H1547" s="33" t="str">
        <f>_xlfn.XLOOKUP(A:A,'Medical Examination'!A:A,'Medical Examination'!E:E)</f>
        <v>No</v>
      </c>
      <c r="I1547" s="33" t="str">
        <f>_xlfn.XLOOKUP(A:A,'Medical Examination'!A:A,'Medical Examination'!F:F)</f>
        <v>No</v>
      </c>
      <c r="J1547" s="33">
        <f>_xlfn.XLOOKUP(A:A,'Medical Examination'!A:A,'Medical Examination'!G:G)</f>
        <v>1</v>
      </c>
      <c r="K1547" s="33" t="str">
        <f>_xlfn.XLOOKUP(A:A,'Medical Examination'!A:A,'Medical Examination'!H:H)</f>
        <v>No</v>
      </c>
      <c r="L1547" s="32" t="str">
        <f>_xlfn.XLOOKUP(A:A,'Medical Examination'!A:A,'Medical Examination'!I:I)</f>
        <v>Obesity</v>
      </c>
      <c r="M1547" s="31" t="str">
        <f>_xlfn.XLOOKUP(A:A,'Medical Examination'!A:A,'Medical Examination'!J:J)</f>
        <v>Normal</v>
      </c>
      <c r="N1547" s="34">
        <f>_xlfn.XLOOKUP(Healthcare!A:A,Table4_2[Customer ID],Table4_2[Date of Birth])</f>
        <v>30960</v>
      </c>
      <c r="O1547" s="35">
        <f>_xlfn.XLOOKUP(A:A,Table4_2[Customer ID],Table4_2[Charges])</f>
        <v>6571.54</v>
      </c>
      <c r="P1547" s="33" t="str">
        <f>_xlfn.XLOOKUP(A:A,Table4_2[Customer ID],Table4_2[Hospital tier])</f>
        <v>tier - 2</v>
      </c>
      <c r="Q1547" s="33" t="str">
        <f>_xlfn.XLOOKUP(A:A,'Hospital details'!A:A,'Hospital details'!F:F)</f>
        <v>tier - 3</v>
      </c>
      <c r="R1547" s="33" t="str">
        <f>_xlfn.XLOOKUP(Healthcare!A:A,'Hospital details'!A:A,'Hospital details'!G:G)</f>
        <v>R1011</v>
      </c>
      <c r="S1547" s="36">
        <f>_xlfn.XLOOKUP(A:A,'Hospital details'!A:A,'Hospital details'!H:H)</f>
        <v>38</v>
      </c>
      <c r="T1547" s="8"/>
    </row>
    <row r="1548" spans="1:20" ht="18" x14ac:dyDescent="0.35">
      <c r="A1548" s="37" t="s">
        <v>1552</v>
      </c>
      <c r="B1548" s="31" t="str" cm="1">
        <f t="array" ref="B1548">_xlfn.XLOOKUP(_xlfn.SINGLE(A:A),'Customer Name'!A:A,Table14_3[[#All],[Title]])</f>
        <v>Ms</v>
      </c>
      <c r="C1548" s="32" t="str" cm="1">
        <f t="array" ref="C1548">_xlfn.XLOOKUP(_xlfn.SINGLE(A:A),'Customer Name'!A:A,Table14_3[[#All],[First Name]])</f>
        <v>Alison L</v>
      </c>
      <c r="D1548" s="32" t="str" cm="1">
        <f t="array" ref="D1548">_xlfn.XLOOKUP(_xlfn.SINGLE(A:A),'Customer Name'!A:A,Table14_3[[#All],[Last Name]])</f>
        <v>Nolan</v>
      </c>
      <c r="E1548" s="32">
        <f>_xlfn.XLOOKUP(A:A,'Medical Examination'!A:A,'Medical Examination'!B:B)</f>
        <v>32.965000000000003</v>
      </c>
      <c r="F1548" s="32">
        <f>_xlfn.XLOOKUP(A:A,'Medical Examination'!A:A,'Medical Examination'!C:C)</f>
        <v>9.2100000000000009</v>
      </c>
      <c r="G1548" s="33" t="str">
        <f>_xlfn.XLOOKUP(A:A,'Medical Examination'!A:A,'Medical Examination'!D:D)</f>
        <v>yes</v>
      </c>
      <c r="H1548" s="33" t="str">
        <f>_xlfn.XLOOKUP(A:A,'Medical Examination'!A:A,'Medical Examination'!E:E)</f>
        <v>No</v>
      </c>
      <c r="I1548" s="33" t="str">
        <f>_xlfn.XLOOKUP(A:A,'Medical Examination'!A:A,'Medical Examination'!F:F)</f>
        <v>No</v>
      </c>
      <c r="J1548" s="33">
        <f>_xlfn.XLOOKUP(A:A,'Medical Examination'!A:A,'Medical Examination'!G:G)</f>
        <v>0</v>
      </c>
      <c r="K1548" s="33" t="str">
        <f>_xlfn.XLOOKUP(A:A,'Medical Examination'!A:A,'Medical Examination'!H:H)</f>
        <v>No</v>
      </c>
      <c r="L1548" s="32" t="str">
        <f>_xlfn.XLOOKUP(A:A,'Medical Examination'!A:A,'Medical Examination'!I:I)</f>
        <v>Obesity</v>
      </c>
      <c r="M1548" s="31" t="str">
        <f>_xlfn.XLOOKUP(A:A,'Medical Examination'!A:A,'Medical Examination'!J:J)</f>
        <v>Diabetic</v>
      </c>
      <c r="N1548" s="34">
        <f>_xlfn.XLOOKUP(Healthcare!A:A,Table4_2[Customer ID],Table4_2[Date of Birth])</f>
        <v>29787</v>
      </c>
      <c r="O1548" s="35">
        <f>_xlfn.XLOOKUP(A:A,Table4_2[Customer ID],Table4_2[Charges])</f>
        <v>6571.02</v>
      </c>
      <c r="P1548" s="33" t="str">
        <f>_xlfn.XLOOKUP(A:A,Table4_2[Customer ID],Table4_2[Hospital tier])</f>
        <v>tier - 2</v>
      </c>
      <c r="Q1548" s="33" t="str">
        <f>_xlfn.XLOOKUP(A:A,'Hospital details'!A:A,'Hospital details'!F:F)</f>
        <v>tier - 1</v>
      </c>
      <c r="R1548" s="33" t="str">
        <f>_xlfn.XLOOKUP(Healthcare!A:A,'Hospital details'!A:A,'Hospital details'!G:G)</f>
        <v>R1012</v>
      </c>
      <c r="S1548" s="36">
        <f>_xlfn.XLOOKUP(A:A,'Hospital details'!A:A,'Hospital details'!H:H)</f>
        <v>41</v>
      </c>
      <c r="T1548" s="8"/>
    </row>
    <row r="1549" spans="1:20" ht="18" x14ac:dyDescent="0.35">
      <c r="A1549" s="37" t="s">
        <v>1553</v>
      </c>
      <c r="B1549" s="31" t="str" cm="1">
        <f t="array" ref="B1549">_xlfn.XLOOKUP(_xlfn.SINGLE(A:A),'Customer Name'!A:A,Table14_3[[#All],[Title]])</f>
        <v>Mr</v>
      </c>
      <c r="C1549" s="32" t="str" cm="1">
        <f t="array" ref="C1549">_xlfn.XLOOKUP(_xlfn.SINGLE(A:A),'Customer Name'!A:A,Table14_3[[#All],[First Name]])</f>
        <v>Karen A</v>
      </c>
      <c r="D1549" s="32" t="str" cm="1">
        <f t="array" ref="D1549">_xlfn.XLOOKUP(_xlfn.SINGLE(A:A),'Customer Name'!A:A,Table14_3[[#All],[Last Name]])</f>
        <v>Sobrino</v>
      </c>
      <c r="E1549" s="32">
        <f>_xlfn.XLOOKUP(A:A,'Medical Examination'!A:A,'Medical Examination'!B:B)</f>
        <v>27.265000000000001</v>
      </c>
      <c r="F1549" s="32">
        <f>_xlfn.XLOOKUP(A:A,'Medical Examination'!A:A,'Medical Examination'!C:C)</f>
        <v>5.51</v>
      </c>
      <c r="G1549" s="33" t="str">
        <f>_xlfn.XLOOKUP(A:A,'Medical Examination'!A:A,'Medical Examination'!D:D)</f>
        <v>No</v>
      </c>
      <c r="H1549" s="33" t="str">
        <f>_xlfn.XLOOKUP(A:A,'Medical Examination'!A:A,'Medical Examination'!E:E)</f>
        <v>No</v>
      </c>
      <c r="I1549" s="33" t="str">
        <f>_xlfn.XLOOKUP(A:A,'Medical Examination'!A:A,'Medical Examination'!F:F)</f>
        <v>No</v>
      </c>
      <c r="J1549" s="33">
        <f>_xlfn.XLOOKUP(A:A,'Medical Examination'!A:A,'Medical Examination'!G:G)</f>
        <v>1</v>
      </c>
      <c r="K1549" s="33" t="str">
        <f>_xlfn.XLOOKUP(A:A,'Medical Examination'!A:A,'Medical Examination'!H:H)</f>
        <v>No</v>
      </c>
      <c r="L1549" s="32" t="str">
        <f>_xlfn.XLOOKUP(A:A,'Medical Examination'!A:A,'Medical Examination'!I:I)</f>
        <v>Overweight</v>
      </c>
      <c r="M1549" s="31" t="str">
        <f>_xlfn.XLOOKUP(A:A,'Medical Examination'!A:A,'Medical Examination'!J:J)</f>
        <v>Normal</v>
      </c>
      <c r="N1549" s="34">
        <f>_xlfn.XLOOKUP(Healthcare!A:A,Table4_2[Customer ID],Table4_2[Date of Birth])</f>
        <v>30945</v>
      </c>
      <c r="O1549" s="35">
        <f>_xlfn.XLOOKUP(A:A,Table4_2[Customer ID],Table4_2[Charges])</f>
        <v>6555.07</v>
      </c>
      <c r="P1549" s="33" t="str">
        <f>_xlfn.XLOOKUP(A:A,Table4_2[Customer ID],Table4_2[Hospital tier])</f>
        <v>tier - 2</v>
      </c>
      <c r="Q1549" s="33" t="str">
        <f>_xlfn.XLOOKUP(A:A,'Hospital details'!A:A,'Hospital details'!F:F)</f>
        <v>tier - 2</v>
      </c>
      <c r="R1549" s="33" t="str">
        <f>_xlfn.XLOOKUP(Healthcare!A:A,'Hospital details'!A:A,'Hospital details'!G:G)</f>
        <v>R1024</v>
      </c>
      <c r="S1549" s="36">
        <f>_xlfn.XLOOKUP(A:A,'Hospital details'!A:A,'Hospital details'!H:H)</f>
        <v>38</v>
      </c>
      <c r="T1549" s="8"/>
    </row>
    <row r="1550" spans="1:20" ht="18" x14ac:dyDescent="0.35">
      <c r="A1550" s="37" t="s">
        <v>1554</v>
      </c>
      <c r="B1550" s="31" t="str" cm="1">
        <f t="array" ref="B1550">_xlfn.XLOOKUP(_xlfn.SINGLE(A:A),'Customer Name'!A:A,Table14_3[[#All],[Title]])</f>
        <v>Mr</v>
      </c>
      <c r="C1550" s="32" t="str" cm="1">
        <f t="array" ref="C1550">_xlfn.XLOOKUP(_xlfn.SINGLE(A:A),'Customer Name'!A:A,Table14_3[[#All],[First Name]])</f>
        <v>Thomas R</v>
      </c>
      <c r="D1550" s="32" t="str" cm="1">
        <f t="array" ref="D1550">_xlfn.XLOOKUP(_xlfn.SINGLE(A:A),'Customer Name'!A:A,Table14_3[[#All],[Last Name]])</f>
        <v>Gennaro</v>
      </c>
      <c r="E1550" s="32">
        <f>_xlfn.XLOOKUP(A:A,'Medical Examination'!A:A,'Medical Examination'!B:B)</f>
        <v>17.059999999999999</v>
      </c>
      <c r="F1550" s="32">
        <f>_xlfn.XLOOKUP(A:A,'Medical Examination'!A:A,'Medical Examination'!C:C)</f>
        <v>8.5</v>
      </c>
      <c r="G1550" s="33" t="str">
        <f>_xlfn.XLOOKUP(A:A,'Medical Examination'!A:A,'Medical Examination'!D:D)</f>
        <v>No</v>
      </c>
      <c r="H1550" s="33" t="str">
        <f>_xlfn.XLOOKUP(A:A,'Medical Examination'!A:A,'Medical Examination'!E:E)</f>
        <v>No</v>
      </c>
      <c r="I1550" s="33" t="str">
        <f>_xlfn.XLOOKUP(A:A,'Medical Examination'!A:A,'Medical Examination'!F:F)</f>
        <v>No</v>
      </c>
      <c r="J1550" s="33">
        <f>_xlfn.XLOOKUP(A:A,'Medical Examination'!A:A,'Medical Examination'!G:G)</f>
        <v>0</v>
      </c>
      <c r="K1550" s="33" t="str">
        <f>_xlfn.XLOOKUP(A:A,'Medical Examination'!A:A,'Medical Examination'!H:H)</f>
        <v>No</v>
      </c>
      <c r="L1550" s="32" t="str">
        <f>_xlfn.XLOOKUP(A:A,'Medical Examination'!A:A,'Medical Examination'!I:I)</f>
        <v>Under  Weight</v>
      </c>
      <c r="M1550" s="31" t="str">
        <f>_xlfn.XLOOKUP(A:A,'Medical Examination'!A:A,'Medical Examination'!J:J)</f>
        <v>Diabetic</v>
      </c>
      <c r="N1550" s="34">
        <f>_xlfn.XLOOKUP(Healthcare!A:A,Table4_2[Customer ID],Table4_2[Date of Birth])</f>
        <v>25183</v>
      </c>
      <c r="O1550" s="35">
        <f>_xlfn.XLOOKUP(A:A,Table4_2[Customer ID],Table4_2[Charges])</f>
        <v>6552.01</v>
      </c>
      <c r="P1550" s="33" t="str">
        <f>_xlfn.XLOOKUP(A:A,Table4_2[Customer ID],Table4_2[Hospital tier])</f>
        <v>tier - 3</v>
      </c>
      <c r="Q1550" s="33" t="str">
        <f>_xlfn.XLOOKUP(A:A,'Hospital details'!A:A,'Hospital details'!F:F)</f>
        <v>tier - 2</v>
      </c>
      <c r="R1550" s="33" t="str">
        <f>_xlfn.XLOOKUP(Healthcare!A:A,'Hospital details'!A:A,'Hospital details'!G:G)</f>
        <v>R1013</v>
      </c>
      <c r="S1550" s="36">
        <f>_xlfn.XLOOKUP(A:A,'Hospital details'!A:A,'Hospital details'!H:H)</f>
        <v>54</v>
      </c>
      <c r="T1550" s="8"/>
    </row>
    <row r="1551" spans="1:20" ht="18" x14ac:dyDescent="0.35">
      <c r="A1551" s="37" t="s">
        <v>1555</v>
      </c>
      <c r="B1551" s="31" t="str" cm="1">
        <f t="array" ref="B1551">_xlfn.XLOOKUP(_xlfn.SINGLE(A:A),'Customer Name'!A:A,Table14_3[[#All],[Title]])</f>
        <v>Ms</v>
      </c>
      <c r="C1551" s="32" t="str" cm="1">
        <f t="array" ref="C1551">_xlfn.XLOOKUP(_xlfn.SINGLE(A:A),'Customer Name'!A:A,Table14_3[[#All],[First Name]])</f>
        <v>Stephanie W</v>
      </c>
      <c r="D1551" s="32" t="str" cm="1">
        <f t="array" ref="D1551">_xlfn.XLOOKUP(_xlfn.SINGLE(A:A),'Customer Name'!A:A,Table14_3[[#All],[Last Name]])</f>
        <v>Mayer</v>
      </c>
      <c r="E1551" s="32">
        <f>_xlfn.XLOOKUP(A:A,'Medical Examination'!A:A,'Medical Examination'!B:B)</f>
        <v>36.29</v>
      </c>
      <c r="F1551" s="32">
        <f>_xlfn.XLOOKUP(A:A,'Medical Examination'!A:A,'Medical Examination'!C:C)</f>
        <v>6.23</v>
      </c>
      <c r="G1551" s="33" t="str">
        <f>_xlfn.XLOOKUP(A:A,'Medical Examination'!A:A,'Medical Examination'!D:D)</f>
        <v>No</v>
      </c>
      <c r="H1551" s="33" t="str">
        <f>_xlfn.XLOOKUP(A:A,'Medical Examination'!A:A,'Medical Examination'!E:E)</f>
        <v>No</v>
      </c>
      <c r="I1551" s="33" t="str">
        <f>_xlfn.XLOOKUP(A:A,'Medical Examination'!A:A,'Medical Examination'!F:F)</f>
        <v>No</v>
      </c>
      <c r="J1551" s="33">
        <f>_xlfn.XLOOKUP(A:A,'Medical Examination'!A:A,'Medical Examination'!G:G)</f>
        <v>0</v>
      </c>
      <c r="K1551" s="33" t="str">
        <f>_xlfn.XLOOKUP(A:A,'Medical Examination'!A:A,'Medical Examination'!H:H)</f>
        <v>No</v>
      </c>
      <c r="L1551" s="32" t="str">
        <f>_xlfn.XLOOKUP(A:A,'Medical Examination'!A:A,'Medical Examination'!I:I)</f>
        <v>Obesity</v>
      </c>
      <c r="M1551" s="31" t="str">
        <f>_xlfn.XLOOKUP(A:A,'Medical Examination'!A:A,'Medical Examination'!J:J)</f>
        <v>Prediabetic</v>
      </c>
      <c r="N1551" s="34">
        <f>_xlfn.XLOOKUP(Healthcare!A:A,Table4_2[Customer ID],Table4_2[Date of Birth])</f>
        <v>32726</v>
      </c>
      <c r="O1551" s="35">
        <f>_xlfn.XLOOKUP(A:A,Table4_2[Customer ID],Table4_2[Charges])</f>
        <v>6551.75</v>
      </c>
      <c r="P1551" s="33" t="str">
        <f>_xlfn.XLOOKUP(A:A,Table4_2[Customer ID],Table4_2[Hospital tier])</f>
        <v>tier - 2</v>
      </c>
      <c r="Q1551" s="33" t="str">
        <f>_xlfn.XLOOKUP(A:A,'Hospital details'!A:A,'Hospital details'!F:F)</f>
        <v>tier - 2</v>
      </c>
      <c r="R1551" s="33" t="str">
        <f>_xlfn.XLOOKUP(Healthcare!A:A,'Hospital details'!A:A,'Hospital details'!G:G)</f>
        <v>R1024</v>
      </c>
      <c r="S1551" s="36">
        <f>_xlfn.XLOOKUP(A:A,'Hospital details'!A:A,'Hospital details'!H:H)</f>
        <v>33</v>
      </c>
      <c r="T1551" s="8"/>
    </row>
    <row r="1552" spans="1:20" ht="18" x14ac:dyDescent="0.35">
      <c r="A1552" s="37" t="s">
        <v>1556</v>
      </c>
      <c r="B1552" s="31" t="str" cm="1">
        <f t="array" ref="B1552">_xlfn.XLOOKUP(_xlfn.SINGLE(A:A),'Customer Name'!A:A,Table14_3[[#All],[Title]])</f>
        <v>Ms</v>
      </c>
      <c r="C1552" s="32" t="str" cm="1">
        <f t="array" ref="C1552">_xlfn.XLOOKUP(_xlfn.SINGLE(A:A),'Customer Name'!A:A,Table14_3[[#All],[First Name]])</f>
        <v>Ezra</v>
      </c>
      <c r="D1552" s="32" t="str" cm="1">
        <f t="array" ref="D1552">_xlfn.XLOOKUP(_xlfn.SINGLE(A:A),'Customer Name'!A:A,Table14_3[[#All],[Last Name]])</f>
        <v>Becker</v>
      </c>
      <c r="E1552" s="32">
        <f>_xlfn.XLOOKUP(A:A,'Medical Examination'!A:A,'Medical Examination'!B:B)</f>
        <v>28.594999999999999</v>
      </c>
      <c r="F1552" s="32">
        <f>_xlfn.XLOOKUP(A:A,'Medical Examination'!A:A,'Medical Examination'!C:C)</f>
        <v>8.5299999999999994</v>
      </c>
      <c r="G1552" s="33" t="str">
        <f>_xlfn.XLOOKUP(A:A,'Medical Examination'!A:A,'Medical Examination'!D:D)</f>
        <v>yes</v>
      </c>
      <c r="H1552" s="33" t="str">
        <f>_xlfn.XLOOKUP(A:A,'Medical Examination'!A:A,'Medical Examination'!E:E)</f>
        <v>No</v>
      </c>
      <c r="I1552" s="33" t="str">
        <f>_xlfn.XLOOKUP(A:A,'Medical Examination'!A:A,'Medical Examination'!F:F)</f>
        <v>No</v>
      </c>
      <c r="J1552" s="33">
        <f>_xlfn.XLOOKUP(A:A,'Medical Examination'!A:A,'Medical Examination'!G:G)</f>
        <v>1</v>
      </c>
      <c r="K1552" s="33" t="str">
        <f>_xlfn.XLOOKUP(A:A,'Medical Examination'!A:A,'Medical Examination'!H:H)</f>
        <v>No</v>
      </c>
      <c r="L1552" s="32" t="str">
        <f>_xlfn.XLOOKUP(A:A,'Medical Examination'!A:A,'Medical Examination'!I:I)</f>
        <v>Overweight</v>
      </c>
      <c r="M1552" s="31" t="str">
        <f>_xlfn.XLOOKUP(A:A,'Medical Examination'!A:A,'Medical Examination'!J:J)</f>
        <v>Diabetic</v>
      </c>
      <c r="N1552" s="34">
        <f>_xlfn.XLOOKUP(Healthcare!A:A,Table4_2[Customer ID],Table4_2[Date of Birth])</f>
        <v>31764</v>
      </c>
      <c r="O1552" s="35">
        <f>_xlfn.XLOOKUP(A:A,Table4_2[Customer ID],Table4_2[Charges])</f>
        <v>6548.2</v>
      </c>
      <c r="P1552" s="33" t="str">
        <f>_xlfn.XLOOKUP(A:A,Table4_2[Customer ID],Table4_2[Hospital tier])</f>
        <v>tier - 2</v>
      </c>
      <c r="Q1552" s="33" t="str">
        <f>_xlfn.XLOOKUP(A:A,'Hospital details'!A:A,'Hospital details'!F:F)</f>
        <v>tier - 3</v>
      </c>
      <c r="R1552" s="33" t="str">
        <f>_xlfn.XLOOKUP(Healthcare!A:A,'Hospital details'!A:A,'Hospital details'!G:G)</f>
        <v>R1012</v>
      </c>
      <c r="S1552" s="36">
        <f>_xlfn.XLOOKUP(A:A,'Hospital details'!A:A,'Hospital details'!H:H)</f>
        <v>36</v>
      </c>
      <c r="T1552" s="8"/>
    </row>
    <row r="1553" spans="1:20" ht="18" x14ac:dyDescent="0.35">
      <c r="A1553" s="37" t="s">
        <v>1557</v>
      </c>
      <c r="B1553" s="31" t="str" cm="1">
        <f t="array" ref="B1553">_xlfn.XLOOKUP(_xlfn.SINGLE(A:A),'Customer Name'!A:A,Table14_3[[#All],[Title]])</f>
        <v>Mr</v>
      </c>
      <c r="C1553" s="32" t="str" cm="1">
        <f t="array" ref="C1553">_xlfn.XLOOKUP(_xlfn.SINGLE(A:A),'Customer Name'!A:A,Table14_3[[#All],[First Name]])</f>
        <v>Jim</v>
      </c>
      <c r="D1553" s="32" t="str" cm="1">
        <f t="array" ref="D1553">_xlfn.XLOOKUP(_xlfn.SINGLE(A:A),'Customer Name'!A:A,Table14_3[[#All],[Last Name]])</f>
        <v>Moore</v>
      </c>
      <c r="E1553" s="32">
        <f>_xlfn.XLOOKUP(A:A,'Medical Examination'!A:A,'Medical Examination'!B:B)</f>
        <v>17.8</v>
      </c>
      <c r="F1553" s="32">
        <f>_xlfn.XLOOKUP(A:A,'Medical Examination'!A:A,'Medical Examination'!C:C)</f>
        <v>5.75</v>
      </c>
      <c r="G1553" s="33" t="str">
        <f>_xlfn.XLOOKUP(A:A,'Medical Examination'!A:A,'Medical Examination'!D:D)</f>
        <v>yes</v>
      </c>
      <c r="H1553" s="33" t="str">
        <f>_xlfn.XLOOKUP(A:A,'Medical Examination'!A:A,'Medical Examination'!E:E)</f>
        <v>No</v>
      </c>
      <c r="I1553" s="33" t="str">
        <f>_xlfn.XLOOKUP(A:A,'Medical Examination'!A:A,'Medical Examination'!F:F)</f>
        <v>Yes</v>
      </c>
      <c r="J1553" s="33">
        <f>_xlfn.XLOOKUP(A:A,'Medical Examination'!A:A,'Medical Examination'!G:G)</f>
        <v>1</v>
      </c>
      <c r="K1553" s="33" t="str">
        <f>_xlfn.XLOOKUP(A:A,'Medical Examination'!A:A,'Medical Examination'!H:H)</f>
        <v>No</v>
      </c>
      <c r="L1553" s="32" t="str">
        <f>_xlfn.XLOOKUP(A:A,'Medical Examination'!A:A,'Medical Examination'!I:I)</f>
        <v>Under  Weight</v>
      </c>
      <c r="M1553" s="31" t="str">
        <f>_xlfn.XLOOKUP(A:A,'Medical Examination'!A:A,'Medical Examination'!J:J)</f>
        <v>Prediabetic</v>
      </c>
      <c r="N1553" s="34">
        <f>_xlfn.XLOOKUP(Healthcare!A:A,Table4_2[Customer ID],Table4_2[Date of Birth])</f>
        <v>25540</v>
      </c>
      <c r="O1553" s="35">
        <f>_xlfn.XLOOKUP(A:A,Table4_2[Customer ID],Table4_2[Charges])</f>
        <v>6546.16</v>
      </c>
      <c r="P1553" s="33" t="str">
        <f>_xlfn.XLOOKUP(A:A,Table4_2[Customer ID],Table4_2[Hospital tier])</f>
        <v>tier - 2</v>
      </c>
      <c r="Q1553" s="33" t="str">
        <f>_xlfn.XLOOKUP(A:A,'Hospital details'!A:A,'Hospital details'!F:F)</f>
        <v>tier - 3</v>
      </c>
      <c r="R1553" s="33" t="str">
        <f>_xlfn.XLOOKUP(Healthcare!A:A,'Hospital details'!A:A,'Hospital details'!G:G)</f>
        <v>R1013</v>
      </c>
      <c r="S1553" s="36">
        <f>_xlfn.XLOOKUP(A:A,'Hospital details'!A:A,'Hospital details'!H:H)</f>
        <v>53</v>
      </c>
      <c r="T1553" s="8"/>
    </row>
    <row r="1554" spans="1:20" ht="18" x14ac:dyDescent="0.35">
      <c r="A1554" s="37" t="s">
        <v>1558</v>
      </c>
      <c r="B1554" s="31" t="str" cm="1">
        <f t="array" ref="B1554">_xlfn.XLOOKUP(_xlfn.SINGLE(A:A),'Customer Name'!A:A,Table14_3[[#All],[Title]])</f>
        <v>Mr</v>
      </c>
      <c r="C1554" s="32" t="str" cm="1">
        <f t="array" ref="C1554">_xlfn.XLOOKUP(_xlfn.SINGLE(A:A),'Customer Name'!A:A,Table14_3[[#All],[First Name]])</f>
        <v>Ari L</v>
      </c>
      <c r="D1554" s="32" t="str" cm="1">
        <f t="array" ref="D1554">_xlfn.XLOOKUP(_xlfn.SINGLE(A:A),'Customer Name'!A:A,Table14_3[[#All],[Last Name]])</f>
        <v>Platt</v>
      </c>
      <c r="E1554" s="32">
        <f>_xlfn.XLOOKUP(A:A,'Medical Examination'!A:A,'Medical Examination'!B:B)</f>
        <v>21.4</v>
      </c>
      <c r="F1554" s="32">
        <f>_xlfn.XLOOKUP(A:A,'Medical Examination'!A:A,'Medical Examination'!C:C)</f>
        <v>5.6</v>
      </c>
      <c r="G1554" s="33" t="str">
        <f>_xlfn.XLOOKUP(A:A,'Medical Examination'!A:A,'Medical Examination'!D:D)</f>
        <v>No</v>
      </c>
      <c r="H1554" s="33" t="str">
        <f>_xlfn.XLOOKUP(A:A,'Medical Examination'!A:A,'Medical Examination'!E:E)</f>
        <v>No</v>
      </c>
      <c r="I1554" s="33" t="str">
        <f>_xlfn.XLOOKUP(A:A,'Medical Examination'!A:A,'Medical Examination'!F:F)</f>
        <v>No</v>
      </c>
      <c r="J1554" s="33">
        <f>_xlfn.XLOOKUP(A:A,'Medical Examination'!A:A,'Medical Examination'!G:G)</f>
        <v>0</v>
      </c>
      <c r="K1554" s="33" t="str">
        <f>_xlfn.XLOOKUP(A:A,'Medical Examination'!A:A,'Medical Examination'!H:H)</f>
        <v>No</v>
      </c>
      <c r="L1554" s="32" t="str">
        <f>_xlfn.XLOOKUP(A:A,'Medical Examination'!A:A,'Medical Examination'!I:I)</f>
        <v>Normal Weight</v>
      </c>
      <c r="M1554" s="31" t="str">
        <f>_xlfn.XLOOKUP(A:A,'Medical Examination'!A:A,'Medical Examination'!J:J)</f>
        <v>Normal</v>
      </c>
      <c r="N1554" s="34">
        <f>_xlfn.XLOOKUP(Healthcare!A:A,Table4_2[Customer ID],Table4_2[Date of Birth])</f>
        <v>30226</v>
      </c>
      <c r="O1554" s="35">
        <f>_xlfn.XLOOKUP(A:A,Table4_2[Customer ID],Table4_2[Charges])</f>
        <v>6536.68</v>
      </c>
      <c r="P1554" s="33" t="str">
        <f>_xlfn.XLOOKUP(A:A,Table4_2[Customer ID],Table4_2[Hospital tier])</f>
        <v>tier - 2</v>
      </c>
      <c r="Q1554" s="33" t="str">
        <f>_xlfn.XLOOKUP(A:A,'Hospital details'!A:A,'Hospital details'!F:F)</f>
        <v>tier - 2</v>
      </c>
      <c r="R1554" s="33" t="str">
        <f>_xlfn.XLOOKUP(Healthcare!A:A,'Hospital details'!A:A,'Hospital details'!G:G)</f>
        <v>R1012</v>
      </c>
      <c r="S1554" s="36">
        <f>_xlfn.XLOOKUP(A:A,'Hospital details'!A:A,'Hospital details'!H:H)</f>
        <v>40</v>
      </c>
      <c r="T1554" s="8"/>
    </row>
    <row r="1555" spans="1:20" ht="18" x14ac:dyDescent="0.35">
      <c r="A1555" s="37" t="s">
        <v>1559</v>
      </c>
      <c r="B1555" s="31" t="str" cm="1">
        <f t="array" ref="B1555">_xlfn.XLOOKUP(_xlfn.SINGLE(A:A),'Customer Name'!A:A,Table14_3[[#All],[Title]])</f>
        <v>Ms</v>
      </c>
      <c r="C1555" s="32" t="str" cm="1">
        <f t="array" ref="C1555">_xlfn.XLOOKUP(_xlfn.SINGLE(A:A),'Customer Name'!A:A,Table14_3[[#All],[First Name]])</f>
        <v>Fanny</v>
      </c>
      <c r="D1555" s="32" t="str" cm="1">
        <f t="array" ref="D1555">_xlfn.XLOOKUP(_xlfn.SINGLE(A:A),'Customer Name'!A:A,Table14_3[[#All],[Last Name]])</f>
        <v>Brodeur</v>
      </c>
      <c r="E1555" s="32">
        <f>_xlfn.XLOOKUP(A:A,'Medical Examination'!A:A,'Medical Examination'!B:B)</f>
        <v>23.01</v>
      </c>
      <c r="F1555" s="32">
        <f>_xlfn.XLOOKUP(A:A,'Medical Examination'!A:A,'Medical Examination'!C:C)</f>
        <v>4.68</v>
      </c>
      <c r="G1555" s="33" t="str">
        <f>_xlfn.XLOOKUP(A:A,'Medical Examination'!A:A,'Medical Examination'!D:D)</f>
        <v>No</v>
      </c>
      <c r="H1555" s="33" t="str">
        <f>_xlfn.XLOOKUP(A:A,'Medical Examination'!A:A,'Medical Examination'!E:E)</f>
        <v>No</v>
      </c>
      <c r="I1555" s="33" t="str">
        <f>_xlfn.XLOOKUP(A:A,'Medical Examination'!A:A,'Medical Examination'!F:F)</f>
        <v>No</v>
      </c>
      <c r="J1555" s="33">
        <f>_xlfn.XLOOKUP(A:A,'Medical Examination'!A:A,'Medical Examination'!G:G)</f>
        <v>0</v>
      </c>
      <c r="K1555" s="33" t="str">
        <f>_xlfn.XLOOKUP(A:A,'Medical Examination'!A:A,'Medical Examination'!H:H)</f>
        <v>No</v>
      </c>
      <c r="L1555" s="32" t="str">
        <f>_xlfn.XLOOKUP(A:A,'Medical Examination'!A:A,'Medical Examination'!I:I)</f>
        <v>Normal Weight</v>
      </c>
      <c r="M1555" s="31" t="str">
        <f>_xlfn.XLOOKUP(A:A,'Medical Examination'!A:A,'Medical Examination'!J:J)</f>
        <v>Normal</v>
      </c>
      <c r="N1555" s="34">
        <f>_xlfn.XLOOKUP(Healthcare!A:A,Table4_2[Customer ID],Table4_2[Date of Birth])</f>
        <v>30175</v>
      </c>
      <c r="O1555" s="35">
        <f>_xlfn.XLOOKUP(A:A,Table4_2[Customer ID],Table4_2[Charges])</f>
        <v>6532.04</v>
      </c>
      <c r="P1555" s="33" t="str">
        <f>_xlfn.XLOOKUP(A:A,Table4_2[Customer ID],Table4_2[Hospital tier])</f>
        <v>tier - 2</v>
      </c>
      <c r="Q1555" s="33" t="str">
        <f>_xlfn.XLOOKUP(A:A,'Hospital details'!A:A,'Hospital details'!F:F)</f>
        <v>tier - 1</v>
      </c>
      <c r="R1555" s="33" t="str">
        <f>_xlfn.XLOOKUP(Healthcare!A:A,'Hospital details'!A:A,'Hospital details'!G:G)</f>
        <v>R1013</v>
      </c>
      <c r="S1555" s="36">
        <f>_xlfn.XLOOKUP(A:A,'Hospital details'!A:A,'Hospital details'!H:H)</f>
        <v>40</v>
      </c>
      <c r="T1555" s="8"/>
    </row>
    <row r="1556" spans="1:20" ht="18" x14ac:dyDescent="0.35">
      <c r="A1556" s="37" t="s">
        <v>1560</v>
      </c>
      <c r="B1556" s="31" t="str" cm="1">
        <f t="array" ref="B1556">_xlfn.XLOOKUP(_xlfn.SINGLE(A:A),'Customer Name'!A:A,Table14_3[[#All],[Title]])</f>
        <v>Mr</v>
      </c>
      <c r="C1556" s="32" t="str" cm="1">
        <f t="array" ref="C1556">_xlfn.XLOOKUP(_xlfn.SINGLE(A:A),'Customer Name'!A:A,Table14_3[[#All],[First Name]])</f>
        <v>Heather</v>
      </c>
      <c r="D1556" s="32" t="str" cm="1">
        <f t="array" ref="D1556">_xlfn.XLOOKUP(_xlfn.SINGLE(A:A),'Customer Name'!A:A,Table14_3[[#All],[Last Name]])</f>
        <v>Knight Pech</v>
      </c>
      <c r="E1556" s="32">
        <f>_xlfn.XLOOKUP(A:A,'Medical Examination'!A:A,'Medical Examination'!B:B)</f>
        <v>19.86</v>
      </c>
      <c r="F1556" s="32">
        <f>_xlfn.XLOOKUP(A:A,'Medical Examination'!A:A,'Medical Examination'!C:C)</f>
        <v>5.62</v>
      </c>
      <c r="G1556" s="33" t="str">
        <f>_xlfn.XLOOKUP(A:A,'Medical Examination'!A:A,'Medical Examination'!D:D)</f>
        <v>yes</v>
      </c>
      <c r="H1556" s="33" t="str">
        <f>_xlfn.XLOOKUP(A:A,'Medical Examination'!A:A,'Medical Examination'!E:E)</f>
        <v>No</v>
      </c>
      <c r="I1556" s="33" t="str">
        <f>_xlfn.XLOOKUP(A:A,'Medical Examination'!A:A,'Medical Examination'!F:F)</f>
        <v>No</v>
      </c>
      <c r="J1556" s="33">
        <f>_xlfn.XLOOKUP(A:A,'Medical Examination'!A:A,'Medical Examination'!G:G)</f>
        <v>0</v>
      </c>
      <c r="K1556" s="33" t="str">
        <f>_xlfn.XLOOKUP(A:A,'Medical Examination'!A:A,'Medical Examination'!H:H)</f>
        <v>No</v>
      </c>
      <c r="L1556" s="32" t="str">
        <f>_xlfn.XLOOKUP(A:A,'Medical Examination'!A:A,'Medical Examination'!I:I)</f>
        <v>Normal Weight</v>
      </c>
      <c r="M1556" s="31" t="str">
        <f>_xlfn.XLOOKUP(A:A,'Medical Examination'!A:A,'Medical Examination'!J:J)</f>
        <v>Normal</v>
      </c>
      <c r="N1556" s="34">
        <f>_xlfn.XLOOKUP(Healthcare!A:A,Table4_2[Customer ID],Table4_2[Date of Birth])</f>
        <v>28056</v>
      </c>
      <c r="O1556" s="35">
        <f>_xlfn.XLOOKUP(A:A,Table4_2[Customer ID],Table4_2[Charges])</f>
        <v>6529.21</v>
      </c>
      <c r="P1556" s="33" t="str">
        <f>_xlfn.XLOOKUP(A:A,Table4_2[Customer ID],Table4_2[Hospital tier])</f>
        <v>tier - 2</v>
      </c>
      <c r="Q1556" s="33" t="str">
        <f>_xlfn.XLOOKUP(A:A,'Hospital details'!A:A,'Hospital details'!F:F)</f>
        <v>tier - 1</v>
      </c>
      <c r="R1556" s="33" t="str">
        <f>_xlfn.XLOOKUP(Healthcare!A:A,'Hospital details'!A:A,'Hospital details'!G:G)</f>
        <v>R1013</v>
      </c>
      <c r="S1556" s="36">
        <f>_xlfn.XLOOKUP(A:A,'Hospital details'!A:A,'Hospital details'!H:H)</f>
        <v>46</v>
      </c>
      <c r="T1556" s="8"/>
    </row>
    <row r="1557" spans="1:20" ht="18" x14ac:dyDescent="0.35">
      <c r="A1557" s="37" t="s">
        <v>1561</v>
      </c>
      <c r="B1557" s="31" t="str" cm="1">
        <f t="array" ref="B1557">_xlfn.XLOOKUP(_xlfn.SINGLE(A:A),'Customer Name'!A:A,Table14_3[[#All],[Title]])</f>
        <v>Mr</v>
      </c>
      <c r="C1557" s="32" t="str" cm="1">
        <f t="array" ref="C1557">_xlfn.XLOOKUP(_xlfn.SINGLE(A:A),'Customer Name'!A:A,Table14_3[[#All],[First Name]])</f>
        <v>Peter W</v>
      </c>
      <c r="D1557" s="32" t="str" cm="1">
        <f t="array" ref="D1557">_xlfn.XLOOKUP(_xlfn.SINGLE(A:A),'Customer Name'!A:A,Table14_3[[#All],[Last Name]])</f>
        <v>Richter</v>
      </c>
      <c r="E1557" s="32">
        <f>_xlfn.XLOOKUP(A:A,'Medical Examination'!A:A,'Medical Examination'!B:B)</f>
        <v>33.58</v>
      </c>
      <c r="F1557" s="32">
        <f>_xlfn.XLOOKUP(A:A,'Medical Examination'!A:A,'Medical Examination'!C:C)</f>
        <v>5.08</v>
      </c>
      <c r="G1557" s="33" t="str">
        <f>_xlfn.XLOOKUP(A:A,'Medical Examination'!A:A,'Medical Examination'!D:D)</f>
        <v>No</v>
      </c>
      <c r="H1557" s="33" t="str">
        <f>_xlfn.XLOOKUP(A:A,'Medical Examination'!A:A,'Medical Examination'!E:E)</f>
        <v>No</v>
      </c>
      <c r="I1557" s="33" t="str">
        <f>_xlfn.XLOOKUP(A:A,'Medical Examination'!A:A,'Medical Examination'!F:F)</f>
        <v>No</v>
      </c>
      <c r="J1557" s="33">
        <f>_xlfn.XLOOKUP(A:A,'Medical Examination'!A:A,'Medical Examination'!G:G)</f>
        <v>0</v>
      </c>
      <c r="K1557" s="33" t="str">
        <f>_xlfn.XLOOKUP(A:A,'Medical Examination'!A:A,'Medical Examination'!H:H)</f>
        <v>No</v>
      </c>
      <c r="L1557" s="32" t="str">
        <f>_xlfn.XLOOKUP(A:A,'Medical Examination'!A:A,'Medical Examination'!I:I)</f>
        <v>Obesity</v>
      </c>
      <c r="M1557" s="31" t="str">
        <f>_xlfn.XLOOKUP(A:A,'Medical Examination'!A:A,'Medical Examination'!J:J)</f>
        <v>Normal</v>
      </c>
      <c r="N1557" s="34">
        <f>_xlfn.XLOOKUP(Healthcare!A:A,Table4_2[Customer ID],Table4_2[Date of Birth])</f>
        <v>34522</v>
      </c>
      <c r="O1557" s="35">
        <f>_xlfn.XLOOKUP(A:A,Table4_2[Customer ID],Table4_2[Charges])</f>
        <v>6512.24</v>
      </c>
      <c r="P1557" s="33" t="str">
        <f>_xlfn.XLOOKUP(A:A,Table4_2[Customer ID],Table4_2[Hospital tier])</f>
        <v>tier - 2</v>
      </c>
      <c r="Q1557" s="33" t="str">
        <f>_xlfn.XLOOKUP(A:A,'Hospital details'!A:A,'Hospital details'!F:F)</f>
        <v>tier - 1</v>
      </c>
      <c r="R1557" s="33" t="str">
        <f>_xlfn.XLOOKUP(Healthcare!A:A,'Hospital details'!A:A,'Hospital details'!G:G)</f>
        <v>R1021</v>
      </c>
      <c r="S1557" s="36">
        <f>_xlfn.XLOOKUP(A:A,'Hospital details'!A:A,'Hospital details'!H:H)</f>
        <v>28</v>
      </c>
      <c r="T1557" s="8"/>
    </row>
    <row r="1558" spans="1:20" ht="18" x14ac:dyDescent="0.35">
      <c r="A1558" s="37" t="s">
        <v>1562</v>
      </c>
      <c r="B1558" s="31" t="str" cm="1">
        <f t="array" ref="B1558">_xlfn.XLOOKUP(_xlfn.SINGLE(A:A),'Customer Name'!A:A,Table14_3[[#All],[Title]])</f>
        <v>Ms</v>
      </c>
      <c r="C1558" s="32" t="str" cm="1">
        <f t="array" ref="C1558">_xlfn.XLOOKUP(_xlfn.SINGLE(A:A),'Customer Name'!A:A,Table14_3[[#All],[First Name]])</f>
        <v>Catherine A</v>
      </c>
      <c r="D1558" s="32" t="str" cm="1">
        <f t="array" ref="D1558">_xlfn.XLOOKUP(_xlfn.SINGLE(A:A),'Customer Name'!A:A,Table14_3[[#All],[Last Name]])</f>
        <v>Jubinski</v>
      </c>
      <c r="E1558" s="32">
        <f>_xlfn.XLOOKUP(A:A,'Medical Examination'!A:A,'Medical Examination'!B:B)</f>
        <v>29.81</v>
      </c>
      <c r="F1558" s="32">
        <f>_xlfn.XLOOKUP(A:A,'Medical Examination'!A:A,'Medical Examination'!C:C)</f>
        <v>5.28</v>
      </c>
      <c r="G1558" s="33" t="str">
        <f>_xlfn.XLOOKUP(A:A,'Medical Examination'!A:A,'Medical Examination'!D:D)</f>
        <v>No</v>
      </c>
      <c r="H1558" s="33" t="str">
        <f>_xlfn.XLOOKUP(A:A,'Medical Examination'!A:A,'Medical Examination'!E:E)</f>
        <v>No</v>
      </c>
      <c r="I1558" s="33" t="str">
        <f>_xlfn.XLOOKUP(A:A,'Medical Examination'!A:A,'Medical Examination'!F:F)</f>
        <v>No</v>
      </c>
      <c r="J1558" s="33">
        <f>_xlfn.XLOOKUP(A:A,'Medical Examination'!A:A,'Medical Examination'!G:G)</f>
        <v>0</v>
      </c>
      <c r="K1558" s="33" t="str">
        <f>_xlfn.XLOOKUP(A:A,'Medical Examination'!A:A,'Medical Examination'!H:H)</f>
        <v>No</v>
      </c>
      <c r="L1558" s="32" t="str">
        <f>_xlfn.XLOOKUP(A:A,'Medical Examination'!A:A,'Medical Examination'!I:I)</f>
        <v>Overweight</v>
      </c>
      <c r="M1558" s="31" t="str">
        <f>_xlfn.XLOOKUP(A:A,'Medical Examination'!A:A,'Medical Examination'!J:J)</f>
        <v>Normal</v>
      </c>
      <c r="N1558" s="34">
        <f>_xlfn.XLOOKUP(Healthcare!A:A,Table4_2[Customer ID],Table4_2[Date of Birth])</f>
        <v>30191</v>
      </c>
      <c r="O1558" s="35">
        <f>_xlfn.XLOOKUP(A:A,Table4_2[Customer ID],Table4_2[Charges])</f>
        <v>6500.24</v>
      </c>
      <c r="P1558" s="33" t="str">
        <f>_xlfn.XLOOKUP(A:A,Table4_2[Customer ID],Table4_2[Hospital tier])</f>
        <v>tier - 2</v>
      </c>
      <c r="Q1558" s="33" t="str">
        <f>_xlfn.XLOOKUP(A:A,'Hospital details'!A:A,'Hospital details'!F:F)</f>
        <v>tier - 2</v>
      </c>
      <c r="R1558" s="33" t="str">
        <f>_xlfn.XLOOKUP(Healthcare!A:A,'Hospital details'!A:A,'Hospital details'!G:G)</f>
        <v>R1013</v>
      </c>
      <c r="S1558" s="36">
        <f>_xlfn.XLOOKUP(A:A,'Hospital details'!A:A,'Hospital details'!H:H)</f>
        <v>40</v>
      </c>
      <c r="T1558" s="8"/>
    </row>
    <row r="1559" spans="1:20" ht="18" x14ac:dyDescent="0.35">
      <c r="A1559" s="37" t="s">
        <v>1563</v>
      </c>
      <c r="B1559" s="31" t="str" cm="1">
        <f t="array" ref="B1559">_xlfn.XLOOKUP(_xlfn.SINGLE(A:A),'Customer Name'!A:A,Table14_3[[#All],[Title]])</f>
        <v>Mr</v>
      </c>
      <c r="C1559" s="32" t="str" cm="1">
        <f t="array" ref="C1559">_xlfn.XLOOKUP(_xlfn.SINGLE(A:A),'Customer Name'!A:A,Table14_3[[#All],[First Name]])</f>
        <v>Kelly A</v>
      </c>
      <c r="D1559" s="32" t="str" cm="1">
        <f t="array" ref="D1559">_xlfn.XLOOKUP(_xlfn.SINGLE(A:A),'Customer Name'!A:A,Table14_3[[#All],[Last Name]])</f>
        <v>Wall</v>
      </c>
      <c r="E1559" s="32">
        <f>_xlfn.XLOOKUP(A:A,'Medical Examination'!A:A,'Medical Examination'!B:B)</f>
        <v>27.4</v>
      </c>
      <c r="F1559" s="32">
        <f>_xlfn.XLOOKUP(A:A,'Medical Examination'!A:A,'Medical Examination'!C:C)</f>
        <v>4.6100000000000003</v>
      </c>
      <c r="G1559" s="33" t="str">
        <f>_xlfn.XLOOKUP(A:A,'Medical Examination'!A:A,'Medical Examination'!D:D)</f>
        <v>No</v>
      </c>
      <c r="H1559" s="33" t="str">
        <f>_xlfn.XLOOKUP(A:A,'Medical Examination'!A:A,'Medical Examination'!E:E)</f>
        <v>No</v>
      </c>
      <c r="I1559" s="33" t="str">
        <f>_xlfn.XLOOKUP(A:A,'Medical Examination'!A:A,'Medical Examination'!F:F)</f>
        <v>No</v>
      </c>
      <c r="J1559" s="33">
        <f>_xlfn.XLOOKUP(A:A,'Medical Examination'!A:A,'Medical Examination'!G:G)</f>
        <v>0</v>
      </c>
      <c r="K1559" s="33" t="str">
        <f>_xlfn.XLOOKUP(A:A,'Medical Examination'!A:A,'Medical Examination'!H:H)</f>
        <v>No</v>
      </c>
      <c r="L1559" s="32" t="str">
        <f>_xlfn.XLOOKUP(A:A,'Medical Examination'!A:A,'Medical Examination'!I:I)</f>
        <v>Overweight</v>
      </c>
      <c r="M1559" s="31" t="str">
        <f>_xlfn.XLOOKUP(A:A,'Medical Examination'!A:A,'Medical Examination'!J:J)</f>
        <v>Normal</v>
      </c>
      <c r="N1559" s="34">
        <f>_xlfn.XLOOKUP(Healthcare!A:A,Table4_2[Customer ID],Table4_2[Date of Birth])</f>
        <v>30233</v>
      </c>
      <c r="O1559" s="35">
        <f>_xlfn.XLOOKUP(A:A,Table4_2[Customer ID],Table4_2[Charges])</f>
        <v>6496.89</v>
      </c>
      <c r="P1559" s="33" t="str">
        <f>_xlfn.XLOOKUP(A:A,Table4_2[Customer ID],Table4_2[Hospital tier])</f>
        <v>tier - 2</v>
      </c>
      <c r="Q1559" s="33" t="str">
        <f>_xlfn.XLOOKUP(A:A,'Hospital details'!A:A,'Hospital details'!F:F)</f>
        <v>tier - 3</v>
      </c>
      <c r="R1559" s="33" t="str">
        <f>_xlfn.XLOOKUP(Healthcare!A:A,'Hospital details'!A:A,'Hospital details'!G:G)</f>
        <v>R1011</v>
      </c>
      <c r="S1559" s="36">
        <f>_xlfn.XLOOKUP(A:A,'Hospital details'!A:A,'Hospital details'!H:H)</f>
        <v>40</v>
      </c>
      <c r="T1559" s="8"/>
    </row>
    <row r="1560" spans="1:20" ht="18" x14ac:dyDescent="0.35">
      <c r="A1560" s="37" t="s">
        <v>1564</v>
      </c>
      <c r="B1560" s="31" t="str" cm="1">
        <f t="array" ref="B1560">_xlfn.XLOOKUP(_xlfn.SINGLE(A:A),'Customer Name'!A:A,Table14_3[[#All],[Title]])</f>
        <v>Mr</v>
      </c>
      <c r="C1560" s="32" t="str" cm="1">
        <f t="array" ref="C1560">_xlfn.XLOOKUP(_xlfn.SINGLE(A:A),'Customer Name'!A:A,Table14_3[[#All],[First Name]])</f>
        <v>Janel N</v>
      </c>
      <c r="D1560" s="32" t="str" cm="1">
        <f t="array" ref="D1560">_xlfn.XLOOKUP(_xlfn.SINGLE(A:A),'Customer Name'!A:A,Table14_3[[#All],[Last Name]])</f>
        <v>Mckay</v>
      </c>
      <c r="E1560" s="32">
        <f>_xlfn.XLOOKUP(A:A,'Medical Examination'!A:A,'Medical Examination'!B:B)</f>
        <v>17.98</v>
      </c>
      <c r="F1560" s="32">
        <f>_xlfn.XLOOKUP(A:A,'Medical Examination'!A:A,'Medical Examination'!C:C)</f>
        <v>6.57</v>
      </c>
      <c r="G1560" s="33" t="str">
        <f>_xlfn.XLOOKUP(A:A,'Medical Examination'!A:A,'Medical Examination'!D:D)</f>
        <v>yes</v>
      </c>
      <c r="H1560" s="33" t="str">
        <f>_xlfn.XLOOKUP(A:A,'Medical Examination'!A:A,'Medical Examination'!E:E)</f>
        <v>No</v>
      </c>
      <c r="I1560" s="33" t="str">
        <f>_xlfn.XLOOKUP(A:A,'Medical Examination'!A:A,'Medical Examination'!F:F)</f>
        <v>No</v>
      </c>
      <c r="J1560" s="33">
        <f>_xlfn.XLOOKUP(A:A,'Medical Examination'!A:A,'Medical Examination'!G:G)</f>
        <v>2</v>
      </c>
      <c r="K1560" s="33" t="str">
        <f>_xlfn.XLOOKUP(A:A,'Medical Examination'!A:A,'Medical Examination'!H:H)</f>
        <v>No</v>
      </c>
      <c r="L1560" s="32" t="str">
        <f>_xlfn.XLOOKUP(A:A,'Medical Examination'!A:A,'Medical Examination'!I:I)</f>
        <v>Under  Weight</v>
      </c>
      <c r="M1560" s="31" t="str">
        <f>_xlfn.XLOOKUP(A:A,'Medical Examination'!A:A,'Medical Examination'!J:J)</f>
        <v>Diabetic</v>
      </c>
      <c r="N1560" s="34">
        <f>_xlfn.XLOOKUP(Healthcare!A:A,Table4_2[Customer ID],Table4_2[Date of Birth])</f>
        <v>25903</v>
      </c>
      <c r="O1560" s="35">
        <f>_xlfn.XLOOKUP(A:A,Table4_2[Customer ID],Table4_2[Charges])</f>
        <v>6481.67</v>
      </c>
      <c r="P1560" s="33" t="str">
        <f>_xlfn.XLOOKUP(A:A,Table4_2[Customer ID],Table4_2[Hospital tier])</f>
        <v>tier - 2</v>
      </c>
      <c r="Q1560" s="33" t="str">
        <f>_xlfn.XLOOKUP(A:A,'Hospital details'!A:A,'Hospital details'!F:F)</f>
        <v>tier - 2</v>
      </c>
      <c r="R1560" s="33" t="str">
        <f>_xlfn.XLOOKUP(Healthcare!A:A,'Hospital details'!A:A,'Hospital details'!G:G)</f>
        <v>R1013</v>
      </c>
      <c r="S1560" s="36">
        <f>_xlfn.XLOOKUP(A:A,'Hospital details'!A:A,'Hospital details'!H:H)</f>
        <v>52</v>
      </c>
      <c r="T1560" s="8"/>
    </row>
    <row r="1561" spans="1:20" ht="18" x14ac:dyDescent="0.35">
      <c r="A1561" s="37" t="s">
        <v>1565</v>
      </c>
      <c r="B1561" s="31" t="str" cm="1">
        <f t="array" ref="B1561">_xlfn.XLOOKUP(_xlfn.SINGLE(A:A),'Customer Name'!A:A,Table14_3[[#All],[Title]])</f>
        <v>Ms</v>
      </c>
      <c r="C1561" s="32" t="str" cm="1">
        <f t="array" ref="C1561">_xlfn.XLOOKUP(_xlfn.SINGLE(A:A),'Customer Name'!A:A,Table14_3[[#All],[First Name]])</f>
        <v>Yann Kai</v>
      </c>
      <c r="D1561" s="32" t="str" cm="1">
        <f t="array" ref="D1561">_xlfn.XLOOKUP(_xlfn.SINGLE(A:A),'Customer Name'!A:A,Table14_3[[#All],[Last Name]])</f>
        <v>Oh</v>
      </c>
      <c r="E1561" s="32">
        <f>_xlfn.XLOOKUP(A:A,'Medical Examination'!A:A,'Medical Examination'!B:B)</f>
        <v>37.9</v>
      </c>
      <c r="F1561" s="32">
        <f>_xlfn.XLOOKUP(A:A,'Medical Examination'!A:A,'Medical Examination'!C:C)</f>
        <v>5.83</v>
      </c>
      <c r="G1561" s="33" t="str">
        <f>_xlfn.XLOOKUP(A:A,'Medical Examination'!A:A,'Medical Examination'!D:D)</f>
        <v>No</v>
      </c>
      <c r="H1561" s="33" t="str">
        <f>_xlfn.XLOOKUP(A:A,'Medical Examination'!A:A,'Medical Examination'!E:E)</f>
        <v>No</v>
      </c>
      <c r="I1561" s="33" t="str">
        <f>_xlfn.XLOOKUP(A:A,'Medical Examination'!A:A,'Medical Examination'!F:F)</f>
        <v>No</v>
      </c>
      <c r="J1561" s="33">
        <f>_xlfn.XLOOKUP(A:A,'Medical Examination'!A:A,'Medical Examination'!G:G)</f>
        <v>0</v>
      </c>
      <c r="K1561" s="33" t="str">
        <f>_xlfn.XLOOKUP(A:A,'Medical Examination'!A:A,'Medical Examination'!H:H)</f>
        <v>No</v>
      </c>
      <c r="L1561" s="32" t="str">
        <f>_xlfn.XLOOKUP(A:A,'Medical Examination'!A:A,'Medical Examination'!I:I)</f>
        <v>Obesity</v>
      </c>
      <c r="M1561" s="31" t="str">
        <f>_xlfn.XLOOKUP(A:A,'Medical Examination'!A:A,'Medical Examination'!J:J)</f>
        <v>Prediabetic</v>
      </c>
      <c r="N1561" s="34">
        <f>_xlfn.XLOOKUP(Healthcare!A:A,Table4_2[Customer ID],Table4_2[Date of Birth])</f>
        <v>29380</v>
      </c>
      <c r="O1561" s="35">
        <f>_xlfn.XLOOKUP(A:A,Table4_2[Customer ID],Table4_2[Charges])</f>
        <v>6474.01</v>
      </c>
      <c r="P1561" s="33" t="str">
        <f>_xlfn.XLOOKUP(A:A,Table4_2[Customer ID],Table4_2[Hospital tier])</f>
        <v>tier - 2</v>
      </c>
      <c r="Q1561" s="33" t="str">
        <f>_xlfn.XLOOKUP(A:A,'Hospital details'!A:A,'Hospital details'!F:F)</f>
        <v>tier - 3</v>
      </c>
      <c r="R1561" s="33" t="str">
        <f>_xlfn.XLOOKUP(Healthcare!A:A,'Hospital details'!A:A,'Hospital details'!G:G)</f>
        <v>R1011</v>
      </c>
      <c r="S1561" s="36">
        <f>_xlfn.XLOOKUP(A:A,'Hospital details'!A:A,'Hospital details'!H:H)</f>
        <v>43</v>
      </c>
      <c r="T1561" s="8"/>
    </row>
    <row r="1562" spans="1:20" ht="18" x14ac:dyDescent="0.35">
      <c r="A1562" s="37" t="s">
        <v>1566</v>
      </c>
      <c r="B1562" s="31" t="str" cm="1">
        <f t="array" ref="B1562">_xlfn.XLOOKUP(_xlfn.SINGLE(A:A),'Customer Name'!A:A,Table14_3[[#All],[Title]])</f>
        <v>Mr</v>
      </c>
      <c r="C1562" s="32" t="str" cm="1">
        <f t="array" ref="C1562">_xlfn.XLOOKUP(_xlfn.SINGLE(A:A),'Customer Name'!A:A,Table14_3[[#All],[First Name]])</f>
        <v>Zachary R</v>
      </c>
      <c r="D1562" s="32" t="str" cm="1">
        <f t="array" ref="D1562">_xlfn.XLOOKUP(_xlfn.SINGLE(A:A),'Customer Name'!A:A,Table14_3[[#All],[Last Name]])</f>
        <v>Kessell</v>
      </c>
      <c r="E1562" s="32">
        <f>_xlfn.XLOOKUP(A:A,'Medical Examination'!A:A,'Medical Examination'!B:B)</f>
        <v>25.27</v>
      </c>
      <c r="F1562" s="32">
        <f>_xlfn.XLOOKUP(A:A,'Medical Examination'!A:A,'Medical Examination'!C:C)</f>
        <v>6.98</v>
      </c>
      <c r="G1562" s="33" t="str">
        <f>_xlfn.XLOOKUP(A:A,'Medical Examination'!A:A,'Medical Examination'!D:D)</f>
        <v>yes</v>
      </c>
      <c r="H1562" s="33" t="str">
        <f>_xlfn.XLOOKUP(A:A,'Medical Examination'!A:A,'Medical Examination'!E:E)</f>
        <v>No</v>
      </c>
      <c r="I1562" s="33" t="str">
        <f>_xlfn.XLOOKUP(A:A,'Medical Examination'!A:A,'Medical Examination'!F:F)</f>
        <v>No</v>
      </c>
      <c r="J1562" s="33">
        <f>_xlfn.XLOOKUP(A:A,'Medical Examination'!A:A,'Medical Examination'!G:G)</f>
        <v>0</v>
      </c>
      <c r="K1562" s="33" t="str">
        <f>_xlfn.XLOOKUP(A:A,'Medical Examination'!A:A,'Medical Examination'!H:H)</f>
        <v>No</v>
      </c>
      <c r="L1562" s="32" t="str">
        <f>_xlfn.XLOOKUP(A:A,'Medical Examination'!A:A,'Medical Examination'!I:I)</f>
        <v>Overweight</v>
      </c>
      <c r="M1562" s="31" t="str">
        <f>_xlfn.XLOOKUP(A:A,'Medical Examination'!A:A,'Medical Examination'!J:J)</f>
        <v>Diabetic</v>
      </c>
      <c r="N1562" s="34">
        <f>_xlfn.XLOOKUP(Healthcare!A:A,Table4_2[Customer ID],Table4_2[Date of Birth])</f>
        <v>29794</v>
      </c>
      <c r="O1562" s="35">
        <f>_xlfn.XLOOKUP(A:A,Table4_2[Customer ID],Table4_2[Charges])</f>
        <v>6473.15</v>
      </c>
      <c r="P1562" s="33" t="str">
        <f>_xlfn.XLOOKUP(A:A,Table4_2[Customer ID],Table4_2[Hospital tier])</f>
        <v>tier - 2</v>
      </c>
      <c r="Q1562" s="33" t="str">
        <f>_xlfn.XLOOKUP(A:A,'Hospital details'!A:A,'Hospital details'!F:F)</f>
        <v>tier - 2</v>
      </c>
      <c r="R1562" s="33" t="str">
        <f>_xlfn.XLOOKUP(Healthcare!A:A,'Hospital details'!A:A,'Hospital details'!G:G)</f>
        <v>R1013</v>
      </c>
      <c r="S1562" s="36">
        <f>_xlfn.XLOOKUP(A:A,'Hospital details'!A:A,'Hospital details'!H:H)</f>
        <v>41</v>
      </c>
      <c r="T1562" s="8"/>
    </row>
    <row r="1563" spans="1:20" ht="18" x14ac:dyDescent="0.35">
      <c r="A1563" s="37" t="s">
        <v>1567</v>
      </c>
      <c r="B1563" s="31" t="str" cm="1">
        <f t="array" ref="B1563">_xlfn.XLOOKUP(_xlfn.SINGLE(A:A),'Customer Name'!A:A,Table14_3[[#All],[Title]])</f>
        <v>Mr</v>
      </c>
      <c r="C1563" s="32" t="str" cm="1">
        <f t="array" ref="C1563">_xlfn.XLOOKUP(_xlfn.SINGLE(A:A),'Customer Name'!A:A,Table14_3[[#All],[First Name]])</f>
        <v>Alejandro Sr</v>
      </c>
      <c r="D1563" s="32" t="str" cm="1">
        <f t="array" ref="D1563">_xlfn.XLOOKUP(_xlfn.SINGLE(A:A),'Customer Name'!A:A,Table14_3[[#All],[Last Name]])</f>
        <v>Hidalgo Zambrano</v>
      </c>
      <c r="E1563" s="32">
        <f>_xlfn.XLOOKUP(A:A,'Medical Examination'!A:A,'Medical Examination'!B:B)</f>
        <v>29.26</v>
      </c>
      <c r="F1563" s="32">
        <f>_xlfn.XLOOKUP(A:A,'Medical Examination'!A:A,'Medical Examination'!C:C)</f>
        <v>4.03</v>
      </c>
      <c r="G1563" s="33" t="str">
        <f>_xlfn.XLOOKUP(A:A,'Medical Examination'!A:A,'Medical Examination'!D:D)</f>
        <v>No</v>
      </c>
      <c r="H1563" s="33" t="str">
        <f>_xlfn.XLOOKUP(A:A,'Medical Examination'!A:A,'Medical Examination'!E:E)</f>
        <v>No</v>
      </c>
      <c r="I1563" s="33" t="str">
        <f>_xlfn.XLOOKUP(A:A,'Medical Examination'!A:A,'Medical Examination'!F:F)</f>
        <v>No</v>
      </c>
      <c r="J1563" s="33">
        <f>_xlfn.XLOOKUP(A:A,'Medical Examination'!A:A,'Medical Examination'!G:G)</f>
        <v>1</v>
      </c>
      <c r="K1563" s="33" t="str">
        <f>_xlfn.XLOOKUP(A:A,'Medical Examination'!A:A,'Medical Examination'!H:H)</f>
        <v>No</v>
      </c>
      <c r="L1563" s="32" t="str">
        <f>_xlfn.XLOOKUP(A:A,'Medical Examination'!A:A,'Medical Examination'!I:I)</f>
        <v>Overweight</v>
      </c>
      <c r="M1563" s="31" t="str">
        <f>_xlfn.XLOOKUP(A:A,'Medical Examination'!A:A,'Medical Examination'!J:J)</f>
        <v>Normal</v>
      </c>
      <c r="N1563" s="34">
        <f>_xlfn.XLOOKUP(Healthcare!A:A,Table4_2[Customer ID],Table4_2[Date of Birth])</f>
        <v>30987</v>
      </c>
      <c r="O1563" s="35">
        <f>_xlfn.XLOOKUP(A:A,Table4_2[Customer ID],Table4_2[Charges])</f>
        <v>6457.84</v>
      </c>
      <c r="P1563" s="33" t="str">
        <f>_xlfn.XLOOKUP(A:A,Table4_2[Customer ID],Table4_2[Hospital tier])</f>
        <v>tier - 2</v>
      </c>
      <c r="Q1563" s="33" t="str">
        <f>_xlfn.XLOOKUP(A:A,'Hospital details'!A:A,'Hospital details'!F:F)</f>
        <v>tier - 3</v>
      </c>
      <c r="R1563" s="33" t="str">
        <f>_xlfn.XLOOKUP(Healthcare!A:A,'Hospital details'!A:A,'Hospital details'!G:G)</f>
        <v>R1012</v>
      </c>
      <c r="S1563" s="36">
        <f>_xlfn.XLOOKUP(A:A,'Hospital details'!A:A,'Hospital details'!H:H)</f>
        <v>38</v>
      </c>
      <c r="T1563" s="8"/>
    </row>
    <row r="1564" spans="1:20" ht="18" x14ac:dyDescent="0.35">
      <c r="A1564" s="37" t="s">
        <v>1568</v>
      </c>
      <c r="B1564" s="31" t="str" cm="1">
        <f t="array" ref="B1564">_xlfn.XLOOKUP(_xlfn.SINGLE(A:A),'Customer Name'!A:A,Table14_3[[#All],[Title]])</f>
        <v>Ms</v>
      </c>
      <c r="C1564" s="32" t="str" cm="1">
        <f t="array" ref="C1564">_xlfn.XLOOKUP(_xlfn.SINGLE(A:A),'Customer Name'!A:A,Table14_3[[#All],[First Name]])</f>
        <v>Nicholas R</v>
      </c>
      <c r="D1564" s="32" t="str" cm="1">
        <f t="array" ref="D1564">_xlfn.XLOOKUP(_xlfn.SINGLE(A:A),'Customer Name'!A:A,Table14_3[[#All],[Last Name]])</f>
        <v>Caprario</v>
      </c>
      <c r="E1564" s="32">
        <f>_xlfn.XLOOKUP(A:A,'Medical Examination'!A:A,'Medical Examination'!B:B)</f>
        <v>27.835000000000001</v>
      </c>
      <c r="F1564" s="32">
        <f>_xlfn.XLOOKUP(A:A,'Medical Examination'!A:A,'Medical Examination'!C:C)</f>
        <v>4.5599999999999996</v>
      </c>
      <c r="G1564" s="33" t="str">
        <f>_xlfn.XLOOKUP(A:A,'Medical Examination'!A:A,'Medical Examination'!D:D)</f>
        <v>No</v>
      </c>
      <c r="H1564" s="33" t="str">
        <f>_xlfn.XLOOKUP(A:A,'Medical Examination'!A:A,'Medical Examination'!E:E)</f>
        <v>No</v>
      </c>
      <c r="I1564" s="33" t="str">
        <f>_xlfn.XLOOKUP(A:A,'Medical Examination'!A:A,'Medical Examination'!F:F)</f>
        <v>No</v>
      </c>
      <c r="J1564" s="33">
        <f>_xlfn.XLOOKUP(A:A,'Medical Examination'!A:A,'Medical Examination'!G:G)</f>
        <v>1</v>
      </c>
      <c r="K1564" s="33" t="str">
        <f>_xlfn.XLOOKUP(A:A,'Medical Examination'!A:A,'Medical Examination'!H:H)</f>
        <v>No</v>
      </c>
      <c r="L1564" s="32" t="str">
        <f>_xlfn.XLOOKUP(A:A,'Medical Examination'!A:A,'Medical Examination'!I:I)</f>
        <v>Overweight</v>
      </c>
      <c r="M1564" s="31" t="str">
        <f>_xlfn.XLOOKUP(A:A,'Medical Examination'!A:A,'Medical Examination'!J:J)</f>
        <v>Normal</v>
      </c>
      <c r="N1564" s="34">
        <f>_xlfn.XLOOKUP(Healthcare!A:A,Table4_2[Customer ID],Table4_2[Date of Birth])</f>
        <v>30920</v>
      </c>
      <c r="O1564" s="35">
        <f>_xlfn.XLOOKUP(A:A,Table4_2[Customer ID],Table4_2[Charges])</f>
        <v>6455.86</v>
      </c>
      <c r="P1564" s="33" t="str">
        <f>_xlfn.XLOOKUP(A:A,Table4_2[Customer ID],Table4_2[Hospital tier])</f>
        <v>tier - 3</v>
      </c>
      <c r="Q1564" s="33" t="str">
        <f>_xlfn.XLOOKUP(A:A,'Hospital details'!A:A,'Hospital details'!F:F)</f>
        <v>tier - 3</v>
      </c>
      <c r="R1564" s="33" t="str">
        <f>_xlfn.XLOOKUP(Healthcare!A:A,'Hospital details'!A:A,'Hospital details'!G:G)</f>
        <v>R1012</v>
      </c>
      <c r="S1564" s="36">
        <f>_xlfn.XLOOKUP(A:A,'Hospital details'!A:A,'Hospital details'!H:H)</f>
        <v>38</v>
      </c>
      <c r="T1564" s="8"/>
    </row>
    <row r="1565" spans="1:20" ht="18" x14ac:dyDescent="0.35">
      <c r="A1565" s="37" t="s">
        <v>1569</v>
      </c>
      <c r="B1565" s="31" t="str" cm="1">
        <f t="array" ref="B1565">_xlfn.XLOOKUP(_xlfn.SINGLE(A:A),'Customer Name'!A:A,Table14_3[[#All],[Title]])</f>
        <v>Mr</v>
      </c>
      <c r="C1565" s="32" t="str" cm="1">
        <f t="array" ref="C1565">_xlfn.XLOOKUP(_xlfn.SINGLE(A:A),'Customer Name'!A:A,Table14_3[[#All],[First Name]])</f>
        <v>Paul</v>
      </c>
      <c r="D1565" s="32" t="str" cm="1">
        <f t="array" ref="D1565">_xlfn.XLOOKUP(_xlfn.SINGLE(A:A),'Customer Name'!A:A,Table14_3[[#All],[Last Name]])</f>
        <v>Ryan</v>
      </c>
      <c r="E1565" s="32">
        <f>_xlfn.XLOOKUP(A:A,'Medical Examination'!A:A,'Medical Examination'!B:B)</f>
        <v>46.53</v>
      </c>
      <c r="F1565" s="32">
        <f>_xlfn.XLOOKUP(A:A,'Medical Examination'!A:A,'Medical Examination'!C:C)</f>
        <v>5.38</v>
      </c>
      <c r="G1565" s="33" t="str">
        <f>_xlfn.XLOOKUP(A:A,'Medical Examination'!A:A,'Medical Examination'!D:D)</f>
        <v>yes</v>
      </c>
      <c r="H1565" s="33" t="str">
        <f>_xlfn.XLOOKUP(A:A,'Medical Examination'!A:A,'Medical Examination'!E:E)</f>
        <v>No</v>
      </c>
      <c r="I1565" s="33" t="str">
        <f>_xlfn.XLOOKUP(A:A,'Medical Examination'!A:A,'Medical Examination'!F:F)</f>
        <v>No</v>
      </c>
      <c r="J1565" s="33">
        <f>_xlfn.XLOOKUP(A:A,'Medical Examination'!A:A,'Medical Examination'!G:G)</f>
        <v>0</v>
      </c>
      <c r="K1565" s="33" t="str">
        <f>_xlfn.XLOOKUP(A:A,'Medical Examination'!A:A,'Medical Examination'!H:H)</f>
        <v>No</v>
      </c>
      <c r="L1565" s="32" t="str">
        <f>_xlfn.XLOOKUP(A:A,'Medical Examination'!A:A,'Medical Examination'!I:I)</f>
        <v>Obesity</v>
      </c>
      <c r="M1565" s="31" t="str">
        <f>_xlfn.XLOOKUP(A:A,'Medical Examination'!A:A,'Medical Examination'!J:J)</f>
        <v>Normal</v>
      </c>
      <c r="N1565" s="34">
        <f>_xlfn.XLOOKUP(Healthcare!A:A,Table4_2[Customer ID],Table4_2[Date of Birth])</f>
        <v>31250</v>
      </c>
      <c r="O1565" s="35">
        <f>_xlfn.XLOOKUP(A:A,Table4_2[Customer ID],Table4_2[Charges])</f>
        <v>6435.62</v>
      </c>
      <c r="P1565" s="33" t="str">
        <f>_xlfn.XLOOKUP(A:A,Table4_2[Customer ID],Table4_2[Hospital tier])</f>
        <v>tier - 3</v>
      </c>
      <c r="Q1565" s="33" t="str">
        <f>_xlfn.XLOOKUP(A:A,'Hospital details'!A:A,'Hospital details'!F:F)</f>
        <v>tier - 2</v>
      </c>
      <c r="R1565" s="33" t="str">
        <f>_xlfn.XLOOKUP(Healthcare!A:A,'Hospital details'!A:A,'Hospital details'!G:G)</f>
        <v>R1013</v>
      </c>
      <c r="S1565" s="36">
        <f>_xlfn.XLOOKUP(A:A,'Hospital details'!A:A,'Hospital details'!H:H)</f>
        <v>37</v>
      </c>
      <c r="T1565" s="8"/>
    </row>
    <row r="1566" spans="1:20" ht="18" x14ac:dyDescent="0.35">
      <c r="A1566" s="37" t="s">
        <v>1570</v>
      </c>
      <c r="B1566" s="31" t="str" cm="1">
        <f t="array" ref="B1566">_xlfn.XLOOKUP(_xlfn.SINGLE(A:A),'Customer Name'!A:A,Table14_3[[#All],[Title]])</f>
        <v>Ms</v>
      </c>
      <c r="C1566" s="32" t="str" cm="1">
        <f t="array" ref="C1566">_xlfn.XLOOKUP(_xlfn.SINGLE(A:A),'Customer Name'!A:A,Table14_3[[#All],[First Name]])</f>
        <v>Michael D</v>
      </c>
      <c r="D1566" s="32" t="str" cm="1">
        <f t="array" ref="D1566">_xlfn.XLOOKUP(_xlfn.SINGLE(A:A),'Customer Name'!A:A,Table14_3[[#All],[Last Name]])</f>
        <v>Hoffman</v>
      </c>
      <c r="E1566" s="32">
        <f>_xlfn.XLOOKUP(A:A,'Medical Examination'!A:A,'Medical Examination'!B:B)</f>
        <v>20.58</v>
      </c>
      <c r="F1566" s="32">
        <f>_xlfn.XLOOKUP(A:A,'Medical Examination'!A:A,'Medical Examination'!C:C)</f>
        <v>11.04</v>
      </c>
      <c r="G1566" s="33" t="str">
        <f>_xlfn.XLOOKUP(A:A,'Medical Examination'!A:A,'Medical Examination'!D:D)</f>
        <v>yes</v>
      </c>
      <c r="H1566" s="33" t="str">
        <f>_xlfn.XLOOKUP(A:A,'Medical Examination'!A:A,'Medical Examination'!E:E)</f>
        <v>No</v>
      </c>
      <c r="I1566" s="33" t="str">
        <f>_xlfn.XLOOKUP(A:A,'Medical Examination'!A:A,'Medical Examination'!F:F)</f>
        <v>No</v>
      </c>
      <c r="J1566" s="33">
        <f>_xlfn.XLOOKUP(A:A,'Medical Examination'!A:A,'Medical Examination'!G:G)</f>
        <v>1</v>
      </c>
      <c r="K1566" s="33" t="str">
        <f>_xlfn.XLOOKUP(A:A,'Medical Examination'!A:A,'Medical Examination'!H:H)</f>
        <v>No</v>
      </c>
      <c r="L1566" s="32" t="str">
        <f>_xlfn.XLOOKUP(A:A,'Medical Examination'!A:A,'Medical Examination'!I:I)</f>
        <v>Normal Weight</v>
      </c>
      <c r="M1566" s="31" t="str">
        <f>_xlfn.XLOOKUP(A:A,'Medical Examination'!A:A,'Medical Examination'!J:J)</f>
        <v>Diabetic</v>
      </c>
      <c r="N1566" s="34">
        <f>_xlfn.XLOOKUP(Healthcare!A:A,Table4_2[Customer ID],Table4_2[Date of Birth])</f>
        <v>27611</v>
      </c>
      <c r="O1566" s="35">
        <f>_xlfn.XLOOKUP(A:A,Table4_2[Customer ID],Table4_2[Charges])</f>
        <v>6423.48</v>
      </c>
      <c r="P1566" s="33" t="str">
        <f>_xlfn.XLOOKUP(A:A,Table4_2[Customer ID],Table4_2[Hospital tier])</f>
        <v>tier - 2</v>
      </c>
      <c r="Q1566" s="33" t="str">
        <f>_xlfn.XLOOKUP(A:A,'Hospital details'!A:A,'Hospital details'!F:F)</f>
        <v>tier - 3</v>
      </c>
      <c r="R1566" s="33" t="str">
        <f>_xlfn.XLOOKUP(Healthcare!A:A,'Hospital details'!A:A,'Hospital details'!G:G)</f>
        <v>R1013</v>
      </c>
      <c r="S1566" s="36">
        <f>_xlfn.XLOOKUP(A:A,'Hospital details'!A:A,'Hospital details'!H:H)</f>
        <v>47</v>
      </c>
      <c r="T1566" s="8"/>
    </row>
    <row r="1567" spans="1:20" ht="18" x14ac:dyDescent="0.35">
      <c r="A1567" s="37" t="s">
        <v>1571</v>
      </c>
      <c r="B1567" s="31" t="str" cm="1">
        <f t="array" ref="B1567">_xlfn.XLOOKUP(_xlfn.SINGLE(A:A),'Customer Name'!A:A,Table14_3[[#All],[Title]])</f>
        <v>Mr</v>
      </c>
      <c r="C1567" s="32" t="str" cm="1">
        <f t="array" ref="C1567">_xlfn.XLOOKUP(_xlfn.SINGLE(A:A),'Customer Name'!A:A,Table14_3[[#All],[First Name]])</f>
        <v>Marina</v>
      </c>
      <c r="D1567" s="32" t="str" cm="1">
        <f t="array" ref="D1567">_xlfn.XLOOKUP(_xlfn.SINGLE(A:A),'Customer Name'!A:A,Table14_3[[#All],[Last Name]])</f>
        <v>Wong</v>
      </c>
      <c r="E1567" s="32">
        <f>_xlfn.XLOOKUP(A:A,'Medical Examination'!A:A,'Medical Examination'!B:B)</f>
        <v>19.53</v>
      </c>
      <c r="F1567" s="32">
        <f>_xlfn.XLOOKUP(A:A,'Medical Examination'!A:A,'Medical Examination'!C:C)</f>
        <v>6.09</v>
      </c>
      <c r="G1567" s="33" t="str">
        <f>_xlfn.XLOOKUP(A:A,'Medical Examination'!A:A,'Medical Examination'!D:D)</f>
        <v>yes</v>
      </c>
      <c r="H1567" s="33" t="str">
        <f>_xlfn.XLOOKUP(A:A,'Medical Examination'!A:A,'Medical Examination'!E:E)</f>
        <v>No</v>
      </c>
      <c r="I1567" s="33" t="str">
        <f>_xlfn.XLOOKUP(A:A,'Medical Examination'!A:A,'Medical Examination'!F:F)</f>
        <v>No</v>
      </c>
      <c r="J1567" s="33">
        <f>_xlfn.XLOOKUP(A:A,'Medical Examination'!A:A,'Medical Examination'!G:G)</f>
        <v>0</v>
      </c>
      <c r="K1567" s="33" t="str">
        <f>_xlfn.XLOOKUP(A:A,'Medical Examination'!A:A,'Medical Examination'!H:H)</f>
        <v>No</v>
      </c>
      <c r="L1567" s="32" t="str">
        <f>_xlfn.XLOOKUP(A:A,'Medical Examination'!A:A,'Medical Examination'!I:I)</f>
        <v>Normal Weight</v>
      </c>
      <c r="M1567" s="31" t="str">
        <f>_xlfn.XLOOKUP(A:A,'Medical Examination'!A:A,'Medical Examination'!J:J)</f>
        <v>Prediabetic</v>
      </c>
      <c r="N1567" s="34">
        <f>_xlfn.XLOOKUP(Healthcare!A:A,Table4_2[Customer ID],Table4_2[Date of Birth])</f>
        <v>28124</v>
      </c>
      <c r="O1567" s="35">
        <f>_xlfn.XLOOKUP(A:A,Table4_2[Customer ID],Table4_2[Charges])</f>
        <v>6417.28</v>
      </c>
      <c r="P1567" s="33" t="str">
        <f>_xlfn.XLOOKUP(A:A,Table4_2[Customer ID],Table4_2[Hospital tier])</f>
        <v>tier - 2</v>
      </c>
      <c r="Q1567" s="33" t="str">
        <f>_xlfn.XLOOKUP(A:A,'Hospital details'!A:A,'Hospital details'!F:F)</f>
        <v>tier - 3</v>
      </c>
      <c r="R1567" s="33" t="str">
        <f>_xlfn.XLOOKUP(Healthcare!A:A,'Hospital details'!A:A,'Hospital details'!G:G)</f>
        <v>R1013</v>
      </c>
      <c r="S1567" s="36">
        <f>_xlfn.XLOOKUP(A:A,'Hospital details'!A:A,'Hospital details'!H:H)</f>
        <v>46</v>
      </c>
      <c r="T1567" s="8"/>
    </row>
    <row r="1568" spans="1:20" ht="18" x14ac:dyDescent="0.35">
      <c r="A1568" s="37" t="s">
        <v>1572</v>
      </c>
      <c r="B1568" s="31" t="str" cm="1">
        <f t="array" ref="B1568">_xlfn.XLOOKUP(_xlfn.SINGLE(A:A),'Customer Name'!A:A,Table14_3[[#All],[Title]])</f>
        <v>Mr</v>
      </c>
      <c r="C1568" s="32" t="str" cm="1">
        <f t="array" ref="C1568">_xlfn.XLOOKUP(_xlfn.SINGLE(A:A),'Customer Name'!A:A,Table14_3[[#All],[First Name]])</f>
        <v>Caroline</v>
      </c>
      <c r="D1568" s="32" t="str" cm="1">
        <f t="array" ref="D1568">_xlfn.XLOOKUP(_xlfn.SINGLE(A:A),'Customer Name'!A:A,Table14_3[[#All],[Last Name]])</f>
        <v>Lea</v>
      </c>
      <c r="E1568" s="32">
        <f>_xlfn.XLOOKUP(A:A,'Medical Examination'!A:A,'Medical Examination'!B:B)</f>
        <v>27.7</v>
      </c>
      <c r="F1568" s="32">
        <f>_xlfn.XLOOKUP(A:A,'Medical Examination'!A:A,'Medical Examination'!C:C)</f>
        <v>4.71</v>
      </c>
      <c r="G1568" s="33" t="str">
        <f>_xlfn.XLOOKUP(A:A,'Medical Examination'!A:A,'Medical Examination'!D:D)</f>
        <v>No</v>
      </c>
      <c r="H1568" s="33" t="str">
        <f>_xlfn.XLOOKUP(A:A,'Medical Examination'!A:A,'Medical Examination'!E:E)</f>
        <v>No</v>
      </c>
      <c r="I1568" s="33" t="str">
        <f>_xlfn.XLOOKUP(A:A,'Medical Examination'!A:A,'Medical Examination'!F:F)</f>
        <v>No</v>
      </c>
      <c r="J1568" s="33">
        <f>_xlfn.XLOOKUP(A:A,'Medical Examination'!A:A,'Medical Examination'!G:G)</f>
        <v>1</v>
      </c>
      <c r="K1568" s="33" t="str">
        <f>_xlfn.XLOOKUP(A:A,'Medical Examination'!A:A,'Medical Examination'!H:H)</f>
        <v>No</v>
      </c>
      <c r="L1568" s="32" t="str">
        <f>_xlfn.XLOOKUP(A:A,'Medical Examination'!A:A,'Medical Examination'!I:I)</f>
        <v>Overweight</v>
      </c>
      <c r="M1568" s="31" t="str">
        <f>_xlfn.XLOOKUP(A:A,'Medical Examination'!A:A,'Medical Examination'!J:J)</f>
        <v>Normal</v>
      </c>
      <c r="N1568" s="34">
        <f>_xlfn.XLOOKUP(Healthcare!A:A,Table4_2[Customer ID],Table4_2[Date of Birth])</f>
        <v>32024</v>
      </c>
      <c r="O1568" s="35">
        <f>_xlfn.XLOOKUP(A:A,Table4_2[Customer ID],Table4_2[Charges])</f>
        <v>6414.18</v>
      </c>
      <c r="P1568" s="33" t="str">
        <f>_xlfn.XLOOKUP(A:A,Table4_2[Customer ID],Table4_2[Hospital tier])</f>
        <v>tier - 2</v>
      </c>
      <c r="Q1568" s="33" t="str">
        <f>_xlfn.XLOOKUP(A:A,'Hospital details'!A:A,'Hospital details'!F:F)</f>
        <v>tier - 2</v>
      </c>
      <c r="R1568" s="33" t="str">
        <f>_xlfn.XLOOKUP(Healthcare!A:A,'Hospital details'!A:A,'Hospital details'!G:G)</f>
        <v>R1011</v>
      </c>
      <c r="S1568" s="36">
        <f>_xlfn.XLOOKUP(A:A,'Hospital details'!A:A,'Hospital details'!H:H)</f>
        <v>35</v>
      </c>
      <c r="T1568" s="8"/>
    </row>
    <row r="1569" spans="1:20" ht="18" x14ac:dyDescent="0.35">
      <c r="A1569" s="37" t="s">
        <v>1573</v>
      </c>
      <c r="B1569" s="31" t="str" cm="1">
        <f t="array" ref="B1569">_xlfn.XLOOKUP(_xlfn.SINGLE(A:A),'Customer Name'!A:A,Table14_3[[#All],[Title]])</f>
        <v>Ms</v>
      </c>
      <c r="C1569" s="32" t="str" cm="1">
        <f t="array" ref="C1569">_xlfn.XLOOKUP(_xlfn.SINGLE(A:A),'Customer Name'!A:A,Table14_3[[#All],[First Name]])</f>
        <v>Ross P</v>
      </c>
      <c r="D1569" s="32" t="str" cm="1">
        <f t="array" ref="D1569">_xlfn.XLOOKUP(_xlfn.SINGLE(A:A),'Customer Name'!A:A,Table14_3[[#All],[Last Name]])</f>
        <v>Patterson</v>
      </c>
      <c r="E1569" s="32">
        <f>_xlfn.XLOOKUP(A:A,'Medical Examination'!A:A,'Medical Examination'!B:B)</f>
        <v>18.920000000000002</v>
      </c>
      <c r="F1569" s="32">
        <f>_xlfn.XLOOKUP(A:A,'Medical Examination'!A:A,'Medical Examination'!C:C)</f>
        <v>8.18</v>
      </c>
      <c r="G1569" s="33" t="str">
        <f>_xlfn.XLOOKUP(A:A,'Medical Examination'!A:A,'Medical Examination'!D:D)</f>
        <v>No</v>
      </c>
      <c r="H1569" s="33" t="str">
        <f>_xlfn.XLOOKUP(A:A,'Medical Examination'!A:A,'Medical Examination'!E:E)</f>
        <v>No</v>
      </c>
      <c r="I1569" s="33" t="str">
        <f>_xlfn.XLOOKUP(A:A,'Medical Examination'!A:A,'Medical Examination'!F:F)</f>
        <v>No</v>
      </c>
      <c r="J1569" s="33">
        <f>_xlfn.XLOOKUP(A:A,'Medical Examination'!A:A,'Medical Examination'!G:G)</f>
        <v>0</v>
      </c>
      <c r="K1569" s="33" t="str">
        <f>_xlfn.XLOOKUP(A:A,'Medical Examination'!A:A,'Medical Examination'!H:H)</f>
        <v>No</v>
      </c>
      <c r="L1569" s="32" t="str">
        <f>_xlfn.XLOOKUP(A:A,'Medical Examination'!A:A,'Medical Examination'!I:I)</f>
        <v>Normal Weight</v>
      </c>
      <c r="M1569" s="31" t="str">
        <f>_xlfn.XLOOKUP(A:A,'Medical Examination'!A:A,'Medical Examination'!J:J)</f>
        <v>Diabetic</v>
      </c>
      <c r="N1569" s="34">
        <f>_xlfn.XLOOKUP(Healthcare!A:A,Table4_2[Customer ID],Table4_2[Date of Birth])</f>
        <v>26167</v>
      </c>
      <c r="O1569" s="35">
        <f>_xlfn.XLOOKUP(A:A,Table4_2[Customer ID],Table4_2[Charges])</f>
        <v>6412.34</v>
      </c>
      <c r="P1569" s="33" t="str">
        <f>_xlfn.XLOOKUP(A:A,Table4_2[Customer ID],Table4_2[Hospital tier])</f>
        <v>tier - 2</v>
      </c>
      <c r="Q1569" s="33" t="str">
        <f>_xlfn.XLOOKUP(A:A,'Hospital details'!A:A,'Hospital details'!F:F)</f>
        <v>tier - 3</v>
      </c>
      <c r="R1569" s="33" t="str">
        <f>_xlfn.XLOOKUP(Healthcare!A:A,'Hospital details'!A:A,'Hospital details'!G:G)</f>
        <v>R1013</v>
      </c>
      <c r="S1569" s="36">
        <f>_xlfn.XLOOKUP(A:A,'Hospital details'!A:A,'Hospital details'!H:H)</f>
        <v>51</v>
      </c>
      <c r="T1569" s="8"/>
    </row>
    <row r="1570" spans="1:20" ht="18" x14ac:dyDescent="0.35">
      <c r="A1570" s="37" t="s">
        <v>1574</v>
      </c>
      <c r="B1570" s="31" t="str" cm="1">
        <f t="array" ref="B1570">_xlfn.XLOOKUP(_xlfn.SINGLE(A:A),'Customer Name'!A:A,Table14_3[[#All],[Title]])</f>
        <v>Mr</v>
      </c>
      <c r="C1570" s="32" t="str" cm="1">
        <f t="array" ref="C1570">_xlfn.XLOOKUP(_xlfn.SINGLE(A:A),'Customer Name'!A:A,Table14_3[[#All],[First Name]])</f>
        <v>Aoife</v>
      </c>
      <c r="D1570" s="32" t="str" cm="1">
        <f t="array" ref="D1570">_xlfn.XLOOKUP(_xlfn.SINGLE(A:A),'Customer Name'!A:A,Table14_3[[#All],[Last Name]])</f>
        <v>Quigley</v>
      </c>
      <c r="E1570" s="32">
        <f>_xlfn.XLOOKUP(A:A,'Medical Examination'!A:A,'Medical Examination'!B:B)</f>
        <v>17.760000000000002</v>
      </c>
      <c r="F1570" s="32">
        <f>_xlfn.XLOOKUP(A:A,'Medical Examination'!A:A,'Medical Examination'!C:C)</f>
        <v>11.18</v>
      </c>
      <c r="G1570" s="33" t="str">
        <f>_xlfn.XLOOKUP(A:A,'Medical Examination'!A:A,'Medical Examination'!D:D)</f>
        <v>yes</v>
      </c>
      <c r="H1570" s="33" t="str">
        <f>_xlfn.XLOOKUP(A:A,'Medical Examination'!A:A,'Medical Examination'!E:E)</f>
        <v>No</v>
      </c>
      <c r="I1570" s="33" t="str">
        <f>_xlfn.XLOOKUP(A:A,'Medical Examination'!A:A,'Medical Examination'!F:F)</f>
        <v>No</v>
      </c>
      <c r="J1570" s="33">
        <f>_xlfn.XLOOKUP(A:A,'Medical Examination'!A:A,'Medical Examination'!G:G)</f>
        <v>2</v>
      </c>
      <c r="K1570" s="33" t="str">
        <f>_xlfn.XLOOKUP(A:A,'Medical Examination'!A:A,'Medical Examination'!H:H)</f>
        <v>No</v>
      </c>
      <c r="L1570" s="32" t="str">
        <f>_xlfn.XLOOKUP(A:A,'Medical Examination'!A:A,'Medical Examination'!I:I)</f>
        <v>Under  Weight</v>
      </c>
      <c r="M1570" s="31" t="str">
        <f>_xlfn.XLOOKUP(A:A,'Medical Examination'!A:A,'Medical Examination'!J:J)</f>
        <v>Diabetic</v>
      </c>
      <c r="N1570" s="34">
        <f>_xlfn.XLOOKUP(Healthcare!A:A,Table4_2[Customer ID],Table4_2[Date of Birth])</f>
        <v>25800</v>
      </c>
      <c r="O1570" s="35">
        <f>_xlfn.XLOOKUP(A:A,Table4_2[Customer ID],Table4_2[Charges])</f>
        <v>6407.05</v>
      </c>
      <c r="P1570" s="33" t="str">
        <f>_xlfn.XLOOKUP(A:A,Table4_2[Customer ID],Table4_2[Hospital tier])</f>
        <v>tier - 2</v>
      </c>
      <c r="Q1570" s="33" t="str">
        <f>_xlfn.XLOOKUP(A:A,'Hospital details'!A:A,'Hospital details'!F:F)</f>
        <v>tier - 1</v>
      </c>
      <c r="R1570" s="33" t="str">
        <f>_xlfn.XLOOKUP(Healthcare!A:A,'Hospital details'!A:A,'Hospital details'!G:G)</f>
        <v>R1013</v>
      </c>
      <c r="S1570" s="36">
        <f>_xlfn.XLOOKUP(A:A,'Hospital details'!A:A,'Hospital details'!H:H)</f>
        <v>52</v>
      </c>
      <c r="T1570" s="8"/>
    </row>
    <row r="1571" spans="1:20" ht="18" x14ac:dyDescent="0.35">
      <c r="A1571" s="37" t="s">
        <v>1575</v>
      </c>
      <c r="B1571" s="31" t="str" cm="1">
        <f t="array" ref="B1571">_xlfn.XLOOKUP(_xlfn.SINGLE(A:A),'Customer Name'!A:A,Table14_3[[#All],[Title]])</f>
        <v>Mr</v>
      </c>
      <c r="C1571" s="32" t="str" cm="1">
        <f t="array" ref="C1571">_xlfn.XLOOKUP(_xlfn.SINGLE(A:A),'Customer Name'!A:A,Table14_3[[#All],[First Name]])</f>
        <v>Wesley</v>
      </c>
      <c r="D1571" s="32" t="str" cm="1">
        <f t="array" ref="D1571">_xlfn.XLOOKUP(_xlfn.SINGLE(A:A),'Customer Name'!A:A,Table14_3[[#All],[Last Name]])</f>
        <v>Korir</v>
      </c>
      <c r="E1571" s="32">
        <f>_xlfn.XLOOKUP(A:A,'Medical Examination'!A:A,'Medical Examination'!B:B)</f>
        <v>29.83</v>
      </c>
      <c r="F1571" s="32">
        <f>_xlfn.XLOOKUP(A:A,'Medical Examination'!A:A,'Medical Examination'!C:C)</f>
        <v>5.03</v>
      </c>
      <c r="G1571" s="33" t="str">
        <f>_xlfn.XLOOKUP(A:A,'Medical Examination'!A:A,'Medical Examination'!D:D)</f>
        <v>yes</v>
      </c>
      <c r="H1571" s="33" t="str">
        <f>_xlfn.XLOOKUP(A:A,'Medical Examination'!A:A,'Medical Examination'!E:E)</f>
        <v>No</v>
      </c>
      <c r="I1571" s="33" t="str">
        <f>_xlfn.XLOOKUP(A:A,'Medical Examination'!A:A,'Medical Examination'!F:F)</f>
        <v>No</v>
      </c>
      <c r="J1571" s="33">
        <f>_xlfn.XLOOKUP(A:A,'Medical Examination'!A:A,'Medical Examination'!G:G)</f>
        <v>0</v>
      </c>
      <c r="K1571" s="33" t="str">
        <f>_xlfn.XLOOKUP(A:A,'Medical Examination'!A:A,'Medical Examination'!H:H)</f>
        <v>No</v>
      </c>
      <c r="L1571" s="32" t="str">
        <f>_xlfn.XLOOKUP(A:A,'Medical Examination'!A:A,'Medical Examination'!I:I)</f>
        <v>Overweight</v>
      </c>
      <c r="M1571" s="31" t="str">
        <f>_xlfn.XLOOKUP(A:A,'Medical Examination'!A:A,'Medical Examination'!J:J)</f>
        <v>Normal</v>
      </c>
      <c r="N1571" s="34">
        <f>_xlfn.XLOOKUP(Healthcare!A:A,Table4_2[Customer ID],Table4_2[Date of Birth])</f>
        <v>31391</v>
      </c>
      <c r="O1571" s="35">
        <f>_xlfn.XLOOKUP(A:A,Table4_2[Customer ID],Table4_2[Charges])</f>
        <v>6406.41</v>
      </c>
      <c r="P1571" s="33" t="str">
        <f>_xlfn.XLOOKUP(A:A,Table4_2[Customer ID],Table4_2[Hospital tier])</f>
        <v>tier - 1</v>
      </c>
      <c r="Q1571" s="33" t="str">
        <f>_xlfn.XLOOKUP(A:A,'Hospital details'!A:A,'Hospital details'!F:F)</f>
        <v>tier - 3</v>
      </c>
      <c r="R1571" s="33" t="str">
        <f>_xlfn.XLOOKUP(Healthcare!A:A,'Hospital details'!A:A,'Hospital details'!G:G)</f>
        <v>R1014</v>
      </c>
      <c r="S1571" s="36">
        <f>_xlfn.XLOOKUP(A:A,'Hospital details'!A:A,'Hospital details'!H:H)</f>
        <v>37</v>
      </c>
      <c r="T1571" s="8"/>
    </row>
    <row r="1572" spans="1:20" ht="18" x14ac:dyDescent="0.35">
      <c r="A1572" s="37" t="s">
        <v>1576</v>
      </c>
      <c r="B1572" s="31" t="str" cm="1">
        <f t="array" ref="B1572">_xlfn.XLOOKUP(_xlfn.SINGLE(A:A),'Customer Name'!A:A,Table14_3[[#All],[Title]])</f>
        <v>Ms</v>
      </c>
      <c r="C1572" s="32" t="str" cm="1">
        <f t="array" ref="C1572">_xlfn.XLOOKUP(_xlfn.SINGLE(A:A),'Customer Name'!A:A,Table14_3[[#All],[First Name]])</f>
        <v>Rebecca J</v>
      </c>
      <c r="D1572" s="32" t="str" cm="1">
        <f t="array" ref="D1572">_xlfn.XLOOKUP(_xlfn.SINGLE(A:A),'Customer Name'!A:A,Table14_3[[#All],[Last Name]])</f>
        <v>Downs</v>
      </c>
      <c r="E1572" s="32">
        <f>_xlfn.XLOOKUP(A:A,'Medical Examination'!A:A,'Medical Examination'!B:B)</f>
        <v>23.465</v>
      </c>
      <c r="F1572" s="32">
        <f>_xlfn.XLOOKUP(A:A,'Medical Examination'!A:A,'Medical Examination'!C:C)</f>
        <v>5.56</v>
      </c>
      <c r="G1572" s="33" t="str">
        <f>_xlfn.XLOOKUP(A:A,'Medical Examination'!A:A,'Medical Examination'!D:D)</f>
        <v>No</v>
      </c>
      <c r="H1572" s="33" t="str">
        <f>_xlfn.XLOOKUP(A:A,'Medical Examination'!A:A,'Medical Examination'!E:E)</f>
        <v>No</v>
      </c>
      <c r="I1572" s="33" t="str">
        <f>_xlfn.XLOOKUP(A:A,'Medical Examination'!A:A,'Medical Examination'!F:F)</f>
        <v>No</v>
      </c>
      <c r="J1572" s="33">
        <f>_xlfn.XLOOKUP(A:A,'Medical Examination'!A:A,'Medical Examination'!G:G)</f>
        <v>1</v>
      </c>
      <c r="K1572" s="33" t="str">
        <f>_xlfn.XLOOKUP(A:A,'Medical Examination'!A:A,'Medical Examination'!H:H)</f>
        <v>No</v>
      </c>
      <c r="L1572" s="32" t="str">
        <f>_xlfn.XLOOKUP(A:A,'Medical Examination'!A:A,'Medical Examination'!I:I)</f>
        <v>Normal Weight</v>
      </c>
      <c r="M1572" s="31" t="str">
        <f>_xlfn.XLOOKUP(A:A,'Medical Examination'!A:A,'Medical Examination'!J:J)</f>
        <v>Normal</v>
      </c>
      <c r="N1572" s="34">
        <f>_xlfn.XLOOKUP(Healthcare!A:A,Table4_2[Customer ID],Table4_2[Date of Birth])</f>
        <v>32029</v>
      </c>
      <c r="O1572" s="35">
        <f>_xlfn.XLOOKUP(A:A,Table4_2[Customer ID],Table4_2[Charges])</f>
        <v>6402.29</v>
      </c>
      <c r="P1572" s="33" t="str">
        <f>_xlfn.XLOOKUP(A:A,Table4_2[Customer ID],Table4_2[Hospital tier])</f>
        <v>tier - 2</v>
      </c>
      <c r="Q1572" s="33" t="str">
        <f>_xlfn.XLOOKUP(A:A,'Hospital details'!A:A,'Hospital details'!F:F)</f>
        <v>tier - 3</v>
      </c>
      <c r="R1572" s="33" t="str">
        <f>_xlfn.XLOOKUP(Healthcare!A:A,'Hospital details'!A:A,'Hospital details'!G:G)</f>
        <v>R1024</v>
      </c>
      <c r="S1572" s="36">
        <f>_xlfn.XLOOKUP(A:A,'Hospital details'!A:A,'Hospital details'!H:H)</f>
        <v>35</v>
      </c>
      <c r="T1572" s="8"/>
    </row>
    <row r="1573" spans="1:20" ht="18" x14ac:dyDescent="0.35">
      <c r="A1573" s="37" t="s">
        <v>1577</v>
      </c>
      <c r="B1573" s="31" t="str" cm="1">
        <f t="array" ref="B1573">_xlfn.XLOOKUP(_xlfn.SINGLE(A:A),'Customer Name'!A:A,Table14_3[[#All],[Title]])</f>
        <v>Ms</v>
      </c>
      <c r="C1573" s="32" t="str" cm="1">
        <f t="array" ref="C1573">_xlfn.XLOOKUP(_xlfn.SINGLE(A:A),'Customer Name'!A:A,Table14_3[[#All],[First Name]])</f>
        <v>Barry P</v>
      </c>
      <c r="D1573" s="32" t="str" cm="1">
        <f t="array" ref="D1573">_xlfn.XLOOKUP(_xlfn.SINGLE(A:A),'Customer Name'!A:A,Table14_3[[#All],[Last Name]])</f>
        <v>Young</v>
      </c>
      <c r="E1573" s="32">
        <f>_xlfn.XLOOKUP(A:A,'Medical Examination'!A:A,'Medical Examination'!B:B)</f>
        <v>29.355</v>
      </c>
      <c r="F1573" s="32">
        <f>_xlfn.XLOOKUP(A:A,'Medical Examination'!A:A,'Medical Examination'!C:C)</f>
        <v>4.33</v>
      </c>
      <c r="G1573" s="33" t="str">
        <f>_xlfn.XLOOKUP(A:A,'Medical Examination'!A:A,'Medical Examination'!D:D)</f>
        <v>No</v>
      </c>
      <c r="H1573" s="33" t="str">
        <f>_xlfn.XLOOKUP(A:A,'Medical Examination'!A:A,'Medical Examination'!E:E)</f>
        <v>No</v>
      </c>
      <c r="I1573" s="33" t="str">
        <f>_xlfn.XLOOKUP(A:A,'Medical Examination'!A:A,'Medical Examination'!F:F)</f>
        <v>No</v>
      </c>
      <c r="J1573" s="33">
        <f>_xlfn.XLOOKUP(A:A,'Medical Examination'!A:A,'Medical Examination'!G:G)</f>
        <v>0</v>
      </c>
      <c r="K1573" s="33" t="str">
        <f>_xlfn.XLOOKUP(A:A,'Medical Examination'!A:A,'Medical Examination'!H:H)</f>
        <v>No</v>
      </c>
      <c r="L1573" s="32" t="str">
        <f>_xlfn.XLOOKUP(A:A,'Medical Examination'!A:A,'Medical Examination'!I:I)</f>
        <v>Overweight</v>
      </c>
      <c r="M1573" s="31" t="str">
        <f>_xlfn.XLOOKUP(A:A,'Medical Examination'!A:A,'Medical Examination'!J:J)</f>
        <v>Normal</v>
      </c>
      <c r="N1573" s="34">
        <f>_xlfn.XLOOKUP(Healthcare!A:A,Table4_2[Customer ID],Table4_2[Date of Birth])</f>
        <v>30252</v>
      </c>
      <c r="O1573" s="35">
        <f>_xlfn.XLOOKUP(A:A,Table4_2[Customer ID],Table4_2[Charges])</f>
        <v>6393.6</v>
      </c>
      <c r="P1573" s="33" t="str">
        <f>_xlfn.XLOOKUP(A:A,Table4_2[Customer ID],Table4_2[Hospital tier])</f>
        <v>tier - 2</v>
      </c>
      <c r="Q1573" s="33" t="str">
        <f>_xlfn.XLOOKUP(A:A,'Hospital details'!A:A,'Hospital details'!F:F)</f>
        <v>tier - 1</v>
      </c>
      <c r="R1573" s="33" t="str">
        <f>_xlfn.XLOOKUP(Healthcare!A:A,'Hospital details'!A:A,'Hospital details'!G:G)</f>
        <v>R1012</v>
      </c>
      <c r="S1573" s="36">
        <f>_xlfn.XLOOKUP(A:A,'Hospital details'!A:A,'Hospital details'!H:H)</f>
        <v>40</v>
      </c>
      <c r="T1573" s="8"/>
    </row>
    <row r="1574" spans="1:20" ht="18" x14ac:dyDescent="0.35">
      <c r="A1574" s="37" t="s">
        <v>1578</v>
      </c>
      <c r="B1574" s="31" t="str" cm="1">
        <f t="array" ref="B1574">_xlfn.XLOOKUP(_xlfn.SINGLE(A:A),'Customer Name'!A:A,Table14_3[[#All],[Title]])</f>
        <v>Mr</v>
      </c>
      <c r="C1574" s="32" t="str" cm="1">
        <f t="array" ref="C1574">_xlfn.XLOOKUP(_xlfn.SINGLE(A:A),'Customer Name'!A:A,Table14_3[[#All],[First Name]])</f>
        <v>Maciej</v>
      </c>
      <c r="D1574" s="32" t="str" cm="1">
        <f t="array" ref="D1574">_xlfn.XLOOKUP(_xlfn.SINGLE(A:A),'Customer Name'!A:A,Table14_3[[#All],[Last Name]])</f>
        <v>Zywek</v>
      </c>
      <c r="E1574" s="32">
        <f>_xlfn.XLOOKUP(A:A,'Medical Examination'!A:A,'Medical Examination'!B:B)</f>
        <v>35.49</v>
      </c>
      <c r="F1574" s="32">
        <f>_xlfn.XLOOKUP(A:A,'Medical Examination'!A:A,'Medical Examination'!C:C)</f>
        <v>5.21</v>
      </c>
      <c r="G1574" s="33" t="str">
        <f>_xlfn.XLOOKUP(A:A,'Medical Examination'!A:A,'Medical Examination'!D:D)</f>
        <v>yes</v>
      </c>
      <c r="H1574" s="33" t="str">
        <f>_xlfn.XLOOKUP(A:A,'Medical Examination'!A:A,'Medical Examination'!E:E)</f>
        <v>No</v>
      </c>
      <c r="I1574" s="33" t="str">
        <f>_xlfn.XLOOKUP(A:A,'Medical Examination'!A:A,'Medical Examination'!F:F)</f>
        <v>Yes</v>
      </c>
      <c r="J1574" s="33">
        <f>_xlfn.XLOOKUP(A:A,'Medical Examination'!A:A,'Medical Examination'!G:G)</f>
        <v>1</v>
      </c>
      <c r="K1574" s="33" t="str">
        <f>_xlfn.XLOOKUP(A:A,'Medical Examination'!A:A,'Medical Examination'!H:H)</f>
        <v>No</v>
      </c>
      <c r="L1574" s="32" t="str">
        <f>_xlfn.XLOOKUP(A:A,'Medical Examination'!A:A,'Medical Examination'!I:I)</f>
        <v>Obesity</v>
      </c>
      <c r="M1574" s="31" t="str">
        <f>_xlfn.XLOOKUP(A:A,'Medical Examination'!A:A,'Medical Examination'!J:J)</f>
        <v>Normal</v>
      </c>
      <c r="N1574" s="34">
        <f>_xlfn.XLOOKUP(Healthcare!A:A,Table4_2[Customer ID],Table4_2[Date of Birth])</f>
        <v>35658</v>
      </c>
      <c r="O1574" s="35">
        <f>_xlfn.XLOOKUP(A:A,Table4_2[Customer ID],Table4_2[Charges])</f>
        <v>6389.53</v>
      </c>
      <c r="P1574" s="33" t="str">
        <f>_xlfn.XLOOKUP(A:A,Table4_2[Customer ID],Table4_2[Hospital tier])</f>
        <v>tier - 2</v>
      </c>
      <c r="Q1574" s="33" t="str">
        <f>_xlfn.XLOOKUP(A:A,'Hospital details'!A:A,'Hospital details'!F:F)</f>
        <v>tier - 2</v>
      </c>
      <c r="R1574" s="33" t="str">
        <f>_xlfn.XLOOKUP(Healthcare!A:A,'Hospital details'!A:A,'Hospital details'!G:G)</f>
        <v>R1021</v>
      </c>
      <c r="S1574" s="36">
        <f>_xlfn.XLOOKUP(A:A,'Hospital details'!A:A,'Hospital details'!H:H)</f>
        <v>25</v>
      </c>
      <c r="T1574" s="8"/>
    </row>
    <row r="1575" spans="1:20" ht="18" x14ac:dyDescent="0.35">
      <c r="A1575" s="37" t="s">
        <v>1579</v>
      </c>
      <c r="B1575" s="31" t="str" cm="1">
        <f t="array" ref="B1575">_xlfn.XLOOKUP(_xlfn.SINGLE(A:A),'Customer Name'!A:A,Table14_3[[#All],[Title]])</f>
        <v>Mr</v>
      </c>
      <c r="C1575" s="32" t="str" cm="1">
        <f t="array" ref="C1575">_xlfn.XLOOKUP(_xlfn.SINGLE(A:A),'Customer Name'!A:A,Table14_3[[#All],[First Name]])</f>
        <v>Jerry D</v>
      </c>
      <c r="D1575" s="32" t="str" cm="1">
        <f t="array" ref="D1575">_xlfn.XLOOKUP(_xlfn.SINGLE(A:A),'Customer Name'!A:A,Table14_3[[#All],[Last Name]])</f>
        <v>Faulkner</v>
      </c>
      <c r="E1575" s="32">
        <f>_xlfn.XLOOKUP(A:A,'Medical Examination'!A:A,'Medical Examination'!B:B)</f>
        <v>26.315000000000001</v>
      </c>
      <c r="F1575" s="32">
        <f>_xlfn.XLOOKUP(A:A,'Medical Examination'!A:A,'Medical Examination'!C:C)</f>
        <v>5.89</v>
      </c>
      <c r="G1575" s="33" t="str">
        <f>_xlfn.XLOOKUP(A:A,'Medical Examination'!A:A,'Medical Examination'!D:D)</f>
        <v>No</v>
      </c>
      <c r="H1575" s="33" t="str">
        <f>_xlfn.XLOOKUP(A:A,'Medical Examination'!A:A,'Medical Examination'!E:E)</f>
        <v>No</v>
      </c>
      <c r="I1575" s="33" t="str">
        <f>_xlfn.XLOOKUP(A:A,'Medical Examination'!A:A,'Medical Examination'!F:F)</f>
        <v>No</v>
      </c>
      <c r="J1575" s="33">
        <f>_xlfn.XLOOKUP(A:A,'Medical Examination'!A:A,'Medical Examination'!G:G)</f>
        <v>0</v>
      </c>
      <c r="K1575" s="33" t="str">
        <f>_xlfn.XLOOKUP(A:A,'Medical Examination'!A:A,'Medical Examination'!H:H)</f>
        <v>No</v>
      </c>
      <c r="L1575" s="32" t="str">
        <f>_xlfn.XLOOKUP(A:A,'Medical Examination'!A:A,'Medical Examination'!I:I)</f>
        <v>Overweight</v>
      </c>
      <c r="M1575" s="31" t="str">
        <f>_xlfn.XLOOKUP(A:A,'Medical Examination'!A:A,'Medical Examination'!J:J)</f>
        <v>Prediabetic</v>
      </c>
      <c r="N1575" s="34">
        <f>_xlfn.XLOOKUP(Healthcare!A:A,Table4_2[Customer ID],Table4_2[Date of Birth])</f>
        <v>30169</v>
      </c>
      <c r="O1575" s="35">
        <f>_xlfn.XLOOKUP(A:A,Table4_2[Customer ID],Table4_2[Charges])</f>
        <v>6389.38</v>
      </c>
      <c r="P1575" s="33" t="str">
        <f>_xlfn.XLOOKUP(A:A,Table4_2[Customer ID],Table4_2[Hospital tier])</f>
        <v>tier - 1</v>
      </c>
      <c r="Q1575" s="33" t="str">
        <f>_xlfn.XLOOKUP(A:A,'Hospital details'!A:A,'Hospital details'!F:F)</f>
        <v>tier - 2</v>
      </c>
      <c r="R1575" s="33" t="str">
        <f>_xlfn.XLOOKUP(Healthcare!A:A,'Hospital details'!A:A,'Hospital details'!G:G)</f>
        <v>R1012</v>
      </c>
      <c r="S1575" s="36">
        <f>_xlfn.XLOOKUP(A:A,'Hospital details'!A:A,'Hospital details'!H:H)</f>
        <v>40</v>
      </c>
      <c r="T1575" s="8"/>
    </row>
    <row r="1576" spans="1:20" ht="18" x14ac:dyDescent="0.35">
      <c r="A1576" s="37" t="s">
        <v>1580</v>
      </c>
      <c r="B1576" s="31" t="str" cm="1">
        <f t="array" ref="B1576">_xlfn.XLOOKUP(_xlfn.SINGLE(A:A),'Customer Name'!A:A,Table14_3[[#All],[Title]])</f>
        <v>Ms</v>
      </c>
      <c r="C1576" s="32" t="str" cm="1">
        <f t="array" ref="C1576">_xlfn.XLOOKUP(_xlfn.SINGLE(A:A),'Customer Name'!A:A,Table14_3[[#All],[First Name]])</f>
        <v>Eric A</v>
      </c>
      <c r="D1576" s="32" t="str" cm="1">
        <f t="array" ref="D1576">_xlfn.XLOOKUP(_xlfn.SINGLE(A:A),'Customer Name'!A:A,Table14_3[[#All],[Last Name]])</f>
        <v>Erspamer</v>
      </c>
      <c r="E1576" s="32">
        <f>_xlfn.XLOOKUP(A:A,'Medical Examination'!A:A,'Medical Examination'!B:B)</f>
        <v>19.79</v>
      </c>
      <c r="F1576" s="32">
        <f>_xlfn.XLOOKUP(A:A,'Medical Examination'!A:A,'Medical Examination'!C:C)</f>
        <v>4.8099999999999996</v>
      </c>
      <c r="G1576" s="33" t="str">
        <f>_xlfn.XLOOKUP(A:A,'Medical Examination'!A:A,'Medical Examination'!D:D)</f>
        <v>yes</v>
      </c>
      <c r="H1576" s="33" t="str">
        <f>_xlfn.XLOOKUP(A:A,'Medical Examination'!A:A,'Medical Examination'!E:E)</f>
        <v>No</v>
      </c>
      <c r="I1576" s="33" t="str">
        <f>_xlfn.XLOOKUP(A:A,'Medical Examination'!A:A,'Medical Examination'!F:F)</f>
        <v>No</v>
      </c>
      <c r="J1576" s="33">
        <f>_xlfn.XLOOKUP(A:A,'Medical Examination'!A:A,'Medical Examination'!G:G)</f>
        <v>0</v>
      </c>
      <c r="K1576" s="33" t="str">
        <f>_xlfn.XLOOKUP(A:A,'Medical Examination'!A:A,'Medical Examination'!H:H)</f>
        <v>No</v>
      </c>
      <c r="L1576" s="32" t="str">
        <f>_xlfn.XLOOKUP(A:A,'Medical Examination'!A:A,'Medical Examination'!I:I)</f>
        <v>Normal Weight</v>
      </c>
      <c r="M1576" s="31" t="str">
        <f>_xlfn.XLOOKUP(A:A,'Medical Examination'!A:A,'Medical Examination'!J:J)</f>
        <v>Normal</v>
      </c>
      <c r="N1576" s="34">
        <f>_xlfn.XLOOKUP(Healthcare!A:A,Table4_2[Customer ID],Table4_2[Date of Birth])</f>
        <v>28082</v>
      </c>
      <c r="O1576" s="35">
        <f>_xlfn.XLOOKUP(A:A,Table4_2[Customer ID],Table4_2[Charges])</f>
        <v>6374.16</v>
      </c>
      <c r="P1576" s="33" t="str">
        <f>_xlfn.XLOOKUP(A:A,Table4_2[Customer ID],Table4_2[Hospital tier])</f>
        <v>tier - 2</v>
      </c>
      <c r="Q1576" s="33" t="str">
        <f>_xlfn.XLOOKUP(A:A,'Hospital details'!A:A,'Hospital details'!F:F)</f>
        <v>tier - 2</v>
      </c>
      <c r="R1576" s="33" t="str">
        <f>_xlfn.XLOOKUP(Healthcare!A:A,'Hospital details'!A:A,'Hospital details'!G:G)</f>
        <v>R1013</v>
      </c>
      <c r="S1576" s="36">
        <f>_xlfn.XLOOKUP(A:A,'Hospital details'!A:A,'Hospital details'!H:H)</f>
        <v>46</v>
      </c>
      <c r="T1576" s="8"/>
    </row>
    <row r="1577" spans="1:20" ht="18" x14ac:dyDescent="0.35">
      <c r="A1577" s="37" t="s">
        <v>1581</v>
      </c>
      <c r="B1577" s="31" t="str" cm="1">
        <f t="array" ref="B1577">_xlfn.XLOOKUP(_xlfn.SINGLE(A:A),'Customer Name'!A:A,Table14_3[[#All],[Title]])</f>
        <v>Mr</v>
      </c>
      <c r="C1577" s="32" t="str" cm="1">
        <f t="array" ref="C1577">_xlfn.XLOOKUP(_xlfn.SINGLE(A:A),'Customer Name'!A:A,Table14_3[[#All],[First Name]])</f>
        <v>Cathi</v>
      </c>
      <c r="D1577" s="32" t="str" cm="1">
        <f t="array" ref="D1577">_xlfn.XLOOKUP(_xlfn.SINGLE(A:A),'Customer Name'!A:A,Table14_3[[#All],[Last Name]])</f>
        <v>Campbell</v>
      </c>
      <c r="E1577" s="32">
        <f>_xlfn.XLOOKUP(A:A,'Medical Examination'!A:A,'Medical Examination'!B:B)</f>
        <v>40.564999999999998</v>
      </c>
      <c r="F1577" s="32">
        <f>_xlfn.XLOOKUP(A:A,'Medical Examination'!A:A,'Medical Examination'!C:C)</f>
        <v>5.66</v>
      </c>
      <c r="G1577" s="33" t="str">
        <f>_xlfn.XLOOKUP(A:A,'Medical Examination'!A:A,'Medical Examination'!D:D)</f>
        <v>No</v>
      </c>
      <c r="H1577" s="33" t="str">
        <f>_xlfn.XLOOKUP(A:A,'Medical Examination'!A:A,'Medical Examination'!E:E)</f>
        <v>No</v>
      </c>
      <c r="I1577" s="33" t="str">
        <f>_xlfn.XLOOKUP(A:A,'Medical Examination'!A:A,'Medical Examination'!F:F)</f>
        <v>No</v>
      </c>
      <c r="J1577" s="33">
        <f>_xlfn.XLOOKUP(A:A,'Medical Examination'!A:A,'Medical Examination'!G:G)</f>
        <v>1</v>
      </c>
      <c r="K1577" s="33" t="str">
        <f>_xlfn.XLOOKUP(A:A,'Medical Examination'!A:A,'Medical Examination'!H:H)</f>
        <v>No</v>
      </c>
      <c r="L1577" s="32" t="str">
        <f>_xlfn.XLOOKUP(A:A,'Medical Examination'!A:A,'Medical Examination'!I:I)</f>
        <v>Obesity</v>
      </c>
      <c r="M1577" s="31" t="str">
        <f>_xlfn.XLOOKUP(A:A,'Medical Examination'!A:A,'Medical Examination'!J:J)</f>
        <v>Normal</v>
      </c>
      <c r="N1577" s="34">
        <f>_xlfn.XLOOKUP(Healthcare!A:A,Table4_2[Customer ID],Table4_2[Date of Birth])</f>
        <v>30907</v>
      </c>
      <c r="O1577" s="35">
        <f>_xlfn.XLOOKUP(A:A,Table4_2[Customer ID],Table4_2[Charges])</f>
        <v>6373.56</v>
      </c>
      <c r="P1577" s="33" t="str">
        <f>_xlfn.XLOOKUP(A:A,Table4_2[Customer ID],Table4_2[Hospital tier])</f>
        <v>tier - 2</v>
      </c>
      <c r="Q1577" s="33" t="str">
        <f>_xlfn.XLOOKUP(A:A,'Hospital details'!A:A,'Hospital details'!F:F)</f>
        <v>tier - 1</v>
      </c>
      <c r="R1577" s="33" t="str">
        <f>_xlfn.XLOOKUP(Healthcare!A:A,'Hospital details'!A:A,'Hospital details'!G:G)</f>
        <v>R1012</v>
      </c>
      <c r="S1577" s="36">
        <f>_xlfn.XLOOKUP(A:A,'Hospital details'!A:A,'Hospital details'!H:H)</f>
        <v>38</v>
      </c>
      <c r="T1577" s="8"/>
    </row>
    <row r="1578" spans="1:20" ht="18" x14ac:dyDescent="0.35">
      <c r="A1578" s="37" t="s">
        <v>1582</v>
      </c>
      <c r="B1578" s="31" t="str" cm="1">
        <f t="array" ref="B1578">_xlfn.XLOOKUP(_xlfn.SINGLE(A:A),'Customer Name'!A:A,Table14_3[[#All],[Title]])</f>
        <v>Mr</v>
      </c>
      <c r="C1578" s="32" t="str" cm="1">
        <f t="array" ref="C1578">_xlfn.XLOOKUP(_xlfn.SINGLE(A:A),'Customer Name'!A:A,Table14_3[[#All],[First Name]])</f>
        <v>Alex M</v>
      </c>
      <c r="D1578" s="32" t="str" cm="1">
        <f t="array" ref="D1578">_xlfn.XLOOKUP(_xlfn.SINGLE(A:A),'Customer Name'!A:A,Table14_3[[#All],[Last Name]])</f>
        <v>Addison</v>
      </c>
      <c r="E1578" s="32">
        <f>_xlfn.XLOOKUP(A:A,'Medical Examination'!A:A,'Medical Examination'!B:B)</f>
        <v>18.03</v>
      </c>
      <c r="F1578" s="32">
        <f>_xlfn.XLOOKUP(A:A,'Medical Examination'!A:A,'Medical Examination'!C:C)</f>
        <v>10.66</v>
      </c>
      <c r="G1578" s="33" t="str">
        <f>_xlfn.XLOOKUP(A:A,'Medical Examination'!A:A,'Medical Examination'!D:D)</f>
        <v>yes</v>
      </c>
      <c r="H1578" s="33" t="str">
        <f>_xlfn.XLOOKUP(A:A,'Medical Examination'!A:A,'Medical Examination'!E:E)</f>
        <v>No</v>
      </c>
      <c r="I1578" s="33" t="str">
        <f>_xlfn.XLOOKUP(A:A,'Medical Examination'!A:A,'Medical Examination'!F:F)</f>
        <v>No</v>
      </c>
      <c r="J1578" s="33">
        <f>_xlfn.XLOOKUP(A:A,'Medical Examination'!A:A,'Medical Examination'!G:G)</f>
        <v>2</v>
      </c>
      <c r="K1578" s="33" t="str">
        <f>_xlfn.XLOOKUP(A:A,'Medical Examination'!A:A,'Medical Examination'!H:H)</f>
        <v>No</v>
      </c>
      <c r="L1578" s="32" t="str">
        <f>_xlfn.XLOOKUP(A:A,'Medical Examination'!A:A,'Medical Examination'!I:I)</f>
        <v>Under  Weight</v>
      </c>
      <c r="M1578" s="31" t="str">
        <f>_xlfn.XLOOKUP(A:A,'Medical Examination'!A:A,'Medical Examination'!J:J)</f>
        <v>Diabetic</v>
      </c>
      <c r="N1578" s="34">
        <f>_xlfn.XLOOKUP(Healthcare!A:A,Table4_2[Customer ID],Table4_2[Date of Birth])</f>
        <v>25881</v>
      </c>
      <c r="O1578" s="35">
        <f>_xlfn.XLOOKUP(A:A,Table4_2[Customer ID],Table4_2[Charges])</f>
        <v>6367.31</v>
      </c>
      <c r="P1578" s="33" t="str">
        <f>_xlfn.XLOOKUP(A:A,Table4_2[Customer ID],Table4_2[Hospital tier])</f>
        <v>tier - 2</v>
      </c>
      <c r="Q1578" s="33" t="str">
        <f>_xlfn.XLOOKUP(A:A,'Hospital details'!A:A,'Hospital details'!F:F)</f>
        <v>tier - 1</v>
      </c>
      <c r="R1578" s="33" t="str">
        <f>_xlfn.XLOOKUP(Healthcare!A:A,'Hospital details'!A:A,'Hospital details'!G:G)</f>
        <v>R1013</v>
      </c>
      <c r="S1578" s="36">
        <f>_xlfn.XLOOKUP(A:A,'Hospital details'!A:A,'Hospital details'!H:H)</f>
        <v>52</v>
      </c>
      <c r="T1578" s="8"/>
    </row>
    <row r="1579" spans="1:20" ht="18" x14ac:dyDescent="0.35">
      <c r="A1579" s="37" t="s">
        <v>1583</v>
      </c>
      <c r="B1579" s="31" t="str" cm="1">
        <f t="array" ref="B1579">_xlfn.XLOOKUP(_xlfn.SINGLE(A:A),'Customer Name'!A:A,Table14_3[[#All],[Title]])</f>
        <v>Ms</v>
      </c>
      <c r="C1579" s="32" t="str" cm="1">
        <f t="array" ref="C1579">_xlfn.XLOOKUP(_xlfn.SINGLE(A:A),'Customer Name'!A:A,Table14_3[[#All],[First Name]])</f>
        <v>Liang</v>
      </c>
      <c r="D1579" s="32" t="str" cm="1">
        <f t="array" ref="D1579">_xlfn.XLOOKUP(_xlfn.SINGLE(A:A),'Customer Name'!A:A,Table14_3[[#All],[Last Name]])</f>
        <v>Wu</v>
      </c>
      <c r="E1579" s="32">
        <f>_xlfn.XLOOKUP(A:A,'Medical Examination'!A:A,'Medical Examination'!B:B)</f>
        <v>34.65</v>
      </c>
      <c r="F1579" s="32">
        <f>_xlfn.XLOOKUP(A:A,'Medical Examination'!A:A,'Medical Examination'!C:C)</f>
        <v>5.98</v>
      </c>
      <c r="G1579" s="33" t="str">
        <f>_xlfn.XLOOKUP(A:A,'Medical Examination'!A:A,'Medical Examination'!D:D)</f>
        <v>yes</v>
      </c>
      <c r="H1579" s="33" t="str">
        <f>_xlfn.XLOOKUP(A:A,'Medical Examination'!A:A,'Medical Examination'!E:E)</f>
        <v>No</v>
      </c>
      <c r="I1579" s="33" t="str">
        <f>_xlfn.XLOOKUP(A:A,'Medical Examination'!A:A,'Medical Examination'!F:F)</f>
        <v>No</v>
      </c>
      <c r="J1579" s="33">
        <f>_xlfn.XLOOKUP(A:A,'Medical Examination'!A:A,'Medical Examination'!G:G)</f>
        <v>0</v>
      </c>
      <c r="K1579" s="33" t="str">
        <f>_xlfn.XLOOKUP(A:A,'Medical Examination'!A:A,'Medical Examination'!H:H)</f>
        <v>No</v>
      </c>
      <c r="L1579" s="32" t="str">
        <f>_xlfn.XLOOKUP(A:A,'Medical Examination'!A:A,'Medical Examination'!I:I)</f>
        <v>Obesity</v>
      </c>
      <c r="M1579" s="31" t="str">
        <f>_xlfn.XLOOKUP(A:A,'Medical Examination'!A:A,'Medical Examination'!J:J)</f>
        <v>Prediabetic</v>
      </c>
      <c r="N1579" s="34">
        <f>_xlfn.XLOOKUP(Healthcare!A:A,Table4_2[Customer ID],Table4_2[Date of Birth])</f>
        <v>35253</v>
      </c>
      <c r="O1579" s="35">
        <f>_xlfn.XLOOKUP(A:A,Table4_2[Customer ID],Table4_2[Charges])</f>
        <v>6361.47</v>
      </c>
      <c r="P1579" s="33" t="str">
        <f>_xlfn.XLOOKUP(A:A,Table4_2[Customer ID],Table4_2[Hospital tier])</f>
        <v>tier - 2</v>
      </c>
      <c r="Q1579" s="33" t="str">
        <f>_xlfn.XLOOKUP(A:A,'Hospital details'!A:A,'Hospital details'!F:F)</f>
        <v>tier - 3</v>
      </c>
      <c r="R1579" s="33" t="str">
        <f>_xlfn.XLOOKUP(Healthcare!A:A,'Hospital details'!A:A,'Hospital details'!G:G)</f>
        <v>R1021</v>
      </c>
      <c r="S1579" s="36">
        <f>_xlfn.XLOOKUP(A:A,'Hospital details'!A:A,'Hospital details'!H:H)</f>
        <v>26</v>
      </c>
      <c r="T1579" s="8"/>
    </row>
    <row r="1580" spans="1:20" ht="18" x14ac:dyDescent="0.35">
      <c r="A1580" s="37" t="s">
        <v>1584</v>
      </c>
      <c r="B1580" s="31" t="str" cm="1">
        <f t="array" ref="B1580">_xlfn.XLOOKUP(_xlfn.SINGLE(A:A),'Customer Name'!A:A,Table14_3[[#All],[Title]])</f>
        <v>Mr</v>
      </c>
      <c r="C1580" s="32" t="str" cm="1">
        <f t="array" ref="C1580">_xlfn.XLOOKUP(_xlfn.SINGLE(A:A),'Customer Name'!A:A,Table14_3[[#All],[First Name]])</f>
        <v>Lexy</v>
      </c>
      <c r="D1580" s="32" t="str" cm="1">
        <f t="array" ref="D1580">_xlfn.XLOOKUP(_xlfn.SINGLE(A:A),'Customer Name'!A:A,Table14_3[[#All],[Last Name]])</f>
        <v>Millett</v>
      </c>
      <c r="E1580" s="32">
        <f>_xlfn.XLOOKUP(A:A,'Medical Examination'!A:A,'Medical Examination'!B:B)</f>
        <v>42.94</v>
      </c>
      <c r="F1580" s="32">
        <f>_xlfn.XLOOKUP(A:A,'Medical Examination'!A:A,'Medical Examination'!C:C)</f>
        <v>4.34</v>
      </c>
      <c r="G1580" s="33" t="str">
        <f>_xlfn.XLOOKUP(A:A,'Medical Examination'!A:A,'Medical Examination'!D:D)</f>
        <v>No</v>
      </c>
      <c r="H1580" s="33" t="str">
        <f>_xlfn.XLOOKUP(A:A,'Medical Examination'!A:A,'Medical Examination'!E:E)</f>
        <v>No</v>
      </c>
      <c r="I1580" s="33" t="str">
        <f>_xlfn.XLOOKUP(A:A,'Medical Examination'!A:A,'Medical Examination'!F:F)</f>
        <v>No</v>
      </c>
      <c r="J1580" s="33">
        <f>_xlfn.XLOOKUP(A:A,'Medical Examination'!A:A,'Medical Examination'!G:G)</f>
        <v>0</v>
      </c>
      <c r="K1580" s="33" t="str">
        <f>_xlfn.XLOOKUP(A:A,'Medical Examination'!A:A,'Medical Examination'!H:H)</f>
        <v>No</v>
      </c>
      <c r="L1580" s="32" t="str">
        <f>_xlfn.XLOOKUP(A:A,'Medical Examination'!A:A,'Medical Examination'!I:I)</f>
        <v>Obesity</v>
      </c>
      <c r="M1580" s="31" t="str">
        <f>_xlfn.XLOOKUP(A:A,'Medical Examination'!A:A,'Medical Examination'!J:J)</f>
        <v>Normal</v>
      </c>
      <c r="N1580" s="34">
        <f>_xlfn.XLOOKUP(Healthcare!A:A,Table4_2[Customer ID],Table4_2[Date of Birth])</f>
        <v>32683</v>
      </c>
      <c r="O1580" s="35">
        <f>_xlfn.XLOOKUP(A:A,Table4_2[Customer ID],Table4_2[Charges])</f>
        <v>6360.99</v>
      </c>
      <c r="P1580" s="33" t="str">
        <f>_xlfn.XLOOKUP(A:A,Table4_2[Customer ID],Table4_2[Hospital tier])</f>
        <v>tier - 2</v>
      </c>
      <c r="Q1580" s="33" t="str">
        <f>_xlfn.XLOOKUP(A:A,'Hospital details'!A:A,'Hospital details'!F:F)</f>
        <v>tier - 2</v>
      </c>
      <c r="R1580" s="33" t="str">
        <f>_xlfn.XLOOKUP(Healthcare!A:A,'Hospital details'!A:A,'Hospital details'!G:G)</f>
        <v>R1012</v>
      </c>
      <c r="S1580" s="36">
        <f>_xlfn.XLOOKUP(A:A,'Hospital details'!A:A,'Hospital details'!H:H)</f>
        <v>33</v>
      </c>
      <c r="T1580" s="8"/>
    </row>
    <row r="1581" spans="1:20" ht="18" x14ac:dyDescent="0.35">
      <c r="A1581" s="37" t="s">
        <v>1585</v>
      </c>
      <c r="B1581" s="31" t="str" cm="1">
        <f t="array" ref="B1581">_xlfn.XLOOKUP(_xlfn.SINGLE(A:A),'Customer Name'!A:A,Table14_3[[#All],[Title]])</f>
        <v>Mr</v>
      </c>
      <c r="C1581" s="32" t="str" cm="1">
        <f t="array" ref="C1581">_xlfn.XLOOKUP(_xlfn.SINGLE(A:A),'Customer Name'!A:A,Table14_3[[#All],[First Name]])</f>
        <v>Michael</v>
      </c>
      <c r="D1581" s="32" t="str" cm="1">
        <f t="array" ref="D1581">_xlfn.XLOOKUP(_xlfn.SINGLE(A:A),'Customer Name'!A:A,Table14_3[[#All],[Last Name]])</f>
        <v>Bosl</v>
      </c>
      <c r="E1581" s="32">
        <f>_xlfn.XLOOKUP(A:A,'Medical Examination'!A:A,'Medical Examination'!B:B)</f>
        <v>31.254999999999999</v>
      </c>
      <c r="F1581" s="32">
        <f>_xlfn.XLOOKUP(A:A,'Medical Examination'!A:A,'Medical Examination'!C:C)</f>
        <v>5.17</v>
      </c>
      <c r="G1581" s="33" t="str">
        <f>_xlfn.XLOOKUP(A:A,'Medical Examination'!A:A,'Medical Examination'!D:D)</f>
        <v>No</v>
      </c>
      <c r="H1581" s="33" t="str">
        <f>_xlfn.XLOOKUP(A:A,'Medical Examination'!A:A,'Medical Examination'!E:E)</f>
        <v>No</v>
      </c>
      <c r="I1581" s="33" t="str">
        <f>_xlfn.XLOOKUP(A:A,'Medical Examination'!A:A,'Medical Examination'!F:F)</f>
        <v>No</v>
      </c>
      <c r="J1581" s="33">
        <f>_xlfn.XLOOKUP(A:A,'Medical Examination'!A:A,'Medical Examination'!G:G)</f>
        <v>0</v>
      </c>
      <c r="K1581" s="33" t="str">
        <f>_xlfn.XLOOKUP(A:A,'Medical Examination'!A:A,'Medical Examination'!H:H)</f>
        <v>No</v>
      </c>
      <c r="L1581" s="32" t="str">
        <f>_xlfn.XLOOKUP(A:A,'Medical Examination'!A:A,'Medical Examination'!I:I)</f>
        <v>Obesity</v>
      </c>
      <c r="M1581" s="31" t="str">
        <f>_xlfn.XLOOKUP(A:A,'Medical Examination'!A:A,'Medical Examination'!J:J)</f>
        <v>Normal</v>
      </c>
      <c r="N1581" s="34">
        <f>_xlfn.XLOOKUP(Healthcare!A:A,Table4_2[Customer ID],Table4_2[Date of Birth])</f>
        <v>29524</v>
      </c>
      <c r="O1581" s="35">
        <f>_xlfn.XLOOKUP(A:A,Table4_2[Customer ID],Table4_2[Charges])</f>
        <v>6358.78</v>
      </c>
      <c r="P1581" s="33" t="str">
        <f>_xlfn.XLOOKUP(A:A,Table4_2[Customer ID],Table4_2[Hospital tier])</f>
        <v>tier - 2</v>
      </c>
      <c r="Q1581" s="33" t="str">
        <f>_xlfn.XLOOKUP(A:A,'Hospital details'!A:A,'Hospital details'!F:F)</f>
        <v>tier - 1</v>
      </c>
      <c r="R1581" s="33" t="str">
        <f>_xlfn.XLOOKUP(Healthcare!A:A,'Hospital details'!A:A,'Hospital details'!G:G)</f>
        <v>R1012</v>
      </c>
      <c r="S1581" s="36">
        <f>_xlfn.XLOOKUP(A:A,'Hospital details'!A:A,'Hospital details'!H:H)</f>
        <v>42</v>
      </c>
      <c r="T1581" s="8"/>
    </row>
    <row r="1582" spans="1:20" ht="18" x14ac:dyDescent="0.35">
      <c r="A1582" s="37" t="s">
        <v>1586</v>
      </c>
      <c r="B1582" s="31" t="str" cm="1">
        <f t="array" ref="B1582">_xlfn.XLOOKUP(_xlfn.SINGLE(A:A),'Customer Name'!A:A,Table14_3[[#All],[Title]])</f>
        <v>Ms</v>
      </c>
      <c r="C1582" s="32" t="str" cm="1">
        <f t="array" ref="C1582">_xlfn.XLOOKUP(_xlfn.SINGLE(A:A),'Customer Name'!A:A,Table14_3[[#All],[First Name]])</f>
        <v>Samuel L</v>
      </c>
      <c r="D1582" s="32" t="str" cm="1">
        <f t="array" ref="D1582">_xlfn.XLOOKUP(_xlfn.SINGLE(A:A),'Customer Name'!A:A,Table14_3[[#All],[Last Name]])</f>
        <v>Goldberg</v>
      </c>
      <c r="E1582" s="32">
        <f>_xlfn.XLOOKUP(A:A,'Medical Examination'!A:A,'Medical Examination'!B:B)</f>
        <v>45.43</v>
      </c>
      <c r="F1582" s="32">
        <f>_xlfn.XLOOKUP(A:A,'Medical Examination'!A:A,'Medical Examination'!C:C)</f>
        <v>4.2300000000000004</v>
      </c>
      <c r="G1582" s="33" t="str">
        <f>_xlfn.XLOOKUP(A:A,'Medical Examination'!A:A,'Medical Examination'!D:D)</f>
        <v>yes</v>
      </c>
      <c r="H1582" s="33" t="str">
        <f>_xlfn.XLOOKUP(A:A,'Medical Examination'!A:A,'Medical Examination'!E:E)</f>
        <v>No</v>
      </c>
      <c r="I1582" s="33" t="str">
        <f>_xlfn.XLOOKUP(A:A,'Medical Examination'!A:A,'Medical Examination'!F:F)</f>
        <v>Yes</v>
      </c>
      <c r="J1582" s="33">
        <f>_xlfn.XLOOKUP(A:A,'Medical Examination'!A:A,'Medical Examination'!G:G)</f>
        <v>1</v>
      </c>
      <c r="K1582" s="33" t="str">
        <f>_xlfn.XLOOKUP(A:A,'Medical Examination'!A:A,'Medical Examination'!H:H)</f>
        <v>No</v>
      </c>
      <c r="L1582" s="32" t="str">
        <f>_xlfn.XLOOKUP(A:A,'Medical Examination'!A:A,'Medical Examination'!I:I)</f>
        <v>Obesity</v>
      </c>
      <c r="M1582" s="31" t="str">
        <f>_xlfn.XLOOKUP(A:A,'Medical Examination'!A:A,'Medical Examination'!J:J)</f>
        <v>Normal</v>
      </c>
      <c r="N1582" s="34">
        <f>_xlfn.XLOOKUP(Healthcare!A:A,Table4_2[Customer ID],Table4_2[Date of Birth])</f>
        <v>30547</v>
      </c>
      <c r="O1582" s="35">
        <f>_xlfn.XLOOKUP(A:A,Table4_2[Customer ID],Table4_2[Charges])</f>
        <v>6356.27</v>
      </c>
      <c r="P1582" s="33" t="str">
        <f>_xlfn.XLOOKUP(A:A,Table4_2[Customer ID],Table4_2[Hospital tier])</f>
        <v>tier - 3</v>
      </c>
      <c r="Q1582" s="33" t="str">
        <f>_xlfn.XLOOKUP(A:A,'Hospital details'!A:A,'Hospital details'!F:F)</f>
        <v>tier - 2</v>
      </c>
      <c r="R1582" s="33" t="str">
        <f>_xlfn.XLOOKUP(Healthcare!A:A,'Hospital details'!A:A,'Hospital details'!G:G)</f>
        <v>R1013</v>
      </c>
      <c r="S1582" s="36">
        <f>_xlfn.XLOOKUP(A:A,'Hospital details'!A:A,'Hospital details'!H:H)</f>
        <v>39</v>
      </c>
      <c r="T1582" s="8"/>
    </row>
    <row r="1583" spans="1:20" ht="18" x14ac:dyDescent="0.35">
      <c r="A1583" s="37" t="s">
        <v>1587</v>
      </c>
      <c r="B1583" s="31" t="str" cm="1">
        <f t="array" ref="B1583">_xlfn.XLOOKUP(_xlfn.SINGLE(A:A),'Customer Name'!A:A,Table14_3[[#All],[Title]])</f>
        <v>Ms</v>
      </c>
      <c r="C1583" s="32" t="str" cm="1">
        <f t="array" ref="C1583">_xlfn.XLOOKUP(_xlfn.SINGLE(A:A),'Customer Name'!A:A,Table14_3[[#All],[First Name]])</f>
        <v>Spencer A</v>
      </c>
      <c r="D1583" s="32" t="str" cm="1">
        <f t="array" ref="D1583">_xlfn.XLOOKUP(_xlfn.SINGLE(A:A),'Customer Name'!A:A,Table14_3[[#All],[Last Name]])</f>
        <v>Kelley</v>
      </c>
      <c r="E1583" s="32">
        <f>_xlfn.XLOOKUP(A:A,'Medical Examination'!A:A,'Medical Examination'!B:B)</f>
        <v>32.340000000000003</v>
      </c>
      <c r="F1583" s="32">
        <f>_xlfn.XLOOKUP(A:A,'Medical Examination'!A:A,'Medical Examination'!C:C)</f>
        <v>4.88</v>
      </c>
      <c r="G1583" s="33" t="str">
        <f>_xlfn.XLOOKUP(A:A,'Medical Examination'!A:A,'Medical Examination'!D:D)</f>
        <v>yes</v>
      </c>
      <c r="H1583" s="33" t="str">
        <f>_xlfn.XLOOKUP(A:A,'Medical Examination'!A:A,'Medical Examination'!E:E)</f>
        <v>No</v>
      </c>
      <c r="I1583" s="33" t="str">
        <f>_xlfn.XLOOKUP(A:A,'Medical Examination'!A:A,'Medical Examination'!F:F)</f>
        <v>Yes</v>
      </c>
      <c r="J1583" s="33">
        <f>_xlfn.XLOOKUP(A:A,'Medical Examination'!A:A,'Medical Examination'!G:G)</f>
        <v>1</v>
      </c>
      <c r="K1583" s="33" t="str">
        <f>_xlfn.XLOOKUP(A:A,'Medical Examination'!A:A,'Medical Examination'!H:H)</f>
        <v>No</v>
      </c>
      <c r="L1583" s="32" t="str">
        <f>_xlfn.XLOOKUP(A:A,'Medical Examination'!A:A,'Medical Examination'!I:I)</f>
        <v>Obesity</v>
      </c>
      <c r="M1583" s="31" t="str">
        <f>_xlfn.XLOOKUP(A:A,'Medical Examination'!A:A,'Medical Examination'!J:J)</f>
        <v>Normal</v>
      </c>
      <c r="N1583" s="34">
        <f>_xlfn.XLOOKUP(Healthcare!A:A,Table4_2[Customer ID],Table4_2[Date of Birth])</f>
        <v>30610</v>
      </c>
      <c r="O1583" s="35">
        <f>_xlfn.XLOOKUP(A:A,Table4_2[Customer ID],Table4_2[Charges])</f>
        <v>6338.08</v>
      </c>
      <c r="P1583" s="33" t="str">
        <f>_xlfn.XLOOKUP(A:A,Table4_2[Customer ID],Table4_2[Hospital tier])</f>
        <v>tier - 2</v>
      </c>
      <c r="Q1583" s="33" t="str">
        <f>_xlfn.XLOOKUP(A:A,'Hospital details'!A:A,'Hospital details'!F:F)</f>
        <v>tier - 1</v>
      </c>
      <c r="R1583" s="33" t="str">
        <f>_xlfn.XLOOKUP(Healthcare!A:A,'Hospital details'!A:A,'Hospital details'!G:G)</f>
        <v>R1013</v>
      </c>
      <c r="S1583" s="36">
        <f>_xlfn.XLOOKUP(A:A,'Hospital details'!A:A,'Hospital details'!H:H)</f>
        <v>39</v>
      </c>
      <c r="T1583" s="8"/>
    </row>
    <row r="1584" spans="1:20" ht="18" x14ac:dyDescent="0.35">
      <c r="A1584" s="37" t="s">
        <v>1588</v>
      </c>
      <c r="B1584" s="31" t="str" cm="1">
        <f t="array" ref="B1584">_xlfn.XLOOKUP(_xlfn.SINGLE(A:A),'Customer Name'!A:A,Table14_3[[#All],[Title]])</f>
        <v>Mr</v>
      </c>
      <c r="C1584" s="32" t="str" cm="1">
        <f t="array" ref="C1584">_xlfn.XLOOKUP(_xlfn.SINGLE(A:A),'Customer Name'!A:A,Table14_3[[#All],[First Name]])</f>
        <v>Rochelle</v>
      </c>
      <c r="D1584" s="32" t="str" cm="1">
        <f t="array" ref="D1584">_xlfn.XLOOKUP(_xlfn.SINGLE(A:A),'Customer Name'!A:A,Table14_3[[#All],[Last Name]])</f>
        <v>Johnston</v>
      </c>
      <c r="E1584" s="32">
        <f>_xlfn.XLOOKUP(A:A,'Medical Examination'!A:A,'Medical Examination'!B:B)</f>
        <v>25.46</v>
      </c>
      <c r="F1584" s="32">
        <f>_xlfn.XLOOKUP(A:A,'Medical Examination'!A:A,'Medical Examination'!C:C)</f>
        <v>9.7100000000000009</v>
      </c>
      <c r="G1584" s="33" t="str">
        <f>_xlfn.XLOOKUP(A:A,'Medical Examination'!A:A,'Medical Examination'!D:D)</f>
        <v>yes</v>
      </c>
      <c r="H1584" s="33" t="str">
        <f>_xlfn.XLOOKUP(A:A,'Medical Examination'!A:A,'Medical Examination'!E:E)</f>
        <v>No</v>
      </c>
      <c r="I1584" s="33" t="str">
        <f>_xlfn.XLOOKUP(A:A,'Medical Examination'!A:A,'Medical Examination'!F:F)</f>
        <v>No</v>
      </c>
      <c r="J1584" s="33">
        <f>_xlfn.XLOOKUP(A:A,'Medical Examination'!A:A,'Medical Examination'!G:G)</f>
        <v>1</v>
      </c>
      <c r="K1584" s="33" t="str">
        <f>_xlfn.XLOOKUP(A:A,'Medical Examination'!A:A,'Medical Examination'!H:H)</f>
        <v>No</v>
      </c>
      <c r="L1584" s="32" t="str">
        <f>_xlfn.XLOOKUP(A:A,'Medical Examination'!A:A,'Medical Examination'!I:I)</f>
        <v>Overweight</v>
      </c>
      <c r="M1584" s="31" t="str">
        <f>_xlfn.XLOOKUP(A:A,'Medical Examination'!A:A,'Medical Examination'!J:J)</f>
        <v>Diabetic</v>
      </c>
      <c r="N1584" s="34">
        <f>_xlfn.XLOOKUP(Healthcare!A:A,Table4_2[Customer ID],Table4_2[Date of Birth])</f>
        <v>31680</v>
      </c>
      <c r="O1584" s="35">
        <f>_xlfn.XLOOKUP(A:A,Table4_2[Customer ID],Table4_2[Charges])</f>
        <v>6335.64</v>
      </c>
      <c r="P1584" s="33" t="str">
        <f>_xlfn.XLOOKUP(A:A,Table4_2[Customer ID],Table4_2[Hospital tier])</f>
        <v>tier - 2</v>
      </c>
      <c r="Q1584" s="33" t="str">
        <f>_xlfn.XLOOKUP(A:A,'Hospital details'!A:A,'Hospital details'!F:F)</f>
        <v>tier - 2</v>
      </c>
      <c r="R1584" s="33" t="str">
        <f>_xlfn.XLOOKUP(Healthcare!A:A,'Hospital details'!A:A,'Hospital details'!G:G)</f>
        <v>R1013</v>
      </c>
      <c r="S1584" s="36">
        <f>_xlfn.XLOOKUP(A:A,'Hospital details'!A:A,'Hospital details'!H:H)</f>
        <v>36</v>
      </c>
      <c r="T1584" s="8"/>
    </row>
    <row r="1585" spans="1:20" ht="18" x14ac:dyDescent="0.35">
      <c r="A1585" s="37" t="s">
        <v>1589</v>
      </c>
      <c r="B1585" s="31" t="str" cm="1">
        <f t="array" ref="B1585">_xlfn.XLOOKUP(_xlfn.SINGLE(A:A),'Customer Name'!A:A,Table14_3[[#All],[Title]])</f>
        <v>Mr</v>
      </c>
      <c r="C1585" s="32" t="str" cm="1">
        <f t="array" ref="C1585">_xlfn.XLOOKUP(_xlfn.SINGLE(A:A),'Customer Name'!A:A,Table14_3[[#All],[First Name]])</f>
        <v>Paula</v>
      </c>
      <c r="D1585" s="32" t="str" cm="1">
        <f t="array" ref="D1585">_xlfn.XLOOKUP(_xlfn.SINGLE(A:A),'Customer Name'!A:A,Table14_3[[#All],[Last Name]])</f>
        <v>Keating</v>
      </c>
      <c r="E1585" s="32">
        <f>_xlfn.XLOOKUP(A:A,'Medical Examination'!A:A,'Medical Examination'!B:B)</f>
        <v>37.145000000000003</v>
      </c>
      <c r="F1585" s="32">
        <f>_xlfn.XLOOKUP(A:A,'Medical Examination'!A:A,'Medical Examination'!C:C)</f>
        <v>5.32</v>
      </c>
      <c r="G1585" s="33" t="str">
        <f>_xlfn.XLOOKUP(A:A,'Medical Examination'!A:A,'Medical Examination'!D:D)</f>
        <v>No</v>
      </c>
      <c r="H1585" s="33" t="str">
        <f>_xlfn.XLOOKUP(A:A,'Medical Examination'!A:A,'Medical Examination'!E:E)</f>
        <v>No</v>
      </c>
      <c r="I1585" s="33" t="str">
        <f>_xlfn.XLOOKUP(A:A,'Medical Examination'!A:A,'Medical Examination'!F:F)</f>
        <v>No</v>
      </c>
      <c r="J1585" s="33">
        <f>_xlfn.XLOOKUP(A:A,'Medical Examination'!A:A,'Medical Examination'!G:G)</f>
        <v>0</v>
      </c>
      <c r="K1585" s="33" t="str">
        <f>_xlfn.XLOOKUP(A:A,'Medical Examination'!A:A,'Medical Examination'!H:H)</f>
        <v>No</v>
      </c>
      <c r="L1585" s="32" t="str">
        <f>_xlfn.XLOOKUP(A:A,'Medical Examination'!A:A,'Medical Examination'!I:I)</f>
        <v>Obesity</v>
      </c>
      <c r="M1585" s="31" t="str">
        <f>_xlfn.XLOOKUP(A:A,'Medical Examination'!A:A,'Medical Examination'!J:J)</f>
        <v>Normal</v>
      </c>
      <c r="N1585" s="34">
        <f>_xlfn.XLOOKUP(Healthcare!A:A,Table4_2[Customer ID],Table4_2[Date of Birth])</f>
        <v>33098</v>
      </c>
      <c r="O1585" s="35">
        <f>_xlfn.XLOOKUP(A:A,Table4_2[Customer ID],Table4_2[Charges])</f>
        <v>6334.34</v>
      </c>
      <c r="P1585" s="33" t="str">
        <f>_xlfn.XLOOKUP(A:A,Table4_2[Customer ID],Table4_2[Hospital tier])</f>
        <v>tier - 2</v>
      </c>
      <c r="Q1585" s="33" t="str">
        <f>_xlfn.XLOOKUP(A:A,'Hospital details'!A:A,'Hospital details'!F:F)</f>
        <v>tier - 2</v>
      </c>
      <c r="R1585" s="33" t="str">
        <f>_xlfn.XLOOKUP(Healthcare!A:A,'Hospital details'!A:A,'Hospital details'!G:G)</f>
        <v>R1024</v>
      </c>
      <c r="S1585" s="36">
        <f>_xlfn.XLOOKUP(A:A,'Hospital details'!A:A,'Hospital details'!H:H)</f>
        <v>32</v>
      </c>
      <c r="T1585" s="8"/>
    </row>
    <row r="1586" spans="1:20" ht="18" x14ac:dyDescent="0.35">
      <c r="A1586" s="37" t="s">
        <v>1590</v>
      </c>
      <c r="B1586" s="31" t="str" cm="1">
        <f t="array" ref="B1586">_xlfn.XLOOKUP(_xlfn.SINGLE(A:A),'Customer Name'!A:A,Table14_3[[#All],[Title]])</f>
        <v>Ms</v>
      </c>
      <c r="C1586" s="32" t="str" cm="1">
        <f t="array" ref="C1586">_xlfn.XLOOKUP(_xlfn.SINGLE(A:A),'Customer Name'!A:A,Table14_3[[#All],[First Name]])</f>
        <v>Madeline E</v>
      </c>
      <c r="D1586" s="32" t="str" cm="1">
        <f t="array" ref="D1586">_xlfn.XLOOKUP(_xlfn.SINGLE(A:A),'Customer Name'!A:A,Table14_3[[#All],[Last Name]])</f>
        <v>Duhon</v>
      </c>
      <c r="E1586" s="32">
        <f>_xlfn.XLOOKUP(A:A,'Medical Examination'!A:A,'Medical Examination'!B:B)</f>
        <v>30.8</v>
      </c>
      <c r="F1586" s="32">
        <f>_xlfn.XLOOKUP(A:A,'Medical Examination'!A:A,'Medical Examination'!C:C)</f>
        <v>5.83</v>
      </c>
      <c r="G1586" s="33" t="str">
        <f>_xlfn.XLOOKUP(A:A,'Medical Examination'!A:A,'Medical Examination'!D:D)</f>
        <v>yes</v>
      </c>
      <c r="H1586" s="33" t="str">
        <f>_xlfn.XLOOKUP(A:A,'Medical Examination'!A:A,'Medical Examination'!E:E)</f>
        <v>No</v>
      </c>
      <c r="I1586" s="33" t="str">
        <f>_xlfn.XLOOKUP(A:A,'Medical Examination'!A:A,'Medical Examination'!F:F)</f>
        <v>No</v>
      </c>
      <c r="J1586" s="33">
        <f>_xlfn.XLOOKUP(A:A,'Medical Examination'!A:A,'Medical Examination'!G:G)</f>
        <v>0</v>
      </c>
      <c r="K1586" s="33" t="str">
        <f>_xlfn.XLOOKUP(A:A,'Medical Examination'!A:A,'Medical Examination'!H:H)</f>
        <v>No</v>
      </c>
      <c r="L1586" s="32" t="str">
        <f>_xlfn.XLOOKUP(A:A,'Medical Examination'!A:A,'Medical Examination'!I:I)</f>
        <v>Obesity</v>
      </c>
      <c r="M1586" s="31" t="str">
        <f>_xlfn.XLOOKUP(A:A,'Medical Examination'!A:A,'Medical Examination'!J:J)</f>
        <v>Prediabetic</v>
      </c>
      <c r="N1586" s="34">
        <f>_xlfn.XLOOKUP(Healthcare!A:A,Table4_2[Customer ID],Table4_2[Date of Birth])</f>
        <v>31396</v>
      </c>
      <c r="O1586" s="35">
        <f>_xlfn.XLOOKUP(A:A,Table4_2[Customer ID],Table4_2[Charges])</f>
        <v>6313.76</v>
      </c>
      <c r="P1586" s="33" t="str">
        <f>_xlfn.XLOOKUP(A:A,Table4_2[Customer ID],Table4_2[Hospital tier])</f>
        <v>tier - 2</v>
      </c>
      <c r="Q1586" s="33" t="str">
        <f>_xlfn.XLOOKUP(A:A,'Hospital details'!A:A,'Hospital details'!F:F)</f>
        <v>tier - 1</v>
      </c>
      <c r="R1586" s="33" t="str">
        <f>_xlfn.XLOOKUP(Healthcare!A:A,'Hospital details'!A:A,'Hospital details'!G:G)</f>
        <v>R1013</v>
      </c>
      <c r="S1586" s="36">
        <f>_xlfn.XLOOKUP(A:A,'Hospital details'!A:A,'Hospital details'!H:H)</f>
        <v>37</v>
      </c>
      <c r="T1586" s="8"/>
    </row>
    <row r="1587" spans="1:20" ht="18" x14ac:dyDescent="0.35">
      <c r="A1587" s="37" t="s">
        <v>1591</v>
      </c>
      <c r="B1587" s="31" t="str" cm="1">
        <f t="array" ref="B1587">_xlfn.XLOOKUP(_xlfn.SINGLE(A:A),'Customer Name'!A:A,Table14_3[[#All],[Title]])</f>
        <v>Mr</v>
      </c>
      <c r="C1587" s="32" t="str" cm="1">
        <f t="array" ref="C1587">_xlfn.XLOOKUP(_xlfn.SINGLE(A:A),'Customer Name'!A:A,Table14_3[[#All],[First Name]])</f>
        <v>Maria Isabel</v>
      </c>
      <c r="D1587" s="32" t="str" cm="1">
        <f t="array" ref="D1587">_xlfn.XLOOKUP(_xlfn.SINGLE(A:A),'Customer Name'!A:A,Table14_3[[#All],[Last Name]])</f>
        <v>Briseno</v>
      </c>
      <c r="E1587" s="32">
        <f>_xlfn.XLOOKUP(A:A,'Medical Examination'!A:A,'Medical Examination'!B:B)</f>
        <v>29.5</v>
      </c>
      <c r="F1587" s="32">
        <f>_xlfn.XLOOKUP(A:A,'Medical Examination'!A:A,'Medical Examination'!C:C)</f>
        <v>5.54</v>
      </c>
      <c r="G1587" s="33" t="str">
        <f>_xlfn.XLOOKUP(A:A,'Medical Examination'!A:A,'Medical Examination'!D:D)</f>
        <v>yes</v>
      </c>
      <c r="H1587" s="33" t="str">
        <f>_xlfn.XLOOKUP(A:A,'Medical Examination'!A:A,'Medical Examination'!E:E)</f>
        <v>No</v>
      </c>
      <c r="I1587" s="33" t="str">
        <f>_xlfn.XLOOKUP(A:A,'Medical Examination'!A:A,'Medical Examination'!F:F)</f>
        <v>No</v>
      </c>
      <c r="J1587" s="33">
        <f>_xlfn.XLOOKUP(A:A,'Medical Examination'!A:A,'Medical Examination'!G:G)</f>
        <v>0</v>
      </c>
      <c r="K1587" s="33" t="str">
        <f>_xlfn.XLOOKUP(A:A,'Medical Examination'!A:A,'Medical Examination'!H:H)</f>
        <v>No</v>
      </c>
      <c r="L1587" s="32" t="str">
        <f>_xlfn.XLOOKUP(A:A,'Medical Examination'!A:A,'Medical Examination'!I:I)</f>
        <v>Overweight</v>
      </c>
      <c r="M1587" s="31" t="str">
        <f>_xlfn.XLOOKUP(A:A,'Medical Examination'!A:A,'Medical Examination'!J:J)</f>
        <v>Normal</v>
      </c>
      <c r="N1587" s="34">
        <f>_xlfn.XLOOKUP(Healthcare!A:A,Table4_2[Customer ID],Table4_2[Date of Birth])</f>
        <v>31370</v>
      </c>
      <c r="O1587" s="35">
        <f>_xlfn.XLOOKUP(A:A,Table4_2[Customer ID],Table4_2[Charges])</f>
        <v>6311.95</v>
      </c>
      <c r="P1587" s="33" t="str">
        <f>_xlfn.XLOOKUP(A:A,Table4_2[Customer ID],Table4_2[Hospital tier])</f>
        <v>tier - 2</v>
      </c>
      <c r="Q1587" s="33" t="str">
        <f>_xlfn.XLOOKUP(A:A,'Hospital details'!A:A,'Hospital details'!F:F)</f>
        <v>tier - 1</v>
      </c>
      <c r="R1587" s="33" t="str">
        <f>_xlfn.XLOOKUP(Healthcare!A:A,'Hospital details'!A:A,'Hospital details'!G:G)</f>
        <v>R1011</v>
      </c>
      <c r="S1587" s="36">
        <f>_xlfn.XLOOKUP(A:A,'Hospital details'!A:A,'Hospital details'!H:H)</f>
        <v>37</v>
      </c>
      <c r="T1587" s="8"/>
    </row>
    <row r="1588" spans="1:20" ht="18" x14ac:dyDescent="0.35">
      <c r="A1588" s="37" t="s">
        <v>1592</v>
      </c>
      <c r="B1588" s="31" t="str" cm="1">
        <f t="array" ref="B1588">_xlfn.XLOOKUP(_xlfn.SINGLE(A:A),'Customer Name'!A:A,Table14_3[[#All],[Title]])</f>
        <v>Mr</v>
      </c>
      <c r="C1588" s="32" t="str" cm="1">
        <f t="array" ref="C1588">_xlfn.XLOOKUP(_xlfn.SINGLE(A:A),'Customer Name'!A:A,Table14_3[[#All],[First Name]])</f>
        <v>Arthur M</v>
      </c>
      <c r="D1588" s="32" t="str" cm="1">
        <f t="array" ref="D1588">_xlfn.XLOOKUP(_xlfn.SINGLE(A:A),'Customer Name'!A:A,Table14_3[[#All],[Last Name]])</f>
        <v>Besse</v>
      </c>
      <c r="E1588" s="32">
        <f>_xlfn.XLOOKUP(A:A,'Medical Examination'!A:A,'Medical Examination'!B:B)</f>
        <v>43.39</v>
      </c>
      <c r="F1588" s="32">
        <f>_xlfn.XLOOKUP(A:A,'Medical Examination'!A:A,'Medical Examination'!C:C)</f>
        <v>5.85</v>
      </c>
      <c r="G1588" s="33" t="str">
        <f>_xlfn.XLOOKUP(A:A,'Medical Examination'!A:A,'Medical Examination'!D:D)</f>
        <v>No</v>
      </c>
      <c r="H1588" s="33" t="str">
        <f>_xlfn.XLOOKUP(A:A,'Medical Examination'!A:A,'Medical Examination'!E:E)</f>
        <v>yes</v>
      </c>
      <c r="I1588" s="33" t="str">
        <f>_xlfn.XLOOKUP(A:A,'Medical Examination'!A:A,'Medical Examination'!F:F)</f>
        <v>No</v>
      </c>
      <c r="J1588" s="33">
        <f>_xlfn.XLOOKUP(A:A,'Medical Examination'!A:A,'Medical Examination'!G:G)</f>
        <v>1</v>
      </c>
      <c r="K1588" s="33" t="str">
        <f>_xlfn.XLOOKUP(A:A,'Medical Examination'!A:A,'Medical Examination'!H:H)</f>
        <v>No</v>
      </c>
      <c r="L1588" s="32" t="str">
        <f>_xlfn.XLOOKUP(A:A,'Medical Examination'!A:A,'Medical Examination'!I:I)</f>
        <v>Obesity</v>
      </c>
      <c r="M1588" s="31" t="str">
        <f>_xlfn.XLOOKUP(A:A,'Medical Examination'!A:A,'Medical Examination'!J:J)</f>
        <v>Prediabetic</v>
      </c>
      <c r="N1588" s="34">
        <f>_xlfn.XLOOKUP(Healthcare!A:A,Table4_2[Customer ID],Table4_2[Date of Birth])</f>
        <v>38195</v>
      </c>
      <c r="O1588" s="35">
        <f>_xlfn.XLOOKUP(A:A,Table4_2[Customer ID],Table4_2[Charges])</f>
        <v>6311.11</v>
      </c>
      <c r="P1588" s="33" t="str">
        <f>_xlfn.XLOOKUP(A:A,Table4_2[Customer ID],Table4_2[Hospital tier])</f>
        <v>tier - 2</v>
      </c>
      <c r="Q1588" s="33" t="str">
        <f>_xlfn.XLOOKUP(A:A,'Hospital details'!A:A,'Hospital details'!F:F)</f>
        <v>tier - 2</v>
      </c>
      <c r="R1588" s="33" t="str">
        <f>_xlfn.XLOOKUP(Healthcare!A:A,'Hospital details'!A:A,'Hospital details'!G:G)</f>
        <v>R1011</v>
      </c>
      <c r="S1588" s="36">
        <f>_xlfn.XLOOKUP(A:A,'Hospital details'!A:A,'Hospital details'!H:H)</f>
        <v>18</v>
      </c>
      <c r="T1588" s="8"/>
    </row>
    <row r="1589" spans="1:20" ht="18" x14ac:dyDescent="0.35">
      <c r="A1589" s="37" t="s">
        <v>1593</v>
      </c>
      <c r="B1589" s="31" t="str" cm="1">
        <f t="array" ref="B1589">_xlfn.XLOOKUP(_xlfn.SINGLE(A:A),'Customer Name'!A:A,Table14_3[[#All],[Title]])</f>
        <v>Ms</v>
      </c>
      <c r="C1589" s="32" t="str" cm="1">
        <f t="array" ref="C1589">_xlfn.XLOOKUP(_xlfn.SINGLE(A:A),'Customer Name'!A:A,Table14_3[[#All],[First Name]])</f>
        <v>Joseph R</v>
      </c>
      <c r="D1589" s="32" t="str" cm="1">
        <f t="array" ref="D1589">_xlfn.XLOOKUP(_xlfn.SINGLE(A:A),'Customer Name'!A:A,Table14_3[[#All],[Last Name]])</f>
        <v>Shillings</v>
      </c>
      <c r="E1589" s="32">
        <f>_xlfn.XLOOKUP(A:A,'Medical Examination'!A:A,'Medical Examination'!B:B)</f>
        <v>15.08</v>
      </c>
      <c r="F1589" s="32">
        <f>_xlfn.XLOOKUP(A:A,'Medical Examination'!A:A,'Medical Examination'!C:C)</f>
        <v>4.8499999999999996</v>
      </c>
      <c r="G1589" s="33" t="str">
        <f>_xlfn.XLOOKUP(A:A,'Medical Examination'!A:A,'Medical Examination'!D:D)</f>
        <v>yes</v>
      </c>
      <c r="H1589" s="33" t="str">
        <f>_xlfn.XLOOKUP(A:A,'Medical Examination'!A:A,'Medical Examination'!E:E)</f>
        <v>No</v>
      </c>
      <c r="I1589" s="33" t="str">
        <f>_xlfn.XLOOKUP(A:A,'Medical Examination'!A:A,'Medical Examination'!F:F)</f>
        <v>Yes</v>
      </c>
      <c r="J1589" s="33">
        <f>_xlfn.XLOOKUP(A:A,'Medical Examination'!A:A,'Medical Examination'!G:G)</f>
        <v>1</v>
      </c>
      <c r="K1589" s="33" t="str">
        <f>_xlfn.XLOOKUP(A:A,'Medical Examination'!A:A,'Medical Examination'!H:H)</f>
        <v>No</v>
      </c>
      <c r="L1589" s="32" t="str">
        <f>_xlfn.XLOOKUP(A:A,'Medical Examination'!A:A,'Medical Examination'!I:I)</f>
        <v>Under  Weight</v>
      </c>
      <c r="M1589" s="31" t="str">
        <f>_xlfn.XLOOKUP(A:A,'Medical Examination'!A:A,'Medical Examination'!J:J)</f>
        <v>Normal</v>
      </c>
      <c r="N1589" s="34">
        <f>_xlfn.XLOOKUP(Healthcare!A:A,Table4_2[Customer ID],Table4_2[Date of Birth])</f>
        <v>25450</v>
      </c>
      <c r="O1589" s="35">
        <f>_xlfn.XLOOKUP(A:A,Table4_2[Customer ID],Table4_2[Charges])</f>
        <v>6305.61</v>
      </c>
      <c r="P1589" s="33" t="str">
        <f>_xlfn.XLOOKUP(A:A,Table4_2[Customer ID],Table4_2[Hospital tier])</f>
        <v>tier - 2</v>
      </c>
      <c r="Q1589" s="33" t="str">
        <f>_xlfn.XLOOKUP(A:A,'Hospital details'!A:A,'Hospital details'!F:F)</f>
        <v>tier - 2</v>
      </c>
      <c r="R1589" s="33" t="str">
        <f>_xlfn.XLOOKUP(Healthcare!A:A,'Hospital details'!A:A,'Hospital details'!G:G)</f>
        <v>R1012</v>
      </c>
      <c r="S1589" s="36">
        <f>_xlfn.XLOOKUP(A:A,'Hospital details'!A:A,'Hospital details'!H:H)</f>
        <v>53</v>
      </c>
      <c r="T1589" s="8"/>
    </row>
    <row r="1590" spans="1:20" ht="18" x14ac:dyDescent="0.35">
      <c r="A1590" s="37" t="s">
        <v>1594</v>
      </c>
      <c r="B1590" s="31" t="str" cm="1">
        <f t="array" ref="B1590">_xlfn.XLOOKUP(_xlfn.SINGLE(A:A),'Customer Name'!A:A,Table14_3[[#All],[Title]])</f>
        <v>Mr</v>
      </c>
      <c r="C1590" s="32" t="str" cm="1">
        <f t="array" ref="C1590">_xlfn.XLOOKUP(_xlfn.SINGLE(A:A),'Customer Name'!A:A,Table14_3[[#All],[First Name]])</f>
        <v>Sachiko</v>
      </c>
      <c r="D1590" s="32" t="str" cm="1">
        <f t="array" ref="D1590">_xlfn.XLOOKUP(_xlfn.SINGLE(A:A),'Customer Name'!A:A,Table14_3[[#All],[Last Name]])</f>
        <v>Tate</v>
      </c>
      <c r="E1590" s="32">
        <f>_xlfn.XLOOKUP(A:A,'Medical Examination'!A:A,'Medical Examination'!B:B)</f>
        <v>20.48</v>
      </c>
      <c r="F1590" s="32">
        <f>_xlfn.XLOOKUP(A:A,'Medical Examination'!A:A,'Medical Examination'!C:C)</f>
        <v>11.09</v>
      </c>
      <c r="G1590" s="33" t="str">
        <f>_xlfn.XLOOKUP(A:A,'Medical Examination'!A:A,'Medical Examination'!D:D)</f>
        <v>No</v>
      </c>
      <c r="H1590" s="33" t="str">
        <f>_xlfn.XLOOKUP(A:A,'Medical Examination'!A:A,'Medical Examination'!E:E)</f>
        <v>No</v>
      </c>
      <c r="I1590" s="33" t="str">
        <f>_xlfn.XLOOKUP(A:A,'Medical Examination'!A:A,'Medical Examination'!F:F)</f>
        <v>No</v>
      </c>
      <c r="J1590" s="33">
        <f>_xlfn.XLOOKUP(A:A,'Medical Examination'!A:A,'Medical Examination'!G:G)</f>
        <v>0</v>
      </c>
      <c r="K1590" s="33" t="str">
        <f>_xlfn.XLOOKUP(A:A,'Medical Examination'!A:A,'Medical Examination'!H:H)</f>
        <v>No</v>
      </c>
      <c r="L1590" s="32" t="str">
        <f>_xlfn.XLOOKUP(A:A,'Medical Examination'!A:A,'Medical Examination'!I:I)</f>
        <v>Normal Weight</v>
      </c>
      <c r="M1590" s="31" t="str">
        <f>_xlfn.XLOOKUP(A:A,'Medical Examination'!A:A,'Medical Examination'!J:J)</f>
        <v>Diabetic</v>
      </c>
      <c r="N1590" s="34">
        <f>_xlfn.XLOOKUP(Healthcare!A:A,Table4_2[Customer ID],Table4_2[Date of Birth])</f>
        <v>27289</v>
      </c>
      <c r="O1590" s="35">
        <f>_xlfn.XLOOKUP(A:A,Table4_2[Customer ID],Table4_2[Charges])</f>
        <v>6302.23</v>
      </c>
      <c r="P1590" s="33" t="str">
        <f>_xlfn.XLOOKUP(A:A,Table4_2[Customer ID],Table4_2[Hospital tier])</f>
        <v>tier - 2</v>
      </c>
      <c r="Q1590" s="33" t="str">
        <f>_xlfn.XLOOKUP(A:A,'Hospital details'!A:A,'Hospital details'!F:F)</f>
        <v>tier - 1</v>
      </c>
      <c r="R1590" s="33" t="str">
        <f>_xlfn.XLOOKUP(Healthcare!A:A,'Hospital details'!A:A,'Hospital details'!G:G)</f>
        <v>R1013</v>
      </c>
      <c r="S1590" s="36">
        <f>_xlfn.XLOOKUP(A:A,'Hospital details'!A:A,'Hospital details'!H:H)</f>
        <v>48</v>
      </c>
      <c r="T1590" s="8"/>
    </row>
    <row r="1591" spans="1:20" ht="18" x14ac:dyDescent="0.35">
      <c r="A1591" s="37" t="s">
        <v>1595</v>
      </c>
      <c r="B1591" s="31" t="str" cm="1">
        <f t="array" ref="B1591">_xlfn.XLOOKUP(_xlfn.SINGLE(A:A),'Customer Name'!A:A,Table14_3[[#All],[Title]])</f>
        <v>Mr</v>
      </c>
      <c r="C1591" s="32" t="str" cm="1">
        <f t="array" ref="C1591">_xlfn.XLOOKUP(_xlfn.SINGLE(A:A),'Customer Name'!A:A,Table14_3[[#All],[First Name]])</f>
        <v>Christopher</v>
      </c>
      <c r="D1591" s="32" t="str" cm="1">
        <f t="array" ref="D1591">_xlfn.XLOOKUP(_xlfn.SINGLE(A:A),'Customer Name'!A:A,Table14_3[[#All],[Last Name]])</f>
        <v>Arsenault</v>
      </c>
      <c r="E1591" s="32">
        <f>_xlfn.XLOOKUP(A:A,'Medical Examination'!A:A,'Medical Examination'!B:B)</f>
        <v>34.450000000000003</v>
      </c>
      <c r="F1591" s="32">
        <f>_xlfn.XLOOKUP(A:A,'Medical Examination'!A:A,'Medical Examination'!C:C)</f>
        <v>5.58</v>
      </c>
      <c r="G1591" s="33" t="str">
        <f>_xlfn.XLOOKUP(A:A,'Medical Examination'!A:A,'Medical Examination'!D:D)</f>
        <v>yes</v>
      </c>
      <c r="H1591" s="33" t="str">
        <f>_xlfn.XLOOKUP(A:A,'Medical Examination'!A:A,'Medical Examination'!E:E)</f>
        <v>No</v>
      </c>
      <c r="I1591" s="33" t="str">
        <f>_xlfn.XLOOKUP(A:A,'Medical Examination'!A:A,'Medical Examination'!F:F)</f>
        <v>No</v>
      </c>
      <c r="J1591" s="33">
        <f>_xlfn.XLOOKUP(A:A,'Medical Examination'!A:A,'Medical Examination'!G:G)</f>
        <v>0</v>
      </c>
      <c r="K1591" s="33" t="str">
        <f>_xlfn.XLOOKUP(A:A,'Medical Examination'!A:A,'Medical Examination'!H:H)</f>
        <v>No</v>
      </c>
      <c r="L1591" s="32" t="str">
        <f>_xlfn.XLOOKUP(A:A,'Medical Examination'!A:A,'Medical Examination'!I:I)</f>
        <v>Obesity</v>
      </c>
      <c r="M1591" s="31" t="str">
        <f>_xlfn.XLOOKUP(A:A,'Medical Examination'!A:A,'Medical Examination'!J:J)</f>
        <v>Normal</v>
      </c>
      <c r="N1591" s="34">
        <f>_xlfn.XLOOKUP(Healthcare!A:A,Table4_2[Customer ID],Table4_2[Date of Birth])</f>
        <v>35250</v>
      </c>
      <c r="O1591" s="35">
        <f>_xlfn.XLOOKUP(A:A,Table4_2[Customer ID],Table4_2[Charges])</f>
        <v>6293.63</v>
      </c>
      <c r="P1591" s="33" t="str">
        <f>_xlfn.XLOOKUP(A:A,Table4_2[Customer ID],Table4_2[Hospital tier])</f>
        <v>tier - 2</v>
      </c>
      <c r="Q1591" s="33" t="str">
        <f>_xlfn.XLOOKUP(A:A,'Hospital details'!A:A,'Hospital details'!F:F)</f>
        <v>tier - 3</v>
      </c>
      <c r="R1591" s="33" t="str">
        <f>_xlfn.XLOOKUP(Healthcare!A:A,'Hospital details'!A:A,'Hospital details'!G:G)</f>
        <v>R1021</v>
      </c>
      <c r="S1591" s="36">
        <f>_xlfn.XLOOKUP(A:A,'Hospital details'!A:A,'Hospital details'!H:H)</f>
        <v>26</v>
      </c>
      <c r="T1591" s="8"/>
    </row>
    <row r="1592" spans="1:20" ht="18" x14ac:dyDescent="0.35">
      <c r="A1592" s="37" t="s">
        <v>1596</v>
      </c>
      <c r="B1592" s="31" t="str" cm="1">
        <f t="array" ref="B1592">_xlfn.XLOOKUP(_xlfn.SINGLE(A:A),'Customer Name'!A:A,Table14_3[[#All],[Title]])</f>
        <v>Ms</v>
      </c>
      <c r="C1592" s="32" t="str" cm="1">
        <f t="array" ref="C1592">_xlfn.XLOOKUP(_xlfn.SINGLE(A:A),'Customer Name'!A:A,Table14_3[[#All],[First Name]])</f>
        <v>Joseph</v>
      </c>
      <c r="D1592" s="32" t="str" cm="1">
        <f t="array" ref="D1592">_xlfn.XLOOKUP(_xlfn.SINGLE(A:A),'Customer Name'!A:A,Table14_3[[#All],[Last Name]])</f>
        <v>Hengoed</v>
      </c>
      <c r="E1592" s="32">
        <f>_xlfn.XLOOKUP(A:A,'Medical Examination'!A:A,'Medical Examination'!B:B)</f>
        <v>34.21</v>
      </c>
      <c r="F1592" s="32">
        <f>_xlfn.XLOOKUP(A:A,'Medical Examination'!A:A,'Medical Examination'!C:C)</f>
        <v>9.7200000000000006</v>
      </c>
      <c r="G1592" s="33" t="str">
        <f>_xlfn.XLOOKUP(A:A,'Medical Examination'!A:A,'Medical Examination'!D:D)</f>
        <v>yes</v>
      </c>
      <c r="H1592" s="33" t="str">
        <f>_xlfn.XLOOKUP(A:A,'Medical Examination'!A:A,'Medical Examination'!E:E)</f>
        <v>No</v>
      </c>
      <c r="I1592" s="33" t="str">
        <f>_xlfn.XLOOKUP(A:A,'Medical Examination'!A:A,'Medical Examination'!F:F)</f>
        <v>No</v>
      </c>
      <c r="J1592" s="33">
        <f>_xlfn.XLOOKUP(A:A,'Medical Examination'!A:A,'Medical Examination'!G:G)</f>
        <v>0</v>
      </c>
      <c r="K1592" s="33" t="str">
        <f>_xlfn.XLOOKUP(A:A,'Medical Examination'!A:A,'Medical Examination'!H:H)</f>
        <v>No</v>
      </c>
      <c r="L1592" s="32" t="str">
        <f>_xlfn.XLOOKUP(A:A,'Medical Examination'!A:A,'Medical Examination'!I:I)</f>
        <v>Obesity</v>
      </c>
      <c r="M1592" s="31" t="str">
        <f>_xlfn.XLOOKUP(A:A,'Medical Examination'!A:A,'Medical Examination'!J:J)</f>
        <v>Diabetic</v>
      </c>
      <c r="N1592" s="34">
        <f>_xlfn.XLOOKUP(Healthcare!A:A,Table4_2[Customer ID],Table4_2[Date of Birth])</f>
        <v>29824</v>
      </c>
      <c r="O1592" s="35">
        <f>_xlfn.XLOOKUP(A:A,Table4_2[Customer ID],Table4_2[Charges])</f>
        <v>6289.75</v>
      </c>
      <c r="P1592" s="33" t="str">
        <f>_xlfn.XLOOKUP(A:A,Table4_2[Customer ID],Table4_2[Hospital tier])</f>
        <v>tier - 2</v>
      </c>
      <c r="Q1592" s="33" t="str">
        <f>_xlfn.XLOOKUP(A:A,'Hospital details'!A:A,'Hospital details'!F:F)</f>
        <v>tier - 3</v>
      </c>
      <c r="R1592" s="33" t="str">
        <f>_xlfn.XLOOKUP(Healthcare!A:A,'Hospital details'!A:A,'Hospital details'!G:G)</f>
        <v>R1013</v>
      </c>
      <c r="S1592" s="36">
        <f>_xlfn.XLOOKUP(A:A,'Hospital details'!A:A,'Hospital details'!H:H)</f>
        <v>41</v>
      </c>
      <c r="T1592" s="8"/>
    </row>
    <row r="1593" spans="1:20" ht="18" x14ac:dyDescent="0.35">
      <c r="A1593" s="37" t="s">
        <v>1597</v>
      </c>
      <c r="B1593" s="31" t="str" cm="1">
        <f t="array" ref="B1593">_xlfn.XLOOKUP(_xlfn.SINGLE(A:A),'Customer Name'!A:A,Table14_3[[#All],[Title]])</f>
        <v>Mr</v>
      </c>
      <c r="C1593" s="32" t="str" cm="1">
        <f t="array" ref="C1593">_xlfn.XLOOKUP(_xlfn.SINGLE(A:A),'Customer Name'!A:A,Table14_3[[#All],[First Name]])</f>
        <v>Lawrence</v>
      </c>
      <c r="D1593" s="32" t="str" cm="1">
        <f t="array" ref="D1593">_xlfn.XLOOKUP(_xlfn.SINGLE(A:A),'Customer Name'!A:A,Table14_3[[#All],[Last Name]])</f>
        <v>Aller</v>
      </c>
      <c r="E1593" s="32">
        <f>_xlfn.XLOOKUP(A:A,'Medical Examination'!A:A,'Medical Examination'!B:B)</f>
        <v>28.8</v>
      </c>
      <c r="F1593" s="32">
        <f>_xlfn.XLOOKUP(A:A,'Medical Examination'!A:A,'Medical Examination'!C:C)</f>
        <v>11.41</v>
      </c>
      <c r="G1593" s="33" t="str">
        <f>_xlfn.XLOOKUP(A:A,'Medical Examination'!A:A,'Medical Examination'!D:D)</f>
        <v>yes</v>
      </c>
      <c r="H1593" s="33" t="str">
        <f>_xlfn.XLOOKUP(A:A,'Medical Examination'!A:A,'Medical Examination'!E:E)</f>
        <v>No</v>
      </c>
      <c r="I1593" s="33" t="str">
        <f>_xlfn.XLOOKUP(A:A,'Medical Examination'!A:A,'Medical Examination'!F:F)</f>
        <v>No</v>
      </c>
      <c r="J1593" s="33">
        <f>_xlfn.XLOOKUP(A:A,'Medical Examination'!A:A,'Medical Examination'!G:G)</f>
        <v>0</v>
      </c>
      <c r="K1593" s="33" t="str">
        <f>_xlfn.XLOOKUP(A:A,'Medical Examination'!A:A,'Medical Examination'!H:H)</f>
        <v>No</v>
      </c>
      <c r="L1593" s="32" t="str">
        <f>_xlfn.XLOOKUP(A:A,'Medical Examination'!A:A,'Medical Examination'!I:I)</f>
        <v>Overweight</v>
      </c>
      <c r="M1593" s="31" t="str">
        <f>_xlfn.XLOOKUP(A:A,'Medical Examination'!A:A,'Medical Examination'!J:J)</f>
        <v>Diabetic</v>
      </c>
      <c r="N1593" s="34">
        <f>_xlfn.XLOOKUP(Healthcare!A:A,Table4_2[Customer ID],Table4_2[Date of Birth])</f>
        <v>29914</v>
      </c>
      <c r="O1593" s="35">
        <f>_xlfn.XLOOKUP(A:A,Table4_2[Customer ID],Table4_2[Charges])</f>
        <v>6282.24</v>
      </c>
      <c r="P1593" s="33" t="str">
        <f>_xlfn.XLOOKUP(A:A,Table4_2[Customer ID],Table4_2[Hospital tier])</f>
        <v>tier - 2</v>
      </c>
      <c r="Q1593" s="33" t="str">
        <f>_xlfn.XLOOKUP(A:A,'Hospital details'!A:A,'Hospital details'!F:F)</f>
        <v>tier - 1</v>
      </c>
      <c r="R1593" s="33" t="str">
        <f>_xlfn.XLOOKUP(Healthcare!A:A,'Hospital details'!A:A,'Hospital details'!G:G)</f>
        <v>R1011</v>
      </c>
      <c r="S1593" s="36">
        <f>_xlfn.XLOOKUP(A:A,'Hospital details'!A:A,'Hospital details'!H:H)</f>
        <v>41</v>
      </c>
      <c r="T1593" s="8"/>
    </row>
    <row r="1594" spans="1:20" ht="18" x14ac:dyDescent="0.35">
      <c r="A1594" s="37" t="s">
        <v>1598</v>
      </c>
      <c r="B1594" s="31" t="str" cm="1">
        <f t="array" ref="B1594">_xlfn.XLOOKUP(_xlfn.SINGLE(A:A),'Customer Name'!A:A,Table14_3[[#All],[Title]])</f>
        <v>Mr</v>
      </c>
      <c r="C1594" s="32" t="str" cm="1">
        <f t="array" ref="C1594">_xlfn.XLOOKUP(_xlfn.SINGLE(A:A),'Customer Name'!A:A,Table14_3[[#All],[First Name]])</f>
        <v>Katie</v>
      </c>
      <c r="D1594" s="32" t="str" cm="1">
        <f t="array" ref="D1594">_xlfn.XLOOKUP(_xlfn.SINGLE(A:A),'Customer Name'!A:A,Table14_3[[#All],[Last Name]])</f>
        <v>Pisano</v>
      </c>
      <c r="E1594" s="32">
        <f>_xlfn.XLOOKUP(A:A,'Medical Examination'!A:A,'Medical Examination'!B:B)</f>
        <v>31.74</v>
      </c>
      <c r="F1594" s="32">
        <f>_xlfn.XLOOKUP(A:A,'Medical Examination'!A:A,'Medical Examination'!C:C)</f>
        <v>4.46</v>
      </c>
      <c r="G1594" s="33" t="str">
        <f>_xlfn.XLOOKUP(A:A,'Medical Examination'!A:A,'Medical Examination'!D:D)</f>
        <v>No</v>
      </c>
      <c r="H1594" s="33" t="str">
        <f>_xlfn.XLOOKUP(A:A,'Medical Examination'!A:A,'Medical Examination'!E:E)</f>
        <v>No</v>
      </c>
      <c r="I1594" s="33" t="str">
        <f>_xlfn.XLOOKUP(A:A,'Medical Examination'!A:A,'Medical Examination'!F:F)</f>
        <v>Yes</v>
      </c>
      <c r="J1594" s="33">
        <f>_xlfn.XLOOKUP(A:A,'Medical Examination'!A:A,'Medical Examination'!G:G)</f>
        <v>1</v>
      </c>
      <c r="K1594" s="33" t="str">
        <f>_xlfn.XLOOKUP(A:A,'Medical Examination'!A:A,'Medical Examination'!H:H)</f>
        <v>No</v>
      </c>
      <c r="L1594" s="32" t="str">
        <f>_xlfn.XLOOKUP(A:A,'Medical Examination'!A:A,'Medical Examination'!I:I)</f>
        <v>Obesity</v>
      </c>
      <c r="M1594" s="31" t="str">
        <f>_xlfn.XLOOKUP(A:A,'Medical Examination'!A:A,'Medical Examination'!J:J)</f>
        <v>Normal</v>
      </c>
      <c r="N1594" s="34">
        <f>_xlfn.XLOOKUP(Healthcare!A:A,Table4_2[Customer ID],Table4_2[Date of Birth])</f>
        <v>34258</v>
      </c>
      <c r="O1594" s="35">
        <f>_xlfn.XLOOKUP(A:A,Table4_2[Customer ID],Table4_2[Charges])</f>
        <v>6276.3</v>
      </c>
      <c r="P1594" s="33" t="str">
        <f>_xlfn.XLOOKUP(A:A,Table4_2[Customer ID],Table4_2[Hospital tier])</f>
        <v>tier - 2</v>
      </c>
      <c r="Q1594" s="33" t="str">
        <f>_xlfn.XLOOKUP(A:A,'Hospital details'!A:A,'Hospital details'!F:F)</f>
        <v>tier - 1</v>
      </c>
      <c r="R1594" s="33" t="str">
        <f>_xlfn.XLOOKUP(Healthcare!A:A,'Hospital details'!A:A,'Hospital details'!G:G)</f>
        <v>R1025</v>
      </c>
      <c r="S1594" s="36">
        <f>_xlfn.XLOOKUP(A:A,'Hospital details'!A:A,'Hospital details'!H:H)</f>
        <v>29</v>
      </c>
      <c r="T1594" s="8"/>
    </row>
    <row r="1595" spans="1:20" ht="18" x14ac:dyDescent="0.35">
      <c r="A1595" s="37" t="s">
        <v>1599</v>
      </c>
      <c r="B1595" s="31" t="str" cm="1">
        <f t="array" ref="B1595">_xlfn.XLOOKUP(_xlfn.SINGLE(A:A),'Customer Name'!A:A,Table14_3[[#All],[Title]])</f>
        <v>Ms</v>
      </c>
      <c r="C1595" s="32" t="str" cm="1">
        <f t="array" ref="C1595">_xlfn.XLOOKUP(_xlfn.SINGLE(A:A),'Customer Name'!A:A,Table14_3[[#All],[First Name]])</f>
        <v>Ruben</v>
      </c>
      <c r="D1595" s="32" t="str" cm="1">
        <f t="array" ref="D1595">_xlfn.XLOOKUP(_xlfn.SINGLE(A:A),'Customer Name'!A:A,Table14_3[[#All],[Last Name]])</f>
        <v>Sanca</v>
      </c>
      <c r="E1595" s="32">
        <f>_xlfn.XLOOKUP(A:A,'Medical Examination'!A:A,'Medical Examination'!B:B)</f>
        <v>21.78</v>
      </c>
      <c r="F1595" s="32">
        <f>_xlfn.XLOOKUP(A:A,'Medical Examination'!A:A,'Medical Examination'!C:C)</f>
        <v>9.31</v>
      </c>
      <c r="G1595" s="33" t="str">
        <f>_xlfn.XLOOKUP(A:A,'Medical Examination'!A:A,'Medical Examination'!D:D)</f>
        <v>yes</v>
      </c>
      <c r="H1595" s="33" t="str">
        <f>_xlfn.XLOOKUP(A:A,'Medical Examination'!A:A,'Medical Examination'!E:E)</f>
        <v>No</v>
      </c>
      <c r="I1595" s="33" t="str">
        <f>_xlfn.XLOOKUP(A:A,'Medical Examination'!A:A,'Medical Examination'!F:F)</f>
        <v>No</v>
      </c>
      <c r="J1595" s="33">
        <f>_xlfn.XLOOKUP(A:A,'Medical Examination'!A:A,'Medical Examination'!G:G)</f>
        <v>0</v>
      </c>
      <c r="K1595" s="33" t="str">
        <f>_xlfn.XLOOKUP(A:A,'Medical Examination'!A:A,'Medical Examination'!H:H)</f>
        <v>No</v>
      </c>
      <c r="L1595" s="32" t="str">
        <f>_xlfn.XLOOKUP(A:A,'Medical Examination'!A:A,'Medical Examination'!I:I)</f>
        <v>Normal Weight</v>
      </c>
      <c r="M1595" s="31" t="str">
        <f>_xlfn.XLOOKUP(A:A,'Medical Examination'!A:A,'Medical Examination'!J:J)</f>
        <v>Diabetic</v>
      </c>
      <c r="N1595" s="34">
        <f>_xlfn.XLOOKUP(Healthcare!A:A,Table4_2[Customer ID],Table4_2[Date of Birth])</f>
        <v>29767</v>
      </c>
      <c r="O1595" s="35">
        <f>_xlfn.XLOOKUP(A:A,Table4_2[Customer ID],Table4_2[Charges])</f>
        <v>6272.48</v>
      </c>
      <c r="P1595" s="33" t="str">
        <f>_xlfn.XLOOKUP(A:A,Table4_2[Customer ID],Table4_2[Hospital tier])</f>
        <v>tier - 1</v>
      </c>
      <c r="Q1595" s="33" t="str">
        <f>_xlfn.XLOOKUP(A:A,'Hospital details'!A:A,'Hospital details'!F:F)</f>
        <v>tier - 3</v>
      </c>
      <c r="R1595" s="33" t="str">
        <f>_xlfn.XLOOKUP(Healthcare!A:A,'Hospital details'!A:A,'Hospital details'!G:G)</f>
        <v>R1013</v>
      </c>
      <c r="S1595" s="36">
        <f>_xlfn.XLOOKUP(A:A,'Hospital details'!A:A,'Hospital details'!H:H)</f>
        <v>41</v>
      </c>
      <c r="T1595" s="8"/>
    </row>
    <row r="1596" spans="1:20" ht="18" x14ac:dyDescent="0.35">
      <c r="A1596" s="37" t="s">
        <v>1600</v>
      </c>
      <c r="B1596" s="31" t="str" cm="1">
        <f t="array" ref="B1596">_xlfn.XLOOKUP(_xlfn.SINGLE(A:A),'Customer Name'!A:A,Table14_3[[#All],[Title]])</f>
        <v>Mr</v>
      </c>
      <c r="C1596" s="32" t="str" cm="1">
        <f t="array" ref="C1596">_xlfn.XLOOKUP(_xlfn.SINGLE(A:A),'Customer Name'!A:A,Table14_3[[#All],[First Name]])</f>
        <v>Sarah</v>
      </c>
      <c r="D1596" s="32" t="str" cm="1">
        <f t="array" ref="D1596">_xlfn.XLOOKUP(_xlfn.SINGLE(A:A),'Customer Name'!A:A,Table14_3[[#All],[Last Name]])</f>
        <v>Bond</v>
      </c>
      <c r="E1596" s="32">
        <f>_xlfn.XLOOKUP(A:A,'Medical Examination'!A:A,'Medical Examination'!B:B)</f>
        <v>23.75</v>
      </c>
      <c r="F1596" s="32">
        <f>_xlfn.XLOOKUP(A:A,'Medical Examination'!A:A,'Medical Examination'!C:C)</f>
        <v>5.03</v>
      </c>
      <c r="G1596" s="33" t="str">
        <f>_xlfn.XLOOKUP(A:A,'Medical Examination'!A:A,'Medical Examination'!D:D)</f>
        <v>No</v>
      </c>
      <c r="H1596" s="33" t="str">
        <f>_xlfn.XLOOKUP(A:A,'Medical Examination'!A:A,'Medical Examination'!E:E)</f>
        <v>No</v>
      </c>
      <c r="I1596" s="33" t="str">
        <f>_xlfn.XLOOKUP(A:A,'Medical Examination'!A:A,'Medical Examination'!F:F)</f>
        <v>No</v>
      </c>
      <c r="J1596" s="33">
        <f>_xlfn.XLOOKUP(A:A,'Medical Examination'!A:A,'Medical Examination'!G:G)</f>
        <v>1</v>
      </c>
      <c r="K1596" s="33" t="str">
        <f>_xlfn.XLOOKUP(A:A,'Medical Examination'!A:A,'Medical Examination'!H:H)</f>
        <v>No</v>
      </c>
      <c r="L1596" s="32" t="str">
        <f>_xlfn.XLOOKUP(A:A,'Medical Examination'!A:A,'Medical Examination'!I:I)</f>
        <v>Normal Weight</v>
      </c>
      <c r="M1596" s="31" t="str">
        <f>_xlfn.XLOOKUP(A:A,'Medical Examination'!A:A,'Medical Examination'!J:J)</f>
        <v>Normal</v>
      </c>
      <c r="N1596" s="34">
        <f>_xlfn.XLOOKUP(Healthcare!A:A,Table4_2[Customer ID],Table4_2[Date of Birth])</f>
        <v>30950</v>
      </c>
      <c r="O1596" s="35">
        <f>_xlfn.XLOOKUP(A:A,Table4_2[Customer ID],Table4_2[Charges])</f>
        <v>6269.33</v>
      </c>
      <c r="P1596" s="33" t="str">
        <f>_xlfn.XLOOKUP(A:A,Table4_2[Customer ID],Table4_2[Hospital tier])</f>
        <v>tier - 2</v>
      </c>
      <c r="Q1596" s="33" t="str">
        <f>_xlfn.XLOOKUP(A:A,'Hospital details'!A:A,'Hospital details'!F:F)</f>
        <v>tier - 1</v>
      </c>
      <c r="R1596" s="33" t="str">
        <f>_xlfn.XLOOKUP(Healthcare!A:A,'Hospital details'!A:A,'Hospital details'!G:G)</f>
        <v>R1013</v>
      </c>
      <c r="S1596" s="36">
        <f>_xlfn.XLOOKUP(A:A,'Hospital details'!A:A,'Hospital details'!H:H)</f>
        <v>38</v>
      </c>
      <c r="T1596" s="8"/>
    </row>
    <row r="1597" spans="1:20" ht="18" x14ac:dyDescent="0.35">
      <c r="A1597" s="37" t="s">
        <v>1601</v>
      </c>
      <c r="B1597" s="31" t="str" cm="1">
        <f t="array" ref="B1597">_xlfn.XLOOKUP(_xlfn.SINGLE(A:A),'Customer Name'!A:A,Table14_3[[#All],[Title]])</f>
        <v>Ms</v>
      </c>
      <c r="C1597" s="32" t="str" cm="1">
        <f t="array" ref="C1597">_xlfn.XLOOKUP(_xlfn.SINGLE(A:A),'Customer Name'!A:A,Table14_3[[#All],[First Name]])</f>
        <v>Angela R</v>
      </c>
      <c r="D1597" s="32" t="str" cm="1">
        <f t="array" ref="D1597">_xlfn.XLOOKUP(_xlfn.SINGLE(A:A),'Customer Name'!A:A,Table14_3[[#All],[Last Name]])</f>
        <v>Carron</v>
      </c>
      <c r="E1597" s="32">
        <f>_xlfn.XLOOKUP(A:A,'Medical Examination'!A:A,'Medical Examination'!B:B)</f>
        <v>33.21</v>
      </c>
      <c r="F1597" s="32">
        <f>_xlfn.XLOOKUP(A:A,'Medical Examination'!A:A,'Medical Examination'!C:C)</f>
        <v>5.07</v>
      </c>
      <c r="G1597" s="33" t="str">
        <f>_xlfn.XLOOKUP(A:A,'Medical Examination'!A:A,'Medical Examination'!D:D)</f>
        <v>yes</v>
      </c>
      <c r="H1597" s="33" t="str">
        <f>_xlfn.XLOOKUP(A:A,'Medical Examination'!A:A,'Medical Examination'!E:E)</f>
        <v>No</v>
      </c>
      <c r="I1597" s="33" t="str">
        <f>_xlfn.XLOOKUP(A:A,'Medical Examination'!A:A,'Medical Examination'!F:F)</f>
        <v>No</v>
      </c>
      <c r="J1597" s="33">
        <f>_xlfn.XLOOKUP(A:A,'Medical Examination'!A:A,'Medical Examination'!G:G)</f>
        <v>1</v>
      </c>
      <c r="K1597" s="33" t="str">
        <f>_xlfn.XLOOKUP(A:A,'Medical Examination'!A:A,'Medical Examination'!H:H)</f>
        <v>No</v>
      </c>
      <c r="L1597" s="32" t="str">
        <f>_xlfn.XLOOKUP(A:A,'Medical Examination'!A:A,'Medical Examination'!I:I)</f>
        <v>Obesity</v>
      </c>
      <c r="M1597" s="31" t="str">
        <f>_xlfn.XLOOKUP(A:A,'Medical Examination'!A:A,'Medical Examination'!J:J)</f>
        <v>Normal</v>
      </c>
      <c r="N1597" s="34">
        <f>_xlfn.XLOOKUP(Healthcare!A:A,Table4_2[Customer ID],Table4_2[Date of Birth])</f>
        <v>34989</v>
      </c>
      <c r="O1597" s="35">
        <f>_xlfn.XLOOKUP(A:A,Table4_2[Customer ID],Table4_2[Charges])</f>
        <v>6261.2</v>
      </c>
      <c r="P1597" s="33" t="str">
        <f>_xlfn.XLOOKUP(A:A,Table4_2[Customer ID],Table4_2[Hospital tier])</f>
        <v>tier - 2</v>
      </c>
      <c r="Q1597" s="33" t="str">
        <f>_xlfn.XLOOKUP(A:A,'Hospital details'!A:A,'Hospital details'!F:F)</f>
        <v>tier - 1</v>
      </c>
      <c r="R1597" s="33" t="str">
        <f>_xlfn.XLOOKUP(Healthcare!A:A,'Hospital details'!A:A,'Hospital details'!G:G)</f>
        <v>R1026</v>
      </c>
      <c r="S1597" s="36">
        <f>_xlfn.XLOOKUP(A:A,'Hospital details'!A:A,'Hospital details'!H:H)</f>
        <v>27</v>
      </c>
      <c r="T1597" s="8"/>
    </row>
    <row r="1598" spans="1:20" ht="18" x14ac:dyDescent="0.35">
      <c r="A1598" s="37" t="s">
        <v>1602</v>
      </c>
      <c r="B1598" s="31" t="str" cm="1">
        <f t="array" ref="B1598">_xlfn.XLOOKUP(_xlfn.SINGLE(A:A),'Customer Name'!A:A,Table14_3[[#All],[Title]])</f>
        <v>Mr</v>
      </c>
      <c r="C1598" s="32" t="str" cm="1">
        <f t="array" ref="C1598">_xlfn.XLOOKUP(_xlfn.SINGLE(A:A),'Customer Name'!A:A,Table14_3[[#All],[First Name]])</f>
        <v>Chatham</v>
      </c>
      <c r="D1598" s="32" t="str" cm="1">
        <f t="array" ref="D1598">_xlfn.XLOOKUP(_xlfn.SINGLE(A:A),'Customer Name'!A:A,Table14_3[[#All],[Last Name]])</f>
        <v>Ellwanger</v>
      </c>
      <c r="E1598" s="32">
        <f>_xlfn.XLOOKUP(A:A,'Medical Examination'!A:A,'Medical Examination'!B:B)</f>
        <v>17.7</v>
      </c>
      <c r="F1598" s="32">
        <f>_xlfn.XLOOKUP(A:A,'Medical Examination'!A:A,'Medical Examination'!C:C)</f>
        <v>10.42</v>
      </c>
      <c r="G1598" s="33" t="str">
        <f>_xlfn.XLOOKUP(A:A,'Medical Examination'!A:A,'Medical Examination'!D:D)</f>
        <v>yes</v>
      </c>
      <c r="H1598" s="33" t="str">
        <f>_xlfn.XLOOKUP(A:A,'Medical Examination'!A:A,'Medical Examination'!E:E)</f>
        <v>No</v>
      </c>
      <c r="I1598" s="33" t="str">
        <f>_xlfn.XLOOKUP(A:A,'Medical Examination'!A:A,'Medical Examination'!F:F)</f>
        <v>No</v>
      </c>
      <c r="J1598" s="33">
        <f>_xlfn.XLOOKUP(A:A,'Medical Examination'!A:A,'Medical Examination'!G:G)</f>
        <v>2</v>
      </c>
      <c r="K1598" s="33" t="str">
        <f>_xlfn.XLOOKUP(A:A,'Medical Examination'!A:A,'Medical Examination'!H:H)</f>
        <v>No</v>
      </c>
      <c r="L1598" s="32" t="str">
        <f>_xlfn.XLOOKUP(A:A,'Medical Examination'!A:A,'Medical Examination'!I:I)</f>
        <v>Under  Weight</v>
      </c>
      <c r="M1598" s="31" t="str">
        <f>_xlfn.XLOOKUP(A:A,'Medical Examination'!A:A,'Medical Examination'!J:J)</f>
        <v>Diabetic</v>
      </c>
      <c r="N1598" s="34">
        <f>_xlfn.XLOOKUP(Healthcare!A:A,Table4_2[Customer ID],Table4_2[Date of Birth])</f>
        <v>25852</v>
      </c>
      <c r="O1598" s="35">
        <f>_xlfn.XLOOKUP(A:A,Table4_2[Customer ID],Table4_2[Charges])</f>
        <v>6255.38</v>
      </c>
      <c r="P1598" s="33" t="str">
        <f>_xlfn.XLOOKUP(A:A,Table4_2[Customer ID],Table4_2[Hospital tier])</f>
        <v>tier - 2</v>
      </c>
      <c r="Q1598" s="33" t="str">
        <f>_xlfn.XLOOKUP(A:A,'Hospital details'!A:A,'Hospital details'!F:F)</f>
        <v>tier - 2</v>
      </c>
      <c r="R1598" s="33" t="str">
        <f>_xlfn.XLOOKUP(Healthcare!A:A,'Hospital details'!A:A,'Hospital details'!G:G)</f>
        <v>R1013</v>
      </c>
      <c r="S1598" s="36">
        <f>_xlfn.XLOOKUP(A:A,'Hospital details'!A:A,'Hospital details'!H:H)</f>
        <v>52</v>
      </c>
      <c r="T1598" s="8"/>
    </row>
    <row r="1599" spans="1:20" ht="18" x14ac:dyDescent="0.35">
      <c r="A1599" s="37" t="s">
        <v>1603</v>
      </c>
      <c r="B1599" s="31" t="str" cm="1">
        <f t="array" ref="B1599">_xlfn.XLOOKUP(_xlfn.SINGLE(A:A),'Customer Name'!A:A,Table14_3[[#All],[Title]])</f>
        <v>Mr</v>
      </c>
      <c r="C1599" s="32" t="str" cm="1">
        <f t="array" ref="C1599">_xlfn.XLOOKUP(_xlfn.SINGLE(A:A),'Customer Name'!A:A,Table14_3[[#All],[First Name]])</f>
        <v>Derek</v>
      </c>
      <c r="D1599" s="32" t="str" cm="1">
        <f t="array" ref="D1599">_xlfn.XLOOKUP(_xlfn.SINGLE(A:A),'Customer Name'!A:A,Table14_3[[#All],[Last Name]])</f>
        <v>Hanson</v>
      </c>
      <c r="E1599" s="32">
        <f>_xlfn.XLOOKUP(A:A,'Medical Examination'!A:A,'Medical Examination'!B:B)</f>
        <v>17.2</v>
      </c>
      <c r="F1599" s="32">
        <f>_xlfn.XLOOKUP(A:A,'Medical Examination'!A:A,'Medical Examination'!C:C)</f>
        <v>6.45</v>
      </c>
      <c r="G1599" s="33" t="str">
        <f>_xlfn.XLOOKUP(A:A,'Medical Examination'!A:A,'Medical Examination'!D:D)</f>
        <v>No</v>
      </c>
      <c r="H1599" s="33" t="str">
        <f>_xlfn.XLOOKUP(A:A,'Medical Examination'!A:A,'Medical Examination'!E:E)</f>
        <v>No</v>
      </c>
      <c r="I1599" s="33" t="str">
        <f>_xlfn.XLOOKUP(A:A,'Medical Examination'!A:A,'Medical Examination'!F:F)</f>
        <v>No</v>
      </c>
      <c r="J1599" s="33">
        <f>_xlfn.XLOOKUP(A:A,'Medical Examination'!A:A,'Medical Examination'!G:G)</f>
        <v>2</v>
      </c>
      <c r="K1599" s="33" t="str">
        <f>_xlfn.XLOOKUP(A:A,'Medical Examination'!A:A,'Medical Examination'!H:H)</f>
        <v>No</v>
      </c>
      <c r="L1599" s="32" t="str">
        <f>_xlfn.XLOOKUP(A:A,'Medical Examination'!A:A,'Medical Examination'!I:I)</f>
        <v>Under  Weight</v>
      </c>
      <c r="M1599" s="31" t="str">
        <f>_xlfn.XLOOKUP(A:A,'Medical Examination'!A:A,'Medical Examination'!J:J)</f>
        <v>Prediabetic</v>
      </c>
      <c r="N1599" s="34">
        <f>_xlfn.XLOOKUP(Healthcare!A:A,Table4_2[Customer ID],Table4_2[Date of Birth])</f>
        <v>26550</v>
      </c>
      <c r="O1599" s="35">
        <f>_xlfn.XLOOKUP(A:A,Table4_2[Customer ID],Table4_2[Charges])</f>
        <v>6254.13</v>
      </c>
      <c r="P1599" s="33" t="str">
        <f>_xlfn.XLOOKUP(A:A,Table4_2[Customer ID],Table4_2[Hospital tier])</f>
        <v>tier - 2</v>
      </c>
      <c r="Q1599" s="33" t="str">
        <f>_xlfn.XLOOKUP(A:A,'Hospital details'!A:A,'Hospital details'!F:F)</f>
        <v>tier - 2</v>
      </c>
      <c r="R1599" s="33" t="str">
        <f>_xlfn.XLOOKUP(Healthcare!A:A,'Hospital details'!A:A,'Hospital details'!G:G)</f>
        <v>R1012</v>
      </c>
      <c r="S1599" s="36">
        <f>_xlfn.XLOOKUP(A:A,'Hospital details'!A:A,'Hospital details'!H:H)</f>
        <v>50</v>
      </c>
      <c r="T1599" s="8"/>
    </row>
    <row r="1600" spans="1:20" ht="18" x14ac:dyDescent="0.35">
      <c r="A1600" s="37" t="s">
        <v>1604</v>
      </c>
      <c r="B1600" s="31" t="str" cm="1">
        <f t="array" ref="B1600">_xlfn.XLOOKUP(_xlfn.SINGLE(A:A),'Customer Name'!A:A,Table14_3[[#All],[Title]])</f>
        <v>Ms</v>
      </c>
      <c r="C1600" s="32" t="str" cm="1">
        <f t="array" ref="C1600">_xlfn.XLOOKUP(_xlfn.SINGLE(A:A),'Customer Name'!A:A,Table14_3[[#All],[First Name]])</f>
        <v>Kalvin J</v>
      </c>
      <c r="D1600" s="32" t="str" cm="1">
        <f t="array" ref="D1600">_xlfn.XLOOKUP(_xlfn.SINGLE(A:A),'Customer Name'!A:A,Table14_3[[#All],[Last Name]])</f>
        <v>Tucker</v>
      </c>
      <c r="E1600" s="32">
        <f>_xlfn.XLOOKUP(A:A,'Medical Examination'!A:A,'Medical Examination'!B:B)</f>
        <v>19.21</v>
      </c>
      <c r="F1600" s="32">
        <f>_xlfn.XLOOKUP(A:A,'Medical Examination'!A:A,'Medical Examination'!C:C)</f>
        <v>5.52</v>
      </c>
      <c r="G1600" s="33" t="str">
        <f>_xlfn.XLOOKUP(A:A,'Medical Examination'!A:A,'Medical Examination'!D:D)</f>
        <v>No</v>
      </c>
      <c r="H1600" s="33" t="str">
        <f>_xlfn.XLOOKUP(A:A,'Medical Examination'!A:A,'Medical Examination'!E:E)</f>
        <v>No</v>
      </c>
      <c r="I1600" s="33" t="str">
        <f>_xlfn.XLOOKUP(A:A,'Medical Examination'!A:A,'Medical Examination'!F:F)</f>
        <v>No</v>
      </c>
      <c r="J1600" s="33">
        <f>_xlfn.XLOOKUP(A:A,'Medical Examination'!A:A,'Medical Examination'!G:G)</f>
        <v>2</v>
      </c>
      <c r="K1600" s="33" t="str">
        <f>_xlfn.XLOOKUP(A:A,'Medical Examination'!A:A,'Medical Examination'!H:H)</f>
        <v>No</v>
      </c>
      <c r="L1600" s="32" t="str">
        <f>_xlfn.XLOOKUP(A:A,'Medical Examination'!A:A,'Medical Examination'!I:I)</f>
        <v>Normal Weight</v>
      </c>
      <c r="M1600" s="31" t="str">
        <f>_xlfn.XLOOKUP(A:A,'Medical Examination'!A:A,'Medical Examination'!J:J)</f>
        <v>Normal</v>
      </c>
      <c r="N1600" s="34">
        <f>_xlfn.XLOOKUP(Healthcare!A:A,Table4_2[Customer ID],Table4_2[Date of Birth])</f>
        <v>26614</v>
      </c>
      <c r="O1600" s="35">
        <f>_xlfn.XLOOKUP(A:A,Table4_2[Customer ID],Table4_2[Charges])</f>
        <v>6253.85</v>
      </c>
      <c r="P1600" s="33" t="str">
        <f>_xlfn.XLOOKUP(A:A,Table4_2[Customer ID],Table4_2[Hospital tier])</f>
        <v>tier - 2</v>
      </c>
      <c r="Q1600" s="33" t="str">
        <f>_xlfn.XLOOKUP(A:A,'Hospital details'!A:A,'Hospital details'!F:F)</f>
        <v>tier - 2</v>
      </c>
      <c r="R1600" s="33" t="str">
        <f>_xlfn.XLOOKUP(Healthcare!A:A,'Hospital details'!A:A,'Hospital details'!G:G)</f>
        <v>R1013</v>
      </c>
      <c r="S1600" s="36">
        <f>_xlfn.XLOOKUP(A:A,'Hospital details'!A:A,'Hospital details'!H:H)</f>
        <v>50</v>
      </c>
      <c r="T1600" s="8"/>
    </row>
    <row r="1601" spans="1:20" ht="18" x14ac:dyDescent="0.35">
      <c r="A1601" s="37" t="s">
        <v>1605</v>
      </c>
      <c r="B1601" s="31" t="str" cm="1">
        <f t="array" ref="B1601">_xlfn.XLOOKUP(_xlfn.SINGLE(A:A),'Customer Name'!A:A,Table14_3[[#All],[Title]])</f>
        <v>Mr</v>
      </c>
      <c r="C1601" s="32" t="str" cm="1">
        <f t="array" ref="C1601">_xlfn.XLOOKUP(_xlfn.SINGLE(A:A),'Customer Name'!A:A,Table14_3[[#All],[First Name]])</f>
        <v>Dave</v>
      </c>
      <c r="D1601" s="32" t="str" cm="1">
        <f t="array" ref="D1601">_xlfn.XLOOKUP(_xlfn.SINGLE(A:A),'Customer Name'!A:A,Table14_3[[#All],[Last Name]])</f>
        <v>Counts</v>
      </c>
      <c r="E1601" s="32">
        <f>_xlfn.XLOOKUP(A:A,'Medical Examination'!A:A,'Medical Examination'!B:B)</f>
        <v>23.2</v>
      </c>
      <c r="F1601" s="32">
        <f>_xlfn.XLOOKUP(A:A,'Medical Examination'!A:A,'Medical Examination'!C:C)</f>
        <v>4.41</v>
      </c>
      <c r="G1601" s="33" t="str">
        <f>_xlfn.XLOOKUP(A:A,'Medical Examination'!A:A,'Medical Examination'!D:D)</f>
        <v>No</v>
      </c>
      <c r="H1601" s="33" t="str">
        <f>_xlfn.XLOOKUP(A:A,'Medical Examination'!A:A,'Medical Examination'!E:E)</f>
        <v>No</v>
      </c>
      <c r="I1601" s="33" t="str">
        <f>_xlfn.XLOOKUP(A:A,'Medical Examination'!A:A,'Medical Examination'!F:F)</f>
        <v>Yes</v>
      </c>
      <c r="J1601" s="33">
        <f>_xlfn.XLOOKUP(A:A,'Medical Examination'!A:A,'Medical Examination'!G:G)</f>
        <v>1</v>
      </c>
      <c r="K1601" s="33" t="str">
        <f>_xlfn.XLOOKUP(A:A,'Medical Examination'!A:A,'Medical Examination'!H:H)</f>
        <v>No</v>
      </c>
      <c r="L1601" s="32" t="str">
        <f>_xlfn.XLOOKUP(A:A,'Medical Examination'!A:A,'Medical Examination'!I:I)</f>
        <v>Normal Weight</v>
      </c>
      <c r="M1601" s="31" t="str">
        <f>_xlfn.XLOOKUP(A:A,'Medical Examination'!A:A,'Medical Examination'!J:J)</f>
        <v>Normal</v>
      </c>
      <c r="N1601" s="34">
        <f>_xlfn.XLOOKUP(Healthcare!A:A,Table4_2[Customer ID],Table4_2[Date of Birth])</f>
        <v>29138</v>
      </c>
      <c r="O1601" s="35">
        <f>_xlfn.XLOOKUP(A:A,Table4_2[Customer ID],Table4_2[Charges])</f>
        <v>6250.44</v>
      </c>
      <c r="P1601" s="33" t="str">
        <f>_xlfn.XLOOKUP(A:A,Table4_2[Customer ID],Table4_2[Hospital tier])</f>
        <v>tier - 2</v>
      </c>
      <c r="Q1601" s="33" t="str">
        <f>_xlfn.XLOOKUP(A:A,'Hospital details'!A:A,'Hospital details'!F:F)</f>
        <v>tier - 1</v>
      </c>
      <c r="R1601" s="33" t="str">
        <f>_xlfn.XLOOKUP(Healthcare!A:A,'Hospital details'!A:A,'Hospital details'!G:G)</f>
        <v>R1011</v>
      </c>
      <c r="S1601" s="36">
        <f>_xlfn.XLOOKUP(A:A,'Hospital details'!A:A,'Hospital details'!H:H)</f>
        <v>43</v>
      </c>
      <c r="T1601" s="8"/>
    </row>
    <row r="1602" spans="1:20" ht="18" x14ac:dyDescent="0.35">
      <c r="A1602" s="37" t="s">
        <v>1606</v>
      </c>
      <c r="B1602" s="31" t="str" cm="1">
        <f t="array" ref="B1602">_xlfn.XLOOKUP(_xlfn.SINGLE(A:A),'Customer Name'!A:A,Table14_3[[#All],[Title]])</f>
        <v>Mr</v>
      </c>
      <c r="C1602" s="32" t="str" cm="1">
        <f t="array" ref="C1602">_xlfn.XLOOKUP(_xlfn.SINGLE(A:A),'Customer Name'!A:A,Table14_3[[#All],[First Name]])</f>
        <v>Barbara G</v>
      </c>
      <c r="D1602" s="32" t="str" cm="1">
        <f t="array" ref="D1602">_xlfn.XLOOKUP(_xlfn.SINGLE(A:A),'Customer Name'!A:A,Table14_3[[#All],[Last Name]])</f>
        <v>Carson</v>
      </c>
      <c r="E1602" s="32">
        <f>_xlfn.XLOOKUP(A:A,'Medical Examination'!A:A,'Medical Examination'!B:B)</f>
        <v>32.5</v>
      </c>
      <c r="F1602" s="32">
        <f>_xlfn.XLOOKUP(A:A,'Medical Examination'!A:A,'Medical Examination'!C:C)</f>
        <v>4.6900000000000004</v>
      </c>
      <c r="G1602" s="33" t="str">
        <f>_xlfn.XLOOKUP(A:A,'Medical Examination'!A:A,'Medical Examination'!D:D)</f>
        <v>yes</v>
      </c>
      <c r="H1602" s="33" t="str">
        <f>_xlfn.XLOOKUP(A:A,'Medical Examination'!A:A,'Medical Examination'!E:E)</f>
        <v>No</v>
      </c>
      <c r="I1602" s="33" t="str">
        <f>_xlfn.XLOOKUP(A:A,'Medical Examination'!A:A,'Medical Examination'!F:F)</f>
        <v>Yes</v>
      </c>
      <c r="J1602" s="33">
        <f>_xlfn.XLOOKUP(A:A,'Medical Examination'!A:A,'Medical Examination'!G:G)</f>
        <v>1</v>
      </c>
      <c r="K1602" s="33" t="str">
        <f>_xlfn.XLOOKUP(A:A,'Medical Examination'!A:A,'Medical Examination'!H:H)</f>
        <v>No</v>
      </c>
      <c r="L1602" s="32" t="str">
        <f>_xlfn.XLOOKUP(A:A,'Medical Examination'!A:A,'Medical Examination'!I:I)</f>
        <v>Obesity</v>
      </c>
      <c r="M1602" s="31" t="str">
        <f>_xlfn.XLOOKUP(A:A,'Medical Examination'!A:A,'Medical Examination'!J:J)</f>
        <v>Normal</v>
      </c>
      <c r="N1602" s="34">
        <f>_xlfn.XLOOKUP(Healthcare!A:A,Table4_2[Customer ID],Table4_2[Date of Birth])</f>
        <v>30539</v>
      </c>
      <c r="O1602" s="35">
        <f>_xlfn.XLOOKUP(A:A,Table4_2[Customer ID],Table4_2[Charges])</f>
        <v>6238.3</v>
      </c>
      <c r="P1602" s="33" t="str">
        <f>_xlfn.XLOOKUP(A:A,Table4_2[Customer ID],Table4_2[Hospital tier])</f>
        <v>tier - 2</v>
      </c>
      <c r="Q1602" s="33" t="str">
        <f>_xlfn.XLOOKUP(A:A,'Hospital details'!A:A,'Hospital details'!F:F)</f>
        <v>tier - 1</v>
      </c>
      <c r="R1602" s="33" t="str">
        <f>_xlfn.XLOOKUP(Healthcare!A:A,'Hospital details'!A:A,'Hospital details'!G:G)</f>
        <v>R1011</v>
      </c>
      <c r="S1602" s="36">
        <f>_xlfn.XLOOKUP(A:A,'Hospital details'!A:A,'Hospital details'!H:H)</f>
        <v>39</v>
      </c>
      <c r="T1602" s="8"/>
    </row>
    <row r="1603" spans="1:20" ht="18" x14ac:dyDescent="0.35">
      <c r="A1603" s="37" t="s">
        <v>1607</v>
      </c>
      <c r="B1603" s="31" t="str" cm="1">
        <f t="array" ref="B1603">_xlfn.XLOOKUP(_xlfn.SINGLE(A:A),'Customer Name'!A:A,Table14_3[[#All],[Title]])</f>
        <v>Ms</v>
      </c>
      <c r="C1603" s="32" t="str" cm="1">
        <f t="array" ref="C1603">_xlfn.XLOOKUP(_xlfn.SINGLE(A:A),'Customer Name'!A:A,Table14_3[[#All],[First Name]])</f>
        <v>Skylar</v>
      </c>
      <c r="D1603" s="32" t="str" cm="1">
        <f t="array" ref="D1603">_xlfn.XLOOKUP(_xlfn.SINGLE(A:A),'Customer Name'!A:A,Table14_3[[#All],[Last Name]])</f>
        <v>Haines</v>
      </c>
      <c r="E1603" s="32">
        <f>_xlfn.XLOOKUP(A:A,'Medical Examination'!A:A,'Medical Examination'!B:B)</f>
        <v>20.9</v>
      </c>
      <c r="F1603" s="32">
        <f>_xlfn.XLOOKUP(A:A,'Medical Examination'!A:A,'Medical Examination'!C:C)</f>
        <v>6.94</v>
      </c>
      <c r="G1603" s="33" t="str">
        <f>_xlfn.XLOOKUP(A:A,'Medical Examination'!A:A,'Medical Examination'!D:D)</f>
        <v>No</v>
      </c>
      <c r="H1603" s="33" t="str">
        <f>_xlfn.XLOOKUP(A:A,'Medical Examination'!A:A,'Medical Examination'!E:E)</f>
        <v>No</v>
      </c>
      <c r="I1603" s="33" t="str">
        <f>_xlfn.XLOOKUP(A:A,'Medical Examination'!A:A,'Medical Examination'!F:F)</f>
        <v>No</v>
      </c>
      <c r="J1603" s="33">
        <f>_xlfn.XLOOKUP(A:A,'Medical Examination'!A:A,'Medical Examination'!G:G)</f>
        <v>0</v>
      </c>
      <c r="K1603" s="33" t="str">
        <f>_xlfn.XLOOKUP(A:A,'Medical Examination'!A:A,'Medical Examination'!H:H)</f>
        <v>No</v>
      </c>
      <c r="L1603" s="32" t="str">
        <f>_xlfn.XLOOKUP(A:A,'Medical Examination'!A:A,'Medical Examination'!I:I)</f>
        <v>Normal Weight</v>
      </c>
      <c r="M1603" s="31" t="str">
        <f>_xlfn.XLOOKUP(A:A,'Medical Examination'!A:A,'Medical Examination'!J:J)</f>
        <v>Diabetic</v>
      </c>
      <c r="N1603" s="34">
        <f>_xlfn.XLOOKUP(Healthcare!A:A,Table4_2[Customer ID],Table4_2[Date of Birth])</f>
        <v>28752</v>
      </c>
      <c r="O1603" s="35">
        <f>_xlfn.XLOOKUP(A:A,Table4_2[Customer ID],Table4_2[Charges])</f>
        <v>6236.95</v>
      </c>
      <c r="P1603" s="33" t="str">
        <f>_xlfn.XLOOKUP(A:A,Table4_2[Customer ID],Table4_2[Hospital tier])</f>
        <v>tier - 2</v>
      </c>
      <c r="Q1603" s="33" t="str">
        <f>_xlfn.XLOOKUP(A:A,'Hospital details'!A:A,'Hospital details'!F:F)</f>
        <v>tier - 2</v>
      </c>
      <c r="R1603" s="33" t="str">
        <f>_xlfn.XLOOKUP(Healthcare!A:A,'Hospital details'!A:A,'Hospital details'!G:G)</f>
        <v>R1013</v>
      </c>
      <c r="S1603" s="36">
        <f>_xlfn.XLOOKUP(A:A,'Hospital details'!A:A,'Hospital details'!H:H)</f>
        <v>44</v>
      </c>
      <c r="T1603" s="8"/>
    </row>
    <row r="1604" spans="1:20" ht="18" x14ac:dyDescent="0.35">
      <c r="A1604" s="37" t="s">
        <v>1608</v>
      </c>
      <c r="B1604" s="31" t="str" cm="1">
        <f t="array" ref="B1604">_xlfn.XLOOKUP(_xlfn.SINGLE(A:A),'Customer Name'!A:A,Table14_3[[#All],[Title]])</f>
        <v>Ms</v>
      </c>
      <c r="C1604" s="32" t="str" cm="1">
        <f t="array" ref="C1604">_xlfn.XLOOKUP(_xlfn.SINGLE(A:A),'Customer Name'!A:A,Table14_3[[#All],[First Name]])</f>
        <v>Nick</v>
      </c>
      <c r="D1604" s="32" t="str" cm="1">
        <f t="array" ref="D1604">_xlfn.XLOOKUP(_xlfn.SINGLE(A:A),'Customer Name'!A:A,Table14_3[[#All],[Last Name]])</f>
        <v>Schnabel</v>
      </c>
      <c r="E1604" s="32">
        <f>_xlfn.XLOOKUP(A:A,'Medical Examination'!A:A,'Medical Examination'!B:B)</f>
        <v>19.11</v>
      </c>
      <c r="F1604" s="32">
        <f>_xlfn.XLOOKUP(A:A,'Medical Examination'!A:A,'Medical Examination'!C:C)</f>
        <v>4.3499999999999996</v>
      </c>
      <c r="G1604" s="33" t="str">
        <f>_xlfn.XLOOKUP(A:A,'Medical Examination'!A:A,'Medical Examination'!D:D)</f>
        <v>No</v>
      </c>
      <c r="H1604" s="33" t="str">
        <f>_xlfn.XLOOKUP(A:A,'Medical Examination'!A:A,'Medical Examination'!E:E)</f>
        <v>No</v>
      </c>
      <c r="I1604" s="33" t="str">
        <f>_xlfn.XLOOKUP(A:A,'Medical Examination'!A:A,'Medical Examination'!F:F)</f>
        <v>No</v>
      </c>
      <c r="J1604" s="33">
        <f>_xlfn.XLOOKUP(A:A,'Medical Examination'!A:A,'Medical Examination'!G:G)</f>
        <v>2</v>
      </c>
      <c r="K1604" s="33" t="str">
        <f>_xlfn.XLOOKUP(A:A,'Medical Examination'!A:A,'Medical Examination'!H:H)</f>
        <v>No</v>
      </c>
      <c r="L1604" s="32" t="str">
        <f>_xlfn.XLOOKUP(A:A,'Medical Examination'!A:A,'Medical Examination'!I:I)</f>
        <v>Normal Weight</v>
      </c>
      <c r="M1604" s="31" t="str">
        <f>_xlfn.XLOOKUP(A:A,'Medical Examination'!A:A,'Medical Examination'!J:J)</f>
        <v>Normal</v>
      </c>
      <c r="N1604" s="34">
        <f>_xlfn.XLOOKUP(Healthcare!A:A,Table4_2[Customer ID],Table4_2[Date of Birth])</f>
        <v>26479</v>
      </c>
      <c r="O1604" s="35">
        <f>_xlfn.XLOOKUP(A:A,Table4_2[Customer ID],Table4_2[Charges])</f>
        <v>6219.93</v>
      </c>
      <c r="P1604" s="33" t="str">
        <f>_xlfn.XLOOKUP(A:A,Table4_2[Customer ID],Table4_2[Hospital tier])</f>
        <v>tier - 2</v>
      </c>
      <c r="Q1604" s="33" t="str">
        <f>_xlfn.XLOOKUP(A:A,'Hospital details'!A:A,'Hospital details'!F:F)</f>
        <v>tier - 2</v>
      </c>
      <c r="R1604" s="33" t="str">
        <f>_xlfn.XLOOKUP(Healthcare!A:A,'Hospital details'!A:A,'Hospital details'!G:G)</f>
        <v>R1013</v>
      </c>
      <c r="S1604" s="36">
        <f>_xlfn.XLOOKUP(A:A,'Hospital details'!A:A,'Hospital details'!H:H)</f>
        <v>50</v>
      </c>
      <c r="T1604" s="8"/>
    </row>
    <row r="1605" spans="1:20" ht="18" x14ac:dyDescent="0.35">
      <c r="A1605" s="37" t="s">
        <v>1609</v>
      </c>
      <c r="B1605" s="31" t="str" cm="1">
        <f t="array" ref="B1605">_xlfn.XLOOKUP(_xlfn.SINGLE(A:A),'Customer Name'!A:A,Table14_3[[#All],[Title]])</f>
        <v>Mr</v>
      </c>
      <c r="C1605" s="32" t="str" cm="1">
        <f t="array" ref="C1605">_xlfn.XLOOKUP(_xlfn.SINGLE(A:A),'Customer Name'!A:A,Table14_3[[#All],[First Name]])</f>
        <v>Sunny S</v>
      </c>
      <c r="D1605" s="32" t="str" cm="1">
        <f t="array" ref="D1605">_xlfn.XLOOKUP(_xlfn.SINGLE(A:A),'Customer Name'!A:A,Table14_3[[#All],[Last Name]])</f>
        <v>Thind</v>
      </c>
      <c r="E1605" s="32">
        <f>_xlfn.XLOOKUP(A:A,'Medical Examination'!A:A,'Medical Examination'!B:B)</f>
        <v>31.17</v>
      </c>
      <c r="F1605" s="32">
        <f>_xlfn.XLOOKUP(A:A,'Medical Examination'!A:A,'Medical Examination'!C:C)</f>
        <v>5.28</v>
      </c>
      <c r="G1605" s="33" t="str">
        <f>_xlfn.XLOOKUP(A:A,'Medical Examination'!A:A,'Medical Examination'!D:D)</f>
        <v>No</v>
      </c>
      <c r="H1605" s="33" t="str">
        <f>_xlfn.XLOOKUP(A:A,'Medical Examination'!A:A,'Medical Examination'!E:E)</f>
        <v>No</v>
      </c>
      <c r="I1605" s="33" t="str">
        <f>_xlfn.XLOOKUP(A:A,'Medical Examination'!A:A,'Medical Examination'!F:F)</f>
        <v>No</v>
      </c>
      <c r="J1605" s="33">
        <f>_xlfn.XLOOKUP(A:A,'Medical Examination'!A:A,'Medical Examination'!G:G)</f>
        <v>1</v>
      </c>
      <c r="K1605" s="33" t="str">
        <f>_xlfn.XLOOKUP(A:A,'Medical Examination'!A:A,'Medical Examination'!H:H)</f>
        <v>No</v>
      </c>
      <c r="L1605" s="32" t="str">
        <f>_xlfn.XLOOKUP(A:A,'Medical Examination'!A:A,'Medical Examination'!I:I)</f>
        <v>Obesity</v>
      </c>
      <c r="M1605" s="31" t="str">
        <f>_xlfn.XLOOKUP(A:A,'Medical Examination'!A:A,'Medical Examination'!J:J)</f>
        <v>Normal</v>
      </c>
      <c r="N1605" s="34">
        <f>_xlfn.XLOOKUP(Healthcare!A:A,Table4_2[Customer ID],Table4_2[Date of Birth])</f>
        <v>33828</v>
      </c>
      <c r="O1605" s="35">
        <f>_xlfn.XLOOKUP(A:A,Table4_2[Customer ID],Table4_2[Charges])</f>
        <v>6208.5</v>
      </c>
      <c r="P1605" s="33" t="str">
        <f>_xlfn.XLOOKUP(A:A,Table4_2[Customer ID],Table4_2[Hospital tier])</f>
        <v>tier - 2</v>
      </c>
      <c r="Q1605" s="33" t="str">
        <f>_xlfn.XLOOKUP(A:A,'Hospital details'!A:A,'Hospital details'!F:F)</f>
        <v>tier - 1</v>
      </c>
      <c r="R1605" s="33" t="str">
        <f>_xlfn.XLOOKUP(Healthcare!A:A,'Hospital details'!A:A,'Hospital details'!G:G)</f>
        <v>R1021</v>
      </c>
      <c r="S1605" s="36">
        <f>_xlfn.XLOOKUP(A:A,'Hospital details'!A:A,'Hospital details'!H:H)</f>
        <v>30</v>
      </c>
      <c r="T1605" s="8"/>
    </row>
    <row r="1606" spans="1:20" ht="18" x14ac:dyDescent="0.35">
      <c r="A1606" s="37" t="s">
        <v>1610</v>
      </c>
      <c r="B1606" s="31" t="str" cm="1">
        <f t="array" ref="B1606">_xlfn.XLOOKUP(_xlfn.SINGLE(A:A),'Customer Name'!A:A,Table14_3[[#All],[Title]])</f>
        <v>Mr</v>
      </c>
      <c r="C1606" s="32" t="str" cm="1">
        <f t="array" ref="C1606">_xlfn.XLOOKUP(_xlfn.SINGLE(A:A),'Customer Name'!A:A,Table14_3[[#All],[First Name]])</f>
        <v>Anne-Marie</v>
      </c>
      <c r="D1606" s="32" t="str" cm="1">
        <f t="array" ref="D1606">_xlfn.XLOOKUP(_xlfn.SINGLE(A:A),'Customer Name'!A:A,Table14_3[[#All],[Last Name]])</f>
        <v>Simon</v>
      </c>
      <c r="E1606" s="32">
        <f>_xlfn.XLOOKUP(A:A,'Medical Examination'!A:A,'Medical Examination'!B:B)</f>
        <v>36.08</v>
      </c>
      <c r="F1606" s="32">
        <f>_xlfn.XLOOKUP(A:A,'Medical Examination'!A:A,'Medical Examination'!C:C)</f>
        <v>4.29</v>
      </c>
      <c r="G1606" s="33" t="str">
        <f>_xlfn.XLOOKUP(A:A,'Medical Examination'!A:A,'Medical Examination'!D:D)</f>
        <v>No</v>
      </c>
      <c r="H1606" s="33" t="str">
        <f>_xlfn.XLOOKUP(A:A,'Medical Examination'!A:A,'Medical Examination'!E:E)</f>
        <v>No</v>
      </c>
      <c r="I1606" s="33" t="str">
        <f>_xlfn.XLOOKUP(A:A,'Medical Examination'!A:A,'Medical Examination'!F:F)</f>
        <v>No</v>
      </c>
      <c r="J1606" s="33">
        <f>_xlfn.XLOOKUP(A:A,'Medical Examination'!A:A,'Medical Examination'!G:G)</f>
        <v>0</v>
      </c>
      <c r="K1606" s="33" t="str">
        <f>_xlfn.XLOOKUP(A:A,'Medical Examination'!A:A,'Medical Examination'!H:H)</f>
        <v>No</v>
      </c>
      <c r="L1606" s="32" t="str">
        <f>_xlfn.XLOOKUP(A:A,'Medical Examination'!A:A,'Medical Examination'!I:I)</f>
        <v>Obesity</v>
      </c>
      <c r="M1606" s="31" t="str">
        <f>_xlfn.XLOOKUP(A:A,'Medical Examination'!A:A,'Medical Examination'!J:J)</f>
        <v>Normal</v>
      </c>
      <c r="N1606" s="34">
        <f>_xlfn.XLOOKUP(Healthcare!A:A,Table4_2[Customer ID],Table4_2[Date of Birth])</f>
        <v>36413</v>
      </c>
      <c r="O1606" s="35">
        <f>_xlfn.XLOOKUP(A:A,Table4_2[Customer ID],Table4_2[Charges])</f>
        <v>6207.26</v>
      </c>
      <c r="P1606" s="33" t="str">
        <f>_xlfn.XLOOKUP(A:A,Table4_2[Customer ID],Table4_2[Hospital tier])</f>
        <v>tier - 2</v>
      </c>
      <c r="Q1606" s="33" t="str">
        <f>_xlfn.XLOOKUP(A:A,'Hospital details'!A:A,'Hospital details'!F:F)</f>
        <v>tier - 2</v>
      </c>
      <c r="R1606" s="33" t="str">
        <f>_xlfn.XLOOKUP(Healthcare!A:A,'Hospital details'!A:A,'Hospital details'!G:G)</f>
        <v>R1026</v>
      </c>
      <c r="S1606" s="36">
        <f>_xlfn.XLOOKUP(A:A,'Hospital details'!A:A,'Hospital details'!H:H)</f>
        <v>23</v>
      </c>
      <c r="T1606" s="8"/>
    </row>
    <row r="1607" spans="1:20" ht="18" x14ac:dyDescent="0.35">
      <c r="A1607" s="37" t="s">
        <v>1611</v>
      </c>
      <c r="B1607" s="31" t="str" cm="1">
        <f t="array" ref="B1607">_xlfn.XLOOKUP(_xlfn.SINGLE(A:A),'Customer Name'!A:A,Table14_3[[#All],[Title]])</f>
        <v>Ms</v>
      </c>
      <c r="C1607" s="32" t="str" cm="1">
        <f t="array" ref="C1607">_xlfn.XLOOKUP(_xlfn.SINGLE(A:A),'Customer Name'!A:A,Table14_3[[#All],[First Name]])</f>
        <v>Nicholas</v>
      </c>
      <c r="D1607" s="32" t="str" cm="1">
        <f t="array" ref="D1607">_xlfn.XLOOKUP(_xlfn.SINGLE(A:A),'Customer Name'!A:A,Table14_3[[#All],[Last Name]])</f>
        <v>Arciniaga</v>
      </c>
      <c r="E1607" s="32">
        <f>_xlfn.XLOOKUP(A:A,'Medical Examination'!A:A,'Medical Examination'!B:B)</f>
        <v>28.024999999999999</v>
      </c>
      <c r="F1607" s="32">
        <f>_xlfn.XLOOKUP(A:A,'Medical Examination'!A:A,'Medical Examination'!C:C)</f>
        <v>5.69</v>
      </c>
      <c r="G1607" s="33" t="str">
        <f>_xlfn.XLOOKUP(A:A,'Medical Examination'!A:A,'Medical Examination'!D:D)</f>
        <v>yes</v>
      </c>
      <c r="H1607" s="33" t="str">
        <f>_xlfn.XLOOKUP(A:A,'Medical Examination'!A:A,'Medical Examination'!E:E)</f>
        <v>No</v>
      </c>
      <c r="I1607" s="33" t="str">
        <f>_xlfn.XLOOKUP(A:A,'Medical Examination'!A:A,'Medical Examination'!F:F)</f>
        <v>No</v>
      </c>
      <c r="J1607" s="33">
        <f>_xlfn.XLOOKUP(A:A,'Medical Examination'!A:A,'Medical Examination'!G:G)</f>
        <v>0</v>
      </c>
      <c r="K1607" s="33" t="str">
        <f>_xlfn.XLOOKUP(A:A,'Medical Examination'!A:A,'Medical Examination'!H:H)</f>
        <v>No</v>
      </c>
      <c r="L1607" s="32" t="str">
        <f>_xlfn.XLOOKUP(A:A,'Medical Examination'!A:A,'Medical Examination'!I:I)</f>
        <v>Overweight</v>
      </c>
      <c r="M1607" s="31" t="str">
        <f>_xlfn.XLOOKUP(A:A,'Medical Examination'!A:A,'Medical Examination'!J:J)</f>
        <v>Normal</v>
      </c>
      <c r="N1607" s="34">
        <f>_xlfn.XLOOKUP(Healthcare!A:A,Table4_2[Customer ID],Table4_2[Date of Birth])</f>
        <v>31312</v>
      </c>
      <c r="O1607" s="35">
        <f>_xlfn.XLOOKUP(A:A,Table4_2[Customer ID],Table4_2[Charges])</f>
        <v>6203.9</v>
      </c>
      <c r="P1607" s="33" t="str">
        <f>_xlfn.XLOOKUP(A:A,Table4_2[Customer ID],Table4_2[Hospital tier])</f>
        <v>tier - 2</v>
      </c>
      <c r="Q1607" s="33" t="str">
        <f>_xlfn.XLOOKUP(A:A,'Hospital details'!A:A,'Hospital details'!F:F)</f>
        <v>tier - 2</v>
      </c>
      <c r="R1607" s="33" t="str">
        <f>_xlfn.XLOOKUP(Healthcare!A:A,'Hospital details'!A:A,'Hospital details'!G:G)</f>
        <v>R1012</v>
      </c>
      <c r="S1607" s="36">
        <f>_xlfn.XLOOKUP(A:A,'Hospital details'!A:A,'Hospital details'!H:H)</f>
        <v>37</v>
      </c>
      <c r="T1607" s="8"/>
    </row>
    <row r="1608" spans="1:20" ht="18" x14ac:dyDescent="0.35">
      <c r="A1608" s="37" t="s">
        <v>1612</v>
      </c>
      <c r="B1608" s="31" t="str" cm="1">
        <f t="array" ref="B1608">_xlfn.XLOOKUP(_xlfn.SINGLE(A:A),'Customer Name'!A:A,Table14_3[[#All],[Title]])</f>
        <v>Mr</v>
      </c>
      <c r="C1608" s="32" t="str" cm="1">
        <f t="array" ref="C1608">_xlfn.XLOOKUP(_xlfn.SINGLE(A:A),'Customer Name'!A:A,Table14_3[[#All],[First Name]])</f>
        <v>Scott M</v>
      </c>
      <c r="D1608" s="32" t="str" cm="1">
        <f t="array" ref="D1608">_xlfn.XLOOKUP(_xlfn.SINGLE(A:A),'Customer Name'!A:A,Table14_3[[#All],[Last Name]])</f>
        <v>Ryan</v>
      </c>
      <c r="E1608" s="32">
        <f>_xlfn.XLOOKUP(A:A,'Medical Examination'!A:A,'Medical Examination'!B:B)</f>
        <v>24.32</v>
      </c>
      <c r="F1608" s="32">
        <f>_xlfn.XLOOKUP(A:A,'Medical Examination'!A:A,'Medical Examination'!C:C)</f>
        <v>5.56</v>
      </c>
      <c r="G1608" s="33" t="str">
        <f>_xlfn.XLOOKUP(A:A,'Medical Examination'!A:A,'Medical Examination'!D:D)</f>
        <v>yes</v>
      </c>
      <c r="H1608" s="33" t="str">
        <f>_xlfn.XLOOKUP(A:A,'Medical Examination'!A:A,'Medical Examination'!E:E)</f>
        <v>No</v>
      </c>
      <c r="I1608" s="33" t="str">
        <f>_xlfn.XLOOKUP(A:A,'Medical Examination'!A:A,'Medical Examination'!F:F)</f>
        <v>No</v>
      </c>
      <c r="J1608" s="33">
        <f>_xlfn.XLOOKUP(A:A,'Medical Examination'!A:A,'Medical Examination'!G:G)</f>
        <v>0</v>
      </c>
      <c r="K1608" s="33" t="str">
        <f>_xlfn.XLOOKUP(A:A,'Medical Examination'!A:A,'Medical Examination'!H:H)</f>
        <v>No</v>
      </c>
      <c r="L1608" s="32" t="str">
        <f>_xlfn.XLOOKUP(A:A,'Medical Examination'!A:A,'Medical Examination'!I:I)</f>
        <v>Normal Weight</v>
      </c>
      <c r="M1608" s="31" t="str">
        <f>_xlfn.XLOOKUP(A:A,'Medical Examination'!A:A,'Medical Examination'!J:J)</f>
        <v>Normal</v>
      </c>
      <c r="N1608" s="34">
        <f>_xlfn.XLOOKUP(Healthcare!A:A,Table4_2[Customer ID],Table4_2[Date of Birth])</f>
        <v>31250</v>
      </c>
      <c r="O1608" s="35">
        <f>_xlfn.XLOOKUP(A:A,Table4_2[Customer ID],Table4_2[Charges])</f>
        <v>6198.75</v>
      </c>
      <c r="P1608" s="33" t="str">
        <f>_xlfn.XLOOKUP(A:A,Table4_2[Customer ID],Table4_2[Hospital tier])</f>
        <v>tier - 2</v>
      </c>
      <c r="Q1608" s="33" t="str">
        <f>_xlfn.XLOOKUP(A:A,'Hospital details'!A:A,'Hospital details'!F:F)</f>
        <v>tier - 1</v>
      </c>
      <c r="R1608" s="33" t="str">
        <f>_xlfn.XLOOKUP(Healthcare!A:A,'Hospital details'!A:A,'Hospital details'!G:G)</f>
        <v>R1012</v>
      </c>
      <c r="S1608" s="36">
        <f>_xlfn.XLOOKUP(A:A,'Hospital details'!A:A,'Hospital details'!H:H)</f>
        <v>37</v>
      </c>
      <c r="T1608" s="8"/>
    </row>
    <row r="1609" spans="1:20" ht="18" x14ac:dyDescent="0.35">
      <c r="A1609" s="37" t="s">
        <v>1613</v>
      </c>
      <c r="B1609" s="31" t="str" cm="1">
        <f t="array" ref="B1609">_xlfn.XLOOKUP(_xlfn.SINGLE(A:A),'Customer Name'!A:A,Table14_3[[#All],[Title]])</f>
        <v>Mr</v>
      </c>
      <c r="C1609" s="32" t="str" cm="1">
        <f t="array" ref="C1609">_xlfn.XLOOKUP(_xlfn.SINGLE(A:A),'Customer Name'!A:A,Table14_3[[#All],[First Name]])</f>
        <v>Marisa A</v>
      </c>
      <c r="D1609" s="32" t="str" cm="1">
        <f t="array" ref="D1609">_xlfn.XLOOKUP(_xlfn.SINGLE(A:A),'Customer Name'!A:A,Table14_3[[#All],[Last Name]])</f>
        <v>Lizak</v>
      </c>
      <c r="E1609" s="32">
        <f>_xlfn.XLOOKUP(A:A,'Medical Examination'!A:A,'Medical Examination'!B:B)</f>
        <v>38</v>
      </c>
      <c r="F1609" s="32">
        <f>_xlfn.XLOOKUP(A:A,'Medical Examination'!A:A,'Medical Examination'!C:C)</f>
        <v>5.41</v>
      </c>
      <c r="G1609" s="33" t="str">
        <f>_xlfn.XLOOKUP(A:A,'Medical Examination'!A:A,'Medical Examination'!D:D)</f>
        <v>yes</v>
      </c>
      <c r="H1609" s="33" t="str">
        <f>_xlfn.XLOOKUP(A:A,'Medical Examination'!A:A,'Medical Examination'!E:E)</f>
        <v>No</v>
      </c>
      <c r="I1609" s="33" t="str">
        <f>_xlfn.XLOOKUP(A:A,'Medical Examination'!A:A,'Medical Examination'!F:F)</f>
        <v>No</v>
      </c>
      <c r="J1609" s="33">
        <f>_xlfn.XLOOKUP(A:A,'Medical Examination'!A:A,'Medical Examination'!G:G)</f>
        <v>1</v>
      </c>
      <c r="K1609" s="33" t="str">
        <f>_xlfn.XLOOKUP(A:A,'Medical Examination'!A:A,'Medical Examination'!H:H)</f>
        <v>No</v>
      </c>
      <c r="L1609" s="32" t="str">
        <f>_xlfn.XLOOKUP(A:A,'Medical Examination'!A:A,'Medical Examination'!I:I)</f>
        <v>Obesity</v>
      </c>
      <c r="M1609" s="31" t="str">
        <f>_xlfn.XLOOKUP(A:A,'Medical Examination'!A:A,'Medical Examination'!J:J)</f>
        <v>Normal</v>
      </c>
      <c r="N1609" s="34">
        <f>_xlfn.XLOOKUP(Healthcare!A:A,Table4_2[Customer ID],Table4_2[Date of Birth])</f>
        <v>32439</v>
      </c>
      <c r="O1609" s="35">
        <f>_xlfn.XLOOKUP(A:A,Table4_2[Customer ID],Table4_2[Charges])</f>
        <v>6196.45</v>
      </c>
      <c r="P1609" s="33" t="str">
        <f>_xlfn.XLOOKUP(A:A,Table4_2[Customer ID],Table4_2[Hospital tier])</f>
        <v>tier - 2</v>
      </c>
      <c r="Q1609" s="33" t="str">
        <f>_xlfn.XLOOKUP(A:A,'Hospital details'!A:A,'Hospital details'!F:F)</f>
        <v>tier - 1</v>
      </c>
      <c r="R1609" s="33" t="str">
        <f>_xlfn.XLOOKUP(Healthcare!A:A,'Hospital details'!A:A,'Hospital details'!G:G)</f>
        <v>R1011</v>
      </c>
      <c r="S1609" s="36">
        <f>_xlfn.XLOOKUP(A:A,'Hospital details'!A:A,'Hospital details'!H:H)</f>
        <v>34</v>
      </c>
      <c r="T1609" s="8"/>
    </row>
    <row r="1610" spans="1:20" ht="18" x14ac:dyDescent="0.35">
      <c r="A1610" s="37" t="s">
        <v>1614</v>
      </c>
      <c r="B1610" s="31" t="str" cm="1">
        <f t="array" ref="B1610">_xlfn.XLOOKUP(_xlfn.SINGLE(A:A),'Customer Name'!A:A,Table14_3[[#All],[Title]])</f>
        <v>Ms</v>
      </c>
      <c r="C1610" s="32" t="str" cm="1">
        <f t="array" ref="C1610">_xlfn.XLOOKUP(_xlfn.SINGLE(A:A),'Customer Name'!A:A,Table14_3[[#All],[First Name]])</f>
        <v>Katie</v>
      </c>
      <c r="D1610" s="32" t="str" cm="1">
        <f t="array" ref="D1610">_xlfn.XLOOKUP(_xlfn.SINGLE(A:A),'Customer Name'!A:A,Table14_3[[#All],[Last Name]])</f>
        <v>Howery</v>
      </c>
      <c r="E1610" s="32">
        <f>_xlfn.XLOOKUP(A:A,'Medical Examination'!A:A,'Medical Examination'!B:B)</f>
        <v>31.6</v>
      </c>
      <c r="F1610" s="32">
        <f>_xlfn.XLOOKUP(A:A,'Medical Examination'!A:A,'Medical Examination'!C:C)</f>
        <v>10.85</v>
      </c>
      <c r="G1610" s="33" t="str">
        <f>_xlfn.XLOOKUP(A:A,'Medical Examination'!A:A,'Medical Examination'!D:D)</f>
        <v>yes</v>
      </c>
      <c r="H1610" s="33" t="str">
        <f>_xlfn.XLOOKUP(A:A,'Medical Examination'!A:A,'Medical Examination'!E:E)</f>
        <v>No</v>
      </c>
      <c r="I1610" s="33" t="str">
        <f>_xlfn.XLOOKUP(A:A,'Medical Examination'!A:A,'Medical Examination'!F:F)</f>
        <v>No</v>
      </c>
      <c r="J1610" s="33">
        <f>_xlfn.XLOOKUP(A:A,'Medical Examination'!A:A,'Medical Examination'!G:G)</f>
        <v>0</v>
      </c>
      <c r="K1610" s="33" t="str">
        <f>_xlfn.XLOOKUP(A:A,'Medical Examination'!A:A,'Medical Examination'!H:H)</f>
        <v>No</v>
      </c>
      <c r="L1610" s="32" t="str">
        <f>_xlfn.XLOOKUP(A:A,'Medical Examination'!A:A,'Medical Examination'!I:I)</f>
        <v>Obesity</v>
      </c>
      <c r="M1610" s="31" t="str">
        <f>_xlfn.XLOOKUP(A:A,'Medical Examination'!A:A,'Medical Examination'!J:J)</f>
        <v>Diabetic</v>
      </c>
      <c r="N1610" s="34">
        <f>_xlfn.XLOOKUP(Healthcare!A:A,Table4_2[Customer ID],Table4_2[Date of Birth])</f>
        <v>29860</v>
      </c>
      <c r="O1610" s="35">
        <f>_xlfn.XLOOKUP(A:A,Table4_2[Customer ID],Table4_2[Charges])</f>
        <v>6186.13</v>
      </c>
      <c r="P1610" s="33" t="str">
        <f>_xlfn.XLOOKUP(A:A,Table4_2[Customer ID],Table4_2[Hospital tier])</f>
        <v>tier - 2</v>
      </c>
      <c r="Q1610" s="33" t="str">
        <f>_xlfn.XLOOKUP(A:A,'Hospital details'!A:A,'Hospital details'!F:F)</f>
        <v>tier - 3</v>
      </c>
      <c r="R1610" s="33" t="str">
        <f>_xlfn.XLOOKUP(Healthcare!A:A,'Hospital details'!A:A,'Hospital details'!G:G)</f>
        <v>R1011</v>
      </c>
      <c r="S1610" s="36">
        <f>_xlfn.XLOOKUP(A:A,'Hospital details'!A:A,'Hospital details'!H:H)</f>
        <v>41</v>
      </c>
      <c r="T1610" s="8"/>
    </row>
    <row r="1611" spans="1:20" ht="18" x14ac:dyDescent="0.35">
      <c r="A1611" s="37" t="s">
        <v>1615</v>
      </c>
      <c r="B1611" s="31" t="str" cm="1">
        <f t="array" ref="B1611">_xlfn.XLOOKUP(_xlfn.SINGLE(A:A),'Customer Name'!A:A,Table14_3[[#All],[Title]])</f>
        <v>Mr</v>
      </c>
      <c r="C1611" s="32" t="str" cm="1">
        <f t="array" ref="C1611">_xlfn.XLOOKUP(_xlfn.SINGLE(A:A),'Customer Name'!A:A,Table14_3[[#All],[First Name]])</f>
        <v>Amy L</v>
      </c>
      <c r="D1611" s="32" t="str" cm="1">
        <f t="array" ref="D1611">_xlfn.XLOOKUP(_xlfn.SINGLE(A:A),'Customer Name'!A:A,Table14_3[[#All],[Last Name]])</f>
        <v>Crain</v>
      </c>
      <c r="E1611" s="32">
        <f>_xlfn.XLOOKUP(A:A,'Medical Examination'!A:A,'Medical Examination'!B:B)</f>
        <v>31.02</v>
      </c>
      <c r="F1611" s="32">
        <f>_xlfn.XLOOKUP(A:A,'Medical Examination'!A:A,'Medical Examination'!C:C)</f>
        <v>11.63</v>
      </c>
      <c r="G1611" s="33" t="str">
        <f>_xlfn.XLOOKUP(A:A,'Medical Examination'!A:A,'Medical Examination'!D:D)</f>
        <v>yes</v>
      </c>
      <c r="H1611" s="33" t="str">
        <f>_xlfn.XLOOKUP(A:A,'Medical Examination'!A:A,'Medical Examination'!E:E)</f>
        <v>No</v>
      </c>
      <c r="I1611" s="33" t="str">
        <f>_xlfn.XLOOKUP(A:A,'Medical Examination'!A:A,'Medical Examination'!F:F)</f>
        <v>No</v>
      </c>
      <c r="J1611" s="33">
        <f>_xlfn.XLOOKUP(A:A,'Medical Examination'!A:A,'Medical Examination'!G:G)</f>
        <v>0</v>
      </c>
      <c r="K1611" s="33" t="str">
        <f>_xlfn.XLOOKUP(A:A,'Medical Examination'!A:A,'Medical Examination'!H:H)</f>
        <v>No</v>
      </c>
      <c r="L1611" s="32" t="str">
        <f>_xlfn.XLOOKUP(A:A,'Medical Examination'!A:A,'Medical Examination'!I:I)</f>
        <v>Obesity</v>
      </c>
      <c r="M1611" s="31" t="str">
        <f>_xlfn.XLOOKUP(A:A,'Medical Examination'!A:A,'Medical Examination'!J:J)</f>
        <v>Diabetic</v>
      </c>
      <c r="N1611" s="34">
        <f>_xlfn.XLOOKUP(Healthcare!A:A,Table4_2[Customer ID],Table4_2[Date of Birth])</f>
        <v>29912</v>
      </c>
      <c r="O1611" s="35">
        <f>_xlfn.XLOOKUP(A:A,Table4_2[Customer ID],Table4_2[Charges])</f>
        <v>6185.32</v>
      </c>
      <c r="P1611" s="33" t="str">
        <f>_xlfn.XLOOKUP(A:A,Table4_2[Customer ID],Table4_2[Hospital tier])</f>
        <v>tier - 2</v>
      </c>
      <c r="Q1611" s="33" t="str">
        <f>_xlfn.XLOOKUP(A:A,'Hospital details'!A:A,'Hospital details'!F:F)</f>
        <v>tier - 1</v>
      </c>
      <c r="R1611" s="33" t="str">
        <f>_xlfn.XLOOKUP(Healthcare!A:A,'Hospital details'!A:A,'Hospital details'!G:G)</f>
        <v>R1013</v>
      </c>
      <c r="S1611" s="36">
        <f>_xlfn.XLOOKUP(A:A,'Hospital details'!A:A,'Hospital details'!H:H)</f>
        <v>41</v>
      </c>
      <c r="T1611" s="8"/>
    </row>
    <row r="1612" spans="1:20" ht="18" x14ac:dyDescent="0.35">
      <c r="A1612" s="37" t="s">
        <v>1616</v>
      </c>
      <c r="B1612" s="31" t="str" cm="1">
        <f t="array" ref="B1612">_xlfn.XLOOKUP(_xlfn.SINGLE(A:A),'Customer Name'!A:A,Table14_3[[#All],[Title]])</f>
        <v>Mr</v>
      </c>
      <c r="C1612" s="32" t="str" cm="1">
        <f t="array" ref="C1612">_xlfn.XLOOKUP(_xlfn.SINGLE(A:A),'Customer Name'!A:A,Table14_3[[#All],[First Name]])</f>
        <v>Jenna M</v>
      </c>
      <c r="D1612" s="32" t="str" cm="1">
        <f t="array" ref="D1612">_xlfn.XLOOKUP(_xlfn.SINGLE(A:A),'Customer Name'!A:A,Table14_3[[#All],[Last Name]])</f>
        <v>Hotze</v>
      </c>
      <c r="E1612" s="32">
        <f>_xlfn.XLOOKUP(A:A,'Medical Examination'!A:A,'Medical Examination'!B:B)</f>
        <v>29.26</v>
      </c>
      <c r="F1612" s="32">
        <f>_xlfn.XLOOKUP(A:A,'Medical Examination'!A:A,'Medical Examination'!C:C)</f>
        <v>5.68</v>
      </c>
      <c r="G1612" s="33" t="str">
        <f>_xlfn.XLOOKUP(A:A,'Medical Examination'!A:A,'Medical Examination'!D:D)</f>
        <v>yes</v>
      </c>
      <c r="H1612" s="33" t="str">
        <f>_xlfn.XLOOKUP(A:A,'Medical Examination'!A:A,'Medical Examination'!E:E)</f>
        <v>No</v>
      </c>
      <c r="I1612" s="33" t="str">
        <f>_xlfn.XLOOKUP(A:A,'Medical Examination'!A:A,'Medical Examination'!F:F)</f>
        <v>No</v>
      </c>
      <c r="J1612" s="33">
        <f>_xlfn.XLOOKUP(A:A,'Medical Examination'!A:A,'Medical Examination'!G:G)</f>
        <v>1</v>
      </c>
      <c r="K1612" s="33" t="str">
        <f>_xlfn.XLOOKUP(A:A,'Medical Examination'!A:A,'Medical Examination'!H:H)</f>
        <v>No</v>
      </c>
      <c r="L1612" s="32" t="str">
        <f>_xlfn.XLOOKUP(A:A,'Medical Examination'!A:A,'Medical Examination'!I:I)</f>
        <v>Overweight</v>
      </c>
      <c r="M1612" s="31" t="str">
        <f>_xlfn.XLOOKUP(A:A,'Medical Examination'!A:A,'Medical Examination'!J:J)</f>
        <v>Normal</v>
      </c>
      <c r="N1612" s="34">
        <f>_xlfn.XLOOKUP(Healthcare!A:A,Table4_2[Customer ID],Table4_2[Date of Birth])</f>
        <v>32448</v>
      </c>
      <c r="O1612" s="35">
        <f>_xlfn.XLOOKUP(A:A,Table4_2[Customer ID],Table4_2[Charges])</f>
        <v>6184.3</v>
      </c>
      <c r="P1612" s="33" t="str">
        <f>_xlfn.XLOOKUP(A:A,Table4_2[Customer ID],Table4_2[Hospital tier])</f>
        <v>tier - 2</v>
      </c>
      <c r="Q1612" s="33" t="str">
        <f>_xlfn.XLOOKUP(A:A,'Hospital details'!A:A,'Hospital details'!F:F)</f>
        <v>tier - 3</v>
      </c>
      <c r="R1612" s="33" t="str">
        <f>_xlfn.XLOOKUP(Healthcare!A:A,'Hospital details'!A:A,'Hospital details'!G:G)</f>
        <v>R1013</v>
      </c>
      <c r="S1612" s="36">
        <f>_xlfn.XLOOKUP(A:A,'Hospital details'!A:A,'Hospital details'!H:H)</f>
        <v>34</v>
      </c>
      <c r="T1612" s="8"/>
    </row>
    <row r="1613" spans="1:20" ht="18" x14ac:dyDescent="0.35">
      <c r="A1613" s="37" t="s">
        <v>1617</v>
      </c>
      <c r="B1613" s="31" t="str" cm="1">
        <f t="array" ref="B1613">_xlfn.XLOOKUP(_xlfn.SINGLE(A:A),'Customer Name'!A:A,Table14_3[[#All],[Title]])</f>
        <v>Ms</v>
      </c>
      <c r="C1613" s="32" t="str" cm="1">
        <f t="array" ref="C1613">_xlfn.XLOOKUP(_xlfn.SINGLE(A:A),'Customer Name'!A:A,Table14_3[[#All],[First Name]])</f>
        <v>Elizabeth M</v>
      </c>
      <c r="D1613" s="32" t="str" cm="1">
        <f t="array" ref="D1613">_xlfn.XLOOKUP(_xlfn.SINGLE(A:A),'Customer Name'!A:A,Table14_3[[#All],[Last Name]])</f>
        <v>Chauhan</v>
      </c>
      <c r="E1613" s="32">
        <f>_xlfn.XLOOKUP(A:A,'Medical Examination'!A:A,'Medical Examination'!B:B)</f>
        <v>15.09</v>
      </c>
      <c r="F1613" s="32">
        <f>_xlfn.XLOOKUP(A:A,'Medical Examination'!A:A,'Medical Examination'!C:C)</f>
        <v>7.59</v>
      </c>
      <c r="G1613" s="33" t="str">
        <f>_xlfn.XLOOKUP(A:A,'Medical Examination'!A:A,'Medical Examination'!D:D)</f>
        <v>yes</v>
      </c>
      <c r="H1613" s="33" t="str">
        <f>_xlfn.XLOOKUP(A:A,'Medical Examination'!A:A,'Medical Examination'!E:E)</f>
        <v>No</v>
      </c>
      <c r="I1613" s="33" t="str">
        <f>_xlfn.XLOOKUP(A:A,'Medical Examination'!A:A,'Medical Examination'!F:F)</f>
        <v>No</v>
      </c>
      <c r="J1613" s="33">
        <f>_xlfn.XLOOKUP(A:A,'Medical Examination'!A:A,'Medical Examination'!G:G)</f>
        <v>2</v>
      </c>
      <c r="K1613" s="33" t="str">
        <f>_xlfn.XLOOKUP(A:A,'Medical Examination'!A:A,'Medical Examination'!H:H)</f>
        <v>No</v>
      </c>
      <c r="L1613" s="32" t="str">
        <f>_xlfn.XLOOKUP(A:A,'Medical Examination'!A:A,'Medical Examination'!I:I)</f>
        <v>Under  Weight</v>
      </c>
      <c r="M1613" s="31" t="str">
        <f>_xlfn.XLOOKUP(A:A,'Medical Examination'!A:A,'Medical Examination'!J:J)</f>
        <v>Diabetic</v>
      </c>
      <c r="N1613" s="34">
        <f>_xlfn.XLOOKUP(Healthcare!A:A,Table4_2[Customer ID],Table4_2[Date of Birth])</f>
        <v>25846</v>
      </c>
      <c r="O1613" s="35">
        <f>_xlfn.XLOOKUP(A:A,Table4_2[Customer ID],Table4_2[Charges])</f>
        <v>6183.46</v>
      </c>
      <c r="P1613" s="33" t="str">
        <f>_xlfn.XLOOKUP(A:A,Table4_2[Customer ID],Table4_2[Hospital tier])</f>
        <v>tier - 2</v>
      </c>
      <c r="Q1613" s="33" t="str">
        <f>_xlfn.XLOOKUP(A:A,'Hospital details'!A:A,'Hospital details'!F:F)</f>
        <v>tier - 2</v>
      </c>
      <c r="R1613" s="33" t="str">
        <f>_xlfn.XLOOKUP(Healthcare!A:A,'Hospital details'!A:A,'Hospital details'!G:G)</f>
        <v>R1012</v>
      </c>
      <c r="S1613" s="36">
        <f>_xlfn.XLOOKUP(A:A,'Hospital details'!A:A,'Hospital details'!H:H)</f>
        <v>52</v>
      </c>
      <c r="T1613" s="8"/>
    </row>
    <row r="1614" spans="1:20" ht="18" x14ac:dyDescent="0.35">
      <c r="A1614" s="37" t="s">
        <v>1618</v>
      </c>
      <c r="B1614" s="31" t="str" cm="1">
        <f t="array" ref="B1614">_xlfn.XLOOKUP(_xlfn.SINGLE(A:A),'Customer Name'!A:A,Table14_3[[#All],[Title]])</f>
        <v>Ms</v>
      </c>
      <c r="C1614" s="32" t="str" cm="1">
        <f t="array" ref="C1614">_xlfn.XLOOKUP(_xlfn.SINGLE(A:A),'Customer Name'!A:A,Table14_3[[#All],[First Name]])</f>
        <v>Lyazid</v>
      </c>
      <c r="D1614" s="32" t="str" cm="1">
        <f t="array" ref="D1614">_xlfn.XLOOKUP(_xlfn.SINGLE(A:A),'Customer Name'!A:A,Table14_3[[#All],[Last Name]])</f>
        <v>Raab</v>
      </c>
      <c r="E1614" s="32">
        <f>_xlfn.XLOOKUP(A:A,'Medical Examination'!A:A,'Medical Examination'!B:B)</f>
        <v>22.63</v>
      </c>
      <c r="F1614" s="32">
        <f>_xlfn.XLOOKUP(A:A,'Medical Examination'!A:A,'Medical Examination'!C:C)</f>
        <v>5.09</v>
      </c>
      <c r="G1614" s="33" t="str">
        <f>_xlfn.XLOOKUP(A:A,'Medical Examination'!A:A,'Medical Examination'!D:D)</f>
        <v>yes</v>
      </c>
      <c r="H1614" s="33" t="str">
        <f>_xlfn.XLOOKUP(A:A,'Medical Examination'!A:A,'Medical Examination'!E:E)</f>
        <v>No</v>
      </c>
      <c r="I1614" s="33" t="str">
        <f>_xlfn.XLOOKUP(A:A,'Medical Examination'!A:A,'Medical Examination'!F:F)</f>
        <v>No</v>
      </c>
      <c r="J1614" s="33">
        <f>_xlfn.XLOOKUP(A:A,'Medical Examination'!A:A,'Medical Examination'!G:G)</f>
        <v>0</v>
      </c>
      <c r="K1614" s="33" t="str">
        <f>_xlfn.XLOOKUP(A:A,'Medical Examination'!A:A,'Medical Examination'!H:H)</f>
        <v>No</v>
      </c>
      <c r="L1614" s="32" t="str">
        <f>_xlfn.XLOOKUP(A:A,'Medical Examination'!A:A,'Medical Examination'!I:I)</f>
        <v>Normal Weight</v>
      </c>
      <c r="M1614" s="31" t="str">
        <f>_xlfn.XLOOKUP(A:A,'Medical Examination'!A:A,'Medical Examination'!J:J)</f>
        <v>Normal</v>
      </c>
      <c r="N1614" s="34">
        <f>_xlfn.XLOOKUP(Healthcare!A:A,Table4_2[Customer ID],Table4_2[Date of Birth])</f>
        <v>31268</v>
      </c>
      <c r="O1614" s="35">
        <f>_xlfn.XLOOKUP(A:A,Table4_2[Customer ID],Table4_2[Charges])</f>
        <v>6183.32</v>
      </c>
      <c r="P1614" s="33" t="str">
        <f>_xlfn.XLOOKUP(A:A,Table4_2[Customer ID],Table4_2[Hospital tier])</f>
        <v>tier - 2</v>
      </c>
      <c r="Q1614" s="33" t="str">
        <f>_xlfn.XLOOKUP(A:A,'Hospital details'!A:A,'Hospital details'!F:F)</f>
        <v>tier - 2</v>
      </c>
      <c r="R1614" s="33" t="str">
        <f>_xlfn.XLOOKUP(Healthcare!A:A,'Hospital details'!A:A,'Hospital details'!G:G)</f>
        <v>R1012</v>
      </c>
      <c r="S1614" s="36">
        <f>_xlfn.XLOOKUP(A:A,'Hospital details'!A:A,'Hospital details'!H:H)</f>
        <v>37</v>
      </c>
      <c r="T1614" s="8"/>
    </row>
    <row r="1615" spans="1:20" ht="18" x14ac:dyDescent="0.35">
      <c r="A1615" s="37" t="s">
        <v>1619</v>
      </c>
      <c r="B1615" s="31" t="str" cm="1">
        <f t="array" ref="B1615">_xlfn.XLOOKUP(_xlfn.SINGLE(A:A),'Customer Name'!A:A,Table14_3[[#All],[Title]])</f>
        <v>Mr</v>
      </c>
      <c r="C1615" s="32" t="str" cm="1">
        <f t="array" ref="C1615">_xlfn.XLOOKUP(_xlfn.SINGLE(A:A),'Customer Name'!A:A,Table14_3[[#All],[First Name]])</f>
        <v>Lindsey A</v>
      </c>
      <c r="D1615" s="32" t="str" cm="1">
        <f t="array" ref="D1615">_xlfn.XLOOKUP(_xlfn.SINGLE(A:A),'Customer Name'!A:A,Table14_3[[#All],[Last Name]])</f>
        <v>Mckown</v>
      </c>
      <c r="E1615" s="32">
        <f>_xlfn.XLOOKUP(A:A,'Medical Examination'!A:A,'Medical Examination'!B:B)</f>
        <v>23.46</v>
      </c>
      <c r="F1615" s="32">
        <f>_xlfn.XLOOKUP(A:A,'Medical Examination'!A:A,'Medical Examination'!C:C)</f>
        <v>4.21</v>
      </c>
      <c r="G1615" s="33" t="str">
        <f>_xlfn.XLOOKUP(A:A,'Medical Examination'!A:A,'Medical Examination'!D:D)</f>
        <v>No</v>
      </c>
      <c r="H1615" s="33" t="str">
        <f>_xlfn.XLOOKUP(A:A,'Medical Examination'!A:A,'Medical Examination'!E:E)</f>
        <v>No</v>
      </c>
      <c r="I1615" s="33" t="str">
        <f>_xlfn.XLOOKUP(A:A,'Medical Examination'!A:A,'Medical Examination'!F:F)</f>
        <v>No</v>
      </c>
      <c r="J1615" s="33">
        <f>_xlfn.XLOOKUP(A:A,'Medical Examination'!A:A,'Medical Examination'!G:G)</f>
        <v>1</v>
      </c>
      <c r="K1615" s="33" t="str">
        <f>_xlfn.XLOOKUP(A:A,'Medical Examination'!A:A,'Medical Examination'!H:H)</f>
        <v>No</v>
      </c>
      <c r="L1615" s="32" t="str">
        <f>_xlfn.XLOOKUP(A:A,'Medical Examination'!A:A,'Medical Examination'!I:I)</f>
        <v>Normal Weight</v>
      </c>
      <c r="M1615" s="31" t="str">
        <f>_xlfn.XLOOKUP(A:A,'Medical Examination'!A:A,'Medical Examination'!J:J)</f>
        <v>Normal</v>
      </c>
      <c r="N1615" s="34">
        <f>_xlfn.XLOOKUP(Healthcare!A:A,Table4_2[Customer ID],Table4_2[Date of Birth])</f>
        <v>30961</v>
      </c>
      <c r="O1615" s="35">
        <f>_xlfn.XLOOKUP(A:A,Table4_2[Customer ID],Table4_2[Charges])</f>
        <v>6170.96</v>
      </c>
      <c r="P1615" s="33" t="str">
        <f>_xlfn.XLOOKUP(A:A,Table4_2[Customer ID],Table4_2[Hospital tier])</f>
        <v>tier - 2</v>
      </c>
      <c r="Q1615" s="33" t="str">
        <f>_xlfn.XLOOKUP(A:A,'Hospital details'!A:A,'Hospital details'!F:F)</f>
        <v>tier - 1</v>
      </c>
      <c r="R1615" s="33" t="str">
        <f>_xlfn.XLOOKUP(Healthcare!A:A,'Hospital details'!A:A,'Hospital details'!G:G)</f>
        <v>R1013</v>
      </c>
      <c r="S1615" s="36">
        <f>_xlfn.XLOOKUP(A:A,'Hospital details'!A:A,'Hospital details'!H:H)</f>
        <v>38</v>
      </c>
      <c r="T1615" s="8"/>
    </row>
    <row r="1616" spans="1:20" ht="18" x14ac:dyDescent="0.35">
      <c r="A1616" s="37" t="s">
        <v>1620</v>
      </c>
      <c r="B1616" s="31" t="str" cm="1">
        <f t="array" ref="B1616">_xlfn.XLOOKUP(_xlfn.SINGLE(A:A),'Customer Name'!A:A,Table14_3[[#All],[Title]])</f>
        <v>Mr</v>
      </c>
      <c r="C1616" s="32" t="str" cm="1">
        <f t="array" ref="C1616">_xlfn.XLOOKUP(_xlfn.SINGLE(A:A),'Customer Name'!A:A,Table14_3[[#All],[First Name]])</f>
        <v>Chris</v>
      </c>
      <c r="D1616" s="32" t="str" cm="1">
        <f t="array" ref="D1616">_xlfn.XLOOKUP(_xlfn.SINGLE(A:A),'Customer Name'!A:A,Table14_3[[#All],[Last Name]])</f>
        <v>Schiemann</v>
      </c>
      <c r="E1616" s="32">
        <f>_xlfn.XLOOKUP(A:A,'Medical Examination'!A:A,'Medical Examination'!B:B)</f>
        <v>22.56</v>
      </c>
      <c r="F1616" s="32">
        <f>_xlfn.XLOOKUP(A:A,'Medical Examination'!A:A,'Medical Examination'!C:C)</f>
        <v>4.34</v>
      </c>
      <c r="G1616" s="33" t="str">
        <f>_xlfn.XLOOKUP(A:A,'Medical Examination'!A:A,'Medical Examination'!D:D)</f>
        <v>yes</v>
      </c>
      <c r="H1616" s="33" t="str">
        <f>_xlfn.XLOOKUP(A:A,'Medical Examination'!A:A,'Medical Examination'!E:E)</f>
        <v>No</v>
      </c>
      <c r="I1616" s="33" t="str">
        <f>_xlfn.XLOOKUP(A:A,'Medical Examination'!A:A,'Medical Examination'!F:F)</f>
        <v>No</v>
      </c>
      <c r="J1616" s="33">
        <f>_xlfn.XLOOKUP(A:A,'Medical Examination'!A:A,'Medical Examination'!G:G)</f>
        <v>0</v>
      </c>
      <c r="K1616" s="33" t="str">
        <f>_xlfn.XLOOKUP(A:A,'Medical Examination'!A:A,'Medical Examination'!H:H)</f>
        <v>No</v>
      </c>
      <c r="L1616" s="32" t="str">
        <f>_xlfn.XLOOKUP(A:A,'Medical Examination'!A:A,'Medical Examination'!I:I)</f>
        <v>Normal Weight</v>
      </c>
      <c r="M1616" s="31" t="str">
        <f>_xlfn.XLOOKUP(A:A,'Medical Examination'!A:A,'Medical Examination'!J:J)</f>
        <v>Normal</v>
      </c>
      <c r="N1616" s="34">
        <f>_xlfn.XLOOKUP(Healthcare!A:A,Table4_2[Customer ID],Table4_2[Date of Birth])</f>
        <v>31335</v>
      </c>
      <c r="O1616" s="35">
        <f>_xlfn.XLOOKUP(A:A,Table4_2[Customer ID],Table4_2[Charges])</f>
        <v>6159.57</v>
      </c>
      <c r="P1616" s="33" t="str">
        <f>_xlfn.XLOOKUP(A:A,Table4_2[Customer ID],Table4_2[Hospital tier])</f>
        <v>tier - 2</v>
      </c>
      <c r="Q1616" s="33" t="str">
        <f>_xlfn.XLOOKUP(A:A,'Hospital details'!A:A,'Hospital details'!F:F)</f>
        <v>tier - 1</v>
      </c>
      <c r="R1616" s="33" t="str">
        <f>_xlfn.XLOOKUP(Healthcare!A:A,'Hospital details'!A:A,'Hospital details'!G:G)</f>
        <v>R1012</v>
      </c>
      <c r="S1616" s="36">
        <f>_xlfn.XLOOKUP(A:A,'Hospital details'!A:A,'Hospital details'!H:H)</f>
        <v>37</v>
      </c>
      <c r="T1616" s="8"/>
    </row>
    <row r="1617" spans="1:20" ht="18" x14ac:dyDescent="0.35">
      <c r="A1617" s="37" t="s">
        <v>1621</v>
      </c>
      <c r="B1617" s="31" t="str" cm="1">
        <f t="array" ref="B1617">_xlfn.XLOOKUP(_xlfn.SINGLE(A:A),'Customer Name'!A:A,Table14_3[[#All],[Title]])</f>
        <v>Ms</v>
      </c>
      <c r="C1617" s="32" t="str" cm="1">
        <f t="array" ref="C1617">_xlfn.XLOOKUP(_xlfn.SINGLE(A:A),'Customer Name'!A:A,Table14_3[[#All],[First Name]])</f>
        <v>Jennifer A</v>
      </c>
      <c r="D1617" s="32" t="str" cm="1">
        <f t="array" ref="D1617">_xlfn.XLOOKUP(_xlfn.SINGLE(A:A),'Customer Name'!A:A,Table14_3[[#All],[Last Name]])</f>
        <v>Cress</v>
      </c>
      <c r="E1617" s="32">
        <f>_xlfn.XLOOKUP(A:A,'Medical Examination'!A:A,'Medical Examination'!B:B)</f>
        <v>19.28</v>
      </c>
      <c r="F1617" s="32">
        <f>_xlfn.XLOOKUP(A:A,'Medical Examination'!A:A,'Medical Examination'!C:C)</f>
        <v>11.85</v>
      </c>
      <c r="G1617" s="33" t="str">
        <f>_xlfn.XLOOKUP(A:A,'Medical Examination'!A:A,'Medical Examination'!D:D)</f>
        <v>No</v>
      </c>
      <c r="H1617" s="33" t="str">
        <f>_xlfn.XLOOKUP(A:A,'Medical Examination'!A:A,'Medical Examination'!E:E)</f>
        <v>No</v>
      </c>
      <c r="I1617" s="33" t="str">
        <f>_xlfn.XLOOKUP(A:A,'Medical Examination'!A:A,'Medical Examination'!F:F)</f>
        <v>No</v>
      </c>
      <c r="J1617" s="33">
        <f>_xlfn.XLOOKUP(A:A,'Medical Examination'!A:A,'Medical Examination'!G:G)</f>
        <v>2</v>
      </c>
      <c r="K1617" s="33" t="str">
        <f>_xlfn.XLOOKUP(A:A,'Medical Examination'!A:A,'Medical Examination'!H:H)</f>
        <v>No</v>
      </c>
      <c r="L1617" s="32" t="str">
        <f>_xlfn.XLOOKUP(A:A,'Medical Examination'!A:A,'Medical Examination'!I:I)</f>
        <v>Normal Weight</v>
      </c>
      <c r="M1617" s="31" t="str">
        <f>_xlfn.XLOOKUP(A:A,'Medical Examination'!A:A,'Medical Examination'!J:J)</f>
        <v>Diabetic</v>
      </c>
      <c r="N1617" s="34">
        <f>_xlfn.XLOOKUP(Healthcare!A:A,Table4_2[Customer ID],Table4_2[Date of Birth])</f>
        <v>26974</v>
      </c>
      <c r="O1617" s="35">
        <f>_xlfn.XLOOKUP(A:A,Table4_2[Customer ID],Table4_2[Charges])</f>
        <v>6152.05</v>
      </c>
      <c r="P1617" s="33" t="str">
        <f>_xlfn.XLOOKUP(A:A,Table4_2[Customer ID],Table4_2[Hospital tier])</f>
        <v>tier - 2</v>
      </c>
      <c r="Q1617" s="33" t="str">
        <f>_xlfn.XLOOKUP(A:A,'Hospital details'!A:A,'Hospital details'!F:F)</f>
        <v>tier - 3</v>
      </c>
      <c r="R1617" s="33" t="str">
        <f>_xlfn.XLOOKUP(Healthcare!A:A,'Hospital details'!A:A,'Hospital details'!G:G)</f>
        <v>R1013</v>
      </c>
      <c r="S1617" s="36">
        <f>_xlfn.XLOOKUP(A:A,'Hospital details'!A:A,'Hospital details'!H:H)</f>
        <v>49</v>
      </c>
      <c r="T1617" s="8"/>
    </row>
    <row r="1618" spans="1:20" ht="18" x14ac:dyDescent="0.35">
      <c r="A1618" s="37" t="s">
        <v>1622</v>
      </c>
      <c r="B1618" s="31" t="str" cm="1">
        <f t="array" ref="B1618">_xlfn.XLOOKUP(_xlfn.SINGLE(A:A),'Customer Name'!A:A,Table14_3[[#All],[Title]])</f>
        <v>Mr</v>
      </c>
      <c r="C1618" s="32" t="str" cm="1">
        <f t="array" ref="C1618">_xlfn.XLOOKUP(_xlfn.SINGLE(A:A),'Customer Name'!A:A,Table14_3[[#All],[First Name]])</f>
        <v>Leif S</v>
      </c>
      <c r="D1618" s="32" t="str" cm="1">
        <f t="array" ref="D1618">_xlfn.XLOOKUP(_xlfn.SINGLE(A:A),'Customer Name'!A:A,Table14_3[[#All],[Last Name]])</f>
        <v>Mawson</v>
      </c>
      <c r="E1618" s="32">
        <f>_xlfn.XLOOKUP(A:A,'Medical Examination'!A:A,'Medical Examination'!B:B)</f>
        <v>15.37</v>
      </c>
      <c r="F1618" s="32">
        <f>_xlfn.XLOOKUP(A:A,'Medical Examination'!A:A,'Medical Examination'!C:C)</f>
        <v>9.61</v>
      </c>
      <c r="G1618" s="33" t="str">
        <f>_xlfn.XLOOKUP(A:A,'Medical Examination'!A:A,'Medical Examination'!D:D)</f>
        <v>yes</v>
      </c>
      <c r="H1618" s="33" t="str">
        <f>_xlfn.XLOOKUP(A:A,'Medical Examination'!A:A,'Medical Examination'!E:E)</f>
        <v>No</v>
      </c>
      <c r="I1618" s="33" t="str">
        <f>_xlfn.XLOOKUP(A:A,'Medical Examination'!A:A,'Medical Examination'!F:F)</f>
        <v>No</v>
      </c>
      <c r="J1618" s="33">
        <f>_xlfn.XLOOKUP(A:A,'Medical Examination'!A:A,'Medical Examination'!G:G)</f>
        <v>2</v>
      </c>
      <c r="K1618" s="33" t="str">
        <f>_xlfn.XLOOKUP(A:A,'Medical Examination'!A:A,'Medical Examination'!H:H)</f>
        <v>No</v>
      </c>
      <c r="L1618" s="32" t="str">
        <f>_xlfn.XLOOKUP(A:A,'Medical Examination'!A:A,'Medical Examination'!I:I)</f>
        <v>Under  Weight</v>
      </c>
      <c r="M1618" s="31" t="str">
        <f>_xlfn.XLOOKUP(A:A,'Medical Examination'!A:A,'Medical Examination'!J:J)</f>
        <v>Diabetic</v>
      </c>
      <c r="N1618" s="34">
        <f>_xlfn.XLOOKUP(Healthcare!A:A,Table4_2[Customer ID],Table4_2[Date of Birth])</f>
        <v>25855</v>
      </c>
      <c r="O1618" s="35">
        <f>_xlfn.XLOOKUP(A:A,Table4_2[Customer ID],Table4_2[Charges])</f>
        <v>6147.12</v>
      </c>
      <c r="P1618" s="33" t="str">
        <f>_xlfn.XLOOKUP(A:A,Table4_2[Customer ID],Table4_2[Hospital tier])</f>
        <v>tier - 2</v>
      </c>
      <c r="Q1618" s="33" t="str">
        <f>_xlfn.XLOOKUP(A:A,'Hospital details'!A:A,'Hospital details'!F:F)</f>
        <v>tier - 3</v>
      </c>
      <c r="R1618" s="33" t="str">
        <f>_xlfn.XLOOKUP(Healthcare!A:A,'Hospital details'!A:A,'Hospital details'!G:G)</f>
        <v>R1012</v>
      </c>
      <c r="S1618" s="36">
        <f>_xlfn.XLOOKUP(A:A,'Hospital details'!A:A,'Hospital details'!H:H)</f>
        <v>52</v>
      </c>
      <c r="T1618" s="8"/>
    </row>
    <row r="1619" spans="1:20" ht="18" x14ac:dyDescent="0.35">
      <c r="A1619" s="37" t="s">
        <v>1623</v>
      </c>
      <c r="B1619" s="31" t="str" cm="1">
        <f t="array" ref="B1619">_xlfn.XLOOKUP(_xlfn.SINGLE(A:A),'Customer Name'!A:A,Table14_3[[#All],[Title]])</f>
        <v>Mr</v>
      </c>
      <c r="C1619" s="32" t="str" cm="1">
        <f t="array" ref="C1619">_xlfn.XLOOKUP(_xlfn.SINGLE(A:A),'Customer Name'!A:A,Table14_3[[#All],[First Name]])</f>
        <v>Stephanie A</v>
      </c>
      <c r="D1619" s="32" t="str" cm="1">
        <f t="array" ref="D1619">_xlfn.XLOOKUP(_xlfn.SINGLE(A:A),'Customer Name'!A:A,Table14_3[[#All],[Last Name]])</f>
        <v>Wigginton</v>
      </c>
      <c r="E1619" s="32">
        <f>_xlfn.XLOOKUP(A:A,'Medical Examination'!A:A,'Medical Examination'!B:B)</f>
        <v>18.71</v>
      </c>
      <c r="F1619" s="32">
        <f>_xlfn.XLOOKUP(A:A,'Medical Examination'!A:A,'Medical Examination'!C:C)</f>
        <v>5.29</v>
      </c>
      <c r="G1619" s="33" t="str">
        <f>_xlfn.XLOOKUP(A:A,'Medical Examination'!A:A,'Medical Examination'!D:D)</f>
        <v>yes</v>
      </c>
      <c r="H1619" s="33" t="str">
        <f>_xlfn.XLOOKUP(A:A,'Medical Examination'!A:A,'Medical Examination'!E:E)</f>
        <v>No</v>
      </c>
      <c r="I1619" s="33" t="str">
        <f>_xlfn.XLOOKUP(A:A,'Medical Examination'!A:A,'Medical Examination'!F:F)</f>
        <v>No</v>
      </c>
      <c r="J1619" s="33">
        <f>_xlfn.XLOOKUP(A:A,'Medical Examination'!A:A,'Medical Examination'!G:G)</f>
        <v>0</v>
      </c>
      <c r="K1619" s="33" t="str">
        <f>_xlfn.XLOOKUP(A:A,'Medical Examination'!A:A,'Medical Examination'!H:H)</f>
        <v>No</v>
      </c>
      <c r="L1619" s="32" t="str">
        <f>_xlfn.XLOOKUP(A:A,'Medical Examination'!A:A,'Medical Examination'!I:I)</f>
        <v>Normal Weight</v>
      </c>
      <c r="M1619" s="31" t="str">
        <f>_xlfn.XLOOKUP(A:A,'Medical Examination'!A:A,'Medical Examination'!J:J)</f>
        <v>Normal</v>
      </c>
      <c r="N1619" s="34">
        <f>_xlfn.XLOOKUP(Healthcare!A:A,Table4_2[Customer ID],Table4_2[Date of Birth])</f>
        <v>28106</v>
      </c>
      <c r="O1619" s="35">
        <f>_xlfn.XLOOKUP(A:A,Table4_2[Customer ID],Table4_2[Charges])</f>
        <v>6139.14</v>
      </c>
      <c r="P1619" s="33" t="str">
        <f>_xlfn.XLOOKUP(A:A,Table4_2[Customer ID],Table4_2[Hospital tier])</f>
        <v>tier - 2</v>
      </c>
      <c r="Q1619" s="33" t="str">
        <f>_xlfn.XLOOKUP(A:A,'Hospital details'!A:A,'Hospital details'!F:F)</f>
        <v>tier - 3</v>
      </c>
      <c r="R1619" s="33" t="str">
        <f>_xlfn.XLOOKUP(Healthcare!A:A,'Hospital details'!A:A,'Hospital details'!G:G)</f>
        <v>R1013</v>
      </c>
      <c r="S1619" s="36">
        <f>_xlfn.XLOOKUP(A:A,'Hospital details'!A:A,'Hospital details'!H:H)</f>
        <v>46</v>
      </c>
      <c r="T1619" s="8"/>
    </row>
    <row r="1620" spans="1:20" ht="18" x14ac:dyDescent="0.35">
      <c r="A1620" s="37" t="s">
        <v>1624</v>
      </c>
      <c r="B1620" s="31" t="str" cm="1">
        <f t="array" ref="B1620">_xlfn.XLOOKUP(_xlfn.SINGLE(A:A),'Customer Name'!A:A,Table14_3[[#All],[Title]])</f>
        <v>Ms</v>
      </c>
      <c r="C1620" s="32" t="str" cm="1">
        <f t="array" ref="C1620">_xlfn.XLOOKUP(_xlfn.SINGLE(A:A),'Customer Name'!A:A,Table14_3[[#All],[First Name]])</f>
        <v>Bo</v>
      </c>
      <c r="D1620" s="32" t="str" cm="1">
        <f t="array" ref="D1620">_xlfn.XLOOKUP(_xlfn.SINGLE(A:A),'Customer Name'!A:A,Table14_3[[#All],[Last Name]])</f>
        <v>Wang</v>
      </c>
      <c r="E1620" s="32">
        <f>_xlfn.XLOOKUP(A:A,'Medical Examination'!A:A,'Medical Examination'!B:B)</f>
        <v>20.61</v>
      </c>
      <c r="F1620" s="32">
        <f>_xlfn.XLOOKUP(A:A,'Medical Examination'!A:A,'Medical Examination'!C:C)</f>
        <v>6.89</v>
      </c>
      <c r="G1620" s="33" t="str">
        <f>_xlfn.XLOOKUP(A:A,'Medical Examination'!A:A,'Medical Examination'!D:D)</f>
        <v>No</v>
      </c>
      <c r="H1620" s="33" t="str">
        <f>_xlfn.XLOOKUP(A:A,'Medical Examination'!A:A,'Medical Examination'!E:E)</f>
        <v>No</v>
      </c>
      <c r="I1620" s="33" t="str">
        <f>_xlfn.XLOOKUP(A:A,'Medical Examination'!A:A,'Medical Examination'!F:F)</f>
        <v>No</v>
      </c>
      <c r="J1620" s="33">
        <f>_xlfn.XLOOKUP(A:A,'Medical Examination'!A:A,'Medical Examination'!G:G)</f>
        <v>0</v>
      </c>
      <c r="K1620" s="33" t="str">
        <f>_xlfn.XLOOKUP(A:A,'Medical Examination'!A:A,'Medical Examination'!H:H)</f>
        <v>No</v>
      </c>
      <c r="L1620" s="32" t="str">
        <f>_xlfn.XLOOKUP(A:A,'Medical Examination'!A:A,'Medical Examination'!I:I)</f>
        <v>Normal Weight</v>
      </c>
      <c r="M1620" s="31" t="str">
        <f>_xlfn.XLOOKUP(A:A,'Medical Examination'!A:A,'Medical Examination'!J:J)</f>
        <v>Diabetic</v>
      </c>
      <c r="N1620" s="34">
        <f>_xlfn.XLOOKUP(Healthcare!A:A,Table4_2[Customer ID],Table4_2[Date of Birth])</f>
        <v>28738</v>
      </c>
      <c r="O1620" s="35">
        <f>_xlfn.XLOOKUP(A:A,Table4_2[Customer ID],Table4_2[Charges])</f>
        <v>6138.58</v>
      </c>
      <c r="P1620" s="33" t="str">
        <f>_xlfn.XLOOKUP(A:A,Table4_2[Customer ID],Table4_2[Hospital tier])</f>
        <v>tier - 2</v>
      </c>
      <c r="Q1620" s="33" t="str">
        <f>_xlfn.XLOOKUP(A:A,'Hospital details'!A:A,'Hospital details'!F:F)</f>
        <v>tier - 1</v>
      </c>
      <c r="R1620" s="33" t="str">
        <f>_xlfn.XLOOKUP(Healthcare!A:A,'Hospital details'!A:A,'Hospital details'!G:G)</f>
        <v>R1013</v>
      </c>
      <c r="S1620" s="36">
        <f>_xlfn.XLOOKUP(A:A,'Hospital details'!A:A,'Hospital details'!H:H)</f>
        <v>44</v>
      </c>
      <c r="T1620" s="8"/>
    </row>
    <row r="1621" spans="1:20" ht="18" x14ac:dyDescent="0.35">
      <c r="A1621" s="37" t="s">
        <v>1625</v>
      </c>
      <c r="B1621" s="31" t="str" cm="1">
        <f t="array" ref="B1621">_xlfn.XLOOKUP(_xlfn.SINGLE(A:A),'Customer Name'!A:A,Table14_3[[#All],[Title]])</f>
        <v>Mr</v>
      </c>
      <c r="C1621" s="32" t="str" cm="1">
        <f t="array" ref="C1621">_xlfn.XLOOKUP(_xlfn.SINGLE(A:A),'Customer Name'!A:A,Table14_3[[#All],[First Name]])</f>
        <v>Leah</v>
      </c>
      <c r="D1621" s="32" t="str" cm="1">
        <f t="array" ref="D1621">_xlfn.XLOOKUP(_xlfn.SINGLE(A:A),'Customer Name'!A:A,Table14_3[[#All],[Last Name]])</f>
        <v>Schroeder</v>
      </c>
      <c r="E1621" s="32">
        <f>_xlfn.XLOOKUP(A:A,'Medical Examination'!A:A,'Medical Examination'!B:B)</f>
        <v>15.99</v>
      </c>
      <c r="F1621" s="32">
        <f>_xlfn.XLOOKUP(A:A,'Medical Examination'!A:A,'Medical Examination'!C:C)</f>
        <v>4.57</v>
      </c>
      <c r="G1621" s="33" t="str">
        <f>_xlfn.XLOOKUP(A:A,'Medical Examination'!A:A,'Medical Examination'!D:D)</f>
        <v>yes</v>
      </c>
      <c r="H1621" s="33" t="str">
        <f>_xlfn.XLOOKUP(A:A,'Medical Examination'!A:A,'Medical Examination'!E:E)</f>
        <v>No</v>
      </c>
      <c r="I1621" s="33" t="str">
        <f>_xlfn.XLOOKUP(A:A,'Medical Examination'!A:A,'Medical Examination'!F:F)</f>
        <v>Yes</v>
      </c>
      <c r="J1621" s="33">
        <f>_xlfn.XLOOKUP(A:A,'Medical Examination'!A:A,'Medical Examination'!G:G)</f>
        <v>1</v>
      </c>
      <c r="K1621" s="33" t="str">
        <f>_xlfn.XLOOKUP(A:A,'Medical Examination'!A:A,'Medical Examination'!H:H)</f>
        <v>No</v>
      </c>
      <c r="L1621" s="32" t="str">
        <f>_xlfn.XLOOKUP(A:A,'Medical Examination'!A:A,'Medical Examination'!I:I)</f>
        <v>Under  Weight</v>
      </c>
      <c r="M1621" s="31" t="str">
        <f>_xlfn.XLOOKUP(A:A,'Medical Examination'!A:A,'Medical Examination'!J:J)</f>
        <v>Normal</v>
      </c>
      <c r="N1621" s="34">
        <f>_xlfn.XLOOKUP(Healthcare!A:A,Table4_2[Customer ID],Table4_2[Date of Birth])</f>
        <v>25516</v>
      </c>
      <c r="O1621" s="35">
        <f>_xlfn.XLOOKUP(A:A,Table4_2[Customer ID],Table4_2[Charges])</f>
        <v>6138.5</v>
      </c>
      <c r="P1621" s="33" t="str">
        <f>_xlfn.XLOOKUP(A:A,Table4_2[Customer ID],Table4_2[Hospital tier])</f>
        <v>tier - 2</v>
      </c>
      <c r="Q1621" s="33" t="str">
        <f>_xlfn.XLOOKUP(A:A,'Hospital details'!A:A,'Hospital details'!F:F)</f>
        <v>tier - 2</v>
      </c>
      <c r="R1621" s="33" t="str">
        <f>_xlfn.XLOOKUP(Healthcare!A:A,'Hospital details'!A:A,'Hospital details'!G:G)</f>
        <v>R1011</v>
      </c>
      <c r="S1621" s="36">
        <f>_xlfn.XLOOKUP(A:A,'Hospital details'!A:A,'Hospital details'!H:H)</f>
        <v>53</v>
      </c>
      <c r="T1621" s="8"/>
    </row>
    <row r="1622" spans="1:20" ht="18" x14ac:dyDescent="0.35">
      <c r="A1622" s="37" t="s">
        <v>1626</v>
      </c>
      <c r="B1622" s="31" t="str" cm="1">
        <f t="array" ref="B1622">_xlfn.XLOOKUP(_xlfn.SINGLE(A:A),'Customer Name'!A:A,Table14_3[[#All],[Title]])</f>
        <v>Mr</v>
      </c>
      <c r="C1622" s="32" t="str" cm="1">
        <f t="array" ref="C1622">_xlfn.XLOOKUP(_xlfn.SINGLE(A:A),'Customer Name'!A:A,Table14_3[[#All],[First Name]])</f>
        <v>Kara Lynne</v>
      </c>
      <c r="D1622" s="32" t="str" cm="1">
        <f t="array" ref="D1622">_xlfn.XLOOKUP(_xlfn.SINGLE(A:A),'Customer Name'!A:A,Table14_3[[#All],[Last Name]])</f>
        <v>Leonard</v>
      </c>
      <c r="E1622" s="32">
        <f>_xlfn.XLOOKUP(A:A,'Medical Examination'!A:A,'Medical Examination'!B:B)</f>
        <v>33.155000000000001</v>
      </c>
      <c r="F1622" s="32">
        <f>_xlfn.XLOOKUP(A:A,'Medical Examination'!A:A,'Medical Examination'!C:C)</f>
        <v>4.32</v>
      </c>
      <c r="G1622" s="33" t="str">
        <f>_xlfn.XLOOKUP(A:A,'Medical Examination'!A:A,'Medical Examination'!D:D)</f>
        <v>No</v>
      </c>
      <c r="H1622" s="33" t="str">
        <f>_xlfn.XLOOKUP(A:A,'Medical Examination'!A:A,'Medical Examination'!E:E)</f>
        <v>No</v>
      </c>
      <c r="I1622" s="33" t="str">
        <f>_xlfn.XLOOKUP(A:A,'Medical Examination'!A:A,'Medical Examination'!F:F)</f>
        <v>No</v>
      </c>
      <c r="J1622" s="33">
        <f>_xlfn.XLOOKUP(A:A,'Medical Examination'!A:A,'Medical Examination'!G:G)</f>
        <v>0</v>
      </c>
      <c r="K1622" s="33" t="str">
        <f>_xlfn.XLOOKUP(A:A,'Medical Examination'!A:A,'Medical Examination'!H:H)</f>
        <v>No</v>
      </c>
      <c r="L1622" s="32" t="str">
        <f>_xlfn.XLOOKUP(A:A,'Medical Examination'!A:A,'Medical Examination'!I:I)</f>
        <v>Obesity</v>
      </c>
      <c r="M1622" s="31" t="str">
        <f>_xlfn.XLOOKUP(A:A,'Medical Examination'!A:A,'Medical Examination'!J:J)</f>
        <v>Normal</v>
      </c>
      <c r="N1622" s="34">
        <f>_xlfn.XLOOKUP(Healthcare!A:A,Table4_2[Customer ID],Table4_2[Date of Birth])</f>
        <v>33103</v>
      </c>
      <c r="O1622" s="35">
        <f>_xlfn.XLOOKUP(A:A,Table4_2[Customer ID],Table4_2[Charges])</f>
        <v>6128.8</v>
      </c>
      <c r="P1622" s="33" t="str">
        <f>_xlfn.XLOOKUP(A:A,Table4_2[Customer ID],Table4_2[Hospital tier])</f>
        <v>tier - 2</v>
      </c>
      <c r="Q1622" s="33" t="str">
        <f>_xlfn.XLOOKUP(A:A,'Hospital details'!A:A,'Hospital details'!F:F)</f>
        <v>tier - 3</v>
      </c>
      <c r="R1622" s="33" t="str">
        <f>_xlfn.XLOOKUP(Healthcare!A:A,'Hospital details'!A:A,'Hospital details'!G:G)</f>
        <v>R1012</v>
      </c>
      <c r="S1622" s="36">
        <f>_xlfn.XLOOKUP(A:A,'Hospital details'!A:A,'Hospital details'!H:H)</f>
        <v>32</v>
      </c>
      <c r="T1622" s="8"/>
    </row>
    <row r="1623" spans="1:20" ht="18" x14ac:dyDescent="0.35">
      <c r="A1623" s="37" t="s">
        <v>1627</v>
      </c>
      <c r="B1623" s="31" t="str" cm="1">
        <f t="array" ref="B1623">_xlfn.XLOOKUP(_xlfn.SINGLE(A:A),'Customer Name'!A:A,Table14_3[[#All],[Title]])</f>
        <v>Ms</v>
      </c>
      <c r="C1623" s="32" t="str" cm="1">
        <f t="array" ref="C1623">_xlfn.XLOOKUP(_xlfn.SINGLE(A:A),'Customer Name'!A:A,Table14_3[[#All],[First Name]])</f>
        <v>Jeffrey</v>
      </c>
      <c r="D1623" s="32" t="str" cm="1">
        <f t="array" ref="D1623">_xlfn.XLOOKUP(_xlfn.SINGLE(A:A),'Customer Name'!A:A,Table14_3[[#All],[Last Name]])</f>
        <v>Tissue</v>
      </c>
      <c r="E1623" s="32">
        <f>_xlfn.XLOOKUP(A:A,'Medical Examination'!A:A,'Medical Examination'!B:B)</f>
        <v>26.22</v>
      </c>
      <c r="F1623" s="32">
        <f>_xlfn.XLOOKUP(A:A,'Medical Examination'!A:A,'Medical Examination'!C:C)</f>
        <v>5.57</v>
      </c>
      <c r="G1623" s="33" t="str">
        <f>_xlfn.XLOOKUP(A:A,'Medical Examination'!A:A,'Medical Examination'!D:D)</f>
        <v>yes</v>
      </c>
      <c r="H1623" s="33" t="str">
        <f>_xlfn.XLOOKUP(A:A,'Medical Examination'!A:A,'Medical Examination'!E:E)</f>
        <v>No</v>
      </c>
      <c r="I1623" s="33" t="str">
        <f>_xlfn.XLOOKUP(A:A,'Medical Examination'!A:A,'Medical Examination'!F:F)</f>
        <v>Yes</v>
      </c>
      <c r="J1623" s="33">
        <f>_xlfn.XLOOKUP(A:A,'Medical Examination'!A:A,'Medical Examination'!G:G)</f>
        <v>1</v>
      </c>
      <c r="K1623" s="33" t="str">
        <f>_xlfn.XLOOKUP(A:A,'Medical Examination'!A:A,'Medical Examination'!H:H)</f>
        <v>No</v>
      </c>
      <c r="L1623" s="32" t="str">
        <f>_xlfn.XLOOKUP(A:A,'Medical Examination'!A:A,'Medical Examination'!I:I)</f>
        <v>Overweight</v>
      </c>
      <c r="M1623" s="31" t="str">
        <f>_xlfn.XLOOKUP(A:A,'Medical Examination'!A:A,'Medical Examination'!J:J)</f>
        <v>Normal</v>
      </c>
      <c r="N1623" s="34">
        <f>_xlfn.XLOOKUP(Healthcare!A:A,Table4_2[Customer ID],Table4_2[Date of Birth])</f>
        <v>30636</v>
      </c>
      <c r="O1623" s="35">
        <f>_xlfn.XLOOKUP(A:A,Table4_2[Customer ID],Table4_2[Charges])</f>
        <v>6123.57</v>
      </c>
      <c r="P1623" s="33" t="str">
        <f>_xlfn.XLOOKUP(A:A,Table4_2[Customer ID],Table4_2[Hospital tier])</f>
        <v>tier - 3</v>
      </c>
      <c r="Q1623" s="33" t="str">
        <f>_xlfn.XLOOKUP(A:A,'Hospital details'!A:A,'Hospital details'!F:F)</f>
        <v>tier - 2</v>
      </c>
      <c r="R1623" s="33" t="str">
        <f>_xlfn.XLOOKUP(Healthcare!A:A,'Hospital details'!A:A,'Hospital details'!G:G)</f>
        <v>R1012</v>
      </c>
      <c r="S1623" s="36">
        <f>_xlfn.XLOOKUP(A:A,'Hospital details'!A:A,'Hospital details'!H:H)</f>
        <v>39</v>
      </c>
      <c r="T1623" s="8"/>
    </row>
    <row r="1624" spans="1:20" ht="18" x14ac:dyDescent="0.35">
      <c r="A1624" s="37" t="s">
        <v>1628</v>
      </c>
      <c r="B1624" s="31" t="str" cm="1">
        <f t="array" ref="B1624">_xlfn.XLOOKUP(_xlfn.SINGLE(A:A),'Customer Name'!A:A,Table14_3[[#All],[Title]])</f>
        <v>Mr</v>
      </c>
      <c r="C1624" s="32" t="str" cm="1">
        <f t="array" ref="C1624">_xlfn.XLOOKUP(_xlfn.SINGLE(A:A),'Customer Name'!A:A,Table14_3[[#All],[First Name]])</f>
        <v>Justin</v>
      </c>
      <c r="D1624" s="32" t="str" cm="1">
        <f t="array" ref="D1624">_xlfn.XLOOKUP(_xlfn.SINGLE(A:A),'Customer Name'!A:A,Table14_3[[#All],[Last Name]])</f>
        <v>Wood</v>
      </c>
      <c r="E1624" s="32">
        <f>_xlfn.XLOOKUP(A:A,'Medical Examination'!A:A,'Medical Examination'!B:B)</f>
        <v>21.85</v>
      </c>
      <c r="F1624" s="32">
        <f>_xlfn.XLOOKUP(A:A,'Medical Examination'!A:A,'Medical Examination'!C:C)</f>
        <v>5.26</v>
      </c>
      <c r="G1624" s="33" t="str">
        <f>_xlfn.XLOOKUP(A:A,'Medical Examination'!A:A,'Medical Examination'!D:D)</f>
        <v>yes</v>
      </c>
      <c r="H1624" s="33" t="str">
        <f>_xlfn.XLOOKUP(A:A,'Medical Examination'!A:A,'Medical Examination'!E:E)</f>
        <v>No</v>
      </c>
      <c r="I1624" s="33" t="str">
        <f>_xlfn.XLOOKUP(A:A,'Medical Examination'!A:A,'Medical Examination'!F:F)</f>
        <v>Yes</v>
      </c>
      <c r="J1624" s="33">
        <f>_xlfn.XLOOKUP(A:A,'Medical Examination'!A:A,'Medical Examination'!G:G)</f>
        <v>1</v>
      </c>
      <c r="K1624" s="33" t="str">
        <f>_xlfn.XLOOKUP(A:A,'Medical Examination'!A:A,'Medical Examination'!H:H)</f>
        <v>No</v>
      </c>
      <c r="L1624" s="32" t="str">
        <f>_xlfn.XLOOKUP(A:A,'Medical Examination'!A:A,'Medical Examination'!I:I)</f>
        <v>Normal Weight</v>
      </c>
      <c r="M1624" s="31" t="str">
        <f>_xlfn.XLOOKUP(A:A,'Medical Examination'!A:A,'Medical Examination'!J:J)</f>
        <v>Normal</v>
      </c>
      <c r="N1624" s="34">
        <f>_xlfn.XLOOKUP(Healthcare!A:A,Table4_2[Customer ID],Table4_2[Date of Birth])</f>
        <v>30539</v>
      </c>
      <c r="O1624" s="35">
        <f>_xlfn.XLOOKUP(A:A,Table4_2[Customer ID],Table4_2[Charges])</f>
        <v>6117.49</v>
      </c>
      <c r="P1624" s="33" t="str">
        <f>_xlfn.XLOOKUP(A:A,Table4_2[Customer ID],Table4_2[Hospital tier])</f>
        <v>tier - 2</v>
      </c>
      <c r="Q1624" s="33" t="str">
        <f>_xlfn.XLOOKUP(A:A,'Hospital details'!A:A,'Hospital details'!F:F)</f>
        <v>tier - 3</v>
      </c>
      <c r="R1624" s="33" t="str">
        <f>_xlfn.XLOOKUP(Healthcare!A:A,'Hospital details'!A:A,'Hospital details'!G:G)</f>
        <v>R1012</v>
      </c>
      <c r="S1624" s="36">
        <f>_xlfn.XLOOKUP(A:A,'Hospital details'!A:A,'Hospital details'!H:H)</f>
        <v>39</v>
      </c>
      <c r="T1624" s="8"/>
    </row>
    <row r="1625" spans="1:20" ht="18" x14ac:dyDescent="0.35">
      <c r="A1625" s="37" t="s">
        <v>1629</v>
      </c>
      <c r="B1625" s="31" t="str" cm="1">
        <f t="array" ref="B1625">_xlfn.XLOOKUP(_xlfn.SINGLE(A:A),'Customer Name'!A:A,Table14_3[[#All],[Title]])</f>
        <v>Mr</v>
      </c>
      <c r="C1625" s="32" t="str" cm="1">
        <f t="array" ref="C1625">_xlfn.XLOOKUP(_xlfn.SINGLE(A:A),'Customer Name'!A:A,Table14_3[[#All],[First Name]])</f>
        <v>Emily</v>
      </c>
      <c r="D1625" s="32" t="str" cm="1">
        <f t="array" ref="D1625">_xlfn.XLOOKUP(_xlfn.SINGLE(A:A),'Customer Name'!A:A,Table14_3[[#All],[Last Name]])</f>
        <v>Denny</v>
      </c>
      <c r="E1625" s="32">
        <f>_xlfn.XLOOKUP(A:A,'Medical Examination'!A:A,'Medical Examination'!B:B)</f>
        <v>30.495000000000001</v>
      </c>
      <c r="F1625" s="32">
        <f>_xlfn.XLOOKUP(A:A,'Medical Examination'!A:A,'Medical Examination'!C:C)</f>
        <v>6.25</v>
      </c>
      <c r="G1625" s="33" t="str">
        <f>_xlfn.XLOOKUP(A:A,'Medical Examination'!A:A,'Medical Examination'!D:D)</f>
        <v>No</v>
      </c>
      <c r="H1625" s="33" t="str">
        <f>_xlfn.XLOOKUP(A:A,'Medical Examination'!A:A,'Medical Examination'!E:E)</f>
        <v>No</v>
      </c>
      <c r="I1625" s="33" t="str">
        <f>_xlfn.XLOOKUP(A:A,'Medical Examination'!A:A,'Medical Examination'!F:F)</f>
        <v>No</v>
      </c>
      <c r="J1625" s="33">
        <f>_xlfn.XLOOKUP(A:A,'Medical Examination'!A:A,'Medical Examination'!G:G)</f>
        <v>0</v>
      </c>
      <c r="K1625" s="33" t="str">
        <f>_xlfn.XLOOKUP(A:A,'Medical Examination'!A:A,'Medical Examination'!H:H)</f>
        <v>No</v>
      </c>
      <c r="L1625" s="32" t="str">
        <f>_xlfn.XLOOKUP(A:A,'Medical Examination'!A:A,'Medical Examination'!I:I)</f>
        <v>Obesity</v>
      </c>
      <c r="M1625" s="31" t="str">
        <f>_xlfn.XLOOKUP(A:A,'Medical Examination'!A:A,'Medical Examination'!J:J)</f>
        <v>Prediabetic</v>
      </c>
      <c r="N1625" s="34">
        <f>_xlfn.XLOOKUP(Healthcare!A:A,Table4_2[Customer ID],Table4_2[Date of Birth])</f>
        <v>33444</v>
      </c>
      <c r="O1625" s="35">
        <f>_xlfn.XLOOKUP(A:A,Table4_2[Customer ID],Table4_2[Charges])</f>
        <v>6113.23</v>
      </c>
      <c r="P1625" s="33" t="str">
        <f>_xlfn.XLOOKUP(A:A,Table4_2[Customer ID],Table4_2[Hospital tier])</f>
        <v>tier - 2</v>
      </c>
      <c r="Q1625" s="33" t="str">
        <f>_xlfn.XLOOKUP(A:A,'Hospital details'!A:A,'Hospital details'!F:F)</f>
        <v>tier - 2</v>
      </c>
      <c r="R1625" s="33" t="str">
        <f>_xlfn.XLOOKUP(Healthcare!A:A,'Hospital details'!A:A,'Hospital details'!G:G)</f>
        <v>R1024</v>
      </c>
      <c r="S1625" s="36">
        <f>_xlfn.XLOOKUP(A:A,'Hospital details'!A:A,'Hospital details'!H:H)</f>
        <v>31</v>
      </c>
      <c r="T1625" s="8"/>
    </row>
    <row r="1626" spans="1:20" ht="18" x14ac:dyDescent="0.35">
      <c r="A1626" s="37" t="s">
        <v>1630</v>
      </c>
      <c r="B1626" s="31" t="str" cm="1">
        <f t="array" ref="B1626">_xlfn.XLOOKUP(_xlfn.SINGLE(A:A),'Customer Name'!A:A,Table14_3[[#All],[Title]])</f>
        <v>Ms</v>
      </c>
      <c r="C1626" s="32" t="str" cm="1">
        <f t="array" ref="C1626">_xlfn.XLOOKUP(_xlfn.SINGLE(A:A),'Customer Name'!A:A,Table14_3[[#All],[First Name]])</f>
        <v>Rebecca</v>
      </c>
      <c r="D1626" s="32" t="str" cm="1">
        <f t="array" ref="D1626">_xlfn.XLOOKUP(_xlfn.SINGLE(A:A),'Customer Name'!A:A,Table14_3[[#All],[Last Name]])</f>
        <v>Testa</v>
      </c>
      <c r="E1626" s="32">
        <f>_xlfn.XLOOKUP(A:A,'Medical Examination'!A:A,'Medical Examination'!B:B)</f>
        <v>34.104999999999997</v>
      </c>
      <c r="F1626" s="32">
        <f>_xlfn.XLOOKUP(A:A,'Medical Examination'!A:A,'Medical Examination'!C:C)</f>
        <v>5.67</v>
      </c>
      <c r="G1626" s="33" t="str">
        <f>_xlfn.XLOOKUP(A:A,'Medical Examination'!A:A,'Medical Examination'!D:D)</f>
        <v>yes</v>
      </c>
      <c r="H1626" s="33" t="str">
        <f>_xlfn.XLOOKUP(A:A,'Medical Examination'!A:A,'Medical Examination'!E:E)</f>
        <v>No</v>
      </c>
      <c r="I1626" s="33" t="str">
        <f>_xlfn.XLOOKUP(A:A,'Medical Examination'!A:A,'Medical Examination'!F:F)</f>
        <v>No</v>
      </c>
      <c r="J1626" s="33">
        <f>_xlfn.XLOOKUP(A:A,'Medical Examination'!A:A,'Medical Examination'!G:G)</f>
        <v>0</v>
      </c>
      <c r="K1626" s="33" t="str">
        <f>_xlfn.XLOOKUP(A:A,'Medical Examination'!A:A,'Medical Examination'!H:H)</f>
        <v>No</v>
      </c>
      <c r="L1626" s="32" t="str">
        <f>_xlfn.XLOOKUP(A:A,'Medical Examination'!A:A,'Medical Examination'!I:I)</f>
        <v>Obesity</v>
      </c>
      <c r="M1626" s="31" t="str">
        <f>_xlfn.XLOOKUP(A:A,'Medical Examination'!A:A,'Medical Examination'!J:J)</f>
        <v>Normal</v>
      </c>
      <c r="N1626" s="34">
        <f>_xlfn.XLOOKUP(Healthcare!A:A,Table4_2[Customer ID],Table4_2[Date of Birth])</f>
        <v>31249</v>
      </c>
      <c r="O1626" s="35">
        <f>_xlfn.XLOOKUP(A:A,Table4_2[Customer ID],Table4_2[Charges])</f>
        <v>6112.35</v>
      </c>
      <c r="P1626" s="33" t="str">
        <f>_xlfn.XLOOKUP(A:A,Table4_2[Customer ID],Table4_2[Hospital tier])</f>
        <v>tier - 2</v>
      </c>
      <c r="Q1626" s="33" t="str">
        <f>_xlfn.XLOOKUP(A:A,'Hospital details'!A:A,'Hospital details'!F:F)</f>
        <v>tier - 1</v>
      </c>
      <c r="R1626" s="33" t="str">
        <f>_xlfn.XLOOKUP(Healthcare!A:A,'Hospital details'!A:A,'Hospital details'!G:G)</f>
        <v>R1012</v>
      </c>
      <c r="S1626" s="36">
        <f>_xlfn.XLOOKUP(A:A,'Hospital details'!A:A,'Hospital details'!H:H)</f>
        <v>37</v>
      </c>
      <c r="T1626" s="8"/>
    </row>
    <row r="1627" spans="1:20" ht="18" x14ac:dyDescent="0.35">
      <c r="A1627" s="37" t="s">
        <v>1631</v>
      </c>
      <c r="B1627" s="31" t="str" cm="1">
        <f t="array" ref="B1627">_xlfn.XLOOKUP(_xlfn.SINGLE(A:A),'Customer Name'!A:A,Table14_3[[#All],[Title]])</f>
        <v>Mr</v>
      </c>
      <c r="C1627" s="32" t="str" cm="1">
        <f t="array" ref="C1627">_xlfn.XLOOKUP(_xlfn.SINGLE(A:A),'Customer Name'!A:A,Table14_3[[#All],[First Name]])</f>
        <v>Allie</v>
      </c>
      <c r="D1627" s="32" t="str" cm="1">
        <f t="array" ref="D1627">_xlfn.XLOOKUP(_xlfn.SINGLE(A:A),'Customer Name'!A:A,Table14_3[[#All],[Last Name]])</f>
        <v>Mooney</v>
      </c>
      <c r="E1627" s="32">
        <f>_xlfn.XLOOKUP(A:A,'Medical Examination'!A:A,'Medical Examination'!B:B)</f>
        <v>32.770000000000003</v>
      </c>
      <c r="F1627" s="32">
        <f>_xlfn.XLOOKUP(A:A,'Medical Examination'!A:A,'Medical Examination'!C:C)</f>
        <v>4.42</v>
      </c>
      <c r="G1627" s="33" t="str">
        <f>_xlfn.XLOOKUP(A:A,'Medical Examination'!A:A,'Medical Examination'!D:D)</f>
        <v>yes</v>
      </c>
      <c r="H1627" s="33" t="str">
        <f>_xlfn.XLOOKUP(A:A,'Medical Examination'!A:A,'Medical Examination'!E:E)</f>
        <v>No</v>
      </c>
      <c r="I1627" s="33" t="str">
        <f>_xlfn.XLOOKUP(A:A,'Medical Examination'!A:A,'Medical Examination'!F:F)</f>
        <v>No</v>
      </c>
      <c r="J1627" s="33">
        <f>_xlfn.XLOOKUP(A:A,'Medical Examination'!A:A,'Medical Examination'!G:G)</f>
        <v>1</v>
      </c>
      <c r="K1627" s="33" t="str">
        <f>_xlfn.XLOOKUP(A:A,'Medical Examination'!A:A,'Medical Examination'!H:H)</f>
        <v>No</v>
      </c>
      <c r="L1627" s="32" t="str">
        <f>_xlfn.XLOOKUP(A:A,'Medical Examination'!A:A,'Medical Examination'!I:I)</f>
        <v>Obesity</v>
      </c>
      <c r="M1627" s="31" t="str">
        <f>_xlfn.XLOOKUP(A:A,'Medical Examination'!A:A,'Medical Examination'!J:J)</f>
        <v>Normal</v>
      </c>
      <c r="N1627" s="34">
        <f>_xlfn.XLOOKUP(Healthcare!A:A,Table4_2[Customer ID],Table4_2[Date of Birth])</f>
        <v>34951</v>
      </c>
      <c r="O1627" s="35">
        <f>_xlfn.XLOOKUP(A:A,Table4_2[Customer ID],Table4_2[Charges])</f>
        <v>6111.95</v>
      </c>
      <c r="P1627" s="33" t="str">
        <f>_xlfn.XLOOKUP(A:A,Table4_2[Customer ID],Table4_2[Hospital tier])</f>
        <v>tier - 2</v>
      </c>
      <c r="Q1627" s="33" t="str">
        <f>_xlfn.XLOOKUP(A:A,'Hospital details'!A:A,'Hospital details'!F:F)</f>
        <v>tier - 3</v>
      </c>
      <c r="R1627" s="33" t="str">
        <f>_xlfn.XLOOKUP(Healthcare!A:A,'Hospital details'!A:A,'Hospital details'!G:G)</f>
        <v>R1026</v>
      </c>
      <c r="S1627" s="36">
        <f>_xlfn.XLOOKUP(A:A,'Hospital details'!A:A,'Hospital details'!H:H)</f>
        <v>27</v>
      </c>
      <c r="T1627" s="8"/>
    </row>
    <row r="1628" spans="1:20" ht="18" x14ac:dyDescent="0.35">
      <c r="A1628" s="37" t="s">
        <v>1632</v>
      </c>
      <c r="B1628" s="31" t="str" cm="1">
        <f t="array" ref="B1628">_xlfn.XLOOKUP(_xlfn.SINGLE(A:A),'Customer Name'!A:A,Table14_3[[#All],[Title]])</f>
        <v>Ms</v>
      </c>
      <c r="C1628" s="32" t="str" cm="1">
        <f t="array" ref="C1628">_xlfn.XLOOKUP(_xlfn.SINGLE(A:A),'Customer Name'!A:A,Table14_3[[#All],[First Name]])</f>
        <v>Trasi</v>
      </c>
      <c r="D1628" s="32" t="str" cm="1">
        <f t="array" ref="D1628">_xlfn.XLOOKUP(_xlfn.SINGLE(A:A),'Customer Name'!A:A,Table14_3[[#All],[Last Name]])</f>
        <v>Buchholtz</v>
      </c>
      <c r="E1628" s="32">
        <f>_xlfn.XLOOKUP(A:A,'Medical Examination'!A:A,'Medical Examination'!B:B)</f>
        <v>16.850000000000001</v>
      </c>
      <c r="F1628" s="32">
        <f>_xlfn.XLOOKUP(A:A,'Medical Examination'!A:A,'Medical Examination'!C:C)</f>
        <v>11.75</v>
      </c>
      <c r="G1628" s="33" t="str">
        <f>_xlfn.XLOOKUP(A:A,'Medical Examination'!A:A,'Medical Examination'!D:D)</f>
        <v>yes</v>
      </c>
      <c r="H1628" s="33" t="str">
        <f>_xlfn.XLOOKUP(A:A,'Medical Examination'!A:A,'Medical Examination'!E:E)</f>
        <v>No</v>
      </c>
      <c r="I1628" s="33" t="str">
        <f>_xlfn.XLOOKUP(A:A,'Medical Examination'!A:A,'Medical Examination'!F:F)</f>
        <v>No</v>
      </c>
      <c r="J1628" s="33">
        <f>_xlfn.XLOOKUP(A:A,'Medical Examination'!A:A,'Medical Examination'!G:G)</f>
        <v>2</v>
      </c>
      <c r="K1628" s="33" t="str">
        <f>_xlfn.XLOOKUP(A:A,'Medical Examination'!A:A,'Medical Examination'!H:H)</f>
        <v>No</v>
      </c>
      <c r="L1628" s="32" t="str">
        <f>_xlfn.XLOOKUP(A:A,'Medical Examination'!A:A,'Medical Examination'!I:I)</f>
        <v>Under  Weight</v>
      </c>
      <c r="M1628" s="31" t="str">
        <f>_xlfn.XLOOKUP(A:A,'Medical Examination'!A:A,'Medical Examination'!J:J)</f>
        <v>Diabetic</v>
      </c>
      <c r="N1628" s="34">
        <f>_xlfn.XLOOKUP(Healthcare!A:A,Table4_2[Customer ID],Table4_2[Date of Birth])</f>
        <v>25728</v>
      </c>
      <c r="O1628" s="35">
        <f>_xlfn.XLOOKUP(A:A,Table4_2[Customer ID],Table4_2[Charges])</f>
        <v>6098.38</v>
      </c>
      <c r="P1628" s="33" t="str">
        <f>_xlfn.XLOOKUP(A:A,Table4_2[Customer ID],Table4_2[Hospital tier])</f>
        <v>tier - 2</v>
      </c>
      <c r="Q1628" s="33" t="str">
        <f>_xlfn.XLOOKUP(A:A,'Hospital details'!A:A,'Hospital details'!F:F)</f>
        <v>tier - 2</v>
      </c>
      <c r="R1628" s="33" t="str">
        <f>_xlfn.XLOOKUP(Healthcare!A:A,'Hospital details'!A:A,'Hospital details'!G:G)</f>
        <v>R1013</v>
      </c>
      <c r="S1628" s="36">
        <f>_xlfn.XLOOKUP(A:A,'Hospital details'!A:A,'Hospital details'!H:H)</f>
        <v>52</v>
      </c>
      <c r="T1628" s="8"/>
    </row>
    <row r="1629" spans="1:20" ht="18" x14ac:dyDescent="0.35">
      <c r="A1629" s="37" t="s">
        <v>1633</v>
      </c>
      <c r="B1629" s="31" t="str" cm="1">
        <f t="array" ref="B1629">_xlfn.XLOOKUP(_xlfn.SINGLE(A:A),'Customer Name'!A:A,Table14_3[[#All],[Title]])</f>
        <v>Mr</v>
      </c>
      <c r="C1629" s="32" t="str" cm="1">
        <f t="array" ref="C1629">_xlfn.XLOOKUP(_xlfn.SINGLE(A:A),'Customer Name'!A:A,Table14_3[[#All],[First Name]])</f>
        <v>Kevin</v>
      </c>
      <c r="D1629" s="32" t="str" cm="1">
        <f t="array" ref="D1629">_xlfn.XLOOKUP(_xlfn.SINGLE(A:A),'Customer Name'!A:A,Table14_3[[#All],[Last Name]])</f>
        <v>Hoyt</v>
      </c>
      <c r="E1629" s="32">
        <f>_xlfn.XLOOKUP(A:A,'Medical Examination'!A:A,'Medical Examination'!B:B)</f>
        <v>34.700000000000003</v>
      </c>
      <c r="F1629" s="32">
        <f>_xlfn.XLOOKUP(A:A,'Medical Examination'!A:A,'Medical Examination'!C:C)</f>
        <v>6.06</v>
      </c>
      <c r="G1629" s="33" t="str">
        <f>_xlfn.XLOOKUP(A:A,'Medical Examination'!A:A,'Medical Examination'!D:D)</f>
        <v>No</v>
      </c>
      <c r="H1629" s="33" t="str">
        <f>_xlfn.XLOOKUP(A:A,'Medical Examination'!A:A,'Medical Examination'!E:E)</f>
        <v>No</v>
      </c>
      <c r="I1629" s="33" t="str">
        <f>_xlfn.XLOOKUP(A:A,'Medical Examination'!A:A,'Medical Examination'!F:F)</f>
        <v>No</v>
      </c>
      <c r="J1629" s="33">
        <f>_xlfn.XLOOKUP(A:A,'Medical Examination'!A:A,'Medical Examination'!G:G)</f>
        <v>1</v>
      </c>
      <c r="K1629" s="33" t="str">
        <f>_xlfn.XLOOKUP(A:A,'Medical Examination'!A:A,'Medical Examination'!H:H)</f>
        <v>No</v>
      </c>
      <c r="L1629" s="32" t="str">
        <f>_xlfn.XLOOKUP(A:A,'Medical Examination'!A:A,'Medical Examination'!I:I)</f>
        <v>Obesity</v>
      </c>
      <c r="M1629" s="31" t="str">
        <f>_xlfn.XLOOKUP(A:A,'Medical Examination'!A:A,'Medical Examination'!J:J)</f>
        <v>Prediabetic</v>
      </c>
      <c r="N1629" s="34">
        <f>_xlfn.XLOOKUP(Healthcare!A:A,Table4_2[Customer ID],Table4_2[Date of Birth])</f>
        <v>30888</v>
      </c>
      <c r="O1629" s="35">
        <f>_xlfn.XLOOKUP(A:A,Table4_2[Customer ID],Table4_2[Charges])</f>
        <v>6082.41</v>
      </c>
      <c r="P1629" s="33" t="str">
        <f>_xlfn.XLOOKUP(A:A,Table4_2[Customer ID],Table4_2[Hospital tier])</f>
        <v>tier - 1</v>
      </c>
      <c r="Q1629" s="33" t="str">
        <f>_xlfn.XLOOKUP(A:A,'Hospital details'!A:A,'Hospital details'!F:F)</f>
        <v>tier - 2</v>
      </c>
      <c r="R1629" s="33" t="str">
        <f>_xlfn.XLOOKUP(Healthcare!A:A,'Hospital details'!A:A,'Hospital details'!G:G)</f>
        <v>R1011</v>
      </c>
      <c r="S1629" s="36">
        <f>_xlfn.XLOOKUP(A:A,'Hospital details'!A:A,'Hospital details'!H:H)</f>
        <v>38</v>
      </c>
      <c r="T1629" s="8"/>
    </row>
    <row r="1630" spans="1:20" ht="18" x14ac:dyDescent="0.35">
      <c r="A1630" s="37" t="s">
        <v>1634</v>
      </c>
      <c r="B1630" s="31" t="str" cm="1">
        <f t="array" ref="B1630">_xlfn.XLOOKUP(_xlfn.SINGLE(A:A),'Customer Name'!A:A,Table14_3[[#All],[Title]])</f>
        <v>Mr</v>
      </c>
      <c r="C1630" s="32" t="str" cm="1">
        <f t="array" ref="C1630">_xlfn.XLOOKUP(_xlfn.SINGLE(A:A),'Customer Name'!A:A,Table14_3[[#All],[First Name]])</f>
        <v>Fernando</v>
      </c>
      <c r="D1630" s="32" t="str" cm="1">
        <f t="array" ref="D1630">_xlfn.XLOOKUP(_xlfn.SINGLE(A:A),'Customer Name'!A:A,Table14_3[[#All],[Last Name]])</f>
        <v>Cabada</v>
      </c>
      <c r="E1630" s="32">
        <f>_xlfn.XLOOKUP(A:A,'Medical Examination'!A:A,'Medical Examination'!B:B)</f>
        <v>37.049999999999997</v>
      </c>
      <c r="F1630" s="32">
        <f>_xlfn.XLOOKUP(A:A,'Medical Examination'!A:A,'Medical Examination'!C:C)</f>
        <v>5.48</v>
      </c>
      <c r="G1630" s="33" t="str">
        <f>_xlfn.XLOOKUP(A:A,'Medical Examination'!A:A,'Medical Examination'!D:D)</f>
        <v>No</v>
      </c>
      <c r="H1630" s="33" t="str">
        <f>_xlfn.XLOOKUP(A:A,'Medical Examination'!A:A,'Medical Examination'!E:E)</f>
        <v>No</v>
      </c>
      <c r="I1630" s="33" t="str">
        <f>_xlfn.XLOOKUP(A:A,'Medical Examination'!A:A,'Medical Examination'!F:F)</f>
        <v>No</v>
      </c>
      <c r="J1630" s="33">
        <f>_xlfn.XLOOKUP(A:A,'Medical Examination'!A:A,'Medical Examination'!G:G)</f>
        <v>1</v>
      </c>
      <c r="K1630" s="33" t="str">
        <f>_xlfn.XLOOKUP(A:A,'Medical Examination'!A:A,'Medical Examination'!H:H)</f>
        <v>No</v>
      </c>
      <c r="L1630" s="32" t="str">
        <f>_xlfn.XLOOKUP(A:A,'Medical Examination'!A:A,'Medical Examination'!I:I)</f>
        <v>Obesity</v>
      </c>
      <c r="M1630" s="31" t="str">
        <f>_xlfn.XLOOKUP(A:A,'Medical Examination'!A:A,'Medical Examination'!J:J)</f>
        <v>Normal</v>
      </c>
      <c r="N1630" s="34">
        <f>_xlfn.XLOOKUP(Healthcare!A:A,Table4_2[Customer ID],Table4_2[Date of Birth])</f>
        <v>30969</v>
      </c>
      <c r="O1630" s="35">
        <f>_xlfn.XLOOKUP(A:A,Table4_2[Customer ID],Table4_2[Charges])</f>
        <v>6079.67</v>
      </c>
      <c r="P1630" s="33" t="str">
        <f>_xlfn.XLOOKUP(A:A,Table4_2[Customer ID],Table4_2[Hospital tier])</f>
        <v>tier - 1</v>
      </c>
      <c r="Q1630" s="33" t="str">
        <f>_xlfn.XLOOKUP(A:A,'Hospital details'!A:A,'Hospital details'!F:F)</f>
        <v>tier - 1</v>
      </c>
      <c r="R1630" s="33" t="str">
        <f>_xlfn.XLOOKUP(Healthcare!A:A,'Hospital details'!A:A,'Hospital details'!G:G)</f>
        <v>R1014</v>
      </c>
      <c r="S1630" s="36">
        <f>_xlfn.XLOOKUP(A:A,'Hospital details'!A:A,'Hospital details'!H:H)</f>
        <v>38</v>
      </c>
      <c r="T1630" s="8"/>
    </row>
    <row r="1631" spans="1:20" ht="18" x14ac:dyDescent="0.35">
      <c r="A1631" s="37" t="s">
        <v>1635</v>
      </c>
      <c r="B1631" s="31" t="str" cm="1">
        <f t="array" ref="B1631">_xlfn.XLOOKUP(_xlfn.SINGLE(A:A),'Customer Name'!A:A,Table14_3[[#All],[Title]])</f>
        <v>Ms</v>
      </c>
      <c r="C1631" s="32" t="str" cm="1">
        <f t="array" ref="C1631">_xlfn.XLOOKUP(_xlfn.SINGLE(A:A),'Customer Name'!A:A,Table14_3[[#All],[First Name]])</f>
        <v>Ieva</v>
      </c>
      <c r="D1631" s="32" t="str" cm="1">
        <f t="array" ref="D1631">_xlfn.XLOOKUP(_xlfn.SINGLE(A:A),'Customer Name'!A:A,Table14_3[[#All],[Last Name]])</f>
        <v>Lobaciute</v>
      </c>
      <c r="E1631" s="32">
        <f>_xlfn.XLOOKUP(A:A,'Medical Examination'!A:A,'Medical Examination'!B:B)</f>
        <v>18.78</v>
      </c>
      <c r="F1631" s="32">
        <f>_xlfn.XLOOKUP(A:A,'Medical Examination'!A:A,'Medical Examination'!C:C)</f>
        <v>4.45</v>
      </c>
      <c r="G1631" s="33" t="str">
        <f>_xlfn.XLOOKUP(A:A,'Medical Examination'!A:A,'Medical Examination'!D:D)</f>
        <v>No</v>
      </c>
      <c r="H1631" s="33" t="str">
        <f>_xlfn.XLOOKUP(A:A,'Medical Examination'!A:A,'Medical Examination'!E:E)</f>
        <v>No</v>
      </c>
      <c r="I1631" s="33" t="str">
        <f>_xlfn.XLOOKUP(A:A,'Medical Examination'!A:A,'Medical Examination'!F:F)</f>
        <v>Yes</v>
      </c>
      <c r="J1631" s="33">
        <f>_xlfn.XLOOKUP(A:A,'Medical Examination'!A:A,'Medical Examination'!G:G)</f>
        <v>1</v>
      </c>
      <c r="K1631" s="33" t="str">
        <f>_xlfn.XLOOKUP(A:A,'Medical Examination'!A:A,'Medical Examination'!H:H)</f>
        <v>No</v>
      </c>
      <c r="L1631" s="32" t="str">
        <f>_xlfn.XLOOKUP(A:A,'Medical Examination'!A:A,'Medical Examination'!I:I)</f>
        <v>Normal Weight</v>
      </c>
      <c r="M1631" s="31" t="str">
        <f>_xlfn.XLOOKUP(A:A,'Medical Examination'!A:A,'Medical Examination'!J:J)</f>
        <v>Normal</v>
      </c>
      <c r="N1631" s="34">
        <f>_xlfn.XLOOKUP(Healthcare!A:A,Table4_2[Customer ID],Table4_2[Date of Birth])</f>
        <v>29075</v>
      </c>
      <c r="O1631" s="35">
        <f>_xlfn.XLOOKUP(A:A,Table4_2[Customer ID],Table4_2[Charges])</f>
        <v>6074.37</v>
      </c>
      <c r="P1631" s="33" t="str">
        <f>_xlfn.XLOOKUP(A:A,Table4_2[Customer ID],Table4_2[Hospital tier])</f>
        <v>tier - 2</v>
      </c>
      <c r="Q1631" s="33" t="str">
        <f>_xlfn.XLOOKUP(A:A,'Hospital details'!A:A,'Hospital details'!F:F)</f>
        <v>tier - 2</v>
      </c>
      <c r="R1631" s="33" t="str">
        <f>_xlfn.XLOOKUP(Healthcare!A:A,'Hospital details'!A:A,'Hospital details'!G:G)</f>
        <v>R1012</v>
      </c>
      <c r="S1631" s="36">
        <f>_xlfn.XLOOKUP(A:A,'Hospital details'!A:A,'Hospital details'!H:H)</f>
        <v>43</v>
      </c>
      <c r="T1631" s="8"/>
    </row>
    <row r="1632" spans="1:20" ht="18" x14ac:dyDescent="0.35">
      <c r="A1632" s="37" t="s">
        <v>1636</v>
      </c>
      <c r="B1632" s="31" t="str" cm="1">
        <f t="array" ref="B1632">_xlfn.XLOOKUP(_xlfn.SINGLE(A:A),'Customer Name'!A:A,Table14_3[[#All],[Title]])</f>
        <v>Mr</v>
      </c>
      <c r="C1632" s="32" t="str" cm="1">
        <f t="array" ref="C1632">_xlfn.XLOOKUP(_xlfn.SINGLE(A:A),'Customer Name'!A:A,Table14_3[[#All],[First Name]])</f>
        <v>Chris</v>
      </c>
      <c r="D1632" s="32" t="str" cm="1">
        <f t="array" ref="D1632">_xlfn.XLOOKUP(_xlfn.SINGLE(A:A),'Customer Name'!A:A,Table14_3[[#All],[Last Name]])</f>
        <v>Dawes</v>
      </c>
      <c r="E1632" s="32">
        <f>_xlfn.XLOOKUP(A:A,'Medical Examination'!A:A,'Medical Examination'!B:B)</f>
        <v>28.024999999999999</v>
      </c>
      <c r="F1632" s="32">
        <f>_xlfn.XLOOKUP(A:A,'Medical Examination'!A:A,'Medical Examination'!C:C)</f>
        <v>5</v>
      </c>
      <c r="G1632" s="33" t="str">
        <f>_xlfn.XLOOKUP(A:A,'Medical Examination'!A:A,'Medical Examination'!D:D)</f>
        <v>No</v>
      </c>
      <c r="H1632" s="33" t="str">
        <f>_xlfn.XLOOKUP(A:A,'Medical Examination'!A:A,'Medical Examination'!E:E)</f>
        <v>No</v>
      </c>
      <c r="I1632" s="33" t="str">
        <f>_xlfn.XLOOKUP(A:A,'Medical Examination'!A:A,'Medical Examination'!F:F)</f>
        <v>No</v>
      </c>
      <c r="J1632" s="33">
        <f>_xlfn.XLOOKUP(A:A,'Medical Examination'!A:A,'Medical Examination'!G:G)</f>
        <v>1</v>
      </c>
      <c r="K1632" s="33" t="str">
        <f>_xlfn.XLOOKUP(A:A,'Medical Examination'!A:A,'Medical Examination'!H:H)</f>
        <v>No</v>
      </c>
      <c r="L1632" s="32" t="str">
        <f>_xlfn.XLOOKUP(A:A,'Medical Examination'!A:A,'Medical Examination'!I:I)</f>
        <v>Overweight</v>
      </c>
      <c r="M1632" s="31" t="str">
        <f>_xlfn.XLOOKUP(A:A,'Medical Examination'!A:A,'Medical Examination'!J:J)</f>
        <v>Normal</v>
      </c>
      <c r="N1632" s="34">
        <f>_xlfn.XLOOKUP(Healthcare!A:A,Table4_2[Customer ID],Table4_2[Date of Birth])</f>
        <v>30946</v>
      </c>
      <c r="O1632" s="35">
        <f>_xlfn.XLOOKUP(A:A,Table4_2[Customer ID],Table4_2[Charges])</f>
        <v>6067.13</v>
      </c>
      <c r="P1632" s="33" t="str">
        <f>_xlfn.XLOOKUP(A:A,Table4_2[Customer ID],Table4_2[Hospital tier])</f>
        <v>tier - 3</v>
      </c>
      <c r="Q1632" s="33" t="str">
        <f>_xlfn.XLOOKUP(A:A,'Hospital details'!A:A,'Hospital details'!F:F)</f>
        <v>tier - 1</v>
      </c>
      <c r="R1632" s="33" t="str">
        <f>_xlfn.XLOOKUP(Healthcare!A:A,'Hospital details'!A:A,'Hospital details'!G:G)</f>
        <v>R1016</v>
      </c>
      <c r="S1632" s="36">
        <f>_xlfn.XLOOKUP(A:A,'Hospital details'!A:A,'Hospital details'!H:H)</f>
        <v>38</v>
      </c>
      <c r="T1632" s="8"/>
    </row>
    <row r="1633" spans="1:20" ht="18" x14ac:dyDescent="0.35">
      <c r="A1633" s="37" t="s">
        <v>1637</v>
      </c>
      <c r="B1633" s="31" t="str" cm="1">
        <f t="array" ref="B1633">_xlfn.XLOOKUP(_xlfn.SINGLE(A:A),'Customer Name'!A:A,Table14_3[[#All],[Title]])</f>
        <v>Mr</v>
      </c>
      <c r="C1633" s="32" t="str" cm="1">
        <f t="array" ref="C1633">_xlfn.XLOOKUP(_xlfn.SINGLE(A:A),'Customer Name'!A:A,Table14_3[[#All],[First Name]])</f>
        <v>Drew L</v>
      </c>
      <c r="D1633" s="32" t="str" cm="1">
        <f t="array" ref="D1633">_xlfn.XLOOKUP(_xlfn.SINGLE(A:A),'Customer Name'!A:A,Table14_3[[#All],[Last Name]])</f>
        <v>Deppen</v>
      </c>
      <c r="E1633" s="32">
        <f>_xlfn.XLOOKUP(A:A,'Medical Examination'!A:A,'Medical Examination'!B:B)</f>
        <v>35.090000000000003</v>
      </c>
      <c r="F1633" s="32">
        <f>_xlfn.XLOOKUP(A:A,'Medical Examination'!A:A,'Medical Examination'!C:C)</f>
        <v>5.84</v>
      </c>
      <c r="G1633" s="33" t="str">
        <f>_xlfn.XLOOKUP(A:A,'Medical Examination'!A:A,'Medical Examination'!D:D)</f>
        <v>No</v>
      </c>
      <c r="H1633" s="33" t="str">
        <f>_xlfn.XLOOKUP(A:A,'Medical Examination'!A:A,'Medical Examination'!E:E)</f>
        <v>No</v>
      </c>
      <c r="I1633" s="33" t="str">
        <f>_xlfn.XLOOKUP(A:A,'Medical Examination'!A:A,'Medical Examination'!F:F)</f>
        <v>No</v>
      </c>
      <c r="J1633" s="33">
        <f>_xlfn.XLOOKUP(A:A,'Medical Examination'!A:A,'Medical Examination'!G:G)</f>
        <v>0</v>
      </c>
      <c r="K1633" s="33" t="str">
        <f>_xlfn.XLOOKUP(A:A,'Medical Examination'!A:A,'Medical Examination'!H:H)</f>
        <v>No</v>
      </c>
      <c r="L1633" s="32" t="str">
        <f>_xlfn.XLOOKUP(A:A,'Medical Examination'!A:A,'Medical Examination'!I:I)</f>
        <v>Obesity</v>
      </c>
      <c r="M1633" s="31" t="str">
        <f>_xlfn.XLOOKUP(A:A,'Medical Examination'!A:A,'Medical Examination'!J:J)</f>
        <v>Prediabetic</v>
      </c>
      <c r="N1633" s="34">
        <f>_xlfn.XLOOKUP(Healthcare!A:A,Table4_2[Customer ID],Table4_2[Date of Birth])</f>
        <v>34646</v>
      </c>
      <c r="O1633" s="35">
        <f>_xlfn.XLOOKUP(A:A,Table4_2[Customer ID],Table4_2[Charges])</f>
        <v>6064.37</v>
      </c>
      <c r="P1633" s="33" t="str">
        <f>_xlfn.XLOOKUP(A:A,Table4_2[Customer ID],Table4_2[Hospital tier])</f>
        <v>tier - 2</v>
      </c>
      <c r="Q1633" s="33" t="str">
        <f>_xlfn.XLOOKUP(A:A,'Hospital details'!A:A,'Hospital details'!F:F)</f>
        <v>tier - 2</v>
      </c>
      <c r="R1633" s="33" t="str">
        <f>_xlfn.XLOOKUP(Healthcare!A:A,'Hospital details'!A:A,'Hospital details'!G:G)</f>
        <v>R1011</v>
      </c>
      <c r="S1633" s="36">
        <f>_xlfn.XLOOKUP(A:A,'Hospital details'!A:A,'Hospital details'!H:H)</f>
        <v>28</v>
      </c>
      <c r="T1633" s="8"/>
    </row>
    <row r="1634" spans="1:20" ht="18" x14ac:dyDescent="0.35">
      <c r="A1634" s="37" t="s">
        <v>1638</v>
      </c>
      <c r="B1634" s="31" t="str" cm="1">
        <f t="array" ref="B1634">_xlfn.XLOOKUP(_xlfn.SINGLE(A:A),'Customer Name'!A:A,Table14_3[[#All],[Title]])</f>
        <v>Ms</v>
      </c>
      <c r="C1634" s="32" t="str" cm="1">
        <f t="array" ref="C1634">_xlfn.XLOOKUP(_xlfn.SINGLE(A:A),'Customer Name'!A:A,Table14_3[[#All],[First Name]])</f>
        <v>Christina</v>
      </c>
      <c r="D1634" s="32" t="str" cm="1">
        <f t="array" ref="D1634">_xlfn.XLOOKUP(_xlfn.SINGLE(A:A),'Customer Name'!A:A,Table14_3[[#All],[Last Name]])</f>
        <v>Oberndorfer</v>
      </c>
      <c r="E1634" s="32">
        <f>_xlfn.XLOOKUP(A:A,'Medical Examination'!A:A,'Medical Examination'!B:B)</f>
        <v>34.42</v>
      </c>
      <c r="F1634" s="32">
        <f>_xlfn.XLOOKUP(A:A,'Medical Examination'!A:A,'Medical Examination'!C:C)</f>
        <v>5.21</v>
      </c>
      <c r="G1634" s="33" t="str">
        <f>_xlfn.XLOOKUP(A:A,'Medical Examination'!A:A,'Medical Examination'!D:D)</f>
        <v>yes</v>
      </c>
      <c r="H1634" s="33" t="str">
        <f>_xlfn.XLOOKUP(A:A,'Medical Examination'!A:A,'Medical Examination'!E:E)</f>
        <v>No</v>
      </c>
      <c r="I1634" s="33" t="str">
        <f>_xlfn.XLOOKUP(A:A,'Medical Examination'!A:A,'Medical Examination'!F:F)</f>
        <v>No</v>
      </c>
      <c r="J1634" s="33">
        <f>_xlfn.XLOOKUP(A:A,'Medical Examination'!A:A,'Medical Examination'!G:G)</f>
        <v>0</v>
      </c>
      <c r="K1634" s="33" t="str">
        <f>_xlfn.XLOOKUP(A:A,'Medical Examination'!A:A,'Medical Examination'!H:H)</f>
        <v>No</v>
      </c>
      <c r="L1634" s="32" t="str">
        <f>_xlfn.XLOOKUP(A:A,'Medical Examination'!A:A,'Medical Examination'!I:I)</f>
        <v>Obesity</v>
      </c>
      <c r="M1634" s="31" t="str">
        <f>_xlfn.XLOOKUP(A:A,'Medical Examination'!A:A,'Medical Examination'!J:J)</f>
        <v>Normal</v>
      </c>
      <c r="N1634" s="34">
        <f>_xlfn.XLOOKUP(Healthcare!A:A,Table4_2[Customer ID],Table4_2[Date of Birth])</f>
        <v>35274</v>
      </c>
      <c r="O1634" s="35">
        <f>_xlfn.XLOOKUP(A:A,Table4_2[Customer ID],Table4_2[Charges])</f>
        <v>6061.8</v>
      </c>
      <c r="P1634" s="33" t="str">
        <f>_xlfn.XLOOKUP(A:A,Table4_2[Customer ID],Table4_2[Hospital tier])</f>
        <v>tier - 2</v>
      </c>
      <c r="Q1634" s="33" t="str">
        <f>_xlfn.XLOOKUP(A:A,'Hospital details'!A:A,'Hospital details'!F:F)</f>
        <v>tier - 3</v>
      </c>
      <c r="R1634" s="33" t="str">
        <f>_xlfn.XLOOKUP(Healthcare!A:A,'Hospital details'!A:A,'Hospital details'!G:G)</f>
        <v>R1012</v>
      </c>
      <c r="S1634" s="36">
        <f>_xlfn.XLOOKUP(A:A,'Hospital details'!A:A,'Hospital details'!H:H)</f>
        <v>26</v>
      </c>
      <c r="T1634" s="8"/>
    </row>
    <row r="1635" spans="1:20" ht="18" x14ac:dyDescent="0.35">
      <c r="A1635" s="37" t="s">
        <v>1639</v>
      </c>
      <c r="B1635" s="31" t="str" cm="1">
        <f t="array" ref="B1635">_xlfn.XLOOKUP(_xlfn.SINGLE(A:A),'Customer Name'!A:A,Table14_3[[#All],[Title]])</f>
        <v>Ms</v>
      </c>
      <c r="C1635" s="32" t="str" cm="1">
        <f t="array" ref="C1635">_xlfn.XLOOKUP(_xlfn.SINGLE(A:A),'Customer Name'!A:A,Table14_3[[#All],[First Name]])</f>
        <v>Alexander G</v>
      </c>
      <c r="D1635" s="32" t="str" cm="1">
        <f t="array" ref="D1635">_xlfn.XLOOKUP(_xlfn.SINGLE(A:A),'Customer Name'!A:A,Table14_3[[#All],[Last Name]])</f>
        <v>Hetherington</v>
      </c>
      <c r="E1635" s="32">
        <f>_xlfn.XLOOKUP(A:A,'Medical Examination'!A:A,'Medical Examination'!B:B)</f>
        <v>29.4</v>
      </c>
      <c r="F1635" s="32">
        <f>_xlfn.XLOOKUP(A:A,'Medical Examination'!A:A,'Medical Examination'!C:C)</f>
        <v>4.26</v>
      </c>
      <c r="G1635" s="33" t="str">
        <f>_xlfn.XLOOKUP(A:A,'Medical Examination'!A:A,'Medical Examination'!D:D)</f>
        <v>No</v>
      </c>
      <c r="H1635" s="33" t="str">
        <f>_xlfn.XLOOKUP(A:A,'Medical Examination'!A:A,'Medical Examination'!E:E)</f>
        <v>No</v>
      </c>
      <c r="I1635" s="33" t="str">
        <f>_xlfn.XLOOKUP(A:A,'Medical Examination'!A:A,'Medical Examination'!F:F)</f>
        <v>No</v>
      </c>
      <c r="J1635" s="33">
        <f>_xlfn.XLOOKUP(A:A,'Medical Examination'!A:A,'Medical Examination'!G:G)</f>
        <v>0</v>
      </c>
      <c r="K1635" s="33" t="str">
        <f>_xlfn.XLOOKUP(A:A,'Medical Examination'!A:A,'Medical Examination'!H:H)</f>
        <v>No</v>
      </c>
      <c r="L1635" s="32" t="str">
        <f>_xlfn.XLOOKUP(A:A,'Medical Examination'!A:A,'Medical Examination'!I:I)</f>
        <v>Overweight</v>
      </c>
      <c r="M1635" s="31" t="str">
        <f>_xlfn.XLOOKUP(A:A,'Medical Examination'!A:A,'Medical Examination'!J:J)</f>
        <v>Normal</v>
      </c>
      <c r="N1635" s="34">
        <f>_xlfn.XLOOKUP(Healthcare!A:A,Table4_2[Customer ID],Table4_2[Date of Birth])</f>
        <v>32736</v>
      </c>
      <c r="O1635" s="35">
        <f>_xlfn.XLOOKUP(A:A,Table4_2[Customer ID],Table4_2[Charges])</f>
        <v>6059.17</v>
      </c>
      <c r="P1635" s="33" t="str">
        <f>_xlfn.XLOOKUP(A:A,Table4_2[Customer ID],Table4_2[Hospital tier])</f>
        <v>tier - 2</v>
      </c>
      <c r="Q1635" s="33" t="str">
        <f>_xlfn.XLOOKUP(A:A,'Hospital details'!A:A,'Hospital details'!F:F)</f>
        <v>tier - 1</v>
      </c>
      <c r="R1635" s="33" t="str">
        <f>_xlfn.XLOOKUP(Healthcare!A:A,'Hospital details'!A:A,'Hospital details'!G:G)</f>
        <v>R1011</v>
      </c>
      <c r="S1635" s="36">
        <f>_xlfn.XLOOKUP(A:A,'Hospital details'!A:A,'Hospital details'!H:H)</f>
        <v>33</v>
      </c>
      <c r="T1635" s="8"/>
    </row>
    <row r="1636" spans="1:20" ht="18" x14ac:dyDescent="0.35">
      <c r="A1636" s="37" t="s">
        <v>1640</v>
      </c>
      <c r="B1636" s="31" t="str" cm="1">
        <f t="array" ref="B1636">_xlfn.XLOOKUP(_xlfn.SINGLE(A:A),'Customer Name'!A:A,Table14_3[[#All],[Title]])</f>
        <v>Mr</v>
      </c>
      <c r="C1636" s="32" t="str" cm="1">
        <f t="array" ref="C1636">_xlfn.XLOOKUP(_xlfn.SINGLE(A:A),'Customer Name'!A:A,Table14_3[[#All],[First Name]])</f>
        <v>Meaghan</v>
      </c>
      <c r="D1636" s="32" t="str" cm="1">
        <f t="array" ref="D1636">_xlfn.XLOOKUP(_xlfn.SINGLE(A:A),'Customer Name'!A:A,Table14_3[[#All],[Last Name]])</f>
        <v>Murray</v>
      </c>
      <c r="E1636" s="32">
        <f>_xlfn.XLOOKUP(A:A,'Medical Examination'!A:A,'Medical Examination'!B:B)</f>
        <v>21.31</v>
      </c>
      <c r="F1636" s="32">
        <f>_xlfn.XLOOKUP(A:A,'Medical Examination'!A:A,'Medical Examination'!C:C)</f>
        <v>4.17</v>
      </c>
      <c r="G1636" s="33" t="str">
        <f>_xlfn.XLOOKUP(A:A,'Medical Examination'!A:A,'Medical Examination'!D:D)</f>
        <v>No</v>
      </c>
      <c r="H1636" s="33" t="str">
        <f>_xlfn.XLOOKUP(A:A,'Medical Examination'!A:A,'Medical Examination'!E:E)</f>
        <v>No</v>
      </c>
      <c r="I1636" s="33" t="str">
        <f>_xlfn.XLOOKUP(A:A,'Medical Examination'!A:A,'Medical Examination'!F:F)</f>
        <v>No</v>
      </c>
      <c r="J1636" s="33">
        <f>_xlfn.XLOOKUP(A:A,'Medical Examination'!A:A,'Medical Examination'!G:G)</f>
        <v>0</v>
      </c>
      <c r="K1636" s="33" t="str">
        <f>_xlfn.XLOOKUP(A:A,'Medical Examination'!A:A,'Medical Examination'!H:H)</f>
        <v>No</v>
      </c>
      <c r="L1636" s="32" t="str">
        <f>_xlfn.XLOOKUP(A:A,'Medical Examination'!A:A,'Medical Examination'!I:I)</f>
        <v>Normal Weight</v>
      </c>
      <c r="M1636" s="31" t="str">
        <f>_xlfn.XLOOKUP(A:A,'Medical Examination'!A:A,'Medical Examination'!J:J)</f>
        <v>Normal</v>
      </c>
      <c r="N1636" s="34">
        <f>_xlfn.XLOOKUP(Healthcare!A:A,Table4_2[Customer ID],Table4_2[Date of Birth])</f>
        <v>29441</v>
      </c>
      <c r="O1636" s="35">
        <f>_xlfn.XLOOKUP(A:A,Table4_2[Customer ID],Table4_2[Charges])</f>
        <v>5993.62</v>
      </c>
      <c r="P1636" s="33" t="str">
        <f>_xlfn.XLOOKUP(A:A,Table4_2[Customer ID],Table4_2[Hospital tier])</f>
        <v>tier - 2</v>
      </c>
      <c r="Q1636" s="33" t="str">
        <f>_xlfn.XLOOKUP(A:A,'Hospital details'!A:A,'Hospital details'!F:F)</f>
        <v>tier - 3</v>
      </c>
      <c r="R1636" s="33" t="str">
        <f>_xlfn.XLOOKUP(Healthcare!A:A,'Hospital details'!A:A,'Hospital details'!G:G)</f>
        <v>R1013</v>
      </c>
      <c r="S1636" s="36">
        <f>_xlfn.XLOOKUP(A:A,'Hospital details'!A:A,'Hospital details'!H:H)</f>
        <v>42</v>
      </c>
      <c r="T1636" s="8"/>
    </row>
    <row r="1637" spans="1:20" ht="18" x14ac:dyDescent="0.35">
      <c r="A1637" s="37" t="s">
        <v>1641</v>
      </c>
      <c r="B1637" s="31" t="str" cm="1">
        <f t="array" ref="B1637">_xlfn.XLOOKUP(_xlfn.SINGLE(A:A),'Customer Name'!A:A,Table14_3[[#All],[Title]])</f>
        <v>Mr</v>
      </c>
      <c r="C1637" s="32" t="str" cm="1">
        <f t="array" ref="C1637">_xlfn.XLOOKUP(_xlfn.SINGLE(A:A),'Customer Name'!A:A,Table14_3[[#All],[First Name]])</f>
        <v>Kristin</v>
      </c>
      <c r="D1637" s="32" t="str" cm="1">
        <f t="array" ref="D1637">_xlfn.XLOOKUP(_xlfn.SINGLE(A:A),'Customer Name'!A:A,Table14_3[[#All],[Last Name]])</f>
        <v>Higden</v>
      </c>
      <c r="E1637" s="32">
        <f>_xlfn.XLOOKUP(A:A,'Medical Examination'!A:A,'Medical Examination'!B:B)</f>
        <v>19.559999999999999</v>
      </c>
      <c r="F1637" s="32">
        <f>_xlfn.XLOOKUP(A:A,'Medical Examination'!A:A,'Medical Examination'!C:C)</f>
        <v>11.96</v>
      </c>
      <c r="G1637" s="33" t="str">
        <f>_xlfn.XLOOKUP(A:A,'Medical Examination'!A:A,'Medical Examination'!D:D)</f>
        <v>No</v>
      </c>
      <c r="H1637" s="33" t="str">
        <f>_xlfn.XLOOKUP(A:A,'Medical Examination'!A:A,'Medical Examination'!E:E)</f>
        <v>No</v>
      </c>
      <c r="I1637" s="33" t="str">
        <f>_xlfn.XLOOKUP(A:A,'Medical Examination'!A:A,'Medical Examination'!F:F)</f>
        <v>No</v>
      </c>
      <c r="J1637" s="33">
        <f>_xlfn.XLOOKUP(A:A,'Medical Examination'!A:A,'Medical Examination'!G:G)</f>
        <v>0</v>
      </c>
      <c r="K1637" s="33" t="str">
        <f>_xlfn.XLOOKUP(A:A,'Medical Examination'!A:A,'Medical Examination'!H:H)</f>
        <v>No</v>
      </c>
      <c r="L1637" s="32" t="str">
        <f>_xlfn.XLOOKUP(A:A,'Medical Examination'!A:A,'Medical Examination'!I:I)</f>
        <v>Normal Weight</v>
      </c>
      <c r="M1637" s="31" t="str">
        <f>_xlfn.XLOOKUP(A:A,'Medical Examination'!A:A,'Medical Examination'!J:J)</f>
        <v>Diabetic</v>
      </c>
      <c r="N1637" s="34">
        <f>_xlfn.XLOOKUP(Healthcare!A:A,Table4_2[Customer ID],Table4_2[Date of Birth])</f>
        <v>27258</v>
      </c>
      <c r="O1637" s="35">
        <f>_xlfn.XLOOKUP(A:A,Table4_2[Customer ID],Table4_2[Charges])</f>
        <v>5990.17</v>
      </c>
      <c r="P1637" s="33" t="str">
        <f>_xlfn.XLOOKUP(A:A,Table4_2[Customer ID],Table4_2[Hospital tier])</f>
        <v>tier - 2</v>
      </c>
      <c r="Q1637" s="33" t="str">
        <f>_xlfn.XLOOKUP(A:A,'Hospital details'!A:A,'Hospital details'!F:F)</f>
        <v>tier - 2</v>
      </c>
      <c r="R1637" s="33" t="str">
        <f>_xlfn.XLOOKUP(Healthcare!A:A,'Hospital details'!A:A,'Hospital details'!G:G)</f>
        <v>R1013</v>
      </c>
      <c r="S1637" s="36">
        <f>_xlfn.XLOOKUP(A:A,'Hospital details'!A:A,'Hospital details'!H:H)</f>
        <v>48</v>
      </c>
      <c r="T1637" s="8"/>
    </row>
    <row r="1638" spans="1:20" ht="18" x14ac:dyDescent="0.35">
      <c r="A1638" s="37" t="s">
        <v>1642</v>
      </c>
      <c r="B1638" s="31" t="str" cm="1">
        <f t="array" ref="B1638">_xlfn.XLOOKUP(_xlfn.SINGLE(A:A),'Customer Name'!A:A,Table14_3[[#All],[Title]])</f>
        <v>Ms</v>
      </c>
      <c r="C1638" s="32" t="str" cm="1">
        <f t="array" ref="C1638">_xlfn.XLOOKUP(_xlfn.SINGLE(A:A),'Customer Name'!A:A,Table14_3[[#All],[First Name]])</f>
        <v>Andrea K</v>
      </c>
      <c r="D1638" s="32" t="str" cm="1">
        <f t="array" ref="D1638">_xlfn.XLOOKUP(_xlfn.SINGLE(A:A),'Customer Name'!A:A,Table14_3[[#All],[Last Name]])</f>
        <v>Rediger</v>
      </c>
      <c r="E1638" s="32">
        <f>_xlfn.XLOOKUP(A:A,'Medical Examination'!A:A,'Medical Examination'!B:B)</f>
        <v>37.335000000000001</v>
      </c>
      <c r="F1638" s="32">
        <f>_xlfn.XLOOKUP(A:A,'Medical Examination'!A:A,'Medical Examination'!C:C)</f>
        <v>6.26</v>
      </c>
      <c r="G1638" s="33" t="str">
        <f>_xlfn.XLOOKUP(A:A,'Medical Examination'!A:A,'Medical Examination'!D:D)</f>
        <v>yes</v>
      </c>
      <c r="H1638" s="33" t="str">
        <f>_xlfn.XLOOKUP(A:A,'Medical Examination'!A:A,'Medical Examination'!E:E)</f>
        <v>No</v>
      </c>
      <c r="I1638" s="33" t="str">
        <f>_xlfn.XLOOKUP(A:A,'Medical Examination'!A:A,'Medical Examination'!F:F)</f>
        <v>No</v>
      </c>
      <c r="J1638" s="33">
        <f>_xlfn.XLOOKUP(A:A,'Medical Examination'!A:A,'Medical Examination'!G:G)</f>
        <v>1</v>
      </c>
      <c r="K1638" s="33" t="str">
        <f>_xlfn.XLOOKUP(A:A,'Medical Examination'!A:A,'Medical Examination'!H:H)</f>
        <v>No</v>
      </c>
      <c r="L1638" s="32" t="str">
        <f>_xlfn.XLOOKUP(A:A,'Medical Examination'!A:A,'Medical Examination'!I:I)</f>
        <v>Obesity</v>
      </c>
      <c r="M1638" s="31" t="str">
        <f>_xlfn.XLOOKUP(A:A,'Medical Examination'!A:A,'Medical Examination'!J:J)</f>
        <v>Prediabetic</v>
      </c>
      <c r="N1638" s="34">
        <f>_xlfn.XLOOKUP(Healthcare!A:A,Table4_2[Customer ID],Table4_2[Date of Birth])</f>
        <v>32304</v>
      </c>
      <c r="O1638" s="35">
        <f>_xlfn.XLOOKUP(A:A,Table4_2[Customer ID],Table4_2[Charges])</f>
        <v>5989.52</v>
      </c>
      <c r="P1638" s="33" t="str">
        <f>_xlfn.XLOOKUP(A:A,Table4_2[Customer ID],Table4_2[Hospital tier])</f>
        <v>tier - 2</v>
      </c>
      <c r="Q1638" s="33" t="str">
        <f>_xlfn.XLOOKUP(A:A,'Hospital details'!A:A,'Hospital details'!F:F)</f>
        <v>tier - 1</v>
      </c>
      <c r="R1638" s="33" t="str">
        <f>_xlfn.XLOOKUP(Healthcare!A:A,'Hospital details'!A:A,'Hospital details'!G:G)</f>
        <v>R1012</v>
      </c>
      <c r="S1638" s="36">
        <f>_xlfn.XLOOKUP(A:A,'Hospital details'!A:A,'Hospital details'!H:H)</f>
        <v>34</v>
      </c>
      <c r="T1638" s="8"/>
    </row>
    <row r="1639" spans="1:20" ht="18" x14ac:dyDescent="0.35">
      <c r="A1639" s="37" t="s">
        <v>1643</v>
      </c>
      <c r="B1639" s="31" t="str" cm="1">
        <f t="array" ref="B1639">_xlfn.XLOOKUP(_xlfn.SINGLE(A:A),'Customer Name'!A:A,Table14_3[[#All],[Title]])</f>
        <v>Mr</v>
      </c>
      <c r="C1639" s="32" t="str" cm="1">
        <f t="array" ref="C1639">_xlfn.XLOOKUP(_xlfn.SINGLE(A:A),'Customer Name'!A:A,Table14_3[[#All],[First Name]])</f>
        <v>Kris</v>
      </c>
      <c r="D1639" s="32" t="str" cm="1">
        <f t="array" ref="D1639">_xlfn.XLOOKUP(_xlfn.SINGLE(A:A),'Customer Name'!A:A,Table14_3[[#All],[Last Name]])</f>
        <v>Huff</v>
      </c>
      <c r="E1639" s="32">
        <f>_xlfn.XLOOKUP(A:A,'Medical Examination'!A:A,'Medical Examination'!B:B)</f>
        <v>19.53</v>
      </c>
      <c r="F1639" s="32">
        <f>_xlfn.XLOOKUP(A:A,'Medical Examination'!A:A,'Medical Examination'!C:C)</f>
        <v>11.68</v>
      </c>
      <c r="G1639" s="33" t="str">
        <f>_xlfn.XLOOKUP(A:A,'Medical Examination'!A:A,'Medical Examination'!D:D)</f>
        <v>No</v>
      </c>
      <c r="H1639" s="33" t="str">
        <f>_xlfn.XLOOKUP(A:A,'Medical Examination'!A:A,'Medical Examination'!E:E)</f>
        <v>No</v>
      </c>
      <c r="I1639" s="33" t="str">
        <f>_xlfn.XLOOKUP(A:A,'Medical Examination'!A:A,'Medical Examination'!F:F)</f>
        <v>No</v>
      </c>
      <c r="J1639" s="33">
        <f>_xlfn.XLOOKUP(A:A,'Medical Examination'!A:A,'Medical Examination'!G:G)</f>
        <v>0</v>
      </c>
      <c r="K1639" s="33" t="str">
        <f>_xlfn.XLOOKUP(A:A,'Medical Examination'!A:A,'Medical Examination'!H:H)</f>
        <v>No</v>
      </c>
      <c r="L1639" s="32" t="str">
        <f>_xlfn.XLOOKUP(A:A,'Medical Examination'!A:A,'Medical Examination'!I:I)</f>
        <v>Normal Weight</v>
      </c>
      <c r="M1639" s="31" t="str">
        <f>_xlfn.XLOOKUP(A:A,'Medical Examination'!A:A,'Medical Examination'!J:J)</f>
        <v>Diabetic</v>
      </c>
      <c r="N1639" s="34">
        <f>_xlfn.XLOOKUP(Healthcare!A:A,Table4_2[Customer ID],Table4_2[Date of Birth])</f>
        <v>27313</v>
      </c>
      <c r="O1639" s="35">
        <f>_xlfn.XLOOKUP(A:A,Table4_2[Customer ID],Table4_2[Charges])</f>
        <v>5979.99</v>
      </c>
      <c r="P1639" s="33" t="str">
        <f>_xlfn.XLOOKUP(A:A,Table4_2[Customer ID],Table4_2[Hospital tier])</f>
        <v>tier - 2</v>
      </c>
      <c r="Q1639" s="33" t="str">
        <f>_xlfn.XLOOKUP(A:A,'Hospital details'!A:A,'Hospital details'!F:F)</f>
        <v>tier - 3</v>
      </c>
      <c r="R1639" s="33" t="str">
        <f>_xlfn.XLOOKUP(Healthcare!A:A,'Hospital details'!A:A,'Hospital details'!G:G)</f>
        <v>R1013</v>
      </c>
      <c r="S1639" s="36">
        <f>_xlfn.XLOOKUP(A:A,'Hospital details'!A:A,'Hospital details'!H:H)</f>
        <v>48</v>
      </c>
      <c r="T1639" s="8"/>
    </row>
    <row r="1640" spans="1:20" ht="18" x14ac:dyDescent="0.35">
      <c r="A1640" s="37" t="s">
        <v>1644</v>
      </c>
      <c r="B1640" s="31" t="str" cm="1">
        <f t="array" ref="B1640">_xlfn.XLOOKUP(_xlfn.SINGLE(A:A),'Customer Name'!A:A,Table14_3[[#All],[Title]])</f>
        <v>Mr</v>
      </c>
      <c r="C1640" s="32" t="str" cm="1">
        <f t="array" ref="C1640">_xlfn.XLOOKUP(_xlfn.SINGLE(A:A),'Customer Name'!A:A,Table14_3[[#All],[First Name]])</f>
        <v>Alden W</v>
      </c>
      <c r="D1640" s="32" t="str" cm="1">
        <f t="array" ref="D1640">_xlfn.XLOOKUP(_xlfn.SINGLE(A:A),'Customer Name'!A:A,Table14_3[[#All],[Last Name]])</f>
        <v>Hall</v>
      </c>
      <c r="E1640" s="32">
        <f>_xlfn.XLOOKUP(A:A,'Medical Examination'!A:A,'Medical Examination'!B:B)</f>
        <v>34.1</v>
      </c>
      <c r="F1640" s="32">
        <f>_xlfn.XLOOKUP(A:A,'Medical Examination'!A:A,'Medical Examination'!C:C)</f>
        <v>5.16</v>
      </c>
      <c r="G1640" s="33" t="str">
        <f>_xlfn.XLOOKUP(A:A,'Medical Examination'!A:A,'Medical Examination'!D:D)</f>
        <v>No</v>
      </c>
      <c r="H1640" s="33" t="str">
        <f>_xlfn.XLOOKUP(A:A,'Medical Examination'!A:A,'Medical Examination'!E:E)</f>
        <v>No</v>
      </c>
      <c r="I1640" s="33" t="str">
        <f>_xlfn.XLOOKUP(A:A,'Medical Examination'!A:A,'Medical Examination'!F:F)</f>
        <v>No</v>
      </c>
      <c r="J1640" s="33">
        <f>_xlfn.XLOOKUP(A:A,'Medical Examination'!A:A,'Medical Examination'!G:G)</f>
        <v>0</v>
      </c>
      <c r="K1640" s="33" t="str">
        <f>_xlfn.XLOOKUP(A:A,'Medical Examination'!A:A,'Medical Examination'!H:H)</f>
        <v>No</v>
      </c>
      <c r="L1640" s="32" t="str">
        <f>_xlfn.XLOOKUP(A:A,'Medical Examination'!A:A,'Medical Examination'!I:I)</f>
        <v>Obesity</v>
      </c>
      <c r="M1640" s="31" t="str">
        <f>_xlfn.XLOOKUP(A:A,'Medical Examination'!A:A,'Medical Examination'!J:J)</f>
        <v>Normal</v>
      </c>
      <c r="N1640" s="34">
        <f>_xlfn.XLOOKUP(Healthcare!A:A,Table4_2[Customer ID],Table4_2[Date of Birth])</f>
        <v>29504</v>
      </c>
      <c r="O1640" s="35">
        <f>_xlfn.XLOOKUP(A:A,Table4_2[Customer ID],Table4_2[Charges])</f>
        <v>5979.73</v>
      </c>
      <c r="P1640" s="33" t="str">
        <f>_xlfn.XLOOKUP(A:A,Table4_2[Customer ID],Table4_2[Hospital tier])</f>
        <v>tier - 2</v>
      </c>
      <c r="Q1640" s="33" t="str">
        <f>_xlfn.XLOOKUP(A:A,'Hospital details'!A:A,'Hospital details'!F:F)</f>
        <v>tier - 2</v>
      </c>
      <c r="R1640" s="33" t="str">
        <f>_xlfn.XLOOKUP(Healthcare!A:A,'Hospital details'!A:A,'Hospital details'!G:G)</f>
        <v>R1011</v>
      </c>
      <c r="S1640" s="36">
        <f>_xlfn.XLOOKUP(A:A,'Hospital details'!A:A,'Hospital details'!H:H)</f>
        <v>42</v>
      </c>
      <c r="T1640" s="8"/>
    </row>
    <row r="1641" spans="1:20" ht="18" x14ac:dyDescent="0.35">
      <c r="A1641" s="37" t="s">
        <v>1645</v>
      </c>
      <c r="B1641" s="31" t="str" cm="1">
        <f t="array" ref="B1641">_xlfn.XLOOKUP(_xlfn.SINGLE(A:A),'Customer Name'!A:A,Table14_3[[#All],[Title]])</f>
        <v>Ms</v>
      </c>
      <c r="C1641" s="32" t="str" cm="1">
        <f t="array" ref="C1641">_xlfn.XLOOKUP(_xlfn.SINGLE(A:A),'Customer Name'!A:A,Table14_3[[#All],[First Name]])</f>
        <v>Suzanne M</v>
      </c>
      <c r="D1641" s="32" t="str" cm="1">
        <f t="array" ref="D1641">_xlfn.XLOOKUP(_xlfn.SINGLE(A:A),'Customer Name'!A:A,Table14_3[[#All],[Last Name]])</f>
        <v>Grise</v>
      </c>
      <c r="E1641" s="32">
        <f>_xlfn.XLOOKUP(A:A,'Medical Examination'!A:A,'Medical Examination'!B:B)</f>
        <v>16.5</v>
      </c>
      <c r="F1641" s="32">
        <f>_xlfn.XLOOKUP(A:A,'Medical Examination'!A:A,'Medical Examination'!C:C)</f>
        <v>6.9</v>
      </c>
      <c r="G1641" s="33" t="str">
        <f>_xlfn.XLOOKUP(A:A,'Medical Examination'!A:A,'Medical Examination'!D:D)</f>
        <v>yes</v>
      </c>
      <c r="H1641" s="33" t="str">
        <f>_xlfn.XLOOKUP(A:A,'Medical Examination'!A:A,'Medical Examination'!E:E)</f>
        <v>No</v>
      </c>
      <c r="I1641" s="33" t="str">
        <f>_xlfn.XLOOKUP(A:A,'Medical Examination'!A:A,'Medical Examination'!F:F)</f>
        <v>No</v>
      </c>
      <c r="J1641" s="33">
        <f>_xlfn.XLOOKUP(A:A,'Medical Examination'!A:A,'Medical Examination'!G:G)</f>
        <v>2</v>
      </c>
      <c r="K1641" s="33" t="str">
        <f>_xlfn.XLOOKUP(A:A,'Medical Examination'!A:A,'Medical Examination'!H:H)</f>
        <v>No</v>
      </c>
      <c r="L1641" s="32" t="str">
        <f>_xlfn.XLOOKUP(A:A,'Medical Examination'!A:A,'Medical Examination'!I:I)</f>
        <v>Under  Weight</v>
      </c>
      <c r="M1641" s="31" t="str">
        <f>_xlfn.XLOOKUP(A:A,'Medical Examination'!A:A,'Medical Examination'!J:J)</f>
        <v>Diabetic</v>
      </c>
      <c r="N1641" s="34">
        <f>_xlfn.XLOOKUP(Healthcare!A:A,Table4_2[Customer ID],Table4_2[Date of Birth])</f>
        <v>25744</v>
      </c>
      <c r="O1641" s="35">
        <f>_xlfn.XLOOKUP(A:A,Table4_2[Customer ID],Table4_2[Charges])</f>
        <v>5979.66</v>
      </c>
      <c r="P1641" s="33" t="str">
        <f>_xlfn.XLOOKUP(A:A,Table4_2[Customer ID],Table4_2[Hospital tier])</f>
        <v>tier - 2</v>
      </c>
      <c r="Q1641" s="33" t="str">
        <f>_xlfn.XLOOKUP(A:A,'Hospital details'!A:A,'Hospital details'!F:F)</f>
        <v>tier - 3</v>
      </c>
      <c r="R1641" s="33" t="str">
        <f>_xlfn.XLOOKUP(Healthcare!A:A,'Hospital details'!A:A,'Hospital details'!G:G)</f>
        <v>R1013</v>
      </c>
      <c r="S1641" s="36">
        <f>_xlfn.XLOOKUP(A:A,'Hospital details'!A:A,'Hospital details'!H:H)</f>
        <v>52</v>
      </c>
      <c r="T1641" s="8"/>
    </row>
    <row r="1642" spans="1:20" ht="18" x14ac:dyDescent="0.35">
      <c r="A1642" s="37" t="s">
        <v>1646</v>
      </c>
      <c r="B1642" s="31" t="str" cm="1">
        <f t="array" ref="B1642">_xlfn.XLOOKUP(_xlfn.SINGLE(A:A),'Customer Name'!A:A,Table14_3[[#All],[Title]])</f>
        <v>Mr</v>
      </c>
      <c r="C1642" s="32" t="str" cm="1">
        <f t="array" ref="C1642">_xlfn.XLOOKUP(_xlfn.SINGLE(A:A),'Customer Name'!A:A,Table14_3[[#All],[First Name]])</f>
        <v>Heidi Z</v>
      </c>
      <c r="D1642" s="32" t="str" cm="1">
        <f t="array" ref="D1642">_xlfn.XLOOKUP(_xlfn.SINGLE(A:A),'Customer Name'!A:A,Table14_3[[#All],[Last Name]])</f>
        <v>Skildum</v>
      </c>
      <c r="E1642" s="32">
        <f>_xlfn.XLOOKUP(A:A,'Medical Examination'!A:A,'Medical Examination'!B:B)</f>
        <v>30.69</v>
      </c>
      <c r="F1642" s="32">
        <f>_xlfn.XLOOKUP(A:A,'Medical Examination'!A:A,'Medical Examination'!C:C)</f>
        <v>4.83</v>
      </c>
      <c r="G1642" s="33" t="str">
        <f>_xlfn.XLOOKUP(A:A,'Medical Examination'!A:A,'Medical Examination'!D:D)</f>
        <v>No</v>
      </c>
      <c r="H1642" s="33" t="str">
        <f>_xlfn.XLOOKUP(A:A,'Medical Examination'!A:A,'Medical Examination'!E:E)</f>
        <v>No</v>
      </c>
      <c r="I1642" s="33" t="str">
        <f>_xlfn.XLOOKUP(A:A,'Medical Examination'!A:A,'Medical Examination'!F:F)</f>
        <v>No</v>
      </c>
      <c r="J1642" s="33">
        <f>_xlfn.XLOOKUP(A:A,'Medical Examination'!A:A,'Medical Examination'!G:G)</f>
        <v>1</v>
      </c>
      <c r="K1642" s="33" t="str">
        <f>_xlfn.XLOOKUP(A:A,'Medical Examination'!A:A,'Medical Examination'!H:H)</f>
        <v>No</v>
      </c>
      <c r="L1642" s="32" t="str">
        <f>_xlfn.XLOOKUP(A:A,'Medical Examination'!A:A,'Medical Examination'!I:I)</f>
        <v>Obesity</v>
      </c>
      <c r="M1642" s="31" t="str">
        <f>_xlfn.XLOOKUP(A:A,'Medical Examination'!A:A,'Medical Examination'!J:J)</f>
        <v>Normal</v>
      </c>
      <c r="N1642" s="34">
        <f>_xlfn.XLOOKUP(Healthcare!A:A,Table4_2[Customer ID],Table4_2[Date of Birth])</f>
        <v>30997</v>
      </c>
      <c r="O1642" s="35">
        <f>_xlfn.XLOOKUP(A:A,Table4_2[Customer ID],Table4_2[Charges])</f>
        <v>5976.83</v>
      </c>
      <c r="P1642" s="33" t="str">
        <f>_xlfn.XLOOKUP(A:A,Table4_2[Customer ID],Table4_2[Hospital tier])</f>
        <v>tier - 2</v>
      </c>
      <c r="Q1642" s="33" t="str">
        <f>_xlfn.XLOOKUP(A:A,'Hospital details'!A:A,'Hospital details'!F:F)</f>
        <v>tier - 2</v>
      </c>
      <c r="R1642" s="33" t="str">
        <f>_xlfn.XLOOKUP(Healthcare!A:A,'Hospital details'!A:A,'Hospital details'!G:G)</f>
        <v>R1013</v>
      </c>
      <c r="S1642" s="36">
        <f>_xlfn.XLOOKUP(A:A,'Hospital details'!A:A,'Hospital details'!H:H)</f>
        <v>38</v>
      </c>
      <c r="T1642" s="8"/>
    </row>
    <row r="1643" spans="1:20" ht="18" x14ac:dyDescent="0.35">
      <c r="A1643" s="37" t="s">
        <v>1647</v>
      </c>
      <c r="B1643" s="31" t="str" cm="1">
        <f t="array" ref="B1643">_xlfn.XLOOKUP(_xlfn.SINGLE(A:A),'Customer Name'!A:A,Table14_3[[#All],[Title]])</f>
        <v>Mr</v>
      </c>
      <c r="C1643" s="32" t="str" cm="1">
        <f t="array" ref="C1643">_xlfn.XLOOKUP(_xlfn.SINGLE(A:A),'Customer Name'!A:A,Table14_3[[#All],[First Name]])</f>
        <v>Carolyn</v>
      </c>
      <c r="D1643" s="32" t="str" cm="1">
        <f t="array" ref="D1643">_xlfn.XLOOKUP(_xlfn.SINGLE(A:A),'Customer Name'!A:A,Table14_3[[#All],[Last Name]])</f>
        <v>Yang</v>
      </c>
      <c r="E1643" s="32">
        <f>_xlfn.XLOOKUP(A:A,'Medical Examination'!A:A,'Medical Examination'!B:B)</f>
        <v>28.93</v>
      </c>
      <c r="F1643" s="32">
        <f>_xlfn.XLOOKUP(A:A,'Medical Examination'!A:A,'Medical Examination'!C:C)</f>
        <v>4.87</v>
      </c>
      <c r="G1643" s="33" t="str">
        <f>_xlfn.XLOOKUP(A:A,'Medical Examination'!A:A,'Medical Examination'!D:D)</f>
        <v>No</v>
      </c>
      <c r="H1643" s="33" t="str">
        <f>_xlfn.XLOOKUP(A:A,'Medical Examination'!A:A,'Medical Examination'!E:E)</f>
        <v>No</v>
      </c>
      <c r="I1643" s="33" t="str">
        <f>_xlfn.XLOOKUP(A:A,'Medical Examination'!A:A,'Medical Examination'!F:F)</f>
        <v>No</v>
      </c>
      <c r="J1643" s="33">
        <f>_xlfn.XLOOKUP(A:A,'Medical Examination'!A:A,'Medical Examination'!G:G)</f>
        <v>1</v>
      </c>
      <c r="K1643" s="33" t="str">
        <f>_xlfn.XLOOKUP(A:A,'Medical Examination'!A:A,'Medical Examination'!H:H)</f>
        <v>No</v>
      </c>
      <c r="L1643" s="32" t="str">
        <f>_xlfn.XLOOKUP(A:A,'Medical Examination'!A:A,'Medical Examination'!I:I)</f>
        <v>Overweight</v>
      </c>
      <c r="M1643" s="31" t="str">
        <f>_xlfn.XLOOKUP(A:A,'Medical Examination'!A:A,'Medical Examination'!J:J)</f>
        <v>Normal</v>
      </c>
      <c r="N1643" s="34">
        <f>_xlfn.XLOOKUP(Healthcare!A:A,Table4_2[Customer ID],Table4_2[Date of Birth])</f>
        <v>30944</v>
      </c>
      <c r="O1643" s="35">
        <f>_xlfn.XLOOKUP(A:A,Table4_2[Customer ID],Table4_2[Charges])</f>
        <v>5974.38</v>
      </c>
      <c r="P1643" s="33" t="str">
        <f>_xlfn.XLOOKUP(A:A,Table4_2[Customer ID],Table4_2[Hospital tier])</f>
        <v>tier - 2</v>
      </c>
      <c r="Q1643" s="33" t="str">
        <f>_xlfn.XLOOKUP(A:A,'Hospital details'!A:A,'Hospital details'!F:F)</f>
        <v>tier - 3</v>
      </c>
      <c r="R1643" s="33" t="str">
        <f>_xlfn.XLOOKUP(Healthcare!A:A,'Hospital details'!A:A,'Hospital details'!G:G)</f>
        <v>R1013</v>
      </c>
      <c r="S1643" s="36">
        <f>_xlfn.XLOOKUP(A:A,'Hospital details'!A:A,'Hospital details'!H:H)</f>
        <v>38</v>
      </c>
      <c r="T1643" s="8"/>
    </row>
    <row r="1644" spans="1:20" ht="18" x14ac:dyDescent="0.35">
      <c r="A1644" s="37" t="s">
        <v>1648</v>
      </c>
      <c r="B1644" s="31" t="str" cm="1">
        <f t="array" ref="B1644">_xlfn.XLOOKUP(_xlfn.SINGLE(A:A),'Customer Name'!A:A,Table14_3[[#All],[Title]])</f>
        <v>Ms</v>
      </c>
      <c r="C1644" s="32" t="str" cm="1">
        <f t="array" ref="C1644">_xlfn.XLOOKUP(_xlfn.SINGLE(A:A),'Customer Name'!A:A,Table14_3[[#All],[First Name]])</f>
        <v>Sabine</v>
      </c>
      <c r="D1644" s="32" t="str" cm="1">
        <f t="array" ref="D1644">_xlfn.XLOOKUP(_xlfn.SINGLE(A:A),'Customer Name'!A:A,Table14_3[[#All],[Last Name]])</f>
        <v>Fischer-Daly</v>
      </c>
      <c r="E1644" s="32">
        <f>_xlfn.XLOOKUP(A:A,'Medical Examination'!A:A,'Medical Examination'!B:B)</f>
        <v>38.9</v>
      </c>
      <c r="F1644" s="32">
        <f>_xlfn.XLOOKUP(A:A,'Medical Examination'!A:A,'Medical Examination'!C:C)</f>
        <v>4.28</v>
      </c>
      <c r="G1644" s="33" t="str">
        <f>_xlfn.XLOOKUP(A:A,'Medical Examination'!A:A,'Medical Examination'!D:D)</f>
        <v>No</v>
      </c>
      <c r="H1644" s="33" t="str">
        <f>_xlfn.XLOOKUP(A:A,'Medical Examination'!A:A,'Medical Examination'!E:E)</f>
        <v>No</v>
      </c>
      <c r="I1644" s="33" t="str">
        <f>_xlfn.XLOOKUP(A:A,'Medical Examination'!A:A,'Medical Examination'!F:F)</f>
        <v>No</v>
      </c>
      <c r="J1644" s="33">
        <f>_xlfn.XLOOKUP(A:A,'Medical Examination'!A:A,'Medical Examination'!G:G)</f>
        <v>0</v>
      </c>
      <c r="K1644" s="33" t="str">
        <f>_xlfn.XLOOKUP(A:A,'Medical Examination'!A:A,'Medical Examination'!H:H)</f>
        <v>No</v>
      </c>
      <c r="L1644" s="32" t="str">
        <f>_xlfn.XLOOKUP(A:A,'Medical Examination'!A:A,'Medical Examination'!I:I)</f>
        <v>Obesity</v>
      </c>
      <c r="M1644" s="31" t="str">
        <f>_xlfn.XLOOKUP(A:A,'Medical Examination'!A:A,'Medical Examination'!J:J)</f>
        <v>Normal</v>
      </c>
      <c r="N1644" s="34">
        <f>_xlfn.XLOOKUP(Healthcare!A:A,Table4_2[Customer ID],Table4_2[Date of Birth])</f>
        <v>32711</v>
      </c>
      <c r="O1644" s="35">
        <f>_xlfn.XLOOKUP(A:A,Table4_2[Customer ID],Table4_2[Charges])</f>
        <v>5972.38</v>
      </c>
      <c r="P1644" s="33" t="str">
        <f>_xlfn.XLOOKUP(A:A,Table4_2[Customer ID],Table4_2[Hospital tier])</f>
        <v>tier - 2</v>
      </c>
      <c r="Q1644" s="33" t="str">
        <f>_xlfn.XLOOKUP(A:A,'Hospital details'!A:A,'Hospital details'!F:F)</f>
        <v>tier - 2</v>
      </c>
      <c r="R1644" s="33" t="str">
        <f>_xlfn.XLOOKUP(Healthcare!A:A,'Hospital details'!A:A,'Hospital details'!G:G)</f>
        <v>R1011</v>
      </c>
      <c r="S1644" s="36">
        <f>_xlfn.XLOOKUP(A:A,'Hospital details'!A:A,'Hospital details'!H:H)</f>
        <v>33</v>
      </c>
      <c r="T1644" s="8"/>
    </row>
    <row r="1645" spans="1:20" ht="18" x14ac:dyDescent="0.35">
      <c r="A1645" s="37" t="s">
        <v>1649</v>
      </c>
      <c r="B1645" s="31" t="str" cm="1">
        <f t="array" ref="B1645">_xlfn.XLOOKUP(_xlfn.SINGLE(A:A),'Customer Name'!A:A,Table14_3[[#All],[Title]])</f>
        <v>Ms</v>
      </c>
      <c r="C1645" s="32" t="str" cm="1">
        <f t="array" ref="C1645">_xlfn.XLOOKUP(_xlfn.SINGLE(A:A),'Customer Name'!A:A,Table14_3[[#All],[First Name]])</f>
        <v>Bobby</v>
      </c>
      <c r="D1645" s="32" t="str" cm="1">
        <f t="array" ref="D1645">_xlfn.XLOOKUP(_xlfn.SINGLE(A:A),'Customer Name'!A:A,Table14_3[[#All],[Last Name]])</f>
        <v>Asher</v>
      </c>
      <c r="E1645" s="32">
        <f>_xlfn.XLOOKUP(A:A,'Medical Examination'!A:A,'Medical Examination'!B:B)</f>
        <v>26.9</v>
      </c>
      <c r="F1645" s="32">
        <f>_xlfn.XLOOKUP(A:A,'Medical Examination'!A:A,'Medical Examination'!C:C)</f>
        <v>4.07</v>
      </c>
      <c r="G1645" s="33" t="str">
        <f>_xlfn.XLOOKUP(A:A,'Medical Examination'!A:A,'Medical Examination'!D:D)</f>
        <v>No</v>
      </c>
      <c r="H1645" s="33" t="str">
        <f>_xlfn.XLOOKUP(A:A,'Medical Examination'!A:A,'Medical Examination'!E:E)</f>
        <v>No</v>
      </c>
      <c r="I1645" s="33" t="str">
        <f>_xlfn.XLOOKUP(A:A,'Medical Examination'!A:A,'Medical Examination'!F:F)</f>
        <v>No</v>
      </c>
      <c r="J1645" s="33">
        <f>_xlfn.XLOOKUP(A:A,'Medical Examination'!A:A,'Medical Examination'!G:G)</f>
        <v>0</v>
      </c>
      <c r="K1645" s="33" t="str">
        <f>_xlfn.XLOOKUP(A:A,'Medical Examination'!A:A,'Medical Examination'!H:H)</f>
        <v>No</v>
      </c>
      <c r="L1645" s="32" t="str">
        <f>_xlfn.XLOOKUP(A:A,'Medical Examination'!A:A,'Medical Examination'!I:I)</f>
        <v>Overweight</v>
      </c>
      <c r="M1645" s="31" t="str">
        <f>_xlfn.XLOOKUP(A:A,'Medical Examination'!A:A,'Medical Examination'!J:J)</f>
        <v>Normal</v>
      </c>
      <c r="N1645" s="34">
        <f>_xlfn.XLOOKUP(Healthcare!A:A,Table4_2[Customer ID],Table4_2[Date of Birth])</f>
        <v>29423</v>
      </c>
      <c r="O1645" s="35">
        <f>_xlfn.XLOOKUP(A:A,Table4_2[Customer ID],Table4_2[Charges])</f>
        <v>5969.72</v>
      </c>
      <c r="P1645" s="33" t="str">
        <f>_xlfn.XLOOKUP(A:A,Table4_2[Customer ID],Table4_2[Hospital tier])</f>
        <v>tier - 3</v>
      </c>
      <c r="Q1645" s="33" t="str">
        <f>_xlfn.XLOOKUP(A:A,'Hospital details'!A:A,'Hospital details'!F:F)</f>
        <v>tier - 3</v>
      </c>
      <c r="R1645" s="33" t="str">
        <f>_xlfn.XLOOKUP(Healthcare!A:A,'Hospital details'!A:A,'Hospital details'!G:G)</f>
        <v>R1011</v>
      </c>
      <c r="S1645" s="36">
        <f>_xlfn.XLOOKUP(A:A,'Hospital details'!A:A,'Hospital details'!H:H)</f>
        <v>42</v>
      </c>
      <c r="T1645" s="8"/>
    </row>
    <row r="1646" spans="1:20" ht="18" x14ac:dyDescent="0.35">
      <c r="A1646" s="37" t="s">
        <v>1650</v>
      </c>
      <c r="B1646" s="31" t="str" cm="1">
        <f t="array" ref="B1646">_xlfn.XLOOKUP(_xlfn.SINGLE(A:A),'Customer Name'!A:A,Table14_3[[#All],[Title]])</f>
        <v>Mr</v>
      </c>
      <c r="C1646" s="32" t="str" cm="1">
        <f t="array" ref="C1646">_xlfn.XLOOKUP(_xlfn.SINGLE(A:A),'Customer Name'!A:A,Table14_3[[#All],[First Name]])</f>
        <v>Fan</v>
      </c>
      <c r="D1646" s="32" t="str" cm="1">
        <f t="array" ref="D1646">_xlfn.XLOOKUP(_xlfn.SINGLE(A:A),'Customer Name'!A:A,Table14_3[[#All],[Last Name]])</f>
        <v>Zhou</v>
      </c>
      <c r="E1646" s="32">
        <f>_xlfn.XLOOKUP(A:A,'Medical Examination'!A:A,'Medical Examination'!B:B)</f>
        <v>24.86</v>
      </c>
      <c r="F1646" s="32">
        <f>_xlfn.XLOOKUP(A:A,'Medical Examination'!A:A,'Medical Examination'!C:C)</f>
        <v>6.23</v>
      </c>
      <c r="G1646" s="33" t="str">
        <f>_xlfn.XLOOKUP(A:A,'Medical Examination'!A:A,'Medical Examination'!D:D)</f>
        <v>No</v>
      </c>
      <c r="H1646" s="33" t="str">
        <f>_xlfn.XLOOKUP(A:A,'Medical Examination'!A:A,'Medical Examination'!E:E)</f>
        <v>No</v>
      </c>
      <c r="I1646" s="33" t="str">
        <f>_xlfn.XLOOKUP(A:A,'Medical Examination'!A:A,'Medical Examination'!F:F)</f>
        <v>No</v>
      </c>
      <c r="J1646" s="33">
        <f>_xlfn.XLOOKUP(A:A,'Medical Examination'!A:A,'Medical Examination'!G:G)</f>
        <v>0</v>
      </c>
      <c r="K1646" s="33" t="str">
        <f>_xlfn.XLOOKUP(A:A,'Medical Examination'!A:A,'Medical Examination'!H:H)</f>
        <v>No</v>
      </c>
      <c r="L1646" s="32" t="str">
        <f>_xlfn.XLOOKUP(A:A,'Medical Examination'!A:A,'Medical Examination'!I:I)</f>
        <v>Normal Weight</v>
      </c>
      <c r="M1646" s="31" t="str">
        <f>_xlfn.XLOOKUP(A:A,'Medical Examination'!A:A,'Medical Examination'!J:J)</f>
        <v>Prediabetic</v>
      </c>
      <c r="N1646" s="34">
        <f>_xlfn.XLOOKUP(Healthcare!A:A,Table4_2[Customer ID],Table4_2[Date of Birth])</f>
        <v>29438</v>
      </c>
      <c r="O1646" s="35">
        <f>_xlfn.XLOOKUP(A:A,Table4_2[Customer ID],Table4_2[Charges])</f>
        <v>5966.89</v>
      </c>
      <c r="P1646" s="33" t="str">
        <f>_xlfn.XLOOKUP(A:A,Table4_2[Customer ID],Table4_2[Hospital tier])</f>
        <v>tier - 2</v>
      </c>
      <c r="Q1646" s="33" t="str">
        <f>_xlfn.XLOOKUP(A:A,'Hospital details'!A:A,'Hospital details'!F:F)</f>
        <v>tier - 3</v>
      </c>
      <c r="R1646" s="33" t="str">
        <f>_xlfn.XLOOKUP(Healthcare!A:A,'Hospital details'!A:A,'Hospital details'!G:G)</f>
        <v>R1013</v>
      </c>
      <c r="S1646" s="36">
        <f>_xlfn.XLOOKUP(A:A,'Hospital details'!A:A,'Hospital details'!H:H)</f>
        <v>42</v>
      </c>
      <c r="T1646" s="8"/>
    </row>
    <row r="1647" spans="1:20" ht="18" x14ac:dyDescent="0.35">
      <c r="A1647" s="37" t="s">
        <v>1651</v>
      </c>
      <c r="B1647" s="31" t="str" cm="1">
        <f t="array" ref="B1647">_xlfn.XLOOKUP(_xlfn.SINGLE(A:A),'Customer Name'!A:A,Table14_3[[#All],[Title]])</f>
        <v>Mr</v>
      </c>
      <c r="C1647" s="32" t="str" cm="1">
        <f t="array" ref="C1647">_xlfn.XLOOKUP(_xlfn.SINGLE(A:A),'Customer Name'!A:A,Table14_3[[#All],[First Name]])</f>
        <v>Rachel M</v>
      </c>
      <c r="D1647" s="32" t="str" cm="1">
        <f t="array" ref="D1647">_xlfn.XLOOKUP(_xlfn.SINGLE(A:A),'Customer Name'!A:A,Table14_3[[#All],[Last Name]])</f>
        <v>Rudder</v>
      </c>
      <c r="E1647" s="32">
        <f>_xlfn.XLOOKUP(A:A,'Medical Examination'!A:A,'Medical Examination'!B:B)</f>
        <v>39.14</v>
      </c>
      <c r="F1647" s="32">
        <f>_xlfn.XLOOKUP(A:A,'Medical Examination'!A:A,'Medical Examination'!C:C)</f>
        <v>6.24</v>
      </c>
      <c r="G1647" s="33" t="str">
        <f>_xlfn.XLOOKUP(A:A,'Medical Examination'!A:A,'Medical Examination'!D:D)</f>
        <v>No</v>
      </c>
      <c r="H1647" s="33" t="str">
        <f>_xlfn.XLOOKUP(A:A,'Medical Examination'!A:A,'Medical Examination'!E:E)</f>
        <v>yes</v>
      </c>
      <c r="I1647" s="33" t="str">
        <f>_xlfn.XLOOKUP(A:A,'Medical Examination'!A:A,'Medical Examination'!F:F)</f>
        <v>No</v>
      </c>
      <c r="J1647" s="33">
        <f>_xlfn.XLOOKUP(A:A,'Medical Examination'!A:A,'Medical Examination'!G:G)</f>
        <v>1</v>
      </c>
      <c r="K1647" s="33" t="str">
        <f>_xlfn.XLOOKUP(A:A,'Medical Examination'!A:A,'Medical Examination'!H:H)</f>
        <v>No</v>
      </c>
      <c r="L1647" s="32" t="str">
        <f>_xlfn.XLOOKUP(A:A,'Medical Examination'!A:A,'Medical Examination'!I:I)</f>
        <v>Obesity</v>
      </c>
      <c r="M1647" s="31" t="str">
        <f>_xlfn.XLOOKUP(A:A,'Medical Examination'!A:A,'Medical Examination'!J:J)</f>
        <v>Prediabetic</v>
      </c>
      <c r="N1647" s="34">
        <f>_xlfn.XLOOKUP(Healthcare!A:A,Table4_2[Customer ID],Table4_2[Date of Birth])</f>
        <v>38183</v>
      </c>
      <c r="O1647" s="35">
        <f>_xlfn.XLOOKUP(A:A,Table4_2[Customer ID],Table4_2[Charges])</f>
        <v>5960.91</v>
      </c>
      <c r="P1647" s="33" t="str">
        <f>_xlfn.XLOOKUP(A:A,Table4_2[Customer ID],Table4_2[Hospital tier])</f>
        <v>tier - 2</v>
      </c>
      <c r="Q1647" s="33" t="str">
        <f>_xlfn.XLOOKUP(A:A,'Hospital details'!A:A,'Hospital details'!F:F)</f>
        <v>tier - 1</v>
      </c>
      <c r="R1647" s="33" t="str">
        <f>_xlfn.XLOOKUP(Healthcare!A:A,'Hospital details'!A:A,'Hospital details'!G:G)</f>
        <v>R1026</v>
      </c>
      <c r="S1647" s="36">
        <f>_xlfn.XLOOKUP(A:A,'Hospital details'!A:A,'Hospital details'!H:H)</f>
        <v>18</v>
      </c>
      <c r="T1647" s="8"/>
    </row>
    <row r="1648" spans="1:20" ht="18" x14ac:dyDescent="0.35">
      <c r="A1648" s="37" t="s">
        <v>1652</v>
      </c>
      <c r="B1648" s="31" t="str" cm="1">
        <f t="array" ref="B1648">_xlfn.XLOOKUP(_xlfn.SINGLE(A:A),'Customer Name'!A:A,Table14_3[[#All],[Title]])</f>
        <v>Ms</v>
      </c>
      <c r="C1648" s="32" t="str" cm="1">
        <f t="array" ref="C1648">_xlfn.XLOOKUP(_xlfn.SINGLE(A:A),'Customer Name'!A:A,Table14_3[[#All],[First Name]])</f>
        <v>Greg</v>
      </c>
      <c r="D1648" s="32" t="str" cm="1">
        <f t="array" ref="D1648">_xlfn.XLOOKUP(_xlfn.SINGLE(A:A),'Customer Name'!A:A,Table14_3[[#All],[Last Name]])</f>
        <v>Cartmell</v>
      </c>
      <c r="E1648" s="32">
        <f>_xlfn.XLOOKUP(A:A,'Medical Examination'!A:A,'Medical Examination'!B:B)</f>
        <v>39.799999999999997</v>
      </c>
      <c r="F1648" s="32">
        <f>_xlfn.XLOOKUP(A:A,'Medical Examination'!A:A,'Medical Examination'!C:C)</f>
        <v>6.17</v>
      </c>
      <c r="G1648" s="33" t="str">
        <f>_xlfn.XLOOKUP(A:A,'Medical Examination'!A:A,'Medical Examination'!D:D)</f>
        <v>No</v>
      </c>
      <c r="H1648" s="33" t="str">
        <f>_xlfn.XLOOKUP(A:A,'Medical Examination'!A:A,'Medical Examination'!E:E)</f>
        <v>No</v>
      </c>
      <c r="I1648" s="33" t="str">
        <f>_xlfn.XLOOKUP(A:A,'Medical Examination'!A:A,'Medical Examination'!F:F)</f>
        <v>Yes</v>
      </c>
      <c r="J1648" s="33">
        <f>_xlfn.XLOOKUP(A:A,'Medical Examination'!A:A,'Medical Examination'!G:G)</f>
        <v>1</v>
      </c>
      <c r="K1648" s="33" t="str">
        <f>_xlfn.XLOOKUP(A:A,'Medical Examination'!A:A,'Medical Examination'!H:H)</f>
        <v>No</v>
      </c>
      <c r="L1648" s="32" t="str">
        <f>_xlfn.XLOOKUP(A:A,'Medical Examination'!A:A,'Medical Examination'!I:I)</f>
        <v>Obesity</v>
      </c>
      <c r="M1648" s="31" t="str">
        <f>_xlfn.XLOOKUP(A:A,'Medical Examination'!A:A,'Medical Examination'!J:J)</f>
        <v>Prediabetic</v>
      </c>
      <c r="N1648" s="34">
        <f>_xlfn.XLOOKUP(Healthcare!A:A,Table4_2[Customer ID],Table4_2[Date of Birth])</f>
        <v>37846</v>
      </c>
      <c r="O1648" s="35">
        <f>_xlfn.XLOOKUP(A:A,Table4_2[Customer ID],Table4_2[Charges])</f>
        <v>5957.35</v>
      </c>
      <c r="P1648" s="33" t="str">
        <f>_xlfn.XLOOKUP(A:A,Table4_2[Customer ID],Table4_2[Hospital tier])</f>
        <v>tier - 2</v>
      </c>
      <c r="Q1648" s="33" t="str">
        <f>_xlfn.XLOOKUP(A:A,'Hospital details'!A:A,'Hospital details'!F:F)</f>
        <v>tier - 2</v>
      </c>
      <c r="R1648" s="33" t="str">
        <f>_xlfn.XLOOKUP(Healthcare!A:A,'Hospital details'!A:A,'Hospital details'!G:G)</f>
        <v>R1012</v>
      </c>
      <c r="S1648" s="36">
        <f>_xlfn.XLOOKUP(A:A,'Hospital details'!A:A,'Hospital details'!H:H)</f>
        <v>19</v>
      </c>
      <c r="T1648" s="8"/>
    </row>
    <row r="1649" spans="1:20" ht="18" x14ac:dyDescent="0.35">
      <c r="A1649" s="37" t="s">
        <v>1653</v>
      </c>
      <c r="B1649" s="31" t="str" cm="1">
        <f t="array" ref="B1649">_xlfn.XLOOKUP(_xlfn.SINGLE(A:A),'Customer Name'!A:A,Table14_3[[#All],[Title]])</f>
        <v>Mr</v>
      </c>
      <c r="C1649" s="32" t="str" cm="1">
        <f t="array" ref="C1649">_xlfn.XLOOKUP(_xlfn.SINGLE(A:A),'Customer Name'!A:A,Table14_3[[#All],[First Name]])</f>
        <v>Dan</v>
      </c>
      <c r="D1649" s="32" t="str" cm="1">
        <f t="array" ref="D1649">_xlfn.XLOOKUP(_xlfn.SINGLE(A:A),'Customer Name'!A:A,Table14_3[[#All],[Last Name]])</f>
        <v>Troland</v>
      </c>
      <c r="E1649" s="32">
        <f>_xlfn.XLOOKUP(A:A,'Medical Examination'!A:A,'Medical Examination'!B:B)</f>
        <v>34.32</v>
      </c>
      <c r="F1649" s="32">
        <f>_xlfn.XLOOKUP(A:A,'Medical Examination'!A:A,'Medical Examination'!C:C)</f>
        <v>5.16</v>
      </c>
      <c r="G1649" s="33" t="str">
        <f>_xlfn.XLOOKUP(A:A,'Medical Examination'!A:A,'Medical Examination'!D:D)</f>
        <v>No</v>
      </c>
      <c r="H1649" s="33" t="str">
        <f>_xlfn.XLOOKUP(A:A,'Medical Examination'!A:A,'Medical Examination'!E:E)</f>
        <v>No</v>
      </c>
      <c r="I1649" s="33" t="str">
        <f>_xlfn.XLOOKUP(A:A,'Medical Examination'!A:A,'Medical Examination'!F:F)</f>
        <v>No</v>
      </c>
      <c r="J1649" s="33">
        <f>_xlfn.XLOOKUP(A:A,'Medical Examination'!A:A,'Medical Examination'!G:G)</f>
        <v>1</v>
      </c>
      <c r="K1649" s="33" t="str">
        <f>_xlfn.XLOOKUP(A:A,'Medical Examination'!A:A,'Medical Examination'!H:H)</f>
        <v>No</v>
      </c>
      <c r="L1649" s="32" t="str">
        <f>_xlfn.XLOOKUP(A:A,'Medical Examination'!A:A,'Medical Examination'!I:I)</f>
        <v>Obesity</v>
      </c>
      <c r="M1649" s="31" t="str">
        <f>_xlfn.XLOOKUP(A:A,'Medical Examination'!A:A,'Medical Examination'!J:J)</f>
        <v>Normal</v>
      </c>
      <c r="N1649" s="34">
        <f>_xlfn.XLOOKUP(Healthcare!A:A,Table4_2[Customer ID],Table4_2[Date of Birth])</f>
        <v>31972</v>
      </c>
      <c r="O1649" s="35">
        <f>_xlfn.XLOOKUP(A:A,Table4_2[Customer ID],Table4_2[Charges])</f>
        <v>5934.38</v>
      </c>
      <c r="P1649" s="33" t="str">
        <f>_xlfn.XLOOKUP(A:A,Table4_2[Customer ID],Table4_2[Hospital tier])</f>
        <v>tier - 3</v>
      </c>
      <c r="Q1649" s="33" t="str">
        <f>_xlfn.XLOOKUP(A:A,'Hospital details'!A:A,'Hospital details'!F:F)</f>
        <v>tier - 2</v>
      </c>
      <c r="R1649" s="33" t="str">
        <f>_xlfn.XLOOKUP(Healthcare!A:A,'Hospital details'!A:A,'Hospital details'!G:G)</f>
        <v>R1013</v>
      </c>
      <c r="S1649" s="36">
        <f>_xlfn.XLOOKUP(A:A,'Hospital details'!A:A,'Hospital details'!H:H)</f>
        <v>35</v>
      </c>
      <c r="T1649" s="8"/>
    </row>
    <row r="1650" spans="1:20" ht="18" x14ac:dyDescent="0.35">
      <c r="A1650" s="37" t="s">
        <v>1654</v>
      </c>
      <c r="B1650" s="31" t="str" cm="1">
        <f t="array" ref="B1650">_xlfn.XLOOKUP(_xlfn.SINGLE(A:A),'Customer Name'!A:A,Table14_3[[#All],[Title]])</f>
        <v>Mr</v>
      </c>
      <c r="C1650" s="32" t="str" cm="1">
        <f t="array" ref="C1650">_xlfn.XLOOKUP(_xlfn.SINGLE(A:A),'Customer Name'!A:A,Table14_3[[#All],[First Name]])</f>
        <v>Jennifer A</v>
      </c>
      <c r="D1650" s="32" t="str" cm="1">
        <f t="array" ref="D1650">_xlfn.XLOOKUP(_xlfn.SINGLE(A:A),'Customer Name'!A:A,Table14_3[[#All],[Last Name]])</f>
        <v>Hall</v>
      </c>
      <c r="E1650" s="32">
        <f>_xlfn.XLOOKUP(A:A,'Medical Examination'!A:A,'Medical Examination'!B:B)</f>
        <v>32.51</v>
      </c>
      <c r="F1650" s="32">
        <f>_xlfn.XLOOKUP(A:A,'Medical Examination'!A:A,'Medical Examination'!C:C)</f>
        <v>4.3</v>
      </c>
      <c r="G1650" s="33" t="str">
        <f>_xlfn.XLOOKUP(A:A,'Medical Examination'!A:A,'Medical Examination'!D:D)</f>
        <v>No</v>
      </c>
      <c r="H1650" s="33" t="str">
        <f>_xlfn.XLOOKUP(A:A,'Medical Examination'!A:A,'Medical Examination'!E:E)</f>
        <v>No</v>
      </c>
      <c r="I1650" s="33" t="str">
        <f>_xlfn.XLOOKUP(A:A,'Medical Examination'!A:A,'Medical Examination'!F:F)</f>
        <v>No</v>
      </c>
      <c r="J1650" s="33">
        <f>_xlfn.XLOOKUP(A:A,'Medical Examination'!A:A,'Medical Examination'!G:G)</f>
        <v>0</v>
      </c>
      <c r="K1650" s="33" t="str">
        <f>_xlfn.XLOOKUP(A:A,'Medical Examination'!A:A,'Medical Examination'!H:H)</f>
        <v>No</v>
      </c>
      <c r="L1650" s="32" t="str">
        <f>_xlfn.XLOOKUP(A:A,'Medical Examination'!A:A,'Medical Examination'!I:I)</f>
        <v>Obesity</v>
      </c>
      <c r="M1650" s="31" t="str">
        <f>_xlfn.XLOOKUP(A:A,'Medical Examination'!A:A,'Medical Examination'!J:J)</f>
        <v>Normal</v>
      </c>
      <c r="N1650" s="34">
        <f>_xlfn.XLOOKUP(Healthcare!A:A,Table4_2[Customer ID],Table4_2[Date of Birth])</f>
        <v>34545</v>
      </c>
      <c r="O1650" s="35">
        <f>_xlfn.XLOOKUP(A:A,Table4_2[Customer ID],Table4_2[Charges])</f>
        <v>5927.65</v>
      </c>
      <c r="P1650" s="33" t="str">
        <f>_xlfn.XLOOKUP(A:A,Table4_2[Customer ID],Table4_2[Hospital tier])</f>
        <v>tier - 2</v>
      </c>
      <c r="Q1650" s="33" t="str">
        <f>_xlfn.XLOOKUP(A:A,'Hospital details'!A:A,'Hospital details'!F:F)</f>
        <v>tier - 1</v>
      </c>
      <c r="R1650" s="33" t="str">
        <f>_xlfn.XLOOKUP(Healthcare!A:A,'Hospital details'!A:A,'Hospital details'!G:G)</f>
        <v>R1012</v>
      </c>
      <c r="S1650" s="36">
        <f>_xlfn.XLOOKUP(A:A,'Hospital details'!A:A,'Hospital details'!H:H)</f>
        <v>28</v>
      </c>
      <c r="T1650" s="8"/>
    </row>
    <row r="1651" spans="1:20" ht="18" x14ac:dyDescent="0.35">
      <c r="A1651" s="37" t="s">
        <v>1655</v>
      </c>
      <c r="B1651" s="31" t="str" cm="1">
        <f t="array" ref="B1651">_xlfn.XLOOKUP(_xlfn.SINGLE(A:A),'Customer Name'!A:A,Table14_3[[#All],[Title]])</f>
        <v>Ms</v>
      </c>
      <c r="C1651" s="32" t="str" cm="1">
        <f t="array" ref="C1651">_xlfn.XLOOKUP(_xlfn.SINGLE(A:A),'Customer Name'!A:A,Table14_3[[#All],[First Name]])</f>
        <v>Jessica</v>
      </c>
      <c r="D1651" s="32" t="str" cm="1">
        <f t="array" ref="D1651">_xlfn.XLOOKUP(_xlfn.SINGLE(A:A),'Customer Name'!A:A,Table14_3[[#All],[Last Name]])</f>
        <v>Berg</v>
      </c>
      <c r="E1651" s="32">
        <f>_xlfn.XLOOKUP(A:A,'Medical Examination'!A:A,'Medical Examination'!B:B)</f>
        <v>30.71</v>
      </c>
      <c r="F1651" s="32">
        <f>_xlfn.XLOOKUP(A:A,'Medical Examination'!A:A,'Medical Examination'!C:C)</f>
        <v>6.14</v>
      </c>
      <c r="G1651" s="33" t="str">
        <f>_xlfn.XLOOKUP(A:A,'Medical Examination'!A:A,'Medical Examination'!D:D)</f>
        <v>No</v>
      </c>
      <c r="H1651" s="33" t="str">
        <f>_xlfn.XLOOKUP(A:A,'Medical Examination'!A:A,'Medical Examination'!E:E)</f>
        <v>No</v>
      </c>
      <c r="I1651" s="33" t="str">
        <f>_xlfn.XLOOKUP(A:A,'Medical Examination'!A:A,'Medical Examination'!F:F)</f>
        <v>Yes</v>
      </c>
      <c r="J1651" s="33">
        <f>_xlfn.XLOOKUP(A:A,'Medical Examination'!A:A,'Medical Examination'!G:G)</f>
        <v>1</v>
      </c>
      <c r="K1651" s="33" t="str">
        <f>_xlfn.XLOOKUP(A:A,'Medical Examination'!A:A,'Medical Examination'!H:H)</f>
        <v>No</v>
      </c>
      <c r="L1651" s="32" t="str">
        <f>_xlfn.XLOOKUP(A:A,'Medical Examination'!A:A,'Medical Examination'!I:I)</f>
        <v>Obesity</v>
      </c>
      <c r="M1651" s="31" t="str">
        <f>_xlfn.XLOOKUP(A:A,'Medical Examination'!A:A,'Medical Examination'!J:J)</f>
        <v>Prediabetic</v>
      </c>
      <c r="N1651" s="34">
        <f>_xlfn.XLOOKUP(Healthcare!A:A,Table4_2[Customer ID],Table4_2[Date of Birth])</f>
        <v>34194</v>
      </c>
      <c r="O1651" s="35">
        <f>_xlfn.XLOOKUP(A:A,Table4_2[Customer ID],Table4_2[Charges])</f>
        <v>5926.93</v>
      </c>
      <c r="P1651" s="33" t="str">
        <f>_xlfn.XLOOKUP(A:A,Table4_2[Customer ID],Table4_2[Hospital tier])</f>
        <v>tier - 2</v>
      </c>
      <c r="Q1651" s="33" t="str">
        <f>_xlfn.XLOOKUP(A:A,'Hospital details'!A:A,'Hospital details'!F:F)</f>
        <v>tier - 2</v>
      </c>
      <c r="R1651" s="33" t="str">
        <f>_xlfn.XLOOKUP(Healthcare!A:A,'Hospital details'!A:A,'Hospital details'!G:G)</f>
        <v>R1025</v>
      </c>
      <c r="S1651" s="36">
        <f>_xlfn.XLOOKUP(A:A,'Hospital details'!A:A,'Hospital details'!H:H)</f>
        <v>29</v>
      </c>
      <c r="T1651" s="8"/>
    </row>
    <row r="1652" spans="1:20" ht="18" x14ac:dyDescent="0.35">
      <c r="A1652" s="37" t="s">
        <v>1656</v>
      </c>
      <c r="B1652" s="31" t="str" cm="1">
        <f t="array" ref="B1652">_xlfn.XLOOKUP(_xlfn.SINGLE(A:A),'Customer Name'!A:A,Table14_3[[#All],[Title]])</f>
        <v>Mr</v>
      </c>
      <c r="C1652" s="32" t="str" cm="1">
        <f t="array" ref="C1652">_xlfn.XLOOKUP(_xlfn.SINGLE(A:A),'Customer Name'!A:A,Table14_3[[#All],[First Name]])</f>
        <v>Chaiwat</v>
      </c>
      <c r="D1652" s="32" t="str" cm="1">
        <f t="array" ref="D1652">_xlfn.XLOOKUP(_xlfn.SINGLE(A:A),'Customer Name'!A:A,Table14_3[[#All],[Last Name]])</f>
        <v>Engtrakul</v>
      </c>
      <c r="E1652" s="32">
        <f>_xlfn.XLOOKUP(A:A,'Medical Examination'!A:A,'Medical Examination'!B:B)</f>
        <v>28.9</v>
      </c>
      <c r="F1652" s="32">
        <f>_xlfn.XLOOKUP(A:A,'Medical Examination'!A:A,'Medical Examination'!C:C)</f>
        <v>5.36</v>
      </c>
      <c r="G1652" s="33" t="str">
        <f>_xlfn.XLOOKUP(A:A,'Medical Examination'!A:A,'Medical Examination'!D:D)</f>
        <v>No</v>
      </c>
      <c r="H1652" s="33" t="str">
        <f>_xlfn.XLOOKUP(A:A,'Medical Examination'!A:A,'Medical Examination'!E:E)</f>
        <v>No</v>
      </c>
      <c r="I1652" s="33" t="str">
        <f>_xlfn.XLOOKUP(A:A,'Medical Examination'!A:A,'Medical Examination'!F:F)</f>
        <v>No</v>
      </c>
      <c r="J1652" s="33">
        <f>_xlfn.XLOOKUP(A:A,'Medical Examination'!A:A,'Medical Examination'!G:G)</f>
        <v>1</v>
      </c>
      <c r="K1652" s="33" t="str">
        <f>_xlfn.XLOOKUP(A:A,'Medical Examination'!A:A,'Medical Examination'!H:H)</f>
        <v>No</v>
      </c>
      <c r="L1652" s="32" t="str">
        <f>_xlfn.XLOOKUP(A:A,'Medical Examination'!A:A,'Medical Examination'!I:I)</f>
        <v>Overweight</v>
      </c>
      <c r="M1652" s="31" t="str">
        <f>_xlfn.XLOOKUP(A:A,'Medical Examination'!A:A,'Medical Examination'!J:J)</f>
        <v>Normal</v>
      </c>
      <c r="N1652" s="34">
        <f>_xlfn.XLOOKUP(Healthcare!A:A,Table4_2[Customer ID],Table4_2[Date of Birth])</f>
        <v>31987</v>
      </c>
      <c r="O1652" s="35">
        <f>_xlfn.XLOOKUP(A:A,Table4_2[Customer ID],Table4_2[Charges])</f>
        <v>5926.85</v>
      </c>
      <c r="P1652" s="33" t="str">
        <f>_xlfn.XLOOKUP(A:A,Table4_2[Customer ID],Table4_2[Hospital tier])</f>
        <v>tier - 3</v>
      </c>
      <c r="Q1652" s="33" t="str">
        <f>_xlfn.XLOOKUP(A:A,'Hospital details'!A:A,'Hospital details'!F:F)</f>
        <v>tier - 3</v>
      </c>
      <c r="R1652" s="33" t="str">
        <f>_xlfn.XLOOKUP(Healthcare!A:A,'Hospital details'!A:A,'Hospital details'!G:G)</f>
        <v>R1011</v>
      </c>
      <c r="S1652" s="36">
        <f>_xlfn.XLOOKUP(A:A,'Hospital details'!A:A,'Hospital details'!H:H)</f>
        <v>35</v>
      </c>
      <c r="T1652" s="8"/>
    </row>
    <row r="1653" spans="1:20" ht="18" x14ac:dyDescent="0.35">
      <c r="A1653" s="37" t="s">
        <v>1657</v>
      </c>
      <c r="B1653" s="31" t="str" cm="1">
        <f t="array" ref="B1653">_xlfn.XLOOKUP(_xlfn.SINGLE(A:A),'Customer Name'!A:A,Table14_3[[#All],[Title]])</f>
        <v>Mr</v>
      </c>
      <c r="C1653" s="32" t="str" cm="1">
        <f t="array" ref="C1653">_xlfn.XLOOKUP(_xlfn.SINGLE(A:A),'Customer Name'!A:A,Table14_3[[#All],[First Name]])</f>
        <v>Kerri</v>
      </c>
      <c r="D1653" s="32" t="str" cm="1">
        <f t="array" ref="D1653">_xlfn.XLOOKUP(_xlfn.SINGLE(A:A),'Customer Name'!A:A,Table14_3[[#All],[Last Name]])</f>
        <v>Leonhardt</v>
      </c>
      <c r="E1653" s="32">
        <f>_xlfn.XLOOKUP(A:A,'Medical Examination'!A:A,'Medical Examination'!B:B)</f>
        <v>36.19</v>
      </c>
      <c r="F1653" s="32">
        <f>_xlfn.XLOOKUP(A:A,'Medical Examination'!A:A,'Medical Examination'!C:C)</f>
        <v>4.3</v>
      </c>
      <c r="G1653" s="33" t="str">
        <f>_xlfn.XLOOKUP(A:A,'Medical Examination'!A:A,'Medical Examination'!D:D)</f>
        <v>No</v>
      </c>
      <c r="H1653" s="33" t="str">
        <f>_xlfn.XLOOKUP(A:A,'Medical Examination'!A:A,'Medical Examination'!E:E)</f>
        <v>No</v>
      </c>
      <c r="I1653" s="33" t="str">
        <f>_xlfn.XLOOKUP(A:A,'Medical Examination'!A:A,'Medical Examination'!F:F)</f>
        <v>No</v>
      </c>
      <c r="J1653" s="33">
        <f>_xlfn.XLOOKUP(A:A,'Medical Examination'!A:A,'Medical Examination'!G:G)</f>
        <v>0</v>
      </c>
      <c r="K1653" s="33" t="str">
        <f>_xlfn.XLOOKUP(A:A,'Medical Examination'!A:A,'Medical Examination'!H:H)</f>
        <v>No</v>
      </c>
      <c r="L1653" s="32" t="str">
        <f>_xlfn.XLOOKUP(A:A,'Medical Examination'!A:A,'Medical Examination'!I:I)</f>
        <v>Obesity</v>
      </c>
      <c r="M1653" s="31" t="str">
        <f>_xlfn.XLOOKUP(A:A,'Medical Examination'!A:A,'Medical Examination'!J:J)</f>
        <v>Normal</v>
      </c>
      <c r="N1653" s="34">
        <f>_xlfn.XLOOKUP(Healthcare!A:A,Table4_2[Customer ID],Table4_2[Date of Birth])</f>
        <v>30306</v>
      </c>
      <c r="O1653" s="35">
        <f>_xlfn.XLOOKUP(A:A,Table4_2[Customer ID],Table4_2[Charges])</f>
        <v>5920.1</v>
      </c>
      <c r="P1653" s="33" t="str">
        <f>_xlfn.XLOOKUP(A:A,Table4_2[Customer ID],Table4_2[Hospital tier])</f>
        <v>tier - 2</v>
      </c>
      <c r="Q1653" s="33" t="str">
        <f>_xlfn.XLOOKUP(A:A,'Hospital details'!A:A,'Hospital details'!F:F)</f>
        <v>tier - 1</v>
      </c>
      <c r="R1653" s="33" t="str">
        <f>_xlfn.XLOOKUP(Healthcare!A:A,'Hospital details'!A:A,'Hospital details'!G:G)</f>
        <v>R1013</v>
      </c>
      <c r="S1653" s="36">
        <f>_xlfn.XLOOKUP(A:A,'Hospital details'!A:A,'Hospital details'!H:H)</f>
        <v>40</v>
      </c>
      <c r="T1653" s="8"/>
    </row>
    <row r="1654" spans="1:20" ht="18" x14ac:dyDescent="0.35">
      <c r="A1654" s="37" t="s">
        <v>1658</v>
      </c>
      <c r="B1654" s="31" t="str" cm="1">
        <f t="array" ref="B1654">_xlfn.XLOOKUP(_xlfn.SINGLE(A:A),'Customer Name'!A:A,Table14_3[[#All],[Title]])</f>
        <v>Ms</v>
      </c>
      <c r="C1654" s="32" t="str" cm="1">
        <f t="array" ref="C1654">_xlfn.XLOOKUP(_xlfn.SINGLE(A:A),'Customer Name'!A:A,Table14_3[[#All],[First Name]])</f>
        <v>Lisa</v>
      </c>
      <c r="D1654" s="32" t="str" cm="1">
        <f t="array" ref="D1654">_xlfn.XLOOKUP(_xlfn.SINGLE(A:A),'Customer Name'!A:A,Table14_3[[#All],[Last Name]])</f>
        <v>Goetz</v>
      </c>
      <c r="E1654" s="32">
        <f>_xlfn.XLOOKUP(A:A,'Medical Examination'!A:A,'Medical Examination'!B:B)</f>
        <v>29.6</v>
      </c>
      <c r="F1654" s="32">
        <f>_xlfn.XLOOKUP(A:A,'Medical Examination'!A:A,'Medical Examination'!C:C)</f>
        <v>4.09</v>
      </c>
      <c r="G1654" s="33" t="str">
        <f>_xlfn.XLOOKUP(A:A,'Medical Examination'!A:A,'Medical Examination'!D:D)</f>
        <v>No</v>
      </c>
      <c r="H1654" s="33" t="str">
        <f>_xlfn.XLOOKUP(A:A,'Medical Examination'!A:A,'Medical Examination'!E:E)</f>
        <v>No</v>
      </c>
      <c r="I1654" s="33" t="str">
        <f>_xlfn.XLOOKUP(A:A,'Medical Examination'!A:A,'Medical Examination'!F:F)</f>
        <v>No</v>
      </c>
      <c r="J1654" s="33">
        <f>_xlfn.XLOOKUP(A:A,'Medical Examination'!A:A,'Medical Examination'!G:G)</f>
        <v>0</v>
      </c>
      <c r="K1654" s="33" t="str">
        <f>_xlfn.XLOOKUP(A:A,'Medical Examination'!A:A,'Medical Examination'!H:H)</f>
        <v>No</v>
      </c>
      <c r="L1654" s="32" t="str">
        <f>_xlfn.XLOOKUP(A:A,'Medical Examination'!A:A,'Medical Examination'!I:I)</f>
        <v>Overweight</v>
      </c>
      <c r="M1654" s="31" t="str">
        <f>_xlfn.XLOOKUP(A:A,'Medical Examination'!A:A,'Medical Examination'!J:J)</f>
        <v>Normal</v>
      </c>
      <c r="N1654" s="34">
        <f>_xlfn.XLOOKUP(Healthcare!A:A,Table4_2[Customer ID],Table4_2[Date of Birth])</f>
        <v>30140</v>
      </c>
      <c r="O1654" s="35">
        <f>_xlfn.XLOOKUP(A:A,Table4_2[Customer ID],Table4_2[Charges])</f>
        <v>5910.94</v>
      </c>
      <c r="P1654" s="33" t="str">
        <f>_xlfn.XLOOKUP(A:A,Table4_2[Customer ID],Table4_2[Hospital tier])</f>
        <v>tier - 2</v>
      </c>
      <c r="Q1654" s="33" t="str">
        <f>_xlfn.XLOOKUP(A:A,'Hospital details'!A:A,'Hospital details'!F:F)</f>
        <v>tier - 1</v>
      </c>
      <c r="R1654" s="33" t="str">
        <f>_xlfn.XLOOKUP(Healthcare!A:A,'Hospital details'!A:A,'Hospital details'!G:G)</f>
        <v>R1011</v>
      </c>
      <c r="S1654" s="36">
        <f>_xlfn.XLOOKUP(A:A,'Hospital details'!A:A,'Hospital details'!H:H)</f>
        <v>40</v>
      </c>
      <c r="T1654" s="8"/>
    </row>
    <row r="1655" spans="1:20" ht="18" x14ac:dyDescent="0.35">
      <c r="A1655" s="37" t="s">
        <v>1659</v>
      </c>
      <c r="B1655" s="31" t="str" cm="1">
        <f t="array" ref="B1655">_xlfn.XLOOKUP(_xlfn.SINGLE(A:A),'Customer Name'!A:A,Table14_3[[#All],[Title]])</f>
        <v>Mr</v>
      </c>
      <c r="C1655" s="32" t="str" cm="1">
        <f t="array" ref="C1655">_xlfn.XLOOKUP(_xlfn.SINGLE(A:A),'Customer Name'!A:A,Table14_3[[#All],[First Name]])</f>
        <v>Nicholas G</v>
      </c>
      <c r="D1655" s="32" t="str" cm="1">
        <f t="array" ref="D1655">_xlfn.XLOOKUP(_xlfn.SINGLE(A:A),'Customer Name'!A:A,Table14_3[[#All],[Last Name]])</f>
        <v>Cacharelis</v>
      </c>
      <c r="E1655" s="32">
        <f>_xlfn.XLOOKUP(A:A,'Medical Examination'!A:A,'Medical Examination'!B:B)</f>
        <v>30.95</v>
      </c>
      <c r="F1655" s="32">
        <f>_xlfn.XLOOKUP(A:A,'Medical Examination'!A:A,'Medical Examination'!C:C)</f>
        <v>6.27</v>
      </c>
      <c r="G1655" s="33" t="str">
        <f>_xlfn.XLOOKUP(A:A,'Medical Examination'!A:A,'Medical Examination'!D:D)</f>
        <v>No</v>
      </c>
      <c r="H1655" s="33" t="str">
        <f>_xlfn.XLOOKUP(A:A,'Medical Examination'!A:A,'Medical Examination'!E:E)</f>
        <v>No</v>
      </c>
      <c r="I1655" s="33" t="str">
        <f>_xlfn.XLOOKUP(A:A,'Medical Examination'!A:A,'Medical Examination'!F:F)</f>
        <v>Yes</v>
      </c>
      <c r="J1655" s="33">
        <f>_xlfn.XLOOKUP(A:A,'Medical Examination'!A:A,'Medical Examination'!G:G)</f>
        <v>1</v>
      </c>
      <c r="K1655" s="33" t="str">
        <f>_xlfn.XLOOKUP(A:A,'Medical Examination'!A:A,'Medical Examination'!H:H)</f>
        <v>No</v>
      </c>
      <c r="L1655" s="32" t="str">
        <f>_xlfn.XLOOKUP(A:A,'Medical Examination'!A:A,'Medical Examination'!I:I)</f>
        <v>Obesity</v>
      </c>
      <c r="M1655" s="31" t="str">
        <f>_xlfn.XLOOKUP(A:A,'Medical Examination'!A:A,'Medical Examination'!J:J)</f>
        <v>Prediabetic</v>
      </c>
      <c r="N1655" s="34">
        <f>_xlfn.XLOOKUP(Healthcare!A:A,Table4_2[Customer ID],Table4_2[Date of Birth])</f>
        <v>34261</v>
      </c>
      <c r="O1655" s="35">
        <f>_xlfn.XLOOKUP(A:A,Table4_2[Customer ID],Table4_2[Charges])</f>
        <v>5877.02</v>
      </c>
      <c r="P1655" s="33" t="str">
        <f>_xlfn.XLOOKUP(A:A,Table4_2[Customer ID],Table4_2[Hospital tier])</f>
        <v>tier - 2</v>
      </c>
      <c r="Q1655" s="33" t="str">
        <f>_xlfn.XLOOKUP(A:A,'Hospital details'!A:A,'Hospital details'!F:F)</f>
        <v>tier - 2</v>
      </c>
      <c r="R1655" s="33" t="str">
        <f>_xlfn.XLOOKUP(Healthcare!A:A,'Hospital details'!A:A,'Hospital details'!G:G)</f>
        <v>R1021</v>
      </c>
      <c r="S1655" s="36">
        <f>_xlfn.XLOOKUP(A:A,'Hospital details'!A:A,'Hospital details'!H:H)</f>
        <v>29</v>
      </c>
      <c r="T1655" s="8"/>
    </row>
    <row r="1656" spans="1:20" ht="18" x14ac:dyDescent="0.35">
      <c r="A1656" s="37" t="s">
        <v>1660</v>
      </c>
      <c r="B1656" s="31" t="str" cm="1">
        <f t="array" ref="B1656">_xlfn.XLOOKUP(_xlfn.SINGLE(A:A),'Customer Name'!A:A,Table14_3[[#All],[Title]])</f>
        <v>Mr</v>
      </c>
      <c r="C1656" s="32" t="str" cm="1">
        <f t="array" ref="C1656">_xlfn.XLOOKUP(_xlfn.SINGLE(A:A),'Customer Name'!A:A,Table14_3[[#All],[First Name]])</f>
        <v>Vasilis S</v>
      </c>
      <c r="D1656" s="32" t="str" cm="1">
        <f t="array" ref="D1656">_xlfn.XLOOKUP(_xlfn.SINGLE(A:A),'Customer Name'!A:A,Table14_3[[#All],[Last Name]])</f>
        <v>Kariolis</v>
      </c>
      <c r="E1656" s="32">
        <f>_xlfn.XLOOKUP(A:A,'Medical Examination'!A:A,'Medical Examination'!B:B)</f>
        <v>19.95</v>
      </c>
      <c r="F1656" s="32">
        <f>_xlfn.XLOOKUP(A:A,'Medical Examination'!A:A,'Medical Examination'!C:C)</f>
        <v>5.39</v>
      </c>
      <c r="G1656" s="33" t="str">
        <f>_xlfn.XLOOKUP(A:A,'Medical Examination'!A:A,'Medical Examination'!D:D)</f>
        <v>No</v>
      </c>
      <c r="H1656" s="33" t="str">
        <f>_xlfn.XLOOKUP(A:A,'Medical Examination'!A:A,'Medical Examination'!E:E)</f>
        <v>No</v>
      </c>
      <c r="I1656" s="33" t="str">
        <f>_xlfn.XLOOKUP(A:A,'Medical Examination'!A:A,'Medical Examination'!F:F)</f>
        <v>No</v>
      </c>
      <c r="J1656" s="33">
        <f>_xlfn.XLOOKUP(A:A,'Medical Examination'!A:A,'Medical Examination'!G:G)</f>
        <v>1</v>
      </c>
      <c r="K1656" s="33" t="str">
        <f>_xlfn.XLOOKUP(A:A,'Medical Examination'!A:A,'Medical Examination'!H:H)</f>
        <v>No</v>
      </c>
      <c r="L1656" s="32" t="str">
        <f>_xlfn.XLOOKUP(A:A,'Medical Examination'!A:A,'Medical Examination'!I:I)</f>
        <v>Normal Weight</v>
      </c>
      <c r="M1656" s="31" t="str">
        <f>_xlfn.XLOOKUP(A:A,'Medical Examination'!A:A,'Medical Examination'!J:J)</f>
        <v>Normal</v>
      </c>
      <c r="N1656" s="34">
        <f>_xlfn.XLOOKUP(Healthcare!A:A,Table4_2[Customer ID],Table4_2[Date of Birth])</f>
        <v>31008</v>
      </c>
      <c r="O1656" s="35">
        <f>_xlfn.XLOOKUP(A:A,Table4_2[Customer ID],Table4_2[Charges])</f>
        <v>5855.9</v>
      </c>
      <c r="P1656" s="33" t="str">
        <f>_xlfn.XLOOKUP(A:A,Table4_2[Customer ID],Table4_2[Hospital tier])</f>
        <v>tier - 2</v>
      </c>
      <c r="Q1656" s="33" t="str">
        <f>_xlfn.XLOOKUP(A:A,'Hospital details'!A:A,'Hospital details'!F:F)</f>
        <v>tier - 3</v>
      </c>
      <c r="R1656" s="33" t="str">
        <f>_xlfn.XLOOKUP(Healthcare!A:A,'Hospital details'!A:A,'Hospital details'!G:G)</f>
        <v>R1012</v>
      </c>
      <c r="S1656" s="36">
        <f>_xlfn.XLOOKUP(A:A,'Hospital details'!A:A,'Hospital details'!H:H)</f>
        <v>38</v>
      </c>
      <c r="T1656" s="8"/>
    </row>
    <row r="1657" spans="1:20" ht="18" x14ac:dyDescent="0.35">
      <c r="A1657" s="37" t="s">
        <v>1661</v>
      </c>
      <c r="B1657" s="31" t="str" cm="1">
        <f t="array" ref="B1657">_xlfn.XLOOKUP(_xlfn.SINGLE(A:A),'Customer Name'!A:A,Table14_3[[#All],[Title]])</f>
        <v>Ms</v>
      </c>
      <c r="C1657" s="32" t="str" cm="1">
        <f t="array" ref="C1657">_xlfn.XLOOKUP(_xlfn.SINGLE(A:A),'Customer Name'!A:A,Table14_3[[#All],[First Name]])</f>
        <v>Michael P</v>
      </c>
      <c r="D1657" s="32" t="str" cm="1">
        <f t="array" ref="D1657">_xlfn.XLOOKUP(_xlfn.SINGLE(A:A),'Customer Name'!A:A,Table14_3[[#All],[Last Name]])</f>
        <v>Zelwin</v>
      </c>
      <c r="E1657" s="32">
        <f>_xlfn.XLOOKUP(A:A,'Medical Examination'!A:A,'Medical Examination'!B:B)</f>
        <v>23.65</v>
      </c>
      <c r="F1657" s="32">
        <f>_xlfn.XLOOKUP(A:A,'Medical Examination'!A:A,'Medical Examination'!C:C)</f>
        <v>5.75</v>
      </c>
      <c r="G1657" s="33" t="str">
        <f>_xlfn.XLOOKUP(A:A,'Medical Examination'!A:A,'Medical Examination'!D:D)</f>
        <v>yes</v>
      </c>
      <c r="H1657" s="33" t="str">
        <f>_xlfn.XLOOKUP(A:A,'Medical Examination'!A:A,'Medical Examination'!E:E)</f>
        <v>No</v>
      </c>
      <c r="I1657" s="33" t="str">
        <f>_xlfn.XLOOKUP(A:A,'Medical Examination'!A:A,'Medical Examination'!F:F)</f>
        <v>No</v>
      </c>
      <c r="J1657" s="33">
        <f>_xlfn.XLOOKUP(A:A,'Medical Examination'!A:A,'Medical Examination'!G:G)</f>
        <v>0</v>
      </c>
      <c r="K1657" s="33" t="str">
        <f>_xlfn.XLOOKUP(A:A,'Medical Examination'!A:A,'Medical Examination'!H:H)</f>
        <v>No</v>
      </c>
      <c r="L1657" s="32" t="str">
        <f>_xlfn.XLOOKUP(A:A,'Medical Examination'!A:A,'Medical Examination'!I:I)</f>
        <v>Normal Weight</v>
      </c>
      <c r="M1657" s="31" t="str">
        <f>_xlfn.XLOOKUP(A:A,'Medical Examination'!A:A,'Medical Examination'!J:J)</f>
        <v>Prediabetic</v>
      </c>
      <c r="N1657" s="34">
        <f>_xlfn.XLOOKUP(Healthcare!A:A,Table4_2[Customer ID],Table4_2[Date of Birth])</f>
        <v>31216</v>
      </c>
      <c r="O1657" s="35">
        <f>_xlfn.XLOOKUP(A:A,Table4_2[Customer ID],Table4_2[Charges])</f>
        <v>5847.24</v>
      </c>
      <c r="P1657" s="33" t="str">
        <f>_xlfn.XLOOKUP(A:A,Table4_2[Customer ID],Table4_2[Hospital tier])</f>
        <v>tier - 2</v>
      </c>
      <c r="Q1657" s="33" t="str">
        <f>_xlfn.XLOOKUP(A:A,'Hospital details'!A:A,'Hospital details'!F:F)</f>
        <v>tier - 1</v>
      </c>
      <c r="R1657" s="33" t="str">
        <f>_xlfn.XLOOKUP(Healthcare!A:A,'Hospital details'!A:A,'Hospital details'!G:G)</f>
        <v>R1013</v>
      </c>
      <c r="S1657" s="36">
        <f>_xlfn.XLOOKUP(A:A,'Hospital details'!A:A,'Hospital details'!H:H)</f>
        <v>37</v>
      </c>
      <c r="T1657" s="8"/>
    </row>
    <row r="1658" spans="1:20" ht="18" x14ac:dyDescent="0.35">
      <c r="A1658" s="37" t="s">
        <v>1662</v>
      </c>
      <c r="B1658" s="31" t="str" cm="1">
        <f t="array" ref="B1658">_xlfn.XLOOKUP(_xlfn.SINGLE(A:A),'Customer Name'!A:A,Table14_3[[#All],[Title]])</f>
        <v>Mr</v>
      </c>
      <c r="C1658" s="32" t="str" cm="1">
        <f t="array" ref="C1658">_xlfn.XLOOKUP(_xlfn.SINGLE(A:A),'Customer Name'!A:A,Table14_3[[#All],[First Name]])</f>
        <v>Colleen C</v>
      </c>
      <c r="D1658" s="32" t="str" cm="1">
        <f t="array" ref="D1658">_xlfn.XLOOKUP(_xlfn.SINGLE(A:A),'Customer Name'!A:A,Table14_3[[#All],[Last Name]])</f>
        <v>Barry</v>
      </c>
      <c r="E1658" s="32">
        <f>_xlfn.XLOOKUP(A:A,'Medical Examination'!A:A,'Medical Examination'!B:B)</f>
        <v>43.34</v>
      </c>
      <c r="F1658" s="32">
        <f>_xlfn.XLOOKUP(A:A,'Medical Examination'!A:A,'Medical Examination'!C:C)</f>
        <v>4.91</v>
      </c>
      <c r="G1658" s="33" t="str">
        <f>_xlfn.XLOOKUP(A:A,'Medical Examination'!A:A,'Medical Examination'!D:D)</f>
        <v>No</v>
      </c>
      <c r="H1658" s="33" t="str">
        <f>_xlfn.XLOOKUP(A:A,'Medical Examination'!A:A,'Medical Examination'!E:E)</f>
        <v>No</v>
      </c>
      <c r="I1658" s="33" t="str">
        <f>_xlfn.XLOOKUP(A:A,'Medical Examination'!A:A,'Medical Examination'!F:F)</f>
        <v>No</v>
      </c>
      <c r="J1658" s="33">
        <f>_xlfn.XLOOKUP(A:A,'Medical Examination'!A:A,'Medical Examination'!G:G)</f>
        <v>1</v>
      </c>
      <c r="K1658" s="33" t="str">
        <f>_xlfn.XLOOKUP(A:A,'Medical Examination'!A:A,'Medical Examination'!H:H)</f>
        <v>No</v>
      </c>
      <c r="L1658" s="32" t="str">
        <f>_xlfn.XLOOKUP(A:A,'Medical Examination'!A:A,'Medical Examination'!I:I)</f>
        <v>Obesity</v>
      </c>
      <c r="M1658" s="31" t="str">
        <f>_xlfn.XLOOKUP(A:A,'Medical Examination'!A:A,'Medical Examination'!J:J)</f>
        <v>Normal</v>
      </c>
      <c r="N1658" s="34">
        <f>_xlfn.XLOOKUP(Healthcare!A:A,Table4_2[Customer ID],Table4_2[Date of Birth])</f>
        <v>32050</v>
      </c>
      <c r="O1658" s="35">
        <f>_xlfn.XLOOKUP(A:A,Table4_2[Customer ID],Table4_2[Charges])</f>
        <v>5846.92</v>
      </c>
      <c r="P1658" s="33" t="str">
        <f>_xlfn.XLOOKUP(A:A,Table4_2[Customer ID],Table4_2[Hospital tier])</f>
        <v>tier - 2</v>
      </c>
      <c r="Q1658" s="33" t="str">
        <f>_xlfn.XLOOKUP(A:A,'Hospital details'!A:A,'Hospital details'!F:F)</f>
        <v>tier - 2</v>
      </c>
      <c r="R1658" s="33" t="str">
        <f>_xlfn.XLOOKUP(Healthcare!A:A,'Hospital details'!A:A,'Hospital details'!G:G)</f>
        <v>R1013</v>
      </c>
      <c r="S1658" s="36">
        <f>_xlfn.XLOOKUP(A:A,'Hospital details'!A:A,'Hospital details'!H:H)</f>
        <v>35</v>
      </c>
      <c r="T1658" s="8"/>
    </row>
    <row r="1659" spans="1:20" ht="18" x14ac:dyDescent="0.35">
      <c r="A1659" s="37" t="s">
        <v>1663</v>
      </c>
      <c r="B1659" s="31" t="str" cm="1">
        <f t="array" ref="B1659">_xlfn.XLOOKUP(_xlfn.SINGLE(A:A),'Customer Name'!A:A,Table14_3[[#All],[Title]])</f>
        <v>Ms</v>
      </c>
      <c r="C1659" s="32" t="str" cm="1">
        <f t="array" ref="C1659">_xlfn.XLOOKUP(_xlfn.SINGLE(A:A),'Customer Name'!A:A,Table14_3[[#All],[First Name]])</f>
        <v>Annika</v>
      </c>
      <c r="D1659" s="32" t="str" cm="1">
        <f t="array" ref="D1659">_xlfn.XLOOKUP(_xlfn.SINGLE(A:A),'Customer Name'!A:A,Table14_3[[#All],[Last Name]])</f>
        <v>Bannon</v>
      </c>
      <c r="E1659" s="32">
        <f>_xlfn.XLOOKUP(A:A,'Medical Examination'!A:A,'Medical Examination'!B:B)</f>
        <v>31.98</v>
      </c>
      <c r="F1659" s="32">
        <f>_xlfn.XLOOKUP(A:A,'Medical Examination'!A:A,'Medical Examination'!C:C)</f>
        <v>4.46</v>
      </c>
      <c r="G1659" s="33" t="str">
        <f>_xlfn.XLOOKUP(A:A,'Medical Examination'!A:A,'Medical Examination'!D:D)</f>
        <v>yes</v>
      </c>
      <c r="H1659" s="33" t="str">
        <f>_xlfn.XLOOKUP(A:A,'Medical Examination'!A:A,'Medical Examination'!E:E)</f>
        <v>No</v>
      </c>
      <c r="I1659" s="33" t="str">
        <f>_xlfn.XLOOKUP(A:A,'Medical Examination'!A:A,'Medical Examination'!F:F)</f>
        <v>No</v>
      </c>
      <c r="J1659" s="33">
        <f>_xlfn.XLOOKUP(A:A,'Medical Examination'!A:A,'Medical Examination'!G:G)</f>
        <v>1</v>
      </c>
      <c r="K1659" s="33" t="str">
        <f>_xlfn.XLOOKUP(A:A,'Medical Examination'!A:A,'Medical Examination'!H:H)</f>
        <v>No</v>
      </c>
      <c r="L1659" s="32" t="str">
        <f>_xlfn.XLOOKUP(A:A,'Medical Examination'!A:A,'Medical Examination'!I:I)</f>
        <v>Obesity</v>
      </c>
      <c r="M1659" s="31" t="str">
        <f>_xlfn.XLOOKUP(A:A,'Medical Examination'!A:A,'Medical Examination'!J:J)</f>
        <v>Normal</v>
      </c>
      <c r="N1659" s="34">
        <f>_xlfn.XLOOKUP(Healthcare!A:A,Table4_2[Customer ID],Table4_2[Date of Birth])</f>
        <v>34931</v>
      </c>
      <c r="O1659" s="35">
        <f>_xlfn.XLOOKUP(A:A,Table4_2[Customer ID],Table4_2[Charges])</f>
        <v>5843.99</v>
      </c>
      <c r="P1659" s="33" t="str">
        <f>_xlfn.XLOOKUP(A:A,Table4_2[Customer ID],Table4_2[Hospital tier])</f>
        <v>tier - 2</v>
      </c>
      <c r="Q1659" s="33" t="str">
        <f>_xlfn.XLOOKUP(A:A,'Hospital details'!A:A,'Hospital details'!F:F)</f>
        <v>tier - 2</v>
      </c>
      <c r="R1659" s="33" t="str">
        <f>_xlfn.XLOOKUP(Healthcare!A:A,'Hospital details'!A:A,'Hospital details'!G:G)</f>
        <v>R1025</v>
      </c>
      <c r="S1659" s="36">
        <f>_xlfn.XLOOKUP(A:A,'Hospital details'!A:A,'Hospital details'!H:H)</f>
        <v>27</v>
      </c>
      <c r="T1659" s="8"/>
    </row>
    <row r="1660" spans="1:20" ht="18" x14ac:dyDescent="0.35">
      <c r="A1660" s="37" t="s">
        <v>1664</v>
      </c>
      <c r="B1660" s="31" t="str" cm="1">
        <f t="array" ref="B1660">_xlfn.XLOOKUP(_xlfn.SINGLE(A:A),'Customer Name'!A:A,Table14_3[[#All],[Title]])</f>
        <v>Mr</v>
      </c>
      <c r="C1660" s="32" t="str" cm="1">
        <f t="array" ref="C1660">_xlfn.XLOOKUP(_xlfn.SINGLE(A:A),'Customer Name'!A:A,Table14_3[[#All],[First Name]])</f>
        <v>Kelly</v>
      </c>
      <c r="D1660" s="32" t="str" cm="1">
        <f t="array" ref="D1660">_xlfn.XLOOKUP(_xlfn.SINGLE(A:A),'Customer Name'!A:A,Table14_3[[#All],[Last Name]])</f>
        <v>Chang</v>
      </c>
      <c r="E1660" s="32">
        <f>_xlfn.XLOOKUP(A:A,'Medical Examination'!A:A,'Medical Examination'!B:B)</f>
        <v>35.86</v>
      </c>
      <c r="F1660" s="32">
        <f>_xlfn.XLOOKUP(A:A,'Medical Examination'!A:A,'Medical Examination'!C:C)</f>
        <v>6.22</v>
      </c>
      <c r="G1660" s="33" t="str">
        <f>_xlfn.XLOOKUP(A:A,'Medical Examination'!A:A,'Medical Examination'!D:D)</f>
        <v>No</v>
      </c>
      <c r="H1660" s="33" t="str">
        <f>_xlfn.XLOOKUP(A:A,'Medical Examination'!A:A,'Medical Examination'!E:E)</f>
        <v>No</v>
      </c>
      <c r="I1660" s="33" t="str">
        <f>_xlfn.XLOOKUP(A:A,'Medical Examination'!A:A,'Medical Examination'!F:F)</f>
        <v>No</v>
      </c>
      <c r="J1660" s="33">
        <f>_xlfn.XLOOKUP(A:A,'Medical Examination'!A:A,'Medical Examination'!G:G)</f>
        <v>1</v>
      </c>
      <c r="K1660" s="33" t="str">
        <f>_xlfn.XLOOKUP(A:A,'Medical Examination'!A:A,'Medical Examination'!H:H)</f>
        <v>No</v>
      </c>
      <c r="L1660" s="32" t="str">
        <f>_xlfn.XLOOKUP(A:A,'Medical Examination'!A:A,'Medical Examination'!I:I)</f>
        <v>Obesity</v>
      </c>
      <c r="M1660" s="31" t="str">
        <f>_xlfn.XLOOKUP(A:A,'Medical Examination'!A:A,'Medical Examination'!J:J)</f>
        <v>Prediabetic</v>
      </c>
      <c r="N1660" s="34">
        <f>_xlfn.XLOOKUP(Healthcare!A:A,Table4_2[Customer ID],Table4_2[Date of Birth])</f>
        <v>31985</v>
      </c>
      <c r="O1660" s="35">
        <f>_xlfn.XLOOKUP(A:A,Table4_2[Customer ID],Table4_2[Charges])</f>
        <v>5836.52</v>
      </c>
      <c r="P1660" s="33" t="str">
        <f>_xlfn.XLOOKUP(A:A,Table4_2[Customer ID],Table4_2[Hospital tier])</f>
        <v>tier - 2</v>
      </c>
      <c r="Q1660" s="33" t="str">
        <f>_xlfn.XLOOKUP(A:A,'Hospital details'!A:A,'Hospital details'!F:F)</f>
        <v>tier - 3</v>
      </c>
      <c r="R1660" s="33" t="str">
        <f>_xlfn.XLOOKUP(Healthcare!A:A,'Hospital details'!A:A,'Hospital details'!G:G)</f>
        <v>R1013</v>
      </c>
      <c r="S1660" s="36">
        <f>_xlfn.XLOOKUP(A:A,'Hospital details'!A:A,'Hospital details'!H:H)</f>
        <v>35</v>
      </c>
      <c r="T1660" s="8"/>
    </row>
    <row r="1661" spans="1:20" ht="18" x14ac:dyDescent="0.35">
      <c r="A1661" s="37" t="s">
        <v>1665</v>
      </c>
      <c r="B1661" s="31" t="str" cm="1">
        <f t="array" ref="B1661">_xlfn.XLOOKUP(_xlfn.SINGLE(A:A),'Customer Name'!A:A,Table14_3[[#All],[Title]])</f>
        <v>Mr</v>
      </c>
      <c r="C1661" s="32" t="str" cm="1">
        <f t="array" ref="C1661">_xlfn.XLOOKUP(_xlfn.SINGLE(A:A),'Customer Name'!A:A,Table14_3[[#All],[First Name]])</f>
        <v>Nicholas C</v>
      </c>
      <c r="D1661" s="32" t="str" cm="1">
        <f t="array" ref="D1661">_xlfn.XLOOKUP(_xlfn.SINGLE(A:A),'Customer Name'!A:A,Table14_3[[#All],[Last Name]])</f>
        <v>Vetter</v>
      </c>
      <c r="E1661" s="32">
        <f>_xlfn.XLOOKUP(A:A,'Medical Examination'!A:A,'Medical Examination'!B:B)</f>
        <v>15.2</v>
      </c>
      <c r="F1661" s="32">
        <f>_xlfn.XLOOKUP(A:A,'Medical Examination'!A:A,'Medical Examination'!C:C)</f>
        <v>8.82</v>
      </c>
      <c r="G1661" s="33" t="str">
        <f>_xlfn.XLOOKUP(A:A,'Medical Examination'!A:A,'Medical Examination'!D:D)</f>
        <v>No</v>
      </c>
      <c r="H1661" s="33" t="str">
        <f>_xlfn.XLOOKUP(A:A,'Medical Examination'!A:A,'Medical Examination'!E:E)</f>
        <v>No</v>
      </c>
      <c r="I1661" s="33" t="str">
        <f>_xlfn.XLOOKUP(A:A,'Medical Examination'!A:A,'Medical Examination'!F:F)</f>
        <v>No</v>
      </c>
      <c r="J1661" s="33">
        <f>_xlfn.XLOOKUP(A:A,'Medical Examination'!A:A,'Medical Examination'!G:G)</f>
        <v>0</v>
      </c>
      <c r="K1661" s="33" t="str">
        <f>_xlfn.XLOOKUP(A:A,'Medical Examination'!A:A,'Medical Examination'!H:H)</f>
        <v>No</v>
      </c>
      <c r="L1661" s="32" t="str">
        <f>_xlfn.XLOOKUP(A:A,'Medical Examination'!A:A,'Medical Examination'!I:I)</f>
        <v>Under  Weight</v>
      </c>
      <c r="M1661" s="31" t="str">
        <f>_xlfn.XLOOKUP(A:A,'Medical Examination'!A:A,'Medical Examination'!J:J)</f>
        <v>Diabetic</v>
      </c>
      <c r="N1661" s="34">
        <f>_xlfn.XLOOKUP(Healthcare!A:A,Table4_2[Customer ID],Table4_2[Date of Birth])</f>
        <v>26203</v>
      </c>
      <c r="O1661" s="35">
        <f>_xlfn.XLOOKUP(A:A,Table4_2[Customer ID],Table4_2[Charges])</f>
        <v>5832.6</v>
      </c>
      <c r="P1661" s="33" t="str">
        <f>_xlfn.XLOOKUP(A:A,Table4_2[Customer ID],Table4_2[Hospital tier])</f>
        <v>tier - 2</v>
      </c>
      <c r="Q1661" s="33" t="str">
        <f>_xlfn.XLOOKUP(A:A,'Hospital details'!A:A,'Hospital details'!F:F)</f>
        <v>tier - 3</v>
      </c>
      <c r="R1661" s="33" t="str">
        <f>_xlfn.XLOOKUP(Healthcare!A:A,'Hospital details'!A:A,'Hospital details'!G:G)</f>
        <v>R1012</v>
      </c>
      <c r="S1661" s="36">
        <f>_xlfn.XLOOKUP(A:A,'Hospital details'!A:A,'Hospital details'!H:H)</f>
        <v>51</v>
      </c>
      <c r="T1661" s="8"/>
    </row>
    <row r="1662" spans="1:20" ht="18" x14ac:dyDescent="0.35">
      <c r="A1662" s="37" t="s">
        <v>1666</v>
      </c>
      <c r="B1662" s="31" t="str" cm="1">
        <f t="array" ref="B1662">_xlfn.XLOOKUP(_xlfn.SINGLE(A:A),'Customer Name'!A:A,Table14_3[[#All],[Title]])</f>
        <v>Ms</v>
      </c>
      <c r="C1662" s="32" t="str" cm="1">
        <f t="array" ref="C1662">_xlfn.XLOOKUP(_xlfn.SINGLE(A:A),'Customer Name'!A:A,Table14_3[[#All],[First Name]])</f>
        <v>Kelly K</v>
      </c>
      <c r="D1662" s="32" t="str" cm="1">
        <f t="array" ref="D1662">_xlfn.XLOOKUP(_xlfn.SINGLE(A:A),'Customer Name'!A:A,Table14_3[[#All],[Last Name]])</f>
        <v>Jablonski</v>
      </c>
      <c r="E1662" s="32">
        <f>_xlfn.XLOOKUP(A:A,'Medical Examination'!A:A,'Medical Examination'!B:B)</f>
        <v>37.200000000000003</v>
      </c>
      <c r="F1662" s="32">
        <f>_xlfn.XLOOKUP(A:A,'Medical Examination'!A:A,'Medical Examination'!C:C)</f>
        <v>10.14</v>
      </c>
      <c r="G1662" s="33" t="str">
        <f>_xlfn.XLOOKUP(A:A,'Medical Examination'!A:A,'Medical Examination'!D:D)</f>
        <v>No</v>
      </c>
      <c r="H1662" s="33" t="str">
        <f>_xlfn.XLOOKUP(A:A,'Medical Examination'!A:A,'Medical Examination'!E:E)</f>
        <v>No</v>
      </c>
      <c r="I1662" s="33" t="str">
        <f>_xlfn.XLOOKUP(A:A,'Medical Examination'!A:A,'Medical Examination'!F:F)</f>
        <v>No</v>
      </c>
      <c r="J1662" s="33">
        <f>_xlfn.XLOOKUP(A:A,'Medical Examination'!A:A,'Medical Examination'!G:G)</f>
        <v>0</v>
      </c>
      <c r="K1662" s="33" t="str">
        <f>_xlfn.XLOOKUP(A:A,'Medical Examination'!A:A,'Medical Examination'!H:H)</f>
        <v>No</v>
      </c>
      <c r="L1662" s="32" t="str">
        <f>_xlfn.XLOOKUP(A:A,'Medical Examination'!A:A,'Medical Examination'!I:I)</f>
        <v>Obesity</v>
      </c>
      <c r="M1662" s="31" t="str">
        <f>_xlfn.XLOOKUP(A:A,'Medical Examination'!A:A,'Medical Examination'!J:J)</f>
        <v>Diabetic</v>
      </c>
      <c r="N1662" s="34">
        <f>_xlfn.XLOOKUP(Healthcare!A:A,Table4_2[Customer ID],Table4_2[Date of Birth])</f>
        <v>37459</v>
      </c>
      <c r="O1662" s="35">
        <f>_xlfn.XLOOKUP(A:A,Table4_2[Customer ID],Table4_2[Charges])</f>
        <v>5816.58</v>
      </c>
      <c r="P1662" s="33" t="str">
        <f>_xlfn.XLOOKUP(A:A,Table4_2[Customer ID],Table4_2[Hospital tier])</f>
        <v>tier - 2</v>
      </c>
      <c r="Q1662" s="33" t="str">
        <f>_xlfn.XLOOKUP(A:A,'Hospital details'!A:A,'Hospital details'!F:F)</f>
        <v>tier - 2</v>
      </c>
      <c r="R1662" s="33" t="str">
        <f>_xlfn.XLOOKUP(Healthcare!A:A,'Hospital details'!A:A,'Hospital details'!G:G)</f>
        <v>R1026</v>
      </c>
      <c r="S1662" s="36">
        <f>_xlfn.XLOOKUP(A:A,'Hospital details'!A:A,'Hospital details'!H:H)</f>
        <v>20</v>
      </c>
      <c r="T1662" s="8"/>
    </row>
    <row r="1663" spans="1:20" ht="18" x14ac:dyDescent="0.35">
      <c r="A1663" s="37" t="s">
        <v>1667</v>
      </c>
      <c r="B1663" s="31" t="str" cm="1">
        <f t="array" ref="B1663">_xlfn.XLOOKUP(_xlfn.SINGLE(A:A),'Customer Name'!A:A,Table14_3[[#All],[Title]])</f>
        <v>Mr</v>
      </c>
      <c r="C1663" s="32" t="str" cm="1">
        <f t="array" ref="C1663">_xlfn.XLOOKUP(_xlfn.SINGLE(A:A),'Customer Name'!A:A,Table14_3[[#All],[First Name]])</f>
        <v>Andrew</v>
      </c>
      <c r="D1663" s="32" t="str" cm="1">
        <f t="array" ref="D1663">_xlfn.XLOOKUP(_xlfn.SINGLE(A:A),'Customer Name'!A:A,Table14_3[[#All],[Last Name]])</f>
        <v>Jakubowitch</v>
      </c>
      <c r="E1663" s="32">
        <f>_xlfn.XLOOKUP(A:A,'Medical Examination'!A:A,'Medical Examination'!B:B)</f>
        <v>17.91</v>
      </c>
      <c r="F1663" s="32">
        <f>_xlfn.XLOOKUP(A:A,'Medical Examination'!A:A,'Medical Examination'!C:C)</f>
        <v>4.66</v>
      </c>
      <c r="G1663" s="33" t="str">
        <f>_xlfn.XLOOKUP(A:A,'Medical Examination'!A:A,'Medical Examination'!D:D)</f>
        <v>No</v>
      </c>
      <c r="H1663" s="33" t="str">
        <f>_xlfn.XLOOKUP(A:A,'Medical Examination'!A:A,'Medical Examination'!E:E)</f>
        <v>No</v>
      </c>
      <c r="I1663" s="33" t="str">
        <f>_xlfn.XLOOKUP(A:A,'Medical Examination'!A:A,'Medical Examination'!F:F)</f>
        <v>No</v>
      </c>
      <c r="J1663" s="33">
        <f>_xlfn.XLOOKUP(A:A,'Medical Examination'!A:A,'Medical Examination'!G:G)</f>
        <v>2</v>
      </c>
      <c r="K1663" s="33" t="str">
        <f>_xlfn.XLOOKUP(A:A,'Medical Examination'!A:A,'Medical Examination'!H:H)</f>
        <v>No</v>
      </c>
      <c r="L1663" s="32" t="str">
        <f>_xlfn.XLOOKUP(A:A,'Medical Examination'!A:A,'Medical Examination'!I:I)</f>
        <v>Under  Weight</v>
      </c>
      <c r="M1663" s="31" t="str">
        <f>_xlfn.XLOOKUP(A:A,'Medical Examination'!A:A,'Medical Examination'!J:J)</f>
        <v>Normal</v>
      </c>
      <c r="N1663" s="34">
        <f>_xlfn.XLOOKUP(Healthcare!A:A,Table4_2[Customer ID],Table4_2[Date of Birth])</f>
        <v>26605</v>
      </c>
      <c r="O1663" s="35">
        <f>_xlfn.XLOOKUP(A:A,Table4_2[Customer ID],Table4_2[Charges])</f>
        <v>5812.9</v>
      </c>
      <c r="P1663" s="33" t="str">
        <f>_xlfn.XLOOKUP(A:A,Table4_2[Customer ID],Table4_2[Hospital tier])</f>
        <v>tier - 2</v>
      </c>
      <c r="Q1663" s="33" t="str">
        <f>_xlfn.XLOOKUP(A:A,'Hospital details'!A:A,'Hospital details'!F:F)</f>
        <v>tier - 2</v>
      </c>
      <c r="R1663" s="33" t="str">
        <f>_xlfn.XLOOKUP(Healthcare!A:A,'Hospital details'!A:A,'Hospital details'!G:G)</f>
        <v>R1013</v>
      </c>
      <c r="S1663" s="36">
        <f>_xlfn.XLOOKUP(A:A,'Hospital details'!A:A,'Hospital details'!H:H)</f>
        <v>50</v>
      </c>
      <c r="T1663" s="8"/>
    </row>
    <row r="1664" spans="1:20" ht="18" x14ac:dyDescent="0.35">
      <c r="A1664" s="37" t="s">
        <v>1668</v>
      </c>
      <c r="B1664" s="31" t="str" cm="1">
        <f t="array" ref="B1664">_xlfn.XLOOKUP(_xlfn.SINGLE(A:A),'Customer Name'!A:A,Table14_3[[#All],[Title]])</f>
        <v>Mr</v>
      </c>
      <c r="C1664" s="32" t="str" cm="1">
        <f t="array" ref="C1664">_xlfn.XLOOKUP(_xlfn.SINGLE(A:A),'Customer Name'!A:A,Table14_3[[#All],[First Name]])</f>
        <v>Hannah</v>
      </c>
      <c r="D1664" s="32" t="str" cm="1">
        <f t="array" ref="D1664">_xlfn.XLOOKUP(_xlfn.SINGLE(A:A),'Customer Name'!A:A,Table14_3[[#All],[Last Name]])</f>
        <v>Altshuler</v>
      </c>
      <c r="E1664" s="32">
        <f>_xlfn.XLOOKUP(A:A,'Medical Examination'!A:A,'Medical Examination'!B:B)</f>
        <v>20.76</v>
      </c>
      <c r="F1664" s="32">
        <f>_xlfn.XLOOKUP(A:A,'Medical Examination'!A:A,'Medical Examination'!C:C)</f>
        <v>6.26</v>
      </c>
      <c r="G1664" s="33" t="str">
        <f>_xlfn.XLOOKUP(A:A,'Medical Examination'!A:A,'Medical Examination'!D:D)</f>
        <v>No</v>
      </c>
      <c r="H1664" s="33" t="str">
        <f>_xlfn.XLOOKUP(A:A,'Medical Examination'!A:A,'Medical Examination'!E:E)</f>
        <v>No</v>
      </c>
      <c r="I1664" s="33" t="str">
        <f>_xlfn.XLOOKUP(A:A,'Medical Examination'!A:A,'Medical Examination'!F:F)</f>
        <v>No</v>
      </c>
      <c r="J1664" s="33">
        <f>_xlfn.XLOOKUP(A:A,'Medical Examination'!A:A,'Medical Examination'!G:G)</f>
        <v>0</v>
      </c>
      <c r="K1664" s="33" t="str">
        <f>_xlfn.XLOOKUP(A:A,'Medical Examination'!A:A,'Medical Examination'!H:H)</f>
        <v>No</v>
      </c>
      <c r="L1664" s="32" t="str">
        <f>_xlfn.XLOOKUP(A:A,'Medical Examination'!A:A,'Medical Examination'!I:I)</f>
        <v>Normal Weight</v>
      </c>
      <c r="M1664" s="31" t="str">
        <f>_xlfn.XLOOKUP(A:A,'Medical Examination'!A:A,'Medical Examination'!J:J)</f>
        <v>Prediabetic</v>
      </c>
      <c r="N1664" s="34">
        <f>_xlfn.XLOOKUP(Healthcare!A:A,Table4_2[Customer ID],Table4_2[Date of Birth])</f>
        <v>29482</v>
      </c>
      <c r="O1664" s="35">
        <f>_xlfn.XLOOKUP(A:A,Table4_2[Customer ID],Table4_2[Charges])</f>
        <v>5807.06</v>
      </c>
      <c r="P1664" s="33" t="str">
        <f>_xlfn.XLOOKUP(A:A,Table4_2[Customer ID],Table4_2[Hospital tier])</f>
        <v>tier - 2</v>
      </c>
      <c r="Q1664" s="33" t="str">
        <f>_xlfn.XLOOKUP(A:A,'Hospital details'!A:A,'Hospital details'!F:F)</f>
        <v>tier - 3</v>
      </c>
      <c r="R1664" s="33" t="str">
        <f>_xlfn.XLOOKUP(Healthcare!A:A,'Hospital details'!A:A,'Hospital details'!G:G)</f>
        <v>R1013</v>
      </c>
      <c r="S1664" s="36">
        <f>_xlfn.XLOOKUP(A:A,'Hospital details'!A:A,'Hospital details'!H:H)</f>
        <v>42</v>
      </c>
      <c r="T1664" s="8"/>
    </row>
    <row r="1665" spans="1:20" ht="18" x14ac:dyDescent="0.35">
      <c r="A1665" s="37" t="s">
        <v>1669</v>
      </c>
      <c r="B1665" s="31" t="str" cm="1">
        <f t="array" ref="B1665">_xlfn.XLOOKUP(_xlfn.SINGLE(A:A),'Customer Name'!A:A,Table14_3[[#All],[Title]])</f>
        <v>Ms</v>
      </c>
      <c r="C1665" s="32" t="str" cm="1">
        <f t="array" ref="C1665">_xlfn.XLOOKUP(_xlfn.SINGLE(A:A),'Customer Name'!A:A,Table14_3[[#All],[First Name]])</f>
        <v>Patricio Sr</v>
      </c>
      <c r="D1665" s="32" t="str" cm="1">
        <f t="array" ref="D1665">_xlfn.XLOOKUP(_xlfn.SINGLE(A:A),'Customer Name'!A:A,Table14_3[[#All],[Last Name]])</f>
        <v>Ugarte</v>
      </c>
      <c r="E1665" s="32">
        <f>_xlfn.XLOOKUP(A:A,'Medical Examination'!A:A,'Medical Examination'!B:B)</f>
        <v>38.99</v>
      </c>
      <c r="F1665" s="32">
        <f>_xlfn.XLOOKUP(A:A,'Medical Examination'!A:A,'Medical Examination'!C:C)</f>
        <v>5.21</v>
      </c>
      <c r="G1665" s="33" t="str">
        <f>_xlfn.XLOOKUP(A:A,'Medical Examination'!A:A,'Medical Examination'!D:D)</f>
        <v>No</v>
      </c>
      <c r="H1665" s="33" t="str">
        <f>_xlfn.XLOOKUP(A:A,'Medical Examination'!A:A,'Medical Examination'!E:E)</f>
        <v>yes</v>
      </c>
      <c r="I1665" s="33" t="str">
        <f>_xlfn.XLOOKUP(A:A,'Medical Examination'!A:A,'Medical Examination'!F:F)</f>
        <v>No</v>
      </c>
      <c r="J1665" s="33">
        <f>_xlfn.XLOOKUP(A:A,'Medical Examination'!A:A,'Medical Examination'!G:G)</f>
        <v>1</v>
      </c>
      <c r="K1665" s="33" t="str">
        <f>_xlfn.XLOOKUP(A:A,'Medical Examination'!A:A,'Medical Examination'!H:H)</f>
        <v>No</v>
      </c>
      <c r="L1665" s="32" t="str">
        <f>_xlfn.XLOOKUP(A:A,'Medical Examination'!A:A,'Medical Examination'!I:I)</f>
        <v>Obesity</v>
      </c>
      <c r="M1665" s="31" t="str">
        <f>_xlfn.XLOOKUP(A:A,'Medical Examination'!A:A,'Medical Examination'!J:J)</f>
        <v>Normal</v>
      </c>
      <c r="N1665" s="34">
        <f>_xlfn.XLOOKUP(Healthcare!A:A,Table4_2[Customer ID],Table4_2[Date of Birth])</f>
        <v>38292</v>
      </c>
      <c r="O1665" s="35">
        <f>_xlfn.XLOOKUP(A:A,Table4_2[Customer ID],Table4_2[Charges])</f>
        <v>5778.71</v>
      </c>
      <c r="P1665" s="33" t="str">
        <f>_xlfn.XLOOKUP(A:A,Table4_2[Customer ID],Table4_2[Hospital tier])</f>
        <v>tier - 2</v>
      </c>
      <c r="Q1665" s="33" t="str">
        <f>_xlfn.XLOOKUP(A:A,'Hospital details'!A:A,'Hospital details'!F:F)</f>
        <v>tier - 3</v>
      </c>
      <c r="R1665" s="33" t="str">
        <f>_xlfn.XLOOKUP(Healthcare!A:A,'Hospital details'!A:A,'Hospital details'!G:G)</f>
        <v>R1022</v>
      </c>
      <c r="S1665" s="36">
        <f>_xlfn.XLOOKUP(A:A,'Hospital details'!A:A,'Hospital details'!H:H)</f>
        <v>18</v>
      </c>
      <c r="T1665" s="8"/>
    </row>
    <row r="1666" spans="1:20" ht="18" x14ac:dyDescent="0.35">
      <c r="A1666" s="37" t="s">
        <v>1670</v>
      </c>
      <c r="B1666" s="31" t="str" cm="1">
        <f t="array" ref="B1666">_xlfn.XLOOKUP(_xlfn.SINGLE(A:A),'Customer Name'!A:A,Table14_3[[#All],[Title]])</f>
        <v>Ms</v>
      </c>
      <c r="C1666" s="32" t="str" cm="1">
        <f t="array" ref="C1666">_xlfn.XLOOKUP(_xlfn.SINGLE(A:A),'Customer Name'!A:A,Table14_3[[#All],[First Name]])</f>
        <v>Robert B</v>
      </c>
      <c r="D1666" s="32" t="str" cm="1">
        <f t="array" ref="D1666">_xlfn.XLOOKUP(_xlfn.SINGLE(A:A),'Customer Name'!A:A,Table14_3[[#All],[Last Name]])</f>
        <v>Tusso</v>
      </c>
      <c r="E1666" s="32">
        <f>_xlfn.XLOOKUP(A:A,'Medical Examination'!A:A,'Medical Examination'!B:B)</f>
        <v>42.655000000000001</v>
      </c>
      <c r="F1666" s="32">
        <f>_xlfn.XLOOKUP(A:A,'Medical Examination'!A:A,'Medical Examination'!C:C)</f>
        <v>5.94</v>
      </c>
      <c r="G1666" s="33" t="str">
        <f>_xlfn.XLOOKUP(A:A,'Medical Examination'!A:A,'Medical Examination'!D:D)</f>
        <v>yes</v>
      </c>
      <c r="H1666" s="33" t="str">
        <f>_xlfn.XLOOKUP(A:A,'Medical Examination'!A:A,'Medical Examination'!E:E)</f>
        <v>No</v>
      </c>
      <c r="I1666" s="33" t="str">
        <f>_xlfn.XLOOKUP(A:A,'Medical Examination'!A:A,'Medical Examination'!F:F)</f>
        <v>Yes</v>
      </c>
      <c r="J1666" s="33">
        <f>_xlfn.XLOOKUP(A:A,'Medical Examination'!A:A,'Medical Examination'!G:G)</f>
        <v>1</v>
      </c>
      <c r="K1666" s="33" t="str">
        <f>_xlfn.XLOOKUP(A:A,'Medical Examination'!A:A,'Medical Examination'!H:H)</f>
        <v>No</v>
      </c>
      <c r="L1666" s="32" t="str">
        <f>_xlfn.XLOOKUP(A:A,'Medical Examination'!A:A,'Medical Examination'!I:I)</f>
        <v>Obesity</v>
      </c>
      <c r="M1666" s="31" t="str">
        <f>_xlfn.XLOOKUP(A:A,'Medical Examination'!A:A,'Medical Examination'!J:J)</f>
        <v>Prediabetic</v>
      </c>
      <c r="N1666" s="34">
        <f>_xlfn.XLOOKUP(Healthcare!A:A,Table4_2[Customer ID],Table4_2[Date of Birth])</f>
        <v>30558</v>
      </c>
      <c r="O1666" s="35">
        <f>_xlfn.XLOOKUP(A:A,Table4_2[Customer ID],Table4_2[Charges])</f>
        <v>5757.41</v>
      </c>
      <c r="P1666" s="33" t="str">
        <f>_xlfn.XLOOKUP(A:A,Table4_2[Customer ID],Table4_2[Hospital tier])</f>
        <v>tier - 2</v>
      </c>
      <c r="Q1666" s="33" t="str">
        <f>_xlfn.XLOOKUP(A:A,'Hospital details'!A:A,'Hospital details'!F:F)</f>
        <v>tier - 3</v>
      </c>
      <c r="R1666" s="33" t="str">
        <f>_xlfn.XLOOKUP(Healthcare!A:A,'Hospital details'!A:A,'Hospital details'!G:G)</f>
        <v>R1019</v>
      </c>
      <c r="S1666" s="36">
        <f>_xlfn.XLOOKUP(A:A,'Hospital details'!A:A,'Hospital details'!H:H)</f>
        <v>39</v>
      </c>
      <c r="T1666" s="8"/>
    </row>
    <row r="1667" spans="1:20" ht="18" x14ac:dyDescent="0.35">
      <c r="A1667" s="37" t="s">
        <v>1671</v>
      </c>
      <c r="B1667" s="31" t="str" cm="1">
        <f t="array" ref="B1667">_xlfn.XLOOKUP(_xlfn.SINGLE(A:A),'Customer Name'!A:A,Table14_3[[#All],[Title]])</f>
        <v>Mr</v>
      </c>
      <c r="C1667" s="32" t="str" cm="1">
        <f t="array" ref="C1667">_xlfn.XLOOKUP(_xlfn.SINGLE(A:A),'Customer Name'!A:A,Table14_3[[#All],[First Name]])</f>
        <v>Benjamin M</v>
      </c>
      <c r="D1667" s="32" t="str" cm="1">
        <f t="array" ref="D1667">_xlfn.XLOOKUP(_xlfn.SINGLE(A:A),'Customer Name'!A:A,Table14_3[[#All],[Last Name]])</f>
        <v>Johnson</v>
      </c>
      <c r="E1667" s="32">
        <f>_xlfn.XLOOKUP(A:A,'Medical Examination'!A:A,'Medical Examination'!B:B)</f>
        <v>30.57</v>
      </c>
      <c r="F1667" s="32">
        <f>_xlfn.XLOOKUP(A:A,'Medical Examination'!A:A,'Medical Examination'!C:C)</f>
        <v>5.34</v>
      </c>
      <c r="G1667" s="33" t="str">
        <f>_xlfn.XLOOKUP(A:A,'Medical Examination'!A:A,'Medical Examination'!D:D)</f>
        <v>No</v>
      </c>
      <c r="H1667" s="33" t="str">
        <f>_xlfn.XLOOKUP(A:A,'Medical Examination'!A:A,'Medical Examination'!E:E)</f>
        <v>No</v>
      </c>
      <c r="I1667" s="33" t="str">
        <f>_xlfn.XLOOKUP(A:A,'Medical Examination'!A:A,'Medical Examination'!F:F)</f>
        <v>Yes</v>
      </c>
      <c r="J1667" s="33">
        <f>_xlfn.XLOOKUP(A:A,'Medical Examination'!A:A,'Medical Examination'!G:G)</f>
        <v>1</v>
      </c>
      <c r="K1667" s="33" t="str">
        <f>_xlfn.XLOOKUP(A:A,'Medical Examination'!A:A,'Medical Examination'!H:H)</f>
        <v>No</v>
      </c>
      <c r="L1667" s="32" t="str">
        <f>_xlfn.XLOOKUP(A:A,'Medical Examination'!A:A,'Medical Examination'!I:I)</f>
        <v>Obesity</v>
      </c>
      <c r="M1667" s="31" t="str">
        <f>_xlfn.XLOOKUP(A:A,'Medical Examination'!A:A,'Medical Examination'!J:J)</f>
        <v>Normal</v>
      </c>
      <c r="N1667" s="34">
        <f>_xlfn.XLOOKUP(Healthcare!A:A,Table4_2[Customer ID],Table4_2[Date of Birth])</f>
        <v>34130</v>
      </c>
      <c r="O1667" s="35">
        <f>_xlfn.XLOOKUP(A:A,Table4_2[Customer ID],Table4_2[Charges])</f>
        <v>5748.13</v>
      </c>
      <c r="P1667" s="33" t="str">
        <f>_xlfn.XLOOKUP(A:A,Table4_2[Customer ID],Table4_2[Hospital tier])</f>
        <v>tier - 2</v>
      </c>
      <c r="Q1667" s="33" t="str">
        <f>_xlfn.XLOOKUP(A:A,'Hospital details'!A:A,'Hospital details'!F:F)</f>
        <v>tier - 1</v>
      </c>
      <c r="R1667" s="33" t="str">
        <f>_xlfn.XLOOKUP(Healthcare!A:A,'Hospital details'!A:A,'Hospital details'!G:G)</f>
        <v>R1021</v>
      </c>
      <c r="S1667" s="36">
        <f>_xlfn.XLOOKUP(A:A,'Hospital details'!A:A,'Hospital details'!H:H)</f>
        <v>29</v>
      </c>
      <c r="T1667" s="8"/>
    </row>
    <row r="1668" spans="1:20" ht="18" x14ac:dyDescent="0.35">
      <c r="A1668" s="37" t="s">
        <v>1672</v>
      </c>
      <c r="B1668" s="31" t="str" cm="1">
        <f t="array" ref="B1668">_xlfn.XLOOKUP(_xlfn.SINGLE(A:A),'Customer Name'!A:A,Table14_3[[#All],[Title]])</f>
        <v>Mr</v>
      </c>
      <c r="C1668" s="32" t="str" cm="1">
        <f t="array" ref="C1668">_xlfn.XLOOKUP(_xlfn.SINGLE(A:A),'Customer Name'!A:A,Table14_3[[#All],[First Name]])</f>
        <v>Robert</v>
      </c>
      <c r="D1668" s="32" t="str" cm="1">
        <f t="array" ref="D1668">_xlfn.XLOOKUP(_xlfn.SINGLE(A:A),'Customer Name'!A:A,Table14_3[[#All],[Last Name]])</f>
        <v>Landry</v>
      </c>
      <c r="E1668" s="32">
        <f>_xlfn.XLOOKUP(A:A,'Medical Examination'!A:A,'Medical Examination'!B:B)</f>
        <v>17.7</v>
      </c>
      <c r="F1668" s="32">
        <f>_xlfn.XLOOKUP(A:A,'Medical Examination'!A:A,'Medical Examination'!C:C)</f>
        <v>6.38</v>
      </c>
      <c r="G1668" s="33" t="str">
        <f>_xlfn.XLOOKUP(A:A,'Medical Examination'!A:A,'Medical Examination'!D:D)</f>
        <v>No</v>
      </c>
      <c r="H1668" s="33" t="str">
        <f>_xlfn.XLOOKUP(A:A,'Medical Examination'!A:A,'Medical Examination'!E:E)</f>
        <v>No</v>
      </c>
      <c r="I1668" s="33" t="str">
        <f>_xlfn.XLOOKUP(A:A,'Medical Examination'!A:A,'Medical Examination'!F:F)</f>
        <v>No</v>
      </c>
      <c r="J1668" s="33">
        <f>_xlfn.XLOOKUP(A:A,'Medical Examination'!A:A,'Medical Examination'!G:G)</f>
        <v>2</v>
      </c>
      <c r="K1668" s="33" t="str">
        <f>_xlfn.XLOOKUP(A:A,'Medical Examination'!A:A,'Medical Examination'!H:H)</f>
        <v>No</v>
      </c>
      <c r="L1668" s="32" t="str">
        <f>_xlfn.XLOOKUP(A:A,'Medical Examination'!A:A,'Medical Examination'!I:I)</f>
        <v>Under  Weight</v>
      </c>
      <c r="M1668" s="31" t="str">
        <f>_xlfn.XLOOKUP(A:A,'Medical Examination'!A:A,'Medical Examination'!J:J)</f>
        <v>Prediabetic</v>
      </c>
      <c r="N1668" s="34">
        <f>_xlfn.XLOOKUP(Healthcare!A:A,Table4_2[Customer ID],Table4_2[Date of Birth])</f>
        <v>26532</v>
      </c>
      <c r="O1668" s="35">
        <f>_xlfn.XLOOKUP(A:A,Table4_2[Customer ID],Table4_2[Charges])</f>
        <v>5741.67</v>
      </c>
      <c r="P1668" s="33" t="str">
        <f>_xlfn.XLOOKUP(A:A,Table4_2[Customer ID],Table4_2[Hospital tier])</f>
        <v>tier - 2</v>
      </c>
      <c r="Q1668" s="33" t="str">
        <f>_xlfn.XLOOKUP(A:A,'Hospital details'!A:A,'Hospital details'!F:F)</f>
        <v>tier - 3</v>
      </c>
      <c r="R1668" s="33" t="str">
        <f>_xlfn.XLOOKUP(Healthcare!A:A,'Hospital details'!A:A,'Hospital details'!G:G)</f>
        <v>R1013</v>
      </c>
      <c r="S1668" s="36">
        <f>_xlfn.XLOOKUP(A:A,'Hospital details'!A:A,'Hospital details'!H:H)</f>
        <v>50</v>
      </c>
      <c r="T1668" s="8"/>
    </row>
    <row r="1669" spans="1:20" ht="18" x14ac:dyDescent="0.35">
      <c r="A1669" s="37" t="s">
        <v>1673</v>
      </c>
      <c r="B1669" s="31" t="str" cm="1">
        <f t="array" ref="B1669">_xlfn.XLOOKUP(_xlfn.SINGLE(A:A),'Customer Name'!A:A,Table14_3[[#All],[Title]])</f>
        <v>Ms</v>
      </c>
      <c r="C1669" s="32" t="str" cm="1">
        <f t="array" ref="C1669">_xlfn.XLOOKUP(_xlfn.SINGLE(A:A),'Customer Name'!A:A,Table14_3[[#All],[First Name]])</f>
        <v>Eric R</v>
      </c>
      <c r="D1669" s="32" t="str" cm="1">
        <f t="array" ref="D1669">_xlfn.XLOOKUP(_xlfn.SINGLE(A:A),'Customer Name'!A:A,Table14_3[[#All],[Last Name]])</f>
        <v>Mcdonald</v>
      </c>
      <c r="E1669" s="32">
        <f>_xlfn.XLOOKUP(A:A,'Medical Examination'!A:A,'Medical Examination'!B:B)</f>
        <v>34.770000000000003</v>
      </c>
      <c r="F1669" s="32">
        <f>_xlfn.XLOOKUP(A:A,'Medical Examination'!A:A,'Medical Examination'!C:C)</f>
        <v>4.47</v>
      </c>
      <c r="G1669" s="33" t="str">
        <f>_xlfn.XLOOKUP(A:A,'Medical Examination'!A:A,'Medical Examination'!D:D)</f>
        <v>No</v>
      </c>
      <c r="H1669" s="33" t="str">
        <f>_xlfn.XLOOKUP(A:A,'Medical Examination'!A:A,'Medical Examination'!E:E)</f>
        <v>No</v>
      </c>
      <c r="I1669" s="33" t="str">
        <f>_xlfn.XLOOKUP(A:A,'Medical Examination'!A:A,'Medical Examination'!F:F)</f>
        <v>No</v>
      </c>
      <c r="J1669" s="33">
        <f>_xlfn.XLOOKUP(A:A,'Medical Examination'!A:A,'Medical Examination'!G:G)</f>
        <v>1</v>
      </c>
      <c r="K1669" s="33" t="str">
        <f>_xlfn.XLOOKUP(A:A,'Medical Examination'!A:A,'Medical Examination'!H:H)</f>
        <v>No</v>
      </c>
      <c r="L1669" s="32" t="str">
        <f>_xlfn.XLOOKUP(A:A,'Medical Examination'!A:A,'Medical Examination'!I:I)</f>
        <v>Obesity</v>
      </c>
      <c r="M1669" s="31" t="str">
        <f>_xlfn.XLOOKUP(A:A,'Medical Examination'!A:A,'Medical Examination'!J:J)</f>
        <v>Normal</v>
      </c>
      <c r="N1669" s="34">
        <f>_xlfn.XLOOKUP(Healthcare!A:A,Table4_2[Customer ID],Table4_2[Date of Birth])</f>
        <v>32069</v>
      </c>
      <c r="O1669" s="35">
        <f>_xlfn.XLOOKUP(A:A,Table4_2[Customer ID],Table4_2[Charges])</f>
        <v>5729.01</v>
      </c>
      <c r="P1669" s="33" t="str">
        <f>_xlfn.XLOOKUP(A:A,Table4_2[Customer ID],Table4_2[Hospital tier])</f>
        <v>tier - 1</v>
      </c>
      <c r="Q1669" s="33" t="str">
        <f>_xlfn.XLOOKUP(A:A,'Hospital details'!A:A,'Hospital details'!F:F)</f>
        <v>tier - 2</v>
      </c>
      <c r="R1669" s="33" t="str">
        <f>_xlfn.XLOOKUP(Healthcare!A:A,'Hospital details'!A:A,'Hospital details'!G:G)</f>
        <v>R1012</v>
      </c>
      <c r="S1669" s="36">
        <f>_xlfn.XLOOKUP(A:A,'Hospital details'!A:A,'Hospital details'!H:H)</f>
        <v>35</v>
      </c>
      <c r="T1669" s="8"/>
    </row>
    <row r="1670" spans="1:20" ht="18" x14ac:dyDescent="0.35">
      <c r="A1670" s="37" t="s">
        <v>1674</v>
      </c>
      <c r="B1670" s="31" t="str" cm="1">
        <f t="array" ref="B1670">_xlfn.XLOOKUP(_xlfn.SINGLE(A:A),'Customer Name'!A:A,Table14_3[[#All],[Title]])</f>
        <v>Mr</v>
      </c>
      <c r="C1670" s="32" t="str" cm="1">
        <f t="array" ref="C1670">_xlfn.XLOOKUP(_xlfn.SINGLE(A:A),'Customer Name'!A:A,Table14_3[[#All],[First Name]])</f>
        <v>Matthew</v>
      </c>
      <c r="D1670" s="32" t="str" cm="1">
        <f t="array" ref="D1670">_xlfn.XLOOKUP(_xlfn.SINGLE(A:A),'Customer Name'!A:A,Table14_3[[#All],[Last Name]])</f>
        <v>Dunlap</v>
      </c>
      <c r="E1670" s="32">
        <f>_xlfn.XLOOKUP(A:A,'Medical Examination'!A:A,'Medical Examination'!B:B)</f>
        <v>16.88</v>
      </c>
      <c r="F1670" s="32">
        <f>_xlfn.XLOOKUP(A:A,'Medical Examination'!A:A,'Medical Examination'!C:C)</f>
        <v>9.9600000000000009</v>
      </c>
      <c r="G1670" s="33" t="str">
        <f>_xlfn.XLOOKUP(A:A,'Medical Examination'!A:A,'Medical Examination'!D:D)</f>
        <v>No</v>
      </c>
      <c r="H1670" s="33" t="str">
        <f>_xlfn.XLOOKUP(A:A,'Medical Examination'!A:A,'Medical Examination'!E:E)</f>
        <v>No</v>
      </c>
      <c r="I1670" s="33" t="str">
        <f>_xlfn.XLOOKUP(A:A,'Medical Examination'!A:A,'Medical Examination'!F:F)</f>
        <v>No</v>
      </c>
      <c r="J1670" s="33">
        <f>_xlfn.XLOOKUP(A:A,'Medical Examination'!A:A,'Medical Examination'!G:G)</f>
        <v>0</v>
      </c>
      <c r="K1670" s="33" t="str">
        <f>_xlfn.XLOOKUP(A:A,'Medical Examination'!A:A,'Medical Examination'!H:H)</f>
        <v>No</v>
      </c>
      <c r="L1670" s="32" t="str">
        <f>_xlfn.XLOOKUP(A:A,'Medical Examination'!A:A,'Medical Examination'!I:I)</f>
        <v>Under  Weight</v>
      </c>
      <c r="M1670" s="31" t="str">
        <f>_xlfn.XLOOKUP(A:A,'Medical Examination'!A:A,'Medical Examination'!J:J)</f>
        <v>Diabetic</v>
      </c>
      <c r="N1670" s="34">
        <f>_xlfn.XLOOKUP(Healthcare!A:A,Table4_2[Customer ID],Table4_2[Date of Birth])</f>
        <v>26285</v>
      </c>
      <c r="O1670" s="35">
        <f>_xlfn.XLOOKUP(A:A,Table4_2[Customer ID],Table4_2[Charges])</f>
        <v>5720.38</v>
      </c>
      <c r="P1670" s="33" t="str">
        <f>_xlfn.XLOOKUP(A:A,Table4_2[Customer ID],Table4_2[Hospital tier])</f>
        <v>tier - 2</v>
      </c>
      <c r="Q1670" s="33" t="str">
        <f>_xlfn.XLOOKUP(A:A,'Hospital details'!A:A,'Hospital details'!F:F)</f>
        <v>tier - 1</v>
      </c>
      <c r="R1670" s="33" t="str">
        <f>_xlfn.XLOOKUP(Healthcare!A:A,'Hospital details'!A:A,'Hospital details'!G:G)</f>
        <v>R1013</v>
      </c>
      <c r="S1670" s="36">
        <f>_xlfn.XLOOKUP(A:A,'Hospital details'!A:A,'Hospital details'!H:H)</f>
        <v>51</v>
      </c>
      <c r="T1670" s="8"/>
    </row>
    <row r="1671" spans="1:20" ht="18" x14ac:dyDescent="0.35">
      <c r="A1671" s="37" t="s">
        <v>1675</v>
      </c>
      <c r="B1671" s="31" t="str" cm="1">
        <f t="array" ref="B1671">_xlfn.XLOOKUP(_xlfn.SINGLE(A:A),'Customer Name'!A:A,Table14_3[[#All],[Title]])</f>
        <v>Mr</v>
      </c>
      <c r="C1671" s="32" t="str" cm="1">
        <f t="array" ref="C1671">_xlfn.XLOOKUP(_xlfn.SINGLE(A:A),'Customer Name'!A:A,Table14_3[[#All],[First Name]])</f>
        <v>Bob R</v>
      </c>
      <c r="D1671" s="32" t="str" cm="1">
        <f t="array" ref="D1671">_xlfn.XLOOKUP(_xlfn.SINGLE(A:A),'Customer Name'!A:A,Table14_3[[#All],[Last Name]])</f>
        <v>Larue</v>
      </c>
      <c r="E1671" s="32">
        <f>_xlfn.XLOOKUP(A:A,'Medical Examination'!A:A,'Medical Examination'!B:B)</f>
        <v>40.26</v>
      </c>
      <c r="F1671" s="32">
        <f>_xlfn.XLOOKUP(A:A,'Medical Examination'!A:A,'Medical Examination'!C:C)</f>
        <v>9.92</v>
      </c>
      <c r="G1671" s="33" t="str">
        <f>_xlfn.XLOOKUP(A:A,'Medical Examination'!A:A,'Medical Examination'!D:D)</f>
        <v>yes</v>
      </c>
      <c r="H1671" s="33" t="str">
        <f>_xlfn.XLOOKUP(A:A,'Medical Examination'!A:A,'Medical Examination'!E:E)</f>
        <v>No</v>
      </c>
      <c r="I1671" s="33" t="str">
        <f>_xlfn.XLOOKUP(A:A,'Medical Examination'!A:A,'Medical Examination'!F:F)</f>
        <v>No</v>
      </c>
      <c r="J1671" s="33">
        <f>_xlfn.XLOOKUP(A:A,'Medical Examination'!A:A,'Medical Examination'!G:G)</f>
        <v>0</v>
      </c>
      <c r="K1671" s="33" t="str">
        <f>_xlfn.XLOOKUP(A:A,'Medical Examination'!A:A,'Medical Examination'!H:H)</f>
        <v>No</v>
      </c>
      <c r="L1671" s="32" t="str">
        <f>_xlfn.XLOOKUP(A:A,'Medical Examination'!A:A,'Medical Examination'!I:I)</f>
        <v>Obesity</v>
      </c>
      <c r="M1671" s="31" t="str">
        <f>_xlfn.XLOOKUP(A:A,'Medical Examination'!A:A,'Medical Examination'!J:J)</f>
        <v>Diabetic</v>
      </c>
      <c r="N1671" s="34">
        <f>_xlfn.XLOOKUP(Healthcare!A:A,Table4_2[Customer ID],Table4_2[Date of Birth])</f>
        <v>29828</v>
      </c>
      <c r="O1671" s="35">
        <f>_xlfn.XLOOKUP(A:A,Table4_2[Customer ID],Table4_2[Charges])</f>
        <v>5709.16</v>
      </c>
      <c r="P1671" s="33" t="str">
        <f>_xlfn.XLOOKUP(A:A,Table4_2[Customer ID],Table4_2[Hospital tier])</f>
        <v>tier - 3</v>
      </c>
      <c r="Q1671" s="33" t="str">
        <f>_xlfn.XLOOKUP(A:A,'Hospital details'!A:A,'Hospital details'!F:F)</f>
        <v>tier - 3</v>
      </c>
      <c r="R1671" s="33" t="str">
        <f>_xlfn.XLOOKUP(Healthcare!A:A,'Hospital details'!A:A,'Hospital details'!G:G)</f>
        <v>R1013</v>
      </c>
      <c r="S1671" s="36">
        <f>_xlfn.XLOOKUP(A:A,'Hospital details'!A:A,'Hospital details'!H:H)</f>
        <v>41</v>
      </c>
      <c r="T1671" s="8"/>
    </row>
    <row r="1672" spans="1:20" ht="18" x14ac:dyDescent="0.35">
      <c r="A1672" s="37" t="s">
        <v>1676</v>
      </c>
      <c r="B1672" s="31" t="str" cm="1">
        <f t="array" ref="B1672">_xlfn.XLOOKUP(_xlfn.SINGLE(A:A),'Customer Name'!A:A,Table14_3[[#All],[Title]])</f>
        <v>Ms</v>
      </c>
      <c r="C1672" s="32" t="str" cm="1">
        <f t="array" ref="C1672">_xlfn.XLOOKUP(_xlfn.SINGLE(A:A),'Customer Name'!A:A,Table14_3[[#All],[First Name]])</f>
        <v>Stephanie J</v>
      </c>
      <c r="D1672" s="32" t="str" cm="1">
        <f t="array" ref="D1672">_xlfn.XLOOKUP(_xlfn.SINGLE(A:A),'Customer Name'!A:A,Table14_3[[#All],[Last Name]])</f>
        <v>Hodge</v>
      </c>
      <c r="E1672" s="32">
        <f>_xlfn.XLOOKUP(A:A,'Medical Examination'!A:A,'Medical Examination'!B:B)</f>
        <v>25.6</v>
      </c>
      <c r="F1672" s="32">
        <f>_xlfn.XLOOKUP(A:A,'Medical Examination'!A:A,'Medical Examination'!C:C)</f>
        <v>6.03</v>
      </c>
      <c r="G1672" s="33" t="str">
        <f>_xlfn.XLOOKUP(A:A,'Medical Examination'!A:A,'Medical Examination'!D:D)</f>
        <v>No</v>
      </c>
      <c r="H1672" s="33" t="str">
        <f>_xlfn.XLOOKUP(A:A,'Medical Examination'!A:A,'Medical Examination'!E:E)</f>
        <v>No</v>
      </c>
      <c r="I1672" s="33" t="str">
        <f>_xlfn.XLOOKUP(A:A,'Medical Examination'!A:A,'Medical Examination'!F:F)</f>
        <v>Yes</v>
      </c>
      <c r="J1672" s="33">
        <f>_xlfn.XLOOKUP(A:A,'Medical Examination'!A:A,'Medical Examination'!G:G)</f>
        <v>1</v>
      </c>
      <c r="K1672" s="33" t="str">
        <f>_xlfn.XLOOKUP(A:A,'Medical Examination'!A:A,'Medical Examination'!H:H)</f>
        <v>No</v>
      </c>
      <c r="L1672" s="32" t="str">
        <f>_xlfn.XLOOKUP(A:A,'Medical Examination'!A:A,'Medical Examination'!I:I)</f>
        <v>Overweight</v>
      </c>
      <c r="M1672" s="31" t="str">
        <f>_xlfn.XLOOKUP(A:A,'Medical Examination'!A:A,'Medical Examination'!J:J)</f>
        <v>Prediabetic</v>
      </c>
      <c r="N1672" s="34">
        <f>_xlfn.XLOOKUP(Healthcare!A:A,Table4_2[Customer ID],Table4_2[Date of Birth])</f>
        <v>34276</v>
      </c>
      <c r="O1672" s="35">
        <f>_xlfn.XLOOKUP(A:A,Table4_2[Customer ID],Table4_2[Charges])</f>
        <v>5708.87</v>
      </c>
      <c r="P1672" s="33" t="str">
        <f>_xlfn.XLOOKUP(A:A,Table4_2[Customer ID],Table4_2[Hospital tier])</f>
        <v>tier - 2</v>
      </c>
      <c r="Q1672" s="33" t="str">
        <f>_xlfn.XLOOKUP(A:A,'Hospital details'!A:A,'Hospital details'!F:F)</f>
        <v>tier - 1</v>
      </c>
      <c r="R1672" s="33" t="str">
        <f>_xlfn.XLOOKUP(Healthcare!A:A,'Hospital details'!A:A,'Hospital details'!G:G)</f>
        <v>R1011</v>
      </c>
      <c r="S1672" s="36">
        <f>_xlfn.XLOOKUP(A:A,'Hospital details'!A:A,'Hospital details'!H:H)</f>
        <v>29</v>
      </c>
      <c r="T1672" s="8"/>
    </row>
    <row r="1673" spans="1:20" ht="18" x14ac:dyDescent="0.35">
      <c r="A1673" s="37" t="s">
        <v>1677</v>
      </c>
      <c r="B1673" s="31" t="str" cm="1">
        <f t="array" ref="B1673">_xlfn.XLOOKUP(_xlfn.SINGLE(A:A),'Customer Name'!A:A,Table14_3[[#All],[Title]])</f>
        <v>Mr</v>
      </c>
      <c r="C1673" s="32" t="str" cm="1">
        <f t="array" ref="C1673">_xlfn.XLOOKUP(_xlfn.SINGLE(A:A),'Customer Name'!A:A,Table14_3[[#All],[First Name]])</f>
        <v>Jake</v>
      </c>
      <c r="D1673" s="32" t="str" cm="1">
        <f t="array" ref="D1673">_xlfn.XLOOKUP(_xlfn.SINGLE(A:A),'Customer Name'!A:A,Table14_3[[#All],[Last Name]])</f>
        <v>Marcus</v>
      </c>
      <c r="E1673" s="32">
        <f>_xlfn.XLOOKUP(A:A,'Medical Examination'!A:A,'Medical Examination'!B:B)</f>
        <v>33.549999999999997</v>
      </c>
      <c r="F1673" s="32">
        <f>_xlfn.XLOOKUP(A:A,'Medical Examination'!A:A,'Medical Examination'!C:C)</f>
        <v>10.9</v>
      </c>
      <c r="G1673" s="33" t="str">
        <f>_xlfn.XLOOKUP(A:A,'Medical Examination'!A:A,'Medical Examination'!D:D)</f>
        <v>yes</v>
      </c>
      <c r="H1673" s="33" t="str">
        <f>_xlfn.XLOOKUP(A:A,'Medical Examination'!A:A,'Medical Examination'!E:E)</f>
        <v>No</v>
      </c>
      <c r="I1673" s="33" t="str">
        <f>_xlfn.XLOOKUP(A:A,'Medical Examination'!A:A,'Medical Examination'!F:F)</f>
        <v>No</v>
      </c>
      <c r="J1673" s="33">
        <f>_xlfn.XLOOKUP(A:A,'Medical Examination'!A:A,'Medical Examination'!G:G)</f>
        <v>0</v>
      </c>
      <c r="K1673" s="33" t="str">
        <f>_xlfn.XLOOKUP(A:A,'Medical Examination'!A:A,'Medical Examination'!H:H)</f>
        <v>No</v>
      </c>
      <c r="L1673" s="32" t="str">
        <f>_xlfn.XLOOKUP(A:A,'Medical Examination'!A:A,'Medical Examination'!I:I)</f>
        <v>Obesity</v>
      </c>
      <c r="M1673" s="31" t="str">
        <f>_xlfn.XLOOKUP(A:A,'Medical Examination'!A:A,'Medical Examination'!J:J)</f>
        <v>Diabetic</v>
      </c>
      <c r="N1673" s="34">
        <f>_xlfn.XLOOKUP(Healthcare!A:A,Table4_2[Customer ID],Table4_2[Date of Birth])</f>
        <v>29752</v>
      </c>
      <c r="O1673" s="35">
        <f>_xlfn.XLOOKUP(A:A,Table4_2[Customer ID],Table4_2[Charges])</f>
        <v>5699.84</v>
      </c>
      <c r="P1673" s="33" t="str">
        <f>_xlfn.XLOOKUP(A:A,Table4_2[Customer ID],Table4_2[Hospital tier])</f>
        <v>tier - 2</v>
      </c>
      <c r="Q1673" s="33" t="str">
        <f>_xlfn.XLOOKUP(A:A,'Hospital details'!A:A,'Hospital details'!F:F)</f>
        <v>tier - 3</v>
      </c>
      <c r="R1673" s="33" t="str">
        <f>_xlfn.XLOOKUP(Healthcare!A:A,'Hospital details'!A:A,'Hospital details'!G:G)</f>
        <v>R1013</v>
      </c>
      <c r="S1673" s="36">
        <f>_xlfn.XLOOKUP(A:A,'Hospital details'!A:A,'Hospital details'!H:H)</f>
        <v>41</v>
      </c>
      <c r="T1673" s="8"/>
    </row>
    <row r="1674" spans="1:20" ht="18" x14ac:dyDescent="0.35">
      <c r="A1674" s="37" t="s">
        <v>1678</v>
      </c>
      <c r="B1674" s="31" t="str" cm="1">
        <f t="array" ref="B1674">_xlfn.XLOOKUP(_xlfn.SINGLE(A:A),'Customer Name'!A:A,Table14_3[[#All],[Title]])</f>
        <v>Mr</v>
      </c>
      <c r="C1674" s="32" t="str" cm="1">
        <f t="array" ref="C1674">_xlfn.XLOOKUP(_xlfn.SINGLE(A:A),'Customer Name'!A:A,Table14_3[[#All],[First Name]])</f>
        <v>Alison L</v>
      </c>
      <c r="D1674" s="32" t="str" cm="1">
        <f t="array" ref="D1674">_xlfn.XLOOKUP(_xlfn.SINGLE(A:A),'Customer Name'!A:A,Table14_3[[#All],[Last Name]])</f>
        <v>Daubert</v>
      </c>
      <c r="E1674" s="32">
        <f>_xlfn.XLOOKUP(A:A,'Medical Examination'!A:A,'Medical Examination'!B:B)</f>
        <v>16.690000000000001</v>
      </c>
      <c r="F1674" s="32">
        <f>_xlfn.XLOOKUP(A:A,'Medical Examination'!A:A,'Medical Examination'!C:C)</f>
        <v>10.66</v>
      </c>
      <c r="G1674" s="33" t="str">
        <f>_xlfn.XLOOKUP(A:A,'Medical Examination'!A:A,'Medical Examination'!D:D)</f>
        <v>No</v>
      </c>
      <c r="H1674" s="33" t="str">
        <f>_xlfn.XLOOKUP(A:A,'Medical Examination'!A:A,'Medical Examination'!E:E)</f>
        <v>No</v>
      </c>
      <c r="I1674" s="33" t="str">
        <f>_xlfn.XLOOKUP(A:A,'Medical Examination'!A:A,'Medical Examination'!F:F)</f>
        <v>No</v>
      </c>
      <c r="J1674" s="33">
        <f>_xlfn.XLOOKUP(A:A,'Medical Examination'!A:A,'Medical Examination'!G:G)</f>
        <v>0</v>
      </c>
      <c r="K1674" s="33" t="str">
        <f>_xlfn.XLOOKUP(A:A,'Medical Examination'!A:A,'Medical Examination'!H:H)</f>
        <v>No</v>
      </c>
      <c r="L1674" s="32" t="str">
        <f>_xlfn.XLOOKUP(A:A,'Medical Examination'!A:A,'Medical Examination'!I:I)</f>
        <v>Under  Weight</v>
      </c>
      <c r="M1674" s="31" t="str">
        <f>_xlfn.XLOOKUP(A:A,'Medical Examination'!A:A,'Medical Examination'!J:J)</f>
        <v>Diabetic</v>
      </c>
      <c r="N1674" s="34">
        <f>_xlfn.XLOOKUP(Healthcare!A:A,Table4_2[Customer ID],Table4_2[Date of Birth])</f>
        <v>27216</v>
      </c>
      <c r="O1674" s="35">
        <f>_xlfn.XLOOKUP(A:A,Table4_2[Customer ID],Table4_2[Charges])</f>
        <v>5698.74</v>
      </c>
      <c r="P1674" s="33" t="str">
        <f>_xlfn.XLOOKUP(A:A,Table4_2[Customer ID],Table4_2[Hospital tier])</f>
        <v>tier - 2</v>
      </c>
      <c r="Q1674" s="33" t="str">
        <f>_xlfn.XLOOKUP(A:A,'Hospital details'!A:A,'Hospital details'!F:F)</f>
        <v>tier - 2</v>
      </c>
      <c r="R1674" s="33" t="str">
        <f>_xlfn.XLOOKUP(Healthcare!A:A,'Hospital details'!A:A,'Hospital details'!G:G)</f>
        <v>R1012</v>
      </c>
      <c r="S1674" s="36">
        <f>_xlfn.XLOOKUP(A:A,'Hospital details'!A:A,'Hospital details'!H:H)</f>
        <v>48</v>
      </c>
      <c r="T1674" s="8"/>
    </row>
    <row r="1675" spans="1:20" ht="18" x14ac:dyDescent="0.35">
      <c r="A1675" s="37" t="s">
        <v>1679</v>
      </c>
      <c r="B1675" s="31" t="str" cm="1">
        <f t="array" ref="B1675">_xlfn.XLOOKUP(_xlfn.SINGLE(A:A),'Customer Name'!A:A,Table14_3[[#All],[Title]])</f>
        <v>Ms</v>
      </c>
      <c r="C1675" s="32" t="str" cm="1">
        <f t="array" ref="C1675">_xlfn.XLOOKUP(_xlfn.SINGLE(A:A),'Customer Name'!A:A,Table14_3[[#All],[First Name]])</f>
        <v>Lindsay M</v>
      </c>
      <c r="D1675" s="32" t="str" cm="1">
        <f t="array" ref="D1675">_xlfn.XLOOKUP(_xlfn.SINGLE(A:A),'Customer Name'!A:A,Table14_3[[#All],[Last Name]])</f>
        <v>Close</v>
      </c>
      <c r="E1675" s="32">
        <f>_xlfn.XLOOKUP(A:A,'Medical Examination'!A:A,'Medical Examination'!B:B)</f>
        <v>19.95</v>
      </c>
      <c r="F1675" s="32">
        <f>_xlfn.XLOOKUP(A:A,'Medical Examination'!A:A,'Medical Examination'!C:C)</f>
        <v>4.05</v>
      </c>
      <c r="G1675" s="33" t="str">
        <f>_xlfn.XLOOKUP(A:A,'Medical Examination'!A:A,'Medical Examination'!D:D)</f>
        <v>No</v>
      </c>
      <c r="H1675" s="33" t="str">
        <f>_xlfn.XLOOKUP(A:A,'Medical Examination'!A:A,'Medical Examination'!E:E)</f>
        <v>No</v>
      </c>
      <c r="I1675" s="33" t="str">
        <f>_xlfn.XLOOKUP(A:A,'Medical Examination'!A:A,'Medical Examination'!F:F)</f>
        <v>No</v>
      </c>
      <c r="J1675" s="33">
        <f>_xlfn.XLOOKUP(A:A,'Medical Examination'!A:A,'Medical Examination'!G:G)</f>
        <v>1</v>
      </c>
      <c r="K1675" s="33" t="str">
        <f>_xlfn.XLOOKUP(A:A,'Medical Examination'!A:A,'Medical Examination'!H:H)</f>
        <v>No</v>
      </c>
      <c r="L1675" s="32" t="str">
        <f>_xlfn.XLOOKUP(A:A,'Medical Examination'!A:A,'Medical Examination'!I:I)</f>
        <v>Normal Weight</v>
      </c>
      <c r="M1675" s="31" t="str">
        <f>_xlfn.XLOOKUP(A:A,'Medical Examination'!A:A,'Medical Examination'!J:J)</f>
        <v>Normal</v>
      </c>
      <c r="N1675" s="34">
        <f>_xlfn.XLOOKUP(Healthcare!A:A,Table4_2[Customer ID],Table4_2[Date of Birth])</f>
        <v>33911</v>
      </c>
      <c r="O1675" s="35">
        <f>_xlfn.XLOOKUP(A:A,Table4_2[Customer ID],Table4_2[Charges])</f>
        <v>5693.43</v>
      </c>
      <c r="P1675" s="33" t="str">
        <f>_xlfn.XLOOKUP(A:A,Table4_2[Customer ID],Table4_2[Hospital tier])</f>
        <v>tier - 2</v>
      </c>
      <c r="Q1675" s="33" t="str">
        <f>_xlfn.XLOOKUP(A:A,'Hospital details'!A:A,'Hospital details'!F:F)</f>
        <v>tier - 3</v>
      </c>
      <c r="R1675" s="33" t="str">
        <f>_xlfn.XLOOKUP(Healthcare!A:A,'Hospital details'!A:A,'Hospital details'!G:G)</f>
        <v>R1012</v>
      </c>
      <c r="S1675" s="36">
        <f>_xlfn.XLOOKUP(A:A,'Hospital details'!A:A,'Hospital details'!H:H)</f>
        <v>30</v>
      </c>
      <c r="T1675" s="8"/>
    </row>
    <row r="1676" spans="1:20" ht="18" x14ac:dyDescent="0.35">
      <c r="A1676" s="37" t="s">
        <v>1680</v>
      </c>
      <c r="B1676" s="31" t="str" cm="1">
        <f t="array" ref="B1676">_xlfn.XLOOKUP(_xlfn.SINGLE(A:A),'Customer Name'!A:A,Table14_3[[#All],[Title]])</f>
        <v>Ms</v>
      </c>
      <c r="C1676" s="32" t="str" cm="1">
        <f t="array" ref="C1676">_xlfn.XLOOKUP(_xlfn.SINGLE(A:A),'Customer Name'!A:A,Table14_3[[#All],[First Name]])</f>
        <v>Guillaume</v>
      </c>
      <c r="D1676" s="32" t="str" cm="1">
        <f t="array" ref="D1676">_xlfn.XLOOKUP(_xlfn.SINGLE(A:A),'Customer Name'!A:A,Table14_3[[#All],[Last Name]])</f>
        <v>Roels</v>
      </c>
      <c r="E1676" s="32">
        <f>_xlfn.XLOOKUP(A:A,'Medical Examination'!A:A,'Medical Examination'!B:B)</f>
        <v>17.55</v>
      </c>
      <c r="F1676" s="32">
        <f>_xlfn.XLOOKUP(A:A,'Medical Examination'!A:A,'Medical Examination'!C:C)</f>
        <v>4.2300000000000004</v>
      </c>
      <c r="G1676" s="33" t="str">
        <f>_xlfn.XLOOKUP(A:A,'Medical Examination'!A:A,'Medical Examination'!D:D)</f>
        <v>No</v>
      </c>
      <c r="H1676" s="33" t="str">
        <f>_xlfn.XLOOKUP(A:A,'Medical Examination'!A:A,'Medical Examination'!E:E)</f>
        <v>No</v>
      </c>
      <c r="I1676" s="33" t="str">
        <f>_xlfn.XLOOKUP(A:A,'Medical Examination'!A:A,'Medical Examination'!F:F)</f>
        <v>No</v>
      </c>
      <c r="J1676" s="33">
        <f>_xlfn.XLOOKUP(A:A,'Medical Examination'!A:A,'Medical Examination'!G:G)</f>
        <v>2</v>
      </c>
      <c r="K1676" s="33" t="str">
        <f>_xlfn.XLOOKUP(A:A,'Medical Examination'!A:A,'Medical Examination'!H:H)</f>
        <v>No</v>
      </c>
      <c r="L1676" s="32" t="str">
        <f>_xlfn.XLOOKUP(A:A,'Medical Examination'!A:A,'Medical Examination'!I:I)</f>
        <v>Under  Weight</v>
      </c>
      <c r="M1676" s="31" t="str">
        <f>_xlfn.XLOOKUP(A:A,'Medical Examination'!A:A,'Medical Examination'!J:J)</f>
        <v>Normal</v>
      </c>
      <c r="N1676" s="34">
        <f>_xlfn.XLOOKUP(Healthcare!A:A,Table4_2[Customer ID],Table4_2[Date of Birth])</f>
        <v>26600</v>
      </c>
      <c r="O1676" s="35">
        <f>_xlfn.XLOOKUP(A:A,Table4_2[Customer ID],Table4_2[Charges])</f>
        <v>5690.79</v>
      </c>
      <c r="P1676" s="33" t="str">
        <f>_xlfn.XLOOKUP(A:A,Table4_2[Customer ID],Table4_2[Hospital tier])</f>
        <v>tier - 2</v>
      </c>
      <c r="Q1676" s="33" t="str">
        <f>_xlfn.XLOOKUP(A:A,'Hospital details'!A:A,'Hospital details'!F:F)</f>
        <v>tier - 1</v>
      </c>
      <c r="R1676" s="33" t="str">
        <f>_xlfn.XLOOKUP(Healthcare!A:A,'Hospital details'!A:A,'Hospital details'!G:G)</f>
        <v>R1013</v>
      </c>
      <c r="S1676" s="36">
        <f>_xlfn.XLOOKUP(A:A,'Hospital details'!A:A,'Hospital details'!H:H)</f>
        <v>50</v>
      </c>
      <c r="T1676" s="8"/>
    </row>
    <row r="1677" spans="1:20" ht="18" x14ac:dyDescent="0.35">
      <c r="A1677" s="37" t="s">
        <v>1681</v>
      </c>
      <c r="B1677" s="31" t="str" cm="1">
        <f t="array" ref="B1677">_xlfn.XLOOKUP(_xlfn.SINGLE(A:A),'Customer Name'!A:A,Table14_3[[#All],[Title]])</f>
        <v>Mr</v>
      </c>
      <c r="C1677" s="32" t="str" cm="1">
        <f t="array" ref="C1677">_xlfn.XLOOKUP(_xlfn.SINGLE(A:A),'Customer Name'!A:A,Table14_3[[#All],[First Name]])</f>
        <v>Kaylee</v>
      </c>
      <c r="D1677" s="32" t="str" cm="1">
        <f t="array" ref="D1677">_xlfn.XLOOKUP(_xlfn.SINGLE(A:A),'Customer Name'!A:A,Table14_3[[#All],[Last Name]])</f>
        <v>Venosky</v>
      </c>
      <c r="E1677" s="32">
        <f>_xlfn.XLOOKUP(A:A,'Medical Examination'!A:A,'Medical Examination'!B:B)</f>
        <v>22.01</v>
      </c>
      <c r="F1677" s="32">
        <f>_xlfn.XLOOKUP(A:A,'Medical Examination'!A:A,'Medical Examination'!C:C)</f>
        <v>5.01</v>
      </c>
      <c r="G1677" s="33" t="str">
        <f>_xlfn.XLOOKUP(A:A,'Medical Examination'!A:A,'Medical Examination'!D:D)</f>
        <v>No</v>
      </c>
      <c r="H1677" s="33" t="str">
        <f>_xlfn.XLOOKUP(A:A,'Medical Examination'!A:A,'Medical Examination'!E:E)</f>
        <v>No</v>
      </c>
      <c r="I1677" s="33" t="str">
        <f>_xlfn.XLOOKUP(A:A,'Medical Examination'!A:A,'Medical Examination'!F:F)</f>
        <v>No</v>
      </c>
      <c r="J1677" s="33">
        <f>_xlfn.XLOOKUP(A:A,'Medical Examination'!A:A,'Medical Examination'!G:G)</f>
        <v>1</v>
      </c>
      <c r="K1677" s="33" t="str">
        <f>_xlfn.XLOOKUP(A:A,'Medical Examination'!A:A,'Medical Examination'!H:H)</f>
        <v>No</v>
      </c>
      <c r="L1677" s="32" t="str">
        <f>_xlfn.XLOOKUP(A:A,'Medical Examination'!A:A,'Medical Examination'!I:I)</f>
        <v>Normal Weight</v>
      </c>
      <c r="M1677" s="31" t="str">
        <f>_xlfn.XLOOKUP(A:A,'Medical Examination'!A:A,'Medical Examination'!J:J)</f>
        <v>Normal</v>
      </c>
      <c r="N1677" s="34">
        <f>_xlfn.XLOOKUP(Healthcare!A:A,Table4_2[Customer ID],Table4_2[Date of Birth])</f>
        <v>30906</v>
      </c>
      <c r="O1677" s="35">
        <f>_xlfn.XLOOKUP(A:A,Table4_2[Customer ID],Table4_2[Charges])</f>
        <v>5679.13</v>
      </c>
      <c r="P1677" s="33" t="str">
        <f>_xlfn.XLOOKUP(A:A,Table4_2[Customer ID],Table4_2[Hospital tier])</f>
        <v>tier - 2</v>
      </c>
      <c r="Q1677" s="33" t="str">
        <f>_xlfn.XLOOKUP(A:A,'Hospital details'!A:A,'Hospital details'!F:F)</f>
        <v>tier - 2</v>
      </c>
      <c r="R1677" s="33" t="str">
        <f>_xlfn.XLOOKUP(Healthcare!A:A,'Hospital details'!A:A,'Hospital details'!G:G)</f>
        <v>R1013</v>
      </c>
      <c r="S1677" s="36">
        <f>_xlfn.XLOOKUP(A:A,'Hospital details'!A:A,'Hospital details'!H:H)</f>
        <v>38</v>
      </c>
      <c r="T1677" s="8"/>
    </row>
    <row r="1678" spans="1:20" ht="18" x14ac:dyDescent="0.35">
      <c r="A1678" s="37" t="s">
        <v>1682</v>
      </c>
      <c r="B1678" s="31" t="str" cm="1">
        <f t="array" ref="B1678">_xlfn.XLOOKUP(_xlfn.SINGLE(A:A),'Customer Name'!A:A,Table14_3[[#All],[Title]])</f>
        <v>Mr</v>
      </c>
      <c r="C1678" s="32" t="str" cm="1">
        <f t="array" ref="C1678">_xlfn.XLOOKUP(_xlfn.SINGLE(A:A),'Customer Name'!A:A,Table14_3[[#All],[First Name]])</f>
        <v>Theresa</v>
      </c>
      <c r="D1678" s="32" t="str" cm="1">
        <f t="array" ref="D1678">_xlfn.XLOOKUP(_xlfn.SINGLE(A:A),'Customer Name'!A:A,Table14_3[[#All],[Last Name]])</f>
        <v>Gosnell</v>
      </c>
      <c r="E1678" s="32">
        <f>_xlfn.XLOOKUP(A:A,'Medical Examination'!A:A,'Medical Examination'!B:B)</f>
        <v>41.8</v>
      </c>
      <c r="F1678" s="32">
        <f>_xlfn.XLOOKUP(A:A,'Medical Examination'!A:A,'Medical Examination'!C:C)</f>
        <v>5.82</v>
      </c>
      <c r="G1678" s="33" t="str">
        <f>_xlfn.XLOOKUP(A:A,'Medical Examination'!A:A,'Medical Examination'!D:D)</f>
        <v>yes</v>
      </c>
      <c r="H1678" s="33" t="str">
        <f>_xlfn.XLOOKUP(A:A,'Medical Examination'!A:A,'Medical Examination'!E:E)</f>
        <v>No</v>
      </c>
      <c r="I1678" s="33" t="str">
        <f>_xlfn.XLOOKUP(A:A,'Medical Examination'!A:A,'Medical Examination'!F:F)</f>
        <v>Yes</v>
      </c>
      <c r="J1678" s="33">
        <f>_xlfn.XLOOKUP(A:A,'Medical Examination'!A:A,'Medical Examination'!G:G)</f>
        <v>1</v>
      </c>
      <c r="K1678" s="33" t="str">
        <f>_xlfn.XLOOKUP(A:A,'Medical Examination'!A:A,'Medical Examination'!H:H)</f>
        <v>No</v>
      </c>
      <c r="L1678" s="32" t="str">
        <f>_xlfn.XLOOKUP(A:A,'Medical Examination'!A:A,'Medical Examination'!I:I)</f>
        <v>Obesity</v>
      </c>
      <c r="M1678" s="31" t="str">
        <f>_xlfn.XLOOKUP(A:A,'Medical Examination'!A:A,'Medical Examination'!J:J)</f>
        <v>Prediabetic</v>
      </c>
      <c r="N1678" s="34">
        <f>_xlfn.XLOOKUP(Healthcare!A:A,Table4_2[Customer ID],Table4_2[Date of Birth])</f>
        <v>30562</v>
      </c>
      <c r="O1678" s="35">
        <f>_xlfn.XLOOKUP(A:A,Table4_2[Customer ID],Table4_2[Charges])</f>
        <v>5662.23</v>
      </c>
      <c r="P1678" s="33" t="str">
        <f>_xlfn.XLOOKUP(A:A,Table4_2[Customer ID],Table4_2[Hospital tier])</f>
        <v>tier - 2</v>
      </c>
      <c r="Q1678" s="33" t="str">
        <f>_xlfn.XLOOKUP(A:A,'Hospital details'!A:A,'Hospital details'!F:F)</f>
        <v>tier - 1</v>
      </c>
      <c r="R1678" s="33" t="str">
        <f>_xlfn.XLOOKUP(Healthcare!A:A,'Hospital details'!A:A,'Hospital details'!G:G)</f>
        <v>R1013</v>
      </c>
      <c r="S1678" s="36">
        <f>_xlfn.XLOOKUP(A:A,'Hospital details'!A:A,'Hospital details'!H:H)</f>
        <v>39</v>
      </c>
      <c r="T1678" s="8"/>
    </row>
    <row r="1679" spans="1:20" ht="18" x14ac:dyDescent="0.35">
      <c r="A1679" s="37" t="s">
        <v>1683</v>
      </c>
      <c r="B1679" s="31" t="str" cm="1">
        <f t="array" ref="B1679">_xlfn.XLOOKUP(_xlfn.SINGLE(A:A),'Customer Name'!A:A,Table14_3[[#All],[Title]])</f>
        <v>Ms</v>
      </c>
      <c r="C1679" s="32" t="str" cm="1">
        <f t="array" ref="C1679">_xlfn.XLOOKUP(_xlfn.SINGLE(A:A),'Customer Name'!A:A,Table14_3[[#All],[First Name]])</f>
        <v>Travis G</v>
      </c>
      <c r="D1679" s="32" t="str" cm="1">
        <f t="array" ref="D1679">_xlfn.XLOOKUP(_xlfn.SINGLE(A:A),'Customer Name'!A:A,Table14_3[[#All],[Last Name]])</f>
        <v>Chewning-Kulick</v>
      </c>
      <c r="E1679" s="32">
        <f>_xlfn.XLOOKUP(A:A,'Medical Examination'!A:A,'Medical Examination'!B:B)</f>
        <v>19.170000000000002</v>
      </c>
      <c r="F1679" s="32">
        <f>_xlfn.XLOOKUP(A:A,'Medical Examination'!A:A,'Medical Examination'!C:C)</f>
        <v>7.94</v>
      </c>
      <c r="G1679" s="33" t="str">
        <f>_xlfn.XLOOKUP(A:A,'Medical Examination'!A:A,'Medical Examination'!D:D)</f>
        <v>No</v>
      </c>
      <c r="H1679" s="33" t="str">
        <f>_xlfn.XLOOKUP(A:A,'Medical Examination'!A:A,'Medical Examination'!E:E)</f>
        <v>No</v>
      </c>
      <c r="I1679" s="33" t="str">
        <f>_xlfn.XLOOKUP(A:A,'Medical Examination'!A:A,'Medical Examination'!F:F)</f>
        <v>No</v>
      </c>
      <c r="J1679" s="33">
        <f>_xlfn.XLOOKUP(A:A,'Medical Examination'!A:A,'Medical Examination'!G:G)</f>
        <v>0</v>
      </c>
      <c r="K1679" s="33" t="str">
        <f>_xlfn.XLOOKUP(A:A,'Medical Examination'!A:A,'Medical Examination'!H:H)</f>
        <v>No</v>
      </c>
      <c r="L1679" s="32" t="str">
        <f>_xlfn.XLOOKUP(A:A,'Medical Examination'!A:A,'Medical Examination'!I:I)</f>
        <v>Normal Weight</v>
      </c>
      <c r="M1679" s="31" t="str">
        <f>_xlfn.XLOOKUP(A:A,'Medical Examination'!A:A,'Medical Examination'!J:J)</f>
        <v>Diabetic</v>
      </c>
      <c r="N1679" s="34">
        <f>_xlfn.XLOOKUP(Healthcare!A:A,Table4_2[Customer ID],Table4_2[Date of Birth])</f>
        <v>28760</v>
      </c>
      <c r="O1679" s="35">
        <f>_xlfn.XLOOKUP(A:A,Table4_2[Customer ID],Table4_2[Charges])</f>
        <v>5650.14</v>
      </c>
      <c r="P1679" s="33" t="str">
        <f>_xlfn.XLOOKUP(A:A,Table4_2[Customer ID],Table4_2[Hospital tier])</f>
        <v>tier - 2</v>
      </c>
      <c r="Q1679" s="33" t="str">
        <f>_xlfn.XLOOKUP(A:A,'Hospital details'!A:A,'Hospital details'!F:F)</f>
        <v>tier - 1</v>
      </c>
      <c r="R1679" s="33" t="str">
        <f>_xlfn.XLOOKUP(Healthcare!A:A,'Hospital details'!A:A,'Hospital details'!G:G)</f>
        <v>R1013</v>
      </c>
      <c r="S1679" s="36">
        <f>_xlfn.XLOOKUP(A:A,'Hospital details'!A:A,'Hospital details'!H:H)</f>
        <v>44</v>
      </c>
      <c r="T1679" s="8"/>
    </row>
    <row r="1680" spans="1:20" ht="18" x14ac:dyDescent="0.35">
      <c r="A1680" s="37" t="s">
        <v>1684</v>
      </c>
      <c r="B1680" s="31" t="str" cm="1">
        <f t="array" ref="B1680">_xlfn.XLOOKUP(_xlfn.SINGLE(A:A),'Customer Name'!A:A,Table14_3[[#All],[Title]])</f>
        <v>Mr</v>
      </c>
      <c r="C1680" s="32" t="str" cm="1">
        <f t="array" ref="C1680">_xlfn.XLOOKUP(_xlfn.SINGLE(A:A),'Customer Name'!A:A,Table14_3[[#All],[First Name]])</f>
        <v>Emma L</v>
      </c>
      <c r="D1680" s="32" t="str" cm="1">
        <f t="array" ref="D1680">_xlfn.XLOOKUP(_xlfn.SINGLE(A:A),'Customer Name'!A:A,Table14_3[[#All],[Last Name]])</f>
        <v>Mccarron</v>
      </c>
      <c r="E1680" s="32">
        <f>_xlfn.XLOOKUP(A:A,'Medical Examination'!A:A,'Medical Examination'!B:B)</f>
        <v>32.799999999999997</v>
      </c>
      <c r="F1680" s="32">
        <f>_xlfn.XLOOKUP(A:A,'Medical Examination'!A:A,'Medical Examination'!C:C)</f>
        <v>6.16</v>
      </c>
      <c r="G1680" s="33" t="str">
        <f>_xlfn.XLOOKUP(A:A,'Medical Examination'!A:A,'Medical Examination'!D:D)</f>
        <v>yes</v>
      </c>
      <c r="H1680" s="33" t="str">
        <f>_xlfn.XLOOKUP(A:A,'Medical Examination'!A:A,'Medical Examination'!E:E)</f>
        <v>No</v>
      </c>
      <c r="I1680" s="33" t="str">
        <f>_xlfn.XLOOKUP(A:A,'Medical Examination'!A:A,'Medical Examination'!F:F)</f>
        <v>Yes</v>
      </c>
      <c r="J1680" s="33">
        <f>_xlfn.XLOOKUP(A:A,'Medical Examination'!A:A,'Medical Examination'!G:G)</f>
        <v>1</v>
      </c>
      <c r="K1680" s="33" t="str">
        <f>_xlfn.XLOOKUP(A:A,'Medical Examination'!A:A,'Medical Examination'!H:H)</f>
        <v>No</v>
      </c>
      <c r="L1680" s="32" t="str">
        <f>_xlfn.XLOOKUP(A:A,'Medical Examination'!A:A,'Medical Examination'!I:I)</f>
        <v>Obesity</v>
      </c>
      <c r="M1680" s="31" t="str">
        <f>_xlfn.XLOOKUP(A:A,'Medical Examination'!A:A,'Medical Examination'!J:J)</f>
        <v>Prediabetic</v>
      </c>
      <c r="N1680" s="34">
        <f>_xlfn.XLOOKUP(Healthcare!A:A,Table4_2[Customer ID],Table4_2[Date of Birth])</f>
        <v>30475</v>
      </c>
      <c r="O1680" s="35">
        <f>_xlfn.XLOOKUP(A:A,Table4_2[Customer ID],Table4_2[Charges])</f>
        <v>5649.72</v>
      </c>
      <c r="P1680" s="33" t="str">
        <f>_xlfn.XLOOKUP(A:A,Table4_2[Customer ID],Table4_2[Hospital tier])</f>
        <v>tier - 2</v>
      </c>
      <c r="Q1680" s="33" t="str">
        <f>_xlfn.XLOOKUP(A:A,'Hospital details'!A:A,'Hospital details'!F:F)</f>
        <v>tier - 3</v>
      </c>
      <c r="R1680" s="33" t="str">
        <f>_xlfn.XLOOKUP(Healthcare!A:A,'Hospital details'!A:A,'Hospital details'!G:G)</f>
        <v>R1011</v>
      </c>
      <c r="S1680" s="36">
        <f>_xlfn.XLOOKUP(A:A,'Hospital details'!A:A,'Hospital details'!H:H)</f>
        <v>40</v>
      </c>
      <c r="T1680" s="8"/>
    </row>
    <row r="1681" spans="1:20" ht="18" x14ac:dyDescent="0.35">
      <c r="A1681" s="37" t="s">
        <v>1685</v>
      </c>
      <c r="B1681" s="31" t="str" cm="1">
        <f t="array" ref="B1681">_xlfn.XLOOKUP(_xlfn.SINGLE(A:A),'Customer Name'!A:A,Table14_3[[#All],[Title]])</f>
        <v>Mr</v>
      </c>
      <c r="C1681" s="32" t="str" cm="1">
        <f t="array" ref="C1681">_xlfn.XLOOKUP(_xlfn.SINGLE(A:A),'Customer Name'!A:A,Table14_3[[#All],[First Name]])</f>
        <v>Linda</v>
      </c>
      <c r="D1681" s="32" t="str" cm="1">
        <f t="array" ref="D1681">_xlfn.XLOOKUP(_xlfn.SINGLE(A:A),'Customer Name'!A:A,Table14_3[[#All],[Last Name]])</f>
        <v>Manion</v>
      </c>
      <c r="E1681" s="32">
        <f>_xlfn.XLOOKUP(A:A,'Medical Examination'!A:A,'Medical Examination'!B:B)</f>
        <v>35.814999999999998</v>
      </c>
      <c r="F1681" s="32">
        <f>_xlfn.XLOOKUP(A:A,'Medical Examination'!A:A,'Medical Examination'!C:C)</f>
        <v>4.1500000000000004</v>
      </c>
      <c r="G1681" s="33" t="str">
        <f>_xlfn.XLOOKUP(A:A,'Medical Examination'!A:A,'Medical Examination'!D:D)</f>
        <v>No</v>
      </c>
      <c r="H1681" s="33" t="str">
        <f>_xlfn.XLOOKUP(A:A,'Medical Examination'!A:A,'Medical Examination'!E:E)</f>
        <v>No</v>
      </c>
      <c r="I1681" s="33" t="str">
        <f>_xlfn.XLOOKUP(A:A,'Medical Examination'!A:A,'Medical Examination'!F:F)</f>
        <v>No</v>
      </c>
      <c r="J1681" s="33">
        <f>_xlfn.XLOOKUP(A:A,'Medical Examination'!A:A,'Medical Examination'!G:G)</f>
        <v>1</v>
      </c>
      <c r="K1681" s="33" t="str">
        <f>_xlfn.XLOOKUP(A:A,'Medical Examination'!A:A,'Medical Examination'!H:H)</f>
        <v>No</v>
      </c>
      <c r="L1681" s="32" t="str">
        <f>_xlfn.XLOOKUP(A:A,'Medical Examination'!A:A,'Medical Examination'!I:I)</f>
        <v>Obesity</v>
      </c>
      <c r="M1681" s="31" t="str">
        <f>_xlfn.XLOOKUP(A:A,'Medical Examination'!A:A,'Medical Examination'!J:J)</f>
        <v>Normal</v>
      </c>
      <c r="N1681" s="34">
        <f>_xlfn.XLOOKUP(Healthcare!A:A,Table4_2[Customer ID],Table4_2[Date of Birth])</f>
        <v>32120</v>
      </c>
      <c r="O1681" s="35">
        <f>_xlfn.XLOOKUP(A:A,Table4_2[Customer ID],Table4_2[Charges])</f>
        <v>5630.46</v>
      </c>
      <c r="P1681" s="33" t="str">
        <f>_xlfn.XLOOKUP(A:A,Table4_2[Customer ID],Table4_2[Hospital tier])</f>
        <v>tier - 2</v>
      </c>
      <c r="Q1681" s="33" t="str">
        <f>_xlfn.XLOOKUP(A:A,'Hospital details'!A:A,'Hospital details'!F:F)</f>
        <v>tier - 3</v>
      </c>
      <c r="R1681" s="33" t="str">
        <f>_xlfn.XLOOKUP(Healthcare!A:A,'Hospital details'!A:A,'Hospital details'!G:G)</f>
        <v>R1012</v>
      </c>
      <c r="S1681" s="36">
        <f>_xlfn.XLOOKUP(A:A,'Hospital details'!A:A,'Hospital details'!H:H)</f>
        <v>35</v>
      </c>
      <c r="T1681" s="8"/>
    </row>
    <row r="1682" spans="1:20" ht="18" x14ac:dyDescent="0.35">
      <c r="A1682" s="37" t="s">
        <v>1686</v>
      </c>
      <c r="B1682" s="31" t="str" cm="1">
        <f t="array" ref="B1682">_xlfn.XLOOKUP(_xlfn.SINGLE(A:A),'Customer Name'!A:A,Table14_3[[#All],[Title]])</f>
        <v>Ms</v>
      </c>
      <c r="C1682" s="32" t="str" cm="1">
        <f t="array" ref="C1682">_xlfn.XLOOKUP(_xlfn.SINGLE(A:A),'Customer Name'!A:A,Table14_3[[#All],[First Name]])</f>
        <v>Owen R</v>
      </c>
      <c r="D1682" s="32" t="str" cm="1">
        <f t="array" ref="D1682">_xlfn.XLOOKUP(_xlfn.SINGLE(A:A),'Customer Name'!A:A,Table14_3[[#All],[Last Name]])</f>
        <v>Strong</v>
      </c>
      <c r="E1682" s="32">
        <f>_xlfn.XLOOKUP(A:A,'Medical Examination'!A:A,'Medical Examination'!B:B)</f>
        <v>24.3</v>
      </c>
      <c r="F1682" s="32">
        <f>_xlfn.XLOOKUP(A:A,'Medical Examination'!A:A,'Medical Examination'!C:C)</f>
        <v>6.23</v>
      </c>
      <c r="G1682" s="33" t="str">
        <f>_xlfn.XLOOKUP(A:A,'Medical Examination'!A:A,'Medical Examination'!D:D)</f>
        <v>No</v>
      </c>
      <c r="H1682" s="33" t="str">
        <f>_xlfn.XLOOKUP(A:A,'Medical Examination'!A:A,'Medical Examination'!E:E)</f>
        <v>No</v>
      </c>
      <c r="I1682" s="33" t="str">
        <f>_xlfn.XLOOKUP(A:A,'Medical Examination'!A:A,'Medical Examination'!F:F)</f>
        <v>No</v>
      </c>
      <c r="J1682" s="33">
        <f>_xlfn.XLOOKUP(A:A,'Medical Examination'!A:A,'Medical Examination'!G:G)</f>
        <v>0</v>
      </c>
      <c r="K1682" s="33" t="str">
        <f>_xlfn.XLOOKUP(A:A,'Medical Examination'!A:A,'Medical Examination'!H:H)</f>
        <v>No</v>
      </c>
      <c r="L1682" s="32" t="str">
        <f>_xlfn.XLOOKUP(A:A,'Medical Examination'!A:A,'Medical Examination'!I:I)</f>
        <v>Normal Weight</v>
      </c>
      <c r="M1682" s="31" t="str">
        <f>_xlfn.XLOOKUP(A:A,'Medical Examination'!A:A,'Medical Examination'!J:J)</f>
        <v>Prediabetic</v>
      </c>
      <c r="N1682" s="34">
        <f>_xlfn.XLOOKUP(Healthcare!A:A,Table4_2[Customer ID],Table4_2[Date of Birth])</f>
        <v>34653</v>
      </c>
      <c r="O1682" s="35">
        <f>_xlfn.XLOOKUP(A:A,Table4_2[Customer ID],Table4_2[Charges])</f>
        <v>5615.37</v>
      </c>
      <c r="P1682" s="33" t="str">
        <f>_xlfn.XLOOKUP(A:A,Table4_2[Customer ID],Table4_2[Hospital tier])</f>
        <v>tier - 2</v>
      </c>
      <c r="Q1682" s="33" t="str">
        <f>_xlfn.XLOOKUP(A:A,'Hospital details'!A:A,'Hospital details'!F:F)</f>
        <v>tier - 3</v>
      </c>
      <c r="R1682" s="33" t="str">
        <f>_xlfn.XLOOKUP(Healthcare!A:A,'Hospital details'!A:A,'Hospital details'!G:G)</f>
        <v>R1011</v>
      </c>
      <c r="S1682" s="36">
        <f>_xlfn.XLOOKUP(A:A,'Hospital details'!A:A,'Hospital details'!H:H)</f>
        <v>28</v>
      </c>
      <c r="T1682" s="8"/>
    </row>
    <row r="1683" spans="1:20" ht="18" x14ac:dyDescent="0.35">
      <c r="A1683" s="37" t="s">
        <v>1687</v>
      </c>
      <c r="B1683" s="31" t="str" cm="1">
        <f t="array" ref="B1683">_xlfn.XLOOKUP(_xlfn.SINGLE(A:A),'Customer Name'!A:A,Table14_3[[#All],[Title]])</f>
        <v>Mr</v>
      </c>
      <c r="C1683" s="32" t="str" cm="1">
        <f t="array" ref="C1683">_xlfn.XLOOKUP(_xlfn.SINGLE(A:A),'Customer Name'!A:A,Table14_3[[#All],[First Name]])</f>
        <v>Jacob</v>
      </c>
      <c r="D1683" s="32" t="str" cm="1">
        <f t="array" ref="D1683">_xlfn.XLOOKUP(_xlfn.SINGLE(A:A),'Customer Name'!A:A,Table14_3[[#All],[Last Name]])</f>
        <v>Leblanc</v>
      </c>
      <c r="E1683" s="32">
        <f>_xlfn.XLOOKUP(A:A,'Medical Examination'!A:A,'Medical Examination'!B:B)</f>
        <v>19.059999999999999</v>
      </c>
      <c r="F1683" s="32">
        <f>_xlfn.XLOOKUP(A:A,'Medical Examination'!A:A,'Medical Examination'!C:C)</f>
        <v>7.41</v>
      </c>
      <c r="G1683" s="33" t="str">
        <f>_xlfn.XLOOKUP(A:A,'Medical Examination'!A:A,'Medical Examination'!D:D)</f>
        <v>No</v>
      </c>
      <c r="H1683" s="33" t="str">
        <f>_xlfn.XLOOKUP(A:A,'Medical Examination'!A:A,'Medical Examination'!E:E)</f>
        <v>No</v>
      </c>
      <c r="I1683" s="33" t="str">
        <f>_xlfn.XLOOKUP(A:A,'Medical Examination'!A:A,'Medical Examination'!F:F)</f>
        <v>No</v>
      </c>
      <c r="J1683" s="33">
        <f>_xlfn.XLOOKUP(A:A,'Medical Examination'!A:A,'Medical Examination'!G:G)</f>
        <v>0</v>
      </c>
      <c r="K1683" s="33" t="str">
        <f>_xlfn.XLOOKUP(A:A,'Medical Examination'!A:A,'Medical Examination'!H:H)</f>
        <v>No</v>
      </c>
      <c r="L1683" s="32" t="str">
        <f>_xlfn.XLOOKUP(A:A,'Medical Examination'!A:A,'Medical Examination'!I:I)</f>
        <v>Normal Weight</v>
      </c>
      <c r="M1683" s="31" t="str">
        <f>_xlfn.XLOOKUP(A:A,'Medical Examination'!A:A,'Medical Examination'!J:J)</f>
        <v>Diabetic</v>
      </c>
      <c r="N1683" s="34">
        <f>_xlfn.XLOOKUP(Healthcare!A:A,Table4_2[Customer ID],Table4_2[Date of Birth])</f>
        <v>28744</v>
      </c>
      <c r="O1683" s="35">
        <f>_xlfn.XLOOKUP(A:A,Table4_2[Customer ID],Table4_2[Charges])</f>
        <v>5612.83</v>
      </c>
      <c r="P1683" s="33" t="str">
        <f>_xlfn.XLOOKUP(A:A,Table4_2[Customer ID],Table4_2[Hospital tier])</f>
        <v>tier - 2</v>
      </c>
      <c r="Q1683" s="33" t="str">
        <f>_xlfn.XLOOKUP(A:A,'Hospital details'!A:A,'Hospital details'!F:F)</f>
        <v>tier - 3</v>
      </c>
      <c r="R1683" s="33" t="str">
        <f>_xlfn.XLOOKUP(Healthcare!A:A,'Hospital details'!A:A,'Hospital details'!G:G)</f>
        <v>R1013</v>
      </c>
      <c r="S1683" s="36">
        <f>_xlfn.XLOOKUP(A:A,'Hospital details'!A:A,'Hospital details'!H:H)</f>
        <v>44</v>
      </c>
      <c r="T1683" s="8"/>
    </row>
    <row r="1684" spans="1:20" ht="18" x14ac:dyDescent="0.35">
      <c r="A1684" s="37" t="s">
        <v>1688</v>
      </c>
      <c r="B1684" s="31" t="str" cm="1">
        <f t="array" ref="B1684">_xlfn.XLOOKUP(_xlfn.SINGLE(A:A),'Customer Name'!A:A,Table14_3[[#All],[Title]])</f>
        <v>Mr</v>
      </c>
      <c r="C1684" s="32" t="str" cm="1">
        <f t="array" ref="C1684">_xlfn.XLOOKUP(_xlfn.SINGLE(A:A),'Customer Name'!A:A,Table14_3[[#All],[First Name]])</f>
        <v>Jacqueline</v>
      </c>
      <c r="D1684" s="32" t="str" cm="1">
        <f t="array" ref="D1684">_xlfn.XLOOKUP(_xlfn.SINGLE(A:A),'Customer Name'!A:A,Table14_3[[#All],[Last Name]])</f>
        <v>Palmer</v>
      </c>
      <c r="E1684" s="32">
        <f>_xlfn.XLOOKUP(A:A,'Medical Examination'!A:A,'Medical Examination'!B:B)</f>
        <v>33.25</v>
      </c>
      <c r="F1684" s="32">
        <f>_xlfn.XLOOKUP(A:A,'Medical Examination'!A:A,'Medical Examination'!C:C)</f>
        <v>5.62</v>
      </c>
      <c r="G1684" s="33" t="str">
        <f>_xlfn.XLOOKUP(A:A,'Medical Examination'!A:A,'Medical Examination'!D:D)</f>
        <v>yes</v>
      </c>
      <c r="H1684" s="33" t="str">
        <f>_xlfn.XLOOKUP(A:A,'Medical Examination'!A:A,'Medical Examination'!E:E)</f>
        <v>No</v>
      </c>
      <c r="I1684" s="33" t="str">
        <f>_xlfn.XLOOKUP(A:A,'Medical Examination'!A:A,'Medical Examination'!F:F)</f>
        <v>No</v>
      </c>
      <c r="J1684" s="33">
        <f>_xlfn.XLOOKUP(A:A,'Medical Examination'!A:A,'Medical Examination'!G:G)</f>
        <v>1</v>
      </c>
      <c r="K1684" s="33" t="str">
        <f>_xlfn.XLOOKUP(A:A,'Medical Examination'!A:A,'Medical Examination'!H:H)</f>
        <v>No</v>
      </c>
      <c r="L1684" s="32" t="str">
        <f>_xlfn.XLOOKUP(A:A,'Medical Examination'!A:A,'Medical Examination'!I:I)</f>
        <v>Obesity</v>
      </c>
      <c r="M1684" s="31" t="str">
        <f>_xlfn.XLOOKUP(A:A,'Medical Examination'!A:A,'Medical Examination'!J:J)</f>
        <v>Normal</v>
      </c>
      <c r="N1684" s="34">
        <f>_xlfn.XLOOKUP(Healthcare!A:A,Table4_2[Customer ID],Table4_2[Date of Birth])</f>
        <v>32465</v>
      </c>
      <c r="O1684" s="35">
        <f>_xlfn.XLOOKUP(A:A,Table4_2[Customer ID],Table4_2[Charges])</f>
        <v>5594.85</v>
      </c>
      <c r="P1684" s="33" t="str">
        <f>_xlfn.XLOOKUP(A:A,Table4_2[Customer ID],Table4_2[Hospital tier])</f>
        <v>tier - 2</v>
      </c>
      <c r="Q1684" s="33" t="str">
        <f>_xlfn.XLOOKUP(A:A,'Hospital details'!A:A,'Hospital details'!F:F)</f>
        <v>tier - 3</v>
      </c>
      <c r="R1684" s="33" t="str">
        <f>_xlfn.XLOOKUP(Healthcare!A:A,'Hospital details'!A:A,'Hospital details'!G:G)</f>
        <v>R1024</v>
      </c>
      <c r="S1684" s="36">
        <f>_xlfn.XLOOKUP(A:A,'Hospital details'!A:A,'Hospital details'!H:H)</f>
        <v>34</v>
      </c>
      <c r="T1684" s="8"/>
    </row>
    <row r="1685" spans="1:20" ht="18" x14ac:dyDescent="0.35">
      <c r="A1685" s="37" t="s">
        <v>1689</v>
      </c>
      <c r="B1685" s="31" t="str" cm="1">
        <f t="array" ref="B1685">_xlfn.XLOOKUP(_xlfn.SINGLE(A:A),'Customer Name'!A:A,Table14_3[[#All],[Title]])</f>
        <v>Ms</v>
      </c>
      <c r="C1685" s="32" t="str" cm="1">
        <f t="array" ref="C1685">_xlfn.XLOOKUP(_xlfn.SINGLE(A:A),'Customer Name'!A:A,Table14_3[[#All],[First Name]])</f>
        <v>Yefeng</v>
      </c>
      <c r="D1685" s="32" t="str" cm="1">
        <f t="array" ref="D1685">_xlfn.XLOOKUP(_xlfn.SINGLE(A:A),'Customer Name'!A:A,Table14_3[[#All],[Last Name]])</f>
        <v>Shen</v>
      </c>
      <c r="E1685" s="32">
        <f>_xlfn.XLOOKUP(A:A,'Medical Examination'!A:A,'Medical Examination'!B:B)</f>
        <v>21.37</v>
      </c>
      <c r="F1685" s="32">
        <f>_xlfn.XLOOKUP(A:A,'Medical Examination'!A:A,'Medical Examination'!C:C)</f>
        <v>4.54</v>
      </c>
      <c r="G1685" s="33" t="str">
        <f>_xlfn.XLOOKUP(A:A,'Medical Examination'!A:A,'Medical Examination'!D:D)</f>
        <v>yes</v>
      </c>
      <c r="H1685" s="33" t="str">
        <f>_xlfn.XLOOKUP(A:A,'Medical Examination'!A:A,'Medical Examination'!E:E)</f>
        <v>No</v>
      </c>
      <c r="I1685" s="33" t="str">
        <f>_xlfn.XLOOKUP(A:A,'Medical Examination'!A:A,'Medical Examination'!F:F)</f>
        <v>Yes</v>
      </c>
      <c r="J1685" s="33">
        <f>_xlfn.XLOOKUP(A:A,'Medical Examination'!A:A,'Medical Examination'!G:G)</f>
        <v>1</v>
      </c>
      <c r="K1685" s="33" t="str">
        <f>_xlfn.XLOOKUP(A:A,'Medical Examination'!A:A,'Medical Examination'!H:H)</f>
        <v>No</v>
      </c>
      <c r="L1685" s="32" t="str">
        <f>_xlfn.XLOOKUP(A:A,'Medical Examination'!A:A,'Medical Examination'!I:I)</f>
        <v>Normal Weight</v>
      </c>
      <c r="M1685" s="31" t="str">
        <f>_xlfn.XLOOKUP(A:A,'Medical Examination'!A:A,'Medical Examination'!J:J)</f>
        <v>Normal</v>
      </c>
      <c r="N1685" s="34">
        <f>_xlfn.XLOOKUP(Healthcare!A:A,Table4_2[Customer ID],Table4_2[Date of Birth])</f>
        <v>30592</v>
      </c>
      <c r="O1685" s="35">
        <f>_xlfn.XLOOKUP(A:A,Table4_2[Customer ID],Table4_2[Charges])</f>
        <v>5587.59</v>
      </c>
      <c r="P1685" s="33" t="str">
        <f>_xlfn.XLOOKUP(A:A,Table4_2[Customer ID],Table4_2[Hospital tier])</f>
        <v>tier - 2</v>
      </c>
      <c r="Q1685" s="33" t="str">
        <f>_xlfn.XLOOKUP(A:A,'Hospital details'!A:A,'Hospital details'!F:F)</f>
        <v>tier - 1</v>
      </c>
      <c r="R1685" s="33" t="str">
        <f>_xlfn.XLOOKUP(Healthcare!A:A,'Hospital details'!A:A,'Hospital details'!G:G)</f>
        <v>R1013</v>
      </c>
      <c r="S1685" s="36">
        <f>_xlfn.XLOOKUP(A:A,'Hospital details'!A:A,'Hospital details'!H:H)</f>
        <v>39</v>
      </c>
      <c r="T1685" s="8"/>
    </row>
    <row r="1686" spans="1:20" ht="18" x14ac:dyDescent="0.35">
      <c r="A1686" s="37" t="s">
        <v>1690</v>
      </c>
      <c r="B1686" s="31" t="str" cm="1">
        <f t="array" ref="B1686">_xlfn.XLOOKUP(_xlfn.SINGLE(A:A),'Customer Name'!A:A,Table14_3[[#All],[Title]])</f>
        <v>Mr</v>
      </c>
      <c r="C1686" s="32" t="str" cm="1">
        <f t="array" ref="C1686">_xlfn.XLOOKUP(_xlfn.SINGLE(A:A),'Customer Name'!A:A,Table14_3[[#All],[First Name]])</f>
        <v>Thomas J</v>
      </c>
      <c r="D1686" s="32" t="str" cm="1">
        <f t="array" ref="D1686">_xlfn.XLOOKUP(_xlfn.SINGLE(A:A),'Customer Name'!A:A,Table14_3[[#All],[Last Name]])</f>
        <v>Goldsby</v>
      </c>
      <c r="E1686" s="32">
        <f>_xlfn.XLOOKUP(A:A,'Medical Examination'!A:A,'Medical Examination'!B:B)</f>
        <v>34.43</v>
      </c>
      <c r="F1686" s="32">
        <f>_xlfn.XLOOKUP(A:A,'Medical Examination'!A:A,'Medical Examination'!C:C)</f>
        <v>8.6199999999999992</v>
      </c>
      <c r="G1686" s="33" t="str">
        <f>_xlfn.XLOOKUP(A:A,'Medical Examination'!A:A,'Medical Examination'!D:D)</f>
        <v>yes</v>
      </c>
      <c r="H1686" s="33" t="str">
        <f>_xlfn.XLOOKUP(A:A,'Medical Examination'!A:A,'Medical Examination'!E:E)</f>
        <v>No</v>
      </c>
      <c r="I1686" s="33" t="str">
        <f>_xlfn.XLOOKUP(A:A,'Medical Examination'!A:A,'Medical Examination'!F:F)</f>
        <v>No</v>
      </c>
      <c r="J1686" s="33">
        <f>_xlfn.XLOOKUP(A:A,'Medical Examination'!A:A,'Medical Examination'!G:G)</f>
        <v>1</v>
      </c>
      <c r="K1686" s="33" t="str">
        <f>_xlfn.XLOOKUP(A:A,'Medical Examination'!A:A,'Medical Examination'!H:H)</f>
        <v>No</v>
      </c>
      <c r="L1686" s="32" t="str">
        <f>_xlfn.XLOOKUP(A:A,'Medical Examination'!A:A,'Medical Examination'!I:I)</f>
        <v>Obesity</v>
      </c>
      <c r="M1686" s="31" t="str">
        <f>_xlfn.XLOOKUP(A:A,'Medical Examination'!A:A,'Medical Examination'!J:J)</f>
        <v>Diabetic</v>
      </c>
      <c r="N1686" s="34">
        <f>_xlfn.XLOOKUP(Healthcare!A:A,Table4_2[Customer ID],Table4_2[Date of Birth])</f>
        <v>31737</v>
      </c>
      <c r="O1686" s="35">
        <f>_xlfn.XLOOKUP(A:A,Table4_2[Customer ID],Table4_2[Charges])</f>
        <v>5584.31</v>
      </c>
      <c r="P1686" s="33" t="str">
        <f>_xlfn.XLOOKUP(A:A,Table4_2[Customer ID],Table4_2[Hospital tier])</f>
        <v>tier - 3</v>
      </c>
      <c r="Q1686" s="33" t="str">
        <f>_xlfn.XLOOKUP(A:A,'Hospital details'!A:A,'Hospital details'!F:F)</f>
        <v>tier - 1</v>
      </c>
      <c r="R1686" s="33" t="str">
        <f>_xlfn.XLOOKUP(Healthcare!A:A,'Hospital details'!A:A,'Hospital details'!G:G)</f>
        <v>R1013</v>
      </c>
      <c r="S1686" s="36">
        <f>_xlfn.XLOOKUP(A:A,'Hospital details'!A:A,'Hospital details'!H:H)</f>
        <v>36</v>
      </c>
      <c r="T1686" s="8"/>
    </row>
    <row r="1687" spans="1:20" ht="18" x14ac:dyDescent="0.35">
      <c r="A1687" s="37" t="s">
        <v>1691</v>
      </c>
      <c r="B1687" s="31" t="str" cm="1">
        <f t="array" ref="B1687">_xlfn.XLOOKUP(_xlfn.SINGLE(A:A),'Customer Name'!A:A,Table14_3[[#All],[Title]])</f>
        <v>Mr</v>
      </c>
      <c r="C1687" s="32" t="str" cm="1">
        <f t="array" ref="C1687">_xlfn.XLOOKUP(_xlfn.SINGLE(A:A),'Customer Name'!A:A,Table14_3[[#All],[First Name]])</f>
        <v>Ken</v>
      </c>
      <c r="D1687" s="32" t="str" cm="1">
        <f t="array" ref="D1687">_xlfn.XLOOKUP(_xlfn.SINGLE(A:A),'Customer Name'!A:A,Table14_3[[#All],[Last Name]])</f>
        <v>Whitney</v>
      </c>
      <c r="E1687" s="32">
        <f>_xlfn.XLOOKUP(A:A,'Medical Examination'!A:A,'Medical Examination'!B:B)</f>
        <v>20.86</v>
      </c>
      <c r="F1687" s="32">
        <f>_xlfn.XLOOKUP(A:A,'Medical Examination'!A:A,'Medical Examination'!C:C)</f>
        <v>4.3600000000000003</v>
      </c>
      <c r="G1687" s="33" t="str">
        <f>_xlfn.XLOOKUP(A:A,'Medical Examination'!A:A,'Medical Examination'!D:D)</f>
        <v>yes</v>
      </c>
      <c r="H1687" s="33" t="str">
        <f>_xlfn.XLOOKUP(A:A,'Medical Examination'!A:A,'Medical Examination'!E:E)</f>
        <v>No</v>
      </c>
      <c r="I1687" s="33" t="str">
        <f>_xlfn.XLOOKUP(A:A,'Medical Examination'!A:A,'Medical Examination'!F:F)</f>
        <v>No</v>
      </c>
      <c r="J1687" s="33">
        <f>_xlfn.XLOOKUP(A:A,'Medical Examination'!A:A,'Medical Examination'!G:G)</f>
        <v>0</v>
      </c>
      <c r="K1687" s="33" t="str">
        <f>_xlfn.XLOOKUP(A:A,'Medical Examination'!A:A,'Medical Examination'!H:H)</f>
        <v>No</v>
      </c>
      <c r="L1687" s="32" t="str">
        <f>_xlfn.XLOOKUP(A:A,'Medical Examination'!A:A,'Medical Examination'!I:I)</f>
        <v>Normal Weight</v>
      </c>
      <c r="M1687" s="31" t="str">
        <f>_xlfn.XLOOKUP(A:A,'Medical Examination'!A:A,'Medical Examination'!J:J)</f>
        <v>Normal</v>
      </c>
      <c r="N1687" s="34">
        <f>_xlfn.XLOOKUP(Healthcare!A:A,Table4_2[Customer ID],Table4_2[Date of Birth])</f>
        <v>31295</v>
      </c>
      <c r="O1687" s="35">
        <f>_xlfn.XLOOKUP(A:A,Table4_2[Customer ID],Table4_2[Charges])</f>
        <v>5582.95</v>
      </c>
      <c r="P1687" s="33" t="str">
        <f>_xlfn.XLOOKUP(A:A,Table4_2[Customer ID],Table4_2[Hospital tier])</f>
        <v>tier - 2</v>
      </c>
      <c r="Q1687" s="33" t="str">
        <f>_xlfn.XLOOKUP(A:A,'Hospital details'!A:A,'Hospital details'!F:F)</f>
        <v>tier - 1</v>
      </c>
      <c r="R1687" s="33" t="str">
        <f>_xlfn.XLOOKUP(Healthcare!A:A,'Hospital details'!A:A,'Hospital details'!G:G)</f>
        <v>R1012</v>
      </c>
      <c r="S1687" s="36">
        <f>_xlfn.XLOOKUP(A:A,'Hospital details'!A:A,'Hospital details'!H:H)</f>
        <v>37</v>
      </c>
      <c r="T1687" s="8"/>
    </row>
    <row r="1688" spans="1:20" ht="18" x14ac:dyDescent="0.35">
      <c r="A1688" s="37" t="s">
        <v>1692</v>
      </c>
      <c r="B1688" s="31" t="str" cm="1">
        <f t="array" ref="B1688">_xlfn.XLOOKUP(_xlfn.SINGLE(A:A),'Customer Name'!A:A,Table14_3[[#All],[Title]])</f>
        <v>Ms</v>
      </c>
      <c r="C1688" s="32" t="str" cm="1">
        <f t="array" ref="C1688">_xlfn.XLOOKUP(_xlfn.SINGLE(A:A),'Customer Name'!A:A,Table14_3[[#All],[First Name]])</f>
        <v>Annie E</v>
      </c>
      <c r="D1688" s="32" t="str" cm="1">
        <f t="array" ref="D1688">_xlfn.XLOOKUP(_xlfn.SINGLE(A:A),'Customer Name'!A:A,Table14_3[[#All],[Last Name]])</f>
        <v>Mahoney</v>
      </c>
      <c r="E1688" s="32">
        <f>_xlfn.XLOOKUP(A:A,'Medical Examination'!A:A,'Medical Examination'!B:B)</f>
        <v>18.34</v>
      </c>
      <c r="F1688" s="32">
        <f>_xlfn.XLOOKUP(A:A,'Medical Examination'!A:A,'Medical Examination'!C:C)</f>
        <v>10.01</v>
      </c>
      <c r="G1688" s="33" t="str">
        <f>_xlfn.XLOOKUP(A:A,'Medical Examination'!A:A,'Medical Examination'!D:D)</f>
        <v>No</v>
      </c>
      <c r="H1688" s="33" t="str">
        <f>_xlfn.XLOOKUP(A:A,'Medical Examination'!A:A,'Medical Examination'!E:E)</f>
        <v>No</v>
      </c>
      <c r="I1688" s="33" t="str">
        <f>_xlfn.XLOOKUP(A:A,'Medical Examination'!A:A,'Medical Examination'!F:F)</f>
        <v>No</v>
      </c>
      <c r="J1688" s="33">
        <f>_xlfn.XLOOKUP(A:A,'Medical Examination'!A:A,'Medical Examination'!G:G)</f>
        <v>0</v>
      </c>
      <c r="K1688" s="33" t="str">
        <f>_xlfn.XLOOKUP(A:A,'Medical Examination'!A:A,'Medical Examination'!H:H)</f>
        <v>No</v>
      </c>
      <c r="L1688" s="32" t="str">
        <f>_xlfn.XLOOKUP(A:A,'Medical Examination'!A:A,'Medical Examination'!I:I)</f>
        <v>Under  Weight</v>
      </c>
      <c r="M1688" s="31" t="str">
        <f>_xlfn.XLOOKUP(A:A,'Medical Examination'!A:A,'Medical Examination'!J:J)</f>
        <v>Diabetic</v>
      </c>
      <c r="N1688" s="34">
        <f>_xlfn.XLOOKUP(Healthcare!A:A,Table4_2[Customer ID],Table4_2[Date of Birth])</f>
        <v>27290</v>
      </c>
      <c r="O1688" s="35">
        <f>_xlfn.XLOOKUP(A:A,Table4_2[Customer ID],Table4_2[Charges])</f>
        <v>5576.35</v>
      </c>
      <c r="P1688" s="33" t="str">
        <f>_xlfn.XLOOKUP(A:A,Table4_2[Customer ID],Table4_2[Hospital tier])</f>
        <v>tier - 2</v>
      </c>
      <c r="Q1688" s="33" t="str">
        <f>_xlfn.XLOOKUP(A:A,'Hospital details'!A:A,'Hospital details'!F:F)</f>
        <v>tier - 3</v>
      </c>
      <c r="R1688" s="33" t="str">
        <f>_xlfn.XLOOKUP(Healthcare!A:A,'Hospital details'!A:A,'Hospital details'!G:G)</f>
        <v>R1013</v>
      </c>
      <c r="S1688" s="36">
        <f>_xlfn.XLOOKUP(A:A,'Hospital details'!A:A,'Hospital details'!H:H)</f>
        <v>48</v>
      </c>
      <c r="T1688" s="8"/>
    </row>
    <row r="1689" spans="1:20" ht="18" x14ac:dyDescent="0.35">
      <c r="A1689" s="37" t="s">
        <v>1693</v>
      </c>
      <c r="B1689" s="31" t="str" cm="1">
        <f t="array" ref="B1689">_xlfn.XLOOKUP(_xlfn.SINGLE(A:A),'Customer Name'!A:A,Table14_3[[#All],[Title]])</f>
        <v>Mr</v>
      </c>
      <c r="C1689" s="32" t="str" cm="1">
        <f t="array" ref="C1689">_xlfn.XLOOKUP(_xlfn.SINGLE(A:A),'Customer Name'!A:A,Table14_3[[#All],[First Name]])</f>
        <v>Noel K</v>
      </c>
      <c r="D1689" s="32" t="str" cm="1">
        <f t="array" ref="D1689">_xlfn.XLOOKUP(_xlfn.SINGLE(A:A),'Customer Name'!A:A,Table14_3[[#All],[Last Name]])</f>
        <v>Mccracken</v>
      </c>
      <c r="E1689" s="32">
        <f>_xlfn.XLOOKUP(A:A,'Medical Examination'!A:A,'Medical Examination'!B:B)</f>
        <v>34.15</v>
      </c>
      <c r="F1689" s="32">
        <f>_xlfn.XLOOKUP(A:A,'Medical Examination'!A:A,'Medical Examination'!C:C)</f>
        <v>5.42</v>
      </c>
      <c r="G1689" s="33" t="str">
        <f>_xlfn.XLOOKUP(A:A,'Medical Examination'!A:A,'Medical Examination'!D:D)</f>
        <v>No</v>
      </c>
      <c r="H1689" s="33" t="str">
        <f>_xlfn.XLOOKUP(A:A,'Medical Examination'!A:A,'Medical Examination'!E:E)</f>
        <v>No</v>
      </c>
      <c r="I1689" s="33" t="str">
        <f>_xlfn.XLOOKUP(A:A,'Medical Examination'!A:A,'Medical Examination'!F:F)</f>
        <v>No</v>
      </c>
      <c r="J1689" s="33">
        <f>_xlfn.XLOOKUP(A:A,'Medical Examination'!A:A,'Medical Examination'!G:G)</f>
        <v>0</v>
      </c>
      <c r="K1689" s="33" t="str">
        <f>_xlfn.XLOOKUP(A:A,'Medical Examination'!A:A,'Medical Examination'!H:H)</f>
        <v>No</v>
      </c>
      <c r="L1689" s="32" t="str">
        <f>_xlfn.XLOOKUP(A:A,'Medical Examination'!A:A,'Medical Examination'!I:I)</f>
        <v>Obesity</v>
      </c>
      <c r="M1689" s="31" t="str">
        <f>_xlfn.XLOOKUP(A:A,'Medical Examination'!A:A,'Medical Examination'!J:J)</f>
        <v>Normal</v>
      </c>
      <c r="N1689" s="34">
        <f>_xlfn.XLOOKUP(Healthcare!A:A,Table4_2[Customer ID],Table4_2[Date of Birth])</f>
        <v>36425</v>
      </c>
      <c r="O1689" s="35">
        <f>_xlfn.XLOOKUP(A:A,Table4_2[Customer ID],Table4_2[Charges])</f>
        <v>5552.61</v>
      </c>
      <c r="P1689" s="33" t="str">
        <f>_xlfn.XLOOKUP(A:A,Table4_2[Customer ID],Table4_2[Hospital tier])</f>
        <v>tier - 2</v>
      </c>
      <c r="Q1689" s="33" t="str">
        <f>_xlfn.XLOOKUP(A:A,'Hospital details'!A:A,'Hospital details'!F:F)</f>
        <v>tier - 3</v>
      </c>
      <c r="R1689" s="33" t="str">
        <f>_xlfn.XLOOKUP(Healthcare!A:A,'Hospital details'!A:A,'Hospital details'!G:G)</f>
        <v>R1026</v>
      </c>
      <c r="S1689" s="36">
        <f>_xlfn.XLOOKUP(A:A,'Hospital details'!A:A,'Hospital details'!H:H)</f>
        <v>23</v>
      </c>
      <c r="T1689" s="8"/>
    </row>
    <row r="1690" spans="1:20" ht="18" x14ac:dyDescent="0.35">
      <c r="A1690" s="37" t="s">
        <v>1694</v>
      </c>
      <c r="B1690" s="31" t="str" cm="1">
        <f t="array" ref="B1690">_xlfn.XLOOKUP(_xlfn.SINGLE(A:A),'Customer Name'!A:A,Table14_3[[#All],[Title]])</f>
        <v>Ms</v>
      </c>
      <c r="C1690" s="32" t="str" cm="1">
        <f t="array" ref="C1690">_xlfn.XLOOKUP(_xlfn.SINGLE(A:A),'Customer Name'!A:A,Table14_3[[#All],[First Name]])</f>
        <v>Mark S</v>
      </c>
      <c r="D1690" s="32" t="str" cm="1">
        <f t="array" ref="D1690">_xlfn.XLOOKUP(_xlfn.SINGLE(A:A),'Customer Name'!A:A,Table14_3[[#All],[Last Name]])</f>
        <v>Spewak</v>
      </c>
      <c r="E1690" s="32">
        <f>_xlfn.XLOOKUP(A:A,'Medical Examination'!A:A,'Medical Examination'!B:B)</f>
        <v>18.350000000000001</v>
      </c>
      <c r="F1690" s="32">
        <f>_xlfn.XLOOKUP(A:A,'Medical Examination'!A:A,'Medical Examination'!C:C)</f>
        <v>5.12</v>
      </c>
      <c r="G1690" s="33" t="str">
        <f>_xlfn.XLOOKUP(A:A,'Medical Examination'!A:A,'Medical Examination'!D:D)</f>
        <v>No</v>
      </c>
      <c r="H1690" s="33" t="str">
        <f>_xlfn.XLOOKUP(A:A,'Medical Examination'!A:A,'Medical Examination'!E:E)</f>
        <v>No</v>
      </c>
      <c r="I1690" s="33" t="str">
        <f>_xlfn.XLOOKUP(A:A,'Medical Examination'!A:A,'Medical Examination'!F:F)</f>
        <v>No</v>
      </c>
      <c r="J1690" s="33">
        <f>_xlfn.XLOOKUP(A:A,'Medical Examination'!A:A,'Medical Examination'!G:G)</f>
        <v>0</v>
      </c>
      <c r="K1690" s="33" t="str">
        <f>_xlfn.XLOOKUP(A:A,'Medical Examination'!A:A,'Medical Examination'!H:H)</f>
        <v>No</v>
      </c>
      <c r="L1690" s="32" t="str">
        <f>_xlfn.XLOOKUP(A:A,'Medical Examination'!A:A,'Medical Examination'!I:I)</f>
        <v>Under  Weight</v>
      </c>
      <c r="M1690" s="31" t="str">
        <f>_xlfn.XLOOKUP(A:A,'Medical Examination'!A:A,'Medical Examination'!J:J)</f>
        <v>Normal</v>
      </c>
      <c r="N1690" s="34">
        <f>_xlfn.XLOOKUP(Healthcare!A:A,Table4_2[Customer ID],Table4_2[Date of Birth])</f>
        <v>29562</v>
      </c>
      <c r="O1690" s="35">
        <f>_xlfn.XLOOKUP(A:A,Table4_2[Customer ID],Table4_2[Charges])</f>
        <v>5540.35</v>
      </c>
      <c r="P1690" s="33" t="str">
        <f>_xlfn.XLOOKUP(A:A,Table4_2[Customer ID],Table4_2[Hospital tier])</f>
        <v>tier - 2</v>
      </c>
      <c r="Q1690" s="33" t="str">
        <f>_xlfn.XLOOKUP(A:A,'Hospital details'!A:A,'Hospital details'!F:F)</f>
        <v>tier - 2</v>
      </c>
      <c r="R1690" s="33" t="str">
        <f>_xlfn.XLOOKUP(Healthcare!A:A,'Hospital details'!A:A,'Hospital details'!G:G)</f>
        <v>R1012</v>
      </c>
      <c r="S1690" s="36">
        <f>_xlfn.XLOOKUP(A:A,'Hospital details'!A:A,'Hospital details'!H:H)</f>
        <v>42</v>
      </c>
      <c r="T1690" s="8"/>
    </row>
    <row r="1691" spans="1:20" ht="18" x14ac:dyDescent="0.35">
      <c r="A1691" s="37" t="s">
        <v>1695</v>
      </c>
      <c r="B1691" s="31" t="str" cm="1">
        <f t="array" ref="B1691">_xlfn.XLOOKUP(_xlfn.SINGLE(A:A),'Customer Name'!A:A,Table14_3[[#All],[Title]])</f>
        <v>Mr</v>
      </c>
      <c r="C1691" s="32" t="str" cm="1">
        <f t="array" ref="C1691">_xlfn.XLOOKUP(_xlfn.SINGLE(A:A),'Customer Name'!A:A,Table14_3[[#All],[First Name]])</f>
        <v>Federica</v>
      </c>
      <c r="D1691" s="32" t="str" cm="1">
        <f t="array" ref="D1691">_xlfn.XLOOKUP(_xlfn.SINGLE(A:A),'Customer Name'!A:A,Table14_3[[#All],[Last Name]])</f>
        <v>Cottini</v>
      </c>
      <c r="E1691" s="32">
        <f>_xlfn.XLOOKUP(A:A,'Medical Examination'!A:A,'Medical Examination'!B:B)</f>
        <v>22.13</v>
      </c>
      <c r="F1691" s="32">
        <f>_xlfn.XLOOKUP(A:A,'Medical Examination'!A:A,'Medical Examination'!C:C)</f>
        <v>9.1999999999999993</v>
      </c>
      <c r="G1691" s="33" t="str">
        <f>_xlfn.XLOOKUP(A:A,'Medical Examination'!A:A,'Medical Examination'!D:D)</f>
        <v>yes</v>
      </c>
      <c r="H1691" s="33" t="str">
        <f>_xlfn.XLOOKUP(A:A,'Medical Examination'!A:A,'Medical Examination'!E:E)</f>
        <v>No</v>
      </c>
      <c r="I1691" s="33" t="str">
        <f>_xlfn.XLOOKUP(A:A,'Medical Examination'!A:A,'Medical Examination'!F:F)</f>
        <v>No</v>
      </c>
      <c r="J1691" s="33">
        <f>_xlfn.XLOOKUP(A:A,'Medical Examination'!A:A,'Medical Examination'!G:G)</f>
        <v>0</v>
      </c>
      <c r="K1691" s="33" t="str">
        <f>_xlfn.XLOOKUP(A:A,'Medical Examination'!A:A,'Medical Examination'!H:H)</f>
        <v>No</v>
      </c>
      <c r="L1691" s="32" t="str">
        <f>_xlfn.XLOOKUP(A:A,'Medical Examination'!A:A,'Medical Examination'!I:I)</f>
        <v>Normal Weight</v>
      </c>
      <c r="M1691" s="31" t="str">
        <f>_xlfn.XLOOKUP(A:A,'Medical Examination'!A:A,'Medical Examination'!J:J)</f>
        <v>Diabetic</v>
      </c>
      <c r="N1691" s="34">
        <f>_xlfn.XLOOKUP(Healthcare!A:A,Table4_2[Customer ID],Table4_2[Date of Birth])</f>
        <v>29897</v>
      </c>
      <c r="O1691" s="35">
        <f>_xlfn.XLOOKUP(A:A,Table4_2[Customer ID],Table4_2[Charges])</f>
        <v>5539.4</v>
      </c>
      <c r="P1691" s="33" t="str">
        <f>_xlfn.XLOOKUP(A:A,Table4_2[Customer ID],Table4_2[Hospital tier])</f>
        <v>tier - 2</v>
      </c>
      <c r="Q1691" s="33" t="str">
        <f>_xlfn.XLOOKUP(A:A,'Hospital details'!A:A,'Hospital details'!F:F)</f>
        <v>tier - 2</v>
      </c>
      <c r="R1691" s="33" t="str">
        <f>_xlfn.XLOOKUP(Healthcare!A:A,'Hospital details'!A:A,'Hospital details'!G:G)</f>
        <v>R1013</v>
      </c>
      <c r="S1691" s="36">
        <f>_xlfn.XLOOKUP(A:A,'Hospital details'!A:A,'Hospital details'!H:H)</f>
        <v>41</v>
      </c>
      <c r="T1691" s="8"/>
    </row>
    <row r="1692" spans="1:20" ht="18" x14ac:dyDescent="0.35">
      <c r="A1692" s="37" t="s">
        <v>1696</v>
      </c>
      <c r="B1692" s="31" t="str" cm="1">
        <f t="array" ref="B1692">_xlfn.XLOOKUP(_xlfn.SINGLE(A:A),'Customer Name'!A:A,Table14_3[[#All],[Title]])</f>
        <v>Mr</v>
      </c>
      <c r="C1692" s="32" t="str" cm="1">
        <f t="array" ref="C1692">_xlfn.XLOOKUP(_xlfn.SINGLE(A:A),'Customer Name'!A:A,Table14_3[[#All],[First Name]])</f>
        <v>Pamela L</v>
      </c>
      <c r="D1692" s="32" t="str" cm="1">
        <f t="array" ref="D1692">_xlfn.XLOOKUP(_xlfn.SINGLE(A:A),'Customer Name'!A:A,Table14_3[[#All],[Last Name]])</f>
        <v>Findlay</v>
      </c>
      <c r="E1692" s="32">
        <f>_xlfn.XLOOKUP(A:A,'Medical Examination'!A:A,'Medical Examination'!B:B)</f>
        <v>22.51</v>
      </c>
      <c r="F1692" s="32">
        <f>_xlfn.XLOOKUP(A:A,'Medical Examination'!A:A,'Medical Examination'!C:C)</f>
        <v>6.08</v>
      </c>
      <c r="G1692" s="33" t="str">
        <f>_xlfn.XLOOKUP(A:A,'Medical Examination'!A:A,'Medical Examination'!D:D)</f>
        <v>yes</v>
      </c>
      <c r="H1692" s="33" t="str">
        <f>_xlfn.XLOOKUP(A:A,'Medical Examination'!A:A,'Medical Examination'!E:E)</f>
        <v>No</v>
      </c>
      <c r="I1692" s="33" t="str">
        <f>_xlfn.XLOOKUP(A:A,'Medical Examination'!A:A,'Medical Examination'!F:F)</f>
        <v>No</v>
      </c>
      <c r="J1692" s="33">
        <f>_xlfn.XLOOKUP(A:A,'Medical Examination'!A:A,'Medical Examination'!G:G)</f>
        <v>1</v>
      </c>
      <c r="K1692" s="33" t="str">
        <f>_xlfn.XLOOKUP(A:A,'Medical Examination'!A:A,'Medical Examination'!H:H)</f>
        <v>No</v>
      </c>
      <c r="L1692" s="32" t="str">
        <f>_xlfn.XLOOKUP(A:A,'Medical Examination'!A:A,'Medical Examination'!I:I)</f>
        <v>Normal Weight</v>
      </c>
      <c r="M1692" s="31" t="str">
        <f>_xlfn.XLOOKUP(A:A,'Medical Examination'!A:A,'Medical Examination'!J:J)</f>
        <v>Prediabetic</v>
      </c>
      <c r="N1692" s="34">
        <f>_xlfn.XLOOKUP(Healthcare!A:A,Table4_2[Customer ID],Table4_2[Date of Birth])</f>
        <v>32353</v>
      </c>
      <c r="O1692" s="35">
        <f>_xlfn.XLOOKUP(A:A,Table4_2[Customer ID],Table4_2[Charges])</f>
        <v>5503.36</v>
      </c>
      <c r="P1692" s="33" t="str">
        <f>_xlfn.XLOOKUP(A:A,Table4_2[Customer ID],Table4_2[Hospital tier])</f>
        <v>tier - 2</v>
      </c>
      <c r="Q1692" s="33" t="str">
        <f>_xlfn.XLOOKUP(A:A,'Hospital details'!A:A,'Hospital details'!F:F)</f>
        <v>tier - 2</v>
      </c>
      <c r="R1692" s="33" t="str">
        <f>_xlfn.XLOOKUP(Healthcare!A:A,'Hospital details'!A:A,'Hospital details'!G:G)</f>
        <v>R1012</v>
      </c>
      <c r="S1692" s="36">
        <f>_xlfn.XLOOKUP(A:A,'Hospital details'!A:A,'Hospital details'!H:H)</f>
        <v>34</v>
      </c>
      <c r="T1692" s="8"/>
    </row>
    <row r="1693" spans="1:20" ht="18" x14ac:dyDescent="0.35">
      <c r="A1693" s="37" t="s">
        <v>1697</v>
      </c>
      <c r="B1693" s="31" t="str" cm="1">
        <f t="array" ref="B1693">_xlfn.XLOOKUP(_xlfn.SINGLE(A:A),'Customer Name'!A:A,Table14_3[[#All],[Title]])</f>
        <v>Ms</v>
      </c>
      <c r="C1693" s="32" t="str" cm="1">
        <f t="array" ref="C1693">_xlfn.XLOOKUP(_xlfn.SINGLE(A:A),'Customer Name'!A:A,Table14_3[[#All],[First Name]])</f>
        <v>Andrew W</v>
      </c>
      <c r="D1693" s="32" t="str" cm="1">
        <f t="array" ref="D1693">_xlfn.XLOOKUP(_xlfn.SINGLE(A:A),'Customer Name'!A:A,Table14_3[[#All],[Last Name]])</f>
        <v>Strasburg</v>
      </c>
      <c r="E1693" s="32">
        <f>_xlfn.XLOOKUP(A:A,'Medical Examination'!A:A,'Medical Examination'!B:B)</f>
        <v>31</v>
      </c>
      <c r="F1693" s="32">
        <f>_xlfn.XLOOKUP(A:A,'Medical Examination'!A:A,'Medical Examination'!C:C)</f>
        <v>4.7699999999999996</v>
      </c>
      <c r="G1693" s="33" t="str">
        <f>_xlfn.XLOOKUP(A:A,'Medical Examination'!A:A,'Medical Examination'!D:D)</f>
        <v>No</v>
      </c>
      <c r="H1693" s="33" t="str">
        <f>_xlfn.XLOOKUP(A:A,'Medical Examination'!A:A,'Medical Examination'!E:E)</f>
        <v>No</v>
      </c>
      <c r="I1693" s="33" t="str">
        <f>_xlfn.XLOOKUP(A:A,'Medical Examination'!A:A,'Medical Examination'!F:F)</f>
        <v>No</v>
      </c>
      <c r="J1693" s="33">
        <f>_xlfn.XLOOKUP(A:A,'Medical Examination'!A:A,'Medical Examination'!G:G)</f>
        <v>1</v>
      </c>
      <c r="K1693" s="33" t="str">
        <f>_xlfn.XLOOKUP(A:A,'Medical Examination'!A:A,'Medical Examination'!H:H)</f>
        <v>No</v>
      </c>
      <c r="L1693" s="32" t="str">
        <f>_xlfn.XLOOKUP(A:A,'Medical Examination'!A:A,'Medical Examination'!I:I)</f>
        <v>Obesity</v>
      </c>
      <c r="M1693" s="31" t="str">
        <f>_xlfn.XLOOKUP(A:A,'Medical Examination'!A:A,'Medical Examination'!J:J)</f>
        <v>Normal</v>
      </c>
      <c r="N1693" s="34">
        <f>_xlfn.XLOOKUP(Healthcare!A:A,Table4_2[Customer ID],Table4_2[Date of Birth])</f>
        <v>30911</v>
      </c>
      <c r="O1693" s="35">
        <f>_xlfn.XLOOKUP(A:A,Table4_2[Customer ID],Table4_2[Charges])</f>
        <v>5488.26</v>
      </c>
      <c r="P1693" s="33" t="str">
        <f>_xlfn.XLOOKUP(A:A,Table4_2[Customer ID],Table4_2[Hospital tier])</f>
        <v>tier - 2</v>
      </c>
      <c r="Q1693" s="33" t="str">
        <f>_xlfn.XLOOKUP(A:A,'Hospital details'!A:A,'Hospital details'!F:F)</f>
        <v>tier - 3</v>
      </c>
      <c r="R1693" s="33" t="str">
        <f>_xlfn.XLOOKUP(Healthcare!A:A,'Hospital details'!A:A,'Hospital details'!G:G)</f>
        <v>R1011</v>
      </c>
      <c r="S1693" s="36">
        <f>_xlfn.XLOOKUP(A:A,'Hospital details'!A:A,'Hospital details'!H:H)</f>
        <v>38</v>
      </c>
      <c r="T1693" s="8"/>
    </row>
    <row r="1694" spans="1:20" ht="18" x14ac:dyDescent="0.35">
      <c r="A1694" s="37" t="s">
        <v>1698</v>
      </c>
      <c r="B1694" s="31" t="str" cm="1">
        <f t="array" ref="B1694">_xlfn.XLOOKUP(_xlfn.SINGLE(A:A),'Customer Name'!A:A,Table14_3[[#All],[Title]])</f>
        <v>Mr</v>
      </c>
      <c r="C1694" s="32" t="str" cm="1">
        <f t="array" ref="C1694">_xlfn.XLOOKUP(_xlfn.SINGLE(A:A),'Customer Name'!A:A,Table14_3[[#All],[First Name]])</f>
        <v>Randall</v>
      </c>
      <c r="D1694" s="32" t="str" cm="1">
        <f t="array" ref="D1694">_xlfn.XLOOKUP(_xlfn.SINGLE(A:A),'Customer Name'!A:A,Table14_3[[#All],[Last Name]])</f>
        <v>Adams</v>
      </c>
      <c r="E1694" s="32">
        <f>_xlfn.XLOOKUP(A:A,'Medical Examination'!A:A,'Medical Examination'!B:B)</f>
        <v>28.27</v>
      </c>
      <c r="F1694" s="32">
        <f>_xlfn.XLOOKUP(A:A,'Medical Examination'!A:A,'Medical Examination'!C:C)</f>
        <v>4.62</v>
      </c>
      <c r="G1694" s="33" t="str">
        <f>_xlfn.XLOOKUP(A:A,'Medical Examination'!A:A,'Medical Examination'!D:D)</f>
        <v>No</v>
      </c>
      <c r="H1694" s="33" t="str">
        <f>_xlfn.XLOOKUP(A:A,'Medical Examination'!A:A,'Medical Examination'!E:E)</f>
        <v>No</v>
      </c>
      <c r="I1694" s="33" t="str">
        <f>_xlfn.XLOOKUP(A:A,'Medical Examination'!A:A,'Medical Examination'!F:F)</f>
        <v>No</v>
      </c>
      <c r="J1694" s="33">
        <f>_xlfn.XLOOKUP(A:A,'Medical Examination'!A:A,'Medical Examination'!G:G)</f>
        <v>1</v>
      </c>
      <c r="K1694" s="33" t="str">
        <f>_xlfn.XLOOKUP(A:A,'Medical Examination'!A:A,'Medical Examination'!H:H)</f>
        <v>No</v>
      </c>
      <c r="L1694" s="32" t="str">
        <f>_xlfn.XLOOKUP(A:A,'Medical Examination'!A:A,'Medical Examination'!I:I)</f>
        <v>Overweight</v>
      </c>
      <c r="M1694" s="31" t="str">
        <f>_xlfn.XLOOKUP(A:A,'Medical Examination'!A:A,'Medical Examination'!J:J)</f>
        <v>Normal</v>
      </c>
      <c r="N1694" s="34">
        <f>_xlfn.XLOOKUP(Healthcare!A:A,Table4_2[Customer ID],Table4_2[Date of Birth])</f>
        <v>30920</v>
      </c>
      <c r="O1694" s="35">
        <f>_xlfn.XLOOKUP(A:A,Table4_2[Customer ID],Table4_2[Charges])</f>
        <v>5484.47</v>
      </c>
      <c r="P1694" s="33" t="str">
        <f>_xlfn.XLOOKUP(A:A,Table4_2[Customer ID],Table4_2[Hospital tier])</f>
        <v>tier - 2</v>
      </c>
      <c r="Q1694" s="33" t="str">
        <f>_xlfn.XLOOKUP(A:A,'Hospital details'!A:A,'Hospital details'!F:F)</f>
        <v>tier - 2</v>
      </c>
      <c r="R1694" s="33" t="str">
        <f>_xlfn.XLOOKUP(Healthcare!A:A,'Hospital details'!A:A,'Hospital details'!G:G)</f>
        <v>R1013</v>
      </c>
      <c r="S1694" s="36">
        <f>_xlfn.XLOOKUP(A:A,'Hospital details'!A:A,'Hospital details'!H:H)</f>
        <v>38</v>
      </c>
      <c r="T1694" s="8"/>
    </row>
    <row r="1695" spans="1:20" ht="18" x14ac:dyDescent="0.35">
      <c r="A1695" s="37" t="s">
        <v>1699</v>
      </c>
      <c r="B1695" s="31" t="str" cm="1">
        <f t="array" ref="B1695">_xlfn.XLOOKUP(_xlfn.SINGLE(A:A),'Customer Name'!A:A,Table14_3[[#All],[Title]])</f>
        <v>Mr</v>
      </c>
      <c r="C1695" s="32" t="str" cm="1">
        <f t="array" ref="C1695">_xlfn.XLOOKUP(_xlfn.SINGLE(A:A),'Customer Name'!A:A,Table14_3[[#All],[First Name]])</f>
        <v>Tracy L</v>
      </c>
      <c r="D1695" s="32" t="str" cm="1">
        <f t="array" ref="D1695">_xlfn.XLOOKUP(_xlfn.SINGLE(A:A),'Customer Name'!A:A,Table14_3[[#All],[Last Name]])</f>
        <v>Deeter</v>
      </c>
      <c r="E1695" s="32">
        <f>_xlfn.XLOOKUP(A:A,'Medical Examination'!A:A,'Medical Examination'!B:B)</f>
        <v>29.92</v>
      </c>
      <c r="F1695" s="32">
        <f>_xlfn.XLOOKUP(A:A,'Medical Examination'!A:A,'Medical Examination'!C:C)</f>
        <v>9.07</v>
      </c>
      <c r="G1695" s="33" t="str">
        <f>_xlfn.XLOOKUP(A:A,'Medical Examination'!A:A,'Medical Examination'!D:D)</f>
        <v>yes</v>
      </c>
      <c r="H1695" s="33" t="str">
        <f>_xlfn.XLOOKUP(A:A,'Medical Examination'!A:A,'Medical Examination'!E:E)</f>
        <v>No</v>
      </c>
      <c r="I1695" s="33" t="str">
        <f>_xlfn.XLOOKUP(A:A,'Medical Examination'!A:A,'Medical Examination'!F:F)</f>
        <v>No</v>
      </c>
      <c r="J1695" s="33">
        <f>_xlfn.XLOOKUP(A:A,'Medical Examination'!A:A,'Medical Examination'!G:G)</f>
        <v>1</v>
      </c>
      <c r="K1695" s="33" t="str">
        <f>_xlfn.XLOOKUP(A:A,'Medical Examination'!A:A,'Medical Examination'!H:H)</f>
        <v>No</v>
      </c>
      <c r="L1695" s="32" t="str">
        <f>_xlfn.XLOOKUP(A:A,'Medical Examination'!A:A,'Medical Examination'!I:I)</f>
        <v>Overweight</v>
      </c>
      <c r="M1695" s="31" t="str">
        <f>_xlfn.XLOOKUP(A:A,'Medical Examination'!A:A,'Medical Examination'!J:J)</f>
        <v>Diabetic</v>
      </c>
      <c r="N1695" s="34">
        <f>_xlfn.XLOOKUP(Healthcare!A:A,Table4_2[Customer ID],Table4_2[Date of Birth])</f>
        <v>31685</v>
      </c>
      <c r="O1695" s="35">
        <f>_xlfn.XLOOKUP(A:A,Table4_2[Customer ID],Table4_2[Charges])</f>
        <v>5478.04</v>
      </c>
      <c r="P1695" s="33" t="str">
        <f>_xlfn.XLOOKUP(A:A,Table4_2[Customer ID],Table4_2[Hospital tier])</f>
        <v>tier - 2</v>
      </c>
      <c r="Q1695" s="33" t="str">
        <f>_xlfn.XLOOKUP(A:A,'Hospital details'!A:A,'Hospital details'!F:F)</f>
        <v>tier - 3</v>
      </c>
      <c r="R1695" s="33" t="str">
        <f>_xlfn.XLOOKUP(Healthcare!A:A,'Hospital details'!A:A,'Hospital details'!G:G)</f>
        <v>R1013</v>
      </c>
      <c r="S1695" s="36">
        <f>_xlfn.XLOOKUP(A:A,'Hospital details'!A:A,'Hospital details'!H:H)</f>
        <v>36</v>
      </c>
      <c r="T1695" s="8"/>
    </row>
    <row r="1696" spans="1:20" ht="18" x14ac:dyDescent="0.35">
      <c r="A1696" s="37" t="s">
        <v>1700</v>
      </c>
      <c r="B1696" s="31" t="str" cm="1">
        <f t="array" ref="B1696">_xlfn.XLOOKUP(_xlfn.SINGLE(A:A),'Customer Name'!A:A,Table14_3[[#All],[Title]])</f>
        <v>Ms</v>
      </c>
      <c r="C1696" s="32" t="str" cm="1">
        <f t="array" ref="C1696">_xlfn.XLOOKUP(_xlfn.SINGLE(A:A),'Customer Name'!A:A,Table14_3[[#All],[First Name]])</f>
        <v>Azelie</v>
      </c>
      <c r="D1696" s="32" t="str" cm="1">
        <f t="array" ref="D1696">_xlfn.XLOOKUP(_xlfn.SINGLE(A:A),'Customer Name'!A:A,Table14_3[[#All],[Last Name]])</f>
        <v>Arpin</v>
      </c>
      <c r="E1696" s="32">
        <f>_xlfn.XLOOKUP(A:A,'Medical Examination'!A:A,'Medical Examination'!B:B)</f>
        <v>25.9</v>
      </c>
      <c r="F1696" s="32">
        <f>_xlfn.XLOOKUP(A:A,'Medical Examination'!A:A,'Medical Examination'!C:C)</f>
        <v>9.1199999999999992</v>
      </c>
      <c r="G1696" s="33" t="str">
        <f>_xlfn.XLOOKUP(A:A,'Medical Examination'!A:A,'Medical Examination'!D:D)</f>
        <v>yes</v>
      </c>
      <c r="H1696" s="33" t="str">
        <f>_xlfn.XLOOKUP(A:A,'Medical Examination'!A:A,'Medical Examination'!E:E)</f>
        <v>No</v>
      </c>
      <c r="I1696" s="33" t="str">
        <f>_xlfn.XLOOKUP(A:A,'Medical Examination'!A:A,'Medical Examination'!F:F)</f>
        <v>No</v>
      </c>
      <c r="J1696" s="33">
        <f>_xlfn.XLOOKUP(A:A,'Medical Examination'!A:A,'Medical Examination'!G:G)</f>
        <v>1</v>
      </c>
      <c r="K1696" s="33" t="str">
        <f>_xlfn.XLOOKUP(A:A,'Medical Examination'!A:A,'Medical Examination'!H:H)</f>
        <v>No</v>
      </c>
      <c r="L1696" s="32" t="str">
        <f>_xlfn.XLOOKUP(A:A,'Medical Examination'!A:A,'Medical Examination'!I:I)</f>
        <v>Overweight</v>
      </c>
      <c r="M1696" s="31" t="str">
        <f>_xlfn.XLOOKUP(A:A,'Medical Examination'!A:A,'Medical Examination'!J:J)</f>
        <v>Diabetic</v>
      </c>
      <c r="N1696" s="34">
        <f>_xlfn.XLOOKUP(Healthcare!A:A,Table4_2[Customer ID],Table4_2[Date of Birth])</f>
        <v>31605</v>
      </c>
      <c r="O1696" s="35">
        <f>_xlfn.XLOOKUP(A:A,Table4_2[Customer ID],Table4_2[Charges])</f>
        <v>5472.45</v>
      </c>
      <c r="P1696" s="33" t="str">
        <f>_xlfn.XLOOKUP(A:A,Table4_2[Customer ID],Table4_2[Hospital tier])</f>
        <v>tier - 2</v>
      </c>
      <c r="Q1696" s="33" t="str">
        <f>_xlfn.XLOOKUP(A:A,'Hospital details'!A:A,'Hospital details'!F:F)</f>
        <v>tier - 3</v>
      </c>
      <c r="R1696" s="33" t="str">
        <f>_xlfn.XLOOKUP(Healthcare!A:A,'Hospital details'!A:A,'Hospital details'!G:G)</f>
        <v>R1011</v>
      </c>
      <c r="S1696" s="36">
        <f>_xlfn.XLOOKUP(A:A,'Hospital details'!A:A,'Hospital details'!H:H)</f>
        <v>36</v>
      </c>
      <c r="T1696" s="8"/>
    </row>
    <row r="1697" spans="1:20" ht="18" x14ac:dyDescent="0.35">
      <c r="A1697" s="37" t="s">
        <v>1701</v>
      </c>
      <c r="B1697" s="31" t="str" cm="1">
        <f t="array" ref="B1697">_xlfn.XLOOKUP(_xlfn.SINGLE(A:A),'Customer Name'!A:A,Table14_3[[#All],[Title]])</f>
        <v>Ms</v>
      </c>
      <c r="C1697" s="32" t="str" cm="1">
        <f t="array" ref="C1697">_xlfn.XLOOKUP(_xlfn.SINGLE(A:A),'Customer Name'!A:A,Table14_3[[#All],[First Name]])</f>
        <v>Monica M</v>
      </c>
      <c r="D1697" s="32" t="str" cm="1">
        <f t="array" ref="D1697">_xlfn.XLOOKUP(_xlfn.SINGLE(A:A),'Customer Name'!A:A,Table14_3[[#All],[Last Name]])</f>
        <v>Schoeneck</v>
      </c>
      <c r="E1697" s="32">
        <f>_xlfn.XLOOKUP(A:A,'Medical Examination'!A:A,'Medical Examination'!B:B)</f>
        <v>27.74</v>
      </c>
      <c r="F1697" s="32">
        <f>_xlfn.XLOOKUP(A:A,'Medical Examination'!A:A,'Medical Examination'!C:C)</f>
        <v>7.32</v>
      </c>
      <c r="G1697" s="33" t="str">
        <f>_xlfn.XLOOKUP(A:A,'Medical Examination'!A:A,'Medical Examination'!D:D)</f>
        <v>yes</v>
      </c>
      <c r="H1697" s="33" t="str">
        <f>_xlfn.XLOOKUP(A:A,'Medical Examination'!A:A,'Medical Examination'!E:E)</f>
        <v>No</v>
      </c>
      <c r="I1697" s="33" t="str">
        <f>_xlfn.XLOOKUP(A:A,'Medical Examination'!A:A,'Medical Examination'!F:F)</f>
        <v>No</v>
      </c>
      <c r="J1697" s="33">
        <f>_xlfn.XLOOKUP(A:A,'Medical Examination'!A:A,'Medical Examination'!G:G)</f>
        <v>1</v>
      </c>
      <c r="K1697" s="33" t="str">
        <f>_xlfn.XLOOKUP(A:A,'Medical Examination'!A:A,'Medical Examination'!H:H)</f>
        <v>No</v>
      </c>
      <c r="L1697" s="32" t="str">
        <f>_xlfn.XLOOKUP(A:A,'Medical Examination'!A:A,'Medical Examination'!I:I)</f>
        <v>Overweight</v>
      </c>
      <c r="M1697" s="31" t="str">
        <f>_xlfn.XLOOKUP(A:A,'Medical Examination'!A:A,'Medical Examination'!J:J)</f>
        <v>Diabetic</v>
      </c>
      <c r="N1697" s="34">
        <f>_xlfn.XLOOKUP(Healthcare!A:A,Table4_2[Customer ID],Table4_2[Date of Birth])</f>
        <v>31748</v>
      </c>
      <c r="O1697" s="35">
        <f>_xlfn.XLOOKUP(A:A,Table4_2[Customer ID],Table4_2[Charges])</f>
        <v>5469.01</v>
      </c>
      <c r="P1697" s="33" t="str">
        <f>_xlfn.XLOOKUP(A:A,Table4_2[Customer ID],Table4_2[Hospital tier])</f>
        <v>tier - 2</v>
      </c>
      <c r="Q1697" s="33" t="str">
        <f>_xlfn.XLOOKUP(A:A,'Hospital details'!A:A,'Hospital details'!F:F)</f>
        <v>tier - 2</v>
      </c>
      <c r="R1697" s="33" t="str">
        <f>_xlfn.XLOOKUP(Healthcare!A:A,'Hospital details'!A:A,'Hospital details'!G:G)</f>
        <v>R1024</v>
      </c>
      <c r="S1697" s="36">
        <f>_xlfn.XLOOKUP(A:A,'Hospital details'!A:A,'Hospital details'!H:H)</f>
        <v>36</v>
      </c>
      <c r="T1697" s="8"/>
    </row>
    <row r="1698" spans="1:20" ht="18" x14ac:dyDescent="0.35">
      <c r="A1698" s="37" t="s">
        <v>1702</v>
      </c>
      <c r="B1698" s="31" t="str" cm="1">
        <f t="array" ref="B1698">_xlfn.XLOOKUP(_xlfn.SINGLE(A:A),'Customer Name'!A:A,Table14_3[[#All],[Title]])</f>
        <v>Mr</v>
      </c>
      <c r="C1698" s="32" t="str" cm="1">
        <f t="array" ref="C1698">_xlfn.XLOOKUP(_xlfn.SINGLE(A:A),'Customer Name'!A:A,Table14_3[[#All],[First Name]])</f>
        <v>Katarina K</v>
      </c>
      <c r="D1698" s="32" t="str" cm="1">
        <f t="array" ref="D1698">_xlfn.XLOOKUP(_xlfn.SINGLE(A:A),'Customer Name'!A:A,Table14_3[[#All],[Last Name]])</f>
        <v>Mueller</v>
      </c>
      <c r="E1698" s="32">
        <f>_xlfn.XLOOKUP(A:A,'Medical Examination'!A:A,'Medical Examination'!B:B)</f>
        <v>17.260000000000002</v>
      </c>
      <c r="F1698" s="32">
        <f>_xlfn.XLOOKUP(A:A,'Medical Examination'!A:A,'Medical Examination'!C:C)</f>
        <v>11.73</v>
      </c>
      <c r="G1698" s="33" t="str">
        <f>_xlfn.XLOOKUP(A:A,'Medical Examination'!A:A,'Medical Examination'!D:D)</f>
        <v>No</v>
      </c>
      <c r="H1698" s="33" t="str">
        <f>_xlfn.XLOOKUP(A:A,'Medical Examination'!A:A,'Medical Examination'!E:E)</f>
        <v>No</v>
      </c>
      <c r="I1698" s="33" t="str">
        <f>_xlfn.XLOOKUP(A:A,'Medical Examination'!A:A,'Medical Examination'!F:F)</f>
        <v>No</v>
      </c>
      <c r="J1698" s="33">
        <f>_xlfn.XLOOKUP(A:A,'Medical Examination'!A:A,'Medical Examination'!G:G)</f>
        <v>2</v>
      </c>
      <c r="K1698" s="33" t="str">
        <f>_xlfn.XLOOKUP(A:A,'Medical Examination'!A:A,'Medical Examination'!H:H)</f>
        <v>No</v>
      </c>
      <c r="L1698" s="32" t="str">
        <f>_xlfn.XLOOKUP(A:A,'Medical Examination'!A:A,'Medical Examination'!I:I)</f>
        <v>Under  Weight</v>
      </c>
      <c r="M1698" s="31" t="str">
        <f>_xlfn.XLOOKUP(A:A,'Medical Examination'!A:A,'Medical Examination'!J:J)</f>
        <v>Diabetic</v>
      </c>
      <c r="N1698" s="34">
        <f>_xlfn.XLOOKUP(Healthcare!A:A,Table4_2[Customer ID],Table4_2[Date of Birth])</f>
        <v>26961</v>
      </c>
      <c r="O1698" s="35">
        <f>_xlfn.XLOOKUP(A:A,Table4_2[Customer ID],Table4_2[Charges])</f>
        <v>5466.88</v>
      </c>
      <c r="P1698" s="33" t="str">
        <f>_xlfn.XLOOKUP(A:A,Table4_2[Customer ID],Table4_2[Hospital tier])</f>
        <v>tier - 2</v>
      </c>
      <c r="Q1698" s="33" t="str">
        <f>_xlfn.XLOOKUP(A:A,'Hospital details'!A:A,'Hospital details'!F:F)</f>
        <v>tier - 2</v>
      </c>
      <c r="R1698" s="33" t="str">
        <f>_xlfn.XLOOKUP(Healthcare!A:A,'Hospital details'!A:A,'Hospital details'!G:G)</f>
        <v>R1013</v>
      </c>
      <c r="S1698" s="36">
        <f>_xlfn.XLOOKUP(A:A,'Hospital details'!A:A,'Hospital details'!H:H)</f>
        <v>49</v>
      </c>
      <c r="T1698" s="8"/>
    </row>
    <row r="1699" spans="1:20" ht="18" x14ac:dyDescent="0.35">
      <c r="A1699" s="37" t="s">
        <v>1703</v>
      </c>
      <c r="B1699" s="31" t="str" cm="1">
        <f t="array" ref="B1699">_xlfn.XLOOKUP(_xlfn.SINGLE(A:A),'Customer Name'!A:A,Table14_3[[#All],[Title]])</f>
        <v>Mr</v>
      </c>
      <c r="C1699" s="32" t="str" cm="1">
        <f t="array" ref="C1699">_xlfn.XLOOKUP(_xlfn.SINGLE(A:A),'Customer Name'!A:A,Table14_3[[#All],[First Name]])</f>
        <v>Jamie L</v>
      </c>
      <c r="D1699" s="32" t="str" cm="1">
        <f t="array" ref="D1699">_xlfn.XLOOKUP(_xlfn.SINGLE(A:A),'Customer Name'!A:A,Table14_3[[#All],[Last Name]])</f>
        <v>Willits</v>
      </c>
      <c r="E1699" s="32">
        <f>_xlfn.XLOOKUP(A:A,'Medical Examination'!A:A,'Medical Examination'!B:B)</f>
        <v>19.855</v>
      </c>
      <c r="F1699" s="32">
        <f>_xlfn.XLOOKUP(A:A,'Medical Examination'!A:A,'Medical Examination'!C:C)</f>
        <v>6.64</v>
      </c>
      <c r="G1699" s="33" t="str">
        <f>_xlfn.XLOOKUP(A:A,'Medical Examination'!A:A,'Medical Examination'!D:D)</f>
        <v>yes</v>
      </c>
      <c r="H1699" s="33" t="str">
        <f>_xlfn.XLOOKUP(A:A,'Medical Examination'!A:A,'Medical Examination'!E:E)</f>
        <v>No</v>
      </c>
      <c r="I1699" s="33" t="str">
        <f>_xlfn.XLOOKUP(A:A,'Medical Examination'!A:A,'Medical Examination'!F:F)</f>
        <v>No</v>
      </c>
      <c r="J1699" s="33">
        <f>_xlfn.XLOOKUP(A:A,'Medical Examination'!A:A,'Medical Examination'!G:G)</f>
        <v>1</v>
      </c>
      <c r="K1699" s="33" t="str">
        <f>_xlfn.XLOOKUP(A:A,'Medical Examination'!A:A,'Medical Examination'!H:H)</f>
        <v>No</v>
      </c>
      <c r="L1699" s="32" t="str">
        <f>_xlfn.XLOOKUP(A:A,'Medical Examination'!A:A,'Medical Examination'!I:I)</f>
        <v>Normal Weight</v>
      </c>
      <c r="M1699" s="31" t="str">
        <f>_xlfn.XLOOKUP(A:A,'Medical Examination'!A:A,'Medical Examination'!J:J)</f>
        <v>Diabetic</v>
      </c>
      <c r="N1699" s="34">
        <f>_xlfn.XLOOKUP(Healthcare!A:A,Table4_2[Customer ID],Table4_2[Date of Birth])</f>
        <v>31771</v>
      </c>
      <c r="O1699" s="35">
        <f>_xlfn.XLOOKUP(A:A,Table4_2[Customer ID],Table4_2[Charges])</f>
        <v>5458.05</v>
      </c>
      <c r="P1699" s="33" t="str">
        <f>_xlfn.XLOOKUP(A:A,Table4_2[Customer ID],Table4_2[Hospital tier])</f>
        <v>tier - 2</v>
      </c>
      <c r="Q1699" s="33" t="str">
        <f>_xlfn.XLOOKUP(A:A,'Hospital details'!A:A,'Hospital details'!F:F)</f>
        <v>tier - 2</v>
      </c>
      <c r="R1699" s="33" t="str">
        <f>_xlfn.XLOOKUP(Healthcare!A:A,'Hospital details'!A:A,'Hospital details'!G:G)</f>
        <v>R1024</v>
      </c>
      <c r="S1699" s="36">
        <f>_xlfn.XLOOKUP(A:A,'Hospital details'!A:A,'Hospital details'!H:H)</f>
        <v>36</v>
      </c>
      <c r="T1699" s="8"/>
    </row>
    <row r="1700" spans="1:20" ht="18" x14ac:dyDescent="0.35">
      <c r="A1700" s="37" t="s">
        <v>1704</v>
      </c>
      <c r="B1700" s="31" t="str" cm="1">
        <f t="array" ref="B1700">_xlfn.XLOOKUP(_xlfn.SINGLE(A:A),'Customer Name'!A:A,Table14_3[[#All],[Title]])</f>
        <v>Ms</v>
      </c>
      <c r="C1700" s="32" t="str" cm="1">
        <f t="array" ref="C1700">_xlfn.XLOOKUP(_xlfn.SINGLE(A:A),'Customer Name'!A:A,Table14_3[[#All],[First Name]])</f>
        <v>Brian</v>
      </c>
      <c r="D1700" s="32" t="str" cm="1">
        <f t="array" ref="D1700">_xlfn.XLOOKUP(_xlfn.SINGLE(A:A),'Customer Name'!A:A,Table14_3[[#All],[Last Name]])</f>
        <v>Syring</v>
      </c>
      <c r="E1700" s="32">
        <f>_xlfn.XLOOKUP(A:A,'Medical Examination'!A:A,'Medical Examination'!B:B)</f>
        <v>41.69</v>
      </c>
      <c r="F1700" s="32">
        <f>_xlfn.XLOOKUP(A:A,'Medical Examination'!A:A,'Medical Examination'!C:C)</f>
        <v>5.78</v>
      </c>
      <c r="G1700" s="33" t="str">
        <f>_xlfn.XLOOKUP(A:A,'Medical Examination'!A:A,'Medical Examination'!D:D)</f>
        <v>No</v>
      </c>
      <c r="H1700" s="33" t="str">
        <f>_xlfn.XLOOKUP(A:A,'Medical Examination'!A:A,'Medical Examination'!E:E)</f>
        <v>No</v>
      </c>
      <c r="I1700" s="33" t="str">
        <f>_xlfn.XLOOKUP(A:A,'Medical Examination'!A:A,'Medical Examination'!F:F)</f>
        <v>No</v>
      </c>
      <c r="J1700" s="33">
        <f>_xlfn.XLOOKUP(A:A,'Medical Examination'!A:A,'Medical Examination'!G:G)</f>
        <v>0</v>
      </c>
      <c r="K1700" s="33" t="str">
        <f>_xlfn.XLOOKUP(A:A,'Medical Examination'!A:A,'Medical Examination'!H:H)</f>
        <v>No</v>
      </c>
      <c r="L1700" s="32" t="str">
        <f>_xlfn.XLOOKUP(A:A,'Medical Examination'!A:A,'Medical Examination'!I:I)</f>
        <v>Obesity</v>
      </c>
      <c r="M1700" s="31" t="str">
        <f>_xlfn.XLOOKUP(A:A,'Medical Examination'!A:A,'Medical Examination'!J:J)</f>
        <v>Prediabetic</v>
      </c>
      <c r="N1700" s="34">
        <f>_xlfn.XLOOKUP(Healthcare!A:A,Table4_2[Customer ID],Table4_2[Date of Birth])</f>
        <v>30188</v>
      </c>
      <c r="O1700" s="35">
        <f>_xlfn.XLOOKUP(A:A,Table4_2[Customer ID],Table4_2[Charges])</f>
        <v>5438.75</v>
      </c>
      <c r="P1700" s="33" t="str">
        <f>_xlfn.XLOOKUP(A:A,Table4_2[Customer ID],Table4_2[Hospital tier])</f>
        <v>tier - 3</v>
      </c>
      <c r="Q1700" s="33" t="str">
        <f>_xlfn.XLOOKUP(A:A,'Hospital details'!A:A,'Hospital details'!F:F)</f>
        <v>tier - 2</v>
      </c>
      <c r="R1700" s="33" t="str">
        <f>_xlfn.XLOOKUP(Healthcare!A:A,'Hospital details'!A:A,'Hospital details'!G:G)</f>
        <v>R1013</v>
      </c>
      <c r="S1700" s="36">
        <f>_xlfn.XLOOKUP(A:A,'Hospital details'!A:A,'Hospital details'!H:H)</f>
        <v>40</v>
      </c>
      <c r="T1700" s="8"/>
    </row>
    <row r="1701" spans="1:20" ht="18" x14ac:dyDescent="0.35">
      <c r="A1701" s="37" t="s">
        <v>1705</v>
      </c>
      <c r="B1701" s="31" t="str" cm="1">
        <f t="array" ref="B1701">_xlfn.XLOOKUP(_xlfn.SINGLE(A:A),'Customer Name'!A:A,Table14_3[[#All],[Title]])</f>
        <v>Mr</v>
      </c>
      <c r="C1701" s="32" t="str" cm="1">
        <f t="array" ref="C1701">_xlfn.XLOOKUP(_xlfn.SINGLE(A:A),'Customer Name'!A:A,Table14_3[[#All],[First Name]])</f>
        <v>Stacey L</v>
      </c>
      <c r="D1701" s="32" t="str" cm="1">
        <f t="array" ref="D1701">_xlfn.XLOOKUP(_xlfn.SINGLE(A:A),'Customer Name'!A:A,Table14_3[[#All],[Last Name]])</f>
        <v>Strike</v>
      </c>
      <c r="E1701" s="32">
        <f>_xlfn.XLOOKUP(A:A,'Medical Examination'!A:A,'Medical Examination'!B:B)</f>
        <v>16.12</v>
      </c>
      <c r="F1701" s="32">
        <f>_xlfn.XLOOKUP(A:A,'Medical Examination'!A:A,'Medical Examination'!C:C)</f>
        <v>10.45</v>
      </c>
      <c r="G1701" s="33" t="str">
        <f>_xlfn.XLOOKUP(A:A,'Medical Examination'!A:A,'Medical Examination'!D:D)</f>
        <v>No</v>
      </c>
      <c r="H1701" s="33" t="str">
        <f>_xlfn.XLOOKUP(A:A,'Medical Examination'!A:A,'Medical Examination'!E:E)</f>
        <v>No</v>
      </c>
      <c r="I1701" s="33" t="str">
        <f>_xlfn.XLOOKUP(A:A,'Medical Examination'!A:A,'Medical Examination'!F:F)</f>
        <v>No</v>
      </c>
      <c r="J1701" s="33">
        <f>_xlfn.XLOOKUP(A:A,'Medical Examination'!A:A,'Medical Examination'!G:G)</f>
        <v>0</v>
      </c>
      <c r="K1701" s="33" t="str">
        <f>_xlfn.XLOOKUP(A:A,'Medical Examination'!A:A,'Medical Examination'!H:H)</f>
        <v>No</v>
      </c>
      <c r="L1701" s="32" t="str">
        <f>_xlfn.XLOOKUP(A:A,'Medical Examination'!A:A,'Medical Examination'!I:I)</f>
        <v>Under  Weight</v>
      </c>
      <c r="M1701" s="31" t="str">
        <f>_xlfn.XLOOKUP(A:A,'Medical Examination'!A:A,'Medical Examination'!J:J)</f>
        <v>Diabetic</v>
      </c>
      <c r="N1701" s="34">
        <f>_xlfn.XLOOKUP(Healthcare!A:A,Table4_2[Customer ID],Table4_2[Date of Birth])</f>
        <v>28649</v>
      </c>
      <c r="O1701" s="35">
        <f>_xlfn.XLOOKUP(A:A,Table4_2[Customer ID],Table4_2[Charges])</f>
        <v>5428.98</v>
      </c>
      <c r="P1701" s="33" t="str">
        <f>_xlfn.XLOOKUP(A:A,Table4_2[Customer ID],Table4_2[Hospital tier])</f>
        <v>tier - 2</v>
      </c>
      <c r="Q1701" s="33" t="str">
        <f>_xlfn.XLOOKUP(A:A,'Hospital details'!A:A,'Hospital details'!F:F)</f>
        <v>tier - 2</v>
      </c>
      <c r="R1701" s="33" t="str">
        <f>_xlfn.XLOOKUP(Healthcare!A:A,'Hospital details'!A:A,'Hospital details'!G:G)</f>
        <v>R1012</v>
      </c>
      <c r="S1701" s="36">
        <f>_xlfn.XLOOKUP(A:A,'Hospital details'!A:A,'Hospital details'!H:H)</f>
        <v>45</v>
      </c>
      <c r="T1701" s="8"/>
    </row>
    <row r="1702" spans="1:20" ht="18" x14ac:dyDescent="0.35">
      <c r="A1702" s="37" t="s">
        <v>1706</v>
      </c>
      <c r="B1702" s="31" t="str" cm="1">
        <f t="array" ref="B1702">_xlfn.XLOOKUP(_xlfn.SINGLE(A:A),'Customer Name'!A:A,Table14_3[[#All],[Title]])</f>
        <v>Mr</v>
      </c>
      <c r="C1702" s="32" t="str" cm="1">
        <f t="array" ref="C1702">_xlfn.XLOOKUP(_xlfn.SINGLE(A:A),'Customer Name'!A:A,Table14_3[[#All],[First Name]])</f>
        <v>Stephen</v>
      </c>
      <c r="D1702" s="32" t="str" cm="1">
        <f t="array" ref="D1702">_xlfn.XLOOKUP(_xlfn.SINGLE(A:A),'Customer Name'!A:A,Table14_3[[#All],[Last Name]])</f>
        <v>Hennigar</v>
      </c>
      <c r="E1702" s="32">
        <f>_xlfn.XLOOKUP(A:A,'Medical Examination'!A:A,'Medical Examination'!B:B)</f>
        <v>37.43</v>
      </c>
      <c r="F1702" s="32">
        <f>_xlfn.XLOOKUP(A:A,'Medical Examination'!A:A,'Medical Examination'!C:C)</f>
        <v>4.5199999999999996</v>
      </c>
      <c r="G1702" s="33" t="str">
        <f>_xlfn.XLOOKUP(A:A,'Medical Examination'!A:A,'Medical Examination'!D:D)</f>
        <v>No</v>
      </c>
      <c r="H1702" s="33" t="str">
        <f>_xlfn.XLOOKUP(A:A,'Medical Examination'!A:A,'Medical Examination'!E:E)</f>
        <v>No</v>
      </c>
      <c r="I1702" s="33" t="str">
        <f>_xlfn.XLOOKUP(A:A,'Medical Examination'!A:A,'Medical Examination'!F:F)</f>
        <v>No</v>
      </c>
      <c r="J1702" s="33">
        <f>_xlfn.XLOOKUP(A:A,'Medical Examination'!A:A,'Medical Examination'!G:G)</f>
        <v>1</v>
      </c>
      <c r="K1702" s="33" t="str">
        <f>_xlfn.XLOOKUP(A:A,'Medical Examination'!A:A,'Medical Examination'!H:H)</f>
        <v>No</v>
      </c>
      <c r="L1702" s="32" t="str">
        <f>_xlfn.XLOOKUP(A:A,'Medical Examination'!A:A,'Medical Examination'!I:I)</f>
        <v>Obesity</v>
      </c>
      <c r="M1702" s="31" t="str">
        <f>_xlfn.XLOOKUP(A:A,'Medical Examination'!A:A,'Medical Examination'!J:J)</f>
        <v>Normal</v>
      </c>
      <c r="N1702" s="34">
        <f>_xlfn.XLOOKUP(Healthcare!A:A,Table4_2[Customer ID],Table4_2[Date of Birth])</f>
        <v>33864</v>
      </c>
      <c r="O1702" s="35">
        <f>_xlfn.XLOOKUP(A:A,Table4_2[Customer ID],Table4_2[Charges])</f>
        <v>5428.73</v>
      </c>
      <c r="P1702" s="33" t="str">
        <f>_xlfn.XLOOKUP(A:A,Table4_2[Customer ID],Table4_2[Hospital tier])</f>
        <v>tier - 3</v>
      </c>
      <c r="Q1702" s="33" t="str">
        <f>_xlfn.XLOOKUP(A:A,'Hospital details'!A:A,'Hospital details'!F:F)</f>
        <v>tier - 1</v>
      </c>
      <c r="R1702" s="33" t="str">
        <f>_xlfn.XLOOKUP(Healthcare!A:A,'Hospital details'!A:A,'Hospital details'!G:G)</f>
        <v>R1017</v>
      </c>
      <c r="S1702" s="36">
        <f>_xlfn.XLOOKUP(A:A,'Hospital details'!A:A,'Hospital details'!H:H)</f>
        <v>30</v>
      </c>
      <c r="T1702" s="8"/>
    </row>
    <row r="1703" spans="1:20" ht="18" x14ac:dyDescent="0.35">
      <c r="A1703" s="37" t="s">
        <v>1707</v>
      </c>
      <c r="B1703" s="31" t="str" cm="1">
        <f t="array" ref="B1703">_xlfn.XLOOKUP(_xlfn.SINGLE(A:A),'Customer Name'!A:A,Table14_3[[#All],[Title]])</f>
        <v>Ms</v>
      </c>
      <c r="C1703" s="32" t="str" cm="1">
        <f t="array" ref="C1703">_xlfn.XLOOKUP(_xlfn.SINGLE(A:A),'Customer Name'!A:A,Table14_3[[#All],[First Name]])</f>
        <v>Joshua</v>
      </c>
      <c r="D1703" s="32" t="str" cm="1">
        <f t="array" ref="D1703">_xlfn.XLOOKUP(_xlfn.SINGLE(A:A),'Customer Name'!A:A,Table14_3[[#All],[Last Name]])</f>
        <v>May</v>
      </c>
      <c r="E1703" s="32">
        <f>_xlfn.XLOOKUP(A:A,'Medical Examination'!A:A,'Medical Examination'!B:B)</f>
        <v>31.065000000000001</v>
      </c>
      <c r="F1703" s="32">
        <f>_xlfn.XLOOKUP(A:A,'Medical Examination'!A:A,'Medical Examination'!C:C)</f>
        <v>5.71</v>
      </c>
      <c r="G1703" s="33" t="str">
        <f>_xlfn.XLOOKUP(A:A,'Medical Examination'!A:A,'Medical Examination'!D:D)</f>
        <v>No</v>
      </c>
      <c r="H1703" s="33" t="str">
        <f>_xlfn.XLOOKUP(A:A,'Medical Examination'!A:A,'Medical Examination'!E:E)</f>
        <v>No</v>
      </c>
      <c r="I1703" s="33" t="str">
        <f>_xlfn.XLOOKUP(A:A,'Medical Examination'!A:A,'Medical Examination'!F:F)</f>
        <v>No</v>
      </c>
      <c r="J1703" s="33">
        <f>_xlfn.XLOOKUP(A:A,'Medical Examination'!A:A,'Medical Examination'!G:G)</f>
        <v>0</v>
      </c>
      <c r="K1703" s="33" t="str">
        <f>_xlfn.XLOOKUP(A:A,'Medical Examination'!A:A,'Medical Examination'!H:H)</f>
        <v>No</v>
      </c>
      <c r="L1703" s="32" t="str">
        <f>_xlfn.XLOOKUP(A:A,'Medical Examination'!A:A,'Medical Examination'!I:I)</f>
        <v>Obesity</v>
      </c>
      <c r="M1703" s="31" t="str">
        <f>_xlfn.XLOOKUP(A:A,'Medical Examination'!A:A,'Medical Examination'!J:J)</f>
        <v>Prediabetic</v>
      </c>
      <c r="N1703" s="34">
        <f>_xlfn.XLOOKUP(Healthcare!A:A,Table4_2[Customer ID],Table4_2[Date of Birth])</f>
        <v>33425</v>
      </c>
      <c r="O1703" s="35">
        <f>_xlfn.XLOOKUP(A:A,Table4_2[Customer ID],Table4_2[Charges])</f>
        <v>5425.02</v>
      </c>
      <c r="P1703" s="33" t="str">
        <f>_xlfn.XLOOKUP(A:A,Table4_2[Customer ID],Table4_2[Hospital tier])</f>
        <v>tier - 2</v>
      </c>
      <c r="Q1703" s="33" t="str">
        <f>_xlfn.XLOOKUP(A:A,'Hospital details'!A:A,'Hospital details'!F:F)</f>
        <v>tier - 1</v>
      </c>
      <c r="R1703" s="33" t="str">
        <f>_xlfn.XLOOKUP(Healthcare!A:A,'Hospital details'!A:A,'Hospital details'!G:G)</f>
        <v>R1012</v>
      </c>
      <c r="S1703" s="36">
        <f>_xlfn.XLOOKUP(A:A,'Hospital details'!A:A,'Hospital details'!H:H)</f>
        <v>31</v>
      </c>
      <c r="T1703" s="8"/>
    </row>
    <row r="1704" spans="1:20" ht="18" x14ac:dyDescent="0.35">
      <c r="A1704" s="37" t="s">
        <v>1708</v>
      </c>
      <c r="B1704" s="31" t="str" cm="1">
        <f t="array" ref="B1704">_xlfn.XLOOKUP(_xlfn.SINGLE(A:A),'Customer Name'!A:A,Table14_3[[#All],[Title]])</f>
        <v>Mr</v>
      </c>
      <c r="C1704" s="32" t="str" cm="1">
        <f t="array" ref="C1704">_xlfn.XLOOKUP(_xlfn.SINGLE(A:A),'Customer Name'!A:A,Table14_3[[#All],[First Name]])</f>
        <v>Josh</v>
      </c>
      <c r="D1704" s="32" t="str" cm="1">
        <f t="array" ref="D1704">_xlfn.XLOOKUP(_xlfn.SINGLE(A:A),'Customer Name'!A:A,Table14_3[[#All],[Last Name]])</f>
        <v>Metcalf</v>
      </c>
      <c r="E1704" s="32">
        <f>_xlfn.XLOOKUP(A:A,'Medical Examination'!A:A,'Medical Examination'!B:B)</f>
        <v>25.08</v>
      </c>
      <c r="F1704" s="32">
        <f>_xlfn.XLOOKUP(A:A,'Medical Examination'!A:A,'Medical Examination'!C:C)</f>
        <v>4.7699999999999996</v>
      </c>
      <c r="G1704" s="33" t="str">
        <f>_xlfn.XLOOKUP(A:A,'Medical Examination'!A:A,'Medical Examination'!D:D)</f>
        <v>No</v>
      </c>
      <c r="H1704" s="33" t="str">
        <f>_xlfn.XLOOKUP(A:A,'Medical Examination'!A:A,'Medical Examination'!E:E)</f>
        <v>No</v>
      </c>
      <c r="I1704" s="33" t="str">
        <f>_xlfn.XLOOKUP(A:A,'Medical Examination'!A:A,'Medical Examination'!F:F)</f>
        <v>No</v>
      </c>
      <c r="J1704" s="33">
        <f>_xlfn.XLOOKUP(A:A,'Medical Examination'!A:A,'Medical Examination'!G:G)</f>
        <v>0</v>
      </c>
      <c r="K1704" s="33" t="str">
        <f>_xlfn.XLOOKUP(A:A,'Medical Examination'!A:A,'Medical Examination'!H:H)</f>
        <v>No</v>
      </c>
      <c r="L1704" s="32" t="str">
        <f>_xlfn.XLOOKUP(A:A,'Medical Examination'!A:A,'Medical Examination'!I:I)</f>
        <v>Overweight</v>
      </c>
      <c r="M1704" s="31" t="str">
        <f>_xlfn.XLOOKUP(A:A,'Medical Examination'!A:A,'Medical Examination'!J:J)</f>
        <v>Normal</v>
      </c>
      <c r="N1704" s="34">
        <f>_xlfn.XLOOKUP(Healthcare!A:A,Table4_2[Customer ID],Table4_2[Date of Birth])</f>
        <v>30221</v>
      </c>
      <c r="O1704" s="35">
        <f>_xlfn.XLOOKUP(A:A,Table4_2[Customer ID],Table4_2[Charges])</f>
        <v>5415.66</v>
      </c>
      <c r="P1704" s="33" t="str">
        <f>_xlfn.XLOOKUP(A:A,Table4_2[Customer ID],Table4_2[Hospital tier])</f>
        <v>tier - 2</v>
      </c>
      <c r="Q1704" s="33" t="str">
        <f>_xlfn.XLOOKUP(A:A,'Hospital details'!A:A,'Hospital details'!F:F)</f>
        <v>tier - 3</v>
      </c>
      <c r="R1704" s="33" t="str">
        <f>_xlfn.XLOOKUP(Healthcare!A:A,'Hospital details'!A:A,'Hospital details'!G:G)</f>
        <v>R1013</v>
      </c>
      <c r="S1704" s="36">
        <f>_xlfn.XLOOKUP(A:A,'Hospital details'!A:A,'Hospital details'!H:H)</f>
        <v>40</v>
      </c>
      <c r="T1704" s="8"/>
    </row>
    <row r="1705" spans="1:20" ht="18" x14ac:dyDescent="0.35">
      <c r="A1705" s="37" t="s">
        <v>1709</v>
      </c>
      <c r="B1705" s="31" t="str" cm="1">
        <f t="array" ref="B1705">_xlfn.XLOOKUP(_xlfn.SINGLE(A:A),'Customer Name'!A:A,Table14_3[[#All],[Title]])</f>
        <v>Mr</v>
      </c>
      <c r="C1705" s="32" t="str" cm="1">
        <f t="array" ref="C1705">_xlfn.XLOOKUP(_xlfn.SINGLE(A:A),'Customer Name'!A:A,Table14_3[[#All],[First Name]])</f>
        <v>Heather</v>
      </c>
      <c r="D1705" s="32" t="str" cm="1">
        <f t="array" ref="D1705">_xlfn.XLOOKUP(_xlfn.SINGLE(A:A),'Customer Name'!A:A,Table14_3[[#All],[Last Name]])</f>
        <v>Tiska</v>
      </c>
      <c r="E1705" s="32">
        <f>_xlfn.XLOOKUP(A:A,'Medical Examination'!A:A,'Medical Examination'!B:B)</f>
        <v>15.2</v>
      </c>
      <c r="F1705" s="32">
        <f>_xlfn.XLOOKUP(A:A,'Medical Examination'!A:A,'Medical Examination'!C:C)</f>
        <v>7.81</v>
      </c>
      <c r="G1705" s="33" t="str">
        <f>_xlfn.XLOOKUP(A:A,'Medical Examination'!A:A,'Medical Examination'!D:D)</f>
        <v>yes</v>
      </c>
      <c r="H1705" s="33" t="str">
        <f>_xlfn.XLOOKUP(A:A,'Medical Examination'!A:A,'Medical Examination'!E:E)</f>
        <v>No</v>
      </c>
      <c r="I1705" s="33" t="str">
        <f>_xlfn.XLOOKUP(A:A,'Medical Examination'!A:A,'Medical Examination'!F:F)</f>
        <v>No</v>
      </c>
      <c r="J1705" s="33">
        <f>_xlfn.XLOOKUP(A:A,'Medical Examination'!A:A,'Medical Examination'!G:G)</f>
        <v>1</v>
      </c>
      <c r="K1705" s="33" t="str">
        <f>_xlfn.XLOOKUP(A:A,'Medical Examination'!A:A,'Medical Examination'!H:H)</f>
        <v>No</v>
      </c>
      <c r="L1705" s="32" t="str">
        <f>_xlfn.XLOOKUP(A:A,'Medical Examination'!A:A,'Medical Examination'!I:I)</f>
        <v>Under  Weight</v>
      </c>
      <c r="M1705" s="31" t="str">
        <f>_xlfn.XLOOKUP(A:A,'Medical Examination'!A:A,'Medical Examination'!J:J)</f>
        <v>Diabetic</v>
      </c>
      <c r="N1705" s="34">
        <f>_xlfn.XLOOKUP(Healthcare!A:A,Table4_2[Customer ID],Table4_2[Date of Birth])</f>
        <v>27664</v>
      </c>
      <c r="O1705" s="35">
        <f>_xlfn.XLOOKUP(A:A,Table4_2[Customer ID],Table4_2[Charges])</f>
        <v>5411.99</v>
      </c>
      <c r="P1705" s="33" t="str">
        <f>_xlfn.XLOOKUP(A:A,Table4_2[Customer ID],Table4_2[Hospital tier])</f>
        <v>tier - 2</v>
      </c>
      <c r="Q1705" s="33" t="str">
        <f>_xlfn.XLOOKUP(A:A,'Hospital details'!A:A,'Hospital details'!F:F)</f>
        <v>tier - 3</v>
      </c>
      <c r="R1705" s="33" t="str">
        <f>_xlfn.XLOOKUP(Healthcare!A:A,'Hospital details'!A:A,'Hospital details'!G:G)</f>
        <v>R1012</v>
      </c>
      <c r="S1705" s="36">
        <f>_xlfn.XLOOKUP(A:A,'Hospital details'!A:A,'Hospital details'!H:H)</f>
        <v>47</v>
      </c>
      <c r="T1705" s="8"/>
    </row>
    <row r="1706" spans="1:20" ht="18" x14ac:dyDescent="0.35">
      <c r="A1706" s="37" t="s">
        <v>1710</v>
      </c>
      <c r="B1706" s="31" t="str" cm="1">
        <f t="array" ref="B1706">_xlfn.XLOOKUP(_xlfn.SINGLE(A:A),'Customer Name'!A:A,Table14_3[[#All],[Title]])</f>
        <v>Ms</v>
      </c>
      <c r="C1706" s="32" t="str" cm="1">
        <f t="array" ref="C1706">_xlfn.XLOOKUP(_xlfn.SINGLE(A:A),'Customer Name'!A:A,Table14_3[[#All],[First Name]])</f>
        <v>James C</v>
      </c>
      <c r="D1706" s="32" t="str" cm="1">
        <f t="array" ref="D1706">_xlfn.XLOOKUP(_xlfn.SINGLE(A:A),'Customer Name'!A:A,Table14_3[[#All],[Last Name]])</f>
        <v>Mcdonough</v>
      </c>
      <c r="E1706" s="32">
        <f>_xlfn.XLOOKUP(A:A,'Medical Examination'!A:A,'Medical Examination'!B:B)</f>
        <v>22.34</v>
      </c>
      <c r="F1706" s="32">
        <f>_xlfn.XLOOKUP(A:A,'Medical Examination'!A:A,'Medical Examination'!C:C)</f>
        <v>5.19</v>
      </c>
      <c r="G1706" s="33" t="str">
        <f>_xlfn.XLOOKUP(A:A,'Medical Examination'!A:A,'Medical Examination'!D:D)</f>
        <v>yes</v>
      </c>
      <c r="H1706" s="33" t="str">
        <f>_xlfn.XLOOKUP(A:A,'Medical Examination'!A:A,'Medical Examination'!E:E)</f>
        <v>No</v>
      </c>
      <c r="I1706" s="33" t="str">
        <f>_xlfn.XLOOKUP(A:A,'Medical Examination'!A:A,'Medical Examination'!F:F)</f>
        <v>No</v>
      </c>
      <c r="J1706" s="33">
        <f>_xlfn.XLOOKUP(A:A,'Medical Examination'!A:A,'Medical Examination'!G:G)</f>
        <v>0</v>
      </c>
      <c r="K1706" s="33" t="str">
        <f>_xlfn.XLOOKUP(A:A,'Medical Examination'!A:A,'Medical Examination'!H:H)</f>
        <v>No</v>
      </c>
      <c r="L1706" s="32" t="str">
        <f>_xlfn.XLOOKUP(A:A,'Medical Examination'!A:A,'Medical Examination'!I:I)</f>
        <v>Normal Weight</v>
      </c>
      <c r="M1706" s="31" t="str">
        <f>_xlfn.XLOOKUP(A:A,'Medical Examination'!A:A,'Medical Examination'!J:J)</f>
        <v>Normal</v>
      </c>
      <c r="N1706" s="34">
        <f>_xlfn.XLOOKUP(Healthcare!A:A,Table4_2[Customer ID],Table4_2[Date of Birth])</f>
        <v>31404</v>
      </c>
      <c r="O1706" s="35">
        <f>_xlfn.XLOOKUP(A:A,Table4_2[Customer ID],Table4_2[Charges])</f>
        <v>5402.89</v>
      </c>
      <c r="P1706" s="33" t="str">
        <f>_xlfn.XLOOKUP(A:A,Table4_2[Customer ID],Table4_2[Hospital tier])</f>
        <v>tier - 2</v>
      </c>
      <c r="Q1706" s="33" t="str">
        <f>_xlfn.XLOOKUP(A:A,'Hospital details'!A:A,'Hospital details'!F:F)</f>
        <v>tier - 1</v>
      </c>
      <c r="R1706" s="33" t="str">
        <f>_xlfn.XLOOKUP(Healthcare!A:A,'Hospital details'!A:A,'Hospital details'!G:G)</f>
        <v>R1013</v>
      </c>
      <c r="S1706" s="36">
        <f>_xlfn.XLOOKUP(A:A,'Hospital details'!A:A,'Hospital details'!H:H)</f>
        <v>37</v>
      </c>
      <c r="T1706" s="8"/>
    </row>
    <row r="1707" spans="1:20" ht="18" x14ac:dyDescent="0.35">
      <c r="A1707" s="37" t="s">
        <v>1711</v>
      </c>
      <c r="B1707" s="31" t="str" cm="1">
        <f t="array" ref="B1707">_xlfn.XLOOKUP(_xlfn.SINGLE(A:A),'Customer Name'!A:A,Table14_3[[#All],[Title]])</f>
        <v>Ms</v>
      </c>
      <c r="C1707" s="32" t="str" cm="1">
        <f t="array" ref="C1707">_xlfn.XLOOKUP(_xlfn.SINGLE(A:A),'Customer Name'!A:A,Table14_3[[#All],[First Name]])</f>
        <v>Kim</v>
      </c>
      <c r="D1707" s="32" t="str" cm="1">
        <f t="array" ref="D1707">_xlfn.XLOOKUP(_xlfn.SINGLE(A:A),'Customer Name'!A:A,Table14_3[[#All],[Last Name]])</f>
        <v>Fairley</v>
      </c>
      <c r="E1707" s="32">
        <f>_xlfn.XLOOKUP(A:A,'Medical Examination'!A:A,'Medical Examination'!B:B)</f>
        <v>40.15</v>
      </c>
      <c r="F1707" s="32">
        <f>_xlfn.XLOOKUP(A:A,'Medical Examination'!A:A,'Medical Examination'!C:C)</f>
        <v>5.93</v>
      </c>
      <c r="G1707" s="33" t="str">
        <f>_xlfn.XLOOKUP(A:A,'Medical Examination'!A:A,'Medical Examination'!D:D)</f>
        <v>No</v>
      </c>
      <c r="H1707" s="33" t="str">
        <f>_xlfn.XLOOKUP(A:A,'Medical Examination'!A:A,'Medical Examination'!E:E)</f>
        <v>No</v>
      </c>
      <c r="I1707" s="33" t="str">
        <f>_xlfn.XLOOKUP(A:A,'Medical Examination'!A:A,'Medical Examination'!F:F)</f>
        <v>No</v>
      </c>
      <c r="J1707" s="33">
        <f>_xlfn.XLOOKUP(A:A,'Medical Examination'!A:A,'Medical Examination'!G:G)</f>
        <v>1</v>
      </c>
      <c r="K1707" s="33" t="str">
        <f>_xlfn.XLOOKUP(A:A,'Medical Examination'!A:A,'Medical Examination'!H:H)</f>
        <v>No</v>
      </c>
      <c r="L1707" s="32" t="str">
        <f>_xlfn.XLOOKUP(A:A,'Medical Examination'!A:A,'Medical Examination'!I:I)</f>
        <v>Obesity</v>
      </c>
      <c r="M1707" s="31" t="str">
        <f>_xlfn.XLOOKUP(A:A,'Medical Examination'!A:A,'Medical Examination'!J:J)</f>
        <v>Prediabetic</v>
      </c>
      <c r="N1707" s="34">
        <f>_xlfn.XLOOKUP(Healthcare!A:A,Table4_2[Customer ID],Table4_2[Date of Birth])</f>
        <v>30895</v>
      </c>
      <c r="O1707" s="35">
        <f>_xlfn.XLOOKUP(A:A,Table4_2[Customer ID],Table4_2[Charges])</f>
        <v>5400.98</v>
      </c>
      <c r="P1707" s="33" t="str">
        <f>_xlfn.XLOOKUP(A:A,Table4_2[Customer ID],Table4_2[Hospital tier])</f>
        <v>tier - 2</v>
      </c>
      <c r="Q1707" s="33" t="str">
        <f>_xlfn.XLOOKUP(A:A,'Hospital details'!A:A,'Hospital details'!F:F)</f>
        <v>tier - 2</v>
      </c>
      <c r="R1707" s="33" t="str">
        <f>_xlfn.XLOOKUP(Healthcare!A:A,'Hospital details'!A:A,'Hospital details'!G:G)</f>
        <v>R1013</v>
      </c>
      <c r="S1707" s="36">
        <f>_xlfn.XLOOKUP(A:A,'Hospital details'!A:A,'Hospital details'!H:H)</f>
        <v>38</v>
      </c>
      <c r="T1707" s="8"/>
    </row>
    <row r="1708" spans="1:20" ht="18" x14ac:dyDescent="0.35">
      <c r="A1708" s="37" t="s">
        <v>1712</v>
      </c>
      <c r="B1708" s="31" t="str" cm="1">
        <f t="array" ref="B1708">_xlfn.XLOOKUP(_xlfn.SINGLE(A:A),'Customer Name'!A:A,Table14_3[[#All],[Title]])</f>
        <v>Mr</v>
      </c>
      <c r="C1708" s="32" t="str" cm="1">
        <f t="array" ref="C1708">_xlfn.XLOOKUP(_xlfn.SINGLE(A:A),'Customer Name'!A:A,Table14_3[[#All],[First Name]])</f>
        <v>Marie E</v>
      </c>
      <c r="D1708" s="32" t="str" cm="1">
        <f t="array" ref="D1708">_xlfn.XLOOKUP(_xlfn.SINGLE(A:A),'Customer Name'!A:A,Table14_3[[#All],[Last Name]])</f>
        <v>Barnett</v>
      </c>
      <c r="E1708" s="32">
        <f>_xlfn.XLOOKUP(A:A,'Medical Examination'!A:A,'Medical Examination'!B:B)</f>
        <v>37.729999999999997</v>
      </c>
      <c r="F1708" s="32">
        <f>_xlfn.XLOOKUP(A:A,'Medical Examination'!A:A,'Medical Examination'!C:C)</f>
        <v>6.29</v>
      </c>
      <c r="G1708" s="33" t="str">
        <f>_xlfn.XLOOKUP(A:A,'Medical Examination'!A:A,'Medical Examination'!D:D)</f>
        <v>No</v>
      </c>
      <c r="H1708" s="33" t="str">
        <f>_xlfn.XLOOKUP(A:A,'Medical Examination'!A:A,'Medical Examination'!E:E)</f>
        <v>No</v>
      </c>
      <c r="I1708" s="33" t="str">
        <f>_xlfn.XLOOKUP(A:A,'Medical Examination'!A:A,'Medical Examination'!F:F)</f>
        <v>No</v>
      </c>
      <c r="J1708" s="33">
        <f>_xlfn.XLOOKUP(A:A,'Medical Examination'!A:A,'Medical Examination'!G:G)</f>
        <v>1</v>
      </c>
      <c r="K1708" s="33" t="str">
        <f>_xlfn.XLOOKUP(A:A,'Medical Examination'!A:A,'Medical Examination'!H:H)</f>
        <v>No</v>
      </c>
      <c r="L1708" s="32" t="str">
        <f>_xlfn.XLOOKUP(A:A,'Medical Examination'!A:A,'Medical Examination'!I:I)</f>
        <v>Obesity</v>
      </c>
      <c r="M1708" s="31" t="str">
        <f>_xlfn.XLOOKUP(A:A,'Medical Examination'!A:A,'Medical Examination'!J:J)</f>
        <v>Prediabetic</v>
      </c>
      <c r="N1708" s="34">
        <f>_xlfn.XLOOKUP(Healthcare!A:A,Table4_2[Customer ID],Table4_2[Date of Birth])</f>
        <v>30928</v>
      </c>
      <c r="O1708" s="35">
        <f>_xlfn.XLOOKUP(A:A,Table4_2[Customer ID],Table4_2[Charges])</f>
        <v>5397.62</v>
      </c>
      <c r="P1708" s="33" t="str">
        <f>_xlfn.XLOOKUP(A:A,Table4_2[Customer ID],Table4_2[Hospital tier])</f>
        <v>tier - 2</v>
      </c>
      <c r="Q1708" s="33" t="str">
        <f>_xlfn.XLOOKUP(A:A,'Hospital details'!A:A,'Hospital details'!F:F)</f>
        <v>tier - 2</v>
      </c>
      <c r="R1708" s="33" t="str">
        <f>_xlfn.XLOOKUP(Healthcare!A:A,'Hospital details'!A:A,'Hospital details'!G:G)</f>
        <v>R1013</v>
      </c>
      <c r="S1708" s="36">
        <f>_xlfn.XLOOKUP(A:A,'Hospital details'!A:A,'Hospital details'!H:H)</f>
        <v>38</v>
      </c>
      <c r="T1708" s="8"/>
    </row>
    <row r="1709" spans="1:20" ht="18" x14ac:dyDescent="0.35">
      <c r="A1709" s="37" t="s">
        <v>1713</v>
      </c>
      <c r="B1709" s="31" t="str" cm="1">
        <f t="array" ref="B1709">_xlfn.XLOOKUP(_xlfn.SINGLE(A:A),'Customer Name'!A:A,Table14_3[[#All],[Title]])</f>
        <v>Mr</v>
      </c>
      <c r="C1709" s="32" t="str" cm="1">
        <f t="array" ref="C1709">_xlfn.XLOOKUP(_xlfn.SINGLE(A:A),'Customer Name'!A:A,Table14_3[[#All],[First Name]])</f>
        <v>Dariusz</v>
      </c>
      <c r="D1709" s="32" t="str" cm="1">
        <f t="array" ref="D1709">_xlfn.XLOOKUP(_xlfn.SINGLE(A:A),'Customer Name'!A:A,Table14_3[[#All],[Last Name]])</f>
        <v>Piasta</v>
      </c>
      <c r="E1709" s="32">
        <f>_xlfn.XLOOKUP(A:A,'Medical Examination'!A:A,'Medical Examination'!B:B)</f>
        <v>25.35</v>
      </c>
      <c r="F1709" s="32">
        <f>_xlfn.XLOOKUP(A:A,'Medical Examination'!A:A,'Medical Examination'!C:C)</f>
        <v>4.9000000000000004</v>
      </c>
      <c r="G1709" s="33" t="str">
        <f>_xlfn.XLOOKUP(A:A,'Medical Examination'!A:A,'Medical Examination'!D:D)</f>
        <v>No</v>
      </c>
      <c r="H1709" s="33" t="str">
        <f>_xlfn.XLOOKUP(A:A,'Medical Examination'!A:A,'Medical Examination'!E:E)</f>
        <v>No</v>
      </c>
      <c r="I1709" s="33" t="str">
        <f>_xlfn.XLOOKUP(A:A,'Medical Examination'!A:A,'Medical Examination'!F:F)</f>
        <v>No</v>
      </c>
      <c r="J1709" s="33">
        <f>_xlfn.XLOOKUP(A:A,'Medical Examination'!A:A,'Medical Examination'!G:G)</f>
        <v>0</v>
      </c>
      <c r="K1709" s="33" t="str">
        <f>_xlfn.XLOOKUP(A:A,'Medical Examination'!A:A,'Medical Examination'!H:H)</f>
        <v>No</v>
      </c>
      <c r="L1709" s="32" t="str">
        <f>_xlfn.XLOOKUP(A:A,'Medical Examination'!A:A,'Medical Examination'!I:I)</f>
        <v>Overweight</v>
      </c>
      <c r="M1709" s="31" t="str">
        <f>_xlfn.XLOOKUP(A:A,'Medical Examination'!A:A,'Medical Examination'!J:J)</f>
        <v>Normal</v>
      </c>
      <c r="N1709" s="34">
        <f>_xlfn.XLOOKUP(Healthcare!A:A,Table4_2[Customer ID],Table4_2[Date of Birth])</f>
        <v>32818</v>
      </c>
      <c r="O1709" s="35">
        <f>_xlfn.XLOOKUP(A:A,Table4_2[Customer ID],Table4_2[Charges])</f>
        <v>5396.44</v>
      </c>
      <c r="P1709" s="33" t="str">
        <f>_xlfn.XLOOKUP(A:A,Table4_2[Customer ID],Table4_2[Hospital tier])</f>
        <v>tier - 2</v>
      </c>
      <c r="Q1709" s="33" t="str">
        <f>_xlfn.XLOOKUP(A:A,'Hospital details'!A:A,'Hospital details'!F:F)</f>
        <v>tier - 3</v>
      </c>
      <c r="R1709" s="33" t="str">
        <f>_xlfn.XLOOKUP(Healthcare!A:A,'Hospital details'!A:A,'Hospital details'!G:G)</f>
        <v>R1013</v>
      </c>
      <c r="S1709" s="36">
        <f>_xlfn.XLOOKUP(A:A,'Hospital details'!A:A,'Hospital details'!H:H)</f>
        <v>33</v>
      </c>
      <c r="T1709" s="8"/>
    </row>
    <row r="1710" spans="1:20" ht="18" x14ac:dyDescent="0.35">
      <c r="A1710" s="37" t="s">
        <v>1714</v>
      </c>
      <c r="B1710" s="31" t="str" cm="1">
        <f t="array" ref="B1710">_xlfn.XLOOKUP(_xlfn.SINGLE(A:A),'Customer Name'!A:A,Table14_3[[#All],[Title]])</f>
        <v>Ms</v>
      </c>
      <c r="C1710" s="32" t="str" cm="1">
        <f t="array" ref="C1710">_xlfn.XLOOKUP(_xlfn.SINGLE(A:A),'Customer Name'!A:A,Table14_3[[#All],[First Name]])</f>
        <v>Jessica E</v>
      </c>
      <c r="D1710" s="32" t="str" cm="1">
        <f t="array" ref="D1710">_xlfn.XLOOKUP(_xlfn.SINGLE(A:A),'Customer Name'!A:A,Table14_3[[#All],[Last Name]])</f>
        <v>Mueller</v>
      </c>
      <c r="E1710" s="32">
        <f>_xlfn.XLOOKUP(A:A,'Medical Examination'!A:A,'Medical Examination'!B:B)</f>
        <v>26.41</v>
      </c>
      <c r="F1710" s="32">
        <f>_xlfn.XLOOKUP(A:A,'Medical Examination'!A:A,'Medical Examination'!C:C)</f>
        <v>5.07</v>
      </c>
      <c r="G1710" s="33" t="str">
        <f>_xlfn.XLOOKUP(A:A,'Medical Examination'!A:A,'Medical Examination'!D:D)</f>
        <v>yes</v>
      </c>
      <c r="H1710" s="33" t="str">
        <f>_xlfn.XLOOKUP(A:A,'Medical Examination'!A:A,'Medical Examination'!E:E)</f>
        <v>No</v>
      </c>
      <c r="I1710" s="33" t="str">
        <f>_xlfn.XLOOKUP(A:A,'Medical Examination'!A:A,'Medical Examination'!F:F)</f>
        <v>No</v>
      </c>
      <c r="J1710" s="33">
        <f>_xlfn.XLOOKUP(A:A,'Medical Examination'!A:A,'Medical Examination'!G:G)</f>
        <v>1</v>
      </c>
      <c r="K1710" s="33" t="str">
        <f>_xlfn.XLOOKUP(A:A,'Medical Examination'!A:A,'Medical Examination'!H:H)</f>
        <v>No</v>
      </c>
      <c r="L1710" s="32" t="str">
        <f>_xlfn.XLOOKUP(A:A,'Medical Examination'!A:A,'Medical Examination'!I:I)</f>
        <v>Overweight</v>
      </c>
      <c r="M1710" s="31" t="str">
        <f>_xlfn.XLOOKUP(A:A,'Medical Examination'!A:A,'Medical Examination'!J:J)</f>
        <v>Normal</v>
      </c>
      <c r="N1710" s="34">
        <f>_xlfn.XLOOKUP(Healthcare!A:A,Table4_2[Customer ID],Table4_2[Date of Birth])</f>
        <v>32363</v>
      </c>
      <c r="O1710" s="35">
        <f>_xlfn.XLOOKUP(A:A,Table4_2[Customer ID],Table4_2[Charges])</f>
        <v>5385.34</v>
      </c>
      <c r="P1710" s="33" t="str">
        <f>_xlfn.XLOOKUP(A:A,Table4_2[Customer ID],Table4_2[Hospital tier])</f>
        <v>tier - 2</v>
      </c>
      <c r="Q1710" s="33" t="str">
        <f>_xlfn.XLOOKUP(A:A,'Hospital details'!A:A,'Hospital details'!F:F)</f>
        <v>tier - 3</v>
      </c>
      <c r="R1710" s="33" t="str">
        <f>_xlfn.XLOOKUP(Healthcare!A:A,'Hospital details'!A:A,'Hospital details'!G:G)</f>
        <v>R1012</v>
      </c>
      <c r="S1710" s="36">
        <f>_xlfn.XLOOKUP(A:A,'Hospital details'!A:A,'Hospital details'!H:H)</f>
        <v>34</v>
      </c>
      <c r="T1710" s="8"/>
    </row>
    <row r="1711" spans="1:20" ht="18" x14ac:dyDescent="0.35">
      <c r="A1711" s="37" t="s">
        <v>1715</v>
      </c>
      <c r="B1711" s="31" t="str" cm="1">
        <f t="array" ref="B1711">_xlfn.XLOOKUP(_xlfn.SINGLE(A:A),'Customer Name'!A:A,Table14_3[[#All],[Title]])</f>
        <v>Mr</v>
      </c>
      <c r="C1711" s="32" t="str" cm="1">
        <f t="array" ref="C1711">_xlfn.XLOOKUP(_xlfn.SINGLE(A:A),'Customer Name'!A:A,Table14_3[[#All],[First Name]])</f>
        <v>Kristen</v>
      </c>
      <c r="D1711" s="32" t="str" cm="1">
        <f t="array" ref="D1711">_xlfn.XLOOKUP(_xlfn.SINGLE(A:A),'Customer Name'!A:A,Table14_3[[#All],[Last Name]])</f>
        <v>Olsen</v>
      </c>
      <c r="E1711" s="32">
        <f>_xlfn.XLOOKUP(A:A,'Medical Examination'!A:A,'Medical Examination'!B:B)</f>
        <v>27.6</v>
      </c>
      <c r="F1711" s="32">
        <f>_xlfn.XLOOKUP(A:A,'Medical Examination'!A:A,'Medical Examination'!C:C)</f>
        <v>5.33</v>
      </c>
      <c r="G1711" s="33" t="str">
        <f>_xlfn.XLOOKUP(A:A,'Medical Examination'!A:A,'Medical Examination'!D:D)</f>
        <v>No</v>
      </c>
      <c r="H1711" s="33" t="str">
        <f>_xlfn.XLOOKUP(A:A,'Medical Examination'!A:A,'Medical Examination'!E:E)</f>
        <v>No</v>
      </c>
      <c r="I1711" s="33" t="str">
        <f>_xlfn.XLOOKUP(A:A,'Medical Examination'!A:A,'Medical Examination'!F:F)</f>
        <v>No</v>
      </c>
      <c r="J1711" s="33">
        <f>_xlfn.XLOOKUP(A:A,'Medical Examination'!A:A,'Medical Examination'!G:G)</f>
        <v>1</v>
      </c>
      <c r="K1711" s="33" t="str">
        <f>_xlfn.XLOOKUP(A:A,'Medical Examination'!A:A,'Medical Examination'!H:H)</f>
        <v>No</v>
      </c>
      <c r="L1711" s="32" t="str">
        <f>_xlfn.XLOOKUP(A:A,'Medical Examination'!A:A,'Medical Examination'!I:I)</f>
        <v>Overweight</v>
      </c>
      <c r="M1711" s="31" t="str">
        <f>_xlfn.XLOOKUP(A:A,'Medical Examination'!A:A,'Medical Examination'!J:J)</f>
        <v>Normal</v>
      </c>
      <c r="N1711" s="34">
        <f>_xlfn.XLOOKUP(Healthcare!A:A,Table4_2[Customer ID],Table4_2[Date of Birth])</f>
        <v>30834</v>
      </c>
      <c r="O1711" s="35">
        <f>_xlfn.XLOOKUP(A:A,Table4_2[Customer ID],Table4_2[Charges])</f>
        <v>5383.54</v>
      </c>
      <c r="P1711" s="33" t="str">
        <f>_xlfn.XLOOKUP(A:A,Table4_2[Customer ID],Table4_2[Hospital tier])</f>
        <v>tier - 2</v>
      </c>
      <c r="Q1711" s="33" t="str">
        <f>_xlfn.XLOOKUP(A:A,'Hospital details'!A:A,'Hospital details'!F:F)</f>
        <v>tier - 3</v>
      </c>
      <c r="R1711" s="33" t="str">
        <f>_xlfn.XLOOKUP(Healthcare!A:A,'Hospital details'!A:A,'Hospital details'!G:G)</f>
        <v>R1011</v>
      </c>
      <c r="S1711" s="36">
        <f>_xlfn.XLOOKUP(A:A,'Hospital details'!A:A,'Hospital details'!H:H)</f>
        <v>39</v>
      </c>
      <c r="T1711" s="8"/>
    </row>
    <row r="1712" spans="1:20" ht="18" x14ac:dyDescent="0.35">
      <c r="A1712" s="37" t="s">
        <v>1716</v>
      </c>
      <c r="B1712" s="31" t="str" cm="1">
        <f t="array" ref="B1712">_xlfn.XLOOKUP(_xlfn.SINGLE(A:A),'Customer Name'!A:A,Table14_3[[#All],[Title]])</f>
        <v>Mr</v>
      </c>
      <c r="C1712" s="32" t="str" cm="1">
        <f t="array" ref="C1712">_xlfn.XLOOKUP(_xlfn.SINGLE(A:A),'Customer Name'!A:A,Table14_3[[#All],[First Name]])</f>
        <v>Jose Guadalupe P</v>
      </c>
      <c r="D1712" s="32" t="str" cm="1">
        <f t="array" ref="D1712">_xlfn.XLOOKUP(_xlfn.SINGLE(A:A),'Customer Name'!A:A,Table14_3[[#All],[Last Name]])</f>
        <v>De Jesus</v>
      </c>
      <c r="E1712" s="32">
        <f>_xlfn.XLOOKUP(A:A,'Medical Examination'!A:A,'Medical Examination'!B:B)</f>
        <v>33.82</v>
      </c>
      <c r="F1712" s="32">
        <f>_xlfn.XLOOKUP(A:A,'Medical Examination'!A:A,'Medical Examination'!C:C)</f>
        <v>8.93</v>
      </c>
      <c r="G1712" s="33" t="str">
        <f>_xlfn.XLOOKUP(A:A,'Medical Examination'!A:A,'Medical Examination'!D:D)</f>
        <v>yes</v>
      </c>
      <c r="H1712" s="33" t="str">
        <f>_xlfn.XLOOKUP(A:A,'Medical Examination'!A:A,'Medical Examination'!E:E)</f>
        <v>No</v>
      </c>
      <c r="I1712" s="33" t="str">
        <f>_xlfn.XLOOKUP(A:A,'Medical Examination'!A:A,'Medical Examination'!F:F)</f>
        <v>No</v>
      </c>
      <c r="J1712" s="33">
        <f>_xlfn.XLOOKUP(A:A,'Medical Examination'!A:A,'Medical Examination'!G:G)</f>
        <v>1</v>
      </c>
      <c r="K1712" s="33" t="str">
        <f>_xlfn.XLOOKUP(A:A,'Medical Examination'!A:A,'Medical Examination'!H:H)</f>
        <v>No</v>
      </c>
      <c r="L1712" s="32" t="str">
        <f>_xlfn.XLOOKUP(A:A,'Medical Examination'!A:A,'Medical Examination'!I:I)</f>
        <v>Obesity</v>
      </c>
      <c r="M1712" s="31" t="str">
        <f>_xlfn.XLOOKUP(A:A,'Medical Examination'!A:A,'Medical Examination'!J:J)</f>
        <v>Diabetic</v>
      </c>
      <c r="N1712" s="34">
        <f>_xlfn.XLOOKUP(Healthcare!A:A,Table4_2[Customer ID],Table4_2[Date of Birth])</f>
        <v>31615</v>
      </c>
      <c r="O1712" s="35">
        <f>_xlfn.XLOOKUP(A:A,Table4_2[Customer ID],Table4_2[Charges])</f>
        <v>5377.46</v>
      </c>
      <c r="P1712" s="33" t="str">
        <f>_xlfn.XLOOKUP(A:A,Table4_2[Customer ID],Table4_2[Hospital tier])</f>
        <v>tier - 2</v>
      </c>
      <c r="Q1712" s="33" t="str">
        <f>_xlfn.XLOOKUP(A:A,'Hospital details'!A:A,'Hospital details'!F:F)</f>
        <v>tier - 3</v>
      </c>
      <c r="R1712" s="33" t="str">
        <f>_xlfn.XLOOKUP(Healthcare!A:A,'Hospital details'!A:A,'Hospital details'!G:G)</f>
        <v>R1012</v>
      </c>
      <c r="S1712" s="36">
        <f>_xlfn.XLOOKUP(A:A,'Hospital details'!A:A,'Hospital details'!H:H)</f>
        <v>36</v>
      </c>
      <c r="T1712" s="8"/>
    </row>
    <row r="1713" spans="1:20" ht="18" x14ac:dyDescent="0.35">
      <c r="A1713" s="37" t="s">
        <v>1717</v>
      </c>
      <c r="B1713" s="31" t="str" cm="1">
        <f t="array" ref="B1713">_xlfn.XLOOKUP(_xlfn.SINGLE(A:A),'Customer Name'!A:A,Table14_3[[#All],[Title]])</f>
        <v>Ms</v>
      </c>
      <c r="C1713" s="32" t="str" cm="1">
        <f t="array" ref="C1713">_xlfn.XLOOKUP(_xlfn.SINGLE(A:A),'Customer Name'!A:A,Table14_3[[#All],[First Name]])</f>
        <v>Cynthia</v>
      </c>
      <c r="D1713" s="32" t="str" cm="1">
        <f t="array" ref="D1713">_xlfn.XLOOKUP(_xlfn.SINGLE(A:A),'Customer Name'!A:A,Table14_3[[#All],[Last Name]])</f>
        <v>Bartus</v>
      </c>
      <c r="E1713" s="32">
        <f>_xlfn.XLOOKUP(A:A,'Medical Examination'!A:A,'Medical Examination'!B:B)</f>
        <v>32.9</v>
      </c>
      <c r="F1713" s="32">
        <f>_xlfn.XLOOKUP(A:A,'Medical Examination'!A:A,'Medical Examination'!C:C)</f>
        <v>4.3499999999999996</v>
      </c>
      <c r="G1713" s="33" t="str">
        <f>_xlfn.XLOOKUP(A:A,'Medical Examination'!A:A,'Medical Examination'!D:D)</f>
        <v>No</v>
      </c>
      <c r="H1713" s="33" t="str">
        <f>_xlfn.XLOOKUP(A:A,'Medical Examination'!A:A,'Medical Examination'!E:E)</f>
        <v>No</v>
      </c>
      <c r="I1713" s="33" t="str">
        <f>_xlfn.XLOOKUP(A:A,'Medical Examination'!A:A,'Medical Examination'!F:F)</f>
        <v>No</v>
      </c>
      <c r="J1713" s="33">
        <f>_xlfn.XLOOKUP(A:A,'Medical Examination'!A:A,'Medical Examination'!G:G)</f>
        <v>0</v>
      </c>
      <c r="K1713" s="33" t="str">
        <f>_xlfn.XLOOKUP(A:A,'Medical Examination'!A:A,'Medical Examination'!H:H)</f>
        <v>No</v>
      </c>
      <c r="L1713" s="32" t="str">
        <f>_xlfn.XLOOKUP(A:A,'Medical Examination'!A:A,'Medical Examination'!I:I)</f>
        <v>Obesity</v>
      </c>
      <c r="M1713" s="31" t="str">
        <f>_xlfn.XLOOKUP(A:A,'Medical Examination'!A:A,'Medical Examination'!J:J)</f>
        <v>Normal</v>
      </c>
      <c r="N1713" s="34">
        <f>_xlfn.XLOOKUP(Healthcare!A:A,Table4_2[Customer ID],Table4_2[Date of Birth])</f>
        <v>32830</v>
      </c>
      <c r="O1713" s="35">
        <f>_xlfn.XLOOKUP(A:A,Table4_2[Customer ID],Table4_2[Charges])</f>
        <v>5375.04</v>
      </c>
      <c r="P1713" s="33" t="str">
        <f>_xlfn.XLOOKUP(A:A,Table4_2[Customer ID],Table4_2[Hospital tier])</f>
        <v>tier - 2</v>
      </c>
      <c r="Q1713" s="33" t="str">
        <f>_xlfn.XLOOKUP(A:A,'Hospital details'!A:A,'Hospital details'!F:F)</f>
        <v>tier - 1</v>
      </c>
      <c r="R1713" s="33" t="str">
        <f>_xlfn.XLOOKUP(Healthcare!A:A,'Hospital details'!A:A,'Hospital details'!G:G)</f>
        <v>R1011</v>
      </c>
      <c r="S1713" s="36">
        <f>_xlfn.XLOOKUP(A:A,'Hospital details'!A:A,'Hospital details'!H:H)</f>
        <v>33</v>
      </c>
      <c r="T1713" s="8"/>
    </row>
    <row r="1714" spans="1:20" ht="18" x14ac:dyDescent="0.35">
      <c r="A1714" s="37" t="s">
        <v>1718</v>
      </c>
      <c r="B1714" s="31" t="str" cm="1">
        <f t="array" ref="B1714">_xlfn.XLOOKUP(_xlfn.SINGLE(A:A),'Customer Name'!A:A,Table14_3[[#All],[Title]])</f>
        <v>Mr</v>
      </c>
      <c r="C1714" s="32" t="str" cm="1">
        <f t="array" ref="C1714">_xlfn.XLOOKUP(_xlfn.SINGLE(A:A),'Customer Name'!A:A,Table14_3[[#All],[First Name]])</f>
        <v>Tyler</v>
      </c>
      <c r="D1714" s="32" t="str" cm="1">
        <f t="array" ref="D1714">_xlfn.XLOOKUP(_xlfn.SINGLE(A:A),'Customer Name'!A:A,Table14_3[[#All],[Last Name]])</f>
        <v>Stevens</v>
      </c>
      <c r="E1714" s="32">
        <f>_xlfn.XLOOKUP(A:A,'Medical Examination'!A:A,'Medical Examination'!B:B)</f>
        <v>30.875</v>
      </c>
      <c r="F1714" s="32">
        <f>_xlfn.XLOOKUP(A:A,'Medical Examination'!A:A,'Medical Examination'!C:C)</f>
        <v>9.5399999999999991</v>
      </c>
      <c r="G1714" s="33" t="str">
        <f>_xlfn.XLOOKUP(A:A,'Medical Examination'!A:A,'Medical Examination'!D:D)</f>
        <v>yes</v>
      </c>
      <c r="H1714" s="33" t="str">
        <f>_xlfn.XLOOKUP(A:A,'Medical Examination'!A:A,'Medical Examination'!E:E)</f>
        <v>No</v>
      </c>
      <c r="I1714" s="33" t="str">
        <f>_xlfn.XLOOKUP(A:A,'Medical Examination'!A:A,'Medical Examination'!F:F)</f>
        <v>No</v>
      </c>
      <c r="J1714" s="33">
        <f>_xlfn.XLOOKUP(A:A,'Medical Examination'!A:A,'Medical Examination'!G:G)</f>
        <v>1</v>
      </c>
      <c r="K1714" s="33" t="str">
        <f>_xlfn.XLOOKUP(A:A,'Medical Examination'!A:A,'Medical Examination'!H:H)</f>
        <v>No</v>
      </c>
      <c r="L1714" s="32" t="str">
        <f>_xlfn.XLOOKUP(A:A,'Medical Examination'!A:A,'Medical Examination'!I:I)</f>
        <v>Obesity</v>
      </c>
      <c r="M1714" s="31" t="str">
        <f>_xlfn.XLOOKUP(A:A,'Medical Examination'!A:A,'Medical Examination'!J:J)</f>
        <v>Diabetic</v>
      </c>
      <c r="N1714" s="34">
        <f>_xlfn.XLOOKUP(Healthcare!A:A,Table4_2[Customer ID],Table4_2[Date of Birth])</f>
        <v>31564</v>
      </c>
      <c r="O1714" s="35">
        <f>_xlfn.XLOOKUP(A:A,Table4_2[Customer ID],Table4_2[Charges])</f>
        <v>5373.36</v>
      </c>
      <c r="P1714" s="33" t="str">
        <f>_xlfn.XLOOKUP(A:A,Table4_2[Customer ID],Table4_2[Hospital tier])</f>
        <v>tier - 2</v>
      </c>
      <c r="Q1714" s="33" t="str">
        <f>_xlfn.XLOOKUP(A:A,'Hospital details'!A:A,'Hospital details'!F:F)</f>
        <v>tier - 2</v>
      </c>
      <c r="R1714" s="33" t="str">
        <f>_xlfn.XLOOKUP(Healthcare!A:A,'Hospital details'!A:A,'Hospital details'!G:G)</f>
        <v>R1012</v>
      </c>
      <c r="S1714" s="36">
        <f>_xlfn.XLOOKUP(A:A,'Hospital details'!A:A,'Hospital details'!H:H)</f>
        <v>37</v>
      </c>
      <c r="T1714" s="8"/>
    </row>
    <row r="1715" spans="1:20" ht="18" x14ac:dyDescent="0.35">
      <c r="A1715" s="37" t="s">
        <v>1719</v>
      </c>
      <c r="B1715" s="31" t="str" cm="1">
        <f t="array" ref="B1715">_xlfn.XLOOKUP(_xlfn.SINGLE(A:A),'Customer Name'!A:A,Table14_3[[#All],[Title]])</f>
        <v>Mr</v>
      </c>
      <c r="C1715" s="32" t="str" cm="1">
        <f t="array" ref="C1715">_xlfn.XLOOKUP(_xlfn.SINGLE(A:A),'Customer Name'!A:A,Table14_3[[#All],[First Name]])</f>
        <v>Holly J</v>
      </c>
      <c r="D1715" s="32" t="str" cm="1">
        <f t="array" ref="D1715">_xlfn.XLOOKUP(_xlfn.SINGLE(A:A),'Customer Name'!A:A,Table14_3[[#All],[Last Name]])</f>
        <v>Rich</v>
      </c>
      <c r="E1715" s="32">
        <f>_xlfn.XLOOKUP(A:A,'Medical Examination'!A:A,'Medical Examination'!B:B)</f>
        <v>32.64</v>
      </c>
      <c r="F1715" s="32">
        <f>_xlfn.XLOOKUP(A:A,'Medical Examination'!A:A,'Medical Examination'!C:C)</f>
        <v>5.91</v>
      </c>
      <c r="G1715" s="33" t="str">
        <f>_xlfn.XLOOKUP(A:A,'Medical Examination'!A:A,'Medical Examination'!D:D)</f>
        <v>No</v>
      </c>
      <c r="H1715" s="33" t="str">
        <f>_xlfn.XLOOKUP(A:A,'Medical Examination'!A:A,'Medical Examination'!E:E)</f>
        <v>No</v>
      </c>
      <c r="I1715" s="33" t="str">
        <f>_xlfn.XLOOKUP(A:A,'Medical Examination'!A:A,'Medical Examination'!F:F)</f>
        <v>No</v>
      </c>
      <c r="J1715" s="33">
        <f>_xlfn.XLOOKUP(A:A,'Medical Examination'!A:A,'Medical Examination'!G:G)</f>
        <v>0</v>
      </c>
      <c r="K1715" s="33" t="str">
        <f>_xlfn.XLOOKUP(A:A,'Medical Examination'!A:A,'Medical Examination'!H:H)</f>
        <v>No</v>
      </c>
      <c r="L1715" s="32" t="str">
        <f>_xlfn.XLOOKUP(A:A,'Medical Examination'!A:A,'Medical Examination'!I:I)</f>
        <v>Obesity</v>
      </c>
      <c r="M1715" s="31" t="str">
        <f>_xlfn.XLOOKUP(A:A,'Medical Examination'!A:A,'Medical Examination'!J:J)</f>
        <v>Prediabetic</v>
      </c>
      <c r="N1715" s="34">
        <f>_xlfn.XLOOKUP(Healthcare!A:A,Table4_2[Customer ID],Table4_2[Date of Birth])</f>
        <v>34675</v>
      </c>
      <c r="O1715" s="35">
        <f>_xlfn.XLOOKUP(A:A,Table4_2[Customer ID],Table4_2[Charges])</f>
        <v>5364.66</v>
      </c>
      <c r="P1715" s="33" t="str">
        <f>_xlfn.XLOOKUP(A:A,Table4_2[Customer ID],Table4_2[Hospital tier])</f>
        <v>tier - 2</v>
      </c>
      <c r="Q1715" s="33" t="str">
        <f>_xlfn.XLOOKUP(A:A,'Hospital details'!A:A,'Hospital details'!F:F)</f>
        <v>tier - 1</v>
      </c>
      <c r="R1715" s="33" t="str">
        <f>_xlfn.XLOOKUP(Healthcare!A:A,'Hospital details'!A:A,'Hospital details'!G:G)</f>
        <v>R1011</v>
      </c>
      <c r="S1715" s="36">
        <f>_xlfn.XLOOKUP(A:A,'Hospital details'!A:A,'Hospital details'!H:H)</f>
        <v>28</v>
      </c>
      <c r="T1715" s="8"/>
    </row>
    <row r="1716" spans="1:20" ht="18" x14ac:dyDescent="0.35">
      <c r="A1716" s="37" t="s">
        <v>1720</v>
      </c>
      <c r="B1716" s="31" t="str" cm="1">
        <f t="array" ref="B1716">_xlfn.XLOOKUP(_xlfn.SINGLE(A:A),'Customer Name'!A:A,Table14_3[[#All],[Title]])</f>
        <v>Ms</v>
      </c>
      <c r="C1716" s="32" t="str" cm="1">
        <f t="array" ref="C1716">_xlfn.XLOOKUP(_xlfn.SINGLE(A:A),'Customer Name'!A:A,Table14_3[[#All],[First Name]])</f>
        <v>Kristen</v>
      </c>
      <c r="D1716" s="32" t="str" cm="1">
        <f t="array" ref="D1716">_xlfn.XLOOKUP(_xlfn.SINGLE(A:A),'Customer Name'!A:A,Table14_3[[#All],[Last Name]])</f>
        <v>Fayter</v>
      </c>
      <c r="E1716" s="32">
        <f>_xlfn.XLOOKUP(A:A,'Medical Examination'!A:A,'Medical Examination'!B:B)</f>
        <v>22.135000000000002</v>
      </c>
      <c r="F1716" s="32">
        <f>_xlfn.XLOOKUP(A:A,'Medical Examination'!A:A,'Medical Examination'!C:C)</f>
        <v>5.0999999999999996</v>
      </c>
      <c r="G1716" s="33" t="str">
        <f>_xlfn.XLOOKUP(A:A,'Medical Examination'!A:A,'Medical Examination'!D:D)</f>
        <v>No</v>
      </c>
      <c r="H1716" s="33" t="str">
        <f>_xlfn.XLOOKUP(A:A,'Medical Examination'!A:A,'Medical Examination'!E:E)</f>
        <v>No</v>
      </c>
      <c r="I1716" s="33" t="str">
        <f>_xlfn.XLOOKUP(A:A,'Medical Examination'!A:A,'Medical Examination'!F:F)</f>
        <v>No</v>
      </c>
      <c r="J1716" s="33">
        <f>_xlfn.XLOOKUP(A:A,'Medical Examination'!A:A,'Medical Examination'!G:G)</f>
        <v>0</v>
      </c>
      <c r="K1716" s="33" t="str">
        <f>_xlfn.XLOOKUP(A:A,'Medical Examination'!A:A,'Medical Examination'!H:H)</f>
        <v>No</v>
      </c>
      <c r="L1716" s="32" t="str">
        <f>_xlfn.XLOOKUP(A:A,'Medical Examination'!A:A,'Medical Examination'!I:I)</f>
        <v>Normal Weight</v>
      </c>
      <c r="M1716" s="31" t="str">
        <f>_xlfn.XLOOKUP(A:A,'Medical Examination'!A:A,'Medical Examination'!J:J)</f>
        <v>Normal</v>
      </c>
      <c r="N1716" s="34">
        <f>_xlfn.XLOOKUP(Healthcare!A:A,Table4_2[Customer ID],Table4_2[Date of Birth])</f>
        <v>32819</v>
      </c>
      <c r="O1716" s="35">
        <f>_xlfn.XLOOKUP(A:A,Table4_2[Customer ID],Table4_2[Charges])</f>
        <v>5354.07</v>
      </c>
      <c r="P1716" s="33" t="str">
        <f>_xlfn.XLOOKUP(A:A,Table4_2[Customer ID],Table4_2[Hospital tier])</f>
        <v>tier - 2</v>
      </c>
      <c r="Q1716" s="33" t="str">
        <f>_xlfn.XLOOKUP(A:A,'Hospital details'!A:A,'Hospital details'!F:F)</f>
        <v>tier - 3</v>
      </c>
      <c r="R1716" s="33" t="str">
        <f>_xlfn.XLOOKUP(Healthcare!A:A,'Hospital details'!A:A,'Hospital details'!G:G)</f>
        <v>R1024</v>
      </c>
      <c r="S1716" s="36">
        <f>_xlfn.XLOOKUP(A:A,'Hospital details'!A:A,'Hospital details'!H:H)</f>
        <v>33</v>
      </c>
      <c r="T1716" s="8"/>
    </row>
    <row r="1717" spans="1:20" ht="18" x14ac:dyDescent="0.35">
      <c r="A1717" s="37" t="s">
        <v>1721</v>
      </c>
      <c r="B1717" s="31" t="str" cm="1">
        <f t="array" ref="B1717">_xlfn.XLOOKUP(_xlfn.SINGLE(A:A),'Customer Name'!A:A,Table14_3[[#All],[Title]])</f>
        <v>Mr</v>
      </c>
      <c r="C1717" s="32" t="str" cm="1">
        <f t="array" ref="C1717">_xlfn.XLOOKUP(_xlfn.SINGLE(A:A),'Customer Name'!A:A,Table14_3[[#All],[First Name]])</f>
        <v>Thomas</v>
      </c>
      <c r="D1717" s="32" t="str" cm="1">
        <f t="array" ref="D1717">_xlfn.XLOOKUP(_xlfn.SINGLE(A:A),'Customer Name'!A:A,Table14_3[[#All],[Last Name]])</f>
        <v>Parise</v>
      </c>
      <c r="E1717" s="32">
        <f>_xlfn.XLOOKUP(A:A,'Medical Examination'!A:A,'Medical Examination'!B:B)</f>
        <v>16.53</v>
      </c>
      <c r="F1717" s="32">
        <f>_xlfn.XLOOKUP(A:A,'Medical Examination'!A:A,'Medical Examination'!C:C)</f>
        <v>5.08</v>
      </c>
      <c r="G1717" s="33" t="str">
        <f>_xlfn.XLOOKUP(A:A,'Medical Examination'!A:A,'Medical Examination'!D:D)</f>
        <v>No</v>
      </c>
      <c r="H1717" s="33" t="str">
        <f>_xlfn.XLOOKUP(A:A,'Medical Examination'!A:A,'Medical Examination'!E:E)</f>
        <v>No</v>
      </c>
      <c r="I1717" s="33" t="str">
        <f>_xlfn.XLOOKUP(A:A,'Medical Examination'!A:A,'Medical Examination'!F:F)</f>
        <v>No</v>
      </c>
      <c r="J1717" s="33">
        <f>_xlfn.XLOOKUP(A:A,'Medical Examination'!A:A,'Medical Examination'!G:G)</f>
        <v>2</v>
      </c>
      <c r="K1717" s="33" t="str">
        <f>_xlfn.XLOOKUP(A:A,'Medical Examination'!A:A,'Medical Examination'!H:H)</f>
        <v>No</v>
      </c>
      <c r="L1717" s="32" t="str">
        <f>_xlfn.XLOOKUP(A:A,'Medical Examination'!A:A,'Medical Examination'!I:I)</f>
        <v>Under  Weight</v>
      </c>
      <c r="M1717" s="31" t="str">
        <f>_xlfn.XLOOKUP(A:A,'Medical Examination'!A:A,'Medical Examination'!J:J)</f>
        <v>Normal</v>
      </c>
      <c r="N1717" s="34">
        <f>_xlfn.XLOOKUP(Healthcare!A:A,Table4_2[Customer ID],Table4_2[Date of Birth])</f>
        <v>26648</v>
      </c>
      <c r="O1717" s="35">
        <f>_xlfn.XLOOKUP(A:A,Table4_2[Customer ID],Table4_2[Charges])</f>
        <v>5344.81</v>
      </c>
      <c r="P1717" s="33" t="str">
        <f>_xlfn.XLOOKUP(A:A,Table4_2[Customer ID],Table4_2[Hospital tier])</f>
        <v>tier - 2</v>
      </c>
      <c r="Q1717" s="33" t="str">
        <f>_xlfn.XLOOKUP(A:A,'Hospital details'!A:A,'Hospital details'!F:F)</f>
        <v>tier - 3</v>
      </c>
      <c r="R1717" s="33" t="str">
        <f>_xlfn.XLOOKUP(Healthcare!A:A,'Hospital details'!A:A,'Hospital details'!G:G)</f>
        <v>R1013</v>
      </c>
      <c r="S1717" s="36">
        <f>_xlfn.XLOOKUP(A:A,'Hospital details'!A:A,'Hospital details'!H:H)</f>
        <v>50</v>
      </c>
      <c r="T1717" s="8"/>
    </row>
    <row r="1718" spans="1:20" ht="18" x14ac:dyDescent="0.35">
      <c r="A1718" s="37" t="s">
        <v>1722</v>
      </c>
      <c r="B1718" s="31" t="str" cm="1">
        <f t="array" ref="B1718">_xlfn.XLOOKUP(_xlfn.SINGLE(A:A),'Customer Name'!A:A,Table14_3[[#All],[Title]])</f>
        <v>Mr</v>
      </c>
      <c r="C1718" s="32" t="str" cm="1">
        <f t="array" ref="C1718">_xlfn.XLOOKUP(_xlfn.SINGLE(A:A),'Customer Name'!A:A,Table14_3[[#All],[First Name]])</f>
        <v>Tricity M</v>
      </c>
      <c r="D1718" s="32" t="str" cm="1">
        <f t="array" ref="D1718">_xlfn.XLOOKUP(_xlfn.SINGLE(A:A),'Customer Name'!A:A,Table14_3[[#All],[Last Name]])</f>
        <v>Andrew</v>
      </c>
      <c r="E1718" s="32">
        <f>_xlfn.XLOOKUP(A:A,'Medical Examination'!A:A,'Medical Examination'!B:B)</f>
        <v>32.774999999999999</v>
      </c>
      <c r="F1718" s="32">
        <f>_xlfn.XLOOKUP(A:A,'Medical Examination'!A:A,'Medical Examination'!C:C)</f>
        <v>4.75</v>
      </c>
      <c r="G1718" s="33" t="str">
        <f>_xlfn.XLOOKUP(A:A,'Medical Examination'!A:A,'Medical Examination'!D:D)</f>
        <v>No</v>
      </c>
      <c r="H1718" s="33" t="str">
        <f>_xlfn.XLOOKUP(A:A,'Medical Examination'!A:A,'Medical Examination'!E:E)</f>
        <v>No</v>
      </c>
      <c r="I1718" s="33" t="str">
        <f>_xlfn.XLOOKUP(A:A,'Medical Examination'!A:A,'Medical Examination'!F:F)</f>
        <v>No</v>
      </c>
      <c r="J1718" s="33">
        <f>_xlfn.XLOOKUP(A:A,'Medical Examination'!A:A,'Medical Examination'!G:G)</f>
        <v>0</v>
      </c>
      <c r="K1718" s="33" t="str">
        <f>_xlfn.XLOOKUP(A:A,'Medical Examination'!A:A,'Medical Examination'!H:H)</f>
        <v>No</v>
      </c>
      <c r="L1718" s="32" t="str">
        <f>_xlfn.XLOOKUP(A:A,'Medical Examination'!A:A,'Medical Examination'!I:I)</f>
        <v>Obesity</v>
      </c>
      <c r="M1718" s="31" t="str">
        <f>_xlfn.XLOOKUP(A:A,'Medical Examination'!A:A,'Medical Examination'!J:J)</f>
        <v>Normal</v>
      </c>
      <c r="N1718" s="34">
        <f>_xlfn.XLOOKUP(Healthcare!A:A,Table4_2[Customer ID],Table4_2[Date of Birth])</f>
        <v>33478</v>
      </c>
      <c r="O1718" s="35">
        <f>_xlfn.XLOOKUP(A:A,Table4_2[Customer ID],Table4_2[Charges])</f>
        <v>5327.4</v>
      </c>
      <c r="P1718" s="33" t="str">
        <f>_xlfn.XLOOKUP(A:A,Table4_2[Customer ID],Table4_2[Hospital tier])</f>
        <v>tier - 2</v>
      </c>
      <c r="Q1718" s="33" t="str">
        <f>_xlfn.XLOOKUP(A:A,'Hospital details'!A:A,'Hospital details'!F:F)</f>
        <v>tier - 1</v>
      </c>
      <c r="R1718" s="33" t="str">
        <f>_xlfn.XLOOKUP(Healthcare!A:A,'Hospital details'!A:A,'Hospital details'!G:G)</f>
        <v>R1012</v>
      </c>
      <c r="S1718" s="36">
        <f>_xlfn.XLOOKUP(A:A,'Hospital details'!A:A,'Hospital details'!H:H)</f>
        <v>31</v>
      </c>
      <c r="T1718" s="8"/>
    </row>
    <row r="1719" spans="1:20" ht="18" x14ac:dyDescent="0.35">
      <c r="A1719" s="37" t="s">
        <v>1723</v>
      </c>
      <c r="B1719" s="31" t="str" cm="1">
        <f t="array" ref="B1719">_xlfn.XLOOKUP(_xlfn.SINGLE(A:A),'Customer Name'!A:A,Table14_3[[#All],[Title]])</f>
        <v>Ms</v>
      </c>
      <c r="C1719" s="32" t="str" cm="1">
        <f t="array" ref="C1719">_xlfn.XLOOKUP(_xlfn.SINGLE(A:A),'Customer Name'!A:A,Table14_3[[#All],[First Name]])</f>
        <v>Sarah A</v>
      </c>
      <c r="D1719" s="32" t="str" cm="1">
        <f t="array" ref="D1719">_xlfn.XLOOKUP(_xlfn.SINGLE(A:A),'Customer Name'!A:A,Table14_3[[#All],[Last Name]])</f>
        <v>Gryniewicz</v>
      </c>
      <c r="E1719" s="32">
        <f>_xlfn.XLOOKUP(A:A,'Medical Examination'!A:A,'Medical Examination'!B:B)</f>
        <v>30.9</v>
      </c>
      <c r="F1719" s="32">
        <f>_xlfn.XLOOKUP(A:A,'Medical Examination'!A:A,'Medical Examination'!C:C)</f>
        <v>6.05</v>
      </c>
      <c r="G1719" s="33" t="str">
        <f>_xlfn.XLOOKUP(A:A,'Medical Examination'!A:A,'Medical Examination'!D:D)</f>
        <v>No</v>
      </c>
      <c r="H1719" s="33" t="str">
        <f>_xlfn.XLOOKUP(A:A,'Medical Examination'!A:A,'Medical Examination'!E:E)</f>
        <v>No</v>
      </c>
      <c r="I1719" s="33" t="str">
        <f>_xlfn.XLOOKUP(A:A,'Medical Examination'!A:A,'Medical Examination'!F:F)</f>
        <v>No</v>
      </c>
      <c r="J1719" s="33">
        <f>_xlfn.XLOOKUP(A:A,'Medical Examination'!A:A,'Medical Examination'!G:G)</f>
        <v>1</v>
      </c>
      <c r="K1719" s="33" t="str">
        <f>_xlfn.XLOOKUP(A:A,'Medical Examination'!A:A,'Medical Examination'!H:H)</f>
        <v>No</v>
      </c>
      <c r="L1719" s="32" t="str">
        <f>_xlfn.XLOOKUP(A:A,'Medical Examination'!A:A,'Medical Examination'!I:I)</f>
        <v>Obesity</v>
      </c>
      <c r="M1719" s="31" t="str">
        <f>_xlfn.XLOOKUP(A:A,'Medical Examination'!A:A,'Medical Examination'!J:J)</f>
        <v>Prediabetic</v>
      </c>
      <c r="N1719" s="34">
        <f>_xlfn.XLOOKUP(Healthcare!A:A,Table4_2[Customer ID],Table4_2[Date of Birth])</f>
        <v>33773</v>
      </c>
      <c r="O1719" s="35">
        <f>_xlfn.XLOOKUP(A:A,Table4_2[Customer ID],Table4_2[Charges])</f>
        <v>5325.65</v>
      </c>
      <c r="P1719" s="33" t="str">
        <f>_xlfn.XLOOKUP(A:A,Table4_2[Customer ID],Table4_2[Hospital tier])</f>
        <v>tier - 2</v>
      </c>
      <c r="Q1719" s="33" t="str">
        <f>_xlfn.XLOOKUP(A:A,'Hospital details'!A:A,'Hospital details'!F:F)</f>
        <v>tier - 1</v>
      </c>
      <c r="R1719" s="33" t="str">
        <f>_xlfn.XLOOKUP(Healthcare!A:A,'Hospital details'!A:A,'Hospital details'!G:G)</f>
        <v>R1011</v>
      </c>
      <c r="S1719" s="36">
        <f>_xlfn.XLOOKUP(A:A,'Hospital details'!A:A,'Hospital details'!H:H)</f>
        <v>30</v>
      </c>
      <c r="T1719" s="8"/>
    </row>
    <row r="1720" spans="1:20" ht="18" x14ac:dyDescent="0.35">
      <c r="A1720" s="37" t="s">
        <v>1724</v>
      </c>
      <c r="B1720" s="31" t="str" cm="1">
        <f t="array" ref="B1720">_xlfn.XLOOKUP(_xlfn.SINGLE(A:A),'Customer Name'!A:A,Table14_3[[#All],[Title]])</f>
        <v>Mr</v>
      </c>
      <c r="C1720" s="32" t="str" cm="1">
        <f t="array" ref="C1720">_xlfn.XLOOKUP(_xlfn.SINGLE(A:A),'Customer Name'!A:A,Table14_3[[#All],[First Name]])</f>
        <v>Lisa M</v>
      </c>
      <c r="D1720" s="32" t="str" cm="1">
        <f t="array" ref="D1720">_xlfn.XLOOKUP(_xlfn.SINGLE(A:A),'Customer Name'!A:A,Table14_3[[#All],[Last Name]])</f>
        <v>Panora</v>
      </c>
      <c r="E1720" s="32">
        <f>_xlfn.XLOOKUP(A:A,'Medical Examination'!A:A,'Medical Examination'!B:B)</f>
        <v>15.58</v>
      </c>
      <c r="F1720" s="32">
        <f>_xlfn.XLOOKUP(A:A,'Medical Examination'!A:A,'Medical Examination'!C:C)</f>
        <v>11.56</v>
      </c>
      <c r="G1720" s="33" t="str">
        <f>_xlfn.XLOOKUP(A:A,'Medical Examination'!A:A,'Medical Examination'!D:D)</f>
        <v>No</v>
      </c>
      <c r="H1720" s="33" t="str">
        <f>_xlfn.XLOOKUP(A:A,'Medical Examination'!A:A,'Medical Examination'!E:E)</f>
        <v>No</v>
      </c>
      <c r="I1720" s="33" t="str">
        <f>_xlfn.XLOOKUP(A:A,'Medical Examination'!A:A,'Medical Examination'!F:F)</f>
        <v>No</v>
      </c>
      <c r="J1720" s="33">
        <f>_xlfn.XLOOKUP(A:A,'Medical Examination'!A:A,'Medical Examination'!G:G)</f>
        <v>0</v>
      </c>
      <c r="K1720" s="33" t="str">
        <f>_xlfn.XLOOKUP(A:A,'Medical Examination'!A:A,'Medical Examination'!H:H)</f>
        <v>No</v>
      </c>
      <c r="L1720" s="32" t="str">
        <f>_xlfn.XLOOKUP(A:A,'Medical Examination'!A:A,'Medical Examination'!I:I)</f>
        <v>Under  Weight</v>
      </c>
      <c r="M1720" s="31" t="str">
        <f>_xlfn.XLOOKUP(A:A,'Medical Examination'!A:A,'Medical Examination'!J:J)</f>
        <v>Diabetic</v>
      </c>
      <c r="N1720" s="34">
        <f>_xlfn.XLOOKUP(Healthcare!A:A,Table4_2[Customer ID],Table4_2[Date of Birth])</f>
        <v>27274</v>
      </c>
      <c r="O1720" s="35">
        <f>_xlfn.XLOOKUP(A:A,Table4_2[Customer ID],Table4_2[Charges])</f>
        <v>5322.24</v>
      </c>
      <c r="P1720" s="33" t="str">
        <f>_xlfn.XLOOKUP(A:A,Table4_2[Customer ID],Table4_2[Hospital tier])</f>
        <v>tier - 2</v>
      </c>
      <c r="Q1720" s="33" t="str">
        <f>_xlfn.XLOOKUP(A:A,'Hospital details'!A:A,'Hospital details'!F:F)</f>
        <v>tier - 1</v>
      </c>
      <c r="R1720" s="33" t="str">
        <f>_xlfn.XLOOKUP(Healthcare!A:A,'Hospital details'!A:A,'Hospital details'!G:G)</f>
        <v>R1012</v>
      </c>
      <c r="S1720" s="36">
        <f>_xlfn.XLOOKUP(A:A,'Hospital details'!A:A,'Hospital details'!H:H)</f>
        <v>48</v>
      </c>
      <c r="T1720" s="8"/>
    </row>
    <row r="1721" spans="1:20" ht="18" x14ac:dyDescent="0.35">
      <c r="A1721" s="37" t="s">
        <v>1725</v>
      </c>
      <c r="B1721" s="31" t="str" cm="1">
        <f t="array" ref="B1721">_xlfn.XLOOKUP(_xlfn.SINGLE(A:A),'Customer Name'!A:A,Table14_3[[#All],[Title]])</f>
        <v>Ms</v>
      </c>
      <c r="C1721" s="32" t="str" cm="1">
        <f t="array" ref="C1721">_xlfn.XLOOKUP(_xlfn.SINGLE(A:A),'Customer Name'!A:A,Table14_3[[#All],[First Name]])</f>
        <v>Tracy A</v>
      </c>
      <c r="D1721" s="32" t="str" cm="1">
        <f t="array" ref="D1721">_xlfn.XLOOKUP(_xlfn.SINGLE(A:A),'Customer Name'!A:A,Table14_3[[#All],[Last Name]])</f>
        <v>Woodward</v>
      </c>
      <c r="E1721" s="32">
        <f>_xlfn.XLOOKUP(A:A,'Medical Examination'!A:A,'Medical Examination'!B:B)</f>
        <v>26.315000000000001</v>
      </c>
      <c r="F1721" s="32">
        <f>_xlfn.XLOOKUP(A:A,'Medical Examination'!A:A,'Medical Examination'!C:C)</f>
        <v>5.76</v>
      </c>
      <c r="G1721" s="33" t="str">
        <f>_xlfn.XLOOKUP(A:A,'Medical Examination'!A:A,'Medical Examination'!D:D)</f>
        <v>No</v>
      </c>
      <c r="H1721" s="33" t="str">
        <f>_xlfn.XLOOKUP(A:A,'Medical Examination'!A:A,'Medical Examination'!E:E)</f>
        <v>No</v>
      </c>
      <c r="I1721" s="33" t="str">
        <f>_xlfn.XLOOKUP(A:A,'Medical Examination'!A:A,'Medical Examination'!F:F)</f>
        <v>No</v>
      </c>
      <c r="J1721" s="33">
        <f>_xlfn.XLOOKUP(A:A,'Medical Examination'!A:A,'Medical Examination'!G:G)</f>
        <v>0</v>
      </c>
      <c r="K1721" s="33" t="str">
        <f>_xlfn.XLOOKUP(A:A,'Medical Examination'!A:A,'Medical Examination'!H:H)</f>
        <v>No</v>
      </c>
      <c r="L1721" s="32" t="str">
        <f>_xlfn.XLOOKUP(A:A,'Medical Examination'!A:A,'Medical Examination'!I:I)</f>
        <v>Overweight</v>
      </c>
      <c r="M1721" s="31" t="str">
        <f>_xlfn.XLOOKUP(A:A,'Medical Examination'!A:A,'Medical Examination'!J:J)</f>
        <v>Prediabetic</v>
      </c>
      <c r="N1721" s="34">
        <f>_xlfn.XLOOKUP(Healthcare!A:A,Table4_2[Customer ID],Table4_2[Date of Birth])</f>
        <v>34651</v>
      </c>
      <c r="O1721" s="35">
        <f>_xlfn.XLOOKUP(A:A,Table4_2[Customer ID],Table4_2[Charges])</f>
        <v>5312.17</v>
      </c>
      <c r="P1721" s="33" t="str">
        <f>_xlfn.XLOOKUP(A:A,Table4_2[Customer ID],Table4_2[Hospital tier])</f>
        <v>tier - 2</v>
      </c>
      <c r="Q1721" s="33" t="str">
        <f>_xlfn.XLOOKUP(A:A,'Hospital details'!A:A,'Hospital details'!F:F)</f>
        <v>tier - 2</v>
      </c>
      <c r="R1721" s="33" t="str">
        <f>_xlfn.XLOOKUP(Healthcare!A:A,'Hospital details'!A:A,'Hospital details'!G:G)</f>
        <v>R1012</v>
      </c>
      <c r="S1721" s="36">
        <f>_xlfn.XLOOKUP(A:A,'Hospital details'!A:A,'Hospital details'!H:H)</f>
        <v>28</v>
      </c>
      <c r="T1721" s="8"/>
    </row>
    <row r="1722" spans="1:20" ht="18" x14ac:dyDescent="0.35">
      <c r="A1722" s="37" t="s">
        <v>1726</v>
      </c>
      <c r="B1722" s="31" t="str" cm="1">
        <f t="array" ref="B1722">_xlfn.XLOOKUP(_xlfn.SINGLE(A:A),'Customer Name'!A:A,Table14_3[[#All],[Title]])</f>
        <v>Mr</v>
      </c>
      <c r="C1722" s="32" t="str" cm="1">
        <f t="array" ref="C1722">_xlfn.XLOOKUP(_xlfn.SINGLE(A:A),'Customer Name'!A:A,Table14_3[[#All],[First Name]])</f>
        <v>Patrick</v>
      </c>
      <c r="D1722" s="32" t="str" cm="1">
        <f t="array" ref="D1722">_xlfn.XLOOKUP(_xlfn.SINGLE(A:A),'Customer Name'!A:A,Table14_3[[#All],[Last Name]])</f>
        <v>Lambe</v>
      </c>
      <c r="E1722" s="32">
        <f>_xlfn.XLOOKUP(A:A,'Medical Examination'!A:A,'Medical Examination'!B:B)</f>
        <v>35.61</v>
      </c>
      <c r="F1722" s="32">
        <f>_xlfn.XLOOKUP(A:A,'Medical Examination'!A:A,'Medical Examination'!C:C)</f>
        <v>5.65</v>
      </c>
      <c r="G1722" s="33" t="str">
        <f>_xlfn.XLOOKUP(A:A,'Medical Examination'!A:A,'Medical Examination'!D:D)</f>
        <v>No</v>
      </c>
      <c r="H1722" s="33" t="str">
        <f>_xlfn.XLOOKUP(A:A,'Medical Examination'!A:A,'Medical Examination'!E:E)</f>
        <v>yes</v>
      </c>
      <c r="I1722" s="33" t="str">
        <f>_xlfn.XLOOKUP(A:A,'Medical Examination'!A:A,'Medical Examination'!F:F)</f>
        <v>No</v>
      </c>
      <c r="J1722" s="33">
        <f>_xlfn.XLOOKUP(A:A,'Medical Examination'!A:A,'Medical Examination'!G:G)</f>
        <v>1</v>
      </c>
      <c r="K1722" s="33" t="str">
        <f>_xlfn.XLOOKUP(A:A,'Medical Examination'!A:A,'Medical Examination'!H:H)</f>
        <v>No</v>
      </c>
      <c r="L1722" s="32" t="str">
        <f>_xlfn.XLOOKUP(A:A,'Medical Examination'!A:A,'Medical Examination'!I:I)</f>
        <v>Obesity</v>
      </c>
      <c r="M1722" s="31" t="str">
        <f>_xlfn.XLOOKUP(A:A,'Medical Examination'!A:A,'Medical Examination'!J:J)</f>
        <v>Normal</v>
      </c>
      <c r="N1722" s="34">
        <f>_xlfn.XLOOKUP(Healthcare!A:A,Table4_2[Customer ID],Table4_2[Date of Birth])</f>
        <v>36778</v>
      </c>
      <c r="O1722" s="35">
        <f>_xlfn.XLOOKUP(A:A,Table4_2[Customer ID],Table4_2[Charges])</f>
        <v>5306.7</v>
      </c>
      <c r="P1722" s="33" t="str">
        <f>_xlfn.XLOOKUP(A:A,Table4_2[Customer ID],Table4_2[Hospital tier])</f>
        <v>tier - 2</v>
      </c>
      <c r="Q1722" s="33" t="str">
        <f>_xlfn.XLOOKUP(A:A,'Hospital details'!A:A,'Hospital details'!F:F)</f>
        <v>tier - 3</v>
      </c>
      <c r="R1722" s="33" t="str">
        <f>_xlfn.XLOOKUP(Healthcare!A:A,'Hospital details'!A:A,'Hospital details'!G:G)</f>
        <v>R1012</v>
      </c>
      <c r="S1722" s="36">
        <f>_xlfn.XLOOKUP(A:A,'Hospital details'!A:A,'Hospital details'!H:H)</f>
        <v>22</v>
      </c>
      <c r="T1722" s="8"/>
    </row>
    <row r="1723" spans="1:20" ht="18" x14ac:dyDescent="0.35">
      <c r="A1723" s="37" t="s">
        <v>1727</v>
      </c>
      <c r="B1723" s="31" t="str" cm="1">
        <f t="array" ref="B1723">_xlfn.XLOOKUP(_xlfn.SINGLE(A:A),'Customer Name'!A:A,Table14_3[[#All],[Title]])</f>
        <v>Mr</v>
      </c>
      <c r="C1723" s="32" t="str" cm="1">
        <f t="array" ref="C1723">_xlfn.XLOOKUP(_xlfn.SINGLE(A:A),'Customer Name'!A:A,Table14_3[[#All],[First Name]])</f>
        <v>Trent</v>
      </c>
      <c r="D1723" s="32" t="str" cm="1">
        <f t="array" ref="D1723">_xlfn.XLOOKUP(_xlfn.SINGLE(A:A),'Customer Name'!A:A,Table14_3[[#All],[Last Name]])</f>
        <v>Casto</v>
      </c>
      <c r="E1723" s="32">
        <f>_xlfn.XLOOKUP(A:A,'Medical Examination'!A:A,'Medical Examination'!B:B)</f>
        <v>37.56</v>
      </c>
      <c r="F1723" s="32">
        <f>_xlfn.XLOOKUP(A:A,'Medical Examination'!A:A,'Medical Examination'!C:C)</f>
        <v>5.88</v>
      </c>
      <c r="G1723" s="33" t="str">
        <f>_xlfn.XLOOKUP(A:A,'Medical Examination'!A:A,'Medical Examination'!D:D)</f>
        <v>No</v>
      </c>
      <c r="H1723" s="33" t="str">
        <f>_xlfn.XLOOKUP(A:A,'Medical Examination'!A:A,'Medical Examination'!E:E)</f>
        <v>yes</v>
      </c>
      <c r="I1723" s="33" t="str">
        <f>_xlfn.XLOOKUP(A:A,'Medical Examination'!A:A,'Medical Examination'!F:F)</f>
        <v>No</v>
      </c>
      <c r="J1723" s="33">
        <f>_xlfn.XLOOKUP(A:A,'Medical Examination'!A:A,'Medical Examination'!G:G)</f>
        <v>1</v>
      </c>
      <c r="K1723" s="33" t="str">
        <f>_xlfn.XLOOKUP(A:A,'Medical Examination'!A:A,'Medical Examination'!H:H)</f>
        <v>No</v>
      </c>
      <c r="L1723" s="32" t="str">
        <f>_xlfn.XLOOKUP(A:A,'Medical Examination'!A:A,'Medical Examination'!I:I)</f>
        <v>Obesity</v>
      </c>
      <c r="M1723" s="31" t="str">
        <f>_xlfn.XLOOKUP(A:A,'Medical Examination'!A:A,'Medical Examination'!J:J)</f>
        <v>Prediabetic</v>
      </c>
      <c r="N1723" s="34">
        <f>_xlfn.XLOOKUP(Healthcare!A:A,Table4_2[Customer ID],Table4_2[Date of Birth])</f>
        <v>38221</v>
      </c>
      <c r="O1723" s="35">
        <f>_xlfn.XLOOKUP(A:A,Table4_2[Customer ID],Table4_2[Charges])</f>
        <v>5293.67</v>
      </c>
      <c r="P1723" s="33" t="str">
        <f>_xlfn.XLOOKUP(A:A,Table4_2[Customer ID],Table4_2[Hospital tier])</f>
        <v>tier - 2</v>
      </c>
      <c r="Q1723" s="33" t="str">
        <f>_xlfn.XLOOKUP(A:A,'Hospital details'!A:A,'Hospital details'!F:F)</f>
        <v>tier - 2</v>
      </c>
      <c r="R1723" s="33" t="str">
        <f>_xlfn.XLOOKUP(Healthcare!A:A,'Hospital details'!A:A,'Hospital details'!G:G)</f>
        <v>R1022</v>
      </c>
      <c r="S1723" s="36">
        <f>_xlfn.XLOOKUP(A:A,'Hospital details'!A:A,'Hospital details'!H:H)</f>
        <v>18</v>
      </c>
      <c r="T1723" s="8"/>
    </row>
    <row r="1724" spans="1:20" ht="18" x14ac:dyDescent="0.35">
      <c r="A1724" s="37" t="s">
        <v>1728</v>
      </c>
      <c r="B1724" s="31" t="str" cm="1">
        <f t="array" ref="B1724">_xlfn.XLOOKUP(_xlfn.SINGLE(A:A),'Customer Name'!A:A,Table14_3[[#All],[Title]])</f>
        <v>Ms</v>
      </c>
      <c r="C1724" s="32" t="str" cm="1">
        <f t="array" ref="C1724">_xlfn.XLOOKUP(_xlfn.SINGLE(A:A),'Customer Name'!A:A,Table14_3[[#All],[First Name]])</f>
        <v>Julie</v>
      </c>
      <c r="D1724" s="32" t="str" cm="1">
        <f t="array" ref="D1724">_xlfn.XLOOKUP(_xlfn.SINGLE(A:A),'Customer Name'!A:A,Table14_3[[#All],[Last Name]])</f>
        <v>Martelli</v>
      </c>
      <c r="E1724" s="32">
        <f>_xlfn.XLOOKUP(A:A,'Medical Examination'!A:A,'Medical Examination'!B:B)</f>
        <v>15.49</v>
      </c>
      <c r="F1724" s="32">
        <f>_xlfn.XLOOKUP(A:A,'Medical Examination'!A:A,'Medical Examination'!C:C)</f>
        <v>9.6</v>
      </c>
      <c r="G1724" s="33" t="str">
        <f>_xlfn.XLOOKUP(A:A,'Medical Examination'!A:A,'Medical Examination'!D:D)</f>
        <v>No</v>
      </c>
      <c r="H1724" s="33" t="str">
        <f>_xlfn.XLOOKUP(A:A,'Medical Examination'!A:A,'Medical Examination'!E:E)</f>
        <v>No</v>
      </c>
      <c r="I1724" s="33" t="str">
        <f>_xlfn.XLOOKUP(A:A,'Medical Examination'!A:A,'Medical Examination'!F:F)</f>
        <v>No</v>
      </c>
      <c r="J1724" s="33">
        <f>_xlfn.XLOOKUP(A:A,'Medical Examination'!A:A,'Medical Examination'!G:G)</f>
        <v>0</v>
      </c>
      <c r="K1724" s="33" t="str">
        <f>_xlfn.XLOOKUP(A:A,'Medical Examination'!A:A,'Medical Examination'!H:H)</f>
        <v>No</v>
      </c>
      <c r="L1724" s="32" t="str">
        <f>_xlfn.XLOOKUP(A:A,'Medical Examination'!A:A,'Medical Examination'!I:I)</f>
        <v>Under  Weight</v>
      </c>
      <c r="M1724" s="31" t="str">
        <f>_xlfn.XLOOKUP(A:A,'Medical Examination'!A:A,'Medical Examination'!J:J)</f>
        <v>Diabetic</v>
      </c>
      <c r="N1724" s="34">
        <f>_xlfn.XLOOKUP(Healthcare!A:A,Table4_2[Customer ID],Table4_2[Date of Birth])</f>
        <v>27345</v>
      </c>
      <c r="O1724" s="35">
        <f>_xlfn.XLOOKUP(A:A,Table4_2[Customer ID],Table4_2[Charges])</f>
        <v>5291.71</v>
      </c>
      <c r="P1724" s="33" t="str">
        <f>_xlfn.XLOOKUP(A:A,Table4_2[Customer ID],Table4_2[Hospital tier])</f>
        <v>tier - 2</v>
      </c>
      <c r="Q1724" s="33" t="str">
        <f>_xlfn.XLOOKUP(A:A,'Hospital details'!A:A,'Hospital details'!F:F)</f>
        <v>tier - 2</v>
      </c>
      <c r="R1724" s="33" t="str">
        <f>_xlfn.XLOOKUP(Healthcare!A:A,'Hospital details'!A:A,'Hospital details'!G:G)</f>
        <v>R1012</v>
      </c>
      <c r="S1724" s="36">
        <f>_xlfn.XLOOKUP(A:A,'Hospital details'!A:A,'Hospital details'!H:H)</f>
        <v>48</v>
      </c>
      <c r="T1724" s="8"/>
    </row>
    <row r="1725" spans="1:20" ht="18" x14ac:dyDescent="0.35">
      <c r="A1725" s="37" t="s">
        <v>1729</v>
      </c>
      <c r="B1725" s="31" t="str" cm="1">
        <f t="array" ref="B1725">_xlfn.XLOOKUP(_xlfn.SINGLE(A:A),'Customer Name'!A:A,Table14_3[[#All],[Title]])</f>
        <v>Mr</v>
      </c>
      <c r="C1725" s="32" t="str" cm="1">
        <f t="array" ref="C1725">_xlfn.XLOOKUP(_xlfn.SINGLE(A:A),'Customer Name'!A:A,Table14_3[[#All],[First Name]])</f>
        <v>Sawomir</v>
      </c>
      <c r="D1725" s="32" t="str" cm="1">
        <f t="array" ref="D1725">_xlfn.XLOOKUP(_xlfn.SINGLE(A:A),'Customer Name'!A:A,Table14_3[[#All],[Last Name]])</f>
        <v>Naskret</v>
      </c>
      <c r="E1725" s="32">
        <f>_xlfn.XLOOKUP(A:A,'Medical Examination'!A:A,'Medical Examination'!B:B)</f>
        <v>23.48</v>
      </c>
      <c r="F1725" s="32">
        <f>_xlfn.XLOOKUP(A:A,'Medical Examination'!A:A,'Medical Examination'!C:C)</f>
        <v>6.24</v>
      </c>
      <c r="G1725" s="33" t="str">
        <f>_xlfn.XLOOKUP(A:A,'Medical Examination'!A:A,'Medical Examination'!D:D)</f>
        <v>No</v>
      </c>
      <c r="H1725" s="33" t="str">
        <f>_xlfn.XLOOKUP(A:A,'Medical Examination'!A:A,'Medical Examination'!E:E)</f>
        <v>No</v>
      </c>
      <c r="I1725" s="33" t="str">
        <f>_xlfn.XLOOKUP(A:A,'Medical Examination'!A:A,'Medical Examination'!F:F)</f>
        <v>No</v>
      </c>
      <c r="J1725" s="33">
        <f>_xlfn.XLOOKUP(A:A,'Medical Examination'!A:A,'Medical Examination'!G:G)</f>
        <v>1</v>
      </c>
      <c r="K1725" s="33" t="str">
        <f>_xlfn.XLOOKUP(A:A,'Medical Examination'!A:A,'Medical Examination'!H:H)</f>
        <v>No</v>
      </c>
      <c r="L1725" s="32" t="str">
        <f>_xlfn.XLOOKUP(A:A,'Medical Examination'!A:A,'Medical Examination'!I:I)</f>
        <v>Normal Weight</v>
      </c>
      <c r="M1725" s="31" t="str">
        <f>_xlfn.XLOOKUP(A:A,'Medical Examination'!A:A,'Medical Examination'!J:J)</f>
        <v>Prediabetic</v>
      </c>
      <c r="N1725" s="34">
        <f>_xlfn.XLOOKUP(Healthcare!A:A,Table4_2[Customer ID],Table4_2[Date of Birth])</f>
        <v>32021</v>
      </c>
      <c r="O1725" s="35">
        <f>_xlfn.XLOOKUP(A:A,Table4_2[Customer ID],Table4_2[Charges])</f>
        <v>5275.86</v>
      </c>
      <c r="P1725" s="33" t="str">
        <f>_xlfn.XLOOKUP(A:A,Table4_2[Customer ID],Table4_2[Hospital tier])</f>
        <v>tier - 2</v>
      </c>
      <c r="Q1725" s="33" t="str">
        <f>_xlfn.XLOOKUP(A:A,'Hospital details'!A:A,'Hospital details'!F:F)</f>
        <v>tier - 2</v>
      </c>
      <c r="R1725" s="33" t="str">
        <f>_xlfn.XLOOKUP(Healthcare!A:A,'Hospital details'!A:A,'Hospital details'!G:G)</f>
        <v>R1013</v>
      </c>
      <c r="S1725" s="36">
        <f>_xlfn.XLOOKUP(A:A,'Hospital details'!A:A,'Hospital details'!H:H)</f>
        <v>35</v>
      </c>
      <c r="T1725" s="8"/>
    </row>
    <row r="1726" spans="1:20" ht="18" x14ac:dyDescent="0.35">
      <c r="A1726" s="37" t="s">
        <v>1730</v>
      </c>
      <c r="B1726" s="31" t="str" cm="1">
        <f t="array" ref="B1726">_xlfn.XLOOKUP(_xlfn.SINGLE(A:A),'Customer Name'!A:A,Table14_3[[#All],[Title]])</f>
        <v>Mr</v>
      </c>
      <c r="C1726" s="32" t="str" cm="1">
        <f t="array" ref="C1726">_xlfn.XLOOKUP(_xlfn.SINGLE(A:A),'Customer Name'!A:A,Table14_3[[#All],[First Name]])</f>
        <v>Micah</v>
      </c>
      <c r="D1726" s="32" t="str" cm="1">
        <f t="array" ref="D1726">_xlfn.XLOOKUP(_xlfn.SINGLE(A:A),'Customer Name'!A:A,Table14_3[[#All],[Last Name]])</f>
        <v>Morgan</v>
      </c>
      <c r="E1726" s="32">
        <f>_xlfn.XLOOKUP(A:A,'Medical Examination'!A:A,'Medical Examination'!B:B)</f>
        <v>30.02</v>
      </c>
      <c r="F1726" s="32">
        <f>_xlfn.XLOOKUP(A:A,'Medical Examination'!A:A,'Medical Examination'!C:C)</f>
        <v>7.63</v>
      </c>
      <c r="G1726" s="33" t="str">
        <f>_xlfn.XLOOKUP(A:A,'Medical Examination'!A:A,'Medical Examination'!D:D)</f>
        <v>yes</v>
      </c>
      <c r="H1726" s="33" t="str">
        <f>_xlfn.XLOOKUP(A:A,'Medical Examination'!A:A,'Medical Examination'!E:E)</f>
        <v>No</v>
      </c>
      <c r="I1726" s="33" t="str">
        <f>_xlfn.XLOOKUP(A:A,'Medical Examination'!A:A,'Medical Examination'!F:F)</f>
        <v>No</v>
      </c>
      <c r="J1726" s="33">
        <f>_xlfn.XLOOKUP(A:A,'Medical Examination'!A:A,'Medical Examination'!G:G)</f>
        <v>1</v>
      </c>
      <c r="K1726" s="33" t="str">
        <f>_xlfn.XLOOKUP(A:A,'Medical Examination'!A:A,'Medical Examination'!H:H)</f>
        <v>No</v>
      </c>
      <c r="L1726" s="32" t="str">
        <f>_xlfn.XLOOKUP(A:A,'Medical Examination'!A:A,'Medical Examination'!I:I)</f>
        <v>Obesity</v>
      </c>
      <c r="M1726" s="31" t="str">
        <f>_xlfn.XLOOKUP(A:A,'Medical Examination'!A:A,'Medical Examination'!J:J)</f>
        <v>Diabetic</v>
      </c>
      <c r="N1726" s="34">
        <f>_xlfn.XLOOKUP(Healthcare!A:A,Table4_2[Customer ID],Table4_2[Date of Birth])</f>
        <v>31705</v>
      </c>
      <c r="O1726" s="35">
        <f>_xlfn.XLOOKUP(A:A,Table4_2[Customer ID],Table4_2[Charges])</f>
        <v>5272.18</v>
      </c>
      <c r="P1726" s="33" t="str">
        <f>_xlfn.XLOOKUP(A:A,Table4_2[Customer ID],Table4_2[Hospital tier])</f>
        <v>tier - 2</v>
      </c>
      <c r="Q1726" s="33" t="str">
        <f>_xlfn.XLOOKUP(A:A,'Hospital details'!A:A,'Hospital details'!F:F)</f>
        <v>tier - 3</v>
      </c>
      <c r="R1726" s="33" t="str">
        <f>_xlfn.XLOOKUP(Healthcare!A:A,'Hospital details'!A:A,'Hospital details'!G:G)</f>
        <v>R1012</v>
      </c>
      <c r="S1726" s="36">
        <f>_xlfn.XLOOKUP(A:A,'Hospital details'!A:A,'Hospital details'!H:H)</f>
        <v>36</v>
      </c>
      <c r="T1726" s="8"/>
    </row>
    <row r="1727" spans="1:20" ht="18" x14ac:dyDescent="0.35">
      <c r="A1727" s="37" t="s">
        <v>1731</v>
      </c>
      <c r="B1727" s="31" t="str" cm="1">
        <f t="array" ref="B1727">_xlfn.XLOOKUP(_xlfn.SINGLE(A:A),'Customer Name'!A:A,Table14_3[[#All],[Title]])</f>
        <v>Ms</v>
      </c>
      <c r="C1727" s="32" t="str" cm="1">
        <f t="array" ref="C1727">_xlfn.XLOOKUP(_xlfn.SINGLE(A:A),'Customer Name'!A:A,Table14_3[[#All],[First Name]])</f>
        <v>Kelly H</v>
      </c>
      <c r="D1727" s="32" t="str" cm="1">
        <f t="array" ref="D1727">_xlfn.XLOOKUP(_xlfn.SINGLE(A:A),'Customer Name'!A:A,Table14_3[[#All],[Last Name]])</f>
        <v>Maloney</v>
      </c>
      <c r="E1727" s="32">
        <f>_xlfn.XLOOKUP(A:A,'Medical Examination'!A:A,'Medical Examination'!B:B)</f>
        <v>26.885000000000002</v>
      </c>
      <c r="F1727" s="32">
        <f>_xlfn.XLOOKUP(A:A,'Medical Examination'!A:A,'Medical Examination'!C:C)</f>
        <v>8.66</v>
      </c>
      <c r="G1727" s="33" t="str">
        <f>_xlfn.XLOOKUP(A:A,'Medical Examination'!A:A,'Medical Examination'!D:D)</f>
        <v>yes</v>
      </c>
      <c r="H1727" s="33" t="str">
        <f>_xlfn.XLOOKUP(A:A,'Medical Examination'!A:A,'Medical Examination'!E:E)</f>
        <v>No</v>
      </c>
      <c r="I1727" s="33" t="str">
        <f>_xlfn.XLOOKUP(A:A,'Medical Examination'!A:A,'Medical Examination'!F:F)</f>
        <v>No</v>
      </c>
      <c r="J1727" s="33">
        <f>_xlfn.XLOOKUP(A:A,'Medical Examination'!A:A,'Medical Examination'!G:G)</f>
        <v>1</v>
      </c>
      <c r="K1727" s="33" t="str">
        <f>_xlfn.XLOOKUP(A:A,'Medical Examination'!A:A,'Medical Examination'!H:H)</f>
        <v>No</v>
      </c>
      <c r="L1727" s="32" t="str">
        <f>_xlfn.XLOOKUP(A:A,'Medical Examination'!A:A,'Medical Examination'!I:I)</f>
        <v>Overweight</v>
      </c>
      <c r="M1727" s="31" t="str">
        <f>_xlfn.XLOOKUP(A:A,'Medical Examination'!A:A,'Medical Examination'!J:J)</f>
        <v>Diabetic</v>
      </c>
      <c r="N1727" s="34">
        <f>_xlfn.XLOOKUP(Healthcare!A:A,Table4_2[Customer ID],Table4_2[Date of Birth])</f>
        <v>31675</v>
      </c>
      <c r="O1727" s="35">
        <f>_xlfn.XLOOKUP(A:A,Table4_2[Customer ID],Table4_2[Charges])</f>
        <v>5267.82</v>
      </c>
      <c r="P1727" s="33" t="str">
        <f>_xlfn.XLOOKUP(A:A,Table4_2[Customer ID],Table4_2[Hospital tier])</f>
        <v>tier - 2</v>
      </c>
      <c r="Q1727" s="33" t="str">
        <f>_xlfn.XLOOKUP(A:A,'Hospital details'!A:A,'Hospital details'!F:F)</f>
        <v>tier - 2</v>
      </c>
      <c r="R1727" s="33" t="str">
        <f>_xlfn.XLOOKUP(Healthcare!A:A,'Hospital details'!A:A,'Hospital details'!G:G)</f>
        <v>R1012</v>
      </c>
      <c r="S1727" s="36">
        <f>_xlfn.XLOOKUP(A:A,'Hospital details'!A:A,'Hospital details'!H:H)</f>
        <v>36</v>
      </c>
      <c r="T1727" s="8"/>
    </row>
    <row r="1728" spans="1:20" ht="18" x14ac:dyDescent="0.35">
      <c r="A1728" s="37" t="s">
        <v>1732</v>
      </c>
      <c r="B1728" s="31" t="str" cm="1">
        <f t="array" ref="B1728">_xlfn.XLOOKUP(_xlfn.SINGLE(A:A),'Customer Name'!A:A,Table14_3[[#All],[Title]])</f>
        <v>Ms</v>
      </c>
      <c r="C1728" s="32" t="str" cm="1">
        <f t="array" ref="C1728">_xlfn.XLOOKUP(_xlfn.SINGLE(A:A),'Customer Name'!A:A,Table14_3[[#All],[First Name]])</f>
        <v>Lindsay M</v>
      </c>
      <c r="D1728" s="32" t="str" cm="1">
        <f t="array" ref="D1728">_xlfn.XLOOKUP(_xlfn.SINGLE(A:A),'Customer Name'!A:A,Table14_3[[#All],[Last Name]])</f>
        <v>Amherst</v>
      </c>
      <c r="E1728" s="32">
        <f>_xlfn.XLOOKUP(A:A,'Medical Examination'!A:A,'Medical Examination'!B:B)</f>
        <v>25.84</v>
      </c>
      <c r="F1728" s="32">
        <f>_xlfn.XLOOKUP(A:A,'Medical Examination'!A:A,'Medical Examination'!C:C)</f>
        <v>8.5500000000000007</v>
      </c>
      <c r="G1728" s="33" t="str">
        <f>_xlfn.XLOOKUP(A:A,'Medical Examination'!A:A,'Medical Examination'!D:D)</f>
        <v>yes</v>
      </c>
      <c r="H1728" s="33" t="str">
        <f>_xlfn.XLOOKUP(A:A,'Medical Examination'!A:A,'Medical Examination'!E:E)</f>
        <v>No</v>
      </c>
      <c r="I1728" s="33" t="str">
        <f>_xlfn.XLOOKUP(A:A,'Medical Examination'!A:A,'Medical Examination'!F:F)</f>
        <v>No</v>
      </c>
      <c r="J1728" s="33">
        <f>_xlfn.XLOOKUP(A:A,'Medical Examination'!A:A,'Medical Examination'!G:G)</f>
        <v>1</v>
      </c>
      <c r="K1728" s="33" t="str">
        <f>_xlfn.XLOOKUP(A:A,'Medical Examination'!A:A,'Medical Examination'!H:H)</f>
        <v>No</v>
      </c>
      <c r="L1728" s="32" t="str">
        <f>_xlfn.XLOOKUP(A:A,'Medical Examination'!A:A,'Medical Examination'!I:I)</f>
        <v>Overweight</v>
      </c>
      <c r="M1728" s="31" t="str">
        <f>_xlfn.XLOOKUP(A:A,'Medical Examination'!A:A,'Medical Examination'!J:J)</f>
        <v>Diabetic</v>
      </c>
      <c r="N1728" s="34">
        <f>_xlfn.XLOOKUP(Healthcare!A:A,Table4_2[Customer ID],Table4_2[Date of Birth])</f>
        <v>31710</v>
      </c>
      <c r="O1728" s="35">
        <f>_xlfn.XLOOKUP(A:A,Table4_2[Customer ID],Table4_2[Charges])</f>
        <v>5266.37</v>
      </c>
      <c r="P1728" s="33" t="str">
        <f>_xlfn.XLOOKUP(A:A,Table4_2[Customer ID],Table4_2[Hospital tier])</f>
        <v>tier - 2</v>
      </c>
      <c r="Q1728" s="33" t="str">
        <f>_xlfn.XLOOKUP(A:A,'Hospital details'!A:A,'Hospital details'!F:F)</f>
        <v>tier - 2</v>
      </c>
      <c r="R1728" s="33" t="str">
        <f>_xlfn.XLOOKUP(Healthcare!A:A,'Hospital details'!A:A,'Hospital details'!G:G)</f>
        <v>R1012</v>
      </c>
      <c r="S1728" s="36">
        <f>_xlfn.XLOOKUP(A:A,'Hospital details'!A:A,'Hospital details'!H:H)</f>
        <v>36</v>
      </c>
      <c r="T1728" s="8"/>
    </row>
    <row r="1729" spans="1:20" ht="18" x14ac:dyDescent="0.35">
      <c r="A1729" s="37" t="s">
        <v>1733</v>
      </c>
      <c r="B1729" s="31" t="str" cm="1">
        <f t="array" ref="B1729">_xlfn.XLOOKUP(_xlfn.SINGLE(A:A),'Customer Name'!A:A,Table14_3[[#All],[Title]])</f>
        <v>Mr</v>
      </c>
      <c r="C1729" s="32" t="str" cm="1">
        <f t="array" ref="C1729">_xlfn.XLOOKUP(_xlfn.SINGLE(A:A),'Customer Name'!A:A,Table14_3[[#All],[First Name]])</f>
        <v>Austen G</v>
      </c>
      <c r="D1729" s="32" t="str" cm="1">
        <f t="array" ref="D1729">_xlfn.XLOOKUP(_xlfn.SINGLE(A:A),'Customer Name'!A:A,Table14_3[[#All],[Last Name]])</f>
        <v>Davenport</v>
      </c>
      <c r="E1729" s="32">
        <f>_xlfn.XLOOKUP(A:A,'Medical Examination'!A:A,'Medical Examination'!B:B)</f>
        <v>27.454999999999998</v>
      </c>
      <c r="F1729" s="32">
        <f>_xlfn.XLOOKUP(A:A,'Medical Examination'!A:A,'Medical Examination'!C:C)</f>
        <v>4.54</v>
      </c>
      <c r="G1729" s="33" t="str">
        <f>_xlfn.XLOOKUP(A:A,'Medical Examination'!A:A,'Medical Examination'!D:D)</f>
        <v>No</v>
      </c>
      <c r="H1729" s="33" t="str">
        <f>_xlfn.XLOOKUP(A:A,'Medical Examination'!A:A,'Medical Examination'!E:E)</f>
        <v>No</v>
      </c>
      <c r="I1729" s="33" t="str">
        <f>_xlfn.XLOOKUP(A:A,'Medical Examination'!A:A,'Medical Examination'!F:F)</f>
        <v>No</v>
      </c>
      <c r="J1729" s="33">
        <f>_xlfn.XLOOKUP(A:A,'Medical Examination'!A:A,'Medical Examination'!G:G)</f>
        <v>0</v>
      </c>
      <c r="K1729" s="33" t="str">
        <f>_xlfn.XLOOKUP(A:A,'Medical Examination'!A:A,'Medical Examination'!H:H)</f>
        <v>No</v>
      </c>
      <c r="L1729" s="32" t="str">
        <f>_xlfn.XLOOKUP(A:A,'Medical Examination'!A:A,'Medical Examination'!I:I)</f>
        <v>Overweight</v>
      </c>
      <c r="M1729" s="31" t="str">
        <f>_xlfn.XLOOKUP(A:A,'Medical Examination'!A:A,'Medical Examination'!J:J)</f>
        <v>Normal</v>
      </c>
      <c r="N1729" s="34">
        <f>_xlfn.XLOOKUP(Healthcare!A:A,Table4_2[Customer ID],Table4_2[Date of Birth])</f>
        <v>32708</v>
      </c>
      <c r="O1729" s="35">
        <f>_xlfn.XLOOKUP(A:A,Table4_2[Customer ID],Table4_2[Charges])</f>
        <v>5261.47</v>
      </c>
      <c r="P1729" s="33" t="str">
        <f>_xlfn.XLOOKUP(A:A,Table4_2[Customer ID],Table4_2[Hospital tier])</f>
        <v>tier - 2</v>
      </c>
      <c r="Q1729" s="33" t="str">
        <f>_xlfn.XLOOKUP(A:A,'Hospital details'!A:A,'Hospital details'!F:F)</f>
        <v>tier - 2</v>
      </c>
      <c r="R1729" s="33" t="str">
        <f>_xlfn.XLOOKUP(Healthcare!A:A,'Hospital details'!A:A,'Hospital details'!G:G)</f>
        <v>R1012</v>
      </c>
      <c r="S1729" s="36">
        <f>_xlfn.XLOOKUP(A:A,'Hospital details'!A:A,'Hospital details'!H:H)</f>
        <v>33</v>
      </c>
      <c r="T1729" s="8"/>
    </row>
    <row r="1730" spans="1:20" ht="18" x14ac:dyDescent="0.35">
      <c r="A1730" s="37" t="s">
        <v>1734</v>
      </c>
      <c r="B1730" s="31" t="str" cm="1">
        <f t="array" ref="B1730">_xlfn.XLOOKUP(_xlfn.SINGLE(A:A),'Customer Name'!A:A,Table14_3[[#All],[Title]])</f>
        <v>Mr</v>
      </c>
      <c r="C1730" s="32" t="str" cm="1">
        <f t="array" ref="C1730">_xlfn.XLOOKUP(_xlfn.SINGLE(A:A),'Customer Name'!A:A,Table14_3[[#All],[First Name]])</f>
        <v>Tory J</v>
      </c>
      <c r="D1730" s="32" t="str" cm="1">
        <f t="array" ref="D1730">_xlfn.XLOOKUP(_xlfn.SINGLE(A:A),'Customer Name'!A:A,Table14_3[[#All],[Last Name]])</f>
        <v>Johansen</v>
      </c>
      <c r="E1730" s="32">
        <f>_xlfn.XLOOKUP(A:A,'Medical Examination'!A:A,'Medical Examination'!B:B)</f>
        <v>24.605</v>
      </c>
      <c r="F1730" s="32">
        <f>_xlfn.XLOOKUP(A:A,'Medical Examination'!A:A,'Medical Examination'!C:C)</f>
        <v>5.7</v>
      </c>
      <c r="G1730" s="33" t="str">
        <f>_xlfn.XLOOKUP(A:A,'Medical Examination'!A:A,'Medical Examination'!D:D)</f>
        <v>No</v>
      </c>
      <c r="H1730" s="33" t="str">
        <f>_xlfn.XLOOKUP(A:A,'Medical Examination'!A:A,'Medical Examination'!E:E)</f>
        <v>No</v>
      </c>
      <c r="I1730" s="33" t="str">
        <f>_xlfn.XLOOKUP(A:A,'Medical Examination'!A:A,'Medical Examination'!F:F)</f>
        <v>No</v>
      </c>
      <c r="J1730" s="33">
        <f>_xlfn.XLOOKUP(A:A,'Medical Examination'!A:A,'Medical Examination'!G:G)</f>
        <v>0</v>
      </c>
      <c r="K1730" s="33" t="str">
        <f>_xlfn.XLOOKUP(A:A,'Medical Examination'!A:A,'Medical Examination'!H:H)</f>
        <v>No</v>
      </c>
      <c r="L1730" s="32" t="str">
        <f>_xlfn.XLOOKUP(A:A,'Medical Examination'!A:A,'Medical Examination'!I:I)</f>
        <v>Normal Weight</v>
      </c>
      <c r="M1730" s="31" t="str">
        <f>_xlfn.XLOOKUP(A:A,'Medical Examination'!A:A,'Medical Examination'!J:J)</f>
        <v>Prediabetic</v>
      </c>
      <c r="N1730" s="34">
        <f>_xlfn.XLOOKUP(Healthcare!A:A,Table4_2[Customer ID],Table4_2[Date of Birth])</f>
        <v>32837</v>
      </c>
      <c r="O1730" s="35">
        <f>_xlfn.XLOOKUP(A:A,Table4_2[Customer ID],Table4_2[Charges])</f>
        <v>5257.51</v>
      </c>
      <c r="P1730" s="33" t="str">
        <f>_xlfn.XLOOKUP(A:A,Table4_2[Customer ID],Table4_2[Hospital tier])</f>
        <v>tier - 2</v>
      </c>
      <c r="Q1730" s="33" t="str">
        <f>_xlfn.XLOOKUP(A:A,'Hospital details'!A:A,'Hospital details'!F:F)</f>
        <v>tier - 2</v>
      </c>
      <c r="R1730" s="33" t="str">
        <f>_xlfn.XLOOKUP(Healthcare!A:A,'Hospital details'!A:A,'Hospital details'!G:G)</f>
        <v>R1012</v>
      </c>
      <c r="S1730" s="36">
        <f>_xlfn.XLOOKUP(A:A,'Hospital details'!A:A,'Hospital details'!H:H)</f>
        <v>33</v>
      </c>
      <c r="T1730" s="8"/>
    </row>
    <row r="1731" spans="1:20" ht="18" x14ac:dyDescent="0.35">
      <c r="A1731" s="37" t="s">
        <v>1735</v>
      </c>
      <c r="B1731" s="31" t="str" cm="1">
        <f t="array" ref="B1731">_xlfn.XLOOKUP(_xlfn.SINGLE(A:A),'Customer Name'!A:A,Table14_3[[#All],[Title]])</f>
        <v>Ms</v>
      </c>
      <c r="C1731" s="32" t="str" cm="1">
        <f t="array" ref="C1731">_xlfn.XLOOKUP(_xlfn.SINGLE(A:A),'Customer Name'!A:A,Table14_3[[#All],[First Name]])</f>
        <v>Robert J</v>
      </c>
      <c r="D1731" s="32" t="str" cm="1">
        <f t="array" ref="D1731">_xlfn.XLOOKUP(_xlfn.SINGLE(A:A),'Customer Name'!A:A,Table14_3[[#All],[Last Name]])</f>
        <v>Bond</v>
      </c>
      <c r="E1731" s="32">
        <f>_xlfn.XLOOKUP(A:A,'Medical Examination'!A:A,'Medical Examination'!B:B)</f>
        <v>30.8</v>
      </c>
      <c r="F1731" s="32">
        <f>_xlfn.XLOOKUP(A:A,'Medical Examination'!A:A,'Medical Examination'!C:C)</f>
        <v>5.07</v>
      </c>
      <c r="G1731" s="33" t="str">
        <f>_xlfn.XLOOKUP(A:A,'Medical Examination'!A:A,'Medical Examination'!D:D)</f>
        <v>No</v>
      </c>
      <c r="H1731" s="33" t="str">
        <f>_xlfn.XLOOKUP(A:A,'Medical Examination'!A:A,'Medical Examination'!E:E)</f>
        <v>No</v>
      </c>
      <c r="I1731" s="33" t="str">
        <f>_xlfn.XLOOKUP(A:A,'Medical Examination'!A:A,'Medical Examination'!F:F)</f>
        <v>No</v>
      </c>
      <c r="J1731" s="33">
        <f>_xlfn.XLOOKUP(A:A,'Medical Examination'!A:A,'Medical Examination'!G:G)</f>
        <v>0</v>
      </c>
      <c r="K1731" s="33" t="str">
        <f>_xlfn.XLOOKUP(A:A,'Medical Examination'!A:A,'Medical Examination'!H:H)</f>
        <v>No</v>
      </c>
      <c r="L1731" s="32" t="str">
        <f>_xlfn.XLOOKUP(A:A,'Medical Examination'!A:A,'Medical Examination'!I:I)</f>
        <v>Obesity</v>
      </c>
      <c r="M1731" s="31" t="str">
        <f>_xlfn.XLOOKUP(A:A,'Medical Examination'!A:A,'Medical Examination'!J:J)</f>
        <v>Normal</v>
      </c>
      <c r="N1731" s="34">
        <f>_xlfn.XLOOKUP(Healthcare!A:A,Table4_2[Customer ID],Table4_2[Date of Birth])</f>
        <v>33060</v>
      </c>
      <c r="O1731" s="35">
        <f>_xlfn.XLOOKUP(A:A,Table4_2[Customer ID],Table4_2[Charges])</f>
        <v>5253.52</v>
      </c>
      <c r="P1731" s="33" t="str">
        <f>_xlfn.XLOOKUP(A:A,Table4_2[Customer ID],Table4_2[Hospital tier])</f>
        <v>tier - 3</v>
      </c>
      <c r="Q1731" s="33" t="str">
        <f>_xlfn.XLOOKUP(A:A,'Hospital details'!A:A,'Hospital details'!F:F)</f>
        <v>tier - 3</v>
      </c>
      <c r="R1731" s="33" t="str">
        <f>_xlfn.XLOOKUP(Healthcare!A:A,'Hospital details'!A:A,'Hospital details'!G:G)</f>
        <v>R1011</v>
      </c>
      <c r="S1731" s="36">
        <f>_xlfn.XLOOKUP(A:A,'Hospital details'!A:A,'Hospital details'!H:H)</f>
        <v>32</v>
      </c>
      <c r="T1731" s="8"/>
    </row>
    <row r="1732" spans="1:20" ht="18" x14ac:dyDescent="0.35">
      <c r="A1732" s="37" t="s">
        <v>1736</v>
      </c>
      <c r="B1732" s="31" t="str" cm="1">
        <f t="array" ref="B1732">_xlfn.XLOOKUP(_xlfn.SINGLE(A:A),'Customer Name'!A:A,Table14_3[[#All],[Title]])</f>
        <v>Mr</v>
      </c>
      <c r="C1732" s="32" t="str" cm="1">
        <f t="array" ref="C1732">_xlfn.XLOOKUP(_xlfn.SINGLE(A:A),'Customer Name'!A:A,Table14_3[[#All],[First Name]])</f>
        <v>Steph</v>
      </c>
      <c r="D1732" s="32" t="str" cm="1">
        <f t="array" ref="D1732">_xlfn.XLOOKUP(_xlfn.SINGLE(A:A),'Customer Name'!A:A,Table14_3[[#All],[Last Name]])</f>
        <v>Reilly</v>
      </c>
      <c r="E1732" s="32">
        <f>_xlfn.XLOOKUP(A:A,'Medical Examination'!A:A,'Medical Examination'!B:B)</f>
        <v>34.799999999999997</v>
      </c>
      <c r="F1732" s="32">
        <f>_xlfn.XLOOKUP(A:A,'Medical Examination'!A:A,'Medical Examination'!C:C)</f>
        <v>4.38</v>
      </c>
      <c r="G1732" s="33" t="str">
        <f>_xlfn.XLOOKUP(A:A,'Medical Examination'!A:A,'Medical Examination'!D:D)</f>
        <v>No</v>
      </c>
      <c r="H1732" s="33" t="str">
        <f>_xlfn.XLOOKUP(A:A,'Medical Examination'!A:A,'Medical Examination'!E:E)</f>
        <v>No</v>
      </c>
      <c r="I1732" s="33" t="str">
        <f>_xlfn.XLOOKUP(A:A,'Medical Examination'!A:A,'Medical Examination'!F:F)</f>
        <v>No</v>
      </c>
      <c r="J1732" s="33">
        <f>_xlfn.XLOOKUP(A:A,'Medical Examination'!A:A,'Medical Examination'!G:G)</f>
        <v>1</v>
      </c>
      <c r="K1732" s="33" t="str">
        <f>_xlfn.XLOOKUP(A:A,'Medical Examination'!A:A,'Medical Examination'!H:H)</f>
        <v>No</v>
      </c>
      <c r="L1732" s="32" t="str">
        <f>_xlfn.XLOOKUP(A:A,'Medical Examination'!A:A,'Medical Examination'!I:I)</f>
        <v>Obesity</v>
      </c>
      <c r="M1732" s="31" t="str">
        <f>_xlfn.XLOOKUP(A:A,'Medical Examination'!A:A,'Medical Examination'!J:J)</f>
        <v>Normal</v>
      </c>
      <c r="N1732" s="34">
        <f>_xlfn.XLOOKUP(Healthcare!A:A,Table4_2[Customer ID],Table4_2[Date of Birth])</f>
        <v>32029</v>
      </c>
      <c r="O1732" s="35">
        <f>_xlfn.XLOOKUP(A:A,Table4_2[Customer ID],Table4_2[Charges])</f>
        <v>5246.05</v>
      </c>
      <c r="P1732" s="33" t="str">
        <f>_xlfn.XLOOKUP(A:A,Table4_2[Customer ID],Table4_2[Hospital tier])</f>
        <v>tier - 2</v>
      </c>
      <c r="Q1732" s="33" t="str">
        <f>_xlfn.XLOOKUP(A:A,'Hospital details'!A:A,'Hospital details'!F:F)</f>
        <v>tier - 3</v>
      </c>
      <c r="R1732" s="33" t="str">
        <f>_xlfn.XLOOKUP(Healthcare!A:A,'Hospital details'!A:A,'Hospital details'!G:G)</f>
        <v>R1011</v>
      </c>
      <c r="S1732" s="36">
        <f>_xlfn.XLOOKUP(A:A,'Hospital details'!A:A,'Hospital details'!H:H)</f>
        <v>35</v>
      </c>
      <c r="T1732" s="8"/>
    </row>
    <row r="1733" spans="1:20" ht="18" x14ac:dyDescent="0.35">
      <c r="A1733" s="37" t="s">
        <v>1737</v>
      </c>
      <c r="B1733" s="31" t="str" cm="1">
        <f t="array" ref="B1733">_xlfn.XLOOKUP(_xlfn.SINGLE(A:A),'Customer Name'!A:A,Table14_3[[#All],[Title]])</f>
        <v>Mr</v>
      </c>
      <c r="C1733" s="32" t="str" cm="1">
        <f t="array" ref="C1733">_xlfn.XLOOKUP(_xlfn.SINGLE(A:A),'Customer Name'!A:A,Table14_3[[#All],[First Name]])</f>
        <v>Kate</v>
      </c>
      <c r="D1733" s="32" t="str" cm="1">
        <f t="array" ref="D1733">_xlfn.XLOOKUP(_xlfn.SINGLE(A:A),'Customer Name'!A:A,Table14_3[[#All],[Last Name]])</f>
        <v>Chandler</v>
      </c>
      <c r="E1733" s="32">
        <f>_xlfn.XLOOKUP(A:A,'Medical Examination'!A:A,'Medical Examination'!B:B)</f>
        <v>34.21</v>
      </c>
      <c r="F1733" s="32">
        <f>_xlfn.XLOOKUP(A:A,'Medical Examination'!A:A,'Medical Examination'!C:C)</f>
        <v>4.54</v>
      </c>
      <c r="G1733" s="33" t="str">
        <f>_xlfn.XLOOKUP(A:A,'Medical Examination'!A:A,'Medical Examination'!D:D)</f>
        <v>No</v>
      </c>
      <c r="H1733" s="33" t="str">
        <f>_xlfn.XLOOKUP(A:A,'Medical Examination'!A:A,'Medical Examination'!E:E)</f>
        <v>No</v>
      </c>
      <c r="I1733" s="33" t="str">
        <f>_xlfn.XLOOKUP(A:A,'Medical Examination'!A:A,'Medical Examination'!F:F)</f>
        <v>No</v>
      </c>
      <c r="J1733" s="33">
        <f>_xlfn.XLOOKUP(A:A,'Medical Examination'!A:A,'Medical Examination'!G:G)</f>
        <v>1</v>
      </c>
      <c r="K1733" s="33" t="str">
        <f>_xlfn.XLOOKUP(A:A,'Medical Examination'!A:A,'Medical Examination'!H:H)</f>
        <v>No</v>
      </c>
      <c r="L1733" s="32" t="str">
        <f>_xlfn.XLOOKUP(A:A,'Medical Examination'!A:A,'Medical Examination'!I:I)</f>
        <v>Obesity</v>
      </c>
      <c r="M1733" s="31" t="str">
        <f>_xlfn.XLOOKUP(A:A,'Medical Examination'!A:A,'Medical Examination'!J:J)</f>
        <v>Normal</v>
      </c>
      <c r="N1733" s="34">
        <f>_xlfn.XLOOKUP(Healthcare!A:A,Table4_2[Customer ID],Table4_2[Date of Birth])</f>
        <v>31963</v>
      </c>
      <c r="O1733" s="35">
        <f>_xlfn.XLOOKUP(A:A,Table4_2[Customer ID],Table4_2[Charges])</f>
        <v>5245.23</v>
      </c>
      <c r="P1733" s="33" t="str">
        <f>_xlfn.XLOOKUP(A:A,Table4_2[Customer ID],Table4_2[Hospital tier])</f>
        <v>tier - 2</v>
      </c>
      <c r="Q1733" s="33" t="str">
        <f>_xlfn.XLOOKUP(A:A,'Hospital details'!A:A,'Hospital details'!F:F)</f>
        <v>tier - 2</v>
      </c>
      <c r="R1733" s="33" t="str">
        <f>_xlfn.XLOOKUP(Healthcare!A:A,'Hospital details'!A:A,'Hospital details'!G:G)</f>
        <v>R1013</v>
      </c>
      <c r="S1733" s="36">
        <f>_xlfn.XLOOKUP(A:A,'Hospital details'!A:A,'Hospital details'!H:H)</f>
        <v>35</v>
      </c>
      <c r="T1733" s="8"/>
    </row>
    <row r="1734" spans="1:20" ht="18" x14ac:dyDescent="0.35">
      <c r="A1734" s="37" t="s">
        <v>1738</v>
      </c>
      <c r="B1734" s="31" t="str" cm="1">
        <f t="array" ref="B1734">_xlfn.XLOOKUP(_xlfn.SINGLE(A:A),'Customer Name'!A:A,Table14_3[[#All],[Title]])</f>
        <v>Ms</v>
      </c>
      <c r="C1734" s="32" t="str" cm="1">
        <f t="array" ref="C1734">_xlfn.XLOOKUP(_xlfn.SINGLE(A:A),'Customer Name'!A:A,Table14_3[[#All],[First Name]])</f>
        <v>Kristina</v>
      </c>
      <c r="D1734" s="32" t="str" cm="1">
        <f t="array" ref="D1734">_xlfn.XLOOKUP(_xlfn.SINGLE(A:A),'Customer Name'!A:A,Table14_3[[#All],[Last Name]])</f>
        <v>Kaufmann</v>
      </c>
      <c r="E1734" s="32">
        <f>_xlfn.XLOOKUP(A:A,'Medical Examination'!A:A,'Medical Examination'!B:B)</f>
        <v>31</v>
      </c>
      <c r="F1734" s="32">
        <f>_xlfn.XLOOKUP(A:A,'Medical Examination'!A:A,'Medical Examination'!C:C)</f>
        <v>5.38</v>
      </c>
      <c r="G1734" s="33" t="str">
        <f>_xlfn.XLOOKUP(A:A,'Medical Examination'!A:A,'Medical Examination'!D:D)</f>
        <v>No</v>
      </c>
      <c r="H1734" s="33" t="str">
        <f>_xlfn.XLOOKUP(A:A,'Medical Examination'!A:A,'Medical Examination'!E:E)</f>
        <v>No</v>
      </c>
      <c r="I1734" s="33" t="str">
        <f>_xlfn.XLOOKUP(A:A,'Medical Examination'!A:A,'Medical Examination'!F:F)</f>
        <v>No</v>
      </c>
      <c r="J1734" s="33">
        <f>_xlfn.XLOOKUP(A:A,'Medical Examination'!A:A,'Medical Examination'!G:G)</f>
        <v>1</v>
      </c>
      <c r="K1734" s="33" t="str">
        <f>_xlfn.XLOOKUP(A:A,'Medical Examination'!A:A,'Medical Examination'!H:H)</f>
        <v>No</v>
      </c>
      <c r="L1734" s="32" t="str">
        <f>_xlfn.XLOOKUP(A:A,'Medical Examination'!A:A,'Medical Examination'!I:I)</f>
        <v>Obesity</v>
      </c>
      <c r="M1734" s="31" t="str">
        <f>_xlfn.XLOOKUP(A:A,'Medical Examination'!A:A,'Medical Examination'!J:J)</f>
        <v>Normal</v>
      </c>
      <c r="N1734" s="34">
        <f>_xlfn.XLOOKUP(Healthcare!A:A,Table4_2[Customer ID],Table4_2[Date of Birth])</f>
        <v>32137</v>
      </c>
      <c r="O1734" s="35">
        <f>_xlfn.XLOOKUP(A:A,Table4_2[Customer ID],Table4_2[Charges])</f>
        <v>5240.7700000000004</v>
      </c>
      <c r="P1734" s="33" t="str">
        <f>_xlfn.XLOOKUP(A:A,Table4_2[Customer ID],Table4_2[Hospital tier])</f>
        <v>tier - 2</v>
      </c>
      <c r="Q1734" s="33" t="str">
        <f>_xlfn.XLOOKUP(A:A,'Hospital details'!A:A,'Hospital details'!F:F)</f>
        <v>tier - 2</v>
      </c>
      <c r="R1734" s="33" t="str">
        <f>_xlfn.XLOOKUP(Healthcare!A:A,'Hospital details'!A:A,'Hospital details'!G:G)</f>
        <v>R1011</v>
      </c>
      <c r="S1734" s="36">
        <f>_xlfn.XLOOKUP(A:A,'Hospital details'!A:A,'Hospital details'!H:H)</f>
        <v>35</v>
      </c>
      <c r="T1734" s="8"/>
    </row>
    <row r="1735" spans="1:20" ht="18" x14ac:dyDescent="0.35">
      <c r="A1735" s="37" t="s">
        <v>1739</v>
      </c>
      <c r="B1735" s="31" t="str" cm="1">
        <f t="array" ref="B1735">_xlfn.XLOOKUP(_xlfn.SINGLE(A:A),'Customer Name'!A:A,Table14_3[[#All],[Title]])</f>
        <v>Mr</v>
      </c>
      <c r="C1735" s="32" t="str" cm="1">
        <f t="array" ref="C1735">_xlfn.XLOOKUP(_xlfn.SINGLE(A:A),'Customer Name'!A:A,Table14_3[[#All],[First Name]])</f>
        <v>Flo</v>
      </c>
      <c r="D1735" s="32" t="str" cm="1">
        <f t="array" ref="D1735">_xlfn.XLOOKUP(_xlfn.SINGLE(A:A),'Customer Name'!A:A,Table14_3[[#All],[Last Name]])</f>
        <v>Barnes-Zurkinden</v>
      </c>
      <c r="E1735" s="32">
        <f>_xlfn.XLOOKUP(A:A,'Medical Examination'!A:A,'Medical Examination'!B:B)</f>
        <v>26.125</v>
      </c>
      <c r="F1735" s="32">
        <f>_xlfn.XLOOKUP(A:A,'Medical Examination'!A:A,'Medical Examination'!C:C)</f>
        <v>5.55</v>
      </c>
      <c r="G1735" s="33" t="str">
        <f>_xlfn.XLOOKUP(A:A,'Medical Examination'!A:A,'Medical Examination'!D:D)</f>
        <v>No</v>
      </c>
      <c r="H1735" s="33" t="str">
        <f>_xlfn.XLOOKUP(A:A,'Medical Examination'!A:A,'Medical Examination'!E:E)</f>
        <v>No</v>
      </c>
      <c r="I1735" s="33" t="str">
        <f>_xlfn.XLOOKUP(A:A,'Medical Examination'!A:A,'Medical Examination'!F:F)</f>
        <v>No</v>
      </c>
      <c r="J1735" s="33">
        <f>_xlfn.XLOOKUP(A:A,'Medical Examination'!A:A,'Medical Examination'!G:G)</f>
        <v>1</v>
      </c>
      <c r="K1735" s="33" t="str">
        <f>_xlfn.XLOOKUP(A:A,'Medical Examination'!A:A,'Medical Examination'!H:H)</f>
        <v>No</v>
      </c>
      <c r="L1735" s="32" t="str">
        <f>_xlfn.XLOOKUP(A:A,'Medical Examination'!A:A,'Medical Examination'!I:I)</f>
        <v>Overweight</v>
      </c>
      <c r="M1735" s="31" t="str">
        <f>_xlfn.XLOOKUP(A:A,'Medical Examination'!A:A,'Medical Examination'!J:J)</f>
        <v>Normal</v>
      </c>
      <c r="N1735" s="34">
        <f>_xlfn.XLOOKUP(Healthcare!A:A,Table4_2[Customer ID],Table4_2[Date of Birth])</f>
        <v>31957</v>
      </c>
      <c r="O1735" s="35">
        <f>_xlfn.XLOOKUP(A:A,Table4_2[Customer ID],Table4_2[Charges])</f>
        <v>5227.99</v>
      </c>
      <c r="P1735" s="33" t="str">
        <f>_xlfn.XLOOKUP(A:A,Table4_2[Customer ID],Table4_2[Hospital tier])</f>
        <v>tier - 2</v>
      </c>
      <c r="Q1735" s="33" t="str">
        <f>_xlfn.XLOOKUP(A:A,'Hospital details'!A:A,'Hospital details'!F:F)</f>
        <v>tier - 1</v>
      </c>
      <c r="R1735" s="33" t="str">
        <f>_xlfn.XLOOKUP(Healthcare!A:A,'Hospital details'!A:A,'Hospital details'!G:G)</f>
        <v>R1024</v>
      </c>
      <c r="S1735" s="36">
        <f>_xlfn.XLOOKUP(A:A,'Hospital details'!A:A,'Hospital details'!H:H)</f>
        <v>35</v>
      </c>
      <c r="T1735" s="8"/>
    </row>
    <row r="1736" spans="1:20" ht="18" x14ac:dyDescent="0.35">
      <c r="A1736" s="37" t="s">
        <v>1740</v>
      </c>
      <c r="B1736" s="31" t="str" cm="1">
        <f t="array" ref="B1736">_xlfn.XLOOKUP(_xlfn.SINGLE(A:A),'Customer Name'!A:A,Table14_3[[#All],[Title]])</f>
        <v>Mr</v>
      </c>
      <c r="C1736" s="32" t="str" cm="1">
        <f t="array" ref="C1736">_xlfn.XLOOKUP(_xlfn.SINGLE(A:A),'Customer Name'!A:A,Table14_3[[#All],[First Name]])</f>
        <v>Sarah P</v>
      </c>
      <c r="D1736" s="32" t="str" cm="1">
        <f t="array" ref="D1736">_xlfn.XLOOKUP(_xlfn.SINGLE(A:A),'Customer Name'!A:A,Table14_3[[#All],[Last Name]])</f>
        <v>Wolter</v>
      </c>
      <c r="E1736" s="32">
        <f>_xlfn.XLOOKUP(A:A,'Medical Examination'!A:A,'Medical Examination'!B:B)</f>
        <v>30.13</v>
      </c>
      <c r="F1736" s="32">
        <f>_xlfn.XLOOKUP(A:A,'Medical Examination'!A:A,'Medical Examination'!C:C)</f>
        <v>4.03</v>
      </c>
      <c r="G1736" s="33" t="str">
        <f>_xlfn.XLOOKUP(A:A,'Medical Examination'!A:A,'Medical Examination'!D:D)</f>
        <v>yes</v>
      </c>
      <c r="H1736" s="33" t="str">
        <f>_xlfn.XLOOKUP(A:A,'Medical Examination'!A:A,'Medical Examination'!E:E)</f>
        <v>No</v>
      </c>
      <c r="I1736" s="33" t="str">
        <f>_xlfn.XLOOKUP(A:A,'Medical Examination'!A:A,'Medical Examination'!F:F)</f>
        <v>No</v>
      </c>
      <c r="J1736" s="33">
        <f>_xlfn.XLOOKUP(A:A,'Medical Examination'!A:A,'Medical Examination'!G:G)</f>
        <v>1</v>
      </c>
      <c r="K1736" s="33" t="str">
        <f>_xlfn.XLOOKUP(A:A,'Medical Examination'!A:A,'Medical Examination'!H:H)</f>
        <v>No</v>
      </c>
      <c r="L1736" s="32" t="str">
        <f>_xlfn.XLOOKUP(A:A,'Medical Examination'!A:A,'Medical Examination'!I:I)</f>
        <v>Obesity</v>
      </c>
      <c r="M1736" s="31" t="str">
        <f>_xlfn.XLOOKUP(A:A,'Medical Examination'!A:A,'Medical Examination'!J:J)</f>
        <v>Normal</v>
      </c>
      <c r="N1736" s="34">
        <f>_xlfn.XLOOKUP(Healthcare!A:A,Table4_2[Customer ID],Table4_2[Date of Birth])</f>
        <v>34856</v>
      </c>
      <c r="O1736" s="35">
        <f>_xlfn.XLOOKUP(A:A,Table4_2[Customer ID],Table4_2[Charges])</f>
        <v>5216.4799999999996</v>
      </c>
      <c r="P1736" s="33" t="str">
        <f>_xlfn.XLOOKUP(A:A,Table4_2[Customer ID],Table4_2[Hospital tier])</f>
        <v>tier - 2</v>
      </c>
      <c r="Q1736" s="33" t="str">
        <f>_xlfn.XLOOKUP(A:A,'Hospital details'!A:A,'Hospital details'!F:F)</f>
        <v>tier - 2</v>
      </c>
      <c r="R1736" s="33" t="str">
        <f>_xlfn.XLOOKUP(Healthcare!A:A,'Hospital details'!A:A,'Hospital details'!G:G)</f>
        <v>R1025</v>
      </c>
      <c r="S1736" s="36">
        <f>_xlfn.XLOOKUP(A:A,'Hospital details'!A:A,'Hospital details'!H:H)</f>
        <v>28</v>
      </c>
      <c r="T1736" s="8"/>
    </row>
    <row r="1737" spans="1:20" ht="18" x14ac:dyDescent="0.35">
      <c r="A1737" s="37" t="s">
        <v>1741</v>
      </c>
      <c r="B1737" s="31" t="str" cm="1">
        <f t="array" ref="B1737">_xlfn.XLOOKUP(_xlfn.SINGLE(A:A),'Customer Name'!A:A,Table14_3[[#All],[Title]])</f>
        <v>Ms</v>
      </c>
      <c r="C1737" s="32" t="str" cm="1">
        <f t="array" ref="C1737">_xlfn.XLOOKUP(_xlfn.SINGLE(A:A),'Customer Name'!A:A,Table14_3[[#All],[First Name]])</f>
        <v>Anabel</v>
      </c>
      <c r="D1737" s="32" t="str" cm="1">
        <f t="array" ref="D1737">_xlfn.XLOOKUP(_xlfn.SINGLE(A:A),'Customer Name'!A:A,Table14_3[[#All],[Last Name]])</f>
        <v>Pearson</v>
      </c>
      <c r="E1737" s="32">
        <f>_xlfn.XLOOKUP(A:A,'Medical Examination'!A:A,'Medical Examination'!B:B)</f>
        <v>34.19</v>
      </c>
      <c r="F1737" s="32">
        <f>_xlfn.XLOOKUP(A:A,'Medical Examination'!A:A,'Medical Examination'!C:C)</f>
        <v>4.1900000000000004</v>
      </c>
      <c r="G1737" s="33" t="str">
        <f>_xlfn.XLOOKUP(A:A,'Medical Examination'!A:A,'Medical Examination'!D:D)</f>
        <v>No</v>
      </c>
      <c r="H1737" s="33" t="str">
        <f>_xlfn.XLOOKUP(A:A,'Medical Examination'!A:A,'Medical Examination'!E:E)</f>
        <v>No</v>
      </c>
      <c r="I1737" s="33" t="str">
        <f>_xlfn.XLOOKUP(A:A,'Medical Examination'!A:A,'Medical Examination'!F:F)</f>
        <v>No</v>
      </c>
      <c r="J1737" s="33">
        <f>_xlfn.XLOOKUP(A:A,'Medical Examination'!A:A,'Medical Examination'!G:G)</f>
        <v>0</v>
      </c>
      <c r="K1737" s="33" t="str">
        <f>_xlfn.XLOOKUP(A:A,'Medical Examination'!A:A,'Medical Examination'!H:H)</f>
        <v>No</v>
      </c>
      <c r="L1737" s="32" t="str">
        <f>_xlfn.XLOOKUP(A:A,'Medical Examination'!A:A,'Medical Examination'!I:I)</f>
        <v>Obesity</v>
      </c>
      <c r="M1737" s="31" t="str">
        <f>_xlfn.XLOOKUP(A:A,'Medical Examination'!A:A,'Medical Examination'!J:J)</f>
        <v>Normal</v>
      </c>
      <c r="N1737" s="34">
        <f>_xlfn.XLOOKUP(Healthcare!A:A,Table4_2[Customer ID],Table4_2[Date of Birth])</f>
        <v>36495</v>
      </c>
      <c r="O1737" s="35">
        <f>_xlfn.XLOOKUP(A:A,Table4_2[Customer ID],Table4_2[Charges])</f>
        <v>5213.22</v>
      </c>
      <c r="P1737" s="33" t="str">
        <f>_xlfn.XLOOKUP(A:A,Table4_2[Customer ID],Table4_2[Hospital tier])</f>
        <v>tier - 2</v>
      </c>
      <c r="Q1737" s="33" t="str">
        <f>_xlfn.XLOOKUP(A:A,'Hospital details'!A:A,'Hospital details'!F:F)</f>
        <v>tier - 1</v>
      </c>
      <c r="R1737" s="33" t="str">
        <f>_xlfn.XLOOKUP(Healthcare!A:A,'Hospital details'!A:A,'Hospital details'!G:G)</f>
        <v>R1012</v>
      </c>
      <c r="S1737" s="36">
        <f>_xlfn.XLOOKUP(A:A,'Hospital details'!A:A,'Hospital details'!H:H)</f>
        <v>23</v>
      </c>
      <c r="T1737" s="8"/>
    </row>
    <row r="1738" spans="1:20" ht="18" x14ac:dyDescent="0.35">
      <c r="A1738" s="37" t="s">
        <v>1742</v>
      </c>
      <c r="B1738" s="31" t="str" cm="1">
        <f t="array" ref="B1738">_xlfn.XLOOKUP(_xlfn.SINGLE(A:A),'Customer Name'!A:A,Table14_3[[#All],[Title]])</f>
        <v>Ms</v>
      </c>
      <c r="C1738" s="32" t="str" cm="1">
        <f t="array" ref="C1738">_xlfn.XLOOKUP(_xlfn.SINGLE(A:A),'Customer Name'!A:A,Table14_3[[#All],[First Name]])</f>
        <v>Ian</v>
      </c>
      <c r="D1738" s="32" t="str" cm="1">
        <f t="array" ref="D1738">_xlfn.XLOOKUP(_xlfn.SINGLE(A:A),'Customer Name'!A:A,Table14_3[[#All],[Last Name]])</f>
        <v>Thomas</v>
      </c>
      <c r="E1738" s="32">
        <f>_xlfn.XLOOKUP(A:A,'Medical Examination'!A:A,'Medical Examination'!B:B)</f>
        <v>22.515000000000001</v>
      </c>
      <c r="F1738" s="32">
        <f>_xlfn.XLOOKUP(A:A,'Medical Examination'!A:A,'Medical Examination'!C:C)</f>
        <v>4.37</v>
      </c>
      <c r="G1738" s="33" t="str">
        <f>_xlfn.XLOOKUP(A:A,'Medical Examination'!A:A,'Medical Examination'!D:D)</f>
        <v>No</v>
      </c>
      <c r="H1738" s="33" t="str">
        <f>_xlfn.XLOOKUP(A:A,'Medical Examination'!A:A,'Medical Examination'!E:E)</f>
        <v>No</v>
      </c>
      <c r="I1738" s="33" t="str">
        <f>_xlfn.XLOOKUP(A:A,'Medical Examination'!A:A,'Medical Examination'!F:F)</f>
        <v>Yes</v>
      </c>
      <c r="J1738" s="33">
        <f>_xlfn.XLOOKUP(A:A,'Medical Examination'!A:A,'Medical Examination'!G:G)</f>
        <v>1</v>
      </c>
      <c r="K1738" s="33" t="str">
        <f>_xlfn.XLOOKUP(A:A,'Medical Examination'!A:A,'Medical Examination'!H:H)</f>
        <v>No</v>
      </c>
      <c r="L1738" s="32" t="str">
        <f>_xlfn.XLOOKUP(A:A,'Medical Examination'!A:A,'Medical Examination'!I:I)</f>
        <v>Normal Weight</v>
      </c>
      <c r="M1738" s="31" t="str">
        <f>_xlfn.XLOOKUP(A:A,'Medical Examination'!A:A,'Medical Examination'!J:J)</f>
        <v>Normal</v>
      </c>
      <c r="N1738" s="34">
        <f>_xlfn.XLOOKUP(Healthcare!A:A,Table4_2[Customer ID],Table4_2[Date of Birth])</f>
        <v>34137</v>
      </c>
      <c r="O1738" s="35">
        <f>_xlfn.XLOOKUP(A:A,Table4_2[Customer ID],Table4_2[Charges])</f>
        <v>5209.58</v>
      </c>
      <c r="P1738" s="33" t="str">
        <f>_xlfn.XLOOKUP(A:A,Table4_2[Customer ID],Table4_2[Hospital tier])</f>
        <v>tier - 3</v>
      </c>
      <c r="Q1738" s="33" t="str">
        <f>_xlfn.XLOOKUP(A:A,'Hospital details'!A:A,'Hospital details'!F:F)</f>
        <v>tier - 3</v>
      </c>
      <c r="R1738" s="33" t="str">
        <f>_xlfn.XLOOKUP(Healthcare!A:A,'Hospital details'!A:A,'Hospital details'!G:G)</f>
        <v>R1017</v>
      </c>
      <c r="S1738" s="36">
        <f>_xlfn.XLOOKUP(A:A,'Hospital details'!A:A,'Hospital details'!H:H)</f>
        <v>29</v>
      </c>
      <c r="T1738" s="8"/>
    </row>
    <row r="1739" spans="1:20" ht="18" x14ac:dyDescent="0.35">
      <c r="A1739" s="37" t="s">
        <v>1743</v>
      </c>
      <c r="B1739" s="31" t="str" cm="1">
        <f t="array" ref="B1739">_xlfn.XLOOKUP(_xlfn.SINGLE(A:A),'Customer Name'!A:A,Table14_3[[#All],[Title]])</f>
        <v>Mr</v>
      </c>
      <c r="C1739" s="32" t="str" cm="1">
        <f t="array" ref="C1739">_xlfn.XLOOKUP(_xlfn.SINGLE(A:A),'Customer Name'!A:A,Table14_3[[#All],[First Name]])</f>
        <v>Alex</v>
      </c>
      <c r="D1739" s="32" t="str" cm="1">
        <f t="array" ref="D1739">_xlfn.XLOOKUP(_xlfn.SINGLE(A:A),'Customer Name'!A:A,Table14_3[[#All],[Last Name]])</f>
        <v>Leon</v>
      </c>
      <c r="E1739" s="32">
        <f>_xlfn.XLOOKUP(A:A,'Medical Examination'!A:A,'Medical Examination'!B:B)</f>
        <v>18.239999999999998</v>
      </c>
      <c r="F1739" s="32">
        <f>_xlfn.XLOOKUP(A:A,'Medical Examination'!A:A,'Medical Examination'!C:C)</f>
        <v>5.31</v>
      </c>
      <c r="G1739" s="33" t="str">
        <f>_xlfn.XLOOKUP(A:A,'Medical Examination'!A:A,'Medical Examination'!D:D)</f>
        <v>yes</v>
      </c>
      <c r="H1739" s="33" t="str">
        <f>_xlfn.XLOOKUP(A:A,'Medical Examination'!A:A,'Medical Examination'!E:E)</f>
        <v>No</v>
      </c>
      <c r="I1739" s="33" t="str">
        <f>_xlfn.XLOOKUP(A:A,'Medical Examination'!A:A,'Medical Examination'!F:F)</f>
        <v>Yes</v>
      </c>
      <c r="J1739" s="33">
        <f>_xlfn.XLOOKUP(A:A,'Medical Examination'!A:A,'Medical Examination'!G:G)</f>
        <v>1</v>
      </c>
      <c r="K1739" s="33" t="str">
        <f>_xlfn.XLOOKUP(A:A,'Medical Examination'!A:A,'Medical Examination'!H:H)</f>
        <v>No</v>
      </c>
      <c r="L1739" s="32" t="str">
        <f>_xlfn.XLOOKUP(A:A,'Medical Examination'!A:A,'Medical Examination'!I:I)</f>
        <v>Under  Weight</v>
      </c>
      <c r="M1739" s="31" t="str">
        <f>_xlfn.XLOOKUP(A:A,'Medical Examination'!A:A,'Medical Examination'!J:J)</f>
        <v>Normal</v>
      </c>
      <c r="N1739" s="34">
        <f>_xlfn.XLOOKUP(Healthcare!A:A,Table4_2[Customer ID],Table4_2[Date of Birth])</f>
        <v>30613</v>
      </c>
      <c r="O1739" s="35">
        <f>_xlfn.XLOOKUP(A:A,Table4_2[Customer ID],Table4_2[Charges])</f>
        <v>5207.97</v>
      </c>
      <c r="P1739" s="33" t="str">
        <f>_xlfn.XLOOKUP(A:A,Table4_2[Customer ID],Table4_2[Hospital tier])</f>
        <v>tier - 2</v>
      </c>
      <c r="Q1739" s="33" t="str">
        <f>_xlfn.XLOOKUP(A:A,'Hospital details'!A:A,'Hospital details'!F:F)</f>
        <v>tier - 2</v>
      </c>
      <c r="R1739" s="33" t="str">
        <f>_xlfn.XLOOKUP(Healthcare!A:A,'Hospital details'!A:A,'Hospital details'!G:G)</f>
        <v>R1012</v>
      </c>
      <c r="S1739" s="36">
        <f>_xlfn.XLOOKUP(A:A,'Hospital details'!A:A,'Hospital details'!H:H)</f>
        <v>39</v>
      </c>
      <c r="T1739" s="8"/>
    </row>
    <row r="1740" spans="1:20" ht="18" x14ac:dyDescent="0.35">
      <c r="A1740" s="37" t="s">
        <v>1744</v>
      </c>
      <c r="B1740" s="31" t="str" cm="1">
        <f t="array" ref="B1740">_xlfn.XLOOKUP(_xlfn.SINGLE(A:A),'Customer Name'!A:A,Table14_3[[#All],[Title]])</f>
        <v>Mr</v>
      </c>
      <c r="C1740" s="32" t="str" cm="1">
        <f t="array" ref="C1740">_xlfn.XLOOKUP(_xlfn.SINGLE(A:A),'Customer Name'!A:A,Table14_3[[#All],[First Name]])</f>
        <v>Richard J</v>
      </c>
      <c r="D1740" s="32" t="str" cm="1">
        <f t="array" ref="D1740">_xlfn.XLOOKUP(_xlfn.SINGLE(A:A),'Customer Name'!A:A,Table14_3[[#All],[Last Name]])</f>
        <v>Marriott</v>
      </c>
      <c r="E1740" s="32">
        <f>_xlfn.XLOOKUP(A:A,'Medical Examination'!A:A,'Medical Examination'!B:B)</f>
        <v>37.28</v>
      </c>
      <c r="F1740" s="32">
        <f>_xlfn.XLOOKUP(A:A,'Medical Examination'!A:A,'Medical Examination'!C:C)</f>
        <v>4.66</v>
      </c>
      <c r="G1740" s="33" t="str">
        <f>_xlfn.XLOOKUP(A:A,'Medical Examination'!A:A,'Medical Examination'!D:D)</f>
        <v>No</v>
      </c>
      <c r="H1740" s="33" t="str">
        <f>_xlfn.XLOOKUP(A:A,'Medical Examination'!A:A,'Medical Examination'!E:E)</f>
        <v>yes</v>
      </c>
      <c r="I1740" s="33" t="str">
        <f>_xlfn.XLOOKUP(A:A,'Medical Examination'!A:A,'Medical Examination'!F:F)</f>
        <v>No</v>
      </c>
      <c r="J1740" s="33">
        <f>_xlfn.XLOOKUP(A:A,'Medical Examination'!A:A,'Medical Examination'!G:G)</f>
        <v>1</v>
      </c>
      <c r="K1740" s="33" t="str">
        <f>_xlfn.XLOOKUP(A:A,'Medical Examination'!A:A,'Medical Examination'!H:H)</f>
        <v>No</v>
      </c>
      <c r="L1740" s="32" t="str">
        <f>_xlfn.XLOOKUP(A:A,'Medical Examination'!A:A,'Medical Examination'!I:I)</f>
        <v>Obesity</v>
      </c>
      <c r="M1740" s="31" t="str">
        <f>_xlfn.XLOOKUP(A:A,'Medical Examination'!A:A,'Medical Examination'!J:J)</f>
        <v>Normal</v>
      </c>
      <c r="N1740" s="34">
        <f>_xlfn.XLOOKUP(Healthcare!A:A,Table4_2[Customer ID],Table4_2[Date of Birth])</f>
        <v>38144</v>
      </c>
      <c r="O1740" s="35">
        <f>_xlfn.XLOOKUP(A:A,Table4_2[Customer ID],Table4_2[Charges])</f>
        <v>5198.6899999999996</v>
      </c>
      <c r="P1740" s="33" t="str">
        <f>_xlfn.XLOOKUP(A:A,Table4_2[Customer ID],Table4_2[Hospital tier])</f>
        <v>tier - 2</v>
      </c>
      <c r="Q1740" s="33" t="str">
        <f>_xlfn.XLOOKUP(A:A,'Hospital details'!A:A,'Hospital details'!F:F)</f>
        <v>tier - 2</v>
      </c>
      <c r="R1740" s="33" t="str">
        <f>_xlfn.XLOOKUP(Healthcare!A:A,'Hospital details'!A:A,'Hospital details'!G:G)</f>
        <v>R1022</v>
      </c>
      <c r="S1740" s="36">
        <f>_xlfn.XLOOKUP(A:A,'Hospital details'!A:A,'Hospital details'!H:H)</f>
        <v>19</v>
      </c>
      <c r="T1740" s="8"/>
    </row>
    <row r="1741" spans="1:20" ht="18" x14ac:dyDescent="0.35">
      <c r="A1741" s="37" t="s">
        <v>1745</v>
      </c>
      <c r="B1741" s="31" t="str" cm="1">
        <f t="array" ref="B1741">_xlfn.XLOOKUP(_xlfn.SINGLE(A:A),'Customer Name'!A:A,Table14_3[[#All],[Title]])</f>
        <v>Ms</v>
      </c>
      <c r="C1741" s="32" t="str" cm="1">
        <f t="array" ref="C1741">_xlfn.XLOOKUP(_xlfn.SINGLE(A:A),'Customer Name'!A:A,Table14_3[[#All],[First Name]])</f>
        <v>Jacqueline N</v>
      </c>
      <c r="D1741" s="32" t="str" cm="1">
        <f t="array" ref="D1741">_xlfn.XLOOKUP(_xlfn.SINGLE(A:A),'Customer Name'!A:A,Table14_3[[#All],[Last Name]])</f>
        <v>Wilkins</v>
      </c>
      <c r="E1741" s="32">
        <f>_xlfn.XLOOKUP(A:A,'Medical Examination'!A:A,'Medical Examination'!B:B)</f>
        <v>18.2</v>
      </c>
      <c r="F1741" s="32">
        <f>_xlfn.XLOOKUP(A:A,'Medical Examination'!A:A,'Medical Examination'!C:C)</f>
        <v>6.19</v>
      </c>
      <c r="G1741" s="33" t="str">
        <f>_xlfn.XLOOKUP(A:A,'Medical Examination'!A:A,'Medical Examination'!D:D)</f>
        <v>No</v>
      </c>
      <c r="H1741" s="33" t="str">
        <f>_xlfn.XLOOKUP(A:A,'Medical Examination'!A:A,'Medical Examination'!E:E)</f>
        <v>No</v>
      </c>
      <c r="I1741" s="33" t="str">
        <f>_xlfn.XLOOKUP(A:A,'Medical Examination'!A:A,'Medical Examination'!F:F)</f>
        <v>Yes</v>
      </c>
      <c r="J1741" s="33">
        <f>_xlfn.XLOOKUP(A:A,'Medical Examination'!A:A,'Medical Examination'!G:G)</f>
        <v>1</v>
      </c>
      <c r="K1741" s="33" t="str">
        <f>_xlfn.XLOOKUP(A:A,'Medical Examination'!A:A,'Medical Examination'!H:H)</f>
        <v>No</v>
      </c>
      <c r="L1741" s="32" t="str">
        <f>_xlfn.XLOOKUP(A:A,'Medical Examination'!A:A,'Medical Examination'!I:I)</f>
        <v>Under  Weight</v>
      </c>
      <c r="M1741" s="31" t="str">
        <f>_xlfn.XLOOKUP(A:A,'Medical Examination'!A:A,'Medical Examination'!J:J)</f>
        <v>Prediabetic</v>
      </c>
      <c r="N1741" s="34">
        <f>_xlfn.XLOOKUP(Healthcare!A:A,Table4_2[Customer ID],Table4_2[Date of Birth])</f>
        <v>29110</v>
      </c>
      <c r="O1741" s="35">
        <f>_xlfn.XLOOKUP(A:A,Table4_2[Customer ID],Table4_2[Charges])</f>
        <v>5195.58</v>
      </c>
      <c r="P1741" s="33" t="str">
        <f>_xlfn.XLOOKUP(A:A,Table4_2[Customer ID],Table4_2[Hospital tier])</f>
        <v>tier - 2</v>
      </c>
      <c r="Q1741" s="33" t="str">
        <f>_xlfn.XLOOKUP(A:A,'Hospital details'!A:A,'Hospital details'!F:F)</f>
        <v>tier - 2</v>
      </c>
      <c r="R1741" s="33" t="str">
        <f>_xlfn.XLOOKUP(Healthcare!A:A,'Hospital details'!A:A,'Hospital details'!G:G)</f>
        <v>R1013</v>
      </c>
      <c r="S1741" s="36">
        <f>_xlfn.XLOOKUP(A:A,'Hospital details'!A:A,'Hospital details'!H:H)</f>
        <v>43</v>
      </c>
      <c r="T1741" s="8"/>
    </row>
    <row r="1742" spans="1:20" ht="18" x14ac:dyDescent="0.35">
      <c r="A1742" s="37" t="s">
        <v>1746</v>
      </c>
      <c r="B1742" s="31" t="str" cm="1">
        <f t="array" ref="B1742">_xlfn.XLOOKUP(_xlfn.SINGLE(A:A),'Customer Name'!A:A,Table14_3[[#All],[Title]])</f>
        <v>Mr</v>
      </c>
      <c r="C1742" s="32" t="str" cm="1">
        <f t="array" ref="C1742">_xlfn.XLOOKUP(_xlfn.SINGLE(A:A),'Customer Name'!A:A,Table14_3[[#All],[First Name]])</f>
        <v>Cindy</v>
      </c>
      <c r="D1742" s="32" t="str" cm="1">
        <f t="array" ref="D1742">_xlfn.XLOOKUP(_xlfn.SINGLE(A:A),'Customer Name'!A:A,Table14_3[[#All],[Last Name]])</f>
        <v>Saiter</v>
      </c>
      <c r="E1742" s="32">
        <f>_xlfn.XLOOKUP(A:A,'Medical Examination'!A:A,'Medical Examination'!B:B)</f>
        <v>20.53</v>
      </c>
      <c r="F1742" s="32">
        <f>_xlfn.XLOOKUP(A:A,'Medical Examination'!A:A,'Medical Examination'!C:C)</f>
        <v>4.8600000000000003</v>
      </c>
      <c r="G1742" s="33" t="str">
        <f>_xlfn.XLOOKUP(A:A,'Medical Examination'!A:A,'Medical Examination'!D:D)</f>
        <v>No</v>
      </c>
      <c r="H1742" s="33" t="str">
        <f>_xlfn.XLOOKUP(A:A,'Medical Examination'!A:A,'Medical Examination'!E:E)</f>
        <v>No</v>
      </c>
      <c r="I1742" s="33" t="str">
        <f>_xlfn.XLOOKUP(A:A,'Medical Examination'!A:A,'Medical Examination'!F:F)</f>
        <v>No</v>
      </c>
      <c r="J1742" s="33">
        <f>_xlfn.XLOOKUP(A:A,'Medical Examination'!A:A,'Medical Examination'!G:G)</f>
        <v>1</v>
      </c>
      <c r="K1742" s="33" t="str">
        <f>_xlfn.XLOOKUP(A:A,'Medical Examination'!A:A,'Medical Examination'!H:H)</f>
        <v>No</v>
      </c>
      <c r="L1742" s="32" t="str">
        <f>_xlfn.XLOOKUP(A:A,'Medical Examination'!A:A,'Medical Examination'!I:I)</f>
        <v>Normal Weight</v>
      </c>
      <c r="M1742" s="31" t="str">
        <f>_xlfn.XLOOKUP(A:A,'Medical Examination'!A:A,'Medical Examination'!J:J)</f>
        <v>Normal</v>
      </c>
      <c r="N1742" s="34">
        <f>_xlfn.XLOOKUP(Healthcare!A:A,Table4_2[Customer ID],Table4_2[Date of Birth])</f>
        <v>30971</v>
      </c>
      <c r="O1742" s="35">
        <f>_xlfn.XLOOKUP(A:A,Table4_2[Customer ID],Table4_2[Charges])</f>
        <v>5177.12</v>
      </c>
      <c r="P1742" s="33" t="str">
        <f>_xlfn.XLOOKUP(A:A,Table4_2[Customer ID],Table4_2[Hospital tier])</f>
        <v>tier - 2</v>
      </c>
      <c r="Q1742" s="33" t="str">
        <f>_xlfn.XLOOKUP(A:A,'Hospital details'!A:A,'Hospital details'!F:F)</f>
        <v>tier - 1</v>
      </c>
      <c r="R1742" s="33" t="str">
        <f>_xlfn.XLOOKUP(Healthcare!A:A,'Hospital details'!A:A,'Hospital details'!G:G)</f>
        <v>R1013</v>
      </c>
      <c r="S1742" s="36">
        <f>_xlfn.XLOOKUP(A:A,'Hospital details'!A:A,'Hospital details'!H:H)</f>
        <v>38</v>
      </c>
      <c r="T1742" s="8"/>
    </row>
    <row r="1743" spans="1:20" ht="18" x14ac:dyDescent="0.35">
      <c r="A1743" s="37" t="s">
        <v>1747</v>
      </c>
      <c r="B1743" s="31" t="str" cm="1">
        <f t="array" ref="B1743">_xlfn.XLOOKUP(_xlfn.SINGLE(A:A),'Customer Name'!A:A,Table14_3[[#All],[Title]])</f>
        <v>Mr</v>
      </c>
      <c r="C1743" s="32" t="str" cm="1">
        <f t="array" ref="C1743">_xlfn.XLOOKUP(_xlfn.SINGLE(A:A),'Customer Name'!A:A,Table14_3[[#All],[First Name]])</f>
        <v>Marcia</v>
      </c>
      <c r="D1743" s="32" t="str" cm="1">
        <f t="array" ref="D1743">_xlfn.XLOOKUP(_xlfn.SINGLE(A:A),'Customer Name'!A:A,Table14_3[[#All],[Last Name]])</f>
        <v>Winrow</v>
      </c>
      <c r="E1743" s="32">
        <f>_xlfn.XLOOKUP(A:A,'Medical Examination'!A:A,'Medical Examination'!B:B)</f>
        <v>23.79</v>
      </c>
      <c r="F1743" s="32">
        <f>_xlfn.XLOOKUP(A:A,'Medical Examination'!A:A,'Medical Examination'!C:C)</f>
        <v>4.74</v>
      </c>
      <c r="G1743" s="33" t="str">
        <f>_xlfn.XLOOKUP(A:A,'Medical Examination'!A:A,'Medical Examination'!D:D)</f>
        <v>No</v>
      </c>
      <c r="H1743" s="33" t="str">
        <f>_xlfn.XLOOKUP(A:A,'Medical Examination'!A:A,'Medical Examination'!E:E)</f>
        <v>No</v>
      </c>
      <c r="I1743" s="33" t="str">
        <f>_xlfn.XLOOKUP(A:A,'Medical Examination'!A:A,'Medical Examination'!F:F)</f>
        <v>No</v>
      </c>
      <c r="J1743" s="33">
        <f>_xlfn.XLOOKUP(A:A,'Medical Examination'!A:A,'Medical Examination'!G:G)</f>
        <v>0</v>
      </c>
      <c r="K1743" s="33" t="str">
        <f>_xlfn.XLOOKUP(A:A,'Medical Examination'!A:A,'Medical Examination'!H:H)</f>
        <v>No</v>
      </c>
      <c r="L1743" s="32" t="str">
        <f>_xlfn.XLOOKUP(A:A,'Medical Examination'!A:A,'Medical Examination'!I:I)</f>
        <v>Normal Weight</v>
      </c>
      <c r="M1743" s="31" t="str">
        <f>_xlfn.XLOOKUP(A:A,'Medical Examination'!A:A,'Medical Examination'!J:J)</f>
        <v>Normal</v>
      </c>
      <c r="N1743" s="34">
        <f>_xlfn.XLOOKUP(Healthcare!A:A,Table4_2[Customer ID],Table4_2[Date of Birth])</f>
        <v>33479</v>
      </c>
      <c r="O1743" s="35">
        <f>_xlfn.XLOOKUP(A:A,Table4_2[Customer ID],Table4_2[Charges])</f>
        <v>5166.96</v>
      </c>
      <c r="P1743" s="33" t="str">
        <f>_xlfn.XLOOKUP(A:A,Table4_2[Customer ID],Table4_2[Hospital tier])</f>
        <v>tier - 2</v>
      </c>
      <c r="Q1743" s="33" t="str">
        <f>_xlfn.XLOOKUP(A:A,'Hospital details'!A:A,'Hospital details'!F:F)</f>
        <v>tier - 2</v>
      </c>
      <c r="R1743" s="33" t="str">
        <f>_xlfn.XLOOKUP(Healthcare!A:A,'Hospital details'!A:A,'Hospital details'!G:G)</f>
        <v>R1012</v>
      </c>
      <c r="S1743" s="36">
        <f>_xlfn.XLOOKUP(A:A,'Hospital details'!A:A,'Hospital details'!H:H)</f>
        <v>31</v>
      </c>
      <c r="T1743" s="8"/>
    </row>
    <row r="1744" spans="1:20" ht="18" x14ac:dyDescent="0.35">
      <c r="A1744" s="37" t="s">
        <v>1748</v>
      </c>
      <c r="B1744" s="31" t="str" cm="1">
        <f t="array" ref="B1744">_xlfn.XLOOKUP(_xlfn.SINGLE(A:A),'Customer Name'!A:A,Table14_3[[#All],[Title]])</f>
        <v>Ms</v>
      </c>
      <c r="C1744" s="32" t="str" cm="1">
        <f t="array" ref="C1744">_xlfn.XLOOKUP(_xlfn.SINGLE(A:A),'Customer Name'!A:A,Table14_3[[#All],[First Name]])</f>
        <v>Samantha R</v>
      </c>
      <c r="D1744" s="32" t="str" cm="1">
        <f t="array" ref="D1744">_xlfn.XLOOKUP(_xlfn.SINGLE(A:A),'Customer Name'!A:A,Table14_3[[#All],[Last Name]])</f>
        <v>Gries</v>
      </c>
      <c r="E1744" s="32">
        <f>_xlfn.XLOOKUP(A:A,'Medical Examination'!A:A,'Medical Examination'!B:B)</f>
        <v>29.8</v>
      </c>
      <c r="F1744" s="32">
        <f>_xlfn.XLOOKUP(A:A,'Medical Examination'!A:A,'Medical Examination'!C:C)</f>
        <v>6.03</v>
      </c>
      <c r="G1744" s="33" t="str">
        <f>_xlfn.XLOOKUP(A:A,'Medical Examination'!A:A,'Medical Examination'!D:D)</f>
        <v>No</v>
      </c>
      <c r="H1744" s="33" t="str">
        <f>_xlfn.XLOOKUP(A:A,'Medical Examination'!A:A,'Medical Examination'!E:E)</f>
        <v>No</v>
      </c>
      <c r="I1744" s="33" t="str">
        <f>_xlfn.XLOOKUP(A:A,'Medical Examination'!A:A,'Medical Examination'!F:F)</f>
        <v>No</v>
      </c>
      <c r="J1744" s="33">
        <f>_xlfn.XLOOKUP(A:A,'Medical Examination'!A:A,'Medical Examination'!G:G)</f>
        <v>0</v>
      </c>
      <c r="K1744" s="33" t="str">
        <f>_xlfn.XLOOKUP(A:A,'Medical Examination'!A:A,'Medical Examination'!H:H)</f>
        <v>No</v>
      </c>
      <c r="L1744" s="32" t="str">
        <f>_xlfn.XLOOKUP(A:A,'Medical Examination'!A:A,'Medical Examination'!I:I)</f>
        <v>Overweight</v>
      </c>
      <c r="M1744" s="31" t="str">
        <f>_xlfn.XLOOKUP(A:A,'Medical Examination'!A:A,'Medical Examination'!J:J)</f>
        <v>Prediabetic</v>
      </c>
      <c r="N1744" s="34">
        <f>_xlfn.XLOOKUP(Healthcare!A:A,Table4_2[Customer ID],Table4_2[Date of Birth])</f>
        <v>33155</v>
      </c>
      <c r="O1744" s="35">
        <f>_xlfn.XLOOKUP(A:A,Table4_2[Customer ID],Table4_2[Charges])</f>
        <v>5152.13</v>
      </c>
      <c r="P1744" s="33" t="str">
        <f>_xlfn.XLOOKUP(A:A,Table4_2[Customer ID],Table4_2[Hospital tier])</f>
        <v>tier - 2</v>
      </c>
      <c r="Q1744" s="33" t="str">
        <f>_xlfn.XLOOKUP(A:A,'Hospital details'!A:A,'Hospital details'!F:F)</f>
        <v>tier - 2</v>
      </c>
      <c r="R1744" s="33" t="str">
        <f>_xlfn.XLOOKUP(Healthcare!A:A,'Hospital details'!A:A,'Hospital details'!G:G)</f>
        <v>R1011</v>
      </c>
      <c r="S1744" s="36">
        <f>_xlfn.XLOOKUP(A:A,'Hospital details'!A:A,'Hospital details'!H:H)</f>
        <v>32</v>
      </c>
      <c r="T1744" s="8"/>
    </row>
    <row r="1745" spans="1:20" ht="18" x14ac:dyDescent="0.35">
      <c r="A1745" s="37" t="s">
        <v>1749</v>
      </c>
      <c r="B1745" s="31" t="str" cm="1">
        <f t="array" ref="B1745">_xlfn.XLOOKUP(_xlfn.SINGLE(A:A),'Customer Name'!A:A,Table14_3[[#All],[Title]])</f>
        <v>Mr</v>
      </c>
      <c r="C1745" s="32" t="str" cm="1">
        <f t="array" ref="C1745">_xlfn.XLOOKUP(_xlfn.SINGLE(A:A),'Customer Name'!A:A,Table14_3[[#All],[First Name]])</f>
        <v>Katie</v>
      </c>
      <c r="D1745" s="32" t="str" cm="1">
        <f t="array" ref="D1745">_xlfn.XLOOKUP(_xlfn.SINGLE(A:A),'Customer Name'!A:A,Table14_3[[#All],[Last Name]])</f>
        <v>Strohschein</v>
      </c>
      <c r="E1745" s="32">
        <f>_xlfn.XLOOKUP(A:A,'Medical Examination'!A:A,'Medical Examination'!B:B)</f>
        <v>31.54</v>
      </c>
      <c r="F1745" s="32">
        <f>_xlfn.XLOOKUP(A:A,'Medical Examination'!A:A,'Medical Examination'!C:C)</f>
        <v>4.71</v>
      </c>
      <c r="G1745" s="33" t="str">
        <f>_xlfn.XLOOKUP(A:A,'Medical Examination'!A:A,'Medical Examination'!D:D)</f>
        <v>No</v>
      </c>
      <c r="H1745" s="33" t="str">
        <f>_xlfn.XLOOKUP(A:A,'Medical Examination'!A:A,'Medical Examination'!E:E)</f>
        <v>No</v>
      </c>
      <c r="I1745" s="33" t="str">
        <f>_xlfn.XLOOKUP(A:A,'Medical Examination'!A:A,'Medical Examination'!F:F)</f>
        <v>No</v>
      </c>
      <c r="J1745" s="33">
        <f>_xlfn.XLOOKUP(A:A,'Medical Examination'!A:A,'Medical Examination'!G:G)</f>
        <v>0</v>
      </c>
      <c r="K1745" s="33" t="str">
        <f>_xlfn.XLOOKUP(A:A,'Medical Examination'!A:A,'Medical Examination'!H:H)</f>
        <v>No</v>
      </c>
      <c r="L1745" s="32" t="str">
        <f>_xlfn.XLOOKUP(A:A,'Medical Examination'!A:A,'Medical Examination'!I:I)</f>
        <v>Obesity</v>
      </c>
      <c r="M1745" s="31" t="str">
        <f>_xlfn.XLOOKUP(A:A,'Medical Examination'!A:A,'Medical Examination'!J:J)</f>
        <v>Normal</v>
      </c>
      <c r="N1745" s="34">
        <f>_xlfn.XLOOKUP(Healthcare!A:A,Table4_2[Customer ID],Table4_2[Date of Birth])</f>
        <v>33107</v>
      </c>
      <c r="O1745" s="35">
        <f>_xlfn.XLOOKUP(A:A,Table4_2[Customer ID],Table4_2[Charges])</f>
        <v>5148.55</v>
      </c>
      <c r="P1745" s="33" t="str">
        <f>_xlfn.XLOOKUP(A:A,Table4_2[Customer ID],Table4_2[Hospital tier])</f>
        <v>tier - 2</v>
      </c>
      <c r="Q1745" s="33" t="str">
        <f>_xlfn.XLOOKUP(A:A,'Hospital details'!A:A,'Hospital details'!F:F)</f>
        <v>tier - 2</v>
      </c>
      <c r="R1745" s="33" t="str">
        <f>_xlfn.XLOOKUP(Healthcare!A:A,'Hospital details'!A:A,'Hospital details'!G:G)</f>
        <v>R1024</v>
      </c>
      <c r="S1745" s="36">
        <f>_xlfn.XLOOKUP(A:A,'Hospital details'!A:A,'Hospital details'!H:H)</f>
        <v>32</v>
      </c>
      <c r="T1745" s="8"/>
    </row>
    <row r="1746" spans="1:20" ht="18" x14ac:dyDescent="0.35">
      <c r="A1746" s="37" t="s">
        <v>1750</v>
      </c>
      <c r="B1746" s="31" t="str" cm="1">
        <f t="array" ref="B1746">_xlfn.XLOOKUP(_xlfn.SINGLE(A:A),'Customer Name'!A:A,Table14_3[[#All],[Title]])</f>
        <v>Mr</v>
      </c>
      <c r="C1746" s="32" t="str" cm="1">
        <f t="array" ref="C1746">_xlfn.XLOOKUP(_xlfn.SINGLE(A:A),'Customer Name'!A:A,Table14_3[[#All],[First Name]])</f>
        <v>John P</v>
      </c>
      <c r="D1746" s="32" t="str" cm="1">
        <f t="array" ref="D1746">_xlfn.XLOOKUP(_xlfn.SINGLE(A:A),'Customer Name'!A:A,Table14_3[[#All],[Last Name]])</f>
        <v>Berger</v>
      </c>
      <c r="E1746" s="32">
        <f>_xlfn.XLOOKUP(A:A,'Medical Examination'!A:A,'Medical Examination'!B:B)</f>
        <v>20.82</v>
      </c>
      <c r="F1746" s="32">
        <f>_xlfn.XLOOKUP(A:A,'Medical Examination'!A:A,'Medical Examination'!C:C)</f>
        <v>5.55</v>
      </c>
      <c r="G1746" s="33" t="str">
        <f>_xlfn.XLOOKUP(A:A,'Medical Examination'!A:A,'Medical Examination'!D:D)</f>
        <v>No</v>
      </c>
      <c r="H1746" s="33" t="str">
        <f>_xlfn.XLOOKUP(A:A,'Medical Examination'!A:A,'Medical Examination'!E:E)</f>
        <v>No</v>
      </c>
      <c r="I1746" s="33" t="str">
        <f>_xlfn.XLOOKUP(A:A,'Medical Examination'!A:A,'Medical Examination'!F:F)</f>
        <v>No</v>
      </c>
      <c r="J1746" s="33">
        <f>_xlfn.XLOOKUP(A:A,'Medical Examination'!A:A,'Medical Examination'!G:G)</f>
        <v>1</v>
      </c>
      <c r="K1746" s="33" t="str">
        <f>_xlfn.XLOOKUP(A:A,'Medical Examination'!A:A,'Medical Examination'!H:H)</f>
        <v>No</v>
      </c>
      <c r="L1746" s="32" t="str">
        <f>_xlfn.XLOOKUP(A:A,'Medical Examination'!A:A,'Medical Examination'!I:I)</f>
        <v>Normal Weight</v>
      </c>
      <c r="M1746" s="31" t="str">
        <f>_xlfn.XLOOKUP(A:A,'Medical Examination'!A:A,'Medical Examination'!J:J)</f>
        <v>Normal</v>
      </c>
      <c r="N1746" s="34">
        <f>_xlfn.XLOOKUP(Healthcare!A:A,Table4_2[Customer ID],Table4_2[Date of Birth])</f>
        <v>30916</v>
      </c>
      <c r="O1746" s="35">
        <f>_xlfn.XLOOKUP(A:A,Table4_2[Customer ID],Table4_2[Charges])</f>
        <v>5144.18</v>
      </c>
      <c r="P1746" s="33" t="str">
        <f>_xlfn.XLOOKUP(A:A,Table4_2[Customer ID],Table4_2[Hospital tier])</f>
        <v>tier - 2</v>
      </c>
      <c r="Q1746" s="33" t="str">
        <f>_xlfn.XLOOKUP(A:A,'Hospital details'!A:A,'Hospital details'!F:F)</f>
        <v>tier - 1</v>
      </c>
      <c r="R1746" s="33" t="str">
        <f>_xlfn.XLOOKUP(Healthcare!A:A,'Hospital details'!A:A,'Hospital details'!G:G)</f>
        <v>R1013</v>
      </c>
      <c r="S1746" s="36">
        <f>_xlfn.XLOOKUP(A:A,'Hospital details'!A:A,'Hospital details'!H:H)</f>
        <v>38</v>
      </c>
      <c r="T1746" s="8"/>
    </row>
    <row r="1747" spans="1:20" ht="18" x14ac:dyDescent="0.35">
      <c r="A1747" s="37" t="s">
        <v>1751</v>
      </c>
      <c r="B1747" s="31" t="str" cm="1">
        <f t="array" ref="B1747">_xlfn.XLOOKUP(_xlfn.SINGLE(A:A),'Customer Name'!A:A,Table14_3[[#All],[Title]])</f>
        <v>Ms</v>
      </c>
      <c r="C1747" s="32" t="str" cm="1">
        <f t="array" ref="C1747">_xlfn.XLOOKUP(_xlfn.SINGLE(A:A),'Customer Name'!A:A,Table14_3[[#All],[First Name]])</f>
        <v>Rachel</v>
      </c>
      <c r="D1747" s="32" t="str" cm="1">
        <f t="array" ref="D1747">_xlfn.XLOOKUP(_xlfn.SINGLE(A:A),'Customer Name'!A:A,Table14_3[[#All],[Last Name]])</f>
        <v>Coogan</v>
      </c>
      <c r="E1747" s="32">
        <f>_xlfn.XLOOKUP(A:A,'Medical Examination'!A:A,'Medical Examination'!B:B)</f>
        <v>38.83</v>
      </c>
      <c r="F1747" s="32">
        <f>_xlfn.XLOOKUP(A:A,'Medical Examination'!A:A,'Medical Examination'!C:C)</f>
        <v>4.78</v>
      </c>
      <c r="G1747" s="33" t="str">
        <f>_xlfn.XLOOKUP(A:A,'Medical Examination'!A:A,'Medical Examination'!D:D)</f>
        <v>No</v>
      </c>
      <c r="H1747" s="33" t="str">
        <f>_xlfn.XLOOKUP(A:A,'Medical Examination'!A:A,'Medical Examination'!E:E)</f>
        <v>No</v>
      </c>
      <c r="I1747" s="33" t="str">
        <f>_xlfn.XLOOKUP(A:A,'Medical Examination'!A:A,'Medical Examination'!F:F)</f>
        <v>Yes</v>
      </c>
      <c r="J1747" s="33">
        <f>_xlfn.XLOOKUP(A:A,'Medical Examination'!A:A,'Medical Examination'!G:G)</f>
        <v>1</v>
      </c>
      <c r="K1747" s="33" t="str">
        <f>_xlfn.XLOOKUP(A:A,'Medical Examination'!A:A,'Medical Examination'!H:H)</f>
        <v>No</v>
      </c>
      <c r="L1747" s="32" t="str">
        <f>_xlfn.XLOOKUP(A:A,'Medical Examination'!A:A,'Medical Examination'!I:I)</f>
        <v>Obesity</v>
      </c>
      <c r="M1747" s="31" t="str">
        <f>_xlfn.XLOOKUP(A:A,'Medical Examination'!A:A,'Medical Examination'!J:J)</f>
        <v>Normal</v>
      </c>
      <c r="N1747" s="34">
        <f>_xlfn.XLOOKUP(Healthcare!A:A,Table4_2[Customer ID],Table4_2[Date of Birth])</f>
        <v>34313</v>
      </c>
      <c r="O1747" s="35">
        <f>_xlfn.XLOOKUP(A:A,Table4_2[Customer ID],Table4_2[Charges])</f>
        <v>5138.26</v>
      </c>
      <c r="P1747" s="33" t="str">
        <f>_xlfn.XLOOKUP(A:A,Table4_2[Customer ID],Table4_2[Hospital tier])</f>
        <v>tier - 2</v>
      </c>
      <c r="Q1747" s="33" t="str">
        <f>_xlfn.XLOOKUP(A:A,'Hospital details'!A:A,'Hospital details'!F:F)</f>
        <v>tier - 2</v>
      </c>
      <c r="R1747" s="33" t="str">
        <f>_xlfn.XLOOKUP(Healthcare!A:A,'Hospital details'!A:A,'Hospital details'!G:G)</f>
        <v>R1013</v>
      </c>
      <c r="S1747" s="36">
        <f>_xlfn.XLOOKUP(A:A,'Hospital details'!A:A,'Hospital details'!H:H)</f>
        <v>29</v>
      </c>
      <c r="T1747" s="8"/>
    </row>
    <row r="1748" spans="1:20" ht="18" x14ac:dyDescent="0.35">
      <c r="A1748" s="37" t="s">
        <v>1752</v>
      </c>
      <c r="B1748" s="31" t="str" cm="1">
        <f t="array" ref="B1748">_xlfn.XLOOKUP(_xlfn.SINGLE(A:A),'Customer Name'!A:A,Table14_3[[#All],[Title]])</f>
        <v>Mr</v>
      </c>
      <c r="C1748" s="32" t="str" cm="1">
        <f t="array" ref="C1748">_xlfn.XLOOKUP(_xlfn.SINGLE(A:A),'Customer Name'!A:A,Table14_3[[#All],[First Name]])</f>
        <v>Isabelle</v>
      </c>
      <c r="D1748" s="32" t="str" cm="1">
        <f t="array" ref="D1748">_xlfn.XLOOKUP(_xlfn.SINGLE(A:A),'Customer Name'!A:A,Table14_3[[#All],[Last Name]])</f>
        <v>Gagnon</v>
      </c>
      <c r="E1748" s="32">
        <f>_xlfn.XLOOKUP(A:A,'Medical Examination'!A:A,'Medical Examination'!B:B)</f>
        <v>23.44</v>
      </c>
      <c r="F1748" s="32">
        <f>_xlfn.XLOOKUP(A:A,'Medical Examination'!A:A,'Medical Examination'!C:C)</f>
        <v>4.6500000000000004</v>
      </c>
      <c r="G1748" s="33" t="str">
        <f>_xlfn.XLOOKUP(A:A,'Medical Examination'!A:A,'Medical Examination'!D:D)</f>
        <v>yes</v>
      </c>
      <c r="H1748" s="33" t="str">
        <f>_xlfn.XLOOKUP(A:A,'Medical Examination'!A:A,'Medical Examination'!E:E)</f>
        <v>No</v>
      </c>
      <c r="I1748" s="33" t="str">
        <f>_xlfn.XLOOKUP(A:A,'Medical Examination'!A:A,'Medical Examination'!F:F)</f>
        <v>No</v>
      </c>
      <c r="J1748" s="33">
        <f>_xlfn.XLOOKUP(A:A,'Medical Examination'!A:A,'Medical Examination'!G:G)</f>
        <v>1</v>
      </c>
      <c r="K1748" s="33" t="str">
        <f>_xlfn.XLOOKUP(A:A,'Medical Examination'!A:A,'Medical Examination'!H:H)</f>
        <v>No</v>
      </c>
      <c r="L1748" s="32" t="str">
        <f>_xlfn.XLOOKUP(A:A,'Medical Examination'!A:A,'Medical Examination'!I:I)</f>
        <v>Normal Weight</v>
      </c>
      <c r="M1748" s="31" t="str">
        <f>_xlfn.XLOOKUP(A:A,'Medical Examination'!A:A,'Medical Examination'!J:J)</f>
        <v>Normal</v>
      </c>
      <c r="N1748" s="34">
        <f>_xlfn.XLOOKUP(Healthcare!A:A,Table4_2[Customer ID],Table4_2[Date of Birth])</f>
        <v>32401</v>
      </c>
      <c r="O1748" s="35">
        <f>_xlfn.XLOOKUP(A:A,Table4_2[Customer ID],Table4_2[Charges])</f>
        <v>5136.75</v>
      </c>
      <c r="P1748" s="33" t="str">
        <f>_xlfn.XLOOKUP(A:A,Table4_2[Customer ID],Table4_2[Hospital tier])</f>
        <v>tier - 2</v>
      </c>
      <c r="Q1748" s="33" t="str">
        <f>_xlfn.XLOOKUP(A:A,'Hospital details'!A:A,'Hospital details'!F:F)</f>
        <v>tier - 1</v>
      </c>
      <c r="R1748" s="33" t="str">
        <f>_xlfn.XLOOKUP(Healthcare!A:A,'Hospital details'!A:A,'Hospital details'!G:G)</f>
        <v>R1013</v>
      </c>
      <c r="S1748" s="36">
        <f>_xlfn.XLOOKUP(A:A,'Hospital details'!A:A,'Hospital details'!H:H)</f>
        <v>34</v>
      </c>
      <c r="T1748" s="8"/>
    </row>
    <row r="1749" spans="1:20" ht="18" x14ac:dyDescent="0.35">
      <c r="A1749" s="37" t="s">
        <v>1753</v>
      </c>
      <c r="B1749" s="31" t="str" cm="1">
        <f t="array" ref="B1749">_xlfn.XLOOKUP(_xlfn.SINGLE(A:A),'Customer Name'!A:A,Table14_3[[#All],[Title]])</f>
        <v>Mr</v>
      </c>
      <c r="C1749" s="32" t="str" cm="1">
        <f t="array" ref="C1749">_xlfn.XLOOKUP(_xlfn.SINGLE(A:A),'Customer Name'!A:A,Table14_3[[#All],[First Name]])</f>
        <v>Neil</v>
      </c>
      <c r="D1749" s="32" t="str" cm="1">
        <f t="array" ref="D1749">_xlfn.XLOOKUP(_xlfn.SINGLE(A:A),'Customer Name'!A:A,Table14_3[[#All],[Last Name]])</f>
        <v>Pearson</v>
      </c>
      <c r="E1749" s="32">
        <f>_xlfn.XLOOKUP(A:A,'Medical Examination'!A:A,'Medical Examination'!B:B)</f>
        <v>24.13</v>
      </c>
      <c r="F1749" s="32">
        <f>_xlfn.XLOOKUP(A:A,'Medical Examination'!A:A,'Medical Examination'!C:C)</f>
        <v>5.2</v>
      </c>
      <c r="G1749" s="33" t="str">
        <f>_xlfn.XLOOKUP(A:A,'Medical Examination'!A:A,'Medical Examination'!D:D)</f>
        <v>No</v>
      </c>
      <c r="H1749" s="33" t="str">
        <f>_xlfn.XLOOKUP(A:A,'Medical Examination'!A:A,'Medical Examination'!E:E)</f>
        <v>No</v>
      </c>
      <c r="I1749" s="33" t="str">
        <f>_xlfn.XLOOKUP(A:A,'Medical Examination'!A:A,'Medical Examination'!F:F)</f>
        <v>No</v>
      </c>
      <c r="J1749" s="33">
        <f>_xlfn.XLOOKUP(A:A,'Medical Examination'!A:A,'Medical Examination'!G:G)</f>
        <v>1</v>
      </c>
      <c r="K1749" s="33" t="str">
        <f>_xlfn.XLOOKUP(A:A,'Medical Examination'!A:A,'Medical Examination'!H:H)</f>
        <v>No</v>
      </c>
      <c r="L1749" s="32" t="str">
        <f>_xlfn.XLOOKUP(A:A,'Medical Examination'!A:A,'Medical Examination'!I:I)</f>
        <v>Normal Weight</v>
      </c>
      <c r="M1749" s="31" t="str">
        <f>_xlfn.XLOOKUP(A:A,'Medical Examination'!A:A,'Medical Examination'!J:J)</f>
        <v>Normal</v>
      </c>
      <c r="N1749" s="34">
        <f>_xlfn.XLOOKUP(Healthcare!A:A,Table4_2[Customer ID],Table4_2[Date of Birth])</f>
        <v>32033</v>
      </c>
      <c r="O1749" s="35">
        <f>_xlfn.XLOOKUP(A:A,Table4_2[Customer ID],Table4_2[Charges])</f>
        <v>5125.22</v>
      </c>
      <c r="P1749" s="33" t="str">
        <f>_xlfn.XLOOKUP(A:A,Table4_2[Customer ID],Table4_2[Hospital tier])</f>
        <v>tier - 1</v>
      </c>
      <c r="Q1749" s="33" t="str">
        <f>_xlfn.XLOOKUP(A:A,'Hospital details'!A:A,'Hospital details'!F:F)</f>
        <v>tier - 2</v>
      </c>
      <c r="R1749" s="33" t="str">
        <f>_xlfn.XLOOKUP(Healthcare!A:A,'Hospital details'!A:A,'Hospital details'!G:G)</f>
        <v>R1012</v>
      </c>
      <c r="S1749" s="36">
        <f>_xlfn.XLOOKUP(A:A,'Hospital details'!A:A,'Hospital details'!H:H)</f>
        <v>35</v>
      </c>
      <c r="T1749" s="8"/>
    </row>
    <row r="1750" spans="1:20" ht="18" x14ac:dyDescent="0.35">
      <c r="A1750" s="37" t="s">
        <v>1754</v>
      </c>
      <c r="B1750" s="31" t="str" cm="1">
        <f t="array" ref="B1750">_xlfn.XLOOKUP(_xlfn.SINGLE(A:A),'Customer Name'!A:A,Table14_3[[#All],[Title]])</f>
        <v>Ms</v>
      </c>
      <c r="C1750" s="32" t="str" cm="1">
        <f t="array" ref="C1750">_xlfn.XLOOKUP(_xlfn.SINGLE(A:A),'Customer Name'!A:A,Table14_3[[#All],[First Name]])</f>
        <v>Tom</v>
      </c>
      <c r="D1750" s="32" t="str" cm="1">
        <f t="array" ref="D1750">_xlfn.XLOOKUP(_xlfn.SINGLE(A:A),'Customer Name'!A:A,Table14_3[[#All],[Last Name]])</f>
        <v>Brian</v>
      </c>
      <c r="E1750" s="32">
        <f>_xlfn.XLOOKUP(A:A,'Medical Examination'!A:A,'Medical Examination'!B:B)</f>
        <v>42.13</v>
      </c>
      <c r="F1750" s="32">
        <f>_xlfn.XLOOKUP(A:A,'Medical Examination'!A:A,'Medical Examination'!C:C)</f>
        <v>4.54</v>
      </c>
      <c r="G1750" s="33" t="str">
        <f>_xlfn.XLOOKUP(A:A,'Medical Examination'!A:A,'Medical Examination'!D:D)</f>
        <v>yes</v>
      </c>
      <c r="H1750" s="33" t="str">
        <f>_xlfn.XLOOKUP(A:A,'Medical Examination'!A:A,'Medical Examination'!E:E)</f>
        <v>No</v>
      </c>
      <c r="I1750" s="33" t="str">
        <f>_xlfn.XLOOKUP(A:A,'Medical Examination'!A:A,'Medical Examination'!F:F)</f>
        <v>No</v>
      </c>
      <c r="J1750" s="33">
        <f>_xlfn.XLOOKUP(A:A,'Medical Examination'!A:A,'Medical Examination'!G:G)</f>
        <v>1</v>
      </c>
      <c r="K1750" s="33" t="str">
        <f>_xlfn.XLOOKUP(A:A,'Medical Examination'!A:A,'Medical Examination'!H:H)</f>
        <v>No</v>
      </c>
      <c r="L1750" s="32" t="str">
        <f>_xlfn.XLOOKUP(A:A,'Medical Examination'!A:A,'Medical Examination'!I:I)</f>
        <v>Obesity</v>
      </c>
      <c r="M1750" s="31" t="str">
        <f>_xlfn.XLOOKUP(A:A,'Medical Examination'!A:A,'Medical Examination'!J:J)</f>
        <v>Normal</v>
      </c>
      <c r="N1750" s="34">
        <f>_xlfn.XLOOKUP(Healthcare!A:A,Table4_2[Customer ID],Table4_2[Date of Birth])</f>
        <v>32448</v>
      </c>
      <c r="O1750" s="35">
        <f>_xlfn.XLOOKUP(A:A,Table4_2[Customer ID],Table4_2[Charges])</f>
        <v>5124.1899999999996</v>
      </c>
      <c r="P1750" s="33" t="str">
        <f>_xlfn.XLOOKUP(A:A,Table4_2[Customer ID],Table4_2[Hospital tier])</f>
        <v>tier - 2</v>
      </c>
      <c r="Q1750" s="33" t="str">
        <f>_xlfn.XLOOKUP(A:A,'Hospital details'!A:A,'Hospital details'!F:F)</f>
        <v>tier - 3</v>
      </c>
      <c r="R1750" s="33" t="str">
        <f>_xlfn.XLOOKUP(Healthcare!A:A,'Hospital details'!A:A,'Hospital details'!G:G)</f>
        <v>R1013</v>
      </c>
      <c r="S1750" s="36">
        <f>_xlfn.XLOOKUP(A:A,'Hospital details'!A:A,'Hospital details'!H:H)</f>
        <v>34</v>
      </c>
      <c r="T1750" s="8"/>
    </row>
    <row r="1751" spans="1:20" ht="18" x14ac:dyDescent="0.35">
      <c r="A1751" s="37" t="s">
        <v>1755</v>
      </c>
      <c r="B1751" s="31" t="str" cm="1">
        <f t="array" ref="B1751">_xlfn.XLOOKUP(_xlfn.SINGLE(A:A),'Customer Name'!A:A,Table14_3[[#All],[Title]])</f>
        <v>Mr</v>
      </c>
      <c r="C1751" s="32" t="str" cm="1">
        <f t="array" ref="C1751">_xlfn.XLOOKUP(_xlfn.SINGLE(A:A),'Customer Name'!A:A,Table14_3[[#All],[First Name]])</f>
        <v>Nathan</v>
      </c>
      <c r="D1751" s="32" t="str" cm="1">
        <f t="array" ref="D1751">_xlfn.XLOOKUP(_xlfn.SINGLE(A:A),'Customer Name'!A:A,Table14_3[[#All],[Last Name]])</f>
        <v>Brown</v>
      </c>
      <c r="E1751" s="32">
        <f>_xlfn.XLOOKUP(A:A,'Medical Examination'!A:A,'Medical Examination'!B:B)</f>
        <v>17.86</v>
      </c>
      <c r="F1751" s="32">
        <f>_xlfn.XLOOKUP(A:A,'Medical Examination'!A:A,'Medical Examination'!C:C)</f>
        <v>4.1100000000000003</v>
      </c>
      <c r="G1751" s="33" t="str">
        <f>_xlfn.XLOOKUP(A:A,'Medical Examination'!A:A,'Medical Examination'!D:D)</f>
        <v>No</v>
      </c>
      <c r="H1751" s="33" t="str">
        <f>_xlfn.XLOOKUP(A:A,'Medical Examination'!A:A,'Medical Examination'!E:E)</f>
        <v>No</v>
      </c>
      <c r="I1751" s="33" t="str">
        <f>_xlfn.XLOOKUP(A:A,'Medical Examination'!A:A,'Medical Examination'!F:F)</f>
        <v>No</v>
      </c>
      <c r="J1751" s="33">
        <f>_xlfn.XLOOKUP(A:A,'Medical Examination'!A:A,'Medical Examination'!G:G)</f>
        <v>1</v>
      </c>
      <c r="K1751" s="33" t="str">
        <f>_xlfn.XLOOKUP(A:A,'Medical Examination'!A:A,'Medical Examination'!H:H)</f>
        <v>No</v>
      </c>
      <c r="L1751" s="32" t="str">
        <f>_xlfn.XLOOKUP(A:A,'Medical Examination'!A:A,'Medical Examination'!I:I)</f>
        <v>Under  Weight</v>
      </c>
      <c r="M1751" s="31" t="str">
        <f>_xlfn.XLOOKUP(A:A,'Medical Examination'!A:A,'Medical Examination'!J:J)</f>
        <v>Normal</v>
      </c>
      <c r="N1751" s="34">
        <f>_xlfn.XLOOKUP(Healthcare!A:A,Table4_2[Customer ID],Table4_2[Date of Birth])</f>
        <v>32099</v>
      </c>
      <c r="O1751" s="35">
        <f>_xlfn.XLOOKUP(A:A,Table4_2[Customer ID],Table4_2[Charges])</f>
        <v>5116.5</v>
      </c>
      <c r="P1751" s="33" t="str">
        <f>_xlfn.XLOOKUP(A:A,Table4_2[Customer ID],Table4_2[Hospital tier])</f>
        <v>tier - 2</v>
      </c>
      <c r="Q1751" s="33" t="str">
        <f>_xlfn.XLOOKUP(A:A,'Hospital details'!A:A,'Hospital details'!F:F)</f>
        <v>tier - 2</v>
      </c>
      <c r="R1751" s="33" t="str">
        <f>_xlfn.XLOOKUP(Healthcare!A:A,'Hospital details'!A:A,'Hospital details'!G:G)</f>
        <v>R1012</v>
      </c>
      <c r="S1751" s="36">
        <f>_xlfn.XLOOKUP(A:A,'Hospital details'!A:A,'Hospital details'!H:H)</f>
        <v>35</v>
      </c>
      <c r="T1751" s="8"/>
    </row>
    <row r="1752" spans="1:20" ht="18" x14ac:dyDescent="0.35">
      <c r="A1752" s="37" t="s">
        <v>1756</v>
      </c>
      <c r="B1752" s="31" t="str" cm="1">
        <f t="array" ref="B1752">_xlfn.XLOOKUP(_xlfn.SINGLE(A:A),'Customer Name'!A:A,Table14_3[[#All],[Title]])</f>
        <v>Ms</v>
      </c>
      <c r="C1752" s="32" t="str" cm="1">
        <f t="array" ref="C1752">_xlfn.XLOOKUP(_xlfn.SINGLE(A:A),'Customer Name'!A:A,Table14_3[[#All],[First Name]])</f>
        <v>Kelli N</v>
      </c>
      <c r="D1752" s="32" t="str" cm="1">
        <f t="array" ref="D1752">_xlfn.XLOOKUP(_xlfn.SINGLE(A:A),'Customer Name'!A:A,Table14_3[[#All],[Last Name]])</f>
        <v>Fox</v>
      </c>
      <c r="E1752" s="32">
        <f>_xlfn.XLOOKUP(A:A,'Medical Examination'!A:A,'Medical Examination'!B:B)</f>
        <v>32.78</v>
      </c>
      <c r="F1752" s="32">
        <f>_xlfn.XLOOKUP(A:A,'Medical Examination'!A:A,'Medical Examination'!C:C)</f>
        <v>4.63</v>
      </c>
      <c r="G1752" s="33" t="str">
        <f>_xlfn.XLOOKUP(A:A,'Medical Examination'!A:A,'Medical Examination'!D:D)</f>
        <v>No</v>
      </c>
      <c r="H1752" s="33" t="str">
        <f>_xlfn.XLOOKUP(A:A,'Medical Examination'!A:A,'Medical Examination'!E:E)</f>
        <v>No</v>
      </c>
      <c r="I1752" s="33" t="str">
        <f>_xlfn.XLOOKUP(A:A,'Medical Examination'!A:A,'Medical Examination'!F:F)</f>
        <v>No</v>
      </c>
      <c r="J1752" s="33">
        <f>_xlfn.XLOOKUP(A:A,'Medical Examination'!A:A,'Medical Examination'!G:G)</f>
        <v>0</v>
      </c>
      <c r="K1752" s="33" t="str">
        <f>_xlfn.XLOOKUP(A:A,'Medical Examination'!A:A,'Medical Examination'!H:H)</f>
        <v>No</v>
      </c>
      <c r="L1752" s="32" t="str">
        <f>_xlfn.XLOOKUP(A:A,'Medical Examination'!A:A,'Medical Examination'!I:I)</f>
        <v>Obesity</v>
      </c>
      <c r="M1752" s="31" t="str">
        <f>_xlfn.XLOOKUP(A:A,'Medical Examination'!A:A,'Medical Examination'!J:J)</f>
        <v>Normal</v>
      </c>
      <c r="N1752" s="34">
        <f>_xlfn.XLOOKUP(Healthcare!A:A,Table4_2[Customer ID],Table4_2[Date of Birth])</f>
        <v>36330</v>
      </c>
      <c r="O1752" s="35">
        <f>_xlfn.XLOOKUP(A:A,Table4_2[Customer ID],Table4_2[Charges])</f>
        <v>5087.92</v>
      </c>
      <c r="P1752" s="33" t="str">
        <f>_xlfn.XLOOKUP(A:A,Table4_2[Customer ID],Table4_2[Hospital tier])</f>
        <v>tier - 2</v>
      </c>
      <c r="Q1752" s="33" t="str">
        <f>_xlfn.XLOOKUP(A:A,'Hospital details'!A:A,'Hospital details'!F:F)</f>
        <v>tier - 2</v>
      </c>
      <c r="R1752" s="33" t="str">
        <f>_xlfn.XLOOKUP(Healthcare!A:A,'Hospital details'!A:A,'Hospital details'!G:G)</f>
        <v>R1026</v>
      </c>
      <c r="S1752" s="36">
        <f>_xlfn.XLOOKUP(A:A,'Hospital details'!A:A,'Hospital details'!H:H)</f>
        <v>23</v>
      </c>
      <c r="T1752" s="8"/>
    </row>
    <row r="1753" spans="1:20" ht="18" x14ac:dyDescent="0.35">
      <c r="A1753" s="37" t="s">
        <v>1757</v>
      </c>
      <c r="B1753" s="31" t="str" cm="1">
        <f t="array" ref="B1753">_xlfn.XLOOKUP(_xlfn.SINGLE(A:A),'Customer Name'!A:A,Table14_3[[#All],[Title]])</f>
        <v>Mr</v>
      </c>
      <c r="C1753" s="32" t="str" cm="1">
        <f t="array" ref="C1753">_xlfn.XLOOKUP(_xlfn.SINGLE(A:A),'Customer Name'!A:A,Table14_3[[#All],[First Name]])</f>
        <v>Scott M</v>
      </c>
      <c r="D1753" s="32" t="str" cm="1">
        <f t="array" ref="D1753">_xlfn.XLOOKUP(_xlfn.SINGLE(A:A),'Customer Name'!A:A,Table14_3[[#All],[Last Name]])</f>
        <v>Traver</v>
      </c>
      <c r="E1753" s="32">
        <f>_xlfn.XLOOKUP(A:A,'Medical Examination'!A:A,'Medical Examination'!B:B)</f>
        <v>23.9</v>
      </c>
      <c r="F1753" s="32">
        <f>_xlfn.XLOOKUP(A:A,'Medical Examination'!A:A,'Medical Examination'!C:C)</f>
        <v>6.06</v>
      </c>
      <c r="G1753" s="33" t="str">
        <f>_xlfn.XLOOKUP(A:A,'Medical Examination'!A:A,'Medical Examination'!D:D)</f>
        <v>yes</v>
      </c>
      <c r="H1753" s="33" t="str">
        <f>_xlfn.XLOOKUP(A:A,'Medical Examination'!A:A,'Medical Examination'!E:E)</f>
        <v>No</v>
      </c>
      <c r="I1753" s="33" t="str">
        <f>_xlfn.XLOOKUP(A:A,'Medical Examination'!A:A,'Medical Examination'!F:F)</f>
        <v>Yes</v>
      </c>
      <c r="J1753" s="33">
        <f>_xlfn.XLOOKUP(A:A,'Medical Examination'!A:A,'Medical Examination'!G:G)</f>
        <v>1</v>
      </c>
      <c r="K1753" s="33" t="str">
        <f>_xlfn.XLOOKUP(A:A,'Medical Examination'!A:A,'Medical Examination'!H:H)</f>
        <v>No</v>
      </c>
      <c r="L1753" s="32" t="str">
        <f>_xlfn.XLOOKUP(A:A,'Medical Examination'!A:A,'Medical Examination'!I:I)</f>
        <v>Normal Weight</v>
      </c>
      <c r="M1753" s="31" t="str">
        <f>_xlfn.XLOOKUP(A:A,'Medical Examination'!A:A,'Medical Examination'!J:J)</f>
        <v>Prediabetic</v>
      </c>
      <c r="N1753" s="34">
        <f>_xlfn.XLOOKUP(Healthcare!A:A,Table4_2[Customer ID],Table4_2[Date of Birth])</f>
        <v>35625</v>
      </c>
      <c r="O1753" s="35">
        <f>_xlfn.XLOOKUP(A:A,Table4_2[Customer ID],Table4_2[Charges])</f>
        <v>5080.1000000000004</v>
      </c>
      <c r="P1753" s="33" t="str">
        <f>_xlfn.XLOOKUP(A:A,Table4_2[Customer ID],Table4_2[Hospital tier])</f>
        <v>tier - 3</v>
      </c>
      <c r="Q1753" s="33" t="str">
        <f>_xlfn.XLOOKUP(A:A,'Hospital details'!A:A,'Hospital details'!F:F)</f>
        <v>tier - 2</v>
      </c>
      <c r="R1753" s="33" t="str">
        <f>_xlfn.XLOOKUP(Healthcare!A:A,'Hospital details'!A:A,'Hospital details'!G:G)</f>
        <v>R1011</v>
      </c>
      <c r="S1753" s="36">
        <f>_xlfn.XLOOKUP(A:A,'Hospital details'!A:A,'Hospital details'!H:H)</f>
        <v>25</v>
      </c>
      <c r="T1753" s="8"/>
    </row>
    <row r="1754" spans="1:20" ht="18" x14ac:dyDescent="0.35">
      <c r="A1754" s="37" t="s">
        <v>1758</v>
      </c>
      <c r="B1754" s="31" t="str" cm="1">
        <f t="array" ref="B1754">_xlfn.XLOOKUP(_xlfn.SINGLE(A:A),'Customer Name'!A:A,Table14_3[[#All],[Title]])</f>
        <v>Mr</v>
      </c>
      <c r="C1754" s="32" t="str" cm="1">
        <f t="array" ref="C1754">_xlfn.XLOOKUP(_xlfn.SINGLE(A:A),'Customer Name'!A:A,Table14_3[[#All],[First Name]])</f>
        <v>Grant A</v>
      </c>
      <c r="D1754" s="32" t="str" cm="1">
        <f t="array" ref="D1754">_xlfn.XLOOKUP(_xlfn.SINGLE(A:A),'Customer Name'!A:A,Table14_3[[#All],[Last Name]])</f>
        <v>Quick</v>
      </c>
      <c r="E1754" s="32">
        <f>_xlfn.XLOOKUP(A:A,'Medical Examination'!A:A,'Medical Examination'!B:B)</f>
        <v>15.47</v>
      </c>
      <c r="F1754" s="32">
        <f>_xlfn.XLOOKUP(A:A,'Medical Examination'!A:A,'Medical Examination'!C:C)</f>
        <v>8.43</v>
      </c>
      <c r="G1754" s="33" t="str">
        <f>_xlfn.XLOOKUP(A:A,'Medical Examination'!A:A,'Medical Examination'!D:D)</f>
        <v>No</v>
      </c>
      <c r="H1754" s="33" t="str">
        <f>_xlfn.XLOOKUP(A:A,'Medical Examination'!A:A,'Medical Examination'!E:E)</f>
        <v>No</v>
      </c>
      <c r="I1754" s="33" t="str">
        <f>_xlfn.XLOOKUP(A:A,'Medical Examination'!A:A,'Medical Examination'!F:F)</f>
        <v>No</v>
      </c>
      <c r="J1754" s="33">
        <f>_xlfn.XLOOKUP(A:A,'Medical Examination'!A:A,'Medical Examination'!G:G)</f>
        <v>0</v>
      </c>
      <c r="K1754" s="33" t="str">
        <f>_xlfn.XLOOKUP(A:A,'Medical Examination'!A:A,'Medical Examination'!H:H)</f>
        <v>No</v>
      </c>
      <c r="L1754" s="32" t="str">
        <f>_xlfn.XLOOKUP(A:A,'Medical Examination'!A:A,'Medical Examination'!I:I)</f>
        <v>Under  Weight</v>
      </c>
      <c r="M1754" s="31" t="str">
        <f>_xlfn.XLOOKUP(A:A,'Medical Examination'!A:A,'Medical Examination'!J:J)</f>
        <v>Diabetic</v>
      </c>
      <c r="N1754" s="34">
        <f>_xlfn.XLOOKUP(Healthcare!A:A,Table4_2[Customer ID],Table4_2[Date of Birth])</f>
        <v>28816</v>
      </c>
      <c r="O1754" s="35">
        <f>_xlfn.XLOOKUP(A:A,Table4_2[Customer ID],Table4_2[Charges])</f>
        <v>5077.1899999999996</v>
      </c>
      <c r="P1754" s="33" t="str">
        <f>_xlfn.XLOOKUP(A:A,Table4_2[Customer ID],Table4_2[Hospital tier])</f>
        <v>tier - 2</v>
      </c>
      <c r="Q1754" s="33" t="str">
        <f>_xlfn.XLOOKUP(A:A,'Hospital details'!A:A,'Hospital details'!F:F)</f>
        <v>tier - 3</v>
      </c>
      <c r="R1754" s="33" t="str">
        <f>_xlfn.XLOOKUP(Healthcare!A:A,'Hospital details'!A:A,'Hospital details'!G:G)</f>
        <v>R1012</v>
      </c>
      <c r="S1754" s="36">
        <f>_xlfn.XLOOKUP(A:A,'Hospital details'!A:A,'Hospital details'!H:H)</f>
        <v>44</v>
      </c>
      <c r="T1754" s="8"/>
    </row>
    <row r="1755" spans="1:20" ht="18" x14ac:dyDescent="0.35">
      <c r="A1755" s="37" t="s">
        <v>1759</v>
      </c>
      <c r="B1755" s="31" t="str" cm="1">
        <f t="array" ref="B1755">_xlfn.XLOOKUP(_xlfn.SINGLE(A:A),'Customer Name'!A:A,Table14_3[[#All],[Title]])</f>
        <v>Ms</v>
      </c>
      <c r="C1755" s="32" t="str" cm="1">
        <f t="array" ref="C1755">_xlfn.XLOOKUP(_xlfn.SINGLE(A:A),'Customer Name'!A:A,Table14_3[[#All],[First Name]])</f>
        <v>Jonathan C</v>
      </c>
      <c r="D1755" s="32" t="str" cm="1">
        <f t="array" ref="D1755">_xlfn.XLOOKUP(_xlfn.SINGLE(A:A),'Customer Name'!A:A,Table14_3[[#All],[Last Name]])</f>
        <v>Scott</v>
      </c>
      <c r="E1755" s="32">
        <f>_xlfn.XLOOKUP(A:A,'Medical Examination'!A:A,'Medical Examination'!B:B)</f>
        <v>28.54</v>
      </c>
      <c r="F1755" s="32">
        <f>_xlfn.XLOOKUP(A:A,'Medical Examination'!A:A,'Medical Examination'!C:C)</f>
        <v>5.51</v>
      </c>
      <c r="G1755" s="33" t="str">
        <f>_xlfn.XLOOKUP(A:A,'Medical Examination'!A:A,'Medical Examination'!D:D)</f>
        <v>No</v>
      </c>
      <c r="H1755" s="33" t="str">
        <f>_xlfn.XLOOKUP(A:A,'Medical Examination'!A:A,'Medical Examination'!E:E)</f>
        <v>No</v>
      </c>
      <c r="I1755" s="33" t="str">
        <f>_xlfn.XLOOKUP(A:A,'Medical Examination'!A:A,'Medical Examination'!F:F)</f>
        <v>Yes</v>
      </c>
      <c r="J1755" s="33">
        <f>_xlfn.XLOOKUP(A:A,'Medical Examination'!A:A,'Medical Examination'!G:G)</f>
        <v>1</v>
      </c>
      <c r="K1755" s="33" t="str">
        <f>_xlfn.XLOOKUP(A:A,'Medical Examination'!A:A,'Medical Examination'!H:H)</f>
        <v>No</v>
      </c>
      <c r="L1755" s="32" t="str">
        <f>_xlfn.XLOOKUP(A:A,'Medical Examination'!A:A,'Medical Examination'!I:I)</f>
        <v>Overweight</v>
      </c>
      <c r="M1755" s="31" t="str">
        <f>_xlfn.XLOOKUP(A:A,'Medical Examination'!A:A,'Medical Examination'!J:J)</f>
        <v>Normal</v>
      </c>
      <c r="N1755" s="34">
        <f>_xlfn.XLOOKUP(Healthcare!A:A,Table4_2[Customer ID],Table4_2[Date of Birth])</f>
        <v>34131</v>
      </c>
      <c r="O1755" s="35">
        <f>_xlfn.XLOOKUP(A:A,Table4_2[Customer ID],Table4_2[Charges])</f>
        <v>5059.5600000000004</v>
      </c>
      <c r="P1755" s="33" t="str">
        <f>_xlfn.XLOOKUP(A:A,Table4_2[Customer ID],Table4_2[Hospital tier])</f>
        <v>tier - 2</v>
      </c>
      <c r="Q1755" s="33" t="str">
        <f>_xlfn.XLOOKUP(A:A,'Hospital details'!A:A,'Hospital details'!F:F)</f>
        <v>tier - 1</v>
      </c>
      <c r="R1755" s="33" t="str">
        <f>_xlfn.XLOOKUP(Healthcare!A:A,'Hospital details'!A:A,'Hospital details'!G:G)</f>
        <v>R1021</v>
      </c>
      <c r="S1755" s="36">
        <f>_xlfn.XLOOKUP(A:A,'Hospital details'!A:A,'Hospital details'!H:H)</f>
        <v>29</v>
      </c>
      <c r="T1755" s="8"/>
    </row>
    <row r="1756" spans="1:20" ht="18" x14ac:dyDescent="0.35">
      <c r="A1756" s="37" t="s">
        <v>1760</v>
      </c>
      <c r="B1756" s="31" t="str" cm="1">
        <f t="array" ref="B1756">_xlfn.XLOOKUP(_xlfn.SINGLE(A:A),'Customer Name'!A:A,Table14_3[[#All],[Title]])</f>
        <v>Mr</v>
      </c>
      <c r="C1756" s="32" t="str" cm="1">
        <f t="array" ref="C1756">_xlfn.XLOOKUP(_xlfn.SINGLE(A:A),'Customer Name'!A:A,Table14_3[[#All],[First Name]])</f>
        <v>Rachael M</v>
      </c>
      <c r="D1756" s="32" t="str" cm="1">
        <f t="array" ref="D1756">_xlfn.XLOOKUP(_xlfn.SINGLE(A:A),'Customer Name'!A:A,Table14_3[[#All],[Last Name]])</f>
        <v>Theriot</v>
      </c>
      <c r="E1756" s="32">
        <f>_xlfn.XLOOKUP(A:A,'Medical Examination'!A:A,'Medical Examination'!B:B)</f>
        <v>18.54</v>
      </c>
      <c r="F1756" s="32">
        <f>_xlfn.XLOOKUP(A:A,'Medical Examination'!A:A,'Medical Examination'!C:C)</f>
        <v>4.95</v>
      </c>
      <c r="G1756" s="33" t="str">
        <f>_xlfn.XLOOKUP(A:A,'Medical Examination'!A:A,'Medical Examination'!D:D)</f>
        <v>No</v>
      </c>
      <c r="H1756" s="33" t="str">
        <f>_xlfn.XLOOKUP(A:A,'Medical Examination'!A:A,'Medical Examination'!E:E)</f>
        <v>No</v>
      </c>
      <c r="I1756" s="33" t="str">
        <f>_xlfn.XLOOKUP(A:A,'Medical Examination'!A:A,'Medical Examination'!F:F)</f>
        <v>No</v>
      </c>
      <c r="J1756" s="33">
        <f>_xlfn.XLOOKUP(A:A,'Medical Examination'!A:A,'Medical Examination'!G:G)</f>
        <v>0</v>
      </c>
      <c r="K1756" s="33" t="str">
        <f>_xlfn.XLOOKUP(A:A,'Medical Examination'!A:A,'Medical Examination'!H:H)</f>
        <v>No</v>
      </c>
      <c r="L1756" s="32" t="str">
        <f>_xlfn.XLOOKUP(A:A,'Medical Examination'!A:A,'Medical Examination'!I:I)</f>
        <v>Normal Weight</v>
      </c>
      <c r="M1756" s="31" t="str">
        <f>_xlfn.XLOOKUP(A:A,'Medical Examination'!A:A,'Medical Examination'!J:J)</f>
        <v>Normal</v>
      </c>
      <c r="N1756" s="34">
        <f>_xlfn.XLOOKUP(Healthcare!A:A,Table4_2[Customer ID],Table4_2[Date of Birth])</f>
        <v>29471</v>
      </c>
      <c r="O1756" s="35">
        <f>_xlfn.XLOOKUP(A:A,Table4_2[Customer ID],Table4_2[Charges])</f>
        <v>5054.05</v>
      </c>
      <c r="P1756" s="33" t="str">
        <f>_xlfn.XLOOKUP(A:A,Table4_2[Customer ID],Table4_2[Hospital tier])</f>
        <v>tier - 2</v>
      </c>
      <c r="Q1756" s="33" t="str">
        <f>_xlfn.XLOOKUP(A:A,'Hospital details'!A:A,'Hospital details'!F:F)</f>
        <v>tier - 2</v>
      </c>
      <c r="R1756" s="33" t="str">
        <f>_xlfn.XLOOKUP(Healthcare!A:A,'Hospital details'!A:A,'Hospital details'!G:G)</f>
        <v>R1013</v>
      </c>
      <c r="S1756" s="36">
        <f>_xlfn.XLOOKUP(A:A,'Hospital details'!A:A,'Hospital details'!H:H)</f>
        <v>42</v>
      </c>
      <c r="T1756" s="8"/>
    </row>
    <row r="1757" spans="1:20" ht="18" x14ac:dyDescent="0.35">
      <c r="A1757" s="37" t="s">
        <v>1761</v>
      </c>
      <c r="B1757" s="31" t="str" cm="1">
        <f t="array" ref="B1757">_xlfn.XLOOKUP(_xlfn.SINGLE(A:A),'Customer Name'!A:A,Table14_3[[#All],[Title]])</f>
        <v>Mr</v>
      </c>
      <c r="C1757" s="32" t="str" cm="1">
        <f t="array" ref="C1757">_xlfn.XLOOKUP(_xlfn.SINGLE(A:A),'Customer Name'!A:A,Table14_3[[#All],[First Name]])</f>
        <v>Pilar</v>
      </c>
      <c r="D1757" s="32" t="str" cm="1">
        <f t="array" ref="D1757">_xlfn.XLOOKUP(_xlfn.SINGLE(A:A),'Customer Name'!A:A,Table14_3[[#All],[Last Name]])</f>
        <v>Michalis</v>
      </c>
      <c r="E1757" s="32">
        <f>_xlfn.XLOOKUP(A:A,'Medical Examination'!A:A,'Medical Examination'!B:B)</f>
        <v>32.18</v>
      </c>
      <c r="F1757" s="32">
        <f>_xlfn.XLOOKUP(A:A,'Medical Examination'!A:A,'Medical Examination'!C:C)</f>
        <v>6.44</v>
      </c>
      <c r="G1757" s="33" t="str">
        <f>_xlfn.XLOOKUP(A:A,'Medical Examination'!A:A,'Medical Examination'!D:D)</f>
        <v>yes</v>
      </c>
      <c r="H1757" s="33" t="str">
        <f>_xlfn.XLOOKUP(A:A,'Medical Examination'!A:A,'Medical Examination'!E:E)</f>
        <v>No</v>
      </c>
      <c r="I1757" s="33" t="str">
        <f>_xlfn.XLOOKUP(A:A,'Medical Examination'!A:A,'Medical Examination'!F:F)</f>
        <v>Yes</v>
      </c>
      <c r="J1757" s="33">
        <f>_xlfn.XLOOKUP(A:A,'Medical Examination'!A:A,'Medical Examination'!G:G)</f>
        <v>1</v>
      </c>
      <c r="K1757" s="33" t="str">
        <f>_xlfn.XLOOKUP(A:A,'Medical Examination'!A:A,'Medical Examination'!H:H)</f>
        <v>No</v>
      </c>
      <c r="L1757" s="32" t="str">
        <f>_xlfn.XLOOKUP(A:A,'Medical Examination'!A:A,'Medical Examination'!I:I)</f>
        <v>Obesity</v>
      </c>
      <c r="M1757" s="31" t="str">
        <f>_xlfn.XLOOKUP(A:A,'Medical Examination'!A:A,'Medical Examination'!J:J)</f>
        <v>Prediabetic</v>
      </c>
      <c r="N1757" s="34">
        <f>_xlfn.XLOOKUP(Healthcare!A:A,Table4_2[Customer ID],Table4_2[Date of Birth])</f>
        <v>35640</v>
      </c>
      <c r="O1757" s="35">
        <f>_xlfn.XLOOKUP(A:A,Table4_2[Customer ID],Table4_2[Charges])</f>
        <v>5045.1499999999996</v>
      </c>
      <c r="P1757" s="33" t="str">
        <f>_xlfn.XLOOKUP(A:A,Table4_2[Customer ID],Table4_2[Hospital tier])</f>
        <v>tier - 2</v>
      </c>
      <c r="Q1757" s="33" t="str">
        <f>_xlfn.XLOOKUP(A:A,'Hospital details'!A:A,'Hospital details'!F:F)</f>
        <v>tier - 2</v>
      </c>
      <c r="R1757" s="33" t="str">
        <f>_xlfn.XLOOKUP(Healthcare!A:A,'Hospital details'!A:A,'Hospital details'!G:G)</f>
        <v>R1012</v>
      </c>
      <c r="S1757" s="36">
        <f>_xlfn.XLOOKUP(A:A,'Hospital details'!A:A,'Hospital details'!H:H)</f>
        <v>25</v>
      </c>
      <c r="T1757" s="8"/>
    </row>
    <row r="1758" spans="1:20" ht="18" x14ac:dyDescent="0.35">
      <c r="A1758" s="37" t="s">
        <v>1762</v>
      </c>
      <c r="B1758" s="31" t="str" cm="1">
        <f t="array" ref="B1758">_xlfn.XLOOKUP(_xlfn.SINGLE(A:A),'Customer Name'!A:A,Table14_3[[#All],[Title]])</f>
        <v>Ms</v>
      </c>
      <c r="C1758" s="32" t="str" cm="1">
        <f t="array" ref="C1758">_xlfn.XLOOKUP(_xlfn.SINGLE(A:A),'Customer Name'!A:A,Table14_3[[#All],[First Name]])</f>
        <v>Kyle M</v>
      </c>
      <c r="D1758" s="32" t="str" cm="1">
        <f t="array" ref="D1758">_xlfn.XLOOKUP(_xlfn.SINGLE(A:A),'Customer Name'!A:A,Table14_3[[#All],[Last Name]])</f>
        <v>Hall</v>
      </c>
      <c r="E1758" s="32">
        <f>_xlfn.XLOOKUP(A:A,'Medical Examination'!A:A,'Medical Examination'!B:B)</f>
        <v>37.380000000000003</v>
      </c>
      <c r="F1758" s="32">
        <f>_xlfn.XLOOKUP(A:A,'Medical Examination'!A:A,'Medical Examination'!C:C)</f>
        <v>6.05</v>
      </c>
      <c r="G1758" s="33" t="str">
        <f>_xlfn.XLOOKUP(A:A,'Medical Examination'!A:A,'Medical Examination'!D:D)</f>
        <v>yes</v>
      </c>
      <c r="H1758" s="33" t="str">
        <f>_xlfn.XLOOKUP(A:A,'Medical Examination'!A:A,'Medical Examination'!E:E)</f>
        <v>No</v>
      </c>
      <c r="I1758" s="33" t="str">
        <f>_xlfn.XLOOKUP(A:A,'Medical Examination'!A:A,'Medical Examination'!F:F)</f>
        <v>No</v>
      </c>
      <c r="J1758" s="33">
        <f>_xlfn.XLOOKUP(A:A,'Medical Examination'!A:A,'Medical Examination'!G:G)</f>
        <v>0</v>
      </c>
      <c r="K1758" s="33" t="str">
        <f>_xlfn.XLOOKUP(A:A,'Medical Examination'!A:A,'Medical Examination'!H:H)</f>
        <v>No</v>
      </c>
      <c r="L1758" s="32" t="str">
        <f>_xlfn.XLOOKUP(A:A,'Medical Examination'!A:A,'Medical Examination'!I:I)</f>
        <v>Obesity</v>
      </c>
      <c r="M1758" s="31" t="str">
        <f>_xlfn.XLOOKUP(A:A,'Medical Examination'!A:A,'Medical Examination'!J:J)</f>
        <v>Prediabetic</v>
      </c>
      <c r="N1758" s="34">
        <f>_xlfn.XLOOKUP(Healthcare!A:A,Table4_2[Customer ID],Table4_2[Date of Birth])</f>
        <v>37180</v>
      </c>
      <c r="O1758" s="35">
        <f>_xlfn.XLOOKUP(A:A,Table4_2[Customer ID],Table4_2[Charges])</f>
        <v>5043.13</v>
      </c>
      <c r="P1758" s="33" t="str">
        <f>_xlfn.XLOOKUP(A:A,Table4_2[Customer ID],Table4_2[Hospital tier])</f>
        <v>tier - 2</v>
      </c>
      <c r="Q1758" s="33" t="str">
        <f>_xlfn.XLOOKUP(A:A,'Hospital details'!A:A,'Hospital details'!F:F)</f>
        <v>tier - 3</v>
      </c>
      <c r="R1758" s="33" t="str">
        <f>_xlfn.XLOOKUP(Healthcare!A:A,'Hospital details'!A:A,'Hospital details'!G:G)</f>
        <v>R1011</v>
      </c>
      <c r="S1758" s="36">
        <f>_xlfn.XLOOKUP(A:A,'Hospital details'!A:A,'Hospital details'!H:H)</f>
        <v>21</v>
      </c>
      <c r="T1758" s="8"/>
    </row>
    <row r="1759" spans="1:20" ht="18" x14ac:dyDescent="0.35">
      <c r="A1759" s="37" t="s">
        <v>1763</v>
      </c>
      <c r="B1759" s="31" t="str" cm="1">
        <f t="array" ref="B1759">_xlfn.XLOOKUP(_xlfn.SINGLE(A:A),'Customer Name'!A:A,Table14_3[[#All],[Title]])</f>
        <v>Ms</v>
      </c>
      <c r="C1759" s="32" t="str" cm="1">
        <f t="array" ref="C1759">_xlfn.XLOOKUP(_xlfn.SINGLE(A:A),'Customer Name'!A:A,Table14_3[[#All],[First Name]])</f>
        <v>Christie</v>
      </c>
      <c r="D1759" s="32" t="str" cm="1">
        <f t="array" ref="D1759">_xlfn.XLOOKUP(_xlfn.SINGLE(A:A),'Customer Name'!A:A,Table14_3[[#All],[Last Name]])</f>
        <v>Tjong Clemons</v>
      </c>
      <c r="E1759" s="32">
        <f>_xlfn.XLOOKUP(A:A,'Medical Examination'!A:A,'Medical Examination'!B:B)</f>
        <v>31.12</v>
      </c>
      <c r="F1759" s="32">
        <f>_xlfn.XLOOKUP(A:A,'Medical Examination'!A:A,'Medical Examination'!C:C)</f>
        <v>4.76</v>
      </c>
      <c r="G1759" s="33" t="str">
        <f>_xlfn.XLOOKUP(A:A,'Medical Examination'!A:A,'Medical Examination'!D:D)</f>
        <v>yes</v>
      </c>
      <c r="H1759" s="33" t="str">
        <f>_xlfn.XLOOKUP(A:A,'Medical Examination'!A:A,'Medical Examination'!E:E)</f>
        <v>No</v>
      </c>
      <c r="I1759" s="33" t="str">
        <f>_xlfn.XLOOKUP(A:A,'Medical Examination'!A:A,'Medical Examination'!F:F)</f>
        <v>Yes</v>
      </c>
      <c r="J1759" s="33">
        <f>_xlfn.XLOOKUP(A:A,'Medical Examination'!A:A,'Medical Examination'!G:G)</f>
        <v>1</v>
      </c>
      <c r="K1759" s="33" t="str">
        <f>_xlfn.XLOOKUP(A:A,'Medical Examination'!A:A,'Medical Examination'!H:H)</f>
        <v>No</v>
      </c>
      <c r="L1759" s="32" t="str">
        <f>_xlfn.XLOOKUP(A:A,'Medical Examination'!A:A,'Medical Examination'!I:I)</f>
        <v>Obesity</v>
      </c>
      <c r="M1759" s="31" t="str">
        <f>_xlfn.XLOOKUP(A:A,'Medical Examination'!A:A,'Medical Examination'!J:J)</f>
        <v>Normal</v>
      </c>
      <c r="N1759" s="34">
        <f>_xlfn.XLOOKUP(Healthcare!A:A,Table4_2[Customer ID],Table4_2[Date of Birth])</f>
        <v>35768</v>
      </c>
      <c r="O1759" s="35">
        <f>_xlfn.XLOOKUP(A:A,Table4_2[Customer ID],Table4_2[Charges])</f>
        <v>5038.57</v>
      </c>
      <c r="P1759" s="33" t="str">
        <f>_xlfn.XLOOKUP(A:A,Table4_2[Customer ID],Table4_2[Hospital tier])</f>
        <v>tier - 2</v>
      </c>
      <c r="Q1759" s="33" t="str">
        <f>_xlfn.XLOOKUP(A:A,'Hospital details'!A:A,'Hospital details'!F:F)</f>
        <v>tier - 2</v>
      </c>
      <c r="R1759" s="33" t="str">
        <f>_xlfn.XLOOKUP(Healthcare!A:A,'Hospital details'!A:A,'Hospital details'!G:G)</f>
        <v>R1025</v>
      </c>
      <c r="S1759" s="36">
        <f>_xlfn.XLOOKUP(A:A,'Hospital details'!A:A,'Hospital details'!H:H)</f>
        <v>25</v>
      </c>
      <c r="T1759" s="8"/>
    </row>
    <row r="1760" spans="1:20" ht="18" x14ac:dyDescent="0.35">
      <c r="A1760" s="37" t="s">
        <v>1764</v>
      </c>
      <c r="B1760" s="31" t="str" cm="1">
        <f t="array" ref="B1760">_xlfn.XLOOKUP(_xlfn.SINGLE(A:A),'Customer Name'!A:A,Table14_3[[#All],[Title]])</f>
        <v>Mr</v>
      </c>
      <c r="C1760" s="32" t="str" cm="1">
        <f t="array" ref="C1760">_xlfn.XLOOKUP(_xlfn.SINGLE(A:A),'Customer Name'!A:A,Table14_3[[#All],[First Name]])</f>
        <v>David A</v>
      </c>
      <c r="D1760" s="32" t="str" cm="1">
        <f t="array" ref="D1760">_xlfn.XLOOKUP(_xlfn.SINGLE(A:A),'Customer Name'!A:A,Table14_3[[#All],[Last Name]])</f>
        <v>Palma</v>
      </c>
      <c r="E1760" s="32">
        <f>_xlfn.XLOOKUP(A:A,'Medical Examination'!A:A,'Medical Examination'!B:B)</f>
        <v>22.01</v>
      </c>
      <c r="F1760" s="32">
        <f>_xlfn.XLOOKUP(A:A,'Medical Examination'!A:A,'Medical Examination'!C:C)</f>
        <v>6.72</v>
      </c>
      <c r="G1760" s="33" t="str">
        <f>_xlfn.XLOOKUP(A:A,'Medical Examination'!A:A,'Medical Examination'!D:D)</f>
        <v>yes</v>
      </c>
      <c r="H1760" s="33" t="str">
        <f>_xlfn.XLOOKUP(A:A,'Medical Examination'!A:A,'Medical Examination'!E:E)</f>
        <v>No</v>
      </c>
      <c r="I1760" s="33" t="str">
        <f>_xlfn.XLOOKUP(A:A,'Medical Examination'!A:A,'Medical Examination'!F:F)</f>
        <v>No</v>
      </c>
      <c r="J1760" s="33">
        <f>_xlfn.XLOOKUP(A:A,'Medical Examination'!A:A,'Medical Examination'!G:G)</f>
        <v>1</v>
      </c>
      <c r="K1760" s="33" t="str">
        <f>_xlfn.XLOOKUP(A:A,'Medical Examination'!A:A,'Medical Examination'!H:H)</f>
        <v>No</v>
      </c>
      <c r="L1760" s="32" t="str">
        <f>_xlfn.XLOOKUP(A:A,'Medical Examination'!A:A,'Medical Examination'!I:I)</f>
        <v>Normal Weight</v>
      </c>
      <c r="M1760" s="31" t="str">
        <f>_xlfn.XLOOKUP(A:A,'Medical Examination'!A:A,'Medical Examination'!J:J)</f>
        <v>Diabetic</v>
      </c>
      <c r="N1760" s="34">
        <f>_xlfn.XLOOKUP(Healthcare!A:A,Table4_2[Customer ID],Table4_2[Date of Birth])</f>
        <v>31592</v>
      </c>
      <c r="O1760" s="35">
        <f>_xlfn.XLOOKUP(A:A,Table4_2[Customer ID],Table4_2[Charges])</f>
        <v>5034.1000000000004</v>
      </c>
      <c r="P1760" s="33" t="str">
        <f>_xlfn.XLOOKUP(A:A,Table4_2[Customer ID],Table4_2[Hospital tier])</f>
        <v>tier - 2</v>
      </c>
      <c r="Q1760" s="33" t="str">
        <f>_xlfn.XLOOKUP(A:A,'Hospital details'!A:A,'Hospital details'!F:F)</f>
        <v>tier - 2</v>
      </c>
      <c r="R1760" s="33" t="str">
        <f>_xlfn.XLOOKUP(Healthcare!A:A,'Hospital details'!A:A,'Hospital details'!G:G)</f>
        <v>R1013</v>
      </c>
      <c r="S1760" s="36">
        <f>_xlfn.XLOOKUP(A:A,'Hospital details'!A:A,'Hospital details'!H:H)</f>
        <v>36</v>
      </c>
      <c r="T1760" s="8"/>
    </row>
    <row r="1761" spans="1:20" ht="18" x14ac:dyDescent="0.35">
      <c r="A1761" s="37" t="s">
        <v>1765</v>
      </c>
      <c r="B1761" s="31" t="str" cm="1">
        <f t="array" ref="B1761">_xlfn.XLOOKUP(_xlfn.SINGLE(A:A),'Customer Name'!A:A,Table14_3[[#All],[Title]])</f>
        <v>Mr</v>
      </c>
      <c r="C1761" s="32" t="str" cm="1">
        <f t="array" ref="C1761">_xlfn.XLOOKUP(_xlfn.SINGLE(A:A),'Customer Name'!A:A,Table14_3[[#All],[First Name]])</f>
        <v>Masahiro</v>
      </c>
      <c r="D1761" s="32" t="str" cm="1">
        <f t="array" ref="D1761">_xlfn.XLOOKUP(_xlfn.SINGLE(A:A),'Customer Name'!A:A,Table14_3[[#All],[Last Name]])</f>
        <v>Takaoka</v>
      </c>
      <c r="E1761" s="32">
        <f>_xlfn.XLOOKUP(A:A,'Medical Examination'!A:A,'Medical Examination'!B:B)</f>
        <v>27.645</v>
      </c>
      <c r="F1761" s="32">
        <f>_xlfn.XLOOKUP(A:A,'Medical Examination'!A:A,'Medical Examination'!C:C)</f>
        <v>5.7</v>
      </c>
      <c r="G1761" s="33" t="str">
        <f>_xlfn.XLOOKUP(A:A,'Medical Examination'!A:A,'Medical Examination'!D:D)</f>
        <v>No</v>
      </c>
      <c r="H1761" s="33" t="str">
        <f>_xlfn.XLOOKUP(A:A,'Medical Examination'!A:A,'Medical Examination'!E:E)</f>
        <v>No</v>
      </c>
      <c r="I1761" s="33" t="str">
        <f>_xlfn.XLOOKUP(A:A,'Medical Examination'!A:A,'Medical Examination'!F:F)</f>
        <v>No</v>
      </c>
      <c r="J1761" s="33">
        <f>_xlfn.XLOOKUP(A:A,'Medical Examination'!A:A,'Medical Examination'!G:G)</f>
        <v>0</v>
      </c>
      <c r="K1761" s="33" t="str">
        <f>_xlfn.XLOOKUP(A:A,'Medical Examination'!A:A,'Medical Examination'!H:H)</f>
        <v>No</v>
      </c>
      <c r="L1761" s="32" t="str">
        <f>_xlfn.XLOOKUP(A:A,'Medical Examination'!A:A,'Medical Examination'!I:I)</f>
        <v>Overweight</v>
      </c>
      <c r="M1761" s="31" t="str">
        <f>_xlfn.XLOOKUP(A:A,'Medical Examination'!A:A,'Medical Examination'!J:J)</f>
        <v>Prediabetic</v>
      </c>
      <c r="N1761" s="34">
        <f>_xlfn.XLOOKUP(Healthcare!A:A,Table4_2[Customer ID],Table4_2[Date of Birth])</f>
        <v>33491</v>
      </c>
      <c r="O1761" s="35">
        <f>_xlfn.XLOOKUP(A:A,Table4_2[Customer ID],Table4_2[Charges])</f>
        <v>5031.2700000000004</v>
      </c>
      <c r="P1761" s="33" t="str">
        <f>_xlfn.XLOOKUP(A:A,Table4_2[Customer ID],Table4_2[Hospital tier])</f>
        <v>tier - 3</v>
      </c>
      <c r="Q1761" s="33" t="str">
        <f>_xlfn.XLOOKUP(A:A,'Hospital details'!A:A,'Hospital details'!F:F)</f>
        <v>tier - 1</v>
      </c>
      <c r="R1761" s="33" t="str">
        <f>_xlfn.XLOOKUP(Healthcare!A:A,'Hospital details'!A:A,'Hospital details'!G:G)</f>
        <v>R1016</v>
      </c>
      <c r="S1761" s="36">
        <f>_xlfn.XLOOKUP(A:A,'Hospital details'!A:A,'Hospital details'!H:H)</f>
        <v>31</v>
      </c>
      <c r="T1761" s="8"/>
    </row>
    <row r="1762" spans="1:20" ht="18" x14ac:dyDescent="0.35">
      <c r="A1762" s="37" t="s">
        <v>1766</v>
      </c>
      <c r="B1762" s="31" t="str" cm="1">
        <f t="array" ref="B1762">_xlfn.XLOOKUP(_xlfn.SINGLE(A:A),'Customer Name'!A:A,Table14_3[[#All],[Title]])</f>
        <v>Ms</v>
      </c>
      <c r="C1762" s="32" t="str" cm="1">
        <f t="array" ref="C1762">_xlfn.XLOOKUP(_xlfn.SINGLE(A:A),'Customer Name'!A:A,Table14_3[[#All],[First Name]])</f>
        <v>Logan B</v>
      </c>
      <c r="D1762" s="32" t="str" cm="1">
        <f t="array" ref="D1762">_xlfn.XLOOKUP(_xlfn.SINGLE(A:A),'Customer Name'!A:A,Table14_3[[#All],[Last Name]])</f>
        <v>Sherman</v>
      </c>
      <c r="E1762" s="32">
        <f>_xlfn.XLOOKUP(A:A,'Medical Examination'!A:A,'Medical Examination'!B:B)</f>
        <v>29.64</v>
      </c>
      <c r="F1762" s="32">
        <f>_xlfn.XLOOKUP(A:A,'Medical Examination'!A:A,'Medical Examination'!C:C)</f>
        <v>5.31</v>
      </c>
      <c r="G1762" s="33" t="str">
        <f>_xlfn.XLOOKUP(A:A,'Medical Examination'!A:A,'Medical Examination'!D:D)</f>
        <v>yes</v>
      </c>
      <c r="H1762" s="33" t="str">
        <f>_xlfn.XLOOKUP(A:A,'Medical Examination'!A:A,'Medical Examination'!E:E)</f>
        <v>No</v>
      </c>
      <c r="I1762" s="33" t="str">
        <f>_xlfn.XLOOKUP(A:A,'Medical Examination'!A:A,'Medical Examination'!F:F)</f>
        <v>No</v>
      </c>
      <c r="J1762" s="33">
        <f>_xlfn.XLOOKUP(A:A,'Medical Examination'!A:A,'Medical Examination'!G:G)</f>
        <v>0</v>
      </c>
      <c r="K1762" s="33" t="str">
        <f>_xlfn.XLOOKUP(A:A,'Medical Examination'!A:A,'Medical Examination'!H:H)</f>
        <v>No</v>
      </c>
      <c r="L1762" s="32" t="str">
        <f>_xlfn.XLOOKUP(A:A,'Medical Examination'!A:A,'Medical Examination'!I:I)</f>
        <v>Overweight</v>
      </c>
      <c r="M1762" s="31" t="str">
        <f>_xlfn.XLOOKUP(A:A,'Medical Examination'!A:A,'Medical Examination'!J:J)</f>
        <v>Normal</v>
      </c>
      <c r="N1762" s="34">
        <f>_xlfn.XLOOKUP(Healthcare!A:A,Table4_2[Customer ID],Table4_2[Date of Birth])</f>
        <v>31409</v>
      </c>
      <c r="O1762" s="35">
        <f>_xlfn.XLOOKUP(A:A,Table4_2[Customer ID],Table4_2[Charges])</f>
        <v>5028.1499999999996</v>
      </c>
      <c r="P1762" s="33" t="str">
        <f>_xlfn.XLOOKUP(A:A,Table4_2[Customer ID],Table4_2[Hospital tier])</f>
        <v>tier - 1</v>
      </c>
      <c r="Q1762" s="33" t="str">
        <f>_xlfn.XLOOKUP(A:A,'Hospital details'!A:A,'Hospital details'!F:F)</f>
        <v>tier - 2</v>
      </c>
      <c r="R1762" s="33" t="str">
        <f>_xlfn.XLOOKUP(Healthcare!A:A,'Hospital details'!A:A,'Hospital details'!G:G)</f>
        <v>R1012</v>
      </c>
      <c r="S1762" s="36">
        <f>_xlfn.XLOOKUP(A:A,'Hospital details'!A:A,'Hospital details'!H:H)</f>
        <v>37</v>
      </c>
      <c r="T1762" s="8"/>
    </row>
    <row r="1763" spans="1:20" ht="18" x14ac:dyDescent="0.35">
      <c r="A1763" s="37" t="s">
        <v>1767</v>
      </c>
      <c r="B1763" s="31" t="str" cm="1">
        <f t="array" ref="B1763">_xlfn.XLOOKUP(_xlfn.SINGLE(A:A),'Customer Name'!A:A,Table14_3[[#All],[Title]])</f>
        <v>Mr</v>
      </c>
      <c r="C1763" s="32" t="str" cm="1">
        <f t="array" ref="C1763">_xlfn.XLOOKUP(_xlfn.SINGLE(A:A),'Customer Name'!A:A,Table14_3[[#All],[First Name]])</f>
        <v>Stephanie L</v>
      </c>
      <c r="D1763" s="32" t="str" cm="1">
        <f t="array" ref="D1763">_xlfn.XLOOKUP(_xlfn.SINGLE(A:A),'Customer Name'!A:A,Table14_3[[#All],[Last Name]])</f>
        <v>Andre</v>
      </c>
      <c r="E1763" s="32">
        <f>_xlfn.XLOOKUP(A:A,'Medical Examination'!A:A,'Medical Examination'!B:B)</f>
        <v>33.700000000000003</v>
      </c>
      <c r="F1763" s="32">
        <f>_xlfn.XLOOKUP(A:A,'Medical Examination'!A:A,'Medical Examination'!C:C)</f>
        <v>4.32</v>
      </c>
      <c r="G1763" s="33" t="str">
        <f>_xlfn.XLOOKUP(A:A,'Medical Examination'!A:A,'Medical Examination'!D:D)</f>
        <v>yes</v>
      </c>
      <c r="H1763" s="33" t="str">
        <f>_xlfn.XLOOKUP(A:A,'Medical Examination'!A:A,'Medical Examination'!E:E)</f>
        <v>No</v>
      </c>
      <c r="I1763" s="33" t="str">
        <f>_xlfn.XLOOKUP(A:A,'Medical Examination'!A:A,'Medical Examination'!F:F)</f>
        <v>No</v>
      </c>
      <c r="J1763" s="33">
        <f>_xlfn.XLOOKUP(A:A,'Medical Examination'!A:A,'Medical Examination'!G:G)</f>
        <v>1</v>
      </c>
      <c r="K1763" s="33" t="str">
        <f>_xlfn.XLOOKUP(A:A,'Medical Examination'!A:A,'Medical Examination'!H:H)</f>
        <v>No</v>
      </c>
      <c r="L1763" s="32" t="str">
        <f>_xlfn.XLOOKUP(A:A,'Medical Examination'!A:A,'Medical Examination'!I:I)</f>
        <v>Obesity</v>
      </c>
      <c r="M1763" s="31" t="str">
        <f>_xlfn.XLOOKUP(A:A,'Medical Examination'!A:A,'Medical Examination'!J:J)</f>
        <v>Normal</v>
      </c>
      <c r="N1763" s="34">
        <f>_xlfn.XLOOKUP(Healthcare!A:A,Table4_2[Customer ID],Table4_2[Date of Birth])</f>
        <v>32456</v>
      </c>
      <c r="O1763" s="35">
        <f>_xlfn.XLOOKUP(A:A,Table4_2[Customer ID],Table4_2[Charges])</f>
        <v>5012.47</v>
      </c>
      <c r="P1763" s="33" t="str">
        <f>_xlfn.XLOOKUP(A:A,Table4_2[Customer ID],Table4_2[Hospital tier])</f>
        <v>tier - 2</v>
      </c>
      <c r="Q1763" s="33" t="str">
        <f>_xlfn.XLOOKUP(A:A,'Hospital details'!A:A,'Hospital details'!F:F)</f>
        <v>tier - 3</v>
      </c>
      <c r="R1763" s="33" t="str">
        <f>_xlfn.XLOOKUP(Healthcare!A:A,'Hospital details'!A:A,'Hospital details'!G:G)</f>
        <v>R1011</v>
      </c>
      <c r="S1763" s="36">
        <f>_xlfn.XLOOKUP(A:A,'Hospital details'!A:A,'Hospital details'!H:H)</f>
        <v>34</v>
      </c>
      <c r="T1763" s="8"/>
    </row>
    <row r="1764" spans="1:20" ht="18" x14ac:dyDescent="0.35">
      <c r="A1764" s="37" t="s">
        <v>1768</v>
      </c>
      <c r="B1764" s="31" t="str" cm="1">
        <f t="array" ref="B1764">_xlfn.XLOOKUP(_xlfn.SINGLE(A:A),'Customer Name'!A:A,Table14_3[[#All],[Title]])</f>
        <v>Mr</v>
      </c>
      <c r="C1764" s="32" t="str" cm="1">
        <f t="array" ref="C1764">_xlfn.XLOOKUP(_xlfn.SINGLE(A:A),'Customer Name'!A:A,Table14_3[[#All],[First Name]])</f>
        <v>Angela H</v>
      </c>
      <c r="D1764" s="32" t="str" cm="1">
        <f t="array" ref="D1764">_xlfn.XLOOKUP(_xlfn.SINGLE(A:A),'Customer Name'!A:A,Table14_3[[#All],[Last Name]])</f>
        <v>Switt</v>
      </c>
      <c r="E1764" s="32">
        <f>_xlfn.XLOOKUP(A:A,'Medical Examination'!A:A,'Medical Examination'!B:B)</f>
        <v>27.5</v>
      </c>
      <c r="F1764" s="32">
        <f>_xlfn.XLOOKUP(A:A,'Medical Examination'!A:A,'Medical Examination'!C:C)</f>
        <v>4.2300000000000004</v>
      </c>
      <c r="G1764" s="33" t="str">
        <f>_xlfn.XLOOKUP(A:A,'Medical Examination'!A:A,'Medical Examination'!D:D)</f>
        <v>yes</v>
      </c>
      <c r="H1764" s="33" t="str">
        <f>_xlfn.XLOOKUP(A:A,'Medical Examination'!A:A,'Medical Examination'!E:E)</f>
        <v>No</v>
      </c>
      <c r="I1764" s="33" t="str">
        <f>_xlfn.XLOOKUP(A:A,'Medical Examination'!A:A,'Medical Examination'!F:F)</f>
        <v>No</v>
      </c>
      <c r="J1764" s="33">
        <f>_xlfn.XLOOKUP(A:A,'Medical Examination'!A:A,'Medical Examination'!G:G)</f>
        <v>1</v>
      </c>
      <c r="K1764" s="33" t="str">
        <f>_xlfn.XLOOKUP(A:A,'Medical Examination'!A:A,'Medical Examination'!H:H)</f>
        <v>No</v>
      </c>
      <c r="L1764" s="32" t="str">
        <f>_xlfn.XLOOKUP(A:A,'Medical Examination'!A:A,'Medical Examination'!I:I)</f>
        <v>Overweight</v>
      </c>
      <c r="M1764" s="31" t="str">
        <f>_xlfn.XLOOKUP(A:A,'Medical Examination'!A:A,'Medical Examination'!J:J)</f>
        <v>Normal</v>
      </c>
      <c r="N1764" s="34">
        <f>_xlfn.XLOOKUP(Healthcare!A:A,Table4_2[Customer ID],Table4_2[Date of Birth])</f>
        <v>32332</v>
      </c>
      <c r="O1764" s="35">
        <f>_xlfn.XLOOKUP(A:A,Table4_2[Customer ID],Table4_2[Charges])</f>
        <v>5003.8500000000004</v>
      </c>
      <c r="P1764" s="33" t="str">
        <f>_xlfn.XLOOKUP(A:A,Table4_2[Customer ID],Table4_2[Hospital tier])</f>
        <v>tier - 2</v>
      </c>
      <c r="Q1764" s="33" t="str">
        <f>_xlfn.XLOOKUP(A:A,'Hospital details'!A:A,'Hospital details'!F:F)</f>
        <v>tier - 3</v>
      </c>
      <c r="R1764" s="33" t="str">
        <f>_xlfn.XLOOKUP(Healthcare!A:A,'Hospital details'!A:A,'Hospital details'!G:G)</f>
        <v>R1011</v>
      </c>
      <c r="S1764" s="36">
        <f>_xlfn.XLOOKUP(A:A,'Hospital details'!A:A,'Hospital details'!H:H)</f>
        <v>34</v>
      </c>
      <c r="T1764" s="8"/>
    </row>
    <row r="1765" spans="1:20" ht="18" x14ac:dyDescent="0.35">
      <c r="A1765" s="37" t="s">
        <v>1769</v>
      </c>
      <c r="B1765" s="31" t="str" cm="1">
        <f t="array" ref="B1765">_xlfn.XLOOKUP(_xlfn.SINGLE(A:A),'Customer Name'!A:A,Table14_3[[#All],[Title]])</f>
        <v>Ms</v>
      </c>
      <c r="C1765" s="32" t="str" cm="1">
        <f t="array" ref="C1765">_xlfn.XLOOKUP(_xlfn.SINGLE(A:A),'Customer Name'!A:A,Table14_3[[#All],[First Name]])</f>
        <v>Britt K</v>
      </c>
      <c r="D1765" s="32" t="str" cm="1">
        <f t="array" ref="D1765">_xlfn.XLOOKUP(_xlfn.SINGLE(A:A),'Customer Name'!A:A,Table14_3[[#All],[Last Name]])</f>
        <v>Erickson</v>
      </c>
      <c r="E1765" s="32">
        <f>_xlfn.XLOOKUP(A:A,'Medical Examination'!A:A,'Medical Examination'!B:B)</f>
        <v>16.12</v>
      </c>
      <c r="F1765" s="32">
        <f>_xlfn.XLOOKUP(A:A,'Medical Examination'!A:A,'Medical Examination'!C:C)</f>
        <v>6.09</v>
      </c>
      <c r="G1765" s="33" t="str">
        <f>_xlfn.XLOOKUP(A:A,'Medical Examination'!A:A,'Medical Examination'!D:D)</f>
        <v>No</v>
      </c>
      <c r="H1765" s="33" t="str">
        <f>_xlfn.XLOOKUP(A:A,'Medical Examination'!A:A,'Medical Examination'!E:E)</f>
        <v>No</v>
      </c>
      <c r="I1765" s="33" t="str">
        <f>_xlfn.XLOOKUP(A:A,'Medical Examination'!A:A,'Medical Examination'!F:F)</f>
        <v>No</v>
      </c>
      <c r="J1765" s="33">
        <f>_xlfn.XLOOKUP(A:A,'Medical Examination'!A:A,'Medical Examination'!G:G)</f>
        <v>0</v>
      </c>
      <c r="K1765" s="33" t="str">
        <f>_xlfn.XLOOKUP(A:A,'Medical Examination'!A:A,'Medical Examination'!H:H)</f>
        <v>No</v>
      </c>
      <c r="L1765" s="32" t="str">
        <f>_xlfn.XLOOKUP(A:A,'Medical Examination'!A:A,'Medical Examination'!I:I)</f>
        <v>Under  Weight</v>
      </c>
      <c r="M1765" s="31" t="str">
        <f>_xlfn.XLOOKUP(A:A,'Medical Examination'!A:A,'Medical Examination'!J:J)</f>
        <v>Prediabetic</v>
      </c>
      <c r="N1765" s="34">
        <f>_xlfn.XLOOKUP(Healthcare!A:A,Table4_2[Customer ID],Table4_2[Date of Birth])</f>
        <v>28285</v>
      </c>
      <c r="O1765" s="35">
        <f>_xlfn.XLOOKUP(A:A,Table4_2[Customer ID],Table4_2[Charges])</f>
        <v>5003.7700000000004</v>
      </c>
      <c r="P1765" s="33" t="str">
        <f>_xlfn.XLOOKUP(A:A,Table4_2[Customer ID],Table4_2[Hospital tier])</f>
        <v>tier - 2</v>
      </c>
      <c r="Q1765" s="33" t="str">
        <f>_xlfn.XLOOKUP(A:A,'Hospital details'!A:A,'Hospital details'!F:F)</f>
        <v>tier - 3</v>
      </c>
      <c r="R1765" s="33" t="str">
        <f>_xlfn.XLOOKUP(Healthcare!A:A,'Hospital details'!A:A,'Hospital details'!G:G)</f>
        <v>R1013</v>
      </c>
      <c r="S1765" s="36">
        <f>_xlfn.XLOOKUP(A:A,'Hospital details'!A:A,'Hospital details'!H:H)</f>
        <v>45</v>
      </c>
      <c r="T1765" s="8"/>
    </row>
    <row r="1766" spans="1:20" ht="18" x14ac:dyDescent="0.35">
      <c r="A1766" s="37" t="s">
        <v>1770</v>
      </c>
      <c r="B1766" s="31" t="str" cm="1">
        <f t="array" ref="B1766">_xlfn.XLOOKUP(_xlfn.SINGLE(A:A),'Customer Name'!A:A,Table14_3[[#All],[Title]])</f>
        <v>Mr</v>
      </c>
      <c r="C1766" s="32" t="str" cm="1">
        <f t="array" ref="C1766">_xlfn.XLOOKUP(_xlfn.SINGLE(A:A),'Customer Name'!A:A,Table14_3[[#All],[First Name]])</f>
        <v>Joyce R</v>
      </c>
      <c r="D1766" s="32" t="str" cm="1">
        <f t="array" ref="D1766">_xlfn.XLOOKUP(_xlfn.SINGLE(A:A),'Customer Name'!A:A,Table14_3[[#All],[Last Name]])</f>
        <v>Miller</v>
      </c>
      <c r="E1766" s="32">
        <f>_xlfn.XLOOKUP(A:A,'Medical Examination'!A:A,'Medical Examination'!B:B)</f>
        <v>26.73</v>
      </c>
      <c r="F1766" s="32">
        <f>_xlfn.XLOOKUP(A:A,'Medical Examination'!A:A,'Medical Examination'!C:C)</f>
        <v>4.74</v>
      </c>
      <c r="G1766" s="33" t="str">
        <f>_xlfn.XLOOKUP(A:A,'Medical Examination'!A:A,'Medical Examination'!D:D)</f>
        <v>yes</v>
      </c>
      <c r="H1766" s="33" t="str">
        <f>_xlfn.XLOOKUP(A:A,'Medical Examination'!A:A,'Medical Examination'!E:E)</f>
        <v>No</v>
      </c>
      <c r="I1766" s="33" t="str">
        <f>_xlfn.XLOOKUP(A:A,'Medical Examination'!A:A,'Medical Examination'!F:F)</f>
        <v>No</v>
      </c>
      <c r="J1766" s="33">
        <f>_xlfn.XLOOKUP(A:A,'Medical Examination'!A:A,'Medical Examination'!G:G)</f>
        <v>1</v>
      </c>
      <c r="K1766" s="33" t="str">
        <f>_xlfn.XLOOKUP(A:A,'Medical Examination'!A:A,'Medical Examination'!H:H)</f>
        <v>No</v>
      </c>
      <c r="L1766" s="32" t="str">
        <f>_xlfn.XLOOKUP(A:A,'Medical Examination'!A:A,'Medical Examination'!I:I)</f>
        <v>Overweight</v>
      </c>
      <c r="M1766" s="31" t="str">
        <f>_xlfn.XLOOKUP(A:A,'Medical Examination'!A:A,'Medical Examination'!J:J)</f>
        <v>Normal</v>
      </c>
      <c r="N1766" s="34">
        <f>_xlfn.XLOOKUP(Healthcare!A:A,Table4_2[Customer ID],Table4_2[Date of Birth])</f>
        <v>32390</v>
      </c>
      <c r="O1766" s="35">
        <f>_xlfn.XLOOKUP(A:A,Table4_2[Customer ID],Table4_2[Charges])</f>
        <v>5002.78</v>
      </c>
      <c r="P1766" s="33" t="str">
        <f>_xlfn.XLOOKUP(A:A,Table4_2[Customer ID],Table4_2[Hospital tier])</f>
        <v>tier - 2</v>
      </c>
      <c r="Q1766" s="33" t="str">
        <f>_xlfn.XLOOKUP(A:A,'Hospital details'!A:A,'Hospital details'!F:F)</f>
        <v>tier - 2</v>
      </c>
      <c r="R1766" s="33" t="str">
        <f>_xlfn.XLOOKUP(Healthcare!A:A,'Hospital details'!A:A,'Hospital details'!G:G)</f>
        <v>R1013</v>
      </c>
      <c r="S1766" s="36">
        <f>_xlfn.XLOOKUP(A:A,'Hospital details'!A:A,'Hospital details'!H:H)</f>
        <v>34</v>
      </c>
      <c r="T1766" s="8"/>
    </row>
    <row r="1767" spans="1:20" ht="18" x14ac:dyDescent="0.35">
      <c r="A1767" s="37" t="s">
        <v>1771</v>
      </c>
      <c r="B1767" s="31" t="str" cm="1">
        <f t="array" ref="B1767">_xlfn.XLOOKUP(_xlfn.SINGLE(A:A),'Customer Name'!A:A,Table14_3[[#All],[Title]])</f>
        <v>Mr</v>
      </c>
      <c r="C1767" s="32" t="str" cm="1">
        <f t="array" ref="C1767">_xlfn.XLOOKUP(_xlfn.SINGLE(A:A),'Customer Name'!A:A,Table14_3[[#All],[First Name]])</f>
        <v>Ben</v>
      </c>
      <c r="D1767" s="32" t="str" cm="1">
        <f t="array" ref="D1767">_xlfn.XLOOKUP(_xlfn.SINGLE(A:A),'Customer Name'!A:A,Table14_3[[#All],[Last Name]])</f>
        <v>Whitbeck</v>
      </c>
      <c r="E1767" s="32">
        <f>_xlfn.XLOOKUP(A:A,'Medical Examination'!A:A,'Medical Examination'!B:B)</f>
        <v>37.25</v>
      </c>
      <c r="F1767" s="32">
        <f>_xlfn.XLOOKUP(A:A,'Medical Examination'!A:A,'Medical Examination'!C:C)</f>
        <v>6.23</v>
      </c>
      <c r="G1767" s="33" t="str">
        <f>_xlfn.XLOOKUP(A:A,'Medical Examination'!A:A,'Medical Examination'!D:D)</f>
        <v>yes</v>
      </c>
      <c r="H1767" s="33" t="str">
        <f>_xlfn.XLOOKUP(A:A,'Medical Examination'!A:A,'Medical Examination'!E:E)</f>
        <v>No</v>
      </c>
      <c r="I1767" s="33" t="str">
        <f>_xlfn.XLOOKUP(A:A,'Medical Examination'!A:A,'Medical Examination'!F:F)</f>
        <v>No</v>
      </c>
      <c r="J1767" s="33">
        <f>_xlfn.XLOOKUP(A:A,'Medical Examination'!A:A,'Medical Examination'!G:G)</f>
        <v>0</v>
      </c>
      <c r="K1767" s="33" t="str">
        <f>_xlfn.XLOOKUP(A:A,'Medical Examination'!A:A,'Medical Examination'!H:H)</f>
        <v>No</v>
      </c>
      <c r="L1767" s="32" t="str">
        <f>_xlfn.XLOOKUP(A:A,'Medical Examination'!A:A,'Medical Examination'!I:I)</f>
        <v>Obesity</v>
      </c>
      <c r="M1767" s="31" t="str">
        <f>_xlfn.XLOOKUP(A:A,'Medical Examination'!A:A,'Medical Examination'!J:J)</f>
        <v>Prediabetic</v>
      </c>
      <c r="N1767" s="34">
        <f>_xlfn.XLOOKUP(Healthcare!A:A,Table4_2[Customer ID],Table4_2[Date of Birth])</f>
        <v>37169</v>
      </c>
      <c r="O1767" s="35">
        <f>_xlfn.XLOOKUP(A:A,Table4_2[Customer ID],Table4_2[Charges])</f>
        <v>4999.04</v>
      </c>
      <c r="P1767" s="33" t="str">
        <f>_xlfn.XLOOKUP(A:A,Table4_2[Customer ID],Table4_2[Hospital tier])</f>
        <v>tier - 2</v>
      </c>
      <c r="Q1767" s="33" t="str">
        <f>_xlfn.XLOOKUP(A:A,'Hospital details'!A:A,'Hospital details'!F:F)</f>
        <v>tier - 2</v>
      </c>
      <c r="R1767" s="33" t="str">
        <f>_xlfn.XLOOKUP(Healthcare!A:A,'Hospital details'!A:A,'Hospital details'!G:G)</f>
        <v>R1011</v>
      </c>
      <c r="S1767" s="36">
        <f>_xlfn.XLOOKUP(A:A,'Hospital details'!A:A,'Hospital details'!H:H)</f>
        <v>21</v>
      </c>
      <c r="T1767" s="8"/>
    </row>
    <row r="1768" spans="1:20" ht="18" x14ac:dyDescent="0.35">
      <c r="A1768" s="37" t="s">
        <v>1772</v>
      </c>
      <c r="B1768" s="31" t="str" cm="1">
        <f t="array" ref="B1768">_xlfn.XLOOKUP(_xlfn.SINGLE(A:A),'Customer Name'!A:A,Table14_3[[#All],[Title]])</f>
        <v>Ms</v>
      </c>
      <c r="C1768" s="32" t="str" cm="1">
        <f t="array" ref="C1768">_xlfn.XLOOKUP(_xlfn.SINGLE(A:A),'Customer Name'!A:A,Table14_3[[#All],[First Name]])</f>
        <v>Sarah M</v>
      </c>
      <c r="D1768" s="32" t="str" cm="1">
        <f t="array" ref="D1768">_xlfn.XLOOKUP(_xlfn.SINGLE(A:A),'Customer Name'!A:A,Table14_3[[#All],[Last Name]])</f>
        <v>Auer</v>
      </c>
      <c r="E1768" s="32">
        <f>_xlfn.XLOOKUP(A:A,'Medical Examination'!A:A,'Medical Examination'!B:B)</f>
        <v>23.56</v>
      </c>
      <c r="F1768" s="32">
        <f>_xlfn.XLOOKUP(A:A,'Medical Examination'!A:A,'Medical Examination'!C:C)</f>
        <v>5.45</v>
      </c>
      <c r="G1768" s="33" t="str">
        <f>_xlfn.XLOOKUP(A:A,'Medical Examination'!A:A,'Medical Examination'!D:D)</f>
        <v>yes</v>
      </c>
      <c r="H1768" s="33" t="str">
        <f>_xlfn.XLOOKUP(A:A,'Medical Examination'!A:A,'Medical Examination'!E:E)</f>
        <v>No</v>
      </c>
      <c r="I1768" s="33" t="str">
        <f>_xlfn.XLOOKUP(A:A,'Medical Examination'!A:A,'Medical Examination'!F:F)</f>
        <v>No</v>
      </c>
      <c r="J1768" s="33">
        <f>_xlfn.XLOOKUP(A:A,'Medical Examination'!A:A,'Medical Examination'!G:G)</f>
        <v>1</v>
      </c>
      <c r="K1768" s="33" t="str">
        <f>_xlfn.XLOOKUP(A:A,'Medical Examination'!A:A,'Medical Examination'!H:H)</f>
        <v>No</v>
      </c>
      <c r="L1768" s="32" t="str">
        <f>_xlfn.XLOOKUP(A:A,'Medical Examination'!A:A,'Medical Examination'!I:I)</f>
        <v>Normal Weight</v>
      </c>
      <c r="M1768" s="31" t="str">
        <f>_xlfn.XLOOKUP(A:A,'Medical Examination'!A:A,'Medical Examination'!J:J)</f>
        <v>Normal</v>
      </c>
      <c r="N1768" s="34">
        <f>_xlfn.XLOOKUP(Healthcare!A:A,Table4_2[Customer ID],Table4_2[Date of Birth])</f>
        <v>32318</v>
      </c>
      <c r="O1768" s="35">
        <f>_xlfn.XLOOKUP(A:A,Table4_2[Customer ID],Table4_2[Charges])</f>
        <v>4992.38</v>
      </c>
      <c r="P1768" s="33" t="str">
        <f>_xlfn.XLOOKUP(A:A,Table4_2[Customer ID],Table4_2[Hospital tier])</f>
        <v>tier - 2</v>
      </c>
      <c r="Q1768" s="33" t="str">
        <f>_xlfn.XLOOKUP(A:A,'Hospital details'!A:A,'Hospital details'!F:F)</f>
        <v>tier - 3</v>
      </c>
      <c r="R1768" s="33" t="str">
        <f>_xlfn.XLOOKUP(Healthcare!A:A,'Hospital details'!A:A,'Hospital details'!G:G)</f>
        <v>R1024</v>
      </c>
      <c r="S1768" s="36">
        <f>_xlfn.XLOOKUP(A:A,'Hospital details'!A:A,'Hospital details'!H:H)</f>
        <v>34</v>
      </c>
      <c r="T1768" s="8"/>
    </row>
    <row r="1769" spans="1:20" ht="18" x14ac:dyDescent="0.35">
      <c r="A1769" s="37" t="s">
        <v>1773</v>
      </c>
      <c r="B1769" s="31" t="str" cm="1">
        <f t="array" ref="B1769">_xlfn.XLOOKUP(_xlfn.SINGLE(A:A),'Customer Name'!A:A,Table14_3[[#All],[Title]])</f>
        <v>Ms</v>
      </c>
      <c r="C1769" s="32" t="str" cm="1">
        <f t="array" ref="C1769">_xlfn.XLOOKUP(_xlfn.SINGLE(A:A),'Customer Name'!A:A,Table14_3[[#All],[First Name]])</f>
        <v>Sarah</v>
      </c>
      <c r="D1769" s="32" t="str" cm="1">
        <f t="array" ref="D1769">_xlfn.XLOOKUP(_xlfn.SINGLE(A:A),'Customer Name'!A:A,Table14_3[[#All],[Last Name]])</f>
        <v>Attar</v>
      </c>
      <c r="E1769" s="32">
        <f>_xlfn.XLOOKUP(A:A,'Medical Examination'!A:A,'Medical Examination'!B:B)</f>
        <v>15.84</v>
      </c>
      <c r="F1769" s="32">
        <f>_xlfn.XLOOKUP(A:A,'Medical Examination'!A:A,'Medical Examination'!C:C)</f>
        <v>10.34</v>
      </c>
      <c r="G1769" s="33" t="str">
        <f>_xlfn.XLOOKUP(A:A,'Medical Examination'!A:A,'Medical Examination'!D:D)</f>
        <v>No</v>
      </c>
      <c r="H1769" s="33" t="str">
        <f>_xlfn.XLOOKUP(A:A,'Medical Examination'!A:A,'Medical Examination'!E:E)</f>
        <v>No</v>
      </c>
      <c r="I1769" s="33" t="str">
        <f>_xlfn.XLOOKUP(A:A,'Medical Examination'!A:A,'Medical Examination'!F:F)</f>
        <v>No</v>
      </c>
      <c r="J1769" s="33">
        <f>_xlfn.XLOOKUP(A:A,'Medical Examination'!A:A,'Medical Examination'!G:G)</f>
        <v>2</v>
      </c>
      <c r="K1769" s="33" t="str">
        <f>_xlfn.XLOOKUP(A:A,'Medical Examination'!A:A,'Medical Examination'!H:H)</f>
        <v>No</v>
      </c>
      <c r="L1769" s="32" t="str">
        <f>_xlfn.XLOOKUP(A:A,'Medical Examination'!A:A,'Medical Examination'!I:I)</f>
        <v>Under  Weight</v>
      </c>
      <c r="M1769" s="31" t="str">
        <f>_xlfn.XLOOKUP(A:A,'Medical Examination'!A:A,'Medical Examination'!J:J)</f>
        <v>Diabetic</v>
      </c>
      <c r="N1769" s="34">
        <f>_xlfn.XLOOKUP(Healthcare!A:A,Table4_2[Customer ID],Table4_2[Date of Birth])</f>
        <v>26975</v>
      </c>
      <c r="O1769" s="35">
        <f>_xlfn.XLOOKUP(A:A,Table4_2[Customer ID],Table4_2[Charges])</f>
        <v>4985.22</v>
      </c>
      <c r="P1769" s="33" t="str">
        <f>_xlfn.XLOOKUP(A:A,Table4_2[Customer ID],Table4_2[Hospital tier])</f>
        <v>tier - 2</v>
      </c>
      <c r="Q1769" s="33" t="str">
        <f>_xlfn.XLOOKUP(A:A,'Hospital details'!A:A,'Hospital details'!F:F)</f>
        <v>tier - 3</v>
      </c>
      <c r="R1769" s="33" t="str">
        <f>_xlfn.XLOOKUP(Healthcare!A:A,'Hospital details'!A:A,'Hospital details'!G:G)</f>
        <v>R1013</v>
      </c>
      <c r="S1769" s="36">
        <f>_xlfn.XLOOKUP(A:A,'Hospital details'!A:A,'Hospital details'!H:H)</f>
        <v>49</v>
      </c>
      <c r="T1769" s="8"/>
    </row>
    <row r="1770" spans="1:20" ht="18" x14ac:dyDescent="0.35">
      <c r="A1770" s="37" t="s">
        <v>1774</v>
      </c>
      <c r="B1770" s="31" t="str" cm="1">
        <f t="array" ref="B1770">_xlfn.XLOOKUP(_xlfn.SINGLE(A:A),'Customer Name'!A:A,Table14_3[[#All],[Title]])</f>
        <v>Mr</v>
      </c>
      <c r="C1770" s="32" t="str" cm="1">
        <f t="array" ref="C1770">_xlfn.XLOOKUP(_xlfn.SINGLE(A:A),'Customer Name'!A:A,Table14_3[[#All],[First Name]])</f>
        <v>Katie</v>
      </c>
      <c r="D1770" s="32" t="str" cm="1">
        <f t="array" ref="D1770">_xlfn.XLOOKUP(_xlfn.SINGLE(A:A),'Customer Name'!A:A,Table14_3[[#All],[Last Name]])</f>
        <v>Misuraca</v>
      </c>
      <c r="E1770" s="32">
        <f>_xlfn.XLOOKUP(A:A,'Medical Examination'!A:A,'Medical Examination'!B:B)</f>
        <v>36.630000000000003</v>
      </c>
      <c r="F1770" s="32">
        <f>_xlfn.XLOOKUP(A:A,'Medical Examination'!A:A,'Medical Examination'!C:C)</f>
        <v>5.15</v>
      </c>
      <c r="G1770" s="33" t="str">
        <f>_xlfn.XLOOKUP(A:A,'Medical Examination'!A:A,'Medical Examination'!D:D)</f>
        <v>No</v>
      </c>
      <c r="H1770" s="33" t="str">
        <f>_xlfn.XLOOKUP(A:A,'Medical Examination'!A:A,'Medical Examination'!E:E)</f>
        <v>No</v>
      </c>
      <c r="I1770" s="33" t="str">
        <f>_xlfn.XLOOKUP(A:A,'Medical Examination'!A:A,'Medical Examination'!F:F)</f>
        <v>No</v>
      </c>
      <c r="J1770" s="33">
        <f>_xlfn.XLOOKUP(A:A,'Medical Examination'!A:A,'Medical Examination'!G:G)</f>
        <v>0</v>
      </c>
      <c r="K1770" s="33" t="str">
        <f>_xlfn.XLOOKUP(A:A,'Medical Examination'!A:A,'Medical Examination'!H:H)</f>
        <v>No</v>
      </c>
      <c r="L1770" s="32" t="str">
        <f>_xlfn.XLOOKUP(A:A,'Medical Examination'!A:A,'Medical Examination'!I:I)</f>
        <v>Obesity</v>
      </c>
      <c r="M1770" s="31" t="str">
        <f>_xlfn.XLOOKUP(A:A,'Medical Examination'!A:A,'Medical Examination'!J:J)</f>
        <v>Normal</v>
      </c>
      <c r="N1770" s="34">
        <f>_xlfn.XLOOKUP(Healthcare!A:A,Table4_2[Customer ID],Table4_2[Date of Birth])</f>
        <v>33480</v>
      </c>
      <c r="O1770" s="35">
        <f>_xlfn.XLOOKUP(A:A,Table4_2[Customer ID],Table4_2[Charges])</f>
        <v>4949.76</v>
      </c>
      <c r="P1770" s="33" t="str">
        <f>_xlfn.XLOOKUP(A:A,Table4_2[Customer ID],Table4_2[Hospital tier])</f>
        <v>tier - 2</v>
      </c>
      <c r="Q1770" s="33" t="str">
        <f>_xlfn.XLOOKUP(A:A,'Hospital details'!A:A,'Hospital details'!F:F)</f>
        <v>tier - 1</v>
      </c>
      <c r="R1770" s="33" t="str">
        <f>_xlfn.XLOOKUP(Healthcare!A:A,'Hospital details'!A:A,'Hospital details'!G:G)</f>
        <v>R1013</v>
      </c>
      <c r="S1770" s="36">
        <f>_xlfn.XLOOKUP(A:A,'Hospital details'!A:A,'Hospital details'!H:H)</f>
        <v>31</v>
      </c>
      <c r="T1770" s="8"/>
    </row>
    <row r="1771" spans="1:20" ht="18" x14ac:dyDescent="0.35">
      <c r="A1771" s="37" t="s">
        <v>1775</v>
      </c>
      <c r="B1771" s="31" t="str" cm="1">
        <f t="array" ref="B1771">_xlfn.XLOOKUP(_xlfn.SINGLE(A:A),'Customer Name'!A:A,Table14_3[[#All],[Title]])</f>
        <v>Mr</v>
      </c>
      <c r="C1771" s="32" t="str" cm="1">
        <f t="array" ref="C1771">_xlfn.XLOOKUP(_xlfn.SINGLE(A:A),'Customer Name'!A:A,Table14_3[[#All],[First Name]])</f>
        <v>Michaela L</v>
      </c>
      <c r="D1771" s="32" t="str" cm="1">
        <f t="array" ref="D1771">_xlfn.XLOOKUP(_xlfn.SINGLE(A:A),'Customer Name'!A:A,Table14_3[[#All],[Last Name]])</f>
        <v>Spannaus</v>
      </c>
      <c r="E1771" s="32">
        <f>_xlfn.XLOOKUP(A:A,'Medical Examination'!A:A,'Medical Examination'!B:B)</f>
        <v>16.47</v>
      </c>
      <c r="F1771" s="32">
        <f>_xlfn.XLOOKUP(A:A,'Medical Examination'!A:A,'Medical Examination'!C:C)</f>
        <v>11.72</v>
      </c>
      <c r="G1771" s="33" t="str">
        <f>_xlfn.XLOOKUP(A:A,'Medical Examination'!A:A,'Medical Examination'!D:D)</f>
        <v>No</v>
      </c>
      <c r="H1771" s="33" t="str">
        <f>_xlfn.XLOOKUP(A:A,'Medical Examination'!A:A,'Medical Examination'!E:E)</f>
        <v>No</v>
      </c>
      <c r="I1771" s="33" t="str">
        <f>_xlfn.XLOOKUP(A:A,'Medical Examination'!A:A,'Medical Examination'!F:F)</f>
        <v>No</v>
      </c>
      <c r="J1771" s="33">
        <f>_xlfn.XLOOKUP(A:A,'Medical Examination'!A:A,'Medical Examination'!G:G)</f>
        <v>0</v>
      </c>
      <c r="K1771" s="33" t="str">
        <f>_xlfn.XLOOKUP(A:A,'Medical Examination'!A:A,'Medical Examination'!H:H)</f>
        <v>No</v>
      </c>
      <c r="L1771" s="32" t="str">
        <f>_xlfn.XLOOKUP(A:A,'Medical Examination'!A:A,'Medical Examination'!I:I)</f>
        <v>Under  Weight</v>
      </c>
      <c r="M1771" s="31" t="str">
        <f>_xlfn.XLOOKUP(A:A,'Medical Examination'!A:A,'Medical Examination'!J:J)</f>
        <v>Diabetic</v>
      </c>
      <c r="N1771" s="34">
        <f>_xlfn.XLOOKUP(Healthcare!A:A,Table4_2[Customer ID],Table4_2[Date of Birth])</f>
        <v>27206</v>
      </c>
      <c r="O1771" s="35">
        <f>_xlfn.XLOOKUP(A:A,Table4_2[Customer ID],Table4_2[Charges])</f>
        <v>4942.0600000000004</v>
      </c>
      <c r="P1771" s="33" t="str">
        <f>_xlfn.XLOOKUP(A:A,Table4_2[Customer ID],Table4_2[Hospital tier])</f>
        <v>tier - 2</v>
      </c>
      <c r="Q1771" s="33" t="str">
        <f>_xlfn.XLOOKUP(A:A,'Hospital details'!A:A,'Hospital details'!F:F)</f>
        <v>tier - 2</v>
      </c>
      <c r="R1771" s="33" t="str">
        <f>_xlfn.XLOOKUP(Healthcare!A:A,'Hospital details'!A:A,'Hospital details'!G:G)</f>
        <v>R1013</v>
      </c>
      <c r="S1771" s="36">
        <f>_xlfn.XLOOKUP(A:A,'Hospital details'!A:A,'Hospital details'!H:H)</f>
        <v>48</v>
      </c>
      <c r="T1771" s="8"/>
    </row>
    <row r="1772" spans="1:20" ht="18" x14ac:dyDescent="0.35">
      <c r="A1772" s="37" t="s">
        <v>1776</v>
      </c>
      <c r="B1772" s="31" t="str" cm="1">
        <f t="array" ref="B1772">_xlfn.XLOOKUP(_xlfn.SINGLE(A:A),'Customer Name'!A:A,Table14_3[[#All],[Title]])</f>
        <v>Ms</v>
      </c>
      <c r="C1772" s="32" t="str" cm="1">
        <f t="array" ref="C1772">_xlfn.XLOOKUP(_xlfn.SINGLE(A:A),'Customer Name'!A:A,Table14_3[[#All],[First Name]])</f>
        <v>Shalaleh</v>
      </c>
      <c r="D1772" s="32" t="str" cm="1">
        <f t="array" ref="D1772">_xlfn.XLOOKUP(_xlfn.SINGLE(A:A),'Customer Name'!A:A,Table14_3[[#All],[Last Name]])</f>
        <v>Tarbiat</v>
      </c>
      <c r="E1772" s="32">
        <f>_xlfn.XLOOKUP(A:A,'Medical Examination'!A:A,'Medical Examination'!B:B)</f>
        <v>25.8</v>
      </c>
      <c r="F1772" s="32">
        <f>_xlfn.XLOOKUP(A:A,'Medical Examination'!A:A,'Medical Examination'!C:C)</f>
        <v>5.29</v>
      </c>
      <c r="G1772" s="33" t="str">
        <f>_xlfn.XLOOKUP(A:A,'Medical Examination'!A:A,'Medical Examination'!D:D)</f>
        <v>No</v>
      </c>
      <c r="H1772" s="33" t="str">
        <f>_xlfn.XLOOKUP(A:A,'Medical Examination'!A:A,'Medical Examination'!E:E)</f>
        <v>No</v>
      </c>
      <c r="I1772" s="33" t="str">
        <f>_xlfn.XLOOKUP(A:A,'Medical Examination'!A:A,'Medical Examination'!F:F)</f>
        <v>No</v>
      </c>
      <c r="J1772" s="33">
        <f>_xlfn.XLOOKUP(A:A,'Medical Examination'!A:A,'Medical Examination'!G:G)</f>
        <v>0</v>
      </c>
      <c r="K1772" s="33" t="str">
        <f>_xlfn.XLOOKUP(A:A,'Medical Examination'!A:A,'Medical Examination'!H:H)</f>
        <v>No</v>
      </c>
      <c r="L1772" s="32" t="str">
        <f>_xlfn.XLOOKUP(A:A,'Medical Examination'!A:A,'Medical Examination'!I:I)</f>
        <v>Overweight</v>
      </c>
      <c r="M1772" s="31" t="str">
        <f>_xlfn.XLOOKUP(A:A,'Medical Examination'!A:A,'Medical Examination'!J:J)</f>
        <v>Normal</v>
      </c>
      <c r="N1772" s="34">
        <f>_xlfn.XLOOKUP(Healthcare!A:A,Table4_2[Customer ID],Table4_2[Date of Birth])</f>
        <v>33569</v>
      </c>
      <c r="O1772" s="35">
        <f>_xlfn.XLOOKUP(A:A,Table4_2[Customer ID],Table4_2[Charges])</f>
        <v>4934.71</v>
      </c>
      <c r="P1772" s="33" t="str">
        <f>_xlfn.XLOOKUP(A:A,Table4_2[Customer ID],Table4_2[Hospital tier])</f>
        <v>tier - 2</v>
      </c>
      <c r="Q1772" s="33" t="str">
        <f>_xlfn.XLOOKUP(A:A,'Hospital details'!A:A,'Hospital details'!F:F)</f>
        <v>tier - 3</v>
      </c>
      <c r="R1772" s="33" t="str">
        <f>_xlfn.XLOOKUP(Healthcare!A:A,'Hospital details'!A:A,'Hospital details'!G:G)</f>
        <v>R1011</v>
      </c>
      <c r="S1772" s="36">
        <f>_xlfn.XLOOKUP(A:A,'Hospital details'!A:A,'Hospital details'!H:H)</f>
        <v>31</v>
      </c>
      <c r="T1772" s="8"/>
    </row>
    <row r="1773" spans="1:20" ht="18" x14ac:dyDescent="0.35">
      <c r="A1773" s="37" t="s">
        <v>1777</v>
      </c>
      <c r="B1773" s="31" t="str" cm="1">
        <f t="array" ref="B1773">_xlfn.XLOOKUP(_xlfn.SINGLE(A:A),'Customer Name'!A:A,Table14_3[[#All],[Title]])</f>
        <v>Mr</v>
      </c>
      <c r="C1773" s="32" t="str" cm="1">
        <f t="array" ref="C1773">_xlfn.XLOOKUP(_xlfn.SINGLE(A:A),'Customer Name'!A:A,Table14_3[[#All],[First Name]])</f>
        <v>Karen</v>
      </c>
      <c r="D1773" s="32" t="str" cm="1">
        <f t="array" ref="D1773">_xlfn.XLOOKUP(_xlfn.SINGLE(A:A),'Customer Name'!A:A,Table14_3[[#All],[Last Name]])</f>
        <v>Pulkkinen</v>
      </c>
      <c r="E1773" s="32">
        <f>_xlfn.XLOOKUP(A:A,'Medical Examination'!A:A,'Medical Examination'!B:B)</f>
        <v>23.6</v>
      </c>
      <c r="F1773" s="32">
        <f>_xlfn.XLOOKUP(A:A,'Medical Examination'!A:A,'Medical Examination'!C:C)</f>
        <v>4.33</v>
      </c>
      <c r="G1773" s="33" t="str">
        <f>_xlfn.XLOOKUP(A:A,'Medical Examination'!A:A,'Medical Examination'!D:D)</f>
        <v>No</v>
      </c>
      <c r="H1773" s="33" t="str">
        <f>_xlfn.XLOOKUP(A:A,'Medical Examination'!A:A,'Medical Examination'!E:E)</f>
        <v>No</v>
      </c>
      <c r="I1773" s="33" t="str">
        <f>_xlfn.XLOOKUP(A:A,'Medical Examination'!A:A,'Medical Examination'!F:F)</f>
        <v>No</v>
      </c>
      <c r="J1773" s="33">
        <f>_xlfn.XLOOKUP(A:A,'Medical Examination'!A:A,'Medical Examination'!G:G)</f>
        <v>0</v>
      </c>
      <c r="K1773" s="33" t="str">
        <f>_xlfn.XLOOKUP(A:A,'Medical Examination'!A:A,'Medical Examination'!H:H)</f>
        <v>No</v>
      </c>
      <c r="L1773" s="32" t="str">
        <f>_xlfn.XLOOKUP(A:A,'Medical Examination'!A:A,'Medical Examination'!I:I)</f>
        <v>Normal Weight</v>
      </c>
      <c r="M1773" s="31" t="str">
        <f>_xlfn.XLOOKUP(A:A,'Medical Examination'!A:A,'Medical Examination'!J:J)</f>
        <v>Normal</v>
      </c>
      <c r="N1773" s="34">
        <f>_xlfn.XLOOKUP(Healthcare!A:A,Table4_2[Customer ID],Table4_2[Date of Birth])</f>
        <v>33473</v>
      </c>
      <c r="O1773" s="35">
        <f>_xlfn.XLOOKUP(A:A,Table4_2[Customer ID],Table4_2[Charges])</f>
        <v>4931.6499999999996</v>
      </c>
      <c r="P1773" s="33" t="str">
        <f>_xlfn.XLOOKUP(A:A,Table4_2[Customer ID],Table4_2[Hospital tier])</f>
        <v>tier - 2</v>
      </c>
      <c r="Q1773" s="33" t="str">
        <f>_xlfn.XLOOKUP(A:A,'Hospital details'!A:A,'Hospital details'!F:F)</f>
        <v>tier - 3</v>
      </c>
      <c r="R1773" s="33" t="str">
        <f>_xlfn.XLOOKUP(Healthcare!A:A,'Hospital details'!A:A,'Hospital details'!G:G)</f>
        <v>R1011</v>
      </c>
      <c r="S1773" s="36">
        <f>_xlfn.XLOOKUP(A:A,'Hospital details'!A:A,'Hospital details'!H:H)</f>
        <v>31</v>
      </c>
      <c r="T1773" s="8"/>
    </row>
    <row r="1774" spans="1:20" ht="18" x14ac:dyDescent="0.35">
      <c r="A1774" s="37" t="s">
        <v>1778</v>
      </c>
      <c r="B1774" s="31" t="str" cm="1">
        <f t="array" ref="B1774">_xlfn.XLOOKUP(_xlfn.SINGLE(A:A),'Customer Name'!A:A,Table14_3[[#All],[Title]])</f>
        <v>Mr</v>
      </c>
      <c r="C1774" s="32" t="str" cm="1">
        <f t="array" ref="C1774">_xlfn.XLOOKUP(_xlfn.SINGLE(A:A),'Customer Name'!A:A,Table14_3[[#All],[First Name]])</f>
        <v>Zuzana</v>
      </c>
      <c r="D1774" s="32" t="str" cm="1">
        <f t="array" ref="D1774">_xlfn.XLOOKUP(_xlfn.SINGLE(A:A),'Customer Name'!A:A,Table14_3[[#All],[Last Name]])</f>
        <v>Trnovcova</v>
      </c>
      <c r="E1774" s="32">
        <f>_xlfn.XLOOKUP(A:A,'Medical Examination'!A:A,'Medical Examination'!B:B)</f>
        <v>32.11</v>
      </c>
      <c r="F1774" s="32">
        <f>_xlfn.XLOOKUP(A:A,'Medical Examination'!A:A,'Medical Examination'!C:C)</f>
        <v>6.24</v>
      </c>
      <c r="G1774" s="33" t="str">
        <f>_xlfn.XLOOKUP(A:A,'Medical Examination'!A:A,'Medical Examination'!D:D)</f>
        <v>No</v>
      </c>
      <c r="H1774" s="33" t="str">
        <f>_xlfn.XLOOKUP(A:A,'Medical Examination'!A:A,'Medical Examination'!E:E)</f>
        <v>No</v>
      </c>
      <c r="I1774" s="33" t="str">
        <f>_xlfn.XLOOKUP(A:A,'Medical Examination'!A:A,'Medical Examination'!F:F)</f>
        <v>Yes</v>
      </c>
      <c r="J1774" s="33">
        <f>_xlfn.XLOOKUP(A:A,'Medical Examination'!A:A,'Medical Examination'!G:G)</f>
        <v>1</v>
      </c>
      <c r="K1774" s="33" t="str">
        <f>_xlfn.XLOOKUP(A:A,'Medical Examination'!A:A,'Medical Examination'!H:H)</f>
        <v>No</v>
      </c>
      <c r="L1774" s="32" t="str">
        <f>_xlfn.XLOOKUP(A:A,'Medical Examination'!A:A,'Medical Examination'!I:I)</f>
        <v>Obesity</v>
      </c>
      <c r="M1774" s="31" t="str">
        <f>_xlfn.XLOOKUP(A:A,'Medical Examination'!A:A,'Medical Examination'!J:J)</f>
        <v>Prediabetic</v>
      </c>
      <c r="N1774" s="34">
        <f>_xlfn.XLOOKUP(Healthcare!A:A,Table4_2[Customer ID],Table4_2[Date of Birth])</f>
        <v>34191</v>
      </c>
      <c r="O1774" s="35">
        <f>_xlfn.XLOOKUP(A:A,Table4_2[Customer ID],Table4_2[Charges])</f>
        <v>4922.92</v>
      </c>
      <c r="P1774" s="33" t="str">
        <f>_xlfn.XLOOKUP(A:A,Table4_2[Customer ID],Table4_2[Hospital tier])</f>
        <v>tier - 2</v>
      </c>
      <c r="Q1774" s="33" t="str">
        <f>_xlfn.XLOOKUP(A:A,'Hospital details'!A:A,'Hospital details'!F:F)</f>
        <v>tier - 2</v>
      </c>
      <c r="R1774" s="33" t="str">
        <f>_xlfn.XLOOKUP(Healthcare!A:A,'Hospital details'!A:A,'Hospital details'!G:G)</f>
        <v>R1012</v>
      </c>
      <c r="S1774" s="36">
        <f>_xlfn.XLOOKUP(A:A,'Hospital details'!A:A,'Hospital details'!H:H)</f>
        <v>29</v>
      </c>
      <c r="T1774" s="8"/>
    </row>
    <row r="1775" spans="1:20" ht="18" x14ac:dyDescent="0.35">
      <c r="A1775" s="37" t="s">
        <v>1779</v>
      </c>
      <c r="B1775" s="31" t="str" cm="1">
        <f t="array" ref="B1775">_xlfn.XLOOKUP(_xlfn.SINGLE(A:A),'Customer Name'!A:A,Table14_3[[#All],[Title]])</f>
        <v>Ms</v>
      </c>
      <c r="C1775" s="32" t="str" cm="1">
        <f t="array" ref="C1775">_xlfn.XLOOKUP(_xlfn.SINGLE(A:A),'Customer Name'!A:A,Table14_3[[#All],[First Name]])</f>
        <v>Daniel J</v>
      </c>
      <c r="D1775" s="32" t="str" cm="1">
        <f t="array" ref="D1775">_xlfn.XLOOKUP(_xlfn.SINGLE(A:A),'Customer Name'!A:A,Table14_3[[#All],[Last Name]])</f>
        <v>Anthony</v>
      </c>
      <c r="E1775" s="32">
        <f>_xlfn.XLOOKUP(A:A,'Medical Examination'!A:A,'Medical Examination'!B:B)</f>
        <v>30.114999999999998</v>
      </c>
      <c r="F1775" s="32">
        <f>_xlfn.XLOOKUP(A:A,'Medical Examination'!A:A,'Medical Examination'!C:C)</f>
        <v>11.61</v>
      </c>
      <c r="G1775" s="33" t="str">
        <f>_xlfn.XLOOKUP(A:A,'Medical Examination'!A:A,'Medical Examination'!D:D)</f>
        <v>No</v>
      </c>
      <c r="H1775" s="33" t="str">
        <f>_xlfn.XLOOKUP(A:A,'Medical Examination'!A:A,'Medical Examination'!E:E)</f>
        <v>No</v>
      </c>
      <c r="I1775" s="33" t="str">
        <f>_xlfn.XLOOKUP(A:A,'Medical Examination'!A:A,'Medical Examination'!F:F)</f>
        <v>No</v>
      </c>
      <c r="J1775" s="33">
        <f>_xlfn.XLOOKUP(A:A,'Medical Examination'!A:A,'Medical Examination'!G:G)</f>
        <v>0</v>
      </c>
      <c r="K1775" s="33" t="str">
        <f>_xlfn.XLOOKUP(A:A,'Medical Examination'!A:A,'Medical Examination'!H:H)</f>
        <v>No</v>
      </c>
      <c r="L1775" s="32" t="str">
        <f>_xlfn.XLOOKUP(A:A,'Medical Examination'!A:A,'Medical Examination'!I:I)</f>
        <v>Obesity</v>
      </c>
      <c r="M1775" s="31" t="str">
        <f>_xlfn.XLOOKUP(A:A,'Medical Examination'!A:A,'Medical Examination'!J:J)</f>
        <v>Diabetic</v>
      </c>
      <c r="N1775" s="34">
        <f>_xlfn.XLOOKUP(Healthcare!A:A,Table4_2[Customer ID],Table4_2[Date of Birth])</f>
        <v>37489</v>
      </c>
      <c r="O1775" s="35">
        <f>_xlfn.XLOOKUP(A:A,Table4_2[Customer ID],Table4_2[Charges])</f>
        <v>4915.0600000000004</v>
      </c>
      <c r="P1775" s="33" t="str">
        <f>_xlfn.XLOOKUP(A:A,Table4_2[Customer ID],Table4_2[Hospital tier])</f>
        <v>tier - 2</v>
      </c>
      <c r="Q1775" s="33" t="str">
        <f>_xlfn.XLOOKUP(A:A,'Hospital details'!A:A,'Hospital details'!F:F)</f>
        <v>tier - 1</v>
      </c>
      <c r="R1775" s="33" t="str">
        <f>_xlfn.XLOOKUP(Healthcare!A:A,'Hospital details'!A:A,'Hospital details'!G:G)</f>
        <v>R1017</v>
      </c>
      <c r="S1775" s="36">
        <f>_xlfn.XLOOKUP(A:A,'Hospital details'!A:A,'Hospital details'!H:H)</f>
        <v>20</v>
      </c>
      <c r="T1775" s="8"/>
    </row>
    <row r="1776" spans="1:20" ht="18" x14ac:dyDescent="0.35">
      <c r="A1776" s="37" t="s">
        <v>1780</v>
      </c>
      <c r="B1776" s="31" t="str" cm="1">
        <f t="array" ref="B1776">_xlfn.XLOOKUP(_xlfn.SINGLE(A:A),'Customer Name'!A:A,Table14_3[[#All],[Title]])</f>
        <v>Mr</v>
      </c>
      <c r="C1776" s="32" t="str" cm="1">
        <f t="array" ref="C1776">_xlfn.XLOOKUP(_xlfn.SINGLE(A:A),'Customer Name'!A:A,Table14_3[[#All],[First Name]])</f>
        <v>Alexandra</v>
      </c>
      <c r="D1776" s="32" t="str" cm="1">
        <f t="array" ref="D1776">_xlfn.XLOOKUP(_xlfn.SINGLE(A:A),'Customer Name'!A:A,Table14_3[[#All],[Last Name]])</f>
        <v>Hetrick</v>
      </c>
      <c r="E1776" s="32">
        <f>_xlfn.XLOOKUP(A:A,'Medical Examination'!A:A,'Medical Examination'!B:B)</f>
        <v>20.28</v>
      </c>
      <c r="F1776" s="32">
        <f>_xlfn.XLOOKUP(A:A,'Medical Examination'!A:A,'Medical Examination'!C:C)</f>
        <v>11.07</v>
      </c>
      <c r="G1776" s="33" t="str">
        <f>_xlfn.XLOOKUP(A:A,'Medical Examination'!A:A,'Medical Examination'!D:D)</f>
        <v>yes</v>
      </c>
      <c r="H1776" s="33" t="str">
        <f>_xlfn.XLOOKUP(A:A,'Medical Examination'!A:A,'Medical Examination'!E:E)</f>
        <v>No</v>
      </c>
      <c r="I1776" s="33" t="str">
        <f>_xlfn.XLOOKUP(A:A,'Medical Examination'!A:A,'Medical Examination'!F:F)</f>
        <v>No</v>
      </c>
      <c r="J1776" s="33">
        <f>_xlfn.XLOOKUP(A:A,'Medical Examination'!A:A,'Medical Examination'!G:G)</f>
        <v>0</v>
      </c>
      <c r="K1776" s="33" t="str">
        <f>_xlfn.XLOOKUP(A:A,'Medical Examination'!A:A,'Medical Examination'!H:H)</f>
        <v>No</v>
      </c>
      <c r="L1776" s="32" t="str">
        <f>_xlfn.XLOOKUP(A:A,'Medical Examination'!A:A,'Medical Examination'!I:I)</f>
        <v>Normal Weight</v>
      </c>
      <c r="M1776" s="31" t="str">
        <f>_xlfn.XLOOKUP(A:A,'Medical Examination'!A:A,'Medical Examination'!J:J)</f>
        <v>Diabetic</v>
      </c>
      <c r="N1776" s="34">
        <f>_xlfn.XLOOKUP(Healthcare!A:A,Table4_2[Customer ID],Table4_2[Date of Birth])</f>
        <v>29877</v>
      </c>
      <c r="O1776" s="35">
        <f>_xlfn.XLOOKUP(A:A,Table4_2[Customer ID],Table4_2[Charges])</f>
        <v>4911.8900000000003</v>
      </c>
      <c r="P1776" s="33" t="str">
        <f>_xlfn.XLOOKUP(A:A,Table4_2[Customer ID],Table4_2[Hospital tier])</f>
        <v>tier - 2</v>
      </c>
      <c r="Q1776" s="33" t="str">
        <f>_xlfn.XLOOKUP(A:A,'Hospital details'!A:A,'Hospital details'!F:F)</f>
        <v>tier - 3</v>
      </c>
      <c r="R1776" s="33" t="str">
        <f>_xlfn.XLOOKUP(Healthcare!A:A,'Hospital details'!A:A,'Hospital details'!G:G)</f>
        <v>R1013</v>
      </c>
      <c r="S1776" s="36">
        <f>_xlfn.XLOOKUP(A:A,'Hospital details'!A:A,'Hospital details'!H:H)</f>
        <v>41</v>
      </c>
      <c r="T1776" s="8"/>
    </row>
    <row r="1777" spans="1:20" ht="18" x14ac:dyDescent="0.35">
      <c r="A1777" s="37" t="s">
        <v>1781</v>
      </c>
      <c r="B1777" s="31" t="str" cm="1">
        <f t="array" ref="B1777">_xlfn.XLOOKUP(_xlfn.SINGLE(A:A),'Customer Name'!A:A,Table14_3[[#All],[Title]])</f>
        <v>Mr</v>
      </c>
      <c r="C1777" s="32" t="str" cm="1">
        <f t="array" ref="C1777">_xlfn.XLOOKUP(_xlfn.SINGLE(A:A),'Customer Name'!A:A,Table14_3[[#All],[First Name]])</f>
        <v>Jessica</v>
      </c>
      <c r="D1777" s="32" t="str" cm="1">
        <f t="array" ref="D1777">_xlfn.XLOOKUP(_xlfn.SINGLE(A:A),'Customer Name'!A:A,Table14_3[[#All],[Last Name]])</f>
        <v>Stern</v>
      </c>
      <c r="E1777" s="32">
        <f>_xlfn.XLOOKUP(A:A,'Medical Examination'!A:A,'Medical Examination'!B:B)</f>
        <v>20.234999999999999</v>
      </c>
      <c r="F1777" s="32">
        <f>_xlfn.XLOOKUP(A:A,'Medical Examination'!A:A,'Medical Examination'!C:C)</f>
        <v>5.19</v>
      </c>
      <c r="G1777" s="33" t="str">
        <f>_xlfn.XLOOKUP(A:A,'Medical Examination'!A:A,'Medical Examination'!D:D)</f>
        <v>No</v>
      </c>
      <c r="H1777" s="33" t="str">
        <f>_xlfn.XLOOKUP(A:A,'Medical Examination'!A:A,'Medical Examination'!E:E)</f>
        <v>No</v>
      </c>
      <c r="I1777" s="33" t="str">
        <f>_xlfn.XLOOKUP(A:A,'Medical Examination'!A:A,'Medical Examination'!F:F)</f>
        <v>Yes</v>
      </c>
      <c r="J1777" s="33">
        <f>_xlfn.XLOOKUP(A:A,'Medical Examination'!A:A,'Medical Examination'!G:G)</f>
        <v>1</v>
      </c>
      <c r="K1777" s="33" t="str">
        <f>_xlfn.XLOOKUP(A:A,'Medical Examination'!A:A,'Medical Examination'!H:H)</f>
        <v>No</v>
      </c>
      <c r="L1777" s="32" t="str">
        <f>_xlfn.XLOOKUP(A:A,'Medical Examination'!A:A,'Medical Examination'!I:I)</f>
        <v>Normal Weight</v>
      </c>
      <c r="M1777" s="31" t="str">
        <f>_xlfn.XLOOKUP(A:A,'Medical Examination'!A:A,'Medical Examination'!J:J)</f>
        <v>Normal</v>
      </c>
      <c r="N1777" s="34">
        <f>_xlfn.XLOOKUP(Healthcare!A:A,Table4_2[Customer ID],Table4_2[Date of Birth])</f>
        <v>34160</v>
      </c>
      <c r="O1777" s="35">
        <f>_xlfn.XLOOKUP(A:A,Table4_2[Customer ID],Table4_2[Charges])</f>
        <v>4906.41</v>
      </c>
      <c r="P1777" s="33" t="str">
        <f>_xlfn.XLOOKUP(A:A,Table4_2[Customer ID],Table4_2[Hospital tier])</f>
        <v>tier - 2</v>
      </c>
      <c r="Q1777" s="33" t="str">
        <f>_xlfn.XLOOKUP(A:A,'Hospital details'!A:A,'Hospital details'!F:F)</f>
        <v>tier - 1</v>
      </c>
      <c r="R1777" s="33" t="str">
        <f>_xlfn.XLOOKUP(Healthcare!A:A,'Hospital details'!A:A,'Hospital details'!G:G)</f>
        <v>R1012</v>
      </c>
      <c r="S1777" s="36">
        <f>_xlfn.XLOOKUP(A:A,'Hospital details'!A:A,'Hospital details'!H:H)</f>
        <v>29</v>
      </c>
      <c r="T1777" s="8"/>
    </row>
    <row r="1778" spans="1:20" ht="18" x14ac:dyDescent="0.35">
      <c r="A1778" s="37" t="s">
        <v>1782</v>
      </c>
      <c r="B1778" s="31" t="str" cm="1">
        <f t="array" ref="B1778">_xlfn.XLOOKUP(_xlfn.SINGLE(A:A),'Customer Name'!A:A,Table14_3[[#All],[Title]])</f>
        <v>Ms</v>
      </c>
      <c r="C1778" s="32" t="str" cm="1">
        <f t="array" ref="C1778">_xlfn.XLOOKUP(_xlfn.SINGLE(A:A),'Customer Name'!A:A,Table14_3[[#All],[First Name]])</f>
        <v>Matthew M</v>
      </c>
      <c r="D1778" s="32" t="str" cm="1">
        <f t="array" ref="D1778">_xlfn.XLOOKUP(_xlfn.SINGLE(A:A),'Customer Name'!A:A,Table14_3[[#All],[Last Name]])</f>
        <v>Newman</v>
      </c>
      <c r="E1778" s="32">
        <f>_xlfn.XLOOKUP(A:A,'Medical Examination'!A:A,'Medical Examination'!B:B)</f>
        <v>25.27</v>
      </c>
      <c r="F1778" s="32">
        <f>_xlfn.XLOOKUP(A:A,'Medical Examination'!A:A,'Medical Examination'!C:C)</f>
        <v>5.7</v>
      </c>
      <c r="G1778" s="33" t="str">
        <f>_xlfn.XLOOKUP(A:A,'Medical Examination'!A:A,'Medical Examination'!D:D)</f>
        <v>yes</v>
      </c>
      <c r="H1778" s="33" t="str">
        <f>_xlfn.XLOOKUP(A:A,'Medical Examination'!A:A,'Medical Examination'!E:E)</f>
        <v>No</v>
      </c>
      <c r="I1778" s="33" t="str">
        <f>_xlfn.XLOOKUP(A:A,'Medical Examination'!A:A,'Medical Examination'!F:F)</f>
        <v>No</v>
      </c>
      <c r="J1778" s="33">
        <f>_xlfn.XLOOKUP(A:A,'Medical Examination'!A:A,'Medical Examination'!G:G)</f>
        <v>1</v>
      </c>
      <c r="K1778" s="33" t="str">
        <f>_xlfn.XLOOKUP(A:A,'Medical Examination'!A:A,'Medical Examination'!H:H)</f>
        <v>No</v>
      </c>
      <c r="L1778" s="32" t="str">
        <f>_xlfn.XLOOKUP(A:A,'Medical Examination'!A:A,'Medical Examination'!I:I)</f>
        <v>Overweight</v>
      </c>
      <c r="M1778" s="31" t="str">
        <f>_xlfn.XLOOKUP(A:A,'Medical Examination'!A:A,'Medical Examination'!J:J)</f>
        <v>Prediabetic</v>
      </c>
      <c r="N1778" s="34">
        <f>_xlfn.XLOOKUP(Healthcare!A:A,Table4_2[Customer ID],Table4_2[Date of Birth])</f>
        <v>32409</v>
      </c>
      <c r="O1778" s="35">
        <f>_xlfn.XLOOKUP(A:A,Table4_2[Customer ID],Table4_2[Charges])</f>
        <v>4894.75</v>
      </c>
      <c r="P1778" s="33" t="str">
        <f>_xlfn.XLOOKUP(A:A,Table4_2[Customer ID],Table4_2[Hospital tier])</f>
        <v>tier - 3</v>
      </c>
      <c r="Q1778" s="33" t="str">
        <f>_xlfn.XLOOKUP(A:A,'Hospital details'!A:A,'Hospital details'!F:F)</f>
        <v>tier - 3</v>
      </c>
      <c r="R1778" s="33" t="str">
        <f>_xlfn.XLOOKUP(Healthcare!A:A,'Hospital details'!A:A,'Hospital details'!G:G)</f>
        <v>R1012</v>
      </c>
      <c r="S1778" s="36">
        <f>_xlfn.XLOOKUP(A:A,'Hospital details'!A:A,'Hospital details'!H:H)</f>
        <v>34</v>
      </c>
      <c r="T1778" s="8"/>
    </row>
    <row r="1779" spans="1:20" ht="18" x14ac:dyDescent="0.35">
      <c r="A1779" s="37" t="s">
        <v>1783</v>
      </c>
      <c r="B1779" s="31" t="str" cm="1">
        <f t="array" ref="B1779">_xlfn.XLOOKUP(_xlfn.SINGLE(A:A),'Customer Name'!A:A,Table14_3[[#All],[Title]])</f>
        <v>Mr</v>
      </c>
      <c r="C1779" s="32" t="str" cm="1">
        <f t="array" ref="C1779">_xlfn.XLOOKUP(_xlfn.SINGLE(A:A),'Customer Name'!A:A,Table14_3[[#All],[First Name]])</f>
        <v>Nadine A</v>
      </c>
      <c r="D1779" s="32" t="str" cm="1">
        <f t="array" ref="D1779">_xlfn.XLOOKUP(_xlfn.SINGLE(A:A),'Customer Name'!A:A,Table14_3[[#All],[Last Name]])</f>
        <v>Reasoner</v>
      </c>
      <c r="E1779" s="32">
        <f>_xlfn.XLOOKUP(A:A,'Medical Examination'!A:A,'Medical Examination'!B:B)</f>
        <v>24.24</v>
      </c>
      <c r="F1779" s="32">
        <f>_xlfn.XLOOKUP(A:A,'Medical Examination'!A:A,'Medical Examination'!C:C)</f>
        <v>6.15</v>
      </c>
      <c r="G1779" s="33" t="str">
        <f>_xlfn.XLOOKUP(A:A,'Medical Examination'!A:A,'Medical Examination'!D:D)</f>
        <v>No</v>
      </c>
      <c r="H1779" s="33" t="str">
        <f>_xlfn.XLOOKUP(A:A,'Medical Examination'!A:A,'Medical Examination'!E:E)</f>
        <v>No</v>
      </c>
      <c r="I1779" s="33" t="str">
        <f>_xlfn.XLOOKUP(A:A,'Medical Examination'!A:A,'Medical Examination'!F:F)</f>
        <v>No</v>
      </c>
      <c r="J1779" s="33">
        <f>_xlfn.XLOOKUP(A:A,'Medical Examination'!A:A,'Medical Examination'!G:G)</f>
        <v>0</v>
      </c>
      <c r="K1779" s="33" t="str">
        <f>_xlfn.XLOOKUP(A:A,'Medical Examination'!A:A,'Medical Examination'!H:H)</f>
        <v>No</v>
      </c>
      <c r="L1779" s="32" t="str">
        <f>_xlfn.XLOOKUP(A:A,'Medical Examination'!A:A,'Medical Examination'!I:I)</f>
        <v>Normal Weight</v>
      </c>
      <c r="M1779" s="31" t="str">
        <f>_xlfn.XLOOKUP(A:A,'Medical Examination'!A:A,'Medical Examination'!J:J)</f>
        <v>Prediabetic</v>
      </c>
      <c r="N1779" s="34">
        <f>_xlfn.XLOOKUP(Healthcare!A:A,Table4_2[Customer ID],Table4_2[Date of Birth])</f>
        <v>33205</v>
      </c>
      <c r="O1779" s="35">
        <f>_xlfn.XLOOKUP(A:A,Table4_2[Customer ID],Table4_2[Charges])</f>
        <v>4894.3900000000003</v>
      </c>
      <c r="P1779" s="33" t="str">
        <f>_xlfn.XLOOKUP(A:A,Table4_2[Customer ID],Table4_2[Hospital tier])</f>
        <v>tier - 2</v>
      </c>
      <c r="Q1779" s="33" t="str">
        <f>_xlfn.XLOOKUP(A:A,'Hospital details'!A:A,'Hospital details'!F:F)</f>
        <v>tier - 3</v>
      </c>
      <c r="R1779" s="33" t="str">
        <f>_xlfn.XLOOKUP(Healthcare!A:A,'Hospital details'!A:A,'Hospital details'!G:G)</f>
        <v>R1013</v>
      </c>
      <c r="S1779" s="36">
        <f>_xlfn.XLOOKUP(A:A,'Hospital details'!A:A,'Hospital details'!H:H)</f>
        <v>32</v>
      </c>
      <c r="T1779" s="8"/>
    </row>
    <row r="1780" spans="1:20" ht="18" x14ac:dyDescent="0.35">
      <c r="A1780" s="37" t="s">
        <v>1784</v>
      </c>
      <c r="B1780" s="31" t="str" cm="1">
        <f t="array" ref="B1780">_xlfn.XLOOKUP(_xlfn.SINGLE(A:A),'Customer Name'!A:A,Table14_3[[#All],[Title]])</f>
        <v>Mr</v>
      </c>
      <c r="C1780" s="32" t="str" cm="1">
        <f t="array" ref="C1780">_xlfn.XLOOKUP(_xlfn.SINGLE(A:A),'Customer Name'!A:A,Table14_3[[#All],[First Name]])</f>
        <v>Peter J</v>
      </c>
      <c r="D1780" s="32" t="str" cm="1">
        <f t="array" ref="D1780">_xlfn.XLOOKUP(_xlfn.SINGLE(A:A),'Customer Name'!A:A,Table14_3[[#All],[Last Name]])</f>
        <v>Mone</v>
      </c>
      <c r="E1780" s="32">
        <f>_xlfn.XLOOKUP(A:A,'Medical Examination'!A:A,'Medical Examination'!B:B)</f>
        <v>35.75</v>
      </c>
      <c r="F1780" s="32">
        <f>_xlfn.XLOOKUP(A:A,'Medical Examination'!A:A,'Medical Examination'!C:C)</f>
        <v>5.07</v>
      </c>
      <c r="G1780" s="33" t="str">
        <f>_xlfn.XLOOKUP(A:A,'Medical Examination'!A:A,'Medical Examination'!D:D)</f>
        <v>No</v>
      </c>
      <c r="H1780" s="33" t="str">
        <f>_xlfn.XLOOKUP(A:A,'Medical Examination'!A:A,'Medical Examination'!E:E)</f>
        <v>No</v>
      </c>
      <c r="I1780" s="33" t="str">
        <f>_xlfn.XLOOKUP(A:A,'Medical Examination'!A:A,'Medical Examination'!F:F)</f>
        <v>No</v>
      </c>
      <c r="J1780" s="33">
        <f>_xlfn.XLOOKUP(A:A,'Medical Examination'!A:A,'Medical Examination'!G:G)</f>
        <v>0</v>
      </c>
      <c r="K1780" s="33" t="str">
        <f>_xlfn.XLOOKUP(A:A,'Medical Examination'!A:A,'Medical Examination'!H:H)</f>
        <v>No</v>
      </c>
      <c r="L1780" s="32" t="str">
        <f>_xlfn.XLOOKUP(A:A,'Medical Examination'!A:A,'Medical Examination'!I:I)</f>
        <v>Obesity</v>
      </c>
      <c r="M1780" s="31" t="str">
        <f>_xlfn.XLOOKUP(A:A,'Medical Examination'!A:A,'Medical Examination'!J:J)</f>
        <v>Normal</v>
      </c>
      <c r="N1780" s="34">
        <f>_xlfn.XLOOKUP(Healthcare!A:A,Table4_2[Customer ID],Table4_2[Date of Birth])</f>
        <v>32699</v>
      </c>
      <c r="O1780" s="35">
        <f>_xlfn.XLOOKUP(A:A,Table4_2[Customer ID],Table4_2[Charges])</f>
        <v>4890</v>
      </c>
      <c r="P1780" s="33" t="str">
        <f>_xlfn.XLOOKUP(A:A,Table4_2[Customer ID],Table4_2[Hospital tier])</f>
        <v>tier - 3</v>
      </c>
      <c r="Q1780" s="33" t="str">
        <f>_xlfn.XLOOKUP(A:A,'Hospital details'!A:A,'Hospital details'!F:F)</f>
        <v>tier - 2</v>
      </c>
      <c r="R1780" s="33" t="str">
        <f>_xlfn.XLOOKUP(Healthcare!A:A,'Hospital details'!A:A,'Hospital details'!G:G)</f>
        <v>R1013</v>
      </c>
      <c r="S1780" s="36">
        <f>_xlfn.XLOOKUP(A:A,'Hospital details'!A:A,'Hospital details'!H:H)</f>
        <v>33</v>
      </c>
      <c r="T1780" s="8"/>
    </row>
    <row r="1781" spans="1:20" ht="18" x14ac:dyDescent="0.35">
      <c r="A1781" s="37" t="s">
        <v>1785</v>
      </c>
      <c r="B1781" s="31" t="str" cm="1">
        <f t="array" ref="B1781">_xlfn.XLOOKUP(_xlfn.SINGLE(A:A),'Customer Name'!A:A,Table14_3[[#All],[Title]])</f>
        <v>Ms</v>
      </c>
      <c r="C1781" s="32" t="str" cm="1">
        <f t="array" ref="C1781">_xlfn.XLOOKUP(_xlfn.SINGLE(A:A),'Customer Name'!A:A,Table14_3[[#All],[First Name]])</f>
        <v>Colleen M</v>
      </c>
      <c r="D1781" s="32" t="str" cm="1">
        <f t="array" ref="D1781">_xlfn.XLOOKUP(_xlfn.SINGLE(A:A),'Customer Name'!A:A,Table14_3[[#All],[Last Name]])</f>
        <v>Powers</v>
      </c>
      <c r="E1781" s="32">
        <f>_xlfn.XLOOKUP(A:A,'Medical Examination'!A:A,'Medical Examination'!B:B)</f>
        <v>29.92</v>
      </c>
      <c r="F1781" s="32">
        <f>_xlfn.XLOOKUP(A:A,'Medical Examination'!A:A,'Medical Examination'!C:C)</f>
        <v>10.97</v>
      </c>
      <c r="G1781" s="33" t="str">
        <f>_xlfn.XLOOKUP(A:A,'Medical Examination'!A:A,'Medical Examination'!D:D)</f>
        <v>yes</v>
      </c>
      <c r="H1781" s="33" t="str">
        <f>_xlfn.XLOOKUP(A:A,'Medical Examination'!A:A,'Medical Examination'!E:E)</f>
        <v>No</v>
      </c>
      <c r="I1781" s="33" t="str">
        <f>_xlfn.XLOOKUP(A:A,'Medical Examination'!A:A,'Medical Examination'!F:F)</f>
        <v>No</v>
      </c>
      <c r="J1781" s="33">
        <f>_xlfn.XLOOKUP(A:A,'Medical Examination'!A:A,'Medical Examination'!G:G)</f>
        <v>1</v>
      </c>
      <c r="K1781" s="33" t="str">
        <f>_xlfn.XLOOKUP(A:A,'Medical Examination'!A:A,'Medical Examination'!H:H)</f>
        <v>No</v>
      </c>
      <c r="L1781" s="32" t="str">
        <f>_xlfn.XLOOKUP(A:A,'Medical Examination'!A:A,'Medical Examination'!I:I)</f>
        <v>Overweight</v>
      </c>
      <c r="M1781" s="31" t="str">
        <f>_xlfn.XLOOKUP(A:A,'Medical Examination'!A:A,'Medical Examination'!J:J)</f>
        <v>Diabetic</v>
      </c>
      <c r="N1781" s="34">
        <f>_xlfn.XLOOKUP(Healthcare!A:A,Table4_2[Customer ID],Table4_2[Date of Birth])</f>
        <v>31712</v>
      </c>
      <c r="O1781" s="35">
        <f>_xlfn.XLOOKUP(A:A,Table4_2[Customer ID],Table4_2[Charges])</f>
        <v>4889.04</v>
      </c>
      <c r="P1781" s="33" t="str">
        <f>_xlfn.XLOOKUP(A:A,Table4_2[Customer ID],Table4_2[Hospital tier])</f>
        <v>tier - 2</v>
      </c>
      <c r="Q1781" s="33" t="str">
        <f>_xlfn.XLOOKUP(A:A,'Hospital details'!A:A,'Hospital details'!F:F)</f>
        <v>tier - 1</v>
      </c>
      <c r="R1781" s="33" t="str">
        <f>_xlfn.XLOOKUP(Healthcare!A:A,'Hospital details'!A:A,'Hospital details'!G:G)</f>
        <v>R1013</v>
      </c>
      <c r="S1781" s="36">
        <f>_xlfn.XLOOKUP(A:A,'Hospital details'!A:A,'Hospital details'!H:H)</f>
        <v>36</v>
      </c>
      <c r="T1781" s="8"/>
    </row>
    <row r="1782" spans="1:20" ht="18" x14ac:dyDescent="0.35">
      <c r="A1782" s="37" t="s">
        <v>1786</v>
      </c>
      <c r="B1782" s="31" t="str" cm="1">
        <f t="array" ref="B1782">_xlfn.XLOOKUP(_xlfn.SINGLE(A:A),'Customer Name'!A:A,Table14_3[[#All],[Title]])</f>
        <v>Mr</v>
      </c>
      <c r="C1782" s="32" t="str" cm="1">
        <f t="array" ref="C1782">_xlfn.XLOOKUP(_xlfn.SINGLE(A:A),'Customer Name'!A:A,Table14_3[[#All],[First Name]])</f>
        <v>Julie A</v>
      </c>
      <c r="D1782" s="32" t="str" cm="1">
        <f t="array" ref="D1782">_xlfn.XLOOKUP(_xlfn.SINGLE(A:A),'Customer Name'!A:A,Table14_3[[#All],[Last Name]])</f>
        <v>Ulery</v>
      </c>
      <c r="E1782" s="32">
        <f>_xlfn.XLOOKUP(A:A,'Medical Examination'!A:A,'Medical Examination'!B:B)</f>
        <v>26.2</v>
      </c>
      <c r="F1782" s="32">
        <f>_xlfn.XLOOKUP(A:A,'Medical Examination'!A:A,'Medical Examination'!C:C)</f>
        <v>10.93</v>
      </c>
      <c r="G1782" s="33" t="str">
        <f>_xlfn.XLOOKUP(A:A,'Medical Examination'!A:A,'Medical Examination'!D:D)</f>
        <v>yes</v>
      </c>
      <c r="H1782" s="33" t="str">
        <f>_xlfn.XLOOKUP(A:A,'Medical Examination'!A:A,'Medical Examination'!E:E)</f>
        <v>No</v>
      </c>
      <c r="I1782" s="33" t="str">
        <f>_xlfn.XLOOKUP(A:A,'Medical Examination'!A:A,'Medical Examination'!F:F)</f>
        <v>No</v>
      </c>
      <c r="J1782" s="33">
        <f>_xlfn.XLOOKUP(A:A,'Medical Examination'!A:A,'Medical Examination'!G:G)</f>
        <v>1</v>
      </c>
      <c r="K1782" s="33" t="str">
        <f>_xlfn.XLOOKUP(A:A,'Medical Examination'!A:A,'Medical Examination'!H:H)</f>
        <v>No</v>
      </c>
      <c r="L1782" s="32" t="str">
        <f>_xlfn.XLOOKUP(A:A,'Medical Examination'!A:A,'Medical Examination'!I:I)</f>
        <v>Overweight</v>
      </c>
      <c r="M1782" s="31" t="str">
        <f>_xlfn.XLOOKUP(A:A,'Medical Examination'!A:A,'Medical Examination'!J:J)</f>
        <v>Diabetic</v>
      </c>
      <c r="N1782" s="34">
        <f>_xlfn.XLOOKUP(Healthcare!A:A,Table4_2[Customer ID],Table4_2[Date of Birth])</f>
        <v>31769</v>
      </c>
      <c r="O1782" s="35">
        <f>_xlfn.XLOOKUP(A:A,Table4_2[Customer ID],Table4_2[Charges])</f>
        <v>4883.87</v>
      </c>
      <c r="P1782" s="33" t="str">
        <f>_xlfn.XLOOKUP(A:A,Table4_2[Customer ID],Table4_2[Hospital tier])</f>
        <v>tier - 2</v>
      </c>
      <c r="Q1782" s="33" t="str">
        <f>_xlfn.XLOOKUP(A:A,'Hospital details'!A:A,'Hospital details'!F:F)</f>
        <v>tier - 1</v>
      </c>
      <c r="R1782" s="33" t="str">
        <f>_xlfn.XLOOKUP(Healthcare!A:A,'Hospital details'!A:A,'Hospital details'!G:G)</f>
        <v>R1011</v>
      </c>
      <c r="S1782" s="36">
        <f>_xlfn.XLOOKUP(A:A,'Hospital details'!A:A,'Hospital details'!H:H)</f>
        <v>36</v>
      </c>
      <c r="T1782" s="8"/>
    </row>
    <row r="1783" spans="1:20" ht="18" x14ac:dyDescent="0.35">
      <c r="A1783" s="37" t="s">
        <v>1787</v>
      </c>
      <c r="B1783" s="31" t="str" cm="1">
        <f t="array" ref="B1783">_xlfn.XLOOKUP(_xlfn.SINGLE(A:A),'Customer Name'!A:A,Table14_3[[#All],[Title]])</f>
        <v>Ms</v>
      </c>
      <c r="C1783" s="32" t="str" cm="1">
        <f t="array" ref="C1783">_xlfn.XLOOKUP(_xlfn.SINGLE(A:A),'Customer Name'!A:A,Table14_3[[#All],[First Name]])</f>
        <v>Douglas W</v>
      </c>
      <c r="D1783" s="32" t="str" cm="1">
        <f t="array" ref="D1783">_xlfn.XLOOKUP(_xlfn.SINGLE(A:A),'Customer Name'!A:A,Table14_3[[#All],[Last Name]])</f>
        <v>Haines</v>
      </c>
      <c r="E1783" s="32">
        <f>_xlfn.XLOOKUP(A:A,'Medical Examination'!A:A,'Medical Examination'!B:B)</f>
        <v>26.695</v>
      </c>
      <c r="F1783" s="32">
        <f>_xlfn.XLOOKUP(A:A,'Medical Examination'!A:A,'Medical Examination'!C:C)</f>
        <v>4.21</v>
      </c>
      <c r="G1783" s="33" t="str">
        <f>_xlfn.XLOOKUP(A:A,'Medical Examination'!A:A,'Medical Examination'!D:D)</f>
        <v>yes</v>
      </c>
      <c r="H1783" s="33" t="str">
        <f>_xlfn.XLOOKUP(A:A,'Medical Examination'!A:A,'Medical Examination'!E:E)</f>
        <v>No</v>
      </c>
      <c r="I1783" s="33" t="str">
        <f>_xlfn.XLOOKUP(A:A,'Medical Examination'!A:A,'Medical Examination'!F:F)</f>
        <v>Yes</v>
      </c>
      <c r="J1783" s="33">
        <f>_xlfn.XLOOKUP(A:A,'Medical Examination'!A:A,'Medical Examination'!G:G)</f>
        <v>1</v>
      </c>
      <c r="K1783" s="33" t="str">
        <f>_xlfn.XLOOKUP(A:A,'Medical Examination'!A:A,'Medical Examination'!H:H)</f>
        <v>No</v>
      </c>
      <c r="L1783" s="32" t="str">
        <f>_xlfn.XLOOKUP(A:A,'Medical Examination'!A:A,'Medical Examination'!I:I)</f>
        <v>Overweight</v>
      </c>
      <c r="M1783" s="31" t="str">
        <f>_xlfn.XLOOKUP(A:A,'Medical Examination'!A:A,'Medical Examination'!J:J)</f>
        <v>Normal</v>
      </c>
      <c r="N1783" s="34">
        <f>_xlfn.XLOOKUP(Healthcare!A:A,Table4_2[Customer ID],Table4_2[Date of Birth])</f>
        <v>35702</v>
      </c>
      <c r="O1783" s="35">
        <f>_xlfn.XLOOKUP(A:A,Table4_2[Customer ID],Table4_2[Charges])</f>
        <v>4877.9799999999996</v>
      </c>
      <c r="P1783" s="33" t="str">
        <f>_xlfn.XLOOKUP(A:A,Table4_2[Customer ID],Table4_2[Hospital tier])</f>
        <v>tier - 2</v>
      </c>
      <c r="Q1783" s="33" t="str">
        <f>_xlfn.XLOOKUP(A:A,'Hospital details'!A:A,'Hospital details'!F:F)</f>
        <v>tier - 3</v>
      </c>
      <c r="R1783" s="33" t="str">
        <f>_xlfn.XLOOKUP(Healthcare!A:A,'Hospital details'!A:A,'Hospital details'!G:G)</f>
        <v>R1012</v>
      </c>
      <c r="S1783" s="36">
        <f>_xlfn.XLOOKUP(A:A,'Hospital details'!A:A,'Hospital details'!H:H)</f>
        <v>25</v>
      </c>
      <c r="T1783" s="8"/>
    </row>
    <row r="1784" spans="1:20" ht="18" x14ac:dyDescent="0.35">
      <c r="A1784" s="37" t="s">
        <v>1788</v>
      </c>
      <c r="B1784" s="31" t="str" cm="1">
        <f t="array" ref="B1784">_xlfn.XLOOKUP(_xlfn.SINGLE(A:A),'Customer Name'!A:A,Table14_3[[#All],[Title]])</f>
        <v>Mr</v>
      </c>
      <c r="C1784" s="32" t="str" cm="1">
        <f t="array" ref="C1784">_xlfn.XLOOKUP(_xlfn.SINGLE(A:A),'Customer Name'!A:A,Table14_3[[#All],[First Name]])</f>
        <v>Catherine</v>
      </c>
      <c r="D1784" s="32" t="str" cm="1">
        <f t="array" ref="D1784">_xlfn.XLOOKUP(_xlfn.SINGLE(A:A),'Customer Name'!A:A,Table14_3[[#All],[Last Name]])</f>
        <v>Airoldi</v>
      </c>
      <c r="E1784" s="32">
        <f>_xlfn.XLOOKUP(A:A,'Medical Examination'!A:A,'Medical Examination'!B:B)</f>
        <v>23.16</v>
      </c>
      <c r="F1784" s="32">
        <f>_xlfn.XLOOKUP(A:A,'Medical Examination'!A:A,'Medical Examination'!C:C)</f>
        <v>5.5</v>
      </c>
      <c r="G1784" s="33" t="str">
        <f>_xlfn.XLOOKUP(A:A,'Medical Examination'!A:A,'Medical Examination'!D:D)</f>
        <v>No</v>
      </c>
      <c r="H1784" s="33" t="str">
        <f>_xlfn.XLOOKUP(A:A,'Medical Examination'!A:A,'Medical Examination'!E:E)</f>
        <v>No</v>
      </c>
      <c r="I1784" s="33" t="str">
        <f>_xlfn.XLOOKUP(A:A,'Medical Examination'!A:A,'Medical Examination'!F:F)</f>
        <v>No</v>
      </c>
      <c r="J1784" s="33">
        <f>_xlfn.XLOOKUP(A:A,'Medical Examination'!A:A,'Medical Examination'!G:G)</f>
        <v>0</v>
      </c>
      <c r="K1784" s="33" t="str">
        <f>_xlfn.XLOOKUP(A:A,'Medical Examination'!A:A,'Medical Examination'!H:H)</f>
        <v>No</v>
      </c>
      <c r="L1784" s="32" t="str">
        <f>_xlfn.XLOOKUP(A:A,'Medical Examination'!A:A,'Medical Examination'!I:I)</f>
        <v>Normal Weight</v>
      </c>
      <c r="M1784" s="31" t="str">
        <f>_xlfn.XLOOKUP(A:A,'Medical Examination'!A:A,'Medical Examination'!J:J)</f>
        <v>Normal</v>
      </c>
      <c r="N1784" s="34">
        <f>_xlfn.XLOOKUP(Healthcare!A:A,Table4_2[Customer ID],Table4_2[Date of Birth])</f>
        <v>32752</v>
      </c>
      <c r="O1784" s="35">
        <f>_xlfn.XLOOKUP(A:A,Table4_2[Customer ID],Table4_2[Charges])</f>
        <v>4859.8900000000003</v>
      </c>
      <c r="P1784" s="33" t="str">
        <f>_xlfn.XLOOKUP(A:A,Table4_2[Customer ID],Table4_2[Hospital tier])</f>
        <v>tier - 2</v>
      </c>
      <c r="Q1784" s="33" t="str">
        <f>_xlfn.XLOOKUP(A:A,'Hospital details'!A:A,'Hospital details'!F:F)</f>
        <v>tier - 3</v>
      </c>
      <c r="R1784" s="33" t="str">
        <f>_xlfn.XLOOKUP(Healthcare!A:A,'Hospital details'!A:A,'Hospital details'!G:G)</f>
        <v>R1011</v>
      </c>
      <c r="S1784" s="36">
        <f>_xlfn.XLOOKUP(A:A,'Hospital details'!A:A,'Hospital details'!H:H)</f>
        <v>33</v>
      </c>
      <c r="T1784" s="8"/>
    </row>
    <row r="1785" spans="1:20" ht="18" x14ac:dyDescent="0.35">
      <c r="A1785" s="37" t="s">
        <v>1789</v>
      </c>
      <c r="B1785" s="31" t="str" cm="1">
        <f t="array" ref="B1785">_xlfn.XLOOKUP(_xlfn.SINGLE(A:A),'Customer Name'!A:A,Table14_3[[#All],[Title]])</f>
        <v>Mr</v>
      </c>
      <c r="C1785" s="32" t="str" cm="1">
        <f t="array" ref="C1785">_xlfn.XLOOKUP(_xlfn.SINGLE(A:A),'Customer Name'!A:A,Table14_3[[#All],[First Name]])</f>
        <v>James A</v>
      </c>
      <c r="D1785" s="32" t="str" cm="1">
        <f t="array" ref="D1785">_xlfn.XLOOKUP(_xlfn.SINGLE(A:A),'Customer Name'!A:A,Table14_3[[#All],[Last Name]])</f>
        <v>Mattis</v>
      </c>
      <c r="E1785" s="32">
        <f>_xlfn.XLOOKUP(A:A,'Medical Examination'!A:A,'Medical Examination'!B:B)</f>
        <v>32.585000000000001</v>
      </c>
      <c r="F1785" s="32">
        <f>_xlfn.XLOOKUP(A:A,'Medical Examination'!A:A,'Medical Examination'!C:C)</f>
        <v>4.93</v>
      </c>
      <c r="G1785" s="33" t="str">
        <f>_xlfn.XLOOKUP(A:A,'Medical Examination'!A:A,'Medical Examination'!D:D)</f>
        <v>yes</v>
      </c>
      <c r="H1785" s="33" t="str">
        <f>_xlfn.XLOOKUP(A:A,'Medical Examination'!A:A,'Medical Examination'!E:E)</f>
        <v>No</v>
      </c>
      <c r="I1785" s="33" t="str">
        <f>_xlfn.XLOOKUP(A:A,'Medical Examination'!A:A,'Medical Examination'!F:F)</f>
        <v>No</v>
      </c>
      <c r="J1785" s="33">
        <f>_xlfn.XLOOKUP(A:A,'Medical Examination'!A:A,'Medical Examination'!G:G)</f>
        <v>1</v>
      </c>
      <c r="K1785" s="33" t="str">
        <f>_xlfn.XLOOKUP(A:A,'Medical Examination'!A:A,'Medical Examination'!H:H)</f>
        <v>No</v>
      </c>
      <c r="L1785" s="32" t="str">
        <f>_xlfn.XLOOKUP(A:A,'Medical Examination'!A:A,'Medical Examination'!I:I)</f>
        <v>Obesity</v>
      </c>
      <c r="M1785" s="31" t="str">
        <f>_xlfn.XLOOKUP(A:A,'Medical Examination'!A:A,'Medical Examination'!J:J)</f>
        <v>Normal</v>
      </c>
      <c r="N1785" s="34">
        <f>_xlfn.XLOOKUP(Healthcare!A:A,Table4_2[Customer ID],Table4_2[Date of Birth])</f>
        <v>35060</v>
      </c>
      <c r="O1785" s="35">
        <f>_xlfn.XLOOKUP(A:A,Table4_2[Customer ID],Table4_2[Charges])</f>
        <v>4846.92</v>
      </c>
      <c r="P1785" s="33" t="str">
        <f>_xlfn.XLOOKUP(A:A,Table4_2[Customer ID],Table4_2[Hospital tier])</f>
        <v>tier - 2</v>
      </c>
      <c r="Q1785" s="33" t="str">
        <f>_xlfn.XLOOKUP(A:A,'Hospital details'!A:A,'Hospital details'!F:F)</f>
        <v>tier - 3</v>
      </c>
      <c r="R1785" s="33" t="str">
        <f>_xlfn.XLOOKUP(Healthcare!A:A,'Hospital details'!A:A,'Hospital details'!G:G)</f>
        <v>R1017</v>
      </c>
      <c r="S1785" s="36">
        <f>_xlfn.XLOOKUP(A:A,'Hospital details'!A:A,'Hospital details'!H:H)</f>
        <v>27</v>
      </c>
      <c r="T1785" s="8"/>
    </row>
    <row r="1786" spans="1:20" ht="18" x14ac:dyDescent="0.35">
      <c r="A1786" s="37" t="s">
        <v>1790</v>
      </c>
      <c r="B1786" s="31" t="str" cm="1">
        <f t="array" ref="B1786">_xlfn.XLOOKUP(_xlfn.SINGLE(A:A),'Customer Name'!A:A,Table14_3[[#All],[Title]])</f>
        <v>Ms</v>
      </c>
      <c r="C1786" s="32" t="str" cm="1">
        <f t="array" ref="C1786">_xlfn.XLOOKUP(_xlfn.SINGLE(A:A),'Customer Name'!A:A,Table14_3[[#All],[First Name]])</f>
        <v>Youngseong</v>
      </c>
      <c r="D1786" s="32" t="str" cm="1">
        <f t="array" ref="D1786">_xlfn.XLOOKUP(_xlfn.SINGLE(A:A),'Customer Name'!A:A,Table14_3[[#All],[Last Name]])</f>
        <v>Cho</v>
      </c>
      <c r="E1786" s="32">
        <f>_xlfn.XLOOKUP(A:A,'Medical Examination'!A:A,'Medical Examination'!B:B)</f>
        <v>33.97</v>
      </c>
      <c r="F1786" s="32">
        <f>_xlfn.XLOOKUP(A:A,'Medical Examination'!A:A,'Medical Examination'!C:C)</f>
        <v>5.6</v>
      </c>
      <c r="G1786" s="33" t="str">
        <f>_xlfn.XLOOKUP(A:A,'Medical Examination'!A:A,'Medical Examination'!D:D)</f>
        <v>yes</v>
      </c>
      <c r="H1786" s="33" t="str">
        <f>_xlfn.XLOOKUP(A:A,'Medical Examination'!A:A,'Medical Examination'!E:E)</f>
        <v>No</v>
      </c>
      <c r="I1786" s="33" t="str">
        <f>_xlfn.XLOOKUP(A:A,'Medical Examination'!A:A,'Medical Examination'!F:F)</f>
        <v>No</v>
      </c>
      <c r="J1786" s="33">
        <f>_xlfn.XLOOKUP(A:A,'Medical Examination'!A:A,'Medical Examination'!G:G)</f>
        <v>0</v>
      </c>
      <c r="K1786" s="33" t="str">
        <f>_xlfn.XLOOKUP(A:A,'Medical Examination'!A:A,'Medical Examination'!H:H)</f>
        <v>No</v>
      </c>
      <c r="L1786" s="32" t="str">
        <f>_xlfn.XLOOKUP(A:A,'Medical Examination'!A:A,'Medical Examination'!I:I)</f>
        <v>Obesity</v>
      </c>
      <c r="M1786" s="31" t="str">
        <f>_xlfn.XLOOKUP(A:A,'Medical Examination'!A:A,'Medical Examination'!J:J)</f>
        <v>Normal</v>
      </c>
      <c r="N1786" s="34">
        <f>_xlfn.XLOOKUP(Healthcare!A:A,Table4_2[Customer ID],Table4_2[Date of Birth])</f>
        <v>37049</v>
      </c>
      <c r="O1786" s="35">
        <f>_xlfn.XLOOKUP(A:A,Table4_2[Customer ID],Table4_2[Charges])</f>
        <v>4846.53</v>
      </c>
      <c r="P1786" s="33" t="str">
        <f>_xlfn.XLOOKUP(A:A,Table4_2[Customer ID],Table4_2[Hospital tier])</f>
        <v>tier - 2</v>
      </c>
      <c r="Q1786" s="33" t="str">
        <f>_xlfn.XLOOKUP(A:A,'Hospital details'!A:A,'Hospital details'!F:F)</f>
        <v>tier - 3</v>
      </c>
      <c r="R1786" s="33" t="str">
        <f>_xlfn.XLOOKUP(Healthcare!A:A,'Hospital details'!A:A,'Hospital details'!G:G)</f>
        <v>R1021</v>
      </c>
      <c r="S1786" s="36">
        <f>_xlfn.XLOOKUP(A:A,'Hospital details'!A:A,'Hospital details'!H:H)</f>
        <v>22</v>
      </c>
      <c r="T1786" s="8"/>
    </row>
    <row r="1787" spans="1:20" ht="18" x14ac:dyDescent="0.35">
      <c r="A1787" s="37" t="s">
        <v>1791</v>
      </c>
      <c r="B1787" s="31" t="str" cm="1">
        <f t="array" ref="B1787">_xlfn.XLOOKUP(_xlfn.SINGLE(A:A),'Customer Name'!A:A,Table14_3[[#All],[Title]])</f>
        <v>Mr</v>
      </c>
      <c r="C1787" s="32" t="str" cm="1">
        <f t="array" ref="C1787">_xlfn.XLOOKUP(_xlfn.SINGLE(A:A),'Customer Name'!A:A,Table14_3[[#All],[First Name]])</f>
        <v>John</v>
      </c>
      <c r="D1787" s="32" t="str" cm="1">
        <f t="array" ref="D1787">_xlfn.XLOOKUP(_xlfn.SINGLE(A:A),'Customer Name'!A:A,Table14_3[[#All],[Last Name]])</f>
        <v>Reumann</v>
      </c>
      <c r="E1787" s="32">
        <f>_xlfn.XLOOKUP(A:A,'Medical Examination'!A:A,'Medical Examination'!B:B)</f>
        <v>16.57</v>
      </c>
      <c r="F1787" s="32">
        <f>_xlfn.XLOOKUP(A:A,'Medical Examination'!A:A,'Medical Examination'!C:C)</f>
        <v>9.99</v>
      </c>
      <c r="G1787" s="33" t="str">
        <f>_xlfn.XLOOKUP(A:A,'Medical Examination'!A:A,'Medical Examination'!D:D)</f>
        <v>No</v>
      </c>
      <c r="H1787" s="33" t="str">
        <f>_xlfn.XLOOKUP(A:A,'Medical Examination'!A:A,'Medical Examination'!E:E)</f>
        <v>No</v>
      </c>
      <c r="I1787" s="33" t="str">
        <f>_xlfn.XLOOKUP(A:A,'Medical Examination'!A:A,'Medical Examination'!F:F)</f>
        <v>No</v>
      </c>
      <c r="J1787" s="33">
        <f>_xlfn.XLOOKUP(A:A,'Medical Examination'!A:A,'Medical Examination'!G:G)</f>
        <v>0</v>
      </c>
      <c r="K1787" s="33" t="str">
        <f>_xlfn.XLOOKUP(A:A,'Medical Examination'!A:A,'Medical Examination'!H:H)</f>
        <v>No</v>
      </c>
      <c r="L1787" s="32" t="str">
        <f>_xlfn.XLOOKUP(A:A,'Medical Examination'!A:A,'Medical Examination'!I:I)</f>
        <v>Under  Weight</v>
      </c>
      <c r="M1787" s="31" t="str">
        <f>_xlfn.XLOOKUP(A:A,'Medical Examination'!A:A,'Medical Examination'!J:J)</f>
        <v>Diabetic</v>
      </c>
      <c r="N1787" s="34">
        <f>_xlfn.XLOOKUP(Healthcare!A:A,Table4_2[Customer ID],Table4_2[Date of Birth])</f>
        <v>27283</v>
      </c>
      <c r="O1787" s="35">
        <f>_xlfn.XLOOKUP(A:A,Table4_2[Customer ID],Table4_2[Charges])</f>
        <v>4844.67</v>
      </c>
      <c r="P1787" s="33" t="str">
        <f>_xlfn.XLOOKUP(A:A,Table4_2[Customer ID],Table4_2[Hospital tier])</f>
        <v>tier - 2</v>
      </c>
      <c r="Q1787" s="33" t="str">
        <f>_xlfn.XLOOKUP(A:A,'Hospital details'!A:A,'Hospital details'!F:F)</f>
        <v>tier - 2</v>
      </c>
      <c r="R1787" s="33" t="str">
        <f>_xlfn.XLOOKUP(Healthcare!A:A,'Hospital details'!A:A,'Hospital details'!G:G)</f>
        <v>R1013</v>
      </c>
      <c r="S1787" s="36">
        <f>_xlfn.XLOOKUP(A:A,'Hospital details'!A:A,'Hospital details'!H:H)</f>
        <v>48</v>
      </c>
      <c r="T1787" s="8"/>
    </row>
    <row r="1788" spans="1:20" ht="18" x14ac:dyDescent="0.35">
      <c r="A1788" s="37" t="s">
        <v>1792</v>
      </c>
      <c r="B1788" s="31" t="str" cm="1">
        <f t="array" ref="B1788">_xlfn.XLOOKUP(_xlfn.SINGLE(A:A),'Customer Name'!A:A,Table14_3[[#All],[Title]])</f>
        <v>Mr</v>
      </c>
      <c r="C1788" s="32" t="str" cm="1">
        <f t="array" ref="C1788">_xlfn.XLOOKUP(_xlfn.SINGLE(A:A),'Customer Name'!A:A,Table14_3[[#All],[First Name]])</f>
        <v>Brandon S</v>
      </c>
      <c r="D1788" s="32" t="str" cm="1">
        <f t="array" ref="D1788">_xlfn.XLOOKUP(_xlfn.SINGLE(A:A),'Customer Name'!A:A,Table14_3[[#All],[Last Name]])</f>
        <v>Cooper</v>
      </c>
      <c r="E1788" s="32">
        <f>_xlfn.XLOOKUP(A:A,'Medical Examination'!A:A,'Medical Examination'!B:B)</f>
        <v>17.55</v>
      </c>
      <c r="F1788" s="32">
        <f>_xlfn.XLOOKUP(A:A,'Medical Examination'!A:A,'Medical Examination'!C:C)</f>
        <v>5.93</v>
      </c>
      <c r="G1788" s="33" t="str">
        <f>_xlfn.XLOOKUP(A:A,'Medical Examination'!A:A,'Medical Examination'!D:D)</f>
        <v>No</v>
      </c>
      <c r="H1788" s="33" t="str">
        <f>_xlfn.XLOOKUP(A:A,'Medical Examination'!A:A,'Medical Examination'!E:E)</f>
        <v>No</v>
      </c>
      <c r="I1788" s="33" t="str">
        <f>_xlfn.XLOOKUP(A:A,'Medical Examination'!A:A,'Medical Examination'!F:F)</f>
        <v>Yes</v>
      </c>
      <c r="J1788" s="33">
        <f>_xlfn.XLOOKUP(A:A,'Medical Examination'!A:A,'Medical Examination'!G:G)</f>
        <v>1</v>
      </c>
      <c r="K1788" s="33" t="str">
        <f>_xlfn.XLOOKUP(A:A,'Medical Examination'!A:A,'Medical Examination'!H:H)</f>
        <v>No</v>
      </c>
      <c r="L1788" s="32" t="str">
        <f>_xlfn.XLOOKUP(A:A,'Medical Examination'!A:A,'Medical Examination'!I:I)</f>
        <v>Under  Weight</v>
      </c>
      <c r="M1788" s="31" t="str">
        <f>_xlfn.XLOOKUP(A:A,'Medical Examination'!A:A,'Medical Examination'!J:J)</f>
        <v>Prediabetic</v>
      </c>
      <c r="N1788" s="34">
        <f>_xlfn.XLOOKUP(Healthcare!A:A,Table4_2[Customer ID],Table4_2[Date of Birth])</f>
        <v>29202</v>
      </c>
      <c r="O1788" s="35">
        <f>_xlfn.XLOOKUP(A:A,Table4_2[Customer ID],Table4_2[Charges])</f>
        <v>4843.79</v>
      </c>
      <c r="P1788" s="33" t="str">
        <f>_xlfn.XLOOKUP(A:A,Table4_2[Customer ID],Table4_2[Hospital tier])</f>
        <v>tier - 2</v>
      </c>
      <c r="Q1788" s="33" t="str">
        <f>_xlfn.XLOOKUP(A:A,'Hospital details'!A:A,'Hospital details'!F:F)</f>
        <v>tier - 3</v>
      </c>
      <c r="R1788" s="33" t="str">
        <f>_xlfn.XLOOKUP(Healthcare!A:A,'Hospital details'!A:A,'Hospital details'!G:G)</f>
        <v>R1013</v>
      </c>
      <c r="S1788" s="36">
        <f>_xlfn.XLOOKUP(A:A,'Hospital details'!A:A,'Hospital details'!H:H)</f>
        <v>43</v>
      </c>
      <c r="T1788" s="8"/>
    </row>
    <row r="1789" spans="1:20" ht="18" x14ac:dyDescent="0.35">
      <c r="A1789" s="37" t="s">
        <v>1793</v>
      </c>
      <c r="B1789" s="31" t="str" cm="1">
        <f t="array" ref="B1789">_xlfn.XLOOKUP(_xlfn.SINGLE(A:A),'Customer Name'!A:A,Table14_3[[#All],[Title]])</f>
        <v>Ms</v>
      </c>
      <c r="C1789" s="32" t="str" cm="1">
        <f t="array" ref="C1789">_xlfn.XLOOKUP(_xlfn.SINGLE(A:A),'Customer Name'!A:A,Table14_3[[#All],[First Name]])</f>
        <v>Sean P</v>
      </c>
      <c r="D1789" s="32" t="str" cm="1">
        <f t="array" ref="D1789">_xlfn.XLOOKUP(_xlfn.SINGLE(A:A),'Customer Name'!A:A,Table14_3[[#All],[Last Name]])</f>
        <v>Kennedy</v>
      </c>
      <c r="E1789" s="32">
        <f>_xlfn.XLOOKUP(A:A,'Medical Examination'!A:A,'Medical Examination'!B:B)</f>
        <v>29.41</v>
      </c>
      <c r="F1789" s="32">
        <f>_xlfn.XLOOKUP(A:A,'Medical Examination'!A:A,'Medical Examination'!C:C)</f>
        <v>6.29</v>
      </c>
      <c r="G1789" s="33" t="str">
        <f>_xlfn.XLOOKUP(A:A,'Medical Examination'!A:A,'Medical Examination'!D:D)</f>
        <v>yes</v>
      </c>
      <c r="H1789" s="33" t="str">
        <f>_xlfn.XLOOKUP(A:A,'Medical Examination'!A:A,'Medical Examination'!E:E)</f>
        <v>No</v>
      </c>
      <c r="I1789" s="33" t="str">
        <f>_xlfn.XLOOKUP(A:A,'Medical Examination'!A:A,'Medical Examination'!F:F)</f>
        <v>No</v>
      </c>
      <c r="J1789" s="33">
        <f>_xlfn.XLOOKUP(A:A,'Medical Examination'!A:A,'Medical Examination'!G:G)</f>
        <v>1</v>
      </c>
      <c r="K1789" s="33" t="str">
        <f>_xlfn.XLOOKUP(A:A,'Medical Examination'!A:A,'Medical Examination'!H:H)</f>
        <v>No</v>
      </c>
      <c r="L1789" s="32" t="str">
        <f>_xlfn.XLOOKUP(A:A,'Medical Examination'!A:A,'Medical Examination'!I:I)</f>
        <v>Overweight</v>
      </c>
      <c r="M1789" s="31" t="str">
        <f>_xlfn.XLOOKUP(A:A,'Medical Examination'!A:A,'Medical Examination'!J:J)</f>
        <v>Prediabetic</v>
      </c>
      <c r="N1789" s="34">
        <f>_xlfn.XLOOKUP(Healthcare!A:A,Table4_2[Customer ID],Table4_2[Date of Birth])</f>
        <v>34971</v>
      </c>
      <c r="O1789" s="35">
        <f>_xlfn.XLOOKUP(A:A,Table4_2[Customer ID],Table4_2[Charges])</f>
        <v>4840.95</v>
      </c>
      <c r="P1789" s="33" t="str">
        <f>_xlfn.XLOOKUP(A:A,Table4_2[Customer ID],Table4_2[Hospital tier])</f>
        <v>tier - 2</v>
      </c>
      <c r="Q1789" s="33" t="str">
        <f>_xlfn.XLOOKUP(A:A,'Hospital details'!A:A,'Hospital details'!F:F)</f>
        <v>tier - 1</v>
      </c>
      <c r="R1789" s="33" t="str">
        <f>_xlfn.XLOOKUP(Healthcare!A:A,'Hospital details'!A:A,'Hospital details'!G:G)</f>
        <v>R1021</v>
      </c>
      <c r="S1789" s="36">
        <f>_xlfn.XLOOKUP(A:A,'Hospital details'!A:A,'Hospital details'!H:H)</f>
        <v>27</v>
      </c>
      <c r="T1789" s="8"/>
    </row>
    <row r="1790" spans="1:20" ht="18" x14ac:dyDescent="0.35">
      <c r="A1790" s="37" t="s">
        <v>1794</v>
      </c>
      <c r="B1790" s="31" t="str" cm="1">
        <f t="array" ref="B1790">_xlfn.XLOOKUP(_xlfn.SINGLE(A:A),'Customer Name'!A:A,Table14_3[[#All],[Title]])</f>
        <v>Ms</v>
      </c>
      <c r="C1790" s="32" t="str" cm="1">
        <f t="array" ref="C1790">_xlfn.XLOOKUP(_xlfn.SINGLE(A:A),'Customer Name'!A:A,Table14_3[[#All],[First Name]])</f>
        <v>Scott</v>
      </c>
      <c r="D1790" s="32" t="str" cm="1">
        <f t="array" ref="D1790">_xlfn.XLOOKUP(_xlfn.SINGLE(A:A),'Customer Name'!A:A,Table14_3[[#All],[Last Name]])</f>
        <v>Cichon</v>
      </c>
      <c r="E1790" s="32">
        <f>_xlfn.XLOOKUP(A:A,'Medical Examination'!A:A,'Medical Examination'!B:B)</f>
        <v>17.91</v>
      </c>
      <c r="F1790" s="32">
        <f>_xlfn.XLOOKUP(A:A,'Medical Examination'!A:A,'Medical Examination'!C:C)</f>
        <v>5.65</v>
      </c>
      <c r="G1790" s="33" t="str">
        <f>_xlfn.XLOOKUP(A:A,'Medical Examination'!A:A,'Medical Examination'!D:D)</f>
        <v>No</v>
      </c>
      <c r="H1790" s="33" t="str">
        <f>_xlfn.XLOOKUP(A:A,'Medical Examination'!A:A,'Medical Examination'!E:E)</f>
        <v>No</v>
      </c>
      <c r="I1790" s="33" t="str">
        <f>_xlfn.XLOOKUP(A:A,'Medical Examination'!A:A,'Medical Examination'!F:F)</f>
        <v>No</v>
      </c>
      <c r="J1790" s="33">
        <f>_xlfn.XLOOKUP(A:A,'Medical Examination'!A:A,'Medical Examination'!G:G)</f>
        <v>1</v>
      </c>
      <c r="K1790" s="33" t="str">
        <f>_xlfn.XLOOKUP(A:A,'Medical Examination'!A:A,'Medical Examination'!H:H)</f>
        <v>No</v>
      </c>
      <c r="L1790" s="32" t="str">
        <f>_xlfn.XLOOKUP(A:A,'Medical Examination'!A:A,'Medical Examination'!I:I)</f>
        <v>Under  Weight</v>
      </c>
      <c r="M1790" s="31" t="str">
        <f>_xlfn.XLOOKUP(A:A,'Medical Examination'!A:A,'Medical Examination'!J:J)</f>
        <v>Normal</v>
      </c>
      <c r="N1790" s="34">
        <f>_xlfn.XLOOKUP(Healthcare!A:A,Table4_2[Customer ID],Table4_2[Date of Birth])</f>
        <v>30970</v>
      </c>
      <c r="O1790" s="35">
        <f>_xlfn.XLOOKUP(A:A,Table4_2[Customer ID],Table4_2[Charges])</f>
        <v>4839.18</v>
      </c>
      <c r="P1790" s="33" t="str">
        <f>_xlfn.XLOOKUP(A:A,Table4_2[Customer ID],Table4_2[Hospital tier])</f>
        <v>tier - 2</v>
      </c>
      <c r="Q1790" s="33" t="str">
        <f>_xlfn.XLOOKUP(A:A,'Hospital details'!A:A,'Hospital details'!F:F)</f>
        <v>tier - 1</v>
      </c>
      <c r="R1790" s="33" t="str">
        <f>_xlfn.XLOOKUP(Healthcare!A:A,'Hospital details'!A:A,'Hospital details'!G:G)</f>
        <v>R1012</v>
      </c>
      <c r="S1790" s="36">
        <f>_xlfn.XLOOKUP(A:A,'Hospital details'!A:A,'Hospital details'!H:H)</f>
        <v>38</v>
      </c>
      <c r="T1790" s="8"/>
    </row>
    <row r="1791" spans="1:20" ht="18" x14ac:dyDescent="0.35">
      <c r="A1791" s="37" t="s">
        <v>1795</v>
      </c>
      <c r="B1791" s="31" t="str" cm="1">
        <f t="array" ref="B1791">_xlfn.XLOOKUP(_xlfn.SINGLE(A:A),'Customer Name'!A:A,Table14_3[[#All],[Title]])</f>
        <v>Mr</v>
      </c>
      <c r="C1791" s="32" t="str" cm="1">
        <f t="array" ref="C1791">_xlfn.XLOOKUP(_xlfn.SINGLE(A:A),'Customer Name'!A:A,Table14_3[[#All],[First Name]])</f>
        <v>Janez</v>
      </c>
      <c r="D1791" s="32" t="str" cm="1">
        <f t="array" ref="D1791">_xlfn.XLOOKUP(_xlfn.SINGLE(A:A),'Customer Name'!A:A,Table14_3[[#All],[Last Name]])</f>
        <v>Maroevic</v>
      </c>
      <c r="E1791" s="32">
        <f>_xlfn.XLOOKUP(A:A,'Medical Examination'!A:A,'Medical Examination'!B:B)</f>
        <v>31.57</v>
      </c>
      <c r="F1791" s="32">
        <f>_xlfn.XLOOKUP(A:A,'Medical Examination'!A:A,'Medical Examination'!C:C)</f>
        <v>6.15</v>
      </c>
      <c r="G1791" s="33" t="str">
        <f>_xlfn.XLOOKUP(A:A,'Medical Examination'!A:A,'Medical Examination'!D:D)</f>
        <v>No</v>
      </c>
      <c r="H1791" s="33" t="str">
        <f>_xlfn.XLOOKUP(A:A,'Medical Examination'!A:A,'Medical Examination'!E:E)</f>
        <v>No</v>
      </c>
      <c r="I1791" s="33" t="str">
        <f>_xlfn.XLOOKUP(A:A,'Medical Examination'!A:A,'Medical Examination'!F:F)</f>
        <v>No</v>
      </c>
      <c r="J1791" s="33">
        <f>_xlfn.XLOOKUP(A:A,'Medical Examination'!A:A,'Medical Examination'!G:G)</f>
        <v>1</v>
      </c>
      <c r="K1791" s="33" t="str">
        <f>_xlfn.XLOOKUP(A:A,'Medical Examination'!A:A,'Medical Examination'!H:H)</f>
        <v>No</v>
      </c>
      <c r="L1791" s="32" t="str">
        <f>_xlfn.XLOOKUP(A:A,'Medical Examination'!A:A,'Medical Examination'!I:I)</f>
        <v>Obesity</v>
      </c>
      <c r="M1791" s="31" t="str">
        <f>_xlfn.XLOOKUP(A:A,'Medical Examination'!A:A,'Medical Examination'!J:J)</f>
        <v>Prediabetic</v>
      </c>
      <c r="N1791" s="34">
        <f>_xlfn.XLOOKUP(Healthcare!A:A,Table4_2[Customer ID],Table4_2[Date of Birth])</f>
        <v>33857</v>
      </c>
      <c r="O1791" s="35">
        <f>_xlfn.XLOOKUP(A:A,Table4_2[Customer ID],Table4_2[Charges])</f>
        <v>4837.58</v>
      </c>
      <c r="P1791" s="33" t="str">
        <f>_xlfn.XLOOKUP(A:A,Table4_2[Customer ID],Table4_2[Hospital tier])</f>
        <v>tier - 3</v>
      </c>
      <c r="Q1791" s="33" t="str">
        <f>_xlfn.XLOOKUP(A:A,'Hospital details'!A:A,'Hospital details'!F:F)</f>
        <v>tier - 2</v>
      </c>
      <c r="R1791" s="33" t="str">
        <f>_xlfn.XLOOKUP(Healthcare!A:A,'Hospital details'!A:A,'Hospital details'!G:G)</f>
        <v>R1013</v>
      </c>
      <c r="S1791" s="36">
        <f>_xlfn.XLOOKUP(A:A,'Hospital details'!A:A,'Hospital details'!H:H)</f>
        <v>30</v>
      </c>
      <c r="T1791" s="8"/>
    </row>
    <row r="1792" spans="1:20" ht="18" x14ac:dyDescent="0.35">
      <c r="A1792" s="37" t="s">
        <v>1796</v>
      </c>
      <c r="B1792" s="31" t="str" cm="1">
        <f t="array" ref="B1792">_xlfn.XLOOKUP(_xlfn.SINGLE(A:A),'Customer Name'!A:A,Table14_3[[#All],[Title]])</f>
        <v>Mr</v>
      </c>
      <c r="C1792" s="32" t="str" cm="1">
        <f t="array" ref="C1792">_xlfn.XLOOKUP(_xlfn.SINGLE(A:A),'Customer Name'!A:A,Table14_3[[#All],[First Name]])</f>
        <v>John I</v>
      </c>
      <c r="D1792" s="32" t="str" cm="1">
        <f t="array" ref="D1792">_xlfn.XLOOKUP(_xlfn.SINGLE(A:A),'Customer Name'!A:A,Table14_3[[#All],[Last Name]])</f>
        <v>Martin</v>
      </c>
      <c r="E1792" s="32">
        <f>_xlfn.XLOOKUP(A:A,'Medical Examination'!A:A,'Medical Examination'!B:B)</f>
        <v>33.18</v>
      </c>
      <c r="F1792" s="32">
        <f>_xlfn.XLOOKUP(A:A,'Medical Examination'!A:A,'Medical Examination'!C:C)</f>
        <v>5.22</v>
      </c>
      <c r="G1792" s="33" t="str">
        <f>_xlfn.XLOOKUP(A:A,'Medical Examination'!A:A,'Medical Examination'!D:D)</f>
        <v>No</v>
      </c>
      <c r="H1792" s="33" t="str">
        <f>_xlfn.XLOOKUP(A:A,'Medical Examination'!A:A,'Medical Examination'!E:E)</f>
        <v>yes</v>
      </c>
      <c r="I1792" s="33" t="str">
        <f>_xlfn.XLOOKUP(A:A,'Medical Examination'!A:A,'Medical Examination'!F:F)</f>
        <v>No</v>
      </c>
      <c r="J1792" s="33">
        <f>_xlfn.XLOOKUP(A:A,'Medical Examination'!A:A,'Medical Examination'!G:G)</f>
        <v>1</v>
      </c>
      <c r="K1792" s="33" t="str">
        <f>_xlfn.XLOOKUP(A:A,'Medical Examination'!A:A,'Medical Examination'!H:H)</f>
        <v>No</v>
      </c>
      <c r="L1792" s="32" t="str">
        <f>_xlfn.XLOOKUP(A:A,'Medical Examination'!A:A,'Medical Examination'!I:I)</f>
        <v>Obesity</v>
      </c>
      <c r="M1792" s="31" t="str">
        <f>_xlfn.XLOOKUP(A:A,'Medical Examination'!A:A,'Medical Examination'!J:J)</f>
        <v>Normal</v>
      </c>
      <c r="N1792" s="34">
        <f>_xlfn.XLOOKUP(Healthcare!A:A,Table4_2[Customer ID],Table4_2[Date of Birth])</f>
        <v>36871</v>
      </c>
      <c r="O1792" s="35">
        <f>_xlfn.XLOOKUP(A:A,Table4_2[Customer ID],Table4_2[Charges])</f>
        <v>4835.43</v>
      </c>
      <c r="P1792" s="33" t="str">
        <f>_xlfn.XLOOKUP(A:A,Table4_2[Customer ID],Table4_2[Hospital tier])</f>
        <v>tier - 2</v>
      </c>
      <c r="Q1792" s="33" t="str">
        <f>_xlfn.XLOOKUP(A:A,'Hospital details'!A:A,'Hospital details'!F:F)</f>
        <v>tier - 2</v>
      </c>
      <c r="R1792" s="33" t="str">
        <f>_xlfn.XLOOKUP(Healthcare!A:A,'Hospital details'!A:A,'Hospital details'!G:G)</f>
        <v>R1021</v>
      </c>
      <c r="S1792" s="36">
        <f>_xlfn.XLOOKUP(A:A,'Hospital details'!A:A,'Hospital details'!H:H)</f>
        <v>22</v>
      </c>
      <c r="T1792" s="8"/>
    </row>
    <row r="1793" spans="1:20" ht="18" x14ac:dyDescent="0.35">
      <c r="A1793" s="37" t="s">
        <v>1797</v>
      </c>
      <c r="B1793" s="31" t="str" cm="1">
        <f t="array" ref="B1793">_xlfn.XLOOKUP(_xlfn.SINGLE(A:A),'Customer Name'!A:A,Table14_3[[#All],[Title]])</f>
        <v>Ms</v>
      </c>
      <c r="C1793" s="32" t="str" cm="1">
        <f t="array" ref="C1793">_xlfn.XLOOKUP(_xlfn.SINGLE(A:A),'Customer Name'!A:A,Table14_3[[#All],[First Name]])</f>
        <v>Heather</v>
      </c>
      <c r="D1793" s="32" t="str" cm="1">
        <f t="array" ref="D1793">_xlfn.XLOOKUP(_xlfn.SINGLE(A:A),'Customer Name'!A:A,Table14_3[[#All],[Last Name]])</f>
        <v>Schulz</v>
      </c>
      <c r="E1793" s="32">
        <f>_xlfn.XLOOKUP(A:A,'Medical Examination'!A:A,'Medical Examination'!B:B)</f>
        <v>37</v>
      </c>
      <c r="F1793" s="32">
        <f>_xlfn.XLOOKUP(A:A,'Medical Examination'!A:A,'Medical Examination'!C:C)</f>
        <v>11.66</v>
      </c>
      <c r="G1793" s="33" t="str">
        <f>_xlfn.XLOOKUP(A:A,'Medical Examination'!A:A,'Medical Examination'!D:D)</f>
        <v>No</v>
      </c>
      <c r="H1793" s="33" t="str">
        <f>_xlfn.XLOOKUP(A:A,'Medical Examination'!A:A,'Medical Examination'!E:E)</f>
        <v>No</v>
      </c>
      <c r="I1793" s="33" t="str">
        <f>_xlfn.XLOOKUP(A:A,'Medical Examination'!A:A,'Medical Examination'!F:F)</f>
        <v>No</v>
      </c>
      <c r="J1793" s="33">
        <f>_xlfn.XLOOKUP(A:A,'Medical Examination'!A:A,'Medical Examination'!G:G)</f>
        <v>0</v>
      </c>
      <c r="K1793" s="33" t="str">
        <f>_xlfn.XLOOKUP(A:A,'Medical Examination'!A:A,'Medical Examination'!H:H)</f>
        <v>No</v>
      </c>
      <c r="L1793" s="32" t="str">
        <f>_xlfn.XLOOKUP(A:A,'Medical Examination'!A:A,'Medical Examination'!I:I)</f>
        <v>Obesity</v>
      </c>
      <c r="M1793" s="31" t="str">
        <f>_xlfn.XLOOKUP(A:A,'Medical Examination'!A:A,'Medical Examination'!J:J)</f>
        <v>Diabetic</v>
      </c>
      <c r="N1793" s="34">
        <f>_xlfn.XLOOKUP(Healthcare!A:A,Table4_2[Customer ID],Table4_2[Date of Birth])</f>
        <v>37434</v>
      </c>
      <c r="O1793" s="35">
        <f>_xlfn.XLOOKUP(A:A,Table4_2[Customer ID],Table4_2[Charges])</f>
        <v>4830.63</v>
      </c>
      <c r="P1793" s="33" t="str">
        <f>_xlfn.XLOOKUP(A:A,Table4_2[Customer ID],Table4_2[Hospital tier])</f>
        <v>tier - 2</v>
      </c>
      <c r="Q1793" s="33" t="str">
        <f>_xlfn.XLOOKUP(A:A,'Hospital details'!A:A,'Hospital details'!F:F)</f>
        <v>tier - 1</v>
      </c>
      <c r="R1793" s="33" t="str">
        <f>_xlfn.XLOOKUP(Healthcare!A:A,'Hospital details'!A:A,'Hospital details'!G:G)</f>
        <v>R1011</v>
      </c>
      <c r="S1793" s="36">
        <f>_xlfn.XLOOKUP(A:A,'Hospital details'!A:A,'Hospital details'!H:H)</f>
        <v>20</v>
      </c>
      <c r="T1793" s="8"/>
    </row>
    <row r="1794" spans="1:20" ht="18" x14ac:dyDescent="0.35">
      <c r="A1794" s="37" t="s">
        <v>1798</v>
      </c>
      <c r="B1794" s="31" t="str" cm="1">
        <f t="array" ref="B1794">_xlfn.XLOOKUP(_xlfn.SINGLE(A:A),'Customer Name'!A:A,Table14_3[[#All],[Title]])</f>
        <v>Mr</v>
      </c>
      <c r="C1794" s="32" t="str" cm="1">
        <f t="array" ref="C1794">_xlfn.XLOOKUP(_xlfn.SINGLE(A:A),'Customer Name'!A:A,Table14_3[[#All],[First Name]])</f>
        <v>Michael</v>
      </c>
      <c r="D1794" s="32" t="str" cm="1">
        <f t="array" ref="D1794">_xlfn.XLOOKUP(_xlfn.SINGLE(A:A),'Customer Name'!A:A,Table14_3[[#All],[Last Name]])</f>
        <v>Capriolo</v>
      </c>
      <c r="E1794" s="32">
        <f>_xlfn.XLOOKUP(A:A,'Medical Examination'!A:A,'Medical Examination'!B:B)</f>
        <v>18.905000000000001</v>
      </c>
      <c r="F1794" s="32">
        <f>_xlfn.XLOOKUP(A:A,'Medical Examination'!A:A,'Medical Examination'!C:C)</f>
        <v>4.91</v>
      </c>
      <c r="G1794" s="33" t="str">
        <f>_xlfn.XLOOKUP(A:A,'Medical Examination'!A:A,'Medical Examination'!D:D)</f>
        <v>yes</v>
      </c>
      <c r="H1794" s="33" t="str">
        <f>_xlfn.XLOOKUP(A:A,'Medical Examination'!A:A,'Medical Examination'!E:E)</f>
        <v>No</v>
      </c>
      <c r="I1794" s="33" t="str">
        <f>_xlfn.XLOOKUP(A:A,'Medical Examination'!A:A,'Medical Examination'!F:F)</f>
        <v>No</v>
      </c>
      <c r="J1794" s="33">
        <f>_xlfn.XLOOKUP(A:A,'Medical Examination'!A:A,'Medical Examination'!G:G)</f>
        <v>1</v>
      </c>
      <c r="K1794" s="33" t="str">
        <f>_xlfn.XLOOKUP(A:A,'Medical Examination'!A:A,'Medical Examination'!H:H)</f>
        <v>No</v>
      </c>
      <c r="L1794" s="32" t="str">
        <f>_xlfn.XLOOKUP(A:A,'Medical Examination'!A:A,'Medical Examination'!I:I)</f>
        <v>Normal Weight</v>
      </c>
      <c r="M1794" s="31" t="str">
        <f>_xlfn.XLOOKUP(A:A,'Medical Examination'!A:A,'Medical Examination'!J:J)</f>
        <v>Normal</v>
      </c>
      <c r="N1794" s="34">
        <f>_xlfn.XLOOKUP(Healthcare!A:A,Table4_2[Customer ID],Table4_2[Date of Birth])</f>
        <v>35034</v>
      </c>
      <c r="O1794" s="35">
        <f>_xlfn.XLOOKUP(A:A,Table4_2[Customer ID],Table4_2[Charges])</f>
        <v>4827.8999999999996</v>
      </c>
      <c r="P1794" s="33" t="str">
        <f>_xlfn.XLOOKUP(A:A,Table4_2[Customer ID],Table4_2[Hospital tier])</f>
        <v>tier - 1</v>
      </c>
      <c r="Q1794" s="33" t="str">
        <f>_xlfn.XLOOKUP(A:A,'Hospital details'!A:A,'Hospital details'!F:F)</f>
        <v>tier - 2</v>
      </c>
      <c r="R1794" s="33" t="str">
        <f>_xlfn.XLOOKUP(Healthcare!A:A,'Hospital details'!A:A,'Hospital details'!G:G)</f>
        <v>R1013</v>
      </c>
      <c r="S1794" s="36">
        <f>_xlfn.XLOOKUP(A:A,'Hospital details'!A:A,'Hospital details'!H:H)</f>
        <v>27</v>
      </c>
      <c r="T1794" s="8"/>
    </row>
    <row r="1795" spans="1:20" ht="18" x14ac:dyDescent="0.35">
      <c r="A1795" s="37" t="s">
        <v>1799</v>
      </c>
      <c r="B1795" s="31" t="str" cm="1">
        <f t="array" ref="B1795">_xlfn.XLOOKUP(_xlfn.SINGLE(A:A),'Customer Name'!A:A,Table14_3[[#All],[Title]])</f>
        <v>Mr</v>
      </c>
      <c r="C1795" s="32" t="str" cm="1">
        <f t="array" ref="C1795">_xlfn.XLOOKUP(_xlfn.SINGLE(A:A),'Customer Name'!A:A,Table14_3[[#All],[First Name]])</f>
        <v>Kathleen</v>
      </c>
      <c r="D1795" s="32" t="str" cm="1">
        <f t="array" ref="D1795">_xlfn.XLOOKUP(_xlfn.SINGLE(A:A),'Customer Name'!A:A,Table14_3[[#All],[Last Name]])</f>
        <v>Borleis</v>
      </c>
      <c r="E1795" s="32">
        <f>_xlfn.XLOOKUP(A:A,'Medical Examination'!A:A,'Medical Examination'!B:B)</f>
        <v>20.03</v>
      </c>
      <c r="F1795" s="32">
        <f>_xlfn.XLOOKUP(A:A,'Medical Examination'!A:A,'Medical Examination'!C:C)</f>
        <v>9.25</v>
      </c>
      <c r="G1795" s="33" t="str">
        <f>_xlfn.XLOOKUP(A:A,'Medical Examination'!A:A,'Medical Examination'!D:D)</f>
        <v>yes</v>
      </c>
      <c r="H1795" s="33" t="str">
        <f>_xlfn.XLOOKUP(A:A,'Medical Examination'!A:A,'Medical Examination'!E:E)</f>
        <v>No</v>
      </c>
      <c r="I1795" s="33" t="str">
        <f>_xlfn.XLOOKUP(A:A,'Medical Examination'!A:A,'Medical Examination'!F:F)</f>
        <v>No</v>
      </c>
      <c r="J1795" s="33">
        <f>_xlfn.XLOOKUP(A:A,'Medical Examination'!A:A,'Medical Examination'!G:G)</f>
        <v>0</v>
      </c>
      <c r="K1795" s="33" t="str">
        <f>_xlfn.XLOOKUP(A:A,'Medical Examination'!A:A,'Medical Examination'!H:H)</f>
        <v>No</v>
      </c>
      <c r="L1795" s="32" t="str">
        <f>_xlfn.XLOOKUP(A:A,'Medical Examination'!A:A,'Medical Examination'!I:I)</f>
        <v>Normal Weight</v>
      </c>
      <c r="M1795" s="31" t="str">
        <f>_xlfn.XLOOKUP(A:A,'Medical Examination'!A:A,'Medical Examination'!J:J)</f>
        <v>Diabetic</v>
      </c>
      <c r="N1795" s="34">
        <f>_xlfn.XLOOKUP(Healthcare!A:A,Table4_2[Customer ID],Table4_2[Date of Birth])</f>
        <v>29770</v>
      </c>
      <c r="O1795" s="35">
        <f>_xlfn.XLOOKUP(A:A,Table4_2[Customer ID],Table4_2[Charges])</f>
        <v>4827.1000000000004</v>
      </c>
      <c r="P1795" s="33" t="str">
        <f>_xlfn.XLOOKUP(A:A,Table4_2[Customer ID],Table4_2[Hospital tier])</f>
        <v>tier - 2</v>
      </c>
      <c r="Q1795" s="33" t="str">
        <f>_xlfn.XLOOKUP(A:A,'Hospital details'!A:A,'Hospital details'!F:F)</f>
        <v>tier - 1</v>
      </c>
      <c r="R1795" s="33" t="str">
        <f>_xlfn.XLOOKUP(Healthcare!A:A,'Hospital details'!A:A,'Hospital details'!G:G)</f>
        <v>R1013</v>
      </c>
      <c r="S1795" s="36">
        <f>_xlfn.XLOOKUP(A:A,'Hospital details'!A:A,'Hospital details'!H:H)</f>
        <v>41</v>
      </c>
      <c r="T1795" s="8"/>
    </row>
    <row r="1796" spans="1:20" ht="18" x14ac:dyDescent="0.35">
      <c r="A1796" s="37" t="s">
        <v>1800</v>
      </c>
      <c r="B1796" s="31" t="str" cm="1">
        <f t="array" ref="B1796">_xlfn.XLOOKUP(_xlfn.SINGLE(A:A),'Customer Name'!A:A,Table14_3[[#All],[Title]])</f>
        <v>Ms</v>
      </c>
      <c r="C1796" s="32" t="str" cm="1">
        <f t="array" ref="C1796">_xlfn.XLOOKUP(_xlfn.SINGLE(A:A),'Customer Name'!A:A,Table14_3[[#All],[First Name]])</f>
        <v>Ryan M</v>
      </c>
      <c r="D1796" s="32" t="str" cm="1">
        <f t="array" ref="D1796">_xlfn.XLOOKUP(_xlfn.SINGLE(A:A),'Customer Name'!A:A,Table14_3[[#All],[Last Name]])</f>
        <v>Kramer</v>
      </c>
      <c r="E1796" s="32">
        <f>_xlfn.XLOOKUP(A:A,'Medical Examination'!A:A,'Medical Examination'!B:B)</f>
        <v>16.7</v>
      </c>
      <c r="F1796" s="32">
        <f>_xlfn.XLOOKUP(A:A,'Medical Examination'!A:A,'Medical Examination'!C:C)</f>
        <v>11.48</v>
      </c>
      <c r="G1796" s="33" t="str">
        <f>_xlfn.XLOOKUP(A:A,'Medical Examination'!A:A,'Medical Examination'!D:D)</f>
        <v>No</v>
      </c>
      <c r="H1796" s="33" t="str">
        <f>_xlfn.XLOOKUP(A:A,'Medical Examination'!A:A,'Medical Examination'!E:E)</f>
        <v>No</v>
      </c>
      <c r="I1796" s="33" t="str">
        <f>_xlfn.XLOOKUP(A:A,'Medical Examination'!A:A,'Medical Examination'!F:F)</f>
        <v>No</v>
      </c>
      <c r="J1796" s="33">
        <f>_xlfn.XLOOKUP(A:A,'Medical Examination'!A:A,'Medical Examination'!G:G)</f>
        <v>0</v>
      </c>
      <c r="K1796" s="33" t="str">
        <f>_xlfn.XLOOKUP(A:A,'Medical Examination'!A:A,'Medical Examination'!H:H)</f>
        <v>No</v>
      </c>
      <c r="L1796" s="32" t="str">
        <f>_xlfn.XLOOKUP(A:A,'Medical Examination'!A:A,'Medical Examination'!I:I)</f>
        <v>Under  Weight</v>
      </c>
      <c r="M1796" s="31" t="str">
        <f>_xlfn.XLOOKUP(A:A,'Medical Examination'!A:A,'Medical Examination'!J:J)</f>
        <v>Diabetic</v>
      </c>
      <c r="N1796" s="34">
        <f>_xlfn.XLOOKUP(Healthcare!A:A,Table4_2[Customer ID],Table4_2[Date of Birth])</f>
        <v>28766</v>
      </c>
      <c r="O1796" s="35">
        <f>_xlfn.XLOOKUP(A:A,Table4_2[Customer ID],Table4_2[Charges])</f>
        <v>4812.34</v>
      </c>
      <c r="P1796" s="33" t="str">
        <f>_xlfn.XLOOKUP(A:A,Table4_2[Customer ID],Table4_2[Hospital tier])</f>
        <v>tier - 2</v>
      </c>
      <c r="Q1796" s="33" t="str">
        <f>_xlfn.XLOOKUP(A:A,'Hospital details'!A:A,'Hospital details'!F:F)</f>
        <v>tier - 3</v>
      </c>
      <c r="R1796" s="33" t="str">
        <f>_xlfn.XLOOKUP(Healthcare!A:A,'Hospital details'!A:A,'Hospital details'!G:G)</f>
        <v>R1013</v>
      </c>
      <c r="S1796" s="36">
        <f>_xlfn.XLOOKUP(A:A,'Hospital details'!A:A,'Hospital details'!H:H)</f>
        <v>44</v>
      </c>
      <c r="T1796" s="8"/>
    </row>
    <row r="1797" spans="1:20" ht="18" x14ac:dyDescent="0.35">
      <c r="A1797" s="37" t="s">
        <v>1801</v>
      </c>
      <c r="B1797" s="31" t="str" cm="1">
        <f t="array" ref="B1797">_xlfn.XLOOKUP(_xlfn.SINGLE(A:A),'Customer Name'!A:A,Table14_3[[#All],[Title]])</f>
        <v>Mr</v>
      </c>
      <c r="C1797" s="32" t="str" cm="1">
        <f t="array" ref="C1797">_xlfn.XLOOKUP(_xlfn.SINGLE(A:A),'Customer Name'!A:A,Table14_3[[#All],[First Name]])</f>
        <v>Sara</v>
      </c>
      <c r="D1797" s="32" t="str" cm="1">
        <f t="array" ref="D1797">_xlfn.XLOOKUP(_xlfn.SINGLE(A:A),'Customer Name'!A:A,Table14_3[[#All],[Last Name]])</f>
        <v>Conrad</v>
      </c>
      <c r="E1797" s="32">
        <f>_xlfn.XLOOKUP(A:A,'Medical Examination'!A:A,'Medical Examination'!B:B)</f>
        <v>39.82</v>
      </c>
      <c r="F1797" s="32">
        <f>_xlfn.XLOOKUP(A:A,'Medical Examination'!A:A,'Medical Examination'!C:C)</f>
        <v>6.06</v>
      </c>
      <c r="G1797" s="33" t="str">
        <f>_xlfn.XLOOKUP(A:A,'Medical Examination'!A:A,'Medical Examination'!D:D)</f>
        <v>No</v>
      </c>
      <c r="H1797" s="33" t="str">
        <f>_xlfn.XLOOKUP(A:A,'Medical Examination'!A:A,'Medical Examination'!E:E)</f>
        <v>No</v>
      </c>
      <c r="I1797" s="33" t="str">
        <f>_xlfn.XLOOKUP(A:A,'Medical Examination'!A:A,'Medical Examination'!F:F)</f>
        <v>No</v>
      </c>
      <c r="J1797" s="33">
        <f>_xlfn.XLOOKUP(A:A,'Medical Examination'!A:A,'Medical Examination'!G:G)</f>
        <v>0</v>
      </c>
      <c r="K1797" s="33" t="str">
        <f>_xlfn.XLOOKUP(A:A,'Medical Examination'!A:A,'Medical Examination'!H:H)</f>
        <v>No</v>
      </c>
      <c r="L1797" s="32" t="str">
        <f>_xlfn.XLOOKUP(A:A,'Medical Examination'!A:A,'Medical Examination'!I:I)</f>
        <v>Obesity</v>
      </c>
      <c r="M1797" s="31" t="str">
        <f>_xlfn.XLOOKUP(A:A,'Medical Examination'!A:A,'Medical Examination'!J:J)</f>
        <v>Prediabetic</v>
      </c>
      <c r="N1797" s="34">
        <f>_xlfn.XLOOKUP(Healthcare!A:A,Table4_2[Customer ID],Table4_2[Date of Birth])</f>
        <v>32858</v>
      </c>
      <c r="O1797" s="35">
        <f>_xlfn.XLOOKUP(A:A,Table4_2[Customer ID],Table4_2[Charges])</f>
        <v>4795.66</v>
      </c>
      <c r="P1797" s="33" t="str">
        <f>_xlfn.XLOOKUP(A:A,Table4_2[Customer ID],Table4_2[Hospital tier])</f>
        <v>tier - 2</v>
      </c>
      <c r="Q1797" s="33" t="str">
        <f>_xlfn.XLOOKUP(A:A,'Hospital details'!A:A,'Hospital details'!F:F)</f>
        <v>tier - 1</v>
      </c>
      <c r="R1797" s="33" t="str">
        <f>_xlfn.XLOOKUP(Healthcare!A:A,'Hospital details'!A:A,'Hospital details'!G:G)</f>
        <v>R1013</v>
      </c>
      <c r="S1797" s="36">
        <f>_xlfn.XLOOKUP(A:A,'Hospital details'!A:A,'Hospital details'!H:H)</f>
        <v>33</v>
      </c>
      <c r="T1797" s="8"/>
    </row>
    <row r="1798" spans="1:20" ht="18" x14ac:dyDescent="0.35">
      <c r="A1798" s="37" t="s">
        <v>1802</v>
      </c>
      <c r="B1798" s="31" t="str" cm="1">
        <f t="array" ref="B1798">_xlfn.XLOOKUP(_xlfn.SINGLE(A:A),'Customer Name'!A:A,Table14_3[[#All],[Title]])</f>
        <v>Mr</v>
      </c>
      <c r="C1798" s="32" t="str" cm="1">
        <f t="array" ref="C1798">_xlfn.XLOOKUP(_xlfn.SINGLE(A:A),'Customer Name'!A:A,Table14_3[[#All],[First Name]])</f>
        <v>Deniz</v>
      </c>
      <c r="D1798" s="32" t="str" cm="1">
        <f t="array" ref="D1798">_xlfn.XLOOKUP(_xlfn.SINGLE(A:A),'Customer Name'!A:A,Table14_3[[#All],[Last Name]])</f>
        <v>Karakoyunlu</v>
      </c>
      <c r="E1798" s="32">
        <f>_xlfn.XLOOKUP(A:A,'Medical Examination'!A:A,'Medical Examination'!B:B)</f>
        <v>22.04</v>
      </c>
      <c r="F1798" s="32">
        <f>_xlfn.XLOOKUP(A:A,'Medical Examination'!A:A,'Medical Examination'!C:C)</f>
        <v>5.86</v>
      </c>
      <c r="G1798" s="33" t="str">
        <f>_xlfn.XLOOKUP(A:A,'Medical Examination'!A:A,'Medical Examination'!D:D)</f>
        <v>No</v>
      </c>
      <c r="H1798" s="33" t="str">
        <f>_xlfn.XLOOKUP(A:A,'Medical Examination'!A:A,'Medical Examination'!E:E)</f>
        <v>No</v>
      </c>
      <c r="I1798" s="33" t="str">
        <f>_xlfn.XLOOKUP(A:A,'Medical Examination'!A:A,'Medical Examination'!F:F)</f>
        <v>No</v>
      </c>
      <c r="J1798" s="33">
        <f>_xlfn.XLOOKUP(A:A,'Medical Examination'!A:A,'Medical Examination'!G:G)</f>
        <v>1</v>
      </c>
      <c r="K1798" s="33" t="str">
        <f>_xlfn.XLOOKUP(A:A,'Medical Examination'!A:A,'Medical Examination'!H:H)</f>
        <v>No</v>
      </c>
      <c r="L1798" s="32" t="str">
        <f>_xlfn.XLOOKUP(A:A,'Medical Examination'!A:A,'Medical Examination'!I:I)</f>
        <v>Normal Weight</v>
      </c>
      <c r="M1798" s="31" t="str">
        <f>_xlfn.XLOOKUP(A:A,'Medical Examination'!A:A,'Medical Examination'!J:J)</f>
        <v>Prediabetic</v>
      </c>
      <c r="N1798" s="34">
        <f>_xlfn.XLOOKUP(Healthcare!A:A,Table4_2[Customer ID],Table4_2[Date of Birth])</f>
        <v>31950</v>
      </c>
      <c r="O1798" s="35">
        <f>_xlfn.XLOOKUP(A:A,Table4_2[Customer ID],Table4_2[Charges])</f>
        <v>4787.42</v>
      </c>
      <c r="P1798" s="33" t="str">
        <f>_xlfn.XLOOKUP(A:A,Table4_2[Customer ID],Table4_2[Hospital tier])</f>
        <v>tier - 2</v>
      </c>
      <c r="Q1798" s="33" t="str">
        <f>_xlfn.XLOOKUP(A:A,'Hospital details'!A:A,'Hospital details'!F:F)</f>
        <v>tier - 3</v>
      </c>
      <c r="R1798" s="33" t="str">
        <f>_xlfn.XLOOKUP(Healthcare!A:A,'Hospital details'!A:A,'Hospital details'!G:G)</f>
        <v>R1013</v>
      </c>
      <c r="S1798" s="36">
        <f>_xlfn.XLOOKUP(A:A,'Hospital details'!A:A,'Hospital details'!H:H)</f>
        <v>35</v>
      </c>
      <c r="T1798" s="8"/>
    </row>
    <row r="1799" spans="1:20" ht="18" x14ac:dyDescent="0.35">
      <c r="A1799" s="37" t="s">
        <v>1803</v>
      </c>
      <c r="B1799" s="31" t="str" cm="1">
        <f t="array" ref="B1799">_xlfn.XLOOKUP(_xlfn.SINGLE(A:A),'Customer Name'!A:A,Table14_3[[#All],[Title]])</f>
        <v>Ms</v>
      </c>
      <c r="C1799" s="32" t="str" cm="1">
        <f t="array" ref="C1799">_xlfn.XLOOKUP(_xlfn.SINGLE(A:A),'Customer Name'!A:A,Table14_3[[#All],[First Name]])</f>
        <v>Shannon L</v>
      </c>
      <c r="D1799" s="32" t="str" cm="1">
        <f t="array" ref="D1799">_xlfn.XLOOKUP(_xlfn.SINGLE(A:A),'Customer Name'!A:A,Table14_3[[#All],[Last Name]])</f>
        <v>Desrosiers</v>
      </c>
      <c r="E1799" s="32">
        <f>_xlfn.XLOOKUP(A:A,'Medical Examination'!A:A,'Medical Examination'!B:B)</f>
        <v>28.27</v>
      </c>
      <c r="F1799" s="32">
        <f>_xlfn.XLOOKUP(A:A,'Medical Examination'!A:A,'Medical Examination'!C:C)</f>
        <v>5.33</v>
      </c>
      <c r="G1799" s="33" t="str">
        <f>_xlfn.XLOOKUP(A:A,'Medical Examination'!A:A,'Medical Examination'!D:D)</f>
        <v>No</v>
      </c>
      <c r="H1799" s="33" t="str">
        <f>_xlfn.XLOOKUP(A:A,'Medical Examination'!A:A,'Medical Examination'!E:E)</f>
        <v>No</v>
      </c>
      <c r="I1799" s="33" t="str">
        <f>_xlfn.XLOOKUP(A:A,'Medical Examination'!A:A,'Medical Examination'!F:F)</f>
        <v>No</v>
      </c>
      <c r="J1799" s="33">
        <f>_xlfn.XLOOKUP(A:A,'Medical Examination'!A:A,'Medical Examination'!G:G)</f>
        <v>0</v>
      </c>
      <c r="K1799" s="33" t="str">
        <f>_xlfn.XLOOKUP(A:A,'Medical Examination'!A:A,'Medical Examination'!H:H)</f>
        <v>No</v>
      </c>
      <c r="L1799" s="32" t="str">
        <f>_xlfn.XLOOKUP(A:A,'Medical Examination'!A:A,'Medical Examination'!I:I)</f>
        <v>Overweight</v>
      </c>
      <c r="M1799" s="31" t="str">
        <f>_xlfn.XLOOKUP(A:A,'Medical Examination'!A:A,'Medical Examination'!J:J)</f>
        <v>Normal</v>
      </c>
      <c r="N1799" s="34">
        <f>_xlfn.XLOOKUP(Healthcare!A:A,Table4_2[Customer ID],Table4_2[Date of Birth])</f>
        <v>32851</v>
      </c>
      <c r="O1799" s="35">
        <f>_xlfn.XLOOKUP(A:A,Table4_2[Customer ID],Table4_2[Charges])</f>
        <v>4779.6000000000004</v>
      </c>
      <c r="P1799" s="33" t="str">
        <f>_xlfn.XLOOKUP(A:A,Table4_2[Customer ID],Table4_2[Hospital tier])</f>
        <v>tier - 2</v>
      </c>
      <c r="Q1799" s="33" t="str">
        <f>_xlfn.XLOOKUP(A:A,'Hospital details'!A:A,'Hospital details'!F:F)</f>
        <v>tier - 3</v>
      </c>
      <c r="R1799" s="33" t="str">
        <f>_xlfn.XLOOKUP(Healthcare!A:A,'Hospital details'!A:A,'Hospital details'!G:G)</f>
        <v>R1013</v>
      </c>
      <c r="S1799" s="36">
        <f>_xlfn.XLOOKUP(A:A,'Hospital details'!A:A,'Hospital details'!H:H)</f>
        <v>33</v>
      </c>
      <c r="T1799" s="8"/>
    </row>
    <row r="1800" spans="1:20" ht="18" x14ac:dyDescent="0.35">
      <c r="A1800" s="37" t="s">
        <v>1804</v>
      </c>
      <c r="B1800" s="31" t="str" cm="1">
        <f t="array" ref="B1800">_xlfn.XLOOKUP(_xlfn.SINGLE(A:A),'Customer Name'!A:A,Table14_3[[#All],[Title]])</f>
        <v>Ms</v>
      </c>
      <c r="C1800" s="32" t="str" cm="1">
        <f t="array" ref="C1800">_xlfn.XLOOKUP(_xlfn.SINGLE(A:A),'Customer Name'!A:A,Table14_3[[#All],[First Name]])</f>
        <v>Kaitlin M</v>
      </c>
      <c r="D1800" s="32" t="str" cm="1">
        <f t="array" ref="D1800">_xlfn.XLOOKUP(_xlfn.SINGLE(A:A),'Customer Name'!A:A,Table14_3[[#All],[Last Name]])</f>
        <v>O'Mara</v>
      </c>
      <c r="E1800" s="32">
        <f>_xlfn.XLOOKUP(A:A,'Medical Examination'!A:A,'Medical Examination'!B:B)</f>
        <v>18.5</v>
      </c>
      <c r="F1800" s="32">
        <f>_xlfn.XLOOKUP(A:A,'Medical Examination'!A:A,'Medical Examination'!C:C)</f>
        <v>5.33</v>
      </c>
      <c r="G1800" s="33" t="str">
        <f>_xlfn.XLOOKUP(A:A,'Medical Examination'!A:A,'Medical Examination'!D:D)</f>
        <v>No</v>
      </c>
      <c r="H1800" s="33" t="str">
        <f>_xlfn.XLOOKUP(A:A,'Medical Examination'!A:A,'Medical Examination'!E:E)</f>
        <v>No</v>
      </c>
      <c r="I1800" s="33" t="str">
        <f>_xlfn.XLOOKUP(A:A,'Medical Examination'!A:A,'Medical Examination'!F:F)</f>
        <v>No</v>
      </c>
      <c r="J1800" s="33">
        <f>_xlfn.XLOOKUP(A:A,'Medical Examination'!A:A,'Medical Examination'!G:G)</f>
        <v>0</v>
      </c>
      <c r="K1800" s="33" t="str">
        <f>_xlfn.XLOOKUP(A:A,'Medical Examination'!A:A,'Medical Examination'!H:H)</f>
        <v>No</v>
      </c>
      <c r="L1800" s="32" t="str">
        <f>_xlfn.XLOOKUP(A:A,'Medical Examination'!A:A,'Medical Examination'!I:I)</f>
        <v>Under  Weight</v>
      </c>
      <c r="M1800" s="31" t="str">
        <f>_xlfn.XLOOKUP(A:A,'Medical Examination'!A:A,'Medical Examination'!J:J)</f>
        <v>Normal</v>
      </c>
      <c r="N1800" s="34">
        <f>_xlfn.XLOOKUP(Healthcare!A:A,Table4_2[Customer ID],Table4_2[Date of Birth])</f>
        <v>32721</v>
      </c>
      <c r="O1800" s="35">
        <f>_xlfn.XLOOKUP(A:A,Table4_2[Customer ID],Table4_2[Charges])</f>
        <v>4766.0200000000004</v>
      </c>
      <c r="P1800" s="33" t="str">
        <f>_xlfn.XLOOKUP(A:A,Table4_2[Customer ID],Table4_2[Hospital tier])</f>
        <v>tier - 2</v>
      </c>
      <c r="Q1800" s="33" t="str">
        <f>_xlfn.XLOOKUP(A:A,'Hospital details'!A:A,'Hospital details'!F:F)</f>
        <v>tier - 3</v>
      </c>
      <c r="R1800" s="33" t="str">
        <f>_xlfn.XLOOKUP(Healthcare!A:A,'Hospital details'!A:A,'Hospital details'!G:G)</f>
        <v>R1011</v>
      </c>
      <c r="S1800" s="36">
        <f>_xlfn.XLOOKUP(A:A,'Hospital details'!A:A,'Hospital details'!H:H)</f>
        <v>33</v>
      </c>
      <c r="T1800" s="8"/>
    </row>
    <row r="1801" spans="1:20" ht="18" x14ac:dyDescent="0.35">
      <c r="A1801" s="37" t="s">
        <v>1805</v>
      </c>
      <c r="B1801" s="31" t="str" cm="1">
        <f t="array" ref="B1801">_xlfn.XLOOKUP(_xlfn.SINGLE(A:A),'Customer Name'!A:A,Table14_3[[#All],[Title]])</f>
        <v>Mr</v>
      </c>
      <c r="C1801" s="32" t="str" cm="1">
        <f t="array" ref="C1801">_xlfn.XLOOKUP(_xlfn.SINGLE(A:A),'Customer Name'!A:A,Table14_3[[#All],[First Name]])</f>
        <v>Alfredo</v>
      </c>
      <c r="D1801" s="32" t="str" cm="1">
        <f t="array" ref="D1801">_xlfn.XLOOKUP(_xlfn.SINGLE(A:A),'Customer Name'!A:A,Table14_3[[#All],[Last Name]])</f>
        <v>Shabot Marcos</v>
      </c>
      <c r="E1801" s="32">
        <f>_xlfn.XLOOKUP(A:A,'Medical Examination'!A:A,'Medical Examination'!B:B)</f>
        <v>38.6</v>
      </c>
      <c r="F1801" s="32">
        <f>_xlfn.XLOOKUP(A:A,'Medical Examination'!A:A,'Medical Examination'!C:C)</f>
        <v>6.02</v>
      </c>
      <c r="G1801" s="33" t="str">
        <f>_xlfn.XLOOKUP(A:A,'Medical Examination'!A:A,'Medical Examination'!D:D)</f>
        <v>No</v>
      </c>
      <c r="H1801" s="33" t="str">
        <f>_xlfn.XLOOKUP(A:A,'Medical Examination'!A:A,'Medical Examination'!E:E)</f>
        <v>No</v>
      </c>
      <c r="I1801" s="33" t="str">
        <f>_xlfn.XLOOKUP(A:A,'Medical Examination'!A:A,'Medical Examination'!F:F)</f>
        <v>No</v>
      </c>
      <c r="J1801" s="33">
        <f>_xlfn.XLOOKUP(A:A,'Medical Examination'!A:A,'Medical Examination'!G:G)</f>
        <v>1</v>
      </c>
      <c r="K1801" s="33" t="str">
        <f>_xlfn.XLOOKUP(A:A,'Medical Examination'!A:A,'Medical Examination'!H:H)</f>
        <v>No</v>
      </c>
      <c r="L1801" s="32" t="str">
        <f>_xlfn.XLOOKUP(A:A,'Medical Examination'!A:A,'Medical Examination'!I:I)</f>
        <v>Obesity</v>
      </c>
      <c r="M1801" s="31" t="str">
        <f>_xlfn.XLOOKUP(A:A,'Medical Examination'!A:A,'Medical Examination'!J:J)</f>
        <v>Prediabetic</v>
      </c>
      <c r="N1801" s="34">
        <f>_xlfn.XLOOKUP(Healthcare!A:A,Table4_2[Customer ID],Table4_2[Date of Birth])</f>
        <v>32047</v>
      </c>
      <c r="O1801" s="35">
        <f>_xlfn.XLOOKUP(A:A,Table4_2[Customer ID],Table4_2[Charges])</f>
        <v>4762.33</v>
      </c>
      <c r="P1801" s="33" t="str">
        <f>_xlfn.XLOOKUP(A:A,Table4_2[Customer ID],Table4_2[Hospital tier])</f>
        <v>tier - 3</v>
      </c>
      <c r="Q1801" s="33" t="str">
        <f>_xlfn.XLOOKUP(A:A,'Hospital details'!A:A,'Hospital details'!F:F)</f>
        <v>tier - 3</v>
      </c>
      <c r="R1801" s="33" t="str">
        <f>_xlfn.XLOOKUP(Healthcare!A:A,'Hospital details'!A:A,'Hospital details'!G:G)</f>
        <v>R1011</v>
      </c>
      <c r="S1801" s="36">
        <f>_xlfn.XLOOKUP(A:A,'Hospital details'!A:A,'Hospital details'!H:H)</f>
        <v>35</v>
      </c>
      <c r="T1801" s="8"/>
    </row>
    <row r="1802" spans="1:20" ht="18" x14ac:dyDescent="0.35">
      <c r="A1802" s="37" t="s">
        <v>1806</v>
      </c>
      <c r="B1802" s="31" t="str" cm="1">
        <f t="array" ref="B1802">_xlfn.XLOOKUP(_xlfn.SINGLE(A:A),'Customer Name'!A:A,Table14_3[[#All],[Title]])</f>
        <v>Mr</v>
      </c>
      <c r="C1802" s="32" t="str" cm="1">
        <f t="array" ref="C1802">_xlfn.XLOOKUP(_xlfn.SINGLE(A:A),'Customer Name'!A:A,Table14_3[[#All],[First Name]])</f>
        <v>Kristen</v>
      </c>
      <c r="D1802" s="32" t="str" cm="1">
        <f t="array" ref="D1802">_xlfn.XLOOKUP(_xlfn.SINGLE(A:A),'Customer Name'!A:A,Table14_3[[#All],[Last Name]])</f>
        <v>Comment</v>
      </c>
      <c r="E1802" s="32">
        <f>_xlfn.XLOOKUP(A:A,'Medical Examination'!A:A,'Medical Examination'!B:B)</f>
        <v>43.12</v>
      </c>
      <c r="F1802" s="32">
        <f>_xlfn.XLOOKUP(A:A,'Medical Examination'!A:A,'Medical Examination'!C:C)</f>
        <v>6.25</v>
      </c>
      <c r="G1802" s="33" t="str">
        <f>_xlfn.XLOOKUP(A:A,'Medical Examination'!A:A,'Medical Examination'!D:D)</f>
        <v>No</v>
      </c>
      <c r="H1802" s="33" t="str">
        <f>_xlfn.XLOOKUP(A:A,'Medical Examination'!A:A,'Medical Examination'!E:E)</f>
        <v>No</v>
      </c>
      <c r="I1802" s="33" t="str">
        <f>_xlfn.XLOOKUP(A:A,'Medical Examination'!A:A,'Medical Examination'!F:F)</f>
        <v>No</v>
      </c>
      <c r="J1802" s="33">
        <f>_xlfn.XLOOKUP(A:A,'Medical Examination'!A:A,'Medical Examination'!G:G)</f>
        <v>1</v>
      </c>
      <c r="K1802" s="33" t="str">
        <f>_xlfn.XLOOKUP(A:A,'Medical Examination'!A:A,'Medical Examination'!H:H)</f>
        <v>No</v>
      </c>
      <c r="L1802" s="32" t="str">
        <f>_xlfn.XLOOKUP(A:A,'Medical Examination'!A:A,'Medical Examination'!I:I)</f>
        <v>Obesity</v>
      </c>
      <c r="M1802" s="31" t="str">
        <f>_xlfn.XLOOKUP(A:A,'Medical Examination'!A:A,'Medical Examination'!J:J)</f>
        <v>Prediabetic</v>
      </c>
      <c r="N1802" s="34">
        <f>_xlfn.XLOOKUP(Healthcare!A:A,Table4_2[Customer ID],Table4_2[Date of Birth])</f>
        <v>33832</v>
      </c>
      <c r="O1802" s="35">
        <f>_xlfn.XLOOKUP(A:A,Table4_2[Customer ID],Table4_2[Charges])</f>
        <v>4753.6400000000003</v>
      </c>
      <c r="P1802" s="33" t="str">
        <f>_xlfn.XLOOKUP(A:A,Table4_2[Customer ID],Table4_2[Hospital tier])</f>
        <v>tier - 2</v>
      </c>
      <c r="Q1802" s="33" t="str">
        <f>_xlfn.XLOOKUP(A:A,'Hospital details'!A:A,'Hospital details'!F:F)</f>
        <v>tier - 3</v>
      </c>
      <c r="R1802" s="33" t="str">
        <f>_xlfn.XLOOKUP(Healthcare!A:A,'Hospital details'!A:A,'Hospital details'!G:G)</f>
        <v>R1013</v>
      </c>
      <c r="S1802" s="36">
        <f>_xlfn.XLOOKUP(A:A,'Hospital details'!A:A,'Hospital details'!H:H)</f>
        <v>30</v>
      </c>
      <c r="T1802" s="8"/>
    </row>
    <row r="1803" spans="1:20" ht="18" x14ac:dyDescent="0.35">
      <c r="A1803" s="37" t="s">
        <v>1807</v>
      </c>
      <c r="B1803" s="31" t="str" cm="1">
        <f t="array" ref="B1803">_xlfn.XLOOKUP(_xlfn.SINGLE(A:A),'Customer Name'!A:A,Table14_3[[#All],[Title]])</f>
        <v>Ms</v>
      </c>
      <c r="C1803" s="32" t="str" cm="1">
        <f t="array" ref="C1803">_xlfn.XLOOKUP(_xlfn.SINGLE(A:A),'Customer Name'!A:A,Table14_3[[#All],[First Name]])</f>
        <v>Daniel</v>
      </c>
      <c r="D1803" s="32" t="str" cm="1">
        <f t="array" ref="D1803">_xlfn.XLOOKUP(_xlfn.SINGLE(A:A),'Customer Name'!A:A,Table14_3[[#All],[Last Name]])</f>
        <v>Moss</v>
      </c>
      <c r="E1803" s="32">
        <f>_xlfn.XLOOKUP(A:A,'Medical Examination'!A:A,'Medical Examination'!B:B)</f>
        <v>30.5</v>
      </c>
      <c r="F1803" s="32">
        <f>_xlfn.XLOOKUP(A:A,'Medical Examination'!A:A,'Medical Examination'!C:C)</f>
        <v>4.8099999999999996</v>
      </c>
      <c r="G1803" s="33" t="str">
        <f>_xlfn.XLOOKUP(A:A,'Medical Examination'!A:A,'Medical Examination'!D:D)</f>
        <v>No</v>
      </c>
      <c r="H1803" s="33" t="str">
        <f>_xlfn.XLOOKUP(A:A,'Medical Examination'!A:A,'Medical Examination'!E:E)</f>
        <v>No</v>
      </c>
      <c r="I1803" s="33" t="str">
        <f>_xlfn.XLOOKUP(A:A,'Medical Examination'!A:A,'Medical Examination'!F:F)</f>
        <v>No</v>
      </c>
      <c r="J1803" s="33">
        <f>_xlfn.XLOOKUP(A:A,'Medical Examination'!A:A,'Medical Examination'!G:G)</f>
        <v>1</v>
      </c>
      <c r="K1803" s="33" t="str">
        <f>_xlfn.XLOOKUP(A:A,'Medical Examination'!A:A,'Medical Examination'!H:H)</f>
        <v>No</v>
      </c>
      <c r="L1803" s="32" t="str">
        <f>_xlfn.XLOOKUP(A:A,'Medical Examination'!A:A,'Medical Examination'!I:I)</f>
        <v>Obesity</v>
      </c>
      <c r="M1803" s="31" t="str">
        <f>_xlfn.XLOOKUP(A:A,'Medical Examination'!A:A,'Medical Examination'!J:J)</f>
        <v>Normal</v>
      </c>
      <c r="N1803" s="34">
        <f>_xlfn.XLOOKUP(Healthcare!A:A,Table4_2[Customer ID],Table4_2[Date of Birth])</f>
        <v>32103</v>
      </c>
      <c r="O1803" s="35">
        <f>_xlfn.XLOOKUP(A:A,Table4_2[Customer ID],Table4_2[Charges])</f>
        <v>4751.07</v>
      </c>
      <c r="P1803" s="33" t="str">
        <f>_xlfn.XLOOKUP(A:A,Table4_2[Customer ID],Table4_2[Hospital tier])</f>
        <v>tier - 3</v>
      </c>
      <c r="Q1803" s="33" t="str">
        <f>_xlfn.XLOOKUP(A:A,'Hospital details'!A:A,'Hospital details'!F:F)</f>
        <v>tier - 1</v>
      </c>
      <c r="R1803" s="33" t="str">
        <f>_xlfn.XLOOKUP(Healthcare!A:A,'Hospital details'!A:A,'Hospital details'!G:G)</f>
        <v>R1011</v>
      </c>
      <c r="S1803" s="36">
        <f>_xlfn.XLOOKUP(A:A,'Hospital details'!A:A,'Hospital details'!H:H)</f>
        <v>35</v>
      </c>
      <c r="T1803" s="8"/>
    </row>
    <row r="1804" spans="1:20" ht="18" x14ac:dyDescent="0.35">
      <c r="A1804" s="37" t="s">
        <v>1808</v>
      </c>
      <c r="B1804" s="31" t="str" cm="1">
        <f t="array" ref="B1804">_xlfn.XLOOKUP(_xlfn.SINGLE(A:A),'Customer Name'!A:A,Table14_3[[#All],[Title]])</f>
        <v>Mr</v>
      </c>
      <c r="C1804" s="32" t="str" cm="1">
        <f t="array" ref="C1804">_xlfn.XLOOKUP(_xlfn.SINGLE(A:A),'Customer Name'!A:A,Table14_3[[#All],[First Name]])</f>
        <v>Jonathan</v>
      </c>
      <c r="D1804" s="32" t="str" cm="1">
        <f t="array" ref="D1804">_xlfn.XLOOKUP(_xlfn.SINGLE(A:A),'Customer Name'!A:A,Table14_3[[#All],[Last Name]])</f>
        <v>Guzman</v>
      </c>
      <c r="E1804" s="32">
        <f>_xlfn.XLOOKUP(A:A,'Medical Examination'!A:A,'Medical Examination'!B:B)</f>
        <v>27.61</v>
      </c>
      <c r="F1804" s="32">
        <f>_xlfn.XLOOKUP(A:A,'Medical Examination'!A:A,'Medical Examination'!C:C)</f>
        <v>4.5999999999999996</v>
      </c>
      <c r="G1804" s="33" t="str">
        <f>_xlfn.XLOOKUP(A:A,'Medical Examination'!A:A,'Medical Examination'!D:D)</f>
        <v>No</v>
      </c>
      <c r="H1804" s="33" t="str">
        <f>_xlfn.XLOOKUP(A:A,'Medical Examination'!A:A,'Medical Examination'!E:E)</f>
        <v>No</v>
      </c>
      <c r="I1804" s="33" t="str">
        <f>_xlfn.XLOOKUP(A:A,'Medical Examination'!A:A,'Medical Examination'!F:F)</f>
        <v>No</v>
      </c>
      <c r="J1804" s="33">
        <f>_xlfn.XLOOKUP(A:A,'Medical Examination'!A:A,'Medical Examination'!G:G)</f>
        <v>1</v>
      </c>
      <c r="K1804" s="33" t="str">
        <f>_xlfn.XLOOKUP(A:A,'Medical Examination'!A:A,'Medical Examination'!H:H)</f>
        <v>No</v>
      </c>
      <c r="L1804" s="32" t="str">
        <f>_xlfn.XLOOKUP(A:A,'Medical Examination'!A:A,'Medical Examination'!I:I)</f>
        <v>Overweight</v>
      </c>
      <c r="M1804" s="31" t="str">
        <f>_xlfn.XLOOKUP(A:A,'Medical Examination'!A:A,'Medical Examination'!J:J)</f>
        <v>Normal</v>
      </c>
      <c r="N1804" s="34">
        <f>_xlfn.XLOOKUP(Healthcare!A:A,Table4_2[Customer ID],Table4_2[Date of Birth])</f>
        <v>32022</v>
      </c>
      <c r="O1804" s="35">
        <f>_xlfn.XLOOKUP(A:A,Table4_2[Customer ID],Table4_2[Charges])</f>
        <v>4747.05</v>
      </c>
      <c r="P1804" s="33" t="str">
        <f>_xlfn.XLOOKUP(A:A,Table4_2[Customer ID],Table4_2[Hospital tier])</f>
        <v>tier - 2</v>
      </c>
      <c r="Q1804" s="33" t="str">
        <f>_xlfn.XLOOKUP(A:A,'Hospital details'!A:A,'Hospital details'!F:F)</f>
        <v>tier - 2</v>
      </c>
      <c r="R1804" s="33" t="str">
        <f>_xlfn.XLOOKUP(Healthcare!A:A,'Hospital details'!A:A,'Hospital details'!G:G)</f>
        <v>R1013</v>
      </c>
      <c r="S1804" s="36">
        <f>_xlfn.XLOOKUP(A:A,'Hospital details'!A:A,'Hospital details'!H:H)</f>
        <v>35</v>
      </c>
      <c r="T1804" s="8"/>
    </row>
    <row r="1805" spans="1:20" ht="18" x14ac:dyDescent="0.35">
      <c r="A1805" s="37" t="s">
        <v>1809</v>
      </c>
      <c r="B1805" s="31" t="str" cm="1">
        <f t="array" ref="B1805">_xlfn.XLOOKUP(_xlfn.SINGLE(A:A),'Customer Name'!A:A,Table14_3[[#All],[Title]])</f>
        <v>Mr</v>
      </c>
      <c r="C1805" s="32" t="str" cm="1">
        <f t="array" ref="C1805">_xlfn.XLOOKUP(_xlfn.SINGLE(A:A),'Customer Name'!A:A,Table14_3[[#All],[First Name]])</f>
        <v>Troy</v>
      </c>
      <c r="D1805" s="32" t="str" cm="1">
        <f t="array" ref="D1805">_xlfn.XLOOKUP(_xlfn.SINGLE(A:A),'Customer Name'!A:A,Table14_3[[#All],[Last Name]])</f>
        <v>Cox</v>
      </c>
      <c r="E1805" s="32">
        <f>_xlfn.XLOOKUP(A:A,'Medical Examination'!A:A,'Medical Examination'!B:B)</f>
        <v>27.1</v>
      </c>
      <c r="F1805" s="32">
        <f>_xlfn.XLOOKUP(A:A,'Medical Examination'!A:A,'Medical Examination'!C:C)</f>
        <v>5.08</v>
      </c>
      <c r="G1805" s="33" t="str">
        <f>_xlfn.XLOOKUP(A:A,'Medical Examination'!A:A,'Medical Examination'!D:D)</f>
        <v>No</v>
      </c>
      <c r="H1805" s="33" t="str">
        <f>_xlfn.XLOOKUP(A:A,'Medical Examination'!A:A,'Medical Examination'!E:E)</f>
        <v>No</v>
      </c>
      <c r="I1805" s="33" t="str">
        <f>_xlfn.XLOOKUP(A:A,'Medical Examination'!A:A,'Medical Examination'!F:F)</f>
        <v>No</v>
      </c>
      <c r="J1805" s="33">
        <f>_xlfn.XLOOKUP(A:A,'Medical Examination'!A:A,'Medical Examination'!G:G)</f>
        <v>1</v>
      </c>
      <c r="K1805" s="33" t="str">
        <f>_xlfn.XLOOKUP(A:A,'Medical Examination'!A:A,'Medical Examination'!H:H)</f>
        <v>No</v>
      </c>
      <c r="L1805" s="32" t="str">
        <f>_xlfn.XLOOKUP(A:A,'Medical Examination'!A:A,'Medical Examination'!I:I)</f>
        <v>Overweight</v>
      </c>
      <c r="M1805" s="31" t="str">
        <f>_xlfn.XLOOKUP(A:A,'Medical Examination'!A:A,'Medical Examination'!J:J)</f>
        <v>Normal</v>
      </c>
      <c r="N1805" s="34">
        <f>_xlfn.XLOOKUP(Healthcare!A:A,Table4_2[Customer ID],Table4_2[Date of Birth])</f>
        <v>31933</v>
      </c>
      <c r="O1805" s="35">
        <f>_xlfn.XLOOKUP(A:A,Table4_2[Customer ID],Table4_2[Charges])</f>
        <v>4746.34</v>
      </c>
      <c r="P1805" s="33" t="str">
        <f>_xlfn.XLOOKUP(A:A,Table4_2[Customer ID],Table4_2[Hospital tier])</f>
        <v>tier - 2</v>
      </c>
      <c r="Q1805" s="33" t="str">
        <f>_xlfn.XLOOKUP(A:A,'Hospital details'!A:A,'Hospital details'!F:F)</f>
        <v>tier - 2</v>
      </c>
      <c r="R1805" s="33" t="str">
        <f>_xlfn.XLOOKUP(Healthcare!A:A,'Hospital details'!A:A,'Hospital details'!G:G)</f>
        <v>R1011</v>
      </c>
      <c r="S1805" s="36">
        <f>_xlfn.XLOOKUP(A:A,'Hospital details'!A:A,'Hospital details'!H:H)</f>
        <v>36</v>
      </c>
      <c r="T1805" s="8"/>
    </row>
    <row r="1806" spans="1:20" ht="18" x14ac:dyDescent="0.35">
      <c r="A1806" s="37" t="s">
        <v>1810</v>
      </c>
      <c r="B1806" s="31" t="str" cm="1">
        <f t="array" ref="B1806">_xlfn.XLOOKUP(_xlfn.SINGLE(A:A),'Customer Name'!A:A,Table14_3[[#All],[Title]])</f>
        <v>Ms</v>
      </c>
      <c r="C1806" s="32" t="str" cm="1">
        <f t="array" ref="C1806">_xlfn.XLOOKUP(_xlfn.SINGLE(A:A),'Customer Name'!A:A,Table14_3[[#All],[First Name]])</f>
        <v>Daniel C</v>
      </c>
      <c r="D1806" s="32" t="str" cm="1">
        <f t="array" ref="D1806">_xlfn.XLOOKUP(_xlfn.SINGLE(A:A),'Customer Name'!A:A,Table14_3[[#All],[Last Name]])</f>
        <v>Clash</v>
      </c>
      <c r="E1806" s="32">
        <f>_xlfn.XLOOKUP(A:A,'Medical Examination'!A:A,'Medical Examination'!B:B)</f>
        <v>35.93</v>
      </c>
      <c r="F1806" s="32">
        <f>_xlfn.XLOOKUP(A:A,'Medical Examination'!A:A,'Medical Examination'!C:C)</f>
        <v>5.43</v>
      </c>
      <c r="G1806" s="33" t="str">
        <f>_xlfn.XLOOKUP(A:A,'Medical Examination'!A:A,'Medical Examination'!D:D)</f>
        <v>No</v>
      </c>
      <c r="H1806" s="33" t="str">
        <f>_xlfn.XLOOKUP(A:A,'Medical Examination'!A:A,'Medical Examination'!E:E)</f>
        <v>yes</v>
      </c>
      <c r="I1806" s="33" t="str">
        <f>_xlfn.XLOOKUP(A:A,'Medical Examination'!A:A,'Medical Examination'!F:F)</f>
        <v>No</v>
      </c>
      <c r="J1806" s="33">
        <f>_xlfn.XLOOKUP(A:A,'Medical Examination'!A:A,'Medical Examination'!G:G)</f>
        <v>1</v>
      </c>
      <c r="K1806" s="33" t="str">
        <f>_xlfn.XLOOKUP(A:A,'Medical Examination'!A:A,'Medical Examination'!H:H)</f>
        <v>No</v>
      </c>
      <c r="L1806" s="32" t="str">
        <f>_xlfn.XLOOKUP(A:A,'Medical Examination'!A:A,'Medical Examination'!I:I)</f>
        <v>Obesity</v>
      </c>
      <c r="M1806" s="31" t="str">
        <f>_xlfn.XLOOKUP(A:A,'Medical Examination'!A:A,'Medical Examination'!J:J)</f>
        <v>Normal</v>
      </c>
      <c r="N1806" s="34">
        <f>_xlfn.XLOOKUP(Healthcare!A:A,Table4_2[Customer ID],Table4_2[Date of Birth])</f>
        <v>38315</v>
      </c>
      <c r="O1806" s="35">
        <f>_xlfn.XLOOKUP(A:A,Table4_2[Customer ID],Table4_2[Charges])</f>
        <v>4740.78</v>
      </c>
      <c r="P1806" s="33" t="str">
        <f>_xlfn.XLOOKUP(A:A,Table4_2[Customer ID],Table4_2[Hospital tier])</f>
        <v>tier - 2</v>
      </c>
      <c r="Q1806" s="33" t="str">
        <f>_xlfn.XLOOKUP(A:A,'Hospital details'!A:A,'Hospital details'!F:F)</f>
        <v>tier - 3</v>
      </c>
      <c r="R1806" s="33" t="str">
        <f>_xlfn.XLOOKUP(Healthcare!A:A,'Hospital details'!A:A,'Hospital details'!G:G)</f>
        <v>R1021</v>
      </c>
      <c r="S1806" s="36">
        <f>_xlfn.XLOOKUP(A:A,'Hospital details'!A:A,'Hospital details'!H:H)</f>
        <v>18</v>
      </c>
      <c r="T1806" s="8"/>
    </row>
    <row r="1807" spans="1:20" ht="18" x14ac:dyDescent="0.35">
      <c r="A1807" s="37" t="s">
        <v>1811</v>
      </c>
      <c r="B1807" s="31" t="str" cm="1">
        <f t="array" ref="B1807">_xlfn.XLOOKUP(_xlfn.SINGLE(A:A),'Customer Name'!A:A,Table14_3[[#All],[Title]])</f>
        <v>Mr</v>
      </c>
      <c r="C1807" s="32" t="str" cm="1">
        <f t="array" ref="C1807">_xlfn.XLOOKUP(_xlfn.SINGLE(A:A),'Customer Name'!A:A,Table14_3[[#All],[First Name]])</f>
        <v>Lauren</v>
      </c>
      <c r="D1807" s="32" t="str" cm="1">
        <f t="array" ref="D1807">_xlfn.XLOOKUP(_xlfn.SINGLE(A:A),'Customer Name'!A:A,Table14_3[[#All],[Last Name]])</f>
        <v>Blankenship</v>
      </c>
      <c r="E1807" s="32">
        <f>_xlfn.XLOOKUP(A:A,'Medical Examination'!A:A,'Medical Examination'!B:B)</f>
        <v>32.68</v>
      </c>
      <c r="F1807" s="32">
        <f>_xlfn.XLOOKUP(A:A,'Medical Examination'!A:A,'Medical Examination'!C:C)</f>
        <v>5.44</v>
      </c>
      <c r="G1807" s="33" t="str">
        <f>_xlfn.XLOOKUP(A:A,'Medical Examination'!A:A,'Medical Examination'!D:D)</f>
        <v>No</v>
      </c>
      <c r="H1807" s="33" t="str">
        <f>_xlfn.XLOOKUP(A:A,'Medical Examination'!A:A,'Medical Examination'!E:E)</f>
        <v>No</v>
      </c>
      <c r="I1807" s="33" t="str">
        <f>_xlfn.XLOOKUP(A:A,'Medical Examination'!A:A,'Medical Examination'!F:F)</f>
        <v>No</v>
      </c>
      <c r="J1807" s="33">
        <f>_xlfn.XLOOKUP(A:A,'Medical Examination'!A:A,'Medical Examination'!G:G)</f>
        <v>0</v>
      </c>
      <c r="K1807" s="33" t="str">
        <f>_xlfn.XLOOKUP(A:A,'Medical Examination'!A:A,'Medical Examination'!H:H)</f>
        <v>No</v>
      </c>
      <c r="L1807" s="32" t="str">
        <f>_xlfn.XLOOKUP(A:A,'Medical Examination'!A:A,'Medical Examination'!I:I)</f>
        <v>Obesity</v>
      </c>
      <c r="M1807" s="31" t="str">
        <f>_xlfn.XLOOKUP(A:A,'Medical Examination'!A:A,'Medical Examination'!J:J)</f>
        <v>Normal</v>
      </c>
      <c r="N1807" s="34">
        <f>_xlfn.XLOOKUP(Healthcare!A:A,Table4_2[Customer ID],Table4_2[Date of Birth])</f>
        <v>33523</v>
      </c>
      <c r="O1807" s="35">
        <f>_xlfn.XLOOKUP(A:A,Table4_2[Customer ID],Table4_2[Charges])</f>
        <v>4738.2700000000004</v>
      </c>
      <c r="P1807" s="33" t="str">
        <f>_xlfn.XLOOKUP(A:A,Table4_2[Customer ID],Table4_2[Hospital tier])</f>
        <v>tier - 2</v>
      </c>
      <c r="Q1807" s="33" t="str">
        <f>_xlfn.XLOOKUP(A:A,'Hospital details'!A:A,'Hospital details'!F:F)</f>
        <v>tier - 3</v>
      </c>
      <c r="R1807" s="33" t="str">
        <f>_xlfn.XLOOKUP(Healthcare!A:A,'Hospital details'!A:A,'Hospital details'!G:G)</f>
        <v>R1012</v>
      </c>
      <c r="S1807" s="36">
        <f>_xlfn.XLOOKUP(A:A,'Hospital details'!A:A,'Hospital details'!H:H)</f>
        <v>31</v>
      </c>
      <c r="T1807" s="8"/>
    </row>
    <row r="1808" spans="1:20" ht="18" x14ac:dyDescent="0.35">
      <c r="A1808" s="37" t="s">
        <v>1812</v>
      </c>
      <c r="B1808" s="31" t="str" cm="1">
        <f t="array" ref="B1808">_xlfn.XLOOKUP(_xlfn.SINGLE(A:A),'Customer Name'!A:A,Table14_3[[#All],[Title]])</f>
        <v>Mr</v>
      </c>
      <c r="C1808" s="32" t="str" cm="1">
        <f t="array" ref="C1808">_xlfn.XLOOKUP(_xlfn.SINGLE(A:A),'Customer Name'!A:A,Table14_3[[#All],[First Name]])</f>
        <v>Jennefer</v>
      </c>
      <c r="D1808" s="32" t="str" cm="1">
        <f t="array" ref="D1808">_xlfn.XLOOKUP(_xlfn.SINGLE(A:A),'Customer Name'!A:A,Table14_3[[#All],[Last Name]])</f>
        <v>Lloyd</v>
      </c>
      <c r="E1808" s="32">
        <f>_xlfn.XLOOKUP(A:A,'Medical Examination'!A:A,'Medical Examination'!B:B)</f>
        <v>20.74</v>
      </c>
      <c r="F1808" s="32">
        <f>_xlfn.XLOOKUP(A:A,'Medical Examination'!A:A,'Medical Examination'!C:C)</f>
        <v>11.69</v>
      </c>
      <c r="G1808" s="33" t="str">
        <f>_xlfn.XLOOKUP(A:A,'Medical Examination'!A:A,'Medical Examination'!D:D)</f>
        <v>yes</v>
      </c>
      <c r="H1808" s="33" t="str">
        <f>_xlfn.XLOOKUP(A:A,'Medical Examination'!A:A,'Medical Examination'!E:E)</f>
        <v>No</v>
      </c>
      <c r="I1808" s="33" t="str">
        <f>_xlfn.XLOOKUP(A:A,'Medical Examination'!A:A,'Medical Examination'!F:F)</f>
        <v>No</v>
      </c>
      <c r="J1808" s="33">
        <f>_xlfn.XLOOKUP(A:A,'Medical Examination'!A:A,'Medical Examination'!G:G)</f>
        <v>1</v>
      </c>
      <c r="K1808" s="33" t="str">
        <f>_xlfn.XLOOKUP(A:A,'Medical Examination'!A:A,'Medical Examination'!H:H)</f>
        <v>No</v>
      </c>
      <c r="L1808" s="32" t="str">
        <f>_xlfn.XLOOKUP(A:A,'Medical Examination'!A:A,'Medical Examination'!I:I)</f>
        <v>Normal Weight</v>
      </c>
      <c r="M1808" s="31" t="str">
        <f>_xlfn.XLOOKUP(A:A,'Medical Examination'!A:A,'Medical Examination'!J:J)</f>
        <v>Diabetic</v>
      </c>
      <c r="N1808" s="34">
        <f>_xlfn.XLOOKUP(Healthcare!A:A,Table4_2[Customer ID],Table4_2[Date of Birth])</f>
        <v>31660</v>
      </c>
      <c r="O1808" s="35">
        <f>_xlfn.XLOOKUP(A:A,Table4_2[Customer ID],Table4_2[Charges])</f>
        <v>4734.6400000000003</v>
      </c>
      <c r="P1808" s="33" t="str">
        <f>_xlfn.XLOOKUP(A:A,Table4_2[Customer ID],Table4_2[Hospital tier])</f>
        <v>tier - 2</v>
      </c>
      <c r="Q1808" s="33" t="str">
        <f>_xlfn.XLOOKUP(A:A,'Hospital details'!A:A,'Hospital details'!F:F)</f>
        <v>tier - 1</v>
      </c>
      <c r="R1808" s="33" t="str">
        <f>_xlfn.XLOOKUP(Healthcare!A:A,'Hospital details'!A:A,'Hospital details'!G:G)</f>
        <v>R1013</v>
      </c>
      <c r="S1808" s="36">
        <f>_xlfn.XLOOKUP(A:A,'Hospital details'!A:A,'Hospital details'!H:H)</f>
        <v>36</v>
      </c>
      <c r="T1808" s="8"/>
    </row>
    <row r="1809" spans="1:20" ht="18" x14ac:dyDescent="0.35">
      <c r="A1809" s="37" t="s">
        <v>1813</v>
      </c>
      <c r="B1809" s="31" t="str" cm="1">
        <f t="array" ref="B1809">_xlfn.XLOOKUP(_xlfn.SINGLE(A:A),'Customer Name'!A:A,Table14_3[[#All],[Title]])</f>
        <v>Ms</v>
      </c>
      <c r="C1809" s="32" t="str" cm="1">
        <f t="array" ref="C1809">_xlfn.XLOOKUP(_xlfn.SINGLE(A:A),'Customer Name'!A:A,Table14_3[[#All],[First Name]])</f>
        <v>Tracey L</v>
      </c>
      <c r="D1809" s="32" t="str" cm="1">
        <f t="array" ref="D1809">_xlfn.XLOOKUP(_xlfn.SINGLE(A:A),'Customer Name'!A:A,Table14_3[[#All],[Last Name]])</f>
        <v>Kong</v>
      </c>
      <c r="E1809" s="32">
        <f>_xlfn.XLOOKUP(A:A,'Medical Examination'!A:A,'Medical Examination'!B:B)</f>
        <v>15.57</v>
      </c>
      <c r="F1809" s="32">
        <f>_xlfn.XLOOKUP(A:A,'Medical Examination'!A:A,'Medical Examination'!C:C)</f>
        <v>6.07</v>
      </c>
      <c r="G1809" s="33" t="str">
        <f>_xlfn.XLOOKUP(A:A,'Medical Examination'!A:A,'Medical Examination'!D:D)</f>
        <v>No</v>
      </c>
      <c r="H1809" s="33" t="str">
        <f>_xlfn.XLOOKUP(A:A,'Medical Examination'!A:A,'Medical Examination'!E:E)</f>
        <v>No</v>
      </c>
      <c r="I1809" s="33" t="str">
        <f>_xlfn.XLOOKUP(A:A,'Medical Examination'!A:A,'Medical Examination'!F:F)</f>
        <v>No</v>
      </c>
      <c r="J1809" s="33">
        <f>_xlfn.XLOOKUP(A:A,'Medical Examination'!A:A,'Medical Examination'!G:G)</f>
        <v>0</v>
      </c>
      <c r="K1809" s="33" t="str">
        <f>_xlfn.XLOOKUP(A:A,'Medical Examination'!A:A,'Medical Examination'!H:H)</f>
        <v>No</v>
      </c>
      <c r="L1809" s="32" t="str">
        <f>_xlfn.XLOOKUP(A:A,'Medical Examination'!A:A,'Medical Examination'!I:I)</f>
        <v>Under  Weight</v>
      </c>
      <c r="M1809" s="31" t="str">
        <f>_xlfn.XLOOKUP(A:A,'Medical Examination'!A:A,'Medical Examination'!J:J)</f>
        <v>Prediabetic</v>
      </c>
      <c r="N1809" s="34">
        <f>_xlfn.XLOOKUP(Healthcare!A:A,Table4_2[Customer ID],Table4_2[Date of Birth])</f>
        <v>29404</v>
      </c>
      <c r="O1809" s="35">
        <f>_xlfn.XLOOKUP(A:A,Table4_2[Customer ID],Table4_2[Charges])</f>
        <v>4728.71</v>
      </c>
      <c r="P1809" s="33" t="str">
        <f>_xlfn.XLOOKUP(A:A,Table4_2[Customer ID],Table4_2[Hospital tier])</f>
        <v>tier - 2</v>
      </c>
      <c r="Q1809" s="33" t="str">
        <f>_xlfn.XLOOKUP(A:A,'Hospital details'!A:A,'Hospital details'!F:F)</f>
        <v>tier - 3</v>
      </c>
      <c r="R1809" s="33" t="str">
        <f>_xlfn.XLOOKUP(Healthcare!A:A,'Hospital details'!A:A,'Hospital details'!G:G)</f>
        <v>R1012</v>
      </c>
      <c r="S1809" s="36">
        <f>_xlfn.XLOOKUP(A:A,'Hospital details'!A:A,'Hospital details'!H:H)</f>
        <v>42</v>
      </c>
      <c r="T1809" s="8"/>
    </row>
    <row r="1810" spans="1:20" ht="18" x14ac:dyDescent="0.35">
      <c r="A1810" s="37" t="s">
        <v>1814</v>
      </c>
      <c r="B1810" s="31" t="str" cm="1">
        <f t="array" ref="B1810">_xlfn.XLOOKUP(_xlfn.SINGLE(A:A),'Customer Name'!A:A,Table14_3[[#All],[Title]])</f>
        <v>Mr</v>
      </c>
      <c r="C1810" s="32" t="str" cm="1">
        <f t="array" ref="C1810">_xlfn.XLOOKUP(_xlfn.SINGLE(A:A),'Customer Name'!A:A,Table14_3[[#All],[First Name]])</f>
        <v>Ashley</v>
      </c>
      <c r="D1810" s="32" t="str" cm="1">
        <f t="array" ref="D1810">_xlfn.XLOOKUP(_xlfn.SINGLE(A:A),'Customer Name'!A:A,Table14_3[[#All],[Last Name]])</f>
        <v>Benson</v>
      </c>
      <c r="E1810" s="32">
        <f>_xlfn.XLOOKUP(A:A,'Medical Examination'!A:A,'Medical Examination'!B:B)</f>
        <v>23.844999999999999</v>
      </c>
      <c r="F1810" s="32">
        <f>_xlfn.XLOOKUP(A:A,'Medical Examination'!A:A,'Medical Examination'!C:C)</f>
        <v>4.3600000000000003</v>
      </c>
      <c r="G1810" s="33" t="str">
        <f>_xlfn.XLOOKUP(A:A,'Medical Examination'!A:A,'Medical Examination'!D:D)</f>
        <v>No</v>
      </c>
      <c r="H1810" s="33" t="str">
        <f>_xlfn.XLOOKUP(A:A,'Medical Examination'!A:A,'Medical Examination'!E:E)</f>
        <v>No</v>
      </c>
      <c r="I1810" s="33" t="str">
        <f>_xlfn.XLOOKUP(A:A,'Medical Examination'!A:A,'Medical Examination'!F:F)</f>
        <v>No</v>
      </c>
      <c r="J1810" s="33">
        <f>_xlfn.XLOOKUP(A:A,'Medical Examination'!A:A,'Medical Examination'!G:G)</f>
        <v>0</v>
      </c>
      <c r="K1810" s="33" t="str">
        <f>_xlfn.XLOOKUP(A:A,'Medical Examination'!A:A,'Medical Examination'!H:H)</f>
        <v>No</v>
      </c>
      <c r="L1810" s="32" t="str">
        <f>_xlfn.XLOOKUP(A:A,'Medical Examination'!A:A,'Medical Examination'!I:I)</f>
        <v>Normal Weight</v>
      </c>
      <c r="M1810" s="31" t="str">
        <f>_xlfn.XLOOKUP(A:A,'Medical Examination'!A:A,'Medical Examination'!J:J)</f>
        <v>Normal</v>
      </c>
      <c r="N1810" s="34">
        <f>_xlfn.XLOOKUP(Healthcare!A:A,Table4_2[Customer ID],Table4_2[Date of Birth])</f>
        <v>34558</v>
      </c>
      <c r="O1810" s="35">
        <f>_xlfn.XLOOKUP(A:A,Table4_2[Customer ID],Table4_2[Charges])</f>
        <v>4719.74</v>
      </c>
      <c r="P1810" s="33" t="str">
        <f>_xlfn.XLOOKUP(A:A,Table4_2[Customer ID],Table4_2[Hospital tier])</f>
        <v>tier - 2</v>
      </c>
      <c r="Q1810" s="33" t="str">
        <f>_xlfn.XLOOKUP(A:A,'Hospital details'!A:A,'Hospital details'!F:F)</f>
        <v>tier - 1</v>
      </c>
      <c r="R1810" s="33" t="str">
        <f>_xlfn.XLOOKUP(Healthcare!A:A,'Hospital details'!A:A,'Hospital details'!G:G)</f>
        <v>R1012</v>
      </c>
      <c r="S1810" s="36">
        <f>_xlfn.XLOOKUP(A:A,'Hospital details'!A:A,'Hospital details'!H:H)</f>
        <v>28</v>
      </c>
      <c r="T1810" s="8"/>
    </row>
    <row r="1811" spans="1:20" ht="18" x14ac:dyDescent="0.35">
      <c r="A1811" s="37" t="s">
        <v>1815</v>
      </c>
      <c r="B1811" s="31" t="str" cm="1">
        <f t="array" ref="B1811">_xlfn.XLOOKUP(_xlfn.SINGLE(A:A),'Customer Name'!A:A,Table14_3[[#All],[Title]])</f>
        <v>Mr</v>
      </c>
      <c r="C1811" s="32" t="str" cm="1">
        <f t="array" ref="C1811">_xlfn.XLOOKUP(_xlfn.SINGLE(A:A),'Customer Name'!A:A,Table14_3[[#All],[First Name]])</f>
        <v>Cindy</v>
      </c>
      <c r="D1811" s="32" t="str" cm="1">
        <f t="array" ref="D1811">_xlfn.XLOOKUP(_xlfn.SINGLE(A:A),'Customer Name'!A:A,Table14_3[[#All],[Last Name]])</f>
        <v>Huntington</v>
      </c>
      <c r="E1811" s="32">
        <f>_xlfn.XLOOKUP(A:A,'Medical Examination'!A:A,'Medical Examination'!B:B)</f>
        <v>22.895</v>
      </c>
      <c r="F1811" s="32">
        <f>_xlfn.XLOOKUP(A:A,'Medical Examination'!A:A,'Medical Examination'!C:C)</f>
        <v>5.24</v>
      </c>
      <c r="G1811" s="33" t="str">
        <f>_xlfn.XLOOKUP(A:A,'Medical Examination'!A:A,'Medical Examination'!D:D)</f>
        <v>No</v>
      </c>
      <c r="H1811" s="33" t="str">
        <f>_xlfn.XLOOKUP(A:A,'Medical Examination'!A:A,'Medical Examination'!E:E)</f>
        <v>No</v>
      </c>
      <c r="I1811" s="33" t="str">
        <f>_xlfn.XLOOKUP(A:A,'Medical Examination'!A:A,'Medical Examination'!F:F)</f>
        <v>No</v>
      </c>
      <c r="J1811" s="33">
        <f>_xlfn.XLOOKUP(A:A,'Medical Examination'!A:A,'Medical Examination'!G:G)</f>
        <v>1</v>
      </c>
      <c r="K1811" s="33" t="str">
        <f>_xlfn.XLOOKUP(A:A,'Medical Examination'!A:A,'Medical Examination'!H:H)</f>
        <v>No</v>
      </c>
      <c r="L1811" s="32" t="str">
        <f>_xlfn.XLOOKUP(A:A,'Medical Examination'!A:A,'Medical Examination'!I:I)</f>
        <v>Normal Weight</v>
      </c>
      <c r="M1811" s="31" t="str">
        <f>_xlfn.XLOOKUP(A:A,'Medical Examination'!A:A,'Medical Examination'!J:J)</f>
        <v>Normal</v>
      </c>
      <c r="N1811" s="34">
        <f>_xlfn.XLOOKUP(Healthcare!A:A,Table4_2[Customer ID],Table4_2[Date of Birth])</f>
        <v>33875</v>
      </c>
      <c r="O1811" s="35">
        <f>_xlfn.XLOOKUP(A:A,Table4_2[Customer ID],Table4_2[Charges])</f>
        <v>4719.5200000000004</v>
      </c>
      <c r="P1811" s="33" t="str">
        <f>_xlfn.XLOOKUP(A:A,Table4_2[Customer ID],Table4_2[Hospital tier])</f>
        <v>tier - 2</v>
      </c>
      <c r="Q1811" s="33" t="str">
        <f>_xlfn.XLOOKUP(A:A,'Hospital details'!A:A,'Hospital details'!F:F)</f>
        <v>tier - 2</v>
      </c>
      <c r="R1811" s="33" t="str">
        <f>_xlfn.XLOOKUP(Healthcare!A:A,'Hospital details'!A:A,'Hospital details'!G:G)</f>
        <v>R1024</v>
      </c>
      <c r="S1811" s="36">
        <f>_xlfn.XLOOKUP(A:A,'Hospital details'!A:A,'Hospital details'!H:H)</f>
        <v>30</v>
      </c>
      <c r="T1811" s="8"/>
    </row>
    <row r="1812" spans="1:20" ht="18" x14ac:dyDescent="0.35">
      <c r="A1812" s="37" t="s">
        <v>1816</v>
      </c>
      <c r="B1812" s="31" t="str" cm="1">
        <f t="array" ref="B1812">_xlfn.XLOOKUP(_xlfn.SINGLE(A:A),'Customer Name'!A:A,Table14_3[[#All],[Title]])</f>
        <v>Ms</v>
      </c>
      <c r="C1812" s="32" t="str" cm="1">
        <f t="array" ref="C1812">_xlfn.XLOOKUP(_xlfn.SINGLE(A:A),'Customer Name'!A:A,Table14_3[[#All],[First Name]])</f>
        <v>Esther</v>
      </c>
      <c r="D1812" s="32" t="str" cm="1">
        <f t="array" ref="D1812">_xlfn.XLOOKUP(_xlfn.SINGLE(A:A),'Customer Name'!A:A,Table14_3[[#All],[Last Name]])</f>
        <v>Kendall</v>
      </c>
      <c r="E1812" s="32">
        <f>_xlfn.XLOOKUP(A:A,'Medical Examination'!A:A,'Medical Examination'!B:B)</f>
        <v>21.945</v>
      </c>
      <c r="F1812" s="32">
        <f>_xlfn.XLOOKUP(A:A,'Medical Examination'!A:A,'Medical Examination'!C:C)</f>
        <v>5.37</v>
      </c>
      <c r="G1812" s="33" t="str">
        <f>_xlfn.XLOOKUP(A:A,'Medical Examination'!A:A,'Medical Examination'!D:D)</f>
        <v>No</v>
      </c>
      <c r="H1812" s="33" t="str">
        <f>_xlfn.XLOOKUP(A:A,'Medical Examination'!A:A,'Medical Examination'!E:E)</f>
        <v>No</v>
      </c>
      <c r="I1812" s="33" t="str">
        <f>_xlfn.XLOOKUP(A:A,'Medical Examination'!A:A,'Medical Examination'!F:F)</f>
        <v>No</v>
      </c>
      <c r="J1812" s="33">
        <f>_xlfn.XLOOKUP(A:A,'Medical Examination'!A:A,'Medical Examination'!G:G)</f>
        <v>1</v>
      </c>
      <c r="K1812" s="33" t="str">
        <f>_xlfn.XLOOKUP(A:A,'Medical Examination'!A:A,'Medical Examination'!H:H)</f>
        <v>No</v>
      </c>
      <c r="L1812" s="32" t="str">
        <f>_xlfn.XLOOKUP(A:A,'Medical Examination'!A:A,'Medical Examination'!I:I)</f>
        <v>Normal Weight</v>
      </c>
      <c r="M1812" s="31" t="str">
        <f>_xlfn.XLOOKUP(A:A,'Medical Examination'!A:A,'Medical Examination'!J:J)</f>
        <v>Normal</v>
      </c>
      <c r="N1812" s="34">
        <f>_xlfn.XLOOKUP(Healthcare!A:A,Table4_2[Customer ID],Table4_2[Date of Birth])</f>
        <v>33886</v>
      </c>
      <c r="O1812" s="35">
        <f>_xlfn.XLOOKUP(A:A,Table4_2[Customer ID],Table4_2[Charges])</f>
        <v>4718.2</v>
      </c>
      <c r="P1812" s="33" t="str">
        <f>_xlfn.XLOOKUP(A:A,Table4_2[Customer ID],Table4_2[Hospital tier])</f>
        <v>tier - 2</v>
      </c>
      <c r="Q1812" s="33" t="str">
        <f>_xlfn.XLOOKUP(A:A,'Hospital details'!A:A,'Hospital details'!F:F)</f>
        <v>tier - 3</v>
      </c>
      <c r="R1812" s="33" t="str">
        <f>_xlfn.XLOOKUP(Healthcare!A:A,'Hospital details'!A:A,'Hospital details'!G:G)</f>
        <v>R1024</v>
      </c>
      <c r="S1812" s="36">
        <f>_xlfn.XLOOKUP(A:A,'Hospital details'!A:A,'Hospital details'!H:H)</f>
        <v>30</v>
      </c>
      <c r="T1812" s="8"/>
    </row>
    <row r="1813" spans="1:20" ht="18" x14ac:dyDescent="0.35">
      <c r="A1813" s="37" t="s">
        <v>1817</v>
      </c>
      <c r="B1813" s="31" t="str" cm="1">
        <f t="array" ref="B1813">_xlfn.XLOOKUP(_xlfn.SINGLE(A:A),'Customer Name'!A:A,Table14_3[[#All],[Title]])</f>
        <v>Mr</v>
      </c>
      <c r="C1813" s="32" t="str" cm="1">
        <f t="array" ref="C1813">_xlfn.XLOOKUP(_xlfn.SINGLE(A:A),'Customer Name'!A:A,Table14_3[[#All],[First Name]])</f>
        <v>Jackie</v>
      </c>
      <c r="D1813" s="32" t="str" cm="1">
        <f t="array" ref="D1813">_xlfn.XLOOKUP(_xlfn.SINGLE(A:A),'Customer Name'!A:A,Table14_3[[#All],[Last Name]])</f>
        <v>Gast</v>
      </c>
      <c r="E1813" s="32">
        <f>_xlfn.XLOOKUP(A:A,'Medical Examination'!A:A,'Medical Examination'!B:B)</f>
        <v>19.47</v>
      </c>
      <c r="F1813" s="32">
        <f>_xlfn.XLOOKUP(A:A,'Medical Examination'!A:A,'Medical Examination'!C:C)</f>
        <v>6.6</v>
      </c>
      <c r="G1813" s="33" t="str">
        <f>_xlfn.XLOOKUP(A:A,'Medical Examination'!A:A,'Medical Examination'!D:D)</f>
        <v>yes</v>
      </c>
      <c r="H1813" s="33" t="str">
        <f>_xlfn.XLOOKUP(A:A,'Medical Examination'!A:A,'Medical Examination'!E:E)</f>
        <v>No</v>
      </c>
      <c r="I1813" s="33" t="str">
        <f>_xlfn.XLOOKUP(A:A,'Medical Examination'!A:A,'Medical Examination'!F:F)</f>
        <v>No</v>
      </c>
      <c r="J1813" s="33">
        <f>_xlfn.XLOOKUP(A:A,'Medical Examination'!A:A,'Medical Examination'!G:G)</f>
        <v>0</v>
      </c>
      <c r="K1813" s="33" t="str">
        <f>_xlfn.XLOOKUP(A:A,'Medical Examination'!A:A,'Medical Examination'!H:H)</f>
        <v>No</v>
      </c>
      <c r="L1813" s="32" t="str">
        <f>_xlfn.XLOOKUP(A:A,'Medical Examination'!A:A,'Medical Examination'!I:I)</f>
        <v>Normal Weight</v>
      </c>
      <c r="M1813" s="31" t="str">
        <f>_xlfn.XLOOKUP(A:A,'Medical Examination'!A:A,'Medical Examination'!J:J)</f>
        <v>Diabetic</v>
      </c>
      <c r="N1813" s="34">
        <f>_xlfn.XLOOKUP(Healthcare!A:A,Table4_2[Customer ID],Table4_2[Date of Birth])</f>
        <v>29810</v>
      </c>
      <c r="O1813" s="35">
        <f>_xlfn.XLOOKUP(A:A,Table4_2[Customer ID],Table4_2[Charges])</f>
        <v>4712.12</v>
      </c>
      <c r="P1813" s="33" t="str">
        <f>_xlfn.XLOOKUP(A:A,Table4_2[Customer ID],Table4_2[Hospital tier])</f>
        <v>tier - 2</v>
      </c>
      <c r="Q1813" s="33" t="str">
        <f>_xlfn.XLOOKUP(A:A,'Hospital details'!A:A,'Hospital details'!F:F)</f>
        <v>tier - 3</v>
      </c>
      <c r="R1813" s="33" t="str">
        <f>_xlfn.XLOOKUP(Healthcare!A:A,'Hospital details'!A:A,'Hospital details'!G:G)</f>
        <v>R1011</v>
      </c>
      <c r="S1813" s="36">
        <f>_xlfn.XLOOKUP(A:A,'Hospital details'!A:A,'Hospital details'!H:H)</f>
        <v>41</v>
      </c>
      <c r="T1813" s="8"/>
    </row>
    <row r="1814" spans="1:20" ht="18" x14ac:dyDescent="0.35">
      <c r="A1814" s="37" t="s">
        <v>1818</v>
      </c>
      <c r="B1814" s="31" t="str" cm="1">
        <f t="array" ref="B1814">_xlfn.XLOOKUP(_xlfn.SINGLE(A:A),'Customer Name'!A:A,Table14_3[[#All],[Title]])</f>
        <v>Ms</v>
      </c>
      <c r="C1814" s="32" t="str" cm="1">
        <f t="array" ref="C1814">_xlfn.XLOOKUP(_xlfn.SINGLE(A:A),'Customer Name'!A:A,Table14_3[[#All],[First Name]])</f>
        <v>Timothy P</v>
      </c>
      <c r="D1814" s="32" t="str" cm="1">
        <f t="array" ref="D1814">_xlfn.XLOOKUP(_xlfn.SINGLE(A:A),'Customer Name'!A:A,Table14_3[[#All],[Last Name]])</f>
        <v>Scanlin</v>
      </c>
      <c r="E1814" s="32">
        <f>_xlfn.XLOOKUP(A:A,'Medical Examination'!A:A,'Medical Examination'!B:B)</f>
        <v>15.61</v>
      </c>
      <c r="F1814" s="32">
        <f>_xlfn.XLOOKUP(A:A,'Medical Examination'!A:A,'Medical Examination'!C:C)</f>
        <v>5.77</v>
      </c>
      <c r="G1814" s="33" t="str">
        <f>_xlfn.XLOOKUP(A:A,'Medical Examination'!A:A,'Medical Examination'!D:D)</f>
        <v>No</v>
      </c>
      <c r="H1814" s="33" t="str">
        <f>_xlfn.XLOOKUP(A:A,'Medical Examination'!A:A,'Medical Examination'!E:E)</f>
        <v>No</v>
      </c>
      <c r="I1814" s="33" t="str">
        <f>_xlfn.XLOOKUP(A:A,'Medical Examination'!A:A,'Medical Examination'!F:F)</f>
        <v>No</v>
      </c>
      <c r="J1814" s="33">
        <f>_xlfn.XLOOKUP(A:A,'Medical Examination'!A:A,'Medical Examination'!G:G)</f>
        <v>0</v>
      </c>
      <c r="K1814" s="33" t="str">
        <f>_xlfn.XLOOKUP(A:A,'Medical Examination'!A:A,'Medical Examination'!H:H)</f>
        <v>No</v>
      </c>
      <c r="L1814" s="32" t="str">
        <f>_xlfn.XLOOKUP(A:A,'Medical Examination'!A:A,'Medical Examination'!I:I)</f>
        <v>Under  Weight</v>
      </c>
      <c r="M1814" s="31" t="str">
        <f>_xlfn.XLOOKUP(A:A,'Medical Examination'!A:A,'Medical Examination'!J:J)</f>
        <v>Prediabetic</v>
      </c>
      <c r="N1814" s="34">
        <f>_xlfn.XLOOKUP(Healthcare!A:A,Table4_2[Customer ID],Table4_2[Date of Birth])</f>
        <v>28463</v>
      </c>
      <c r="O1814" s="35">
        <f>_xlfn.XLOOKUP(A:A,Table4_2[Customer ID],Table4_2[Charges])</f>
        <v>4699.47</v>
      </c>
      <c r="P1814" s="33" t="str">
        <f>_xlfn.XLOOKUP(A:A,Table4_2[Customer ID],Table4_2[Hospital tier])</f>
        <v>tier - 2</v>
      </c>
      <c r="Q1814" s="33" t="str">
        <f>_xlfn.XLOOKUP(A:A,'Hospital details'!A:A,'Hospital details'!F:F)</f>
        <v>tier - 3</v>
      </c>
      <c r="R1814" s="33" t="str">
        <f>_xlfn.XLOOKUP(Healthcare!A:A,'Hospital details'!A:A,'Hospital details'!G:G)</f>
        <v>R1013</v>
      </c>
      <c r="S1814" s="36">
        <f>_xlfn.XLOOKUP(A:A,'Hospital details'!A:A,'Hospital details'!H:H)</f>
        <v>45</v>
      </c>
      <c r="T1814" s="8"/>
    </row>
    <row r="1815" spans="1:20" ht="18" x14ac:dyDescent="0.35">
      <c r="A1815" s="37" t="s">
        <v>1819</v>
      </c>
      <c r="B1815" s="31" t="str" cm="1">
        <f t="array" ref="B1815">_xlfn.XLOOKUP(_xlfn.SINGLE(A:A),'Customer Name'!A:A,Table14_3[[#All],[Title]])</f>
        <v>Mr</v>
      </c>
      <c r="C1815" s="32" t="str" cm="1">
        <f t="array" ref="C1815">_xlfn.XLOOKUP(_xlfn.SINGLE(A:A),'Customer Name'!A:A,Table14_3[[#All],[First Name]])</f>
        <v>Lauren</v>
      </c>
      <c r="D1815" s="32" t="str" cm="1">
        <f t="array" ref="D1815">_xlfn.XLOOKUP(_xlfn.SINGLE(A:A),'Customer Name'!A:A,Table14_3[[#All],[Last Name]])</f>
        <v>Philbrook</v>
      </c>
      <c r="E1815" s="32">
        <f>_xlfn.XLOOKUP(A:A,'Medical Examination'!A:A,'Medical Examination'!B:B)</f>
        <v>28.6</v>
      </c>
      <c r="F1815" s="32">
        <f>_xlfn.XLOOKUP(A:A,'Medical Examination'!A:A,'Medical Examination'!C:C)</f>
        <v>6.08</v>
      </c>
      <c r="G1815" s="33" t="str">
        <f>_xlfn.XLOOKUP(A:A,'Medical Examination'!A:A,'Medical Examination'!D:D)</f>
        <v>No</v>
      </c>
      <c r="H1815" s="33" t="str">
        <f>_xlfn.XLOOKUP(A:A,'Medical Examination'!A:A,'Medical Examination'!E:E)</f>
        <v>No</v>
      </c>
      <c r="I1815" s="33" t="str">
        <f>_xlfn.XLOOKUP(A:A,'Medical Examination'!A:A,'Medical Examination'!F:F)</f>
        <v>Yes</v>
      </c>
      <c r="J1815" s="33">
        <f>_xlfn.XLOOKUP(A:A,'Medical Examination'!A:A,'Medical Examination'!G:G)</f>
        <v>1</v>
      </c>
      <c r="K1815" s="33" t="str">
        <f>_xlfn.XLOOKUP(A:A,'Medical Examination'!A:A,'Medical Examination'!H:H)</f>
        <v>No</v>
      </c>
      <c r="L1815" s="32" t="str">
        <f>_xlfn.XLOOKUP(A:A,'Medical Examination'!A:A,'Medical Examination'!I:I)</f>
        <v>Overweight</v>
      </c>
      <c r="M1815" s="31" t="str">
        <f>_xlfn.XLOOKUP(A:A,'Medical Examination'!A:A,'Medical Examination'!J:J)</f>
        <v>Prediabetic</v>
      </c>
      <c r="N1815" s="34">
        <f>_xlfn.XLOOKUP(Healthcare!A:A,Table4_2[Customer ID],Table4_2[Date of Birth])</f>
        <v>37794</v>
      </c>
      <c r="O1815" s="35">
        <f>_xlfn.XLOOKUP(A:A,Table4_2[Customer ID],Table4_2[Charges])</f>
        <v>4687.8</v>
      </c>
      <c r="P1815" s="33" t="str">
        <f>_xlfn.XLOOKUP(A:A,Table4_2[Customer ID],Table4_2[Hospital tier])</f>
        <v>tier - 2</v>
      </c>
      <c r="Q1815" s="33" t="str">
        <f>_xlfn.XLOOKUP(A:A,'Hospital details'!A:A,'Hospital details'!F:F)</f>
        <v>tier - 3</v>
      </c>
      <c r="R1815" s="33" t="str">
        <f>_xlfn.XLOOKUP(Healthcare!A:A,'Hospital details'!A:A,'Hospital details'!G:G)</f>
        <v>R1011</v>
      </c>
      <c r="S1815" s="36">
        <f>_xlfn.XLOOKUP(A:A,'Hospital details'!A:A,'Hospital details'!H:H)</f>
        <v>19</v>
      </c>
      <c r="T1815" s="8"/>
    </row>
    <row r="1816" spans="1:20" ht="18" x14ac:dyDescent="0.35">
      <c r="A1816" s="37" t="s">
        <v>1820</v>
      </c>
      <c r="B1816" s="31" t="str" cm="1">
        <f t="array" ref="B1816">_xlfn.XLOOKUP(_xlfn.SINGLE(A:A),'Customer Name'!A:A,Table14_3[[#All],[Title]])</f>
        <v>Mr</v>
      </c>
      <c r="C1816" s="32" t="str" cm="1">
        <f t="array" ref="C1816">_xlfn.XLOOKUP(_xlfn.SINGLE(A:A),'Customer Name'!A:A,Table14_3[[#All],[First Name]])</f>
        <v>Benjamin</v>
      </c>
      <c r="D1816" s="32" t="str" cm="1">
        <f t="array" ref="D1816">_xlfn.XLOOKUP(_xlfn.SINGLE(A:A),'Customer Name'!A:A,Table14_3[[#All],[Last Name]])</f>
        <v>Cowan</v>
      </c>
      <c r="E1816" s="32">
        <f>_xlfn.XLOOKUP(A:A,'Medical Examination'!A:A,'Medical Examination'!B:B)</f>
        <v>46.53</v>
      </c>
      <c r="F1816" s="32">
        <f>_xlfn.XLOOKUP(A:A,'Medical Examination'!A:A,'Medical Examination'!C:C)</f>
        <v>4.16</v>
      </c>
      <c r="G1816" s="33" t="str">
        <f>_xlfn.XLOOKUP(A:A,'Medical Examination'!A:A,'Medical Examination'!D:D)</f>
        <v>No</v>
      </c>
      <c r="H1816" s="33" t="str">
        <f>_xlfn.XLOOKUP(A:A,'Medical Examination'!A:A,'Medical Examination'!E:E)</f>
        <v>No</v>
      </c>
      <c r="I1816" s="33" t="str">
        <f>_xlfn.XLOOKUP(A:A,'Medical Examination'!A:A,'Medical Examination'!F:F)</f>
        <v>No</v>
      </c>
      <c r="J1816" s="33">
        <f>_xlfn.XLOOKUP(A:A,'Medical Examination'!A:A,'Medical Examination'!G:G)</f>
        <v>0</v>
      </c>
      <c r="K1816" s="33" t="str">
        <f>_xlfn.XLOOKUP(A:A,'Medical Examination'!A:A,'Medical Examination'!H:H)</f>
        <v>No</v>
      </c>
      <c r="L1816" s="32" t="str">
        <f>_xlfn.XLOOKUP(A:A,'Medical Examination'!A:A,'Medical Examination'!I:I)</f>
        <v>Obesity</v>
      </c>
      <c r="M1816" s="31" t="str">
        <f>_xlfn.XLOOKUP(A:A,'Medical Examination'!A:A,'Medical Examination'!J:J)</f>
        <v>Normal</v>
      </c>
      <c r="N1816" s="34">
        <f>_xlfn.XLOOKUP(Healthcare!A:A,Table4_2[Customer ID],Table4_2[Date of Birth])</f>
        <v>33120</v>
      </c>
      <c r="O1816" s="35">
        <f>_xlfn.XLOOKUP(A:A,Table4_2[Customer ID],Table4_2[Charges])</f>
        <v>4686.3900000000003</v>
      </c>
      <c r="P1816" s="33" t="str">
        <f>_xlfn.XLOOKUP(A:A,Table4_2[Customer ID],Table4_2[Hospital tier])</f>
        <v>tier - 3</v>
      </c>
      <c r="Q1816" s="33" t="str">
        <f>_xlfn.XLOOKUP(A:A,'Hospital details'!A:A,'Hospital details'!F:F)</f>
        <v>tier - 3</v>
      </c>
      <c r="R1816" s="33" t="str">
        <f>_xlfn.XLOOKUP(Healthcare!A:A,'Hospital details'!A:A,'Hospital details'!G:G)</f>
        <v>R1013</v>
      </c>
      <c r="S1816" s="36">
        <f>_xlfn.XLOOKUP(A:A,'Hospital details'!A:A,'Hospital details'!H:H)</f>
        <v>32</v>
      </c>
      <c r="T1816" s="8"/>
    </row>
    <row r="1817" spans="1:20" ht="18" x14ac:dyDescent="0.35">
      <c r="A1817" s="37" t="s">
        <v>1821</v>
      </c>
      <c r="B1817" s="31" t="str" cm="1">
        <f t="array" ref="B1817">_xlfn.XLOOKUP(_xlfn.SINGLE(A:A),'Customer Name'!A:A,Table14_3[[#All],[Title]])</f>
        <v>Ms</v>
      </c>
      <c r="C1817" s="32" t="str" cm="1">
        <f t="array" ref="C1817">_xlfn.XLOOKUP(_xlfn.SINGLE(A:A),'Customer Name'!A:A,Table14_3[[#All],[First Name]])</f>
        <v>Hugo M</v>
      </c>
      <c r="D1817" s="32" t="str" cm="1">
        <f t="array" ref="D1817">_xlfn.XLOOKUP(_xlfn.SINGLE(A:A),'Customer Name'!A:A,Table14_3[[#All],[Last Name]])</f>
        <v>Sousa</v>
      </c>
      <c r="E1817" s="32">
        <f>_xlfn.XLOOKUP(A:A,'Medical Examination'!A:A,'Medical Examination'!B:B)</f>
        <v>34.99</v>
      </c>
      <c r="F1817" s="32">
        <f>_xlfn.XLOOKUP(A:A,'Medical Examination'!A:A,'Medical Examination'!C:C)</f>
        <v>5.0999999999999996</v>
      </c>
      <c r="G1817" s="33" t="str">
        <f>_xlfn.XLOOKUP(A:A,'Medical Examination'!A:A,'Medical Examination'!D:D)</f>
        <v>No</v>
      </c>
      <c r="H1817" s="33" t="str">
        <f>_xlfn.XLOOKUP(A:A,'Medical Examination'!A:A,'Medical Examination'!E:E)</f>
        <v>No</v>
      </c>
      <c r="I1817" s="33" t="str">
        <f>_xlfn.XLOOKUP(A:A,'Medical Examination'!A:A,'Medical Examination'!F:F)</f>
        <v>Yes</v>
      </c>
      <c r="J1817" s="33">
        <f>_xlfn.XLOOKUP(A:A,'Medical Examination'!A:A,'Medical Examination'!G:G)</f>
        <v>1</v>
      </c>
      <c r="K1817" s="33" t="str">
        <f>_xlfn.XLOOKUP(A:A,'Medical Examination'!A:A,'Medical Examination'!H:H)</f>
        <v>No</v>
      </c>
      <c r="L1817" s="32" t="str">
        <f>_xlfn.XLOOKUP(A:A,'Medical Examination'!A:A,'Medical Examination'!I:I)</f>
        <v>Obesity</v>
      </c>
      <c r="M1817" s="31" t="str">
        <f>_xlfn.XLOOKUP(A:A,'Medical Examination'!A:A,'Medical Examination'!J:J)</f>
        <v>Normal</v>
      </c>
      <c r="N1817" s="34">
        <f>_xlfn.XLOOKUP(Healthcare!A:A,Table4_2[Customer ID],Table4_2[Date of Birth])</f>
        <v>37898</v>
      </c>
      <c r="O1817" s="35">
        <f>_xlfn.XLOOKUP(A:A,Table4_2[Customer ID],Table4_2[Charges])</f>
        <v>4678.8</v>
      </c>
      <c r="P1817" s="33" t="str">
        <f>_xlfn.XLOOKUP(A:A,Table4_2[Customer ID],Table4_2[Hospital tier])</f>
        <v>tier - 2</v>
      </c>
      <c r="Q1817" s="33" t="str">
        <f>_xlfn.XLOOKUP(A:A,'Hospital details'!A:A,'Hospital details'!F:F)</f>
        <v>tier - 1</v>
      </c>
      <c r="R1817" s="33" t="str">
        <f>_xlfn.XLOOKUP(Healthcare!A:A,'Hospital details'!A:A,'Hospital details'!G:G)</f>
        <v>R1021</v>
      </c>
      <c r="S1817" s="36">
        <f>_xlfn.XLOOKUP(A:A,'Hospital details'!A:A,'Hospital details'!H:H)</f>
        <v>19</v>
      </c>
      <c r="T1817" s="8"/>
    </row>
    <row r="1818" spans="1:20" ht="18" x14ac:dyDescent="0.35">
      <c r="A1818" s="37" t="s">
        <v>1822</v>
      </c>
      <c r="B1818" s="31" t="str" cm="1">
        <f t="array" ref="B1818">_xlfn.XLOOKUP(_xlfn.SINGLE(A:A),'Customer Name'!A:A,Table14_3[[#All],[Title]])</f>
        <v>Mr</v>
      </c>
      <c r="C1818" s="32" t="str" cm="1">
        <f t="array" ref="C1818">_xlfn.XLOOKUP(_xlfn.SINGLE(A:A),'Customer Name'!A:A,Table14_3[[#All],[First Name]])</f>
        <v>Daniel J</v>
      </c>
      <c r="D1818" s="32" t="str" cm="1">
        <f t="array" ref="D1818">_xlfn.XLOOKUP(_xlfn.SINGLE(A:A),'Customer Name'!A:A,Table14_3[[#All],[Last Name]])</f>
        <v>Stanton</v>
      </c>
      <c r="E1818" s="32">
        <f>_xlfn.XLOOKUP(A:A,'Medical Examination'!A:A,'Medical Examination'!B:B)</f>
        <v>17.05</v>
      </c>
      <c r="F1818" s="32">
        <f>_xlfn.XLOOKUP(A:A,'Medical Examination'!A:A,'Medical Examination'!C:C)</f>
        <v>5.3</v>
      </c>
      <c r="G1818" s="33" t="str">
        <f>_xlfn.XLOOKUP(A:A,'Medical Examination'!A:A,'Medical Examination'!D:D)</f>
        <v>No</v>
      </c>
      <c r="H1818" s="33" t="str">
        <f>_xlfn.XLOOKUP(A:A,'Medical Examination'!A:A,'Medical Examination'!E:E)</f>
        <v>No</v>
      </c>
      <c r="I1818" s="33" t="str">
        <f>_xlfn.XLOOKUP(A:A,'Medical Examination'!A:A,'Medical Examination'!F:F)</f>
        <v>Yes</v>
      </c>
      <c r="J1818" s="33">
        <f>_xlfn.XLOOKUP(A:A,'Medical Examination'!A:A,'Medical Examination'!G:G)</f>
        <v>1</v>
      </c>
      <c r="K1818" s="33" t="str">
        <f>_xlfn.XLOOKUP(A:A,'Medical Examination'!A:A,'Medical Examination'!H:H)</f>
        <v>No</v>
      </c>
      <c r="L1818" s="32" t="str">
        <f>_xlfn.XLOOKUP(A:A,'Medical Examination'!A:A,'Medical Examination'!I:I)</f>
        <v>Under  Weight</v>
      </c>
      <c r="M1818" s="31" t="str">
        <f>_xlfn.XLOOKUP(A:A,'Medical Examination'!A:A,'Medical Examination'!J:J)</f>
        <v>Normal</v>
      </c>
      <c r="N1818" s="34">
        <f>_xlfn.XLOOKUP(Healthcare!A:A,Table4_2[Customer ID],Table4_2[Date of Birth])</f>
        <v>29146</v>
      </c>
      <c r="O1818" s="35">
        <f>_xlfn.XLOOKUP(A:A,Table4_2[Customer ID],Table4_2[Charges])</f>
        <v>4674.2</v>
      </c>
      <c r="P1818" s="33" t="str">
        <f>_xlfn.XLOOKUP(A:A,Table4_2[Customer ID],Table4_2[Hospital tier])</f>
        <v>tier - 2</v>
      </c>
      <c r="Q1818" s="33" t="str">
        <f>_xlfn.XLOOKUP(A:A,'Hospital details'!A:A,'Hospital details'!F:F)</f>
        <v>tier - 1</v>
      </c>
      <c r="R1818" s="33" t="str">
        <f>_xlfn.XLOOKUP(Healthcare!A:A,'Hospital details'!A:A,'Hospital details'!G:G)</f>
        <v>R1013</v>
      </c>
      <c r="S1818" s="36">
        <f>_xlfn.XLOOKUP(A:A,'Hospital details'!A:A,'Hospital details'!H:H)</f>
        <v>43</v>
      </c>
      <c r="T1818" s="8"/>
    </row>
    <row r="1819" spans="1:20" ht="18" x14ac:dyDescent="0.35">
      <c r="A1819" s="37" t="s">
        <v>1823</v>
      </c>
      <c r="B1819" s="31" t="str" cm="1">
        <f t="array" ref="B1819">_xlfn.XLOOKUP(_xlfn.SINGLE(A:A),'Customer Name'!A:A,Table14_3[[#All],[Title]])</f>
        <v>Mr</v>
      </c>
      <c r="C1819" s="32" t="str" cm="1">
        <f t="array" ref="C1819">_xlfn.XLOOKUP(_xlfn.SINGLE(A:A),'Customer Name'!A:A,Table14_3[[#All],[First Name]])</f>
        <v>Justin R</v>
      </c>
      <c r="D1819" s="32" t="str" cm="1">
        <f t="array" ref="D1819">_xlfn.XLOOKUP(_xlfn.SINGLE(A:A),'Customer Name'!A:A,Table14_3[[#All],[Last Name]])</f>
        <v>Mollak</v>
      </c>
      <c r="E1819" s="32">
        <f>_xlfn.XLOOKUP(A:A,'Medical Examination'!A:A,'Medical Examination'!B:B)</f>
        <v>37.18</v>
      </c>
      <c r="F1819" s="32">
        <f>_xlfn.XLOOKUP(A:A,'Medical Examination'!A:A,'Medical Examination'!C:C)</f>
        <v>4.9000000000000004</v>
      </c>
      <c r="G1819" s="33" t="str">
        <f>_xlfn.XLOOKUP(A:A,'Medical Examination'!A:A,'Medical Examination'!D:D)</f>
        <v>No</v>
      </c>
      <c r="H1819" s="33" t="str">
        <f>_xlfn.XLOOKUP(A:A,'Medical Examination'!A:A,'Medical Examination'!E:E)</f>
        <v>No</v>
      </c>
      <c r="I1819" s="33" t="str">
        <f>_xlfn.XLOOKUP(A:A,'Medical Examination'!A:A,'Medical Examination'!F:F)</f>
        <v>No</v>
      </c>
      <c r="J1819" s="33">
        <f>_xlfn.XLOOKUP(A:A,'Medical Examination'!A:A,'Medical Examination'!G:G)</f>
        <v>0</v>
      </c>
      <c r="K1819" s="33" t="str">
        <f>_xlfn.XLOOKUP(A:A,'Medical Examination'!A:A,'Medical Examination'!H:H)</f>
        <v>No</v>
      </c>
      <c r="L1819" s="32" t="str">
        <f>_xlfn.XLOOKUP(A:A,'Medical Examination'!A:A,'Medical Examination'!I:I)</f>
        <v>Obesity</v>
      </c>
      <c r="M1819" s="31" t="str">
        <f>_xlfn.XLOOKUP(A:A,'Medical Examination'!A:A,'Medical Examination'!J:J)</f>
        <v>Normal</v>
      </c>
      <c r="N1819" s="34">
        <f>_xlfn.XLOOKUP(Healthcare!A:A,Table4_2[Customer ID],Table4_2[Date of Birth])</f>
        <v>33067</v>
      </c>
      <c r="O1819" s="35">
        <f>_xlfn.XLOOKUP(A:A,Table4_2[Customer ID],Table4_2[Charges])</f>
        <v>4673.3900000000003</v>
      </c>
      <c r="P1819" s="33" t="str">
        <f>_xlfn.XLOOKUP(A:A,Table4_2[Customer ID],Table4_2[Hospital tier])</f>
        <v>tier - 2</v>
      </c>
      <c r="Q1819" s="33" t="str">
        <f>_xlfn.XLOOKUP(A:A,'Hospital details'!A:A,'Hospital details'!F:F)</f>
        <v>tier - 1</v>
      </c>
      <c r="R1819" s="33" t="str">
        <f>_xlfn.XLOOKUP(Healthcare!A:A,'Hospital details'!A:A,'Hospital details'!G:G)</f>
        <v>R1013</v>
      </c>
      <c r="S1819" s="36">
        <f>_xlfn.XLOOKUP(A:A,'Hospital details'!A:A,'Hospital details'!H:H)</f>
        <v>32</v>
      </c>
      <c r="T1819" s="8"/>
    </row>
    <row r="1820" spans="1:20" ht="18" x14ac:dyDescent="0.35">
      <c r="A1820" s="37" t="s">
        <v>1824</v>
      </c>
      <c r="B1820" s="31" t="str" cm="1">
        <f t="array" ref="B1820">_xlfn.XLOOKUP(_xlfn.SINGLE(A:A),'Customer Name'!A:A,Table14_3[[#All],[Title]])</f>
        <v>Ms</v>
      </c>
      <c r="C1820" s="32" t="str" cm="1">
        <f t="array" ref="C1820">_xlfn.XLOOKUP(_xlfn.SINGLE(A:A),'Customer Name'!A:A,Table14_3[[#All],[First Name]])</f>
        <v>Colin</v>
      </c>
      <c r="D1820" s="32" t="str" cm="1">
        <f t="array" ref="D1820">_xlfn.XLOOKUP(_xlfn.SINGLE(A:A),'Customer Name'!A:A,Table14_3[[#All],[Last Name]])</f>
        <v>Bell</v>
      </c>
      <c r="E1820" s="32">
        <f>_xlfn.XLOOKUP(A:A,'Medical Examination'!A:A,'Medical Examination'!B:B)</f>
        <v>35.200000000000003</v>
      </c>
      <c r="F1820" s="32">
        <f>_xlfn.XLOOKUP(A:A,'Medical Examination'!A:A,'Medical Examination'!C:C)</f>
        <v>5.55</v>
      </c>
      <c r="G1820" s="33" t="str">
        <f>_xlfn.XLOOKUP(A:A,'Medical Examination'!A:A,'Medical Examination'!D:D)</f>
        <v>No</v>
      </c>
      <c r="H1820" s="33" t="str">
        <f>_xlfn.XLOOKUP(A:A,'Medical Examination'!A:A,'Medical Examination'!E:E)</f>
        <v>No</v>
      </c>
      <c r="I1820" s="33" t="str">
        <f>_xlfn.XLOOKUP(A:A,'Medical Examination'!A:A,'Medical Examination'!F:F)</f>
        <v>No</v>
      </c>
      <c r="J1820" s="33">
        <f>_xlfn.XLOOKUP(A:A,'Medical Examination'!A:A,'Medical Examination'!G:G)</f>
        <v>0</v>
      </c>
      <c r="K1820" s="33" t="str">
        <f>_xlfn.XLOOKUP(A:A,'Medical Examination'!A:A,'Medical Examination'!H:H)</f>
        <v>No</v>
      </c>
      <c r="L1820" s="32" t="str">
        <f>_xlfn.XLOOKUP(A:A,'Medical Examination'!A:A,'Medical Examination'!I:I)</f>
        <v>Obesity</v>
      </c>
      <c r="M1820" s="31" t="str">
        <f>_xlfn.XLOOKUP(A:A,'Medical Examination'!A:A,'Medical Examination'!J:J)</f>
        <v>Normal</v>
      </c>
      <c r="N1820" s="34">
        <f>_xlfn.XLOOKUP(Healthcare!A:A,Table4_2[Customer ID],Table4_2[Date of Birth])</f>
        <v>33142</v>
      </c>
      <c r="O1820" s="35">
        <f>_xlfn.XLOOKUP(A:A,Table4_2[Customer ID],Table4_2[Charges])</f>
        <v>4670.6400000000003</v>
      </c>
      <c r="P1820" s="33" t="str">
        <f>_xlfn.XLOOKUP(A:A,Table4_2[Customer ID],Table4_2[Hospital tier])</f>
        <v>tier - 2</v>
      </c>
      <c r="Q1820" s="33" t="str">
        <f>_xlfn.XLOOKUP(A:A,'Hospital details'!A:A,'Hospital details'!F:F)</f>
        <v>tier - 2</v>
      </c>
      <c r="R1820" s="33" t="str">
        <f>_xlfn.XLOOKUP(Healthcare!A:A,'Hospital details'!A:A,'Hospital details'!G:G)</f>
        <v>R1011</v>
      </c>
      <c r="S1820" s="36">
        <f>_xlfn.XLOOKUP(A:A,'Hospital details'!A:A,'Hospital details'!H:H)</f>
        <v>32</v>
      </c>
      <c r="T1820" s="8"/>
    </row>
    <row r="1821" spans="1:20" ht="18" x14ac:dyDescent="0.35">
      <c r="A1821" s="37" t="s">
        <v>1825</v>
      </c>
      <c r="B1821" s="31" t="str" cm="1">
        <f t="array" ref="B1821">_xlfn.XLOOKUP(_xlfn.SINGLE(A:A),'Customer Name'!A:A,Table14_3[[#All],[Title]])</f>
        <v>Ms</v>
      </c>
      <c r="C1821" s="32" t="str" cm="1">
        <f t="array" ref="C1821">_xlfn.XLOOKUP(_xlfn.SINGLE(A:A),'Customer Name'!A:A,Table14_3[[#All],[First Name]])</f>
        <v>Rob</v>
      </c>
      <c r="D1821" s="32" t="str" cm="1">
        <f t="array" ref="D1821">_xlfn.XLOOKUP(_xlfn.SINGLE(A:A),'Customer Name'!A:A,Table14_3[[#All],[Last Name]])</f>
        <v>Weston</v>
      </c>
      <c r="E1821" s="32">
        <f>_xlfn.XLOOKUP(A:A,'Medical Examination'!A:A,'Medical Examination'!B:B)</f>
        <v>37.335000000000001</v>
      </c>
      <c r="F1821" s="32">
        <f>_xlfn.XLOOKUP(A:A,'Medical Examination'!A:A,'Medical Examination'!C:C)</f>
        <v>4.95</v>
      </c>
      <c r="G1821" s="33" t="str">
        <f>_xlfn.XLOOKUP(A:A,'Medical Examination'!A:A,'Medical Examination'!D:D)</f>
        <v>No</v>
      </c>
      <c r="H1821" s="33" t="str">
        <f>_xlfn.XLOOKUP(A:A,'Medical Examination'!A:A,'Medical Examination'!E:E)</f>
        <v>No</v>
      </c>
      <c r="I1821" s="33" t="str">
        <f>_xlfn.XLOOKUP(A:A,'Medical Examination'!A:A,'Medical Examination'!F:F)</f>
        <v>No</v>
      </c>
      <c r="J1821" s="33">
        <f>_xlfn.XLOOKUP(A:A,'Medical Examination'!A:A,'Medical Examination'!G:G)</f>
        <v>0</v>
      </c>
      <c r="K1821" s="33" t="str">
        <f>_xlfn.XLOOKUP(A:A,'Medical Examination'!A:A,'Medical Examination'!H:H)</f>
        <v>No</v>
      </c>
      <c r="L1821" s="32" t="str">
        <f>_xlfn.XLOOKUP(A:A,'Medical Examination'!A:A,'Medical Examination'!I:I)</f>
        <v>Obesity</v>
      </c>
      <c r="M1821" s="31" t="str">
        <f>_xlfn.XLOOKUP(A:A,'Medical Examination'!A:A,'Medical Examination'!J:J)</f>
        <v>Normal</v>
      </c>
      <c r="N1821" s="34">
        <f>_xlfn.XLOOKUP(Healthcare!A:A,Table4_2[Customer ID],Table4_2[Date of Birth])</f>
        <v>33090</v>
      </c>
      <c r="O1821" s="35">
        <f>_xlfn.XLOOKUP(A:A,Table4_2[Customer ID],Table4_2[Charges])</f>
        <v>4667.6099999999997</v>
      </c>
      <c r="P1821" s="33" t="str">
        <f>_xlfn.XLOOKUP(A:A,Table4_2[Customer ID],Table4_2[Hospital tier])</f>
        <v>tier - 3</v>
      </c>
      <c r="Q1821" s="33" t="str">
        <f>_xlfn.XLOOKUP(A:A,'Hospital details'!A:A,'Hospital details'!F:F)</f>
        <v>tier - 3</v>
      </c>
      <c r="R1821" s="33" t="str">
        <f>_xlfn.XLOOKUP(Healthcare!A:A,'Hospital details'!A:A,'Hospital details'!G:G)</f>
        <v>R1016</v>
      </c>
      <c r="S1821" s="36">
        <f>_xlfn.XLOOKUP(A:A,'Hospital details'!A:A,'Hospital details'!H:H)</f>
        <v>32</v>
      </c>
      <c r="T1821" s="8"/>
    </row>
    <row r="1822" spans="1:20" ht="18" x14ac:dyDescent="0.35">
      <c r="A1822" s="37" t="s">
        <v>1826</v>
      </c>
      <c r="B1822" s="31" t="str" cm="1">
        <f t="array" ref="B1822">_xlfn.XLOOKUP(_xlfn.SINGLE(A:A),'Customer Name'!A:A,Table14_3[[#All],[Title]])</f>
        <v>Mr</v>
      </c>
      <c r="C1822" s="32" t="str" cm="1">
        <f t="array" ref="C1822">_xlfn.XLOOKUP(_xlfn.SINGLE(A:A),'Customer Name'!A:A,Table14_3[[#All],[First Name]])</f>
        <v>Patrick</v>
      </c>
      <c r="D1822" s="32" t="str" cm="1">
        <f t="array" ref="D1822">_xlfn.XLOOKUP(_xlfn.SINGLE(A:A),'Customer Name'!A:A,Table14_3[[#All],[Last Name]])</f>
        <v>Rabuzzi</v>
      </c>
      <c r="E1822" s="32">
        <f>_xlfn.XLOOKUP(A:A,'Medical Examination'!A:A,'Medical Examination'!B:B)</f>
        <v>27.265000000000001</v>
      </c>
      <c r="F1822" s="32">
        <f>_xlfn.XLOOKUP(A:A,'Medical Examination'!A:A,'Medical Examination'!C:C)</f>
        <v>6.46</v>
      </c>
      <c r="G1822" s="33" t="str">
        <f>_xlfn.XLOOKUP(A:A,'Medical Examination'!A:A,'Medical Examination'!D:D)</f>
        <v>yes</v>
      </c>
      <c r="H1822" s="33" t="str">
        <f>_xlfn.XLOOKUP(A:A,'Medical Examination'!A:A,'Medical Examination'!E:E)</f>
        <v>No</v>
      </c>
      <c r="I1822" s="33" t="str">
        <f>_xlfn.XLOOKUP(A:A,'Medical Examination'!A:A,'Medical Examination'!F:F)</f>
        <v>No</v>
      </c>
      <c r="J1822" s="33">
        <f>_xlfn.XLOOKUP(A:A,'Medical Examination'!A:A,'Medical Examination'!G:G)</f>
        <v>0</v>
      </c>
      <c r="K1822" s="33" t="str">
        <f>_xlfn.XLOOKUP(A:A,'Medical Examination'!A:A,'Medical Examination'!H:H)</f>
        <v>No</v>
      </c>
      <c r="L1822" s="32" t="str">
        <f>_xlfn.XLOOKUP(A:A,'Medical Examination'!A:A,'Medical Examination'!I:I)</f>
        <v>Overweight</v>
      </c>
      <c r="M1822" s="31" t="str">
        <f>_xlfn.XLOOKUP(A:A,'Medical Examination'!A:A,'Medical Examination'!J:J)</f>
        <v>Prediabetic</v>
      </c>
      <c r="N1822" s="34">
        <f>_xlfn.XLOOKUP(Healthcare!A:A,Table4_2[Customer ID],Table4_2[Date of Birth])</f>
        <v>35363</v>
      </c>
      <c r="O1822" s="35">
        <f>_xlfn.XLOOKUP(A:A,Table4_2[Customer ID],Table4_2[Charges])</f>
        <v>4661.29</v>
      </c>
      <c r="P1822" s="33" t="str">
        <f>_xlfn.XLOOKUP(A:A,Table4_2[Customer ID],Table4_2[Hospital tier])</f>
        <v>tier - 2</v>
      </c>
      <c r="Q1822" s="33" t="str">
        <f>_xlfn.XLOOKUP(A:A,'Hospital details'!A:A,'Hospital details'!F:F)</f>
        <v>tier - 1</v>
      </c>
      <c r="R1822" s="33" t="str">
        <f>_xlfn.XLOOKUP(Healthcare!A:A,'Hospital details'!A:A,'Hospital details'!G:G)</f>
        <v>R1017</v>
      </c>
      <c r="S1822" s="36">
        <f>_xlfn.XLOOKUP(A:A,'Hospital details'!A:A,'Hospital details'!H:H)</f>
        <v>26</v>
      </c>
      <c r="T1822" s="8"/>
    </row>
    <row r="1823" spans="1:20" ht="18" x14ac:dyDescent="0.35">
      <c r="A1823" s="37" t="s">
        <v>1827</v>
      </c>
      <c r="B1823" s="31" t="str" cm="1">
        <f t="array" ref="B1823">_xlfn.XLOOKUP(_xlfn.SINGLE(A:A),'Customer Name'!A:A,Table14_3[[#All],[Title]])</f>
        <v>Mr</v>
      </c>
      <c r="C1823" s="32" t="str" cm="1">
        <f t="array" ref="C1823">_xlfn.XLOOKUP(_xlfn.SINGLE(A:A),'Customer Name'!A:A,Table14_3[[#All],[First Name]])</f>
        <v>Austin D</v>
      </c>
      <c r="D1823" s="32" t="str" cm="1">
        <f t="array" ref="D1823">_xlfn.XLOOKUP(_xlfn.SINGLE(A:A),'Customer Name'!A:A,Table14_3[[#All],[Last Name]])</f>
        <v>Hendrix</v>
      </c>
      <c r="E1823" s="32">
        <f>_xlfn.XLOOKUP(A:A,'Medical Examination'!A:A,'Medical Examination'!B:B)</f>
        <v>30.8</v>
      </c>
      <c r="F1823" s="32">
        <f>_xlfn.XLOOKUP(A:A,'Medical Examination'!A:A,'Medical Examination'!C:C)</f>
        <v>4.9000000000000004</v>
      </c>
      <c r="G1823" s="33" t="str">
        <f>_xlfn.XLOOKUP(A:A,'Medical Examination'!A:A,'Medical Examination'!D:D)</f>
        <v>yes</v>
      </c>
      <c r="H1823" s="33" t="str">
        <f>_xlfn.XLOOKUP(A:A,'Medical Examination'!A:A,'Medical Examination'!E:E)</f>
        <v>No</v>
      </c>
      <c r="I1823" s="33" t="str">
        <f>_xlfn.XLOOKUP(A:A,'Medical Examination'!A:A,'Medical Examination'!F:F)</f>
        <v>No</v>
      </c>
      <c r="J1823" s="33">
        <f>_xlfn.XLOOKUP(A:A,'Medical Examination'!A:A,'Medical Examination'!G:G)</f>
        <v>0</v>
      </c>
      <c r="K1823" s="33" t="str">
        <f>_xlfn.XLOOKUP(A:A,'Medical Examination'!A:A,'Medical Examination'!H:H)</f>
        <v>No</v>
      </c>
      <c r="L1823" s="32" t="str">
        <f>_xlfn.XLOOKUP(A:A,'Medical Examination'!A:A,'Medical Examination'!I:I)</f>
        <v>Obesity</v>
      </c>
      <c r="M1823" s="31" t="str">
        <f>_xlfn.XLOOKUP(A:A,'Medical Examination'!A:A,'Medical Examination'!J:J)</f>
        <v>Normal</v>
      </c>
      <c r="N1823" s="34">
        <f>_xlfn.XLOOKUP(Healthcare!A:A,Table4_2[Customer ID],Table4_2[Date of Birth])</f>
        <v>31220</v>
      </c>
      <c r="O1823" s="35">
        <f>_xlfn.XLOOKUP(A:A,Table4_2[Customer ID],Table4_2[Charges])</f>
        <v>4646.76</v>
      </c>
      <c r="P1823" s="33" t="str">
        <f>_xlfn.XLOOKUP(A:A,Table4_2[Customer ID],Table4_2[Hospital tier])</f>
        <v>tier - 1</v>
      </c>
      <c r="Q1823" s="33" t="str">
        <f>_xlfn.XLOOKUP(A:A,'Hospital details'!A:A,'Hospital details'!F:F)</f>
        <v>tier - 1</v>
      </c>
      <c r="R1823" s="33" t="str">
        <f>_xlfn.XLOOKUP(Healthcare!A:A,'Hospital details'!A:A,'Hospital details'!G:G)</f>
        <v>R1011</v>
      </c>
      <c r="S1823" s="36">
        <f>_xlfn.XLOOKUP(A:A,'Hospital details'!A:A,'Hospital details'!H:H)</f>
        <v>37</v>
      </c>
      <c r="T1823" s="8"/>
    </row>
    <row r="1824" spans="1:20" ht="18" x14ac:dyDescent="0.35">
      <c r="A1824" s="37" t="s">
        <v>1828</v>
      </c>
      <c r="B1824" s="31" t="str" cm="1">
        <f t="array" ref="B1824">_xlfn.XLOOKUP(_xlfn.SINGLE(A:A),'Customer Name'!A:A,Table14_3[[#All],[Title]])</f>
        <v>Ms</v>
      </c>
      <c r="C1824" s="32" t="str" cm="1">
        <f t="array" ref="C1824">_xlfn.XLOOKUP(_xlfn.SINGLE(A:A),'Customer Name'!A:A,Table14_3[[#All],[First Name]])</f>
        <v>Brittany</v>
      </c>
      <c r="D1824" s="32" t="str" cm="1">
        <f t="array" ref="D1824">_xlfn.XLOOKUP(_xlfn.SINGLE(A:A),'Customer Name'!A:A,Table14_3[[#All],[Last Name]])</f>
        <v>Van Nielen</v>
      </c>
      <c r="E1824" s="32">
        <f>_xlfn.XLOOKUP(A:A,'Medical Examination'!A:A,'Medical Examination'!B:B)</f>
        <v>30.21</v>
      </c>
      <c r="F1824" s="32">
        <f>_xlfn.XLOOKUP(A:A,'Medical Examination'!A:A,'Medical Examination'!C:C)</f>
        <v>5.21</v>
      </c>
      <c r="G1824" s="33" t="str">
        <f>_xlfn.XLOOKUP(A:A,'Medical Examination'!A:A,'Medical Examination'!D:D)</f>
        <v>No</v>
      </c>
      <c r="H1824" s="33" t="str">
        <f>_xlfn.XLOOKUP(A:A,'Medical Examination'!A:A,'Medical Examination'!E:E)</f>
        <v>No</v>
      </c>
      <c r="I1824" s="33" t="str">
        <f>_xlfn.XLOOKUP(A:A,'Medical Examination'!A:A,'Medical Examination'!F:F)</f>
        <v>No</v>
      </c>
      <c r="J1824" s="33">
        <f>_xlfn.XLOOKUP(A:A,'Medical Examination'!A:A,'Medical Examination'!G:G)</f>
        <v>1</v>
      </c>
      <c r="K1824" s="33" t="str">
        <f>_xlfn.XLOOKUP(A:A,'Medical Examination'!A:A,'Medical Examination'!H:H)</f>
        <v>No</v>
      </c>
      <c r="L1824" s="32" t="str">
        <f>_xlfn.XLOOKUP(A:A,'Medical Examination'!A:A,'Medical Examination'!I:I)</f>
        <v>Obesity</v>
      </c>
      <c r="M1824" s="31" t="str">
        <f>_xlfn.XLOOKUP(A:A,'Medical Examination'!A:A,'Medical Examination'!J:J)</f>
        <v>Normal</v>
      </c>
      <c r="N1824" s="34">
        <f>_xlfn.XLOOKUP(Healthcare!A:A,Table4_2[Customer ID],Table4_2[Date of Birth])</f>
        <v>35975</v>
      </c>
      <c r="O1824" s="35">
        <f>_xlfn.XLOOKUP(A:A,Table4_2[Customer ID],Table4_2[Charges])</f>
        <v>4618.08</v>
      </c>
      <c r="P1824" s="33" t="str">
        <f>_xlfn.XLOOKUP(A:A,Table4_2[Customer ID],Table4_2[Hospital tier])</f>
        <v>tier - 2</v>
      </c>
      <c r="Q1824" s="33" t="str">
        <f>_xlfn.XLOOKUP(A:A,'Hospital details'!A:A,'Hospital details'!F:F)</f>
        <v>tier - 1</v>
      </c>
      <c r="R1824" s="33" t="str">
        <f>_xlfn.XLOOKUP(Healthcare!A:A,'Hospital details'!A:A,'Hospital details'!G:G)</f>
        <v>R1012</v>
      </c>
      <c r="S1824" s="36">
        <f>_xlfn.XLOOKUP(A:A,'Hospital details'!A:A,'Hospital details'!H:H)</f>
        <v>24</v>
      </c>
      <c r="T1824" s="8"/>
    </row>
    <row r="1825" spans="1:20" ht="18" x14ac:dyDescent="0.35">
      <c r="A1825" s="37" t="s">
        <v>1829</v>
      </c>
      <c r="B1825" s="31" t="str" cm="1">
        <f t="array" ref="B1825">_xlfn.XLOOKUP(_xlfn.SINGLE(A:A),'Customer Name'!A:A,Table14_3[[#All],[Title]])</f>
        <v>Mr</v>
      </c>
      <c r="C1825" s="32" t="str" cm="1">
        <f t="array" ref="C1825">_xlfn.XLOOKUP(_xlfn.SINGLE(A:A),'Customer Name'!A:A,Table14_3[[#All],[First Name]])</f>
        <v>Matthew T</v>
      </c>
      <c r="D1825" s="32" t="str" cm="1">
        <f t="array" ref="D1825">_xlfn.XLOOKUP(_xlfn.SINGLE(A:A),'Customer Name'!A:A,Table14_3[[#All],[Last Name]])</f>
        <v>Blanton</v>
      </c>
      <c r="E1825" s="32">
        <f>_xlfn.XLOOKUP(A:A,'Medical Examination'!A:A,'Medical Examination'!B:B)</f>
        <v>35.340000000000003</v>
      </c>
      <c r="F1825" s="32">
        <f>_xlfn.XLOOKUP(A:A,'Medical Examination'!A:A,'Medical Examination'!C:C)</f>
        <v>4.13</v>
      </c>
      <c r="G1825" s="33" t="str">
        <f>_xlfn.XLOOKUP(A:A,'Medical Examination'!A:A,'Medical Examination'!D:D)</f>
        <v>No</v>
      </c>
      <c r="H1825" s="33" t="str">
        <f>_xlfn.XLOOKUP(A:A,'Medical Examination'!A:A,'Medical Examination'!E:E)</f>
        <v>yes</v>
      </c>
      <c r="I1825" s="33" t="str">
        <f>_xlfn.XLOOKUP(A:A,'Medical Examination'!A:A,'Medical Examination'!F:F)</f>
        <v>No</v>
      </c>
      <c r="J1825" s="33">
        <f>_xlfn.XLOOKUP(A:A,'Medical Examination'!A:A,'Medical Examination'!G:G)</f>
        <v>1</v>
      </c>
      <c r="K1825" s="33" t="str">
        <f>_xlfn.XLOOKUP(A:A,'Medical Examination'!A:A,'Medical Examination'!H:H)</f>
        <v>No</v>
      </c>
      <c r="L1825" s="32" t="str">
        <f>_xlfn.XLOOKUP(A:A,'Medical Examination'!A:A,'Medical Examination'!I:I)</f>
        <v>Obesity</v>
      </c>
      <c r="M1825" s="31" t="str">
        <f>_xlfn.XLOOKUP(A:A,'Medical Examination'!A:A,'Medical Examination'!J:J)</f>
        <v>Normal</v>
      </c>
      <c r="N1825" s="34">
        <f>_xlfn.XLOOKUP(Healthcare!A:A,Table4_2[Customer ID],Table4_2[Date of Birth])</f>
        <v>36709</v>
      </c>
      <c r="O1825" s="35">
        <f>_xlfn.XLOOKUP(A:A,Table4_2[Customer ID],Table4_2[Charges])</f>
        <v>4608.03</v>
      </c>
      <c r="P1825" s="33" t="str">
        <f>_xlfn.XLOOKUP(A:A,Table4_2[Customer ID],Table4_2[Hospital tier])</f>
        <v>tier - 2</v>
      </c>
      <c r="Q1825" s="33" t="str">
        <f>_xlfn.XLOOKUP(A:A,'Hospital details'!A:A,'Hospital details'!F:F)</f>
        <v>tier - 3</v>
      </c>
      <c r="R1825" s="33" t="str">
        <f>_xlfn.XLOOKUP(Healthcare!A:A,'Hospital details'!A:A,'Hospital details'!G:G)</f>
        <v>R1011</v>
      </c>
      <c r="S1825" s="36">
        <f>_xlfn.XLOOKUP(A:A,'Hospital details'!A:A,'Hospital details'!H:H)</f>
        <v>22</v>
      </c>
      <c r="T1825" s="8"/>
    </row>
    <row r="1826" spans="1:20" ht="18" x14ac:dyDescent="0.35">
      <c r="A1826" s="37" t="s">
        <v>1830</v>
      </c>
      <c r="B1826" s="31" t="str" cm="1">
        <f t="array" ref="B1826">_xlfn.XLOOKUP(_xlfn.SINGLE(A:A),'Customer Name'!A:A,Table14_3[[#All],[Title]])</f>
        <v>Mr</v>
      </c>
      <c r="C1826" s="32" t="str" cm="1">
        <f t="array" ref="C1826">_xlfn.XLOOKUP(_xlfn.SINGLE(A:A),'Customer Name'!A:A,Table14_3[[#All],[First Name]])</f>
        <v>Becky G</v>
      </c>
      <c r="D1826" s="32" t="str" cm="1">
        <f t="array" ref="D1826">_xlfn.XLOOKUP(_xlfn.SINGLE(A:A),'Customer Name'!A:A,Table14_3[[#All],[Last Name]])</f>
        <v>Schout</v>
      </c>
      <c r="E1826" s="32">
        <f>_xlfn.XLOOKUP(A:A,'Medical Examination'!A:A,'Medical Examination'!B:B)</f>
        <v>26.695</v>
      </c>
      <c r="F1826" s="32">
        <f>_xlfn.XLOOKUP(A:A,'Medical Examination'!A:A,'Medical Examination'!C:C)</f>
        <v>5.28</v>
      </c>
      <c r="G1826" s="33" t="str">
        <f>_xlfn.XLOOKUP(A:A,'Medical Examination'!A:A,'Medical Examination'!D:D)</f>
        <v>No</v>
      </c>
      <c r="H1826" s="33" t="str">
        <f>_xlfn.XLOOKUP(A:A,'Medical Examination'!A:A,'Medical Examination'!E:E)</f>
        <v>No</v>
      </c>
      <c r="I1826" s="33" t="str">
        <f>_xlfn.XLOOKUP(A:A,'Medical Examination'!A:A,'Medical Examination'!F:F)</f>
        <v>No</v>
      </c>
      <c r="J1826" s="33">
        <f>_xlfn.XLOOKUP(A:A,'Medical Examination'!A:A,'Medical Examination'!G:G)</f>
        <v>0</v>
      </c>
      <c r="K1826" s="33" t="str">
        <f>_xlfn.XLOOKUP(A:A,'Medical Examination'!A:A,'Medical Examination'!H:H)</f>
        <v>No</v>
      </c>
      <c r="L1826" s="32" t="str">
        <f>_xlfn.XLOOKUP(A:A,'Medical Examination'!A:A,'Medical Examination'!I:I)</f>
        <v>Overweight</v>
      </c>
      <c r="M1826" s="31" t="str">
        <f>_xlfn.XLOOKUP(A:A,'Medical Examination'!A:A,'Medical Examination'!J:J)</f>
        <v>Normal</v>
      </c>
      <c r="N1826" s="34">
        <f>_xlfn.XLOOKUP(Healthcare!A:A,Table4_2[Customer ID],Table4_2[Date of Birth])</f>
        <v>32769</v>
      </c>
      <c r="O1826" s="35">
        <f>_xlfn.XLOOKUP(A:A,Table4_2[Customer ID],Table4_2[Charges])</f>
        <v>4571.41</v>
      </c>
      <c r="P1826" s="33" t="str">
        <f>_xlfn.XLOOKUP(A:A,Table4_2[Customer ID],Table4_2[Hospital tier])</f>
        <v>tier - 2</v>
      </c>
      <c r="Q1826" s="33" t="str">
        <f>_xlfn.XLOOKUP(A:A,'Hospital details'!A:A,'Hospital details'!F:F)</f>
        <v>tier - 2</v>
      </c>
      <c r="R1826" s="33" t="str">
        <f>_xlfn.XLOOKUP(Healthcare!A:A,'Hospital details'!A:A,'Hospital details'!G:G)</f>
        <v>R1012</v>
      </c>
      <c r="S1826" s="36">
        <f>_xlfn.XLOOKUP(A:A,'Hospital details'!A:A,'Hospital details'!H:H)</f>
        <v>33</v>
      </c>
      <c r="T1826" s="8"/>
    </row>
    <row r="1827" spans="1:20" ht="18" x14ac:dyDescent="0.35">
      <c r="A1827" s="37" t="s">
        <v>1831</v>
      </c>
      <c r="B1827" s="31" t="str" cm="1">
        <f t="array" ref="B1827">_xlfn.XLOOKUP(_xlfn.SINGLE(A:A),'Customer Name'!A:A,Table14_3[[#All],[Title]])</f>
        <v>Ms</v>
      </c>
      <c r="C1827" s="32" t="str" cm="1">
        <f t="array" ref="C1827">_xlfn.XLOOKUP(_xlfn.SINGLE(A:A),'Customer Name'!A:A,Table14_3[[#All],[First Name]])</f>
        <v>Virginie</v>
      </c>
      <c r="D1827" s="32" t="str" cm="1">
        <f t="array" ref="D1827">_xlfn.XLOOKUP(_xlfn.SINGLE(A:A),'Customer Name'!A:A,Table14_3[[#All],[Last Name]])</f>
        <v>Schmaltz</v>
      </c>
      <c r="E1827" s="32">
        <f>_xlfn.XLOOKUP(A:A,'Medical Examination'!A:A,'Medical Examination'!B:B)</f>
        <v>29.355</v>
      </c>
      <c r="F1827" s="32">
        <f>_xlfn.XLOOKUP(A:A,'Medical Examination'!A:A,'Medical Examination'!C:C)</f>
        <v>4.68</v>
      </c>
      <c r="G1827" s="33" t="str">
        <f>_xlfn.XLOOKUP(A:A,'Medical Examination'!A:A,'Medical Examination'!D:D)</f>
        <v>yes</v>
      </c>
      <c r="H1827" s="33" t="str">
        <f>_xlfn.XLOOKUP(A:A,'Medical Examination'!A:A,'Medical Examination'!E:E)</f>
        <v>No</v>
      </c>
      <c r="I1827" s="33" t="str">
        <f>_xlfn.XLOOKUP(A:A,'Medical Examination'!A:A,'Medical Examination'!F:F)</f>
        <v>No</v>
      </c>
      <c r="J1827" s="33">
        <f>_xlfn.XLOOKUP(A:A,'Medical Examination'!A:A,'Medical Examination'!G:G)</f>
        <v>0</v>
      </c>
      <c r="K1827" s="33" t="str">
        <f>_xlfn.XLOOKUP(A:A,'Medical Examination'!A:A,'Medical Examination'!H:H)</f>
        <v>No</v>
      </c>
      <c r="L1827" s="32" t="str">
        <f>_xlfn.XLOOKUP(A:A,'Medical Examination'!A:A,'Medical Examination'!I:I)</f>
        <v>Overweight</v>
      </c>
      <c r="M1827" s="31" t="str">
        <f>_xlfn.XLOOKUP(A:A,'Medical Examination'!A:A,'Medical Examination'!J:J)</f>
        <v>Normal</v>
      </c>
      <c r="N1827" s="34">
        <f>_xlfn.XLOOKUP(Healthcare!A:A,Table4_2[Customer ID],Table4_2[Date of Birth])</f>
        <v>35424</v>
      </c>
      <c r="O1827" s="35">
        <f>_xlfn.XLOOKUP(A:A,Table4_2[Customer ID],Table4_2[Charges])</f>
        <v>4564.1899999999996</v>
      </c>
      <c r="P1827" s="33" t="str">
        <f>_xlfn.XLOOKUP(A:A,Table4_2[Customer ID],Table4_2[Hospital tier])</f>
        <v>tier - 2</v>
      </c>
      <c r="Q1827" s="33" t="str">
        <f>_xlfn.XLOOKUP(A:A,'Hospital details'!A:A,'Hospital details'!F:F)</f>
        <v>tier - 2</v>
      </c>
      <c r="R1827" s="33" t="str">
        <f>_xlfn.XLOOKUP(Healthcare!A:A,'Hospital details'!A:A,'Hospital details'!G:G)</f>
        <v>R1024</v>
      </c>
      <c r="S1827" s="36">
        <f>_xlfn.XLOOKUP(A:A,'Hospital details'!A:A,'Hospital details'!H:H)</f>
        <v>26</v>
      </c>
      <c r="T1827" s="8"/>
    </row>
    <row r="1828" spans="1:20" ht="18" x14ac:dyDescent="0.35">
      <c r="A1828" s="37" t="s">
        <v>1832</v>
      </c>
      <c r="B1828" s="31" t="str" cm="1">
        <f t="array" ref="B1828">_xlfn.XLOOKUP(_xlfn.SINGLE(A:A),'Customer Name'!A:A,Table14_3[[#All],[Title]])</f>
        <v>Mr</v>
      </c>
      <c r="C1828" s="32" t="str" cm="1">
        <f t="array" ref="C1828">_xlfn.XLOOKUP(_xlfn.SINGLE(A:A),'Customer Name'!A:A,Table14_3[[#All],[First Name]])</f>
        <v>Allison A</v>
      </c>
      <c r="D1828" s="32" t="str" cm="1">
        <f t="array" ref="D1828">_xlfn.XLOOKUP(_xlfn.SINGLE(A:A),'Customer Name'!A:A,Table14_3[[#All],[Last Name]])</f>
        <v>Eagen</v>
      </c>
      <c r="E1828" s="32">
        <f>_xlfn.XLOOKUP(A:A,'Medical Examination'!A:A,'Medical Examination'!B:B)</f>
        <v>29.59</v>
      </c>
      <c r="F1828" s="32">
        <f>_xlfn.XLOOKUP(A:A,'Medical Examination'!A:A,'Medical Examination'!C:C)</f>
        <v>4.0599999999999996</v>
      </c>
      <c r="G1828" s="33" t="str">
        <f>_xlfn.XLOOKUP(A:A,'Medical Examination'!A:A,'Medical Examination'!D:D)</f>
        <v>No</v>
      </c>
      <c r="H1828" s="33" t="str">
        <f>_xlfn.XLOOKUP(A:A,'Medical Examination'!A:A,'Medical Examination'!E:E)</f>
        <v>No</v>
      </c>
      <c r="I1828" s="33" t="str">
        <f>_xlfn.XLOOKUP(A:A,'Medical Examination'!A:A,'Medical Examination'!F:F)</f>
        <v>No</v>
      </c>
      <c r="J1828" s="33">
        <f>_xlfn.XLOOKUP(A:A,'Medical Examination'!A:A,'Medical Examination'!G:G)</f>
        <v>0</v>
      </c>
      <c r="K1828" s="33" t="str">
        <f>_xlfn.XLOOKUP(A:A,'Medical Examination'!A:A,'Medical Examination'!H:H)</f>
        <v>No</v>
      </c>
      <c r="L1828" s="32" t="str">
        <f>_xlfn.XLOOKUP(A:A,'Medical Examination'!A:A,'Medical Examination'!I:I)</f>
        <v>Overweight</v>
      </c>
      <c r="M1828" s="31" t="str">
        <f>_xlfn.XLOOKUP(A:A,'Medical Examination'!A:A,'Medical Examination'!J:J)</f>
        <v>Normal</v>
      </c>
      <c r="N1828" s="34">
        <f>_xlfn.XLOOKUP(Healthcare!A:A,Table4_2[Customer ID],Table4_2[Date of Birth])</f>
        <v>33136</v>
      </c>
      <c r="O1828" s="35">
        <f>_xlfn.XLOOKUP(A:A,Table4_2[Customer ID],Table4_2[Charges])</f>
        <v>4562.84</v>
      </c>
      <c r="P1828" s="33" t="str">
        <f>_xlfn.XLOOKUP(A:A,Table4_2[Customer ID],Table4_2[Hospital tier])</f>
        <v>tier - 2</v>
      </c>
      <c r="Q1828" s="33" t="str">
        <f>_xlfn.XLOOKUP(A:A,'Hospital details'!A:A,'Hospital details'!F:F)</f>
        <v>tier - 2</v>
      </c>
      <c r="R1828" s="33" t="str">
        <f>_xlfn.XLOOKUP(Healthcare!A:A,'Hospital details'!A:A,'Hospital details'!G:G)</f>
        <v>R1013</v>
      </c>
      <c r="S1828" s="36">
        <f>_xlfn.XLOOKUP(A:A,'Hospital details'!A:A,'Hospital details'!H:H)</f>
        <v>32</v>
      </c>
      <c r="T1828" s="8"/>
    </row>
    <row r="1829" spans="1:20" ht="18" x14ac:dyDescent="0.35">
      <c r="A1829" s="37" t="s">
        <v>1833</v>
      </c>
      <c r="B1829" s="31" t="str" cm="1">
        <f t="array" ref="B1829">_xlfn.XLOOKUP(_xlfn.SINGLE(A:A),'Customer Name'!A:A,Table14_3[[#All],[Title]])</f>
        <v>Mr</v>
      </c>
      <c r="C1829" s="32" t="str" cm="1">
        <f t="array" ref="C1829">_xlfn.XLOOKUP(_xlfn.SINGLE(A:A),'Customer Name'!A:A,Table14_3[[#All],[First Name]])</f>
        <v>Julie</v>
      </c>
      <c r="D1829" s="32" t="str" cm="1">
        <f t="array" ref="D1829">_xlfn.XLOOKUP(_xlfn.SINGLE(A:A),'Customer Name'!A:A,Table14_3[[#All],[Last Name]])</f>
        <v>Rotramel</v>
      </c>
      <c r="E1829" s="32">
        <f>_xlfn.XLOOKUP(A:A,'Medical Examination'!A:A,'Medical Examination'!B:B)</f>
        <v>31.35</v>
      </c>
      <c r="F1829" s="32">
        <f>_xlfn.XLOOKUP(A:A,'Medical Examination'!A:A,'Medical Examination'!C:C)</f>
        <v>4.2</v>
      </c>
      <c r="G1829" s="33" t="str">
        <f>_xlfn.XLOOKUP(A:A,'Medical Examination'!A:A,'Medical Examination'!D:D)</f>
        <v>No</v>
      </c>
      <c r="H1829" s="33" t="str">
        <f>_xlfn.XLOOKUP(A:A,'Medical Examination'!A:A,'Medical Examination'!E:E)</f>
        <v>yes</v>
      </c>
      <c r="I1829" s="33" t="str">
        <f>_xlfn.XLOOKUP(A:A,'Medical Examination'!A:A,'Medical Examination'!F:F)</f>
        <v>No</v>
      </c>
      <c r="J1829" s="33">
        <f>_xlfn.XLOOKUP(A:A,'Medical Examination'!A:A,'Medical Examination'!G:G)</f>
        <v>1</v>
      </c>
      <c r="K1829" s="33" t="str">
        <f>_xlfn.XLOOKUP(A:A,'Medical Examination'!A:A,'Medical Examination'!H:H)</f>
        <v>No</v>
      </c>
      <c r="L1829" s="32" t="str">
        <f>_xlfn.XLOOKUP(A:A,'Medical Examination'!A:A,'Medical Examination'!I:I)</f>
        <v>Obesity</v>
      </c>
      <c r="M1829" s="31" t="str">
        <f>_xlfn.XLOOKUP(A:A,'Medical Examination'!A:A,'Medical Examination'!J:J)</f>
        <v>Normal</v>
      </c>
      <c r="N1829" s="34">
        <f>_xlfn.XLOOKUP(Healthcare!A:A,Table4_2[Customer ID],Table4_2[Date of Birth])</f>
        <v>38343</v>
      </c>
      <c r="O1829" s="35">
        <f>_xlfn.XLOOKUP(A:A,Table4_2[Customer ID],Table4_2[Charges])</f>
        <v>4561.1899999999996</v>
      </c>
      <c r="P1829" s="33" t="str">
        <f>_xlfn.XLOOKUP(A:A,Table4_2[Customer ID],Table4_2[Hospital tier])</f>
        <v>tier - 2</v>
      </c>
      <c r="Q1829" s="33" t="str">
        <f>_xlfn.XLOOKUP(A:A,'Hospital details'!A:A,'Hospital details'!F:F)</f>
        <v>tier - 2</v>
      </c>
      <c r="R1829" s="33" t="str">
        <f>_xlfn.XLOOKUP(Healthcare!A:A,'Hospital details'!A:A,'Hospital details'!G:G)</f>
        <v>R1024</v>
      </c>
      <c r="S1829" s="36">
        <f>_xlfn.XLOOKUP(A:A,'Hospital details'!A:A,'Hospital details'!H:H)</f>
        <v>18</v>
      </c>
      <c r="T1829" s="8"/>
    </row>
    <row r="1830" spans="1:20" ht="18" x14ac:dyDescent="0.35">
      <c r="A1830" s="37" t="s">
        <v>1834</v>
      </c>
      <c r="B1830" s="31" t="str" cm="1">
        <f t="array" ref="B1830">_xlfn.XLOOKUP(_xlfn.SINGLE(A:A),'Customer Name'!A:A,Table14_3[[#All],[Title]])</f>
        <v>Ms</v>
      </c>
      <c r="C1830" s="32" t="str" cm="1">
        <f t="array" ref="C1830">_xlfn.XLOOKUP(_xlfn.SINGLE(A:A),'Customer Name'!A:A,Table14_3[[#All],[First Name]])</f>
        <v>Katherine</v>
      </c>
      <c r="D1830" s="32" t="str" cm="1">
        <f t="array" ref="D1830">_xlfn.XLOOKUP(_xlfn.SINGLE(A:A),'Customer Name'!A:A,Table14_3[[#All],[Last Name]])</f>
        <v>Prevost</v>
      </c>
      <c r="E1830" s="32">
        <f>_xlfn.XLOOKUP(A:A,'Medical Examination'!A:A,'Medical Examination'!B:B)</f>
        <v>20.52</v>
      </c>
      <c r="F1830" s="32">
        <f>_xlfn.XLOOKUP(A:A,'Medical Examination'!A:A,'Medical Examination'!C:C)</f>
        <v>4.83</v>
      </c>
      <c r="G1830" s="33" t="str">
        <f>_xlfn.XLOOKUP(A:A,'Medical Examination'!A:A,'Medical Examination'!D:D)</f>
        <v>No</v>
      </c>
      <c r="H1830" s="33" t="str">
        <f>_xlfn.XLOOKUP(A:A,'Medical Examination'!A:A,'Medical Examination'!E:E)</f>
        <v>No</v>
      </c>
      <c r="I1830" s="33" t="str">
        <f>_xlfn.XLOOKUP(A:A,'Medical Examination'!A:A,'Medical Examination'!F:F)</f>
        <v>No</v>
      </c>
      <c r="J1830" s="33">
        <f>_xlfn.XLOOKUP(A:A,'Medical Examination'!A:A,'Medical Examination'!G:G)</f>
        <v>0</v>
      </c>
      <c r="K1830" s="33" t="str">
        <f>_xlfn.XLOOKUP(A:A,'Medical Examination'!A:A,'Medical Examination'!H:H)</f>
        <v>No</v>
      </c>
      <c r="L1830" s="32" t="str">
        <f>_xlfn.XLOOKUP(A:A,'Medical Examination'!A:A,'Medical Examination'!I:I)</f>
        <v>Normal Weight</v>
      </c>
      <c r="M1830" s="31" t="str">
        <f>_xlfn.XLOOKUP(A:A,'Medical Examination'!A:A,'Medical Examination'!J:J)</f>
        <v>Normal</v>
      </c>
      <c r="N1830" s="34">
        <f>_xlfn.XLOOKUP(Healthcare!A:A,Table4_2[Customer ID],Table4_2[Date of Birth])</f>
        <v>33194</v>
      </c>
      <c r="O1830" s="35">
        <f>_xlfn.XLOOKUP(A:A,Table4_2[Customer ID],Table4_2[Charges])</f>
        <v>4544.2299999999996</v>
      </c>
      <c r="P1830" s="33" t="str">
        <f>_xlfn.XLOOKUP(A:A,Table4_2[Customer ID],Table4_2[Hospital tier])</f>
        <v>tier - 2</v>
      </c>
      <c r="Q1830" s="33" t="str">
        <f>_xlfn.XLOOKUP(A:A,'Hospital details'!A:A,'Hospital details'!F:F)</f>
        <v>tier - 1</v>
      </c>
      <c r="R1830" s="33" t="str">
        <f>_xlfn.XLOOKUP(Healthcare!A:A,'Hospital details'!A:A,'Hospital details'!G:G)</f>
        <v>R1024</v>
      </c>
      <c r="S1830" s="36">
        <f>_xlfn.XLOOKUP(A:A,'Hospital details'!A:A,'Hospital details'!H:H)</f>
        <v>32</v>
      </c>
      <c r="T1830" s="8"/>
    </row>
    <row r="1831" spans="1:20" ht="18" x14ac:dyDescent="0.35">
      <c r="A1831" s="37" t="s">
        <v>1835</v>
      </c>
      <c r="B1831" s="31" t="str" cm="1">
        <f t="array" ref="B1831">_xlfn.XLOOKUP(_xlfn.SINGLE(A:A),'Customer Name'!A:A,Table14_3[[#All],[Title]])</f>
        <v>Ms</v>
      </c>
      <c r="C1831" s="32" t="str" cm="1">
        <f t="array" ref="C1831">_xlfn.XLOOKUP(_xlfn.SINGLE(A:A),'Customer Name'!A:A,Table14_3[[#All],[First Name]])</f>
        <v>Caleb</v>
      </c>
      <c r="D1831" s="32" t="str" cm="1">
        <f t="array" ref="D1831">_xlfn.XLOOKUP(_xlfn.SINGLE(A:A),'Customer Name'!A:A,Table14_3[[#All],[Last Name]])</f>
        <v>Boyd</v>
      </c>
      <c r="E1831" s="32">
        <f>_xlfn.XLOOKUP(A:A,'Medical Examination'!A:A,'Medical Examination'!B:B)</f>
        <v>42.9</v>
      </c>
      <c r="F1831" s="32">
        <f>_xlfn.XLOOKUP(A:A,'Medical Examination'!A:A,'Medical Examination'!C:C)</f>
        <v>4.87</v>
      </c>
      <c r="G1831" s="33" t="str">
        <f>_xlfn.XLOOKUP(A:A,'Medical Examination'!A:A,'Medical Examination'!D:D)</f>
        <v>yes</v>
      </c>
      <c r="H1831" s="33" t="str">
        <f>_xlfn.XLOOKUP(A:A,'Medical Examination'!A:A,'Medical Examination'!E:E)</f>
        <v>No</v>
      </c>
      <c r="I1831" s="33" t="str">
        <f>_xlfn.XLOOKUP(A:A,'Medical Examination'!A:A,'Medical Examination'!F:F)</f>
        <v>No</v>
      </c>
      <c r="J1831" s="33">
        <f>_xlfn.XLOOKUP(A:A,'Medical Examination'!A:A,'Medical Examination'!G:G)</f>
        <v>1</v>
      </c>
      <c r="K1831" s="33" t="str">
        <f>_xlfn.XLOOKUP(A:A,'Medical Examination'!A:A,'Medical Examination'!H:H)</f>
        <v>No</v>
      </c>
      <c r="L1831" s="32" t="str">
        <f>_xlfn.XLOOKUP(A:A,'Medical Examination'!A:A,'Medical Examination'!I:I)</f>
        <v>Obesity</v>
      </c>
      <c r="M1831" s="31" t="str">
        <f>_xlfn.XLOOKUP(A:A,'Medical Examination'!A:A,'Medical Examination'!J:J)</f>
        <v>Normal</v>
      </c>
      <c r="N1831" s="34">
        <f>_xlfn.XLOOKUP(Healthcare!A:A,Table4_2[Customer ID],Table4_2[Date of Birth])</f>
        <v>32307</v>
      </c>
      <c r="O1831" s="35">
        <f>_xlfn.XLOOKUP(A:A,Table4_2[Customer ID],Table4_2[Charges])</f>
        <v>4536.26</v>
      </c>
      <c r="P1831" s="33" t="str">
        <f>_xlfn.XLOOKUP(A:A,Table4_2[Customer ID],Table4_2[Hospital tier])</f>
        <v>tier - 2</v>
      </c>
      <c r="Q1831" s="33" t="str">
        <f>_xlfn.XLOOKUP(A:A,'Hospital details'!A:A,'Hospital details'!F:F)</f>
        <v>tier - 2</v>
      </c>
      <c r="R1831" s="33" t="str">
        <f>_xlfn.XLOOKUP(Healthcare!A:A,'Hospital details'!A:A,'Hospital details'!G:G)</f>
        <v>R1011</v>
      </c>
      <c r="S1831" s="36">
        <f>_xlfn.XLOOKUP(A:A,'Hospital details'!A:A,'Hospital details'!H:H)</f>
        <v>34</v>
      </c>
      <c r="T1831" s="8"/>
    </row>
    <row r="1832" spans="1:20" ht="18" x14ac:dyDescent="0.35">
      <c r="A1832" s="37" t="s">
        <v>1836</v>
      </c>
      <c r="B1832" s="31" t="str" cm="1">
        <f t="array" ref="B1832">_xlfn.XLOOKUP(_xlfn.SINGLE(A:A),'Customer Name'!A:A,Table14_3[[#All],[Title]])</f>
        <v>Mr</v>
      </c>
      <c r="C1832" s="32" t="str" cm="1">
        <f t="array" ref="C1832">_xlfn.XLOOKUP(_xlfn.SINGLE(A:A),'Customer Name'!A:A,Table14_3[[#All],[First Name]])</f>
        <v>Jaime</v>
      </c>
      <c r="D1832" s="32" t="str" cm="1">
        <f t="array" ref="D1832">_xlfn.XLOOKUP(_xlfn.SINGLE(A:A),'Customer Name'!A:A,Table14_3[[#All],[Last Name]])</f>
        <v>Dawes</v>
      </c>
      <c r="E1832" s="32">
        <f>_xlfn.XLOOKUP(A:A,'Medical Examination'!A:A,'Medical Examination'!B:B)</f>
        <v>24.6</v>
      </c>
      <c r="F1832" s="32">
        <f>_xlfn.XLOOKUP(A:A,'Medical Examination'!A:A,'Medical Examination'!C:C)</f>
        <v>5.86</v>
      </c>
      <c r="G1832" s="33" t="str">
        <f>_xlfn.XLOOKUP(A:A,'Medical Examination'!A:A,'Medical Examination'!D:D)</f>
        <v>No</v>
      </c>
      <c r="H1832" s="33" t="str">
        <f>_xlfn.XLOOKUP(A:A,'Medical Examination'!A:A,'Medical Examination'!E:E)</f>
        <v>No</v>
      </c>
      <c r="I1832" s="33" t="str">
        <f>_xlfn.XLOOKUP(A:A,'Medical Examination'!A:A,'Medical Examination'!F:F)</f>
        <v>Yes</v>
      </c>
      <c r="J1832" s="33">
        <f>_xlfn.XLOOKUP(A:A,'Medical Examination'!A:A,'Medical Examination'!G:G)</f>
        <v>1</v>
      </c>
      <c r="K1832" s="33" t="str">
        <f>_xlfn.XLOOKUP(A:A,'Medical Examination'!A:A,'Medical Examination'!H:H)</f>
        <v>No</v>
      </c>
      <c r="L1832" s="32" t="str">
        <f>_xlfn.XLOOKUP(A:A,'Medical Examination'!A:A,'Medical Examination'!I:I)</f>
        <v>Normal Weight</v>
      </c>
      <c r="M1832" s="31" t="str">
        <f>_xlfn.XLOOKUP(A:A,'Medical Examination'!A:A,'Medical Examination'!J:J)</f>
        <v>Prediabetic</v>
      </c>
      <c r="N1832" s="34">
        <f>_xlfn.XLOOKUP(Healthcare!A:A,Table4_2[Customer ID],Table4_2[Date of Birth])</f>
        <v>34149</v>
      </c>
      <c r="O1832" s="35">
        <f>_xlfn.XLOOKUP(A:A,Table4_2[Customer ID],Table4_2[Charges])</f>
        <v>4529.4799999999996</v>
      </c>
      <c r="P1832" s="33" t="str">
        <f>_xlfn.XLOOKUP(A:A,Table4_2[Customer ID],Table4_2[Hospital tier])</f>
        <v>tier - 2</v>
      </c>
      <c r="Q1832" s="33" t="str">
        <f>_xlfn.XLOOKUP(A:A,'Hospital details'!A:A,'Hospital details'!F:F)</f>
        <v>tier - 1</v>
      </c>
      <c r="R1832" s="33" t="str">
        <f>_xlfn.XLOOKUP(Healthcare!A:A,'Hospital details'!A:A,'Hospital details'!G:G)</f>
        <v>R1011</v>
      </c>
      <c r="S1832" s="36">
        <f>_xlfn.XLOOKUP(A:A,'Hospital details'!A:A,'Hospital details'!H:H)</f>
        <v>29</v>
      </c>
      <c r="T1832" s="8"/>
    </row>
    <row r="1833" spans="1:20" ht="18" x14ac:dyDescent="0.35">
      <c r="A1833" s="37" t="s">
        <v>1837</v>
      </c>
      <c r="B1833" s="31" t="str" cm="1">
        <f t="array" ref="B1833">_xlfn.XLOOKUP(_xlfn.SINGLE(A:A),'Customer Name'!A:A,Table14_3[[#All],[Title]])</f>
        <v>Mr</v>
      </c>
      <c r="C1833" s="32" t="str" cm="1">
        <f t="array" ref="C1833">_xlfn.XLOOKUP(_xlfn.SINGLE(A:A),'Customer Name'!A:A,Table14_3[[#All],[First Name]])</f>
        <v>Hannah</v>
      </c>
      <c r="D1833" s="32" t="str" cm="1">
        <f t="array" ref="D1833">_xlfn.XLOOKUP(_xlfn.SINGLE(A:A),'Customer Name'!A:A,Table14_3[[#All],[Last Name]])</f>
        <v>Jennings</v>
      </c>
      <c r="E1833" s="32">
        <f>_xlfn.XLOOKUP(A:A,'Medical Examination'!A:A,'Medical Examination'!B:B)</f>
        <v>28.405000000000001</v>
      </c>
      <c r="F1833" s="32">
        <f>_xlfn.XLOOKUP(A:A,'Medical Examination'!A:A,'Medical Examination'!C:C)</f>
        <v>4.12</v>
      </c>
      <c r="G1833" s="33" t="str">
        <f>_xlfn.XLOOKUP(A:A,'Medical Examination'!A:A,'Medical Examination'!D:D)</f>
        <v>No</v>
      </c>
      <c r="H1833" s="33" t="str">
        <f>_xlfn.XLOOKUP(A:A,'Medical Examination'!A:A,'Medical Examination'!E:E)</f>
        <v>No</v>
      </c>
      <c r="I1833" s="33" t="str">
        <f>_xlfn.XLOOKUP(A:A,'Medical Examination'!A:A,'Medical Examination'!F:F)</f>
        <v>No</v>
      </c>
      <c r="J1833" s="33">
        <f>_xlfn.XLOOKUP(A:A,'Medical Examination'!A:A,'Medical Examination'!G:G)</f>
        <v>1</v>
      </c>
      <c r="K1833" s="33" t="str">
        <f>_xlfn.XLOOKUP(A:A,'Medical Examination'!A:A,'Medical Examination'!H:H)</f>
        <v>No</v>
      </c>
      <c r="L1833" s="32" t="str">
        <f>_xlfn.XLOOKUP(A:A,'Medical Examination'!A:A,'Medical Examination'!I:I)</f>
        <v>Overweight</v>
      </c>
      <c r="M1833" s="31" t="str">
        <f>_xlfn.XLOOKUP(A:A,'Medical Examination'!A:A,'Medical Examination'!J:J)</f>
        <v>Normal</v>
      </c>
      <c r="N1833" s="34">
        <f>_xlfn.XLOOKUP(Healthcare!A:A,Table4_2[Customer ID],Table4_2[Date of Birth])</f>
        <v>33829</v>
      </c>
      <c r="O1833" s="35">
        <f>_xlfn.XLOOKUP(A:A,Table4_2[Customer ID],Table4_2[Charges])</f>
        <v>4527.18</v>
      </c>
      <c r="P1833" s="33" t="str">
        <f>_xlfn.XLOOKUP(A:A,Table4_2[Customer ID],Table4_2[Hospital tier])</f>
        <v>tier - 2</v>
      </c>
      <c r="Q1833" s="33" t="str">
        <f>_xlfn.XLOOKUP(A:A,'Hospital details'!A:A,'Hospital details'!F:F)</f>
        <v>tier - 2</v>
      </c>
      <c r="R1833" s="33" t="str">
        <f>_xlfn.XLOOKUP(Healthcare!A:A,'Hospital details'!A:A,'Hospital details'!G:G)</f>
        <v>R1012</v>
      </c>
      <c r="S1833" s="36">
        <f>_xlfn.XLOOKUP(A:A,'Hospital details'!A:A,'Hospital details'!H:H)</f>
        <v>30</v>
      </c>
      <c r="T1833" s="8"/>
    </row>
    <row r="1834" spans="1:20" ht="18" x14ac:dyDescent="0.35">
      <c r="A1834" s="37" t="s">
        <v>1838</v>
      </c>
      <c r="B1834" s="31" t="str" cm="1">
        <f t="array" ref="B1834">_xlfn.XLOOKUP(_xlfn.SINGLE(A:A),'Customer Name'!A:A,Table14_3[[#All],[Title]])</f>
        <v>Ms</v>
      </c>
      <c r="C1834" s="32" t="str" cm="1">
        <f t="array" ref="C1834">_xlfn.XLOOKUP(_xlfn.SINGLE(A:A),'Customer Name'!A:A,Table14_3[[#All],[First Name]])</f>
        <v>Zachariah</v>
      </c>
      <c r="D1834" s="32" t="str" cm="1">
        <f t="array" ref="D1834">_xlfn.XLOOKUP(_xlfn.SINGLE(A:A),'Customer Name'!A:A,Table14_3[[#All],[Last Name]])</f>
        <v>Nyambaso</v>
      </c>
      <c r="E1834" s="32">
        <f>_xlfn.XLOOKUP(A:A,'Medical Examination'!A:A,'Medical Examination'!B:B)</f>
        <v>34.674999999999997</v>
      </c>
      <c r="F1834" s="32">
        <f>_xlfn.XLOOKUP(A:A,'Medical Examination'!A:A,'Medical Examination'!C:C)</f>
        <v>5.71</v>
      </c>
      <c r="G1834" s="33" t="str">
        <f>_xlfn.XLOOKUP(A:A,'Medical Examination'!A:A,'Medical Examination'!D:D)</f>
        <v>yes</v>
      </c>
      <c r="H1834" s="33" t="str">
        <f>_xlfn.XLOOKUP(A:A,'Medical Examination'!A:A,'Medical Examination'!E:E)</f>
        <v>No</v>
      </c>
      <c r="I1834" s="33" t="str">
        <f>_xlfn.XLOOKUP(A:A,'Medical Examination'!A:A,'Medical Examination'!F:F)</f>
        <v>No</v>
      </c>
      <c r="J1834" s="33">
        <f>_xlfn.XLOOKUP(A:A,'Medical Examination'!A:A,'Medical Examination'!G:G)</f>
        <v>1</v>
      </c>
      <c r="K1834" s="33" t="str">
        <f>_xlfn.XLOOKUP(A:A,'Medical Examination'!A:A,'Medical Examination'!H:H)</f>
        <v>No</v>
      </c>
      <c r="L1834" s="32" t="str">
        <f>_xlfn.XLOOKUP(A:A,'Medical Examination'!A:A,'Medical Examination'!I:I)</f>
        <v>Obesity</v>
      </c>
      <c r="M1834" s="31" t="str">
        <f>_xlfn.XLOOKUP(A:A,'Medical Examination'!A:A,'Medical Examination'!J:J)</f>
        <v>Prediabetic</v>
      </c>
      <c r="N1834" s="34">
        <f>_xlfn.XLOOKUP(Healthcare!A:A,Table4_2[Customer ID],Table4_2[Date of Birth])</f>
        <v>32498</v>
      </c>
      <c r="O1834" s="35">
        <f>_xlfn.XLOOKUP(A:A,Table4_2[Customer ID],Table4_2[Charges])</f>
        <v>4518.83</v>
      </c>
      <c r="P1834" s="33" t="str">
        <f>_xlfn.XLOOKUP(A:A,Table4_2[Customer ID],Table4_2[Hospital tier])</f>
        <v>tier - 2</v>
      </c>
      <c r="Q1834" s="33" t="str">
        <f>_xlfn.XLOOKUP(A:A,'Hospital details'!A:A,'Hospital details'!F:F)</f>
        <v>tier - 2</v>
      </c>
      <c r="R1834" s="33" t="str">
        <f>_xlfn.XLOOKUP(Healthcare!A:A,'Hospital details'!A:A,'Hospital details'!G:G)</f>
        <v>R1017</v>
      </c>
      <c r="S1834" s="36">
        <f>_xlfn.XLOOKUP(A:A,'Hospital details'!A:A,'Hospital details'!H:H)</f>
        <v>34</v>
      </c>
      <c r="T1834" s="8"/>
    </row>
    <row r="1835" spans="1:20" ht="18" x14ac:dyDescent="0.35">
      <c r="A1835" s="37" t="s">
        <v>1839</v>
      </c>
      <c r="B1835" s="31" t="str" cm="1">
        <f t="array" ref="B1835">_xlfn.XLOOKUP(_xlfn.SINGLE(A:A),'Customer Name'!A:A,Table14_3[[#All],[Title]])</f>
        <v>Mr</v>
      </c>
      <c r="C1835" s="32" t="str" cm="1">
        <f t="array" ref="C1835">_xlfn.XLOOKUP(_xlfn.SINGLE(A:A),'Customer Name'!A:A,Table14_3[[#All],[First Name]])</f>
        <v>Patricia A</v>
      </c>
      <c r="D1835" s="32" t="str" cm="1">
        <f t="array" ref="D1835">_xlfn.XLOOKUP(_xlfn.SINGLE(A:A),'Customer Name'!A:A,Table14_3[[#All],[Last Name]])</f>
        <v>Shaffer</v>
      </c>
      <c r="E1835" s="32">
        <f>_xlfn.XLOOKUP(A:A,'Medical Examination'!A:A,'Medical Examination'!B:B)</f>
        <v>18.850000000000001</v>
      </c>
      <c r="F1835" s="32">
        <f>_xlfn.XLOOKUP(A:A,'Medical Examination'!A:A,'Medical Examination'!C:C)</f>
        <v>6.03</v>
      </c>
      <c r="G1835" s="33" t="str">
        <f>_xlfn.XLOOKUP(A:A,'Medical Examination'!A:A,'Medical Examination'!D:D)</f>
        <v>No</v>
      </c>
      <c r="H1835" s="33" t="str">
        <f>_xlfn.XLOOKUP(A:A,'Medical Examination'!A:A,'Medical Examination'!E:E)</f>
        <v>No</v>
      </c>
      <c r="I1835" s="33" t="str">
        <f>_xlfn.XLOOKUP(A:A,'Medical Examination'!A:A,'Medical Examination'!F:F)</f>
        <v>No</v>
      </c>
      <c r="J1835" s="33">
        <f>_xlfn.XLOOKUP(A:A,'Medical Examination'!A:A,'Medical Examination'!G:G)</f>
        <v>1</v>
      </c>
      <c r="K1835" s="33" t="str">
        <f>_xlfn.XLOOKUP(A:A,'Medical Examination'!A:A,'Medical Examination'!H:H)</f>
        <v>No</v>
      </c>
      <c r="L1835" s="32" t="str">
        <f>_xlfn.XLOOKUP(A:A,'Medical Examination'!A:A,'Medical Examination'!I:I)</f>
        <v>Normal Weight</v>
      </c>
      <c r="M1835" s="31" t="str">
        <f>_xlfn.XLOOKUP(A:A,'Medical Examination'!A:A,'Medical Examination'!J:J)</f>
        <v>Prediabetic</v>
      </c>
      <c r="N1835" s="34">
        <f>_xlfn.XLOOKUP(Healthcare!A:A,Table4_2[Customer ID],Table4_2[Date of Birth])</f>
        <v>32116</v>
      </c>
      <c r="O1835" s="35">
        <f>_xlfn.XLOOKUP(A:A,Table4_2[Customer ID],Table4_2[Charges])</f>
        <v>4518.7700000000004</v>
      </c>
      <c r="P1835" s="33" t="str">
        <f>_xlfn.XLOOKUP(A:A,Table4_2[Customer ID],Table4_2[Hospital tier])</f>
        <v>tier - 2</v>
      </c>
      <c r="Q1835" s="33" t="str">
        <f>_xlfn.XLOOKUP(A:A,'Hospital details'!A:A,'Hospital details'!F:F)</f>
        <v>tier - 3</v>
      </c>
      <c r="R1835" s="33" t="str">
        <f>_xlfn.XLOOKUP(Healthcare!A:A,'Hospital details'!A:A,'Hospital details'!G:G)</f>
        <v>R1012</v>
      </c>
      <c r="S1835" s="36">
        <f>_xlfn.XLOOKUP(A:A,'Hospital details'!A:A,'Hospital details'!H:H)</f>
        <v>35</v>
      </c>
      <c r="T1835" s="8"/>
    </row>
    <row r="1836" spans="1:20" ht="18" x14ac:dyDescent="0.35">
      <c r="A1836" s="37" t="s">
        <v>1840</v>
      </c>
      <c r="B1836" s="31" t="str" cm="1">
        <f t="array" ref="B1836">_xlfn.XLOOKUP(_xlfn.SINGLE(A:A),'Customer Name'!A:A,Table14_3[[#All],[Title]])</f>
        <v>Mr</v>
      </c>
      <c r="C1836" s="32" t="str" cm="1">
        <f t="array" ref="C1836">_xlfn.XLOOKUP(_xlfn.SINGLE(A:A),'Customer Name'!A:A,Table14_3[[#All],[First Name]])</f>
        <v>Elizabeth A</v>
      </c>
      <c r="D1836" s="32" t="str" cm="1">
        <f t="array" ref="D1836">_xlfn.XLOOKUP(_xlfn.SINGLE(A:A),'Customer Name'!A:A,Table14_3[[#All],[Last Name]])</f>
        <v>Corkum</v>
      </c>
      <c r="E1836" s="32">
        <f>_xlfn.XLOOKUP(A:A,'Medical Examination'!A:A,'Medical Examination'!B:B)</f>
        <v>34.130000000000003</v>
      </c>
      <c r="F1836" s="32">
        <f>_xlfn.XLOOKUP(A:A,'Medical Examination'!A:A,'Medical Examination'!C:C)</f>
        <v>5.65</v>
      </c>
      <c r="G1836" s="33" t="str">
        <f>_xlfn.XLOOKUP(A:A,'Medical Examination'!A:A,'Medical Examination'!D:D)</f>
        <v>No</v>
      </c>
      <c r="H1836" s="33" t="str">
        <f>_xlfn.XLOOKUP(A:A,'Medical Examination'!A:A,'Medical Examination'!E:E)</f>
        <v>No</v>
      </c>
      <c r="I1836" s="33" t="str">
        <f>_xlfn.XLOOKUP(A:A,'Medical Examination'!A:A,'Medical Examination'!F:F)</f>
        <v>Yes</v>
      </c>
      <c r="J1836" s="33">
        <f>_xlfn.XLOOKUP(A:A,'Medical Examination'!A:A,'Medical Examination'!G:G)</f>
        <v>1</v>
      </c>
      <c r="K1836" s="33" t="str">
        <f>_xlfn.XLOOKUP(A:A,'Medical Examination'!A:A,'Medical Examination'!H:H)</f>
        <v>No</v>
      </c>
      <c r="L1836" s="32" t="str">
        <f>_xlfn.XLOOKUP(A:A,'Medical Examination'!A:A,'Medical Examination'!I:I)</f>
        <v>Obesity</v>
      </c>
      <c r="M1836" s="31" t="str">
        <f>_xlfn.XLOOKUP(A:A,'Medical Examination'!A:A,'Medical Examination'!J:J)</f>
        <v>Normal</v>
      </c>
      <c r="N1836" s="34">
        <f>_xlfn.XLOOKUP(Healthcare!A:A,Table4_2[Customer ID],Table4_2[Date of Birth])</f>
        <v>37896</v>
      </c>
      <c r="O1836" s="35">
        <f>_xlfn.XLOOKUP(A:A,Table4_2[Customer ID],Table4_2[Charges])</f>
        <v>4518.3999999999996</v>
      </c>
      <c r="P1836" s="33" t="str">
        <f>_xlfn.XLOOKUP(A:A,Table4_2[Customer ID],Table4_2[Hospital tier])</f>
        <v>tier - 2</v>
      </c>
      <c r="Q1836" s="33" t="str">
        <f>_xlfn.XLOOKUP(A:A,'Hospital details'!A:A,'Hospital details'!F:F)</f>
        <v>tier - 3</v>
      </c>
      <c r="R1836" s="33" t="str">
        <f>_xlfn.XLOOKUP(Healthcare!A:A,'Hospital details'!A:A,'Hospital details'!G:G)</f>
        <v>R1026</v>
      </c>
      <c r="S1836" s="36">
        <f>_xlfn.XLOOKUP(A:A,'Hospital details'!A:A,'Hospital details'!H:H)</f>
        <v>19</v>
      </c>
      <c r="T1836" s="8"/>
    </row>
    <row r="1837" spans="1:20" ht="18" x14ac:dyDescent="0.35">
      <c r="A1837" s="37" t="s">
        <v>1841</v>
      </c>
      <c r="B1837" s="31" t="str" cm="1">
        <f t="array" ref="B1837">_xlfn.XLOOKUP(_xlfn.SINGLE(A:A),'Customer Name'!A:A,Table14_3[[#All],[Title]])</f>
        <v>Ms</v>
      </c>
      <c r="C1837" s="32" t="str" cm="1">
        <f t="array" ref="C1837">_xlfn.XLOOKUP(_xlfn.SINGLE(A:A),'Customer Name'!A:A,Table14_3[[#All],[First Name]])</f>
        <v>Benjamin</v>
      </c>
      <c r="D1837" s="32" t="str" cm="1">
        <f t="array" ref="D1837">_xlfn.XLOOKUP(_xlfn.SINGLE(A:A),'Customer Name'!A:A,Table14_3[[#All],[Last Name]])</f>
        <v>Pedersen</v>
      </c>
      <c r="E1837" s="32">
        <f>_xlfn.XLOOKUP(A:A,'Medical Examination'!A:A,'Medical Examination'!B:B)</f>
        <v>17.34</v>
      </c>
      <c r="F1837" s="32">
        <f>_xlfn.XLOOKUP(A:A,'Medical Examination'!A:A,'Medical Examination'!C:C)</f>
        <v>5.05</v>
      </c>
      <c r="G1837" s="33" t="str">
        <f>_xlfn.XLOOKUP(A:A,'Medical Examination'!A:A,'Medical Examination'!D:D)</f>
        <v>No</v>
      </c>
      <c r="H1837" s="33" t="str">
        <f>_xlfn.XLOOKUP(A:A,'Medical Examination'!A:A,'Medical Examination'!E:E)</f>
        <v>No</v>
      </c>
      <c r="I1837" s="33" t="str">
        <f>_xlfn.XLOOKUP(A:A,'Medical Examination'!A:A,'Medical Examination'!F:F)</f>
        <v>No</v>
      </c>
      <c r="J1837" s="33">
        <f>_xlfn.XLOOKUP(A:A,'Medical Examination'!A:A,'Medical Examination'!G:G)</f>
        <v>0</v>
      </c>
      <c r="K1837" s="33" t="str">
        <f>_xlfn.XLOOKUP(A:A,'Medical Examination'!A:A,'Medical Examination'!H:H)</f>
        <v>No</v>
      </c>
      <c r="L1837" s="32" t="str">
        <f>_xlfn.XLOOKUP(A:A,'Medical Examination'!A:A,'Medical Examination'!I:I)</f>
        <v>Under  Weight</v>
      </c>
      <c r="M1837" s="31" t="str">
        <f>_xlfn.XLOOKUP(A:A,'Medical Examination'!A:A,'Medical Examination'!J:J)</f>
        <v>Normal</v>
      </c>
      <c r="N1837" s="34">
        <f>_xlfn.XLOOKUP(Healthcare!A:A,Table4_2[Customer ID],Table4_2[Date of Birth])</f>
        <v>29388</v>
      </c>
      <c r="O1837" s="35">
        <f>_xlfn.XLOOKUP(A:A,Table4_2[Customer ID],Table4_2[Charges])</f>
        <v>4515.71</v>
      </c>
      <c r="P1837" s="33" t="str">
        <f>_xlfn.XLOOKUP(A:A,Table4_2[Customer ID],Table4_2[Hospital tier])</f>
        <v>tier - 2</v>
      </c>
      <c r="Q1837" s="33" t="str">
        <f>_xlfn.XLOOKUP(A:A,'Hospital details'!A:A,'Hospital details'!F:F)</f>
        <v>tier - 3</v>
      </c>
      <c r="R1837" s="33" t="str">
        <f>_xlfn.XLOOKUP(Healthcare!A:A,'Hospital details'!A:A,'Hospital details'!G:G)</f>
        <v>R1013</v>
      </c>
      <c r="S1837" s="36">
        <f>_xlfn.XLOOKUP(A:A,'Hospital details'!A:A,'Hospital details'!H:H)</f>
        <v>42</v>
      </c>
      <c r="T1837" s="8"/>
    </row>
    <row r="1838" spans="1:20" ht="18" x14ac:dyDescent="0.35">
      <c r="A1838" s="37" t="s">
        <v>1842</v>
      </c>
      <c r="B1838" s="31" t="str" cm="1">
        <f t="array" ref="B1838">_xlfn.XLOOKUP(_xlfn.SINGLE(A:A),'Customer Name'!A:A,Table14_3[[#All],[Title]])</f>
        <v>Mr</v>
      </c>
      <c r="C1838" s="32" t="str" cm="1">
        <f t="array" ref="C1838">_xlfn.XLOOKUP(_xlfn.SINGLE(A:A),'Customer Name'!A:A,Table14_3[[#All],[First Name]])</f>
        <v>Breno</v>
      </c>
      <c r="D1838" s="32" t="str" cm="1">
        <f t="array" ref="D1838">_xlfn.XLOOKUP(_xlfn.SINGLE(A:A),'Customer Name'!A:A,Table14_3[[#All],[Last Name]])</f>
        <v>Melo</v>
      </c>
      <c r="E1838" s="32">
        <f>_xlfn.XLOOKUP(A:A,'Medical Examination'!A:A,'Medical Examination'!B:B)</f>
        <v>17.440000000000001</v>
      </c>
      <c r="F1838" s="32">
        <f>_xlfn.XLOOKUP(A:A,'Medical Examination'!A:A,'Medical Examination'!C:C)</f>
        <v>6.26</v>
      </c>
      <c r="G1838" s="33" t="str">
        <f>_xlfn.XLOOKUP(A:A,'Medical Examination'!A:A,'Medical Examination'!D:D)</f>
        <v>No</v>
      </c>
      <c r="H1838" s="33" t="str">
        <f>_xlfn.XLOOKUP(A:A,'Medical Examination'!A:A,'Medical Examination'!E:E)</f>
        <v>No</v>
      </c>
      <c r="I1838" s="33" t="str">
        <f>_xlfn.XLOOKUP(A:A,'Medical Examination'!A:A,'Medical Examination'!F:F)</f>
        <v>No</v>
      </c>
      <c r="J1838" s="33">
        <f>_xlfn.XLOOKUP(A:A,'Medical Examination'!A:A,'Medical Examination'!G:G)</f>
        <v>0</v>
      </c>
      <c r="K1838" s="33" t="str">
        <f>_xlfn.XLOOKUP(A:A,'Medical Examination'!A:A,'Medical Examination'!H:H)</f>
        <v>No</v>
      </c>
      <c r="L1838" s="32" t="str">
        <f>_xlfn.XLOOKUP(A:A,'Medical Examination'!A:A,'Medical Examination'!I:I)</f>
        <v>Under  Weight</v>
      </c>
      <c r="M1838" s="31" t="str">
        <f>_xlfn.XLOOKUP(A:A,'Medical Examination'!A:A,'Medical Examination'!J:J)</f>
        <v>Prediabetic</v>
      </c>
      <c r="N1838" s="34">
        <f>_xlfn.XLOOKUP(Healthcare!A:A,Table4_2[Customer ID],Table4_2[Date of Birth])</f>
        <v>30221</v>
      </c>
      <c r="O1838" s="35">
        <f>_xlfn.XLOOKUP(A:A,Table4_2[Customer ID],Table4_2[Charges])</f>
        <v>4511.41</v>
      </c>
      <c r="P1838" s="33" t="str">
        <f>_xlfn.XLOOKUP(A:A,Table4_2[Customer ID],Table4_2[Hospital tier])</f>
        <v>tier - 2</v>
      </c>
      <c r="Q1838" s="33" t="str">
        <f>_xlfn.XLOOKUP(A:A,'Hospital details'!A:A,'Hospital details'!F:F)</f>
        <v>tier - 3</v>
      </c>
      <c r="R1838" s="33" t="str">
        <f>_xlfn.XLOOKUP(Healthcare!A:A,'Hospital details'!A:A,'Hospital details'!G:G)</f>
        <v>R1013</v>
      </c>
      <c r="S1838" s="36">
        <f>_xlfn.XLOOKUP(A:A,'Hospital details'!A:A,'Hospital details'!H:H)</f>
        <v>40</v>
      </c>
      <c r="T1838" s="8"/>
    </row>
    <row r="1839" spans="1:20" ht="18" x14ac:dyDescent="0.35">
      <c r="A1839" s="37" t="s">
        <v>1843</v>
      </c>
      <c r="B1839" s="31" t="str" cm="1">
        <f t="array" ref="B1839">_xlfn.XLOOKUP(_xlfn.SINGLE(A:A),'Customer Name'!A:A,Table14_3[[#All],[Title]])</f>
        <v>Mr</v>
      </c>
      <c r="C1839" s="32" t="str" cm="1">
        <f t="array" ref="C1839">_xlfn.XLOOKUP(_xlfn.SINGLE(A:A),'Customer Name'!A:A,Table14_3[[#All],[First Name]])</f>
        <v>Takaya</v>
      </c>
      <c r="D1839" s="32" t="str" cm="1">
        <f t="array" ref="D1839">_xlfn.XLOOKUP(_xlfn.SINGLE(A:A),'Customer Name'!A:A,Table14_3[[#All],[Last Name]])</f>
        <v>Sakamoto</v>
      </c>
      <c r="E1839" s="32">
        <f>_xlfn.XLOOKUP(A:A,'Medical Examination'!A:A,'Medical Examination'!B:B)</f>
        <v>33.659999999999997</v>
      </c>
      <c r="F1839" s="32">
        <f>_xlfn.XLOOKUP(A:A,'Medical Examination'!A:A,'Medical Examination'!C:C)</f>
        <v>4.08</v>
      </c>
      <c r="G1839" s="33" t="str">
        <f>_xlfn.XLOOKUP(A:A,'Medical Examination'!A:A,'Medical Examination'!D:D)</f>
        <v>yes</v>
      </c>
      <c r="H1839" s="33" t="str">
        <f>_xlfn.XLOOKUP(A:A,'Medical Examination'!A:A,'Medical Examination'!E:E)</f>
        <v>No</v>
      </c>
      <c r="I1839" s="33" t="str">
        <f>_xlfn.XLOOKUP(A:A,'Medical Examination'!A:A,'Medical Examination'!F:F)</f>
        <v>Yes</v>
      </c>
      <c r="J1839" s="33">
        <f>_xlfn.XLOOKUP(A:A,'Medical Examination'!A:A,'Medical Examination'!G:G)</f>
        <v>1</v>
      </c>
      <c r="K1839" s="33" t="str">
        <f>_xlfn.XLOOKUP(A:A,'Medical Examination'!A:A,'Medical Examination'!H:H)</f>
        <v>No</v>
      </c>
      <c r="L1839" s="32" t="str">
        <f>_xlfn.XLOOKUP(A:A,'Medical Examination'!A:A,'Medical Examination'!I:I)</f>
        <v>Obesity</v>
      </c>
      <c r="M1839" s="31" t="str">
        <f>_xlfn.XLOOKUP(A:A,'Medical Examination'!A:A,'Medical Examination'!J:J)</f>
        <v>Normal</v>
      </c>
      <c r="N1839" s="34">
        <f>_xlfn.XLOOKUP(Healthcare!A:A,Table4_2[Customer ID],Table4_2[Date of Birth])</f>
        <v>35716</v>
      </c>
      <c r="O1839" s="35">
        <f>_xlfn.XLOOKUP(A:A,Table4_2[Customer ID],Table4_2[Charges])</f>
        <v>4504.66</v>
      </c>
      <c r="P1839" s="33" t="str">
        <f>_xlfn.XLOOKUP(A:A,Table4_2[Customer ID],Table4_2[Hospital tier])</f>
        <v>tier - 1</v>
      </c>
      <c r="Q1839" s="33" t="str">
        <f>_xlfn.XLOOKUP(A:A,'Hospital details'!A:A,'Hospital details'!F:F)</f>
        <v>tier - 2</v>
      </c>
      <c r="R1839" s="33" t="str">
        <f>_xlfn.XLOOKUP(Healthcare!A:A,'Hospital details'!A:A,'Hospital details'!G:G)</f>
        <v>R1013</v>
      </c>
      <c r="S1839" s="36">
        <f>_xlfn.XLOOKUP(A:A,'Hospital details'!A:A,'Hospital details'!H:H)</f>
        <v>25</v>
      </c>
      <c r="T1839" s="8"/>
    </row>
    <row r="1840" spans="1:20" ht="18" x14ac:dyDescent="0.35">
      <c r="A1840" s="37" t="s">
        <v>1844</v>
      </c>
      <c r="B1840" s="31" t="str" cm="1">
        <f t="array" ref="B1840">_xlfn.XLOOKUP(_xlfn.SINGLE(A:A),'Customer Name'!A:A,Table14_3[[#All],[Title]])</f>
        <v>Ms</v>
      </c>
      <c r="C1840" s="32" t="str" cm="1">
        <f t="array" ref="C1840">_xlfn.XLOOKUP(_xlfn.SINGLE(A:A),'Customer Name'!A:A,Table14_3[[#All],[First Name]])</f>
        <v>Thomas IV</v>
      </c>
      <c r="D1840" s="32" t="str" cm="1">
        <f t="array" ref="D1840">_xlfn.XLOOKUP(_xlfn.SINGLE(A:A),'Customer Name'!A:A,Table14_3[[#All],[Last Name]])</f>
        <v>Mcmahon</v>
      </c>
      <c r="E1840" s="32">
        <f>_xlfn.XLOOKUP(A:A,'Medical Examination'!A:A,'Medical Examination'!B:B)</f>
        <v>21.375</v>
      </c>
      <c r="F1840" s="32">
        <f>_xlfn.XLOOKUP(A:A,'Medical Examination'!A:A,'Medical Examination'!C:C)</f>
        <v>6.19</v>
      </c>
      <c r="G1840" s="33" t="str">
        <f>_xlfn.XLOOKUP(A:A,'Medical Examination'!A:A,'Medical Examination'!D:D)</f>
        <v>yes</v>
      </c>
      <c r="H1840" s="33" t="str">
        <f>_xlfn.XLOOKUP(A:A,'Medical Examination'!A:A,'Medical Examination'!E:E)</f>
        <v>No</v>
      </c>
      <c r="I1840" s="33" t="str">
        <f>_xlfn.XLOOKUP(A:A,'Medical Examination'!A:A,'Medical Examination'!F:F)</f>
        <v>No</v>
      </c>
      <c r="J1840" s="33">
        <f>_xlfn.XLOOKUP(A:A,'Medical Examination'!A:A,'Medical Examination'!G:G)</f>
        <v>1</v>
      </c>
      <c r="K1840" s="33" t="str">
        <f>_xlfn.XLOOKUP(A:A,'Medical Examination'!A:A,'Medical Examination'!H:H)</f>
        <v>No</v>
      </c>
      <c r="L1840" s="32" t="str">
        <f>_xlfn.XLOOKUP(A:A,'Medical Examination'!A:A,'Medical Examination'!I:I)</f>
        <v>Normal Weight</v>
      </c>
      <c r="M1840" s="31" t="str">
        <f>_xlfn.XLOOKUP(A:A,'Medical Examination'!A:A,'Medical Examination'!J:J)</f>
        <v>Prediabetic</v>
      </c>
      <c r="N1840" s="34">
        <f>_xlfn.XLOOKUP(Healthcare!A:A,Table4_2[Customer ID],Table4_2[Date of Birth])</f>
        <v>32320</v>
      </c>
      <c r="O1840" s="35">
        <f>_xlfn.XLOOKUP(A:A,Table4_2[Customer ID],Table4_2[Charges])</f>
        <v>4500.34</v>
      </c>
      <c r="P1840" s="33" t="str">
        <f>_xlfn.XLOOKUP(A:A,Table4_2[Customer ID],Table4_2[Hospital tier])</f>
        <v>tier - 2</v>
      </c>
      <c r="Q1840" s="33" t="str">
        <f>_xlfn.XLOOKUP(A:A,'Hospital details'!A:A,'Hospital details'!F:F)</f>
        <v>tier - 1</v>
      </c>
      <c r="R1840" s="33" t="str">
        <f>_xlfn.XLOOKUP(Healthcare!A:A,'Hospital details'!A:A,'Hospital details'!G:G)</f>
        <v>R1017</v>
      </c>
      <c r="S1840" s="36">
        <f>_xlfn.XLOOKUP(A:A,'Hospital details'!A:A,'Hospital details'!H:H)</f>
        <v>34</v>
      </c>
      <c r="T1840" s="8"/>
    </row>
    <row r="1841" spans="1:20" ht="18" x14ac:dyDescent="0.35">
      <c r="A1841" s="37" t="s">
        <v>1845</v>
      </c>
      <c r="B1841" s="31" t="str" cm="1">
        <f t="array" ref="B1841">_xlfn.XLOOKUP(_xlfn.SINGLE(A:A),'Customer Name'!A:A,Table14_3[[#All],[Title]])</f>
        <v>Mr</v>
      </c>
      <c r="C1841" s="32" t="str" cm="1">
        <f t="array" ref="C1841">_xlfn.XLOOKUP(_xlfn.SINGLE(A:A),'Customer Name'!A:A,Table14_3[[#All],[First Name]])</f>
        <v>Bradley E</v>
      </c>
      <c r="D1841" s="32" t="str" cm="1">
        <f t="array" ref="D1841">_xlfn.XLOOKUP(_xlfn.SINGLE(A:A),'Customer Name'!A:A,Table14_3[[#All],[Last Name]])</f>
        <v>Harris</v>
      </c>
      <c r="E1841" s="32">
        <f>_xlfn.XLOOKUP(A:A,'Medical Examination'!A:A,'Medical Examination'!B:B)</f>
        <v>27.14</v>
      </c>
      <c r="F1841" s="32">
        <f>_xlfn.XLOOKUP(A:A,'Medical Examination'!A:A,'Medical Examination'!C:C)</f>
        <v>6.01</v>
      </c>
      <c r="G1841" s="33" t="str">
        <f>_xlfn.XLOOKUP(A:A,'Medical Examination'!A:A,'Medical Examination'!D:D)</f>
        <v>No</v>
      </c>
      <c r="H1841" s="33" t="str">
        <f>_xlfn.XLOOKUP(A:A,'Medical Examination'!A:A,'Medical Examination'!E:E)</f>
        <v>No</v>
      </c>
      <c r="I1841" s="33" t="str">
        <f>_xlfn.XLOOKUP(A:A,'Medical Examination'!A:A,'Medical Examination'!F:F)</f>
        <v>No</v>
      </c>
      <c r="J1841" s="33">
        <f>_xlfn.XLOOKUP(A:A,'Medical Examination'!A:A,'Medical Examination'!G:G)</f>
        <v>1</v>
      </c>
      <c r="K1841" s="33" t="str">
        <f>_xlfn.XLOOKUP(A:A,'Medical Examination'!A:A,'Medical Examination'!H:H)</f>
        <v>No</v>
      </c>
      <c r="L1841" s="32" t="str">
        <f>_xlfn.XLOOKUP(A:A,'Medical Examination'!A:A,'Medical Examination'!I:I)</f>
        <v>Overweight</v>
      </c>
      <c r="M1841" s="31" t="str">
        <f>_xlfn.XLOOKUP(A:A,'Medical Examination'!A:A,'Medical Examination'!J:J)</f>
        <v>Prediabetic</v>
      </c>
      <c r="N1841" s="34">
        <f>_xlfn.XLOOKUP(Healthcare!A:A,Table4_2[Customer ID],Table4_2[Date of Birth])</f>
        <v>33797</v>
      </c>
      <c r="O1841" s="35">
        <f>_xlfn.XLOOKUP(A:A,Table4_2[Customer ID],Table4_2[Charges])</f>
        <v>4488.58</v>
      </c>
      <c r="P1841" s="33" t="str">
        <f>_xlfn.XLOOKUP(A:A,Table4_2[Customer ID],Table4_2[Hospital tier])</f>
        <v>tier - 2</v>
      </c>
      <c r="Q1841" s="33" t="str">
        <f>_xlfn.XLOOKUP(A:A,'Hospital details'!A:A,'Hospital details'!F:F)</f>
        <v>tier - 3</v>
      </c>
      <c r="R1841" s="33" t="str">
        <f>_xlfn.XLOOKUP(Healthcare!A:A,'Hospital details'!A:A,'Hospital details'!G:G)</f>
        <v>R1012</v>
      </c>
      <c r="S1841" s="36">
        <f>_xlfn.XLOOKUP(A:A,'Hospital details'!A:A,'Hospital details'!H:H)</f>
        <v>30</v>
      </c>
      <c r="T1841" s="8"/>
    </row>
    <row r="1842" spans="1:20" ht="18" x14ac:dyDescent="0.35">
      <c r="A1842" s="37" t="s">
        <v>1846</v>
      </c>
      <c r="B1842" s="31" t="str" cm="1">
        <f t="array" ref="B1842">_xlfn.XLOOKUP(_xlfn.SINGLE(A:A),'Customer Name'!A:A,Table14_3[[#All],[Title]])</f>
        <v>Mr</v>
      </c>
      <c r="C1842" s="32" t="str" cm="1">
        <f t="array" ref="C1842">_xlfn.XLOOKUP(_xlfn.SINGLE(A:A),'Customer Name'!A:A,Table14_3[[#All],[First Name]])</f>
        <v>Megan</v>
      </c>
      <c r="D1842" s="32" t="str" cm="1">
        <f t="array" ref="D1842">_xlfn.XLOOKUP(_xlfn.SINGLE(A:A),'Customer Name'!A:A,Table14_3[[#All],[Last Name]])</f>
        <v>Lombardo</v>
      </c>
      <c r="E1842" s="32">
        <f>_xlfn.XLOOKUP(A:A,'Medical Examination'!A:A,'Medical Examination'!B:B)</f>
        <v>35.78</v>
      </c>
      <c r="F1842" s="32">
        <f>_xlfn.XLOOKUP(A:A,'Medical Examination'!A:A,'Medical Examination'!C:C)</f>
        <v>6.07</v>
      </c>
      <c r="G1842" s="33" t="str">
        <f>_xlfn.XLOOKUP(A:A,'Medical Examination'!A:A,'Medical Examination'!D:D)</f>
        <v>No</v>
      </c>
      <c r="H1842" s="33" t="str">
        <f>_xlfn.XLOOKUP(A:A,'Medical Examination'!A:A,'Medical Examination'!E:E)</f>
        <v>yes</v>
      </c>
      <c r="I1842" s="33" t="str">
        <f>_xlfn.XLOOKUP(A:A,'Medical Examination'!A:A,'Medical Examination'!F:F)</f>
        <v>No</v>
      </c>
      <c r="J1842" s="33">
        <f>_xlfn.XLOOKUP(A:A,'Medical Examination'!A:A,'Medical Examination'!G:G)</f>
        <v>1</v>
      </c>
      <c r="K1842" s="33" t="str">
        <f>_xlfn.XLOOKUP(A:A,'Medical Examination'!A:A,'Medical Examination'!H:H)</f>
        <v>No</v>
      </c>
      <c r="L1842" s="32" t="str">
        <f>_xlfn.XLOOKUP(A:A,'Medical Examination'!A:A,'Medical Examination'!I:I)</f>
        <v>Obesity</v>
      </c>
      <c r="M1842" s="31" t="str">
        <f>_xlfn.XLOOKUP(A:A,'Medical Examination'!A:A,'Medical Examination'!J:J)</f>
        <v>Prediabetic</v>
      </c>
      <c r="N1842" s="34">
        <f>_xlfn.XLOOKUP(Healthcare!A:A,Table4_2[Customer ID],Table4_2[Date of Birth])</f>
        <v>38186</v>
      </c>
      <c r="O1842" s="35">
        <f>_xlfn.XLOOKUP(A:A,Table4_2[Customer ID],Table4_2[Charges])</f>
        <v>4468.25</v>
      </c>
      <c r="P1842" s="33" t="str">
        <f>_xlfn.XLOOKUP(A:A,Table4_2[Customer ID],Table4_2[Hospital tier])</f>
        <v>tier - 2</v>
      </c>
      <c r="Q1842" s="33" t="str">
        <f>_xlfn.XLOOKUP(A:A,'Hospital details'!A:A,'Hospital details'!F:F)</f>
        <v>tier - 2</v>
      </c>
      <c r="R1842" s="33" t="str">
        <f>_xlfn.XLOOKUP(Healthcare!A:A,'Hospital details'!A:A,'Hospital details'!G:G)</f>
        <v>R1012</v>
      </c>
      <c r="S1842" s="36">
        <f>_xlfn.XLOOKUP(A:A,'Hospital details'!A:A,'Hospital details'!H:H)</f>
        <v>18</v>
      </c>
      <c r="T1842" s="8"/>
    </row>
    <row r="1843" spans="1:20" ht="18" x14ac:dyDescent="0.35">
      <c r="A1843" s="37" t="s">
        <v>1847</v>
      </c>
      <c r="B1843" s="31" t="str" cm="1">
        <f t="array" ref="B1843">_xlfn.XLOOKUP(_xlfn.SINGLE(A:A),'Customer Name'!A:A,Table14_3[[#All],[Title]])</f>
        <v>Ms</v>
      </c>
      <c r="C1843" s="32" t="str" cm="1">
        <f t="array" ref="C1843">_xlfn.XLOOKUP(_xlfn.SINGLE(A:A),'Customer Name'!A:A,Table14_3[[#All],[First Name]])</f>
        <v>Ruby J</v>
      </c>
      <c r="D1843" s="32" t="str" cm="1">
        <f t="array" ref="D1843">_xlfn.XLOOKUP(_xlfn.SINGLE(A:A),'Customer Name'!A:A,Table14_3[[#All],[Last Name]])</f>
        <v>Bode</v>
      </c>
      <c r="E1843" s="32">
        <f>_xlfn.XLOOKUP(A:A,'Medical Examination'!A:A,'Medical Examination'!B:B)</f>
        <v>34.96</v>
      </c>
      <c r="F1843" s="32">
        <f>_xlfn.XLOOKUP(A:A,'Medical Examination'!A:A,'Medical Examination'!C:C)</f>
        <v>5.63</v>
      </c>
      <c r="G1843" s="33" t="str">
        <f>_xlfn.XLOOKUP(A:A,'Medical Examination'!A:A,'Medical Examination'!D:D)</f>
        <v>No</v>
      </c>
      <c r="H1843" s="33" t="str">
        <f>_xlfn.XLOOKUP(A:A,'Medical Examination'!A:A,'Medical Examination'!E:E)</f>
        <v>No</v>
      </c>
      <c r="I1843" s="33" t="str">
        <f>_xlfn.XLOOKUP(A:A,'Medical Examination'!A:A,'Medical Examination'!F:F)</f>
        <v>No</v>
      </c>
      <c r="J1843" s="33">
        <f>_xlfn.XLOOKUP(A:A,'Medical Examination'!A:A,'Medical Examination'!G:G)</f>
        <v>0</v>
      </c>
      <c r="K1843" s="33" t="str">
        <f>_xlfn.XLOOKUP(A:A,'Medical Examination'!A:A,'Medical Examination'!H:H)</f>
        <v>No</v>
      </c>
      <c r="L1843" s="32" t="str">
        <f>_xlfn.XLOOKUP(A:A,'Medical Examination'!A:A,'Medical Examination'!I:I)</f>
        <v>Obesity</v>
      </c>
      <c r="M1843" s="31" t="str">
        <f>_xlfn.XLOOKUP(A:A,'Medical Examination'!A:A,'Medical Examination'!J:J)</f>
        <v>Normal</v>
      </c>
      <c r="N1843" s="34">
        <f>_xlfn.XLOOKUP(Healthcare!A:A,Table4_2[Customer ID],Table4_2[Date of Birth])</f>
        <v>36484</v>
      </c>
      <c r="O1843" s="35">
        <f>_xlfn.XLOOKUP(A:A,Table4_2[Customer ID],Table4_2[Charges])</f>
        <v>4466.62</v>
      </c>
      <c r="P1843" s="33" t="str">
        <f>_xlfn.XLOOKUP(A:A,Table4_2[Customer ID],Table4_2[Hospital tier])</f>
        <v>tier - 2</v>
      </c>
      <c r="Q1843" s="33" t="str">
        <f>_xlfn.XLOOKUP(A:A,'Hospital details'!A:A,'Hospital details'!F:F)</f>
        <v>tier - 2</v>
      </c>
      <c r="R1843" s="33" t="str">
        <f>_xlfn.XLOOKUP(Healthcare!A:A,'Hospital details'!A:A,'Hospital details'!G:G)</f>
        <v>R1012</v>
      </c>
      <c r="S1843" s="36">
        <f>_xlfn.XLOOKUP(A:A,'Hospital details'!A:A,'Hospital details'!H:H)</f>
        <v>23</v>
      </c>
      <c r="T1843" s="8"/>
    </row>
    <row r="1844" spans="1:20" ht="18" x14ac:dyDescent="0.35">
      <c r="A1844" s="37" t="s">
        <v>1848</v>
      </c>
      <c r="B1844" s="31" t="str" cm="1">
        <f t="array" ref="B1844">_xlfn.XLOOKUP(_xlfn.SINGLE(A:A),'Customer Name'!A:A,Table14_3[[#All],[Title]])</f>
        <v>Mr</v>
      </c>
      <c r="C1844" s="32" t="str" cm="1">
        <f t="array" ref="C1844">_xlfn.XLOOKUP(_xlfn.SINGLE(A:A),'Customer Name'!A:A,Table14_3[[#All],[First Name]])</f>
        <v>Bart</v>
      </c>
      <c r="D1844" s="32" t="str" cm="1">
        <f t="array" ref="D1844">_xlfn.XLOOKUP(_xlfn.SINGLE(A:A),'Customer Name'!A:A,Table14_3[[#All],[Last Name]])</f>
        <v>Johnson</v>
      </c>
      <c r="E1844" s="32">
        <f>_xlfn.XLOOKUP(A:A,'Medical Examination'!A:A,'Medical Examination'!B:B)</f>
        <v>38.39</v>
      </c>
      <c r="F1844" s="32">
        <f>_xlfn.XLOOKUP(A:A,'Medical Examination'!A:A,'Medical Examination'!C:C)</f>
        <v>6.05</v>
      </c>
      <c r="G1844" s="33" t="str">
        <f>_xlfn.XLOOKUP(A:A,'Medical Examination'!A:A,'Medical Examination'!D:D)</f>
        <v>No</v>
      </c>
      <c r="H1844" s="33" t="str">
        <f>_xlfn.XLOOKUP(A:A,'Medical Examination'!A:A,'Medical Examination'!E:E)</f>
        <v>No</v>
      </c>
      <c r="I1844" s="33" t="str">
        <f>_xlfn.XLOOKUP(A:A,'Medical Examination'!A:A,'Medical Examination'!F:F)</f>
        <v>No</v>
      </c>
      <c r="J1844" s="33">
        <f>_xlfn.XLOOKUP(A:A,'Medical Examination'!A:A,'Medical Examination'!G:G)</f>
        <v>0</v>
      </c>
      <c r="K1844" s="33" t="str">
        <f>_xlfn.XLOOKUP(A:A,'Medical Examination'!A:A,'Medical Examination'!H:H)</f>
        <v>No</v>
      </c>
      <c r="L1844" s="32" t="str">
        <f>_xlfn.XLOOKUP(A:A,'Medical Examination'!A:A,'Medical Examination'!I:I)</f>
        <v>Obesity</v>
      </c>
      <c r="M1844" s="31" t="str">
        <f>_xlfn.XLOOKUP(A:A,'Medical Examination'!A:A,'Medical Examination'!J:J)</f>
        <v>Prediabetic</v>
      </c>
      <c r="N1844" s="34">
        <f>_xlfn.XLOOKUP(Healthcare!A:A,Table4_2[Customer ID],Table4_2[Date of Birth])</f>
        <v>33423</v>
      </c>
      <c r="O1844" s="35">
        <f>_xlfn.XLOOKUP(A:A,Table4_2[Customer ID],Table4_2[Charges])</f>
        <v>4463.21</v>
      </c>
      <c r="P1844" s="33" t="str">
        <f>_xlfn.XLOOKUP(A:A,Table4_2[Customer ID],Table4_2[Hospital tier])</f>
        <v>tier - 3</v>
      </c>
      <c r="Q1844" s="33" t="str">
        <f>_xlfn.XLOOKUP(A:A,'Hospital details'!A:A,'Hospital details'!F:F)</f>
        <v>tier - 3</v>
      </c>
      <c r="R1844" s="33" t="str">
        <f>_xlfn.XLOOKUP(Healthcare!A:A,'Hospital details'!A:A,'Hospital details'!G:G)</f>
        <v>R1013</v>
      </c>
      <c r="S1844" s="36">
        <f>_xlfn.XLOOKUP(A:A,'Hospital details'!A:A,'Hospital details'!H:H)</f>
        <v>31</v>
      </c>
      <c r="T1844" s="8"/>
    </row>
    <row r="1845" spans="1:20" ht="18" x14ac:dyDescent="0.35">
      <c r="A1845" s="37" t="s">
        <v>1849</v>
      </c>
      <c r="B1845" s="31" t="str" cm="1">
        <f t="array" ref="B1845">_xlfn.XLOOKUP(_xlfn.SINGLE(A:A),'Customer Name'!A:A,Table14_3[[#All],[Title]])</f>
        <v>Ms</v>
      </c>
      <c r="C1845" s="32" t="str" cm="1">
        <f t="array" ref="C1845">_xlfn.XLOOKUP(_xlfn.SINGLE(A:A),'Customer Name'!A:A,Table14_3[[#All],[First Name]])</f>
        <v>Robert A</v>
      </c>
      <c r="D1845" s="32" t="str" cm="1">
        <f t="array" ref="D1845">_xlfn.XLOOKUP(_xlfn.SINGLE(A:A),'Customer Name'!A:A,Table14_3[[#All],[Last Name]])</f>
        <v>Norcross</v>
      </c>
      <c r="E1845" s="32">
        <f>_xlfn.XLOOKUP(A:A,'Medical Examination'!A:A,'Medical Examination'!B:B)</f>
        <v>33.82</v>
      </c>
      <c r="F1845" s="32">
        <f>_xlfn.XLOOKUP(A:A,'Medical Examination'!A:A,'Medical Examination'!C:C)</f>
        <v>4.6500000000000004</v>
      </c>
      <c r="G1845" s="33" t="str">
        <f>_xlfn.XLOOKUP(A:A,'Medical Examination'!A:A,'Medical Examination'!D:D)</f>
        <v>No</v>
      </c>
      <c r="H1845" s="33" t="str">
        <f>_xlfn.XLOOKUP(A:A,'Medical Examination'!A:A,'Medical Examination'!E:E)</f>
        <v>No</v>
      </c>
      <c r="I1845" s="33" t="str">
        <f>_xlfn.XLOOKUP(A:A,'Medical Examination'!A:A,'Medical Examination'!F:F)</f>
        <v>No</v>
      </c>
      <c r="J1845" s="33">
        <f>_xlfn.XLOOKUP(A:A,'Medical Examination'!A:A,'Medical Examination'!G:G)</f>
        <v>0</v>
      </c>
      <c r="K1845" s="33" t="str">
        <f>_xlfn.XLOOKUP(A:A,'Medical Examination'!A:A,'Medical Examination'!H:H)</f>
        <v>No</v>
      </c>
      <c r="L1845" s="32" t="str">
        <f>_xlfn.XLOOKUP(A:A,'Medical Examination'!A:A,'Medical Examination'!I:I)</f>
        <v>Obesity</v>
      </c>
      <c r="M1845" s="31" t="str">
        <f>_xlfn.XLOOKUP(A:A,'Medical Examination'!A:A,'Medical Examination'!J:J)</f>
        <v>Normal</v>
      </c>
      <c r="N1845" s="34">
        <f>_xlfn.XLOOKUP(Healthcare!A:A,Table4_2[Customer ID],Table4_2[Date of Birth])</f>
        <v>33069</v>
      </c>
      <c r="O1845" s="35">
        <f>_xlfn.XLOOKUP(A:A,Table4_2[Customer ID],Table4_2[Charges])</f>
        <v>4462.72</v>
      </c>
      <c r="P1845" s="33" t="str">
        <f>_xlfn.XLOOKUP(A:A,Table4_2[Customer ID],Table4_2[Hospital tier])</f>
        <v>tier - 2</v>
      </c>
      <c r="Q1845" s="33" t="str">
        <f>_xlfn.XLOOKUP(A:A,'Hospital details'!A:A,'Hospital details'!F:F)</f>
        <v>tier - 3</v>
      </c>
      <c r="R1845" s="33" t="str">
        <f>_xlfn.XLOOKUP(Healthcare!A:A,'Hospital details'!A:A,'Hospital details'!G:G)</f>
        <v>R1012</v>
      </c>
      <c r="S1845" s="36">
        <f>_xlfn.XLOOKUP(A:A,'Hospital details'!A:A,'Hospital details'!H:H)</f>
        <v>32</v>
      </c>
      <c r="T1845" s="8"/>
    </row>
    <row r="1846" spans="1:20" ht="18" x14ac:dyDescent="0.35">
      <c r="A1846" s="37" t="s">
        <v>1850</v>
      </c>
      <c r="B1846" s="31" t="str" cm="1">
        <f t="array" ref="B1846">_xlfn.XLOOKUP(_xlfn.SINGLE(A:A),'Customer Name'!A:A,Table14_3[[#All],[Title]])</f>
        <v>Mr</v>
      </c>
      <c r="C1846" s="32" t="str" cm="1">
        <f t="array" ref="C1846">_xlfn.XLOOKUP(_xlfn.SINGLE(A:A),'Customer Name'!A:A,Table14_3[[#All],[First Name]])</f>
        <v>Adam</v>
      </c>
      <c r="D1846" s="32" t="str" cm="1">
        <f t="array" ref="D1846">_xlfn.XLOOKUP(_xlfn.SINGLE(A:A),'Customer Name'!A:A,Table14_3[[#All],[Last Name]])</f>
        <v>Lazrus</v>
      </c>
      <c r="E1846" s="32">
        <f>_xlfn.XLOOKUP(A:A,'Medical Examination'!A:A,'Medical Examination'!B:B)</f>
        <v>27.835000000000001</v>
      </c>
      <c r="F1846" s="32">
        <f>_xlfn.XLOOKUP(A:A,'Medical Examination'!A:A,'Medical Examination'!C:C)</f>
        <v>5.37</v>
      </c>
      <c r="G1846" s="33" t="str">
        <f>_xlfn.XLOOKUP(A:A,'Medical Examination'!A:A,'Medical Examination'!D:D)</f>
        <v>No</v>
      </c>
      <c r="H1846" s="33" t="str">
        <f>_xlfn.XLOOKUP(A:A,'Medical Examination'!A:A,'Medical Examination'!E:E)</f>
        <v>No</v>
      </c>
      <c r="I1846" s="33" t="str">
        <f>_xlfn.XLOOKUP(A:A,'Medical Examination'!A:A,'Medical Examination'!F:F)</f>
        <v>No</v>
      </c>
      <c r="J1846" s="33">
        <f>_xlfn.XLOOKUP(A:A,'Medical Examination'!A:A,'Medical Examination'!G:G)</f>
        <v>0</v>
      </c>
      <c r="K1846" s="33" t="str">
        <f>_xlfn.XLOOKUP(A:A,'Medical Examination'!A:A,'Medical Examination'!H:H)</f>
        <v>No</v>
      </c>
      <c r="L1846" s="32" t="str">
        <f>_xlfn.XLOOKUP(A:A,'Medical Examination'!A:A,'Medical Examination'!I:I)</f>
        <v>Overweight</v>
      </c>
      <c r="M1846" s="31" t="str">
        <f>_xlfn.XLOOKUP(A:A,'Medical Examination'!A:A,'Medical Examination'!J:J)</f>
        <v>Normal</v>
      </c>
      <c r="N1846" s="34">
        <f>_xlfn.XLOOKUP(Healthcare!A:A,Table4_2[Customer ID],Table4_2[Date of Birth])</f>
        <v>33093</v>
      </c>
      <c r="O1846" s="35">
        <f>_xlfn.XLOOKUP(A:A,Table4_2[Customer ID],Table4_2[Charges])</f>
        <v>4454.3999999999996</v>
      </c>
      <c r="P1846" s="33" t="str">
        <f>_xlfn.XLOOKUP(A:A,Table4_2[Customer ID],Table4_2[Hospital tier])</f>
        <v>tier - 2</v>
      </c>
      <c r="Q1846" s="33" t="str">
        <f>_xlfn.XLOOKUP(A:A,'Hospital details'!A:A,'Hospital details'!F:F)</f>
        <v>tier - 3</v>
      </c>
      <c r="R1846" s="33" t="str">
        <f>_xlfn.XLOOKUP(Healthcare!A:A,'Hospital details'!A:A,'Hospital details'!G:G)</f>
        <v>R1012</v>
      </c>
      <c r="S1846" s="36">
        <f>_xlfn.XLOOKUP(A:A,'Hospital details'!A:A,'Hospital details'!H:H)</f>
        <v>32</v>
      </c>
      <c r="T1846" s="8"/>
    </row>
    <row r="1847" spans="1:20" ht="18" x14ac:dyDescent="0.35">
      <c r="A1847" s="37" t="s">
        <v>1851</v>
      </c>
      <c r="B1847" s="31" t="str" cm="1">
        <f t="array" ref="B1847">_xlfn.XLOOKUP(_xlfn.SINGLE(A:A),'Customer Name'!A:A,Table14_3[[#All],[Title]])</f>
        <v>Mr</v>
      </c>
      <c r="C1847" s="32" t="str" cm="1">
        <f t="array" ref="C1847">_xlfn.XLOOKUP(_xlfn.SINGLE(A:A),'Customer Name'!A:A,Table14_3[[#All],[First Name]])</f>
        <v>Yemane Adhane</v>
      </c>
      <c r="D1847" s="32" t="str" cm="1">
        <f t="array" ref="D1847">_xlfn.XLOOKUP(_xlfn.SINGLE(A:A),'Customer Name'!A:A,Table14_3[[#All],[Last Name]])</f>
        <v>Tsegay</v>
      </c>
      <c r="E1847" s="32">
        <f>_xlfn.XLOOKUP(A:A,'Medical Examination'!A:A,'Medical Examination'!B:B)</f>
        <v>33</v>
      </c>
      <c r="F1847" s="32">
        <f>_xlfn.XLOOKUP(A:A,'Medical Examination'!A:A,'Medical Examination'!C:C)</f>
        <v>5.39</v>
      </c>
      <c r="G1847" s="33" t="str">
        <f>_xlfn.XLOOKUP(A:A,'Medical Examination'!A:A,'Medical Examination'!D:D)</f>
        <v>No</v>
      </c>
      <c r="H1847" s="33" t="str">
        <f>_xlfn.XLOOKUP(A:A,'Medical Examination'!A:A,'Medical Examination'!E:E)</f>
        <v>No</v>
      </c>
      <c r="I1847" s="33" t="str">
        <f>_xlfn.XLOOKUP(A:A,'Medical Examination'!A:A,'Medical Examination'!F:F)</f>
        <v>No</v>
      </c>
      <c r="J1847" s="33">
        <f>_xlfn.XLOOKUP(A:A,'Medical Examination'!A:A,'Medical Examination'!G:G)</f>
        <v>0</v>
      </c>
      <c r="K1847" s="33" t="str">
        <f>_xlfn.XLOOKUP(A:A,'Medical Examination'!A:A,'Medical Examination'!H:H)</f>
        <v>No</v>
      </c>
      <c r="L1847" s="32" t="str">
        <f>_xlfn.XLOOKUP(A:A,'Medical Examination'!A:A,'Medical Examination'!I:I)</f>
        <v>Obesity</v>
      </c>
      <c r="M1847" s="31" t="str">
        <f>_xlfn.XLOOKUP(A:A,'Medical Examination'!A:A,'Medical Examination'!J:J)</f>
        <v>Normal</v>
      </c>
      <c r="N1847" s="34">
        <f>_xlfn.XLOOKUP(Healthcare!A:A,Table4_2[Customer ID],Table4_2[Date of Birth])</f>
        <v>34513</v>
      </c>
      <c r="O1847" s="35">
        <f>_xlfn.XLOOKUP(A:A,Table4_2[Customer ID],Table4_2[Charges])</f>
        <v>4449.46</v>
      </c>
      <c r="P1847" s="33" t="str">
        <f>_xlfn.XLOOKUP(A:A,Table4_2[Customer ID],Table4_2[Hospital tier])</f>
        <v>tier - 1</v>
      </c>
      <c r="Q1847" s="33" t="str">
        <f>_xlfn.XLOOKUP(A:A,'Hospital details'!A:A,'Hospital details'!F:F)</f>
        <v>tier - 2</v>
      </c>
      <c r="R1847" s="33" t="str">
        <f>_xlfn.XLOOKUP(Healthcare!A:A,'Hospital details'!A:A,'Hospital details'!G:G)</f>
        <v>R1013</v>
      </c>
      <c r="S1847" s="36">
        <f>_xlfn.XLOOKUP(A:A,'Hospital details'!A:A,'Hospital details'!H:H)</f>
        <v>28</v>
      </c>
      <c r="T1847" s="8"/>
    </row>
    <row r="1848" spans="1:20" ht="18" x14ac:dyDescent="0.35">
      <c r="A1848" s="37" t="s">
        <v>1852</v>
      </c>
      <c r="B1848" s="31" t="str" cm="1">
        <f t="array" ref="B1848">_xlfn.XLOOKUP(_xlfn.SINGLE(A:A),'Customer Name'!A:A,Table14_3[[#All],[Title]])</f>
        <v>Ms</v>
      </c>
      <c r="C1848" s="32" t="str" cm="1">
        <f t="array" ref="C1848">_xlfn.XLOOKUP(_xlfn.SINGLE(A:A),'Customer Name'!A:A,Table14_3[[#All],[First Name]])</f>
        <v>Jesse A</v>
      </c>
      <c r="D1848" s="32" t="str" cm="1">
        <f t="array" ref="D1848">_xlfn.XLOOKUP(_xlfn.SINGLE(A:A),'Customer Name'!A:A,Table14_3[[#All],[Last Name]])</f>
        <v>Schneider</v>
      </c>
      <c r="E1848" s="32">
        <f>_xlfn.XLOOKUP(A:A,'Medical Examination'!A:A,'Medical Examination'!B:B)</f>
        <v>26.885000000000002</v>
      </c>
      <c r="F1848" s="32">
        <f>_xlfn.XLOOKUP(A:A,'Medical Examination'!A:A,'Medical Examination'!C:C)</f>
        <v>5.86</v>
      </c>
      <c r="G1848" s="33" t="str">
        <f>_xlfn.XLOOKUP(A:A,'Medical Examination'!A:A,'Medical Examination'!D:D)</f>
        <v>No</v>
      </c>
      <c r="H1848" s="33" t="str">
        <f>_xlfn.XLOOKUP(A:A,'Medical Examination'!A:A,'Medical Examination'!E:E)</f>
        <v>No</v>
      </c>
      <c r="I1848" s="33" t="str">
        <f>_xlfn.XLOOKUP(A:A,'Medical Examination'!A:A,'Medical Examination'!F:F)</f>
        <v>No</v>
      </c>
      <c r="J1848" s="33">
        <f>_xlfn.XLOOKUP(A:A,'Medical Examination'!A:A,'Medical Examination'!G:G)</f>
        <v>0</v>
      </c>
      <c r="K1848" s="33" t="str">
        <f>_xlfn.XLOOKUP(A:A,'Medical Examination'!A:A,'Medical Examination'!H:H)</f>
        <v>No</v>
      </c>
      <c r="L1848" s="32" t="str">
        <f>_xlfn.XLOOKUP(A:A,'Medical Examination'!A:A,'Medical Examination'!I:I)</f>
        <v>Overweight</v>
      </c>
      <c r="M1848" s="31" t="str">
        <f>_xlfn.XLOOKUP(A:A,'Medical Examination'!A:A,'Medical Examination'!J:J)</f>
        <v>Prediabetic</v>
      </c>
      <c r="N1848" s="34">
        <f>_xlfn.XLOOKUP(Healthcare!A:A,Table4_2[Customer ID],Table4_2[Date of Birth])</f>
        <v>33484</v>
      </c>
      <c r="O1848" s="35">
        <f>_xlfn.XLOOKUP(A:A,Table4_2[Customer ID],Table4_2[Charges])</f>
        <v>4441.21</v>
      </c>
      <c r="P1848" s="33" t="str">
        <f>_xlfn.XLOOKUP(A:A,Table4_2[Customer ID],Table4_2[Hospital tier])</f>
        <v>tier - 1</v>
      </c>
      <c r="Q1848" s="33" t="str">
        <f>_xlfn.XLOOKUP(A:A,'Hospital details'!A:A,'Hospital details'!F:F)</f>
        <v>tier - 2</v>
      </c>
      <c r="R1848" s="33" t="str">
        <f>_xlfn.XLOOKUP(Healthcare!A:A,'Hospital details'!A:A,'Hospital details'!G:G)</f>
        <v>R1014</v>
      </c>
      <c r="S1848" s="36">
        <f>_xlfn.XLOOKUP(A:A,'Hospital details'!A:A,'Hospital details'!H:H)</f>
        <v>31</v>
      </c>
      <c r="T1848" s="8"/>
    </row>
    <row r="1849" spans="1:20" ht="18" x14ac:dyDescent="0.35">
      <c r="A1849" s="37" t="s">
        <v>1853</v>
      </c>
      <c r="B1849" s="31" t="str" cm="1">
        <f t="array" ref="B1849">_xlfn.XLOOKUP(_xlfn.SINGLE(A:A),'Customer Name'!A:A,Table14_3[[#All],[Title]])</f>
        <v>Mr</v>
      </c>
      <c r="C1849" s="32" t="str" cm="1">
        <f t="array" ref="C1849">_xlfn.XLOOKUP(_xlfn.SINGLE(A:A),'Customer Name'!A:A,Table14_3[[#All],[First Name]])</f>
        <v>Bird</v>
      </c>
      <c r="D1849" s="32" t="str" cm="1">
        <f t="array" ref="D1849">_xlfn.XLOOKUP(_xlfn.SINGLE(A:A),'Customer Name'!A:A,Table14_3[[#All],[Last Name]])</f>
        <v>Loreto</v>
      </c>
      <c r="E1849" s="32">
        <f>_xlfn.XLOOKUP(A:A,'Medical Examination'!A:A,'Medical Examination'!B:B)</f>
        <v>29.26</v>
      </c>
      <c r="F1849" s="32">
        <f>_xlfn.XLOOKUP(A:A,'Medical Examination'!A:A,'Medical Examination'!C:C)</f>
        <v>4.4400000000000004</v>
      </c>
      <c r="G1849" s="33" t="str">
        <f>_xlfn.XLOOKUP(A:A,'Medical Examination'!A:A,'Medical Examination'!D:D)</f>
        <v>No</v>
      </c>
      <c r="H1849" s="33" t="str">
        <f>_xlfn.XLOOKUP(A:A,'Medical Examination'!A:A,'Medical Examination'!E:E)</f>
        <v>No</v>
      </c>
      <c r="I1849" s="33" t="str">
        <f>_xlfn.XLOOKUP(A:A,'Medical Examination'!A:A,'Medical Examination'!F:F)</f>
        <v>No</v>
      </c>
      <c r="J1849" s="33">
        <f>_xlfn.XLOOKUP(A:A,'Medical Examination'!A:A,'Medical Examination'!G:G)</f>
        <v>0</v>
      </c>
      <c r="K1849" s="33" t="str">
        <f>_xlfn.XLOOKUP(A:A,'Medical Examination'!A:A,'Medical Examination'!H:H)</f>
        <v>No</v>
      </c>
      <c r="L1849" s="32" t="str">
        <f>_xlfn.XLOOKUP(A:A,'Medical Examination'!A:A,'Medical Examination'!I:I)</f>
        <v>Overweight</v>
      </c>
      <c r="M1849" s="31" t="str">
        <f>_xlfn.XLOOKUP(A:A,'Medical Examination'!A:A,'Medical Examination'!J:J)</f>
        <v>Normal</v>
      </c>
      <c r="N1849" s="34">
        <f>_xlfn.XLOOKUP(Healthcare!A:A,Table4_2[Customer ID],Table4_2[Date of Birth])</f>
        <v>34631</v>
      </c>
      <c r="O1849" s="35">
        <f>_xlfn.XLOOKUP(A:A,Table4_2[Customer ID],Table4_2[Charges])</f>
        <v>4438.26</v>
      </c>
      <c r="P1849" s="33" t="str">
        <f>_xlfn.XLOOKUP(A:A,Table4_2[Customer ID],Table4_2[Hospital tier])</f>
        <v>tier - 2</v>
      </c>
      <c r="Q1849" s="33" t="str">
        <f>_xlfn.XLOOKUP(A:A,'Hospital details'!A:A,'Hospital details'!F:F)</f>
        <v>tier - 3</v>
      </c>
      <c r="R1849" s="33" t="str">
        <f>_xlfn.XLOOKUP(Healthcare!A:A,'Hospital details'!A:A,'Hospital details'!G:G)</f>
        <v>R1017</v>
      </c>
      <c r="S1849" s="36">
        <f>_xlfn.XLOOKUP(A:A,'Hospital details'!A:A,'Hospital details'!H:H)</f>
        <v>28</v>
      </c>
      <c r="T1849" s="8"/>
    </row>
    <row r="1850" spans="1:20" ht="18" x14ac:dyDescent="0.35">
      <c r="A1850" s="37" t="s">
        <v>1854</v>
      </c>
      <c r="B1850" s="31" t="str" cm="1">
        <f t="array" ref="B1850">_xlfn.XLOOKUP(_xlfn.SINGLE(A:A),'Customer Name'!A:A,Table14_3[[#All],[Title]])</f>
        <v>Mr</v>
      </c>
      <c r="C1850" s="32" t="str" cm="1">
        <f t="array" ref="C1850">_xlfn.XLOOKUP(_xlfn.SINGLE(A:A),'Customer Name'!A:A,Table14_3[[#All],[First Name]])</f>
        <v>Patrick M</v>
      </c>
      <c r="D1850" s="32" t="str" cm="1">
        <f t="array" ref="D1850">_xlfn.XLOOKUP(_xlfn.SINGLE(A:A),'Customer Name'!A:A,Table14_3[[#All],[Last Name]])</f>
        <v>Callahan</v>
      </c>
      <c r="E1850" s="32">
        <f>_xlfn.XLOOKUP(A:A,'Medical Examination'!A:A,'Medical Examination'!B:B)</f>
        <v>26.98</v>
      </c>
      <c r="F1850" s="32">
        <f>_xlfn.XLOOKUP(A:A,'Medical Examination'!A:A,'Medical Examination'!C:C)</f>
        <v>4.41</v>
      </c>
      <c r="G1850" s="33" t="str">
        <f>_xlfn.XLOOKUP(A:A,'Medical Examination'!A:A,'Medical Examination'!D:D)</f>
        <v>No</v>
      </c>
      <c r="H1850" s="33" t="str">
        <f>_xlfn.XLOOKUP(A:A,'Medical Examination'!A:A,'Medical Examination'!E:E)</f>
        <v>No</v>
      </c>
      <c r="I1850" s="33" t="str">
        <f>_xlfn.XLOOKUP(A:A,'Medical Examination'!A:A,'Medical Examination'!F:F)</f>
        <v>No</v>
      </c>
      <c r="J1850" s="33">
        <f>_xlfn.XLOOKUP(A:A,'Medical Examination'!A:A,'Medical Examination'!G:G)</f>
        <v>0</v>
      </c>
      <c r="K1850" s="33" t="str">
        <f>_xlfn.XLOOKUP(A:A,'Medical Examination'!A:A,'Medical Examination'!H:H)</f>
        <v>No</v>
      </c>
      <c r="L1850" s="32" t="str">
        <f>_xlfn.XLOOKUP(A:A,'Medical Examination'!A:A,'Medical Examination'!I:I)</f>
        <v>Overweight</v>
      </c>
      <c r="M1850" s="31" t="str">
        <f>_xlfn.XLOOKUP(A:A,'Medical Examination'!A:A,'Medical Examination'!J:J)</f>
        <v>Normal</v>
      </c>
      <c r="N1850" s="34">
        <f>_xlfn.XLOOKUP(Healthcare!A:A,Table4_2[Customer ID],Table4_2[Date of Birth])</f>
        <v>34615</v>
      </c>
      <c r="O1850" s="35">
        <f>_xlfn.XLOOKUP(A:A,Table4_2[Customer ID],Table4_2[Charges])</f>
        <v>4435.09</v>
      </c>
      <c r="P1850" s="33" t="str">
        <f>_xlfn.XLOOKUP(A:A,Table4_2[Customer ID],Table4_2[Hospital tier])</f>
        <v>tier - 3</v>
      </c>
      <c r="Q1850" s="33" t="str">
        <f>_xlfn.XLOOKUP(A:A,'Hospital details'!A:A,'Hospital details'!F:F)</f>
        <v>tier - 2</v>
      </c>
      <c r="R1850" s="33" t="str">
        <f>_xlfn.XLOOKUP(Healthcare!A:A,'Hospital details'!A:A,'Hospital details'!G:G)</f>
        <v>R1016</v>
      </c>
      <c r="S1850" s="36">
        <f>_xlfn.XLOOKUP(A:A,'Hospital details'!A:A,'Hospital details'!H:H)</f>
        <v>28</v>
      </c>
      <c r="T1850" s="8"/>
    </row>
    <row r="1851" spans="1:20" ht="18" x14ac:dyDescent="0.35">
      <c r="A1851" s="37" t="s">
        <v>1855</v>
      </c>
      <c r="B1851" s="31" t="str" cm="1">
        <f t="array" ref="B1851">_xlfn.XLOOKUP(_xlfn.SINGLE(A:A),'Customer Name'!A:A,Table14_3[[#All],[Title]])</f>
        <v>Ms</v>
      </c>
      <c r="C1851" s="32" t="str" cm="1">
        <f t="array" ref="C1851">_xlfn.XLOOKUP(_xlfn.SINGLE(A:A),'Customer Name'!A:A,Table14_3[[#All],[First Name]])</f>
        <v>Kyle</v>
      </c>
      <c r="D1851" s="32" t="str" cm="1">
        <f t="array" ref="D1851">_xlfn.XLOOKUP(_xlfn.SINGLE(A:A),'Customer Name'!A:A,Table14_3[[#All],[Last Name]])</f>
        <v>Timko</v>
      </c>
      <c r="E1851" s="32">
        <f>_xlfn.XLOOKUP(A:A,'Medical Examination'!A:A,'Medical Examination'!B:B)</f>
        <v>32.11</v>
      </c>
      <c r="F1851" s="32">
        <f>_xlfn.XLOOKUP(A:A,'Medical Examination'!A:A,'Medical Examination'!C:C)</f>
        <v>5.19</v>
      </c>
      <c r="G1851" s="33" t="str">
        <f>_xlfn.XLOOKUP(A:A,'Medical Examination'!A:A,'Medical Examination'!D:D)</f>
        <v>No</v>
      </c>
      <c r="H1851" s="33" t="str">
        <f>_xlfn.XLOOKUP(A:A,'Medical Examination'!A:A,'Medical Examination'!E:E)</f>
        <v>No</v>
      </c>
      <c r="I1851" s="33" t="str">
        <f>_xlfn.XLOOKUP(A:A,'Medical Examination'!A:A,'Medical Examination'!F:F)</f>
        <v>Yes</v>
      </c>
      <c r="J1851" s="33">
        <f>_xlfn.XLOOKUP(A:A,'Medical Examination'!A:A,'Medical Examination'!G:G)</f>
        <v>1</v>
      </c>
      <c r="K1851" s="33" t="str">
        <f>_xlfn.XLOOKUP(A:A,'Medical Examination'!A:A,'Medical Examination'!H:H)</f>
        <v>No</v>
      </c>
      <c r="L1851" s="32" t="str">
        <f>_xlfn.XLOOKUP(A:A,'Medical Examination'!A:A,'Medical Examination'!I:I)</f>
        <v>Obesity</v>
      </c>
      <c r="M1851" s="31" t="str">
        <f>_xlfn.XLOOKUP(A:A,'Medical Examination'!A:A,'Medical Examination'!J:J)</f>
        <v>Normal</v>
      </c>
      <c r="N1851" s="34">
        <f>_xlfn.XLOOKUP(Healthcare!A:A,Table4_2[Customer ID],Table4_2[Date of Birth])</f>
        <v>34326</v>
      </c>
      <c r="O1851" s="35">
        <f>_xlfn.XLOOKUP(A:A,Table4_2[Customer ID],Table4_2[Charges])</f>
        <v>4433.92</v>
      </c>
      <c r="P1851" s="33" t="str">
        <f>_xlfn.XLOOKUP(A:A,Table4_2[Customer ID],Table4_2[Hospital tier])</f>
        <v>tier - 2</v>
      </c>
      <c r="Q1851" s="33" t="str">
        <f>_xlfn.XLOOKUP(A:A,'Hospital details'!A:A,'Hospital details'!F:F)</f>
        <v>tier - 2</v>
      </c>
      <c r="R1851" s="33" t="str">
        <f>_xlfn.XLOOKUP(Healthcare!A:A,'Hospital details'!A:A,'Hospital details'!G:G)</f>
        <v>R1012</v>
      </c>
      <c r="S1851" s="36">
        <f>_xlfn.XLOOKUP(A:A,'Hospital details'!A:A,'Hospital details'!H:H)</f>
        <v>29</v>
      </c>
      <c r="T1851" s="8"/>
    </row>
    <row r="1852" spans="1:20" ht="18" x14ac:dyDescent="0.35">
      <c r="A1852" s="37" t="s">
        <v>1856</v>
      </c>
      <c r="B1852" s="31" t="str" cm="1">
        <f t="array" ref="B1852">_xlfn.XLOOKUP(_xlfn.SINGLE(A:A),'Customer Name'!A:A,Table14_3[[#All],[Title]])</f>
        <v>Ms</v>
      </c>
      <c r="C1852" s="32" t="str" cm="1">
        <f t="array" ref="C1852">_xlfn.XLOOKUP(_xlfn.SINGLE(A:A),'Customer Name'!A:A,Table14_3[[#All],[First Name]])</f>
        <v>Ryan</v>
      </c>
      <c r="D1852" s="32" t="str" cm="1">
        <f t="array" ref="D1852">_xlfn.XLOOKUP(_xlfn.SINGLE(A:A),'Customer Name'!A:A,Table14_3[[#All],[Last Name]])</f>
        <v>Achatz</v>
      </c>
      <c r="E1852" s="32">
        <f>_xlfn.XLOOKUP(A:A,'Medical Examination'!A:A,'Medical Examination'!B:B)</f>
        <v>31.73</v>
      </c>
      <c r="F1852" s="32">
        <f>_xlfn.XLOOKUP(A:A,'Medical Examination'!A:A,'Medical Examination'!C:C)</f>
        <v>5.16</v>
      </c>
      <c r="G1852" s="33" t="str">
        <f>_xlfn.XLOOKUP(A:A,'Medical Examination'!A:A,'Medical Examination'!D:D)</f>
        <v>No</v>
      </c>
      <c r="H1852" s="33" t="str">
        <f>_xlfn.XLOOKUP(A:A,'Medical Examination'!A:A,'Medical Examination'!E:E)</f>
        <v>No</v>
      </c>
      <c r="I1852" s="33" t="str">
        <f>_xlfn.XLOOKUP(A:A,'Medical Examination'!A:A,'Medical Examination'!F:F)</f>
        <v>Yes</v>
      </c>
      <c r="J1852" s="33">
        <f>_xlfn.XLOOKUP(A:A,'Medical Examination'!A:A,'Medical Examination'!G:G)</f>
        <v>1</v>
      </c>
      <c r="K1852" s="33" t="str">
        <f>_xlfn.XLOOKUP(A:A,'Medical Examination'!A:A,'Medical Examination'!H:H)</f>
        <v>No</v>
      </c>
      <c r="L1852" s="32" t="str">
        <f>_xlfn.XLOOKUP(A:A,'Medical Examination'!A:A,'Medical Examination'!I:I)</f>
        <v>Obesity</v>
      </c>
      <c r="M1852" s="31" t="str">
        <f>_xlfn.XLOOKUP(A:A,'Medical Examination'!A:A,'Medical Examination'!J:J)</f>
        <v>Normal</v>
      </c>
      <c r="N1852" s="34">
        <f>_xlfn.XLOOKUP(Healthcare!A:A,Table4_2[Customer ID],Table4_2[Date of Birth])</f>
        <v>34216</v>
      </c>
      <c r="O1852" s="35">
        <f>_xlfn.XLOOKUP(A:A,Table4_2[Customer ID],Table4_2[Charges])</f>
        <v>4433.3900000000003</v>
      </c>
      <c r="P1852" s="33" t="str">
        <f>_xlfn.XLOOKUP(A:A,Table4_2[Customer ID],Table4_2[Hospital tier])</f>
        <v>tier - 2</v>
      </c>
      <c r="Q1852" s="33" t="str">
        <f>_xlfn.XLOOKUP(A:A,'Hospital details'!A:A,'Hospital details'!F:F)</f>
        <v>tier - 3</v>
      </c>
      <c r="R1852" s="33" t="str">
        <f>_xlfn.XLOOKUP(Healthcare!A:A,'Hospital details'!A:A,'Hospital details'!G:G)</f>
        <v>R1012</v>
      </c>
      <c r="S1852" s="36">
        <f>_xlfn.XLOOKUP(A:A,'Hospital details'!A:A,'Hospital details'!H:H)</f>
        <v>29</v>
      </c>
      <c r="T1852" s="8"/>
    </row>
    <row r="1853" spans="1:20" ht="18" x14ac:dyDescent="0.35">
      <c r="A1853" s="37" t="s">
        <v>1857</v>
      </c>
      <c r="B1853" s="31" t="str" cm="1">
        <f t="array" ref="B1853">_xlfn.XLOOKUP(_xlfn.SINGLE(A:A),'Customer Name'!A:A,Table14_3[[#All],[Title]])</f>
        <v>Mr</v>
      </c>
      <c r="C1853" s="32" t="str" cm="1">
        <f t="array" ref="C1853">_xlfn.XLOOKUP(_xlfn.SINGLE(A:A),'Customer Name'!A:A,Table14_3[[#All],[First Name]])</f>
        <v>Yuri</v>
      </c>
      <c r="D1853" s="32" t="str" cm="1">
        <f t="array" ref="D1853">_xlfn.XLOOKUP(_xlfn.SINGLE(A:A),'Customer Name'!A:A,Table14_3[[#All],[Last Name]])</f>
        <v>Horwitz</v>
      </c>
      <c r="E1853" s="32">
        <f>_xlfn.XLOOKUP(A:A,'Medical Examination'!A:A,'Medical Examination'!B:B)</f>
        <v>22.515000000000001</v>
      </c>
      <c r="F1853" s="32">
        <f>_xlfn.XLOOKUP(A:A,'Medical Examination'!A:A,'Medical Examination'!C:C)</f>
        <v>4.24</v>
      </c>
      <c r="G1853" s="33" t="str">
        <f>_xlfn.XLOOKUP(A:A,'Medical Examination'!A:A,'Medical Examination'!D:D)</f>
        <v>No</v>
      </c>
      <c r="H1853" s="33" t="str">
        <f>_xlfn.XLOOKUP(A:A,'Medical Examination'!A:A,'Medical Examination'!E:E)</f>
        <v>No</v>
      </c>
      <c r="I1853" s="33" t="str">
        <f>_xlfn.XLOOKUP(A:A,'Medical Examination'!A:A,'Medical Examination'!F:F)</f>
        <v>No</v>
      </c>
      <c r="J1853" s="33">
        <f>_xlfn.XLOOKUP(A:A,'Medical Examination'!A:A,'Medical Examination'!G:G)</f>
        <v>0</v>
      </c>
      <c r="K1853" s="33" t="str">
        <f>_xlfn.XLOOKUP(A:A,'Medical Examination'!A:A,'Medical Examination'!H:H)</f>
        <v>No</v>
      </c>
      <c r="L1853" s="32" t="str">
        <f>_xlfn.XLOOKUP(A:A,'Medical Examination'!A:A,'Medical Examination'!I:I)</f>
        <v>Normal Weight</v>
      </c>
      <c r="M1853" s="31" t="str">
        <f>_xlfn.XLOOKUP(A:A,'Medical Examination'!A:A,'Medical Examination'!J:J)</f>
        <v>Normal</v>
      </c>
      <c r="N1853" s="34">
        <f>_xlfn.XLOOKUP(Healthcare!A:A,Table4_2[Customer ID],Table4_2[Date of Birth])</f>
        <v>34697</v>
      </c>
      <c r="O1853" s="35">
        <f>_xlfn.XLOOKUP(A:A,Table4_2[Customer ID],Table4_2[Charges])</f>
        <v>4428.8900000000003</v>
      </c>
      <c r="P1853" s="33" t="str">
        <f>_xlfn.XLOOKUP(A:A,Table4_2[Customer ID],Table4_2[Hospital tier])</f>
        <v>tier - 3</v>
      </c>
      <c r="Q1853" s="33" t="str">
        <f>_xlfn.XLOOKUP(A:A,'Hospital details'!A:A,'Hospital details'!F:F)</f>
        <v>tier - 1</v>
      </c>
      <c r="R1853" s="33" t="str">
        <f>_xlfn.XLOOKUP(Healthcare!A:A,'Hospital details'!A:A,'Hospital details'!G:G)</f>
        <v>R1017</v>
      </c>
      <c r="S1853" s="36">
        <f>_xlfn.XLOOKUP(A:A,'Hospital details'!A:A,'Hospital details'!H:H)</f>
        <v>28</v>
      </c>
      <c r="T1853" s="8"/>
    </row>
    <row r="1854" spans="1:20" ht="18" x14ac:dyDescent="0.35">
      <c r="A1854" s="37" t="s">
        <v>1858</v>
      </c>
      <c r="B1854" s="31" t="str" cm="1">
        <f t="array" ref="B1854">_xlfn.XLOOKUP(_xlfn.SINGLE(A:A),'Customer Name'!A:A,Table14_3[[#All],[Title]])</f>
        <v>Mr</v>
      </c>
      <c r="C1854" s="32" t="str" cm="1">
        <f t="array" ref="C1854">_xlfn.XLOOKUP(_xlfn.SINGLE(A:A),'Customer Name'!A:A,Table14_3[[#All],[First Name]])</f>
        <v>Ryan</v>
      </c>
      <c r="D1854" s="32" t="str" cm="1">
        <f t="array" ref="D1854">_xlfn.XLOOKUP(_xlfn.SINGLE(A:A),'Customer Name'!A:A,Table14_3[[#All],[Last Name]])</f>
        <v>Gordyan</v>
      </c>
      <c r="E1854" s="32">
        <f>_xlfn.XLOOKUP(A:A,'Medical Examination'!A:A,'Medical Examination'!B:B)</f>
        <v>25.9</v>
      </c>
      <c r="F1854" s="32">
        <f>_xlfn.XLOOKUP(A:A,'Medical Examination'!A:A,'Medical Examination'!C:C)</f>
        <v>5.45</v>
      </c>
      <c r="G1854" s="33" t="str">
        <f>_xlfn.XLOOKUP(A:A,'Medical Examination'!A:A,'Medical Examination'!D:D)</f>
        <v>No</v>
      </c>
      <c r="H1854" s="33" t="str">
        <f>_xlfn.XLOOKUP(A:A,'Medical Examination'!A:A,'Medical Examination'!E:E)</f>
        <v>No</v>
      </c>
      <c r="I1854" s="33" t="str">
        <f>_xlfn.XLOOKUP(A:A,'Medical Examination'!A:A,'Medical Examination'!F:F)</f>
        <v>No</v>
      </c>
      <c r="J1854" s="33">
        <f>_xlfn.XLOOKUP(A:A,'Medical Examination'!A:A,'Medical Examination'!G:G)</f>
        <v>1</v>
      </c>
      <c r="K1854" s="33" t="str">
        <f>_xlfn.XLOOKUP(A:A,'Medical Examination'!A:A,'Medical Examination'!H:H)</f>
        <v>No</v>
      </c>
      <c r="L1854" s="32" t="str">
        <f>_xlfn.XLOOKUP(A:A,'Medical Examination'!A:A,'Medical Examination'!I:I)</f>
        <v>Overweight</v>
      </c>
      <c r="M1854" s="31" t="str">
        <f>_xlfn.XLOOKUP(A:A,'Medical Examination'!A:A,'Medical Examination'!J:J)</f>
        <v>Normal</v>
      </c>
      <c r="N1854" s="34">
        <f>_xlfn.XLOOKUP(Healthcare!A:A,Table4_2[Customer ID],Table4_2[Date of Birth])</f>
        <v>33831</v>
      </c>
      <c r="O1854" s="35">
        <f>_xlfn.XLOOKUP(A:A,Table4_2[Customer ID],Table4_2[Charges])</f>
        <v>4420.95</v>
      </c>
      <c r="P1854" s="33" t="str">
        <f>_xlfn.XLOOKUP(A:A,Table4_2[Customer ID],Table4_2[Hospital tier])</f>
        <v>tier - 2</v>
      </c>
      <c r="Q1854" s="33" t="str">
        <f>_xlfn.XLOOKUP(A:A,'Hospital details'!A:A,'Hospital details'!F:F)</f>
        <v>tier - 3</v>
      </c>
      <c r="R1854" s="33" t="str">
        <f>_xlfn.XLOOKUP(Healthcare!A:A,'Hospital details'!A:A,'Hospital details'!G:G)</f>
        <v>R1020</v>
      </c>
      <c r="S1854" s="36">
        <f>_xlfn.XLOOKUP(A:A,'Hospital details'!A:A,'Hospital details'!H:H)</f>
        <v>30</v>
      </c>
      <c r="T1854" s="8"/>
    </row>
    <row r="1855" spans="1:20" ht="18" x14ac:dyDescent="0.35">
      <c r="A1855" s="37" t="s">
        <v>1859</v>
      </c>
      <c r="B1855" s="31" t="str" cm="1">
        <f t="array" ref="B1855">_xlfn.XLOOKUP(_xlfn.SINGLE(A:A),'Customer Name'!A:A,Table14_3[[#All],[Title]])</f>
        <v>Ms</v>
      </c>
      <c r="C1855" s="32" t="str" cm="1">
        <f t="array" ref="C1855">_xlfn.XLOOKUP(_xlfn.SINGLE(A:A),'Customer Name'!A:A,Table14_3[[#All],[First Name]])</f>
        <v>Debbie</v>
      </c>
      <c r="D1855" s="32" t="str" cm="1">
        <f t="array" ref="D1855">_xlfn.XLOOKUP(_xlfn.SINGLE(A:A),'Customer Name'!A:A,Table14_3[[#All],[Last Name]])</f>
        <v>Hetherington</v>
      </c>
      <c r="E1855" s="32">
        <f>_xlfn.XLOOKUP(A:A,'Medical Examination'!A:A,'Medical Examination'!B:B)</f>
        <v>27.72</v>
      </c>
      <c r="F1855" s="32">
        <f>_xlfn.XLOOKUP(A:A,'Medical Examination'!A:A,'Medical Examination'!C:C)</f>
        <v>5.03</v>
      </c>
      <c r="G1855" s="33" t="str">
        <f>_xlfn.XLOOKUP(A:A,'Medical Examination'!A:A,'Medical Examination'!D:D)</f>
        <v>yes</v>
      </c>
      <c r="H1855" s="33" t="str">
        <f>_xlfn.XLOOKUP(A:A,'Medical Examination'!A:A,'Medical Examination'!E:E)</f>
        <v>No</v>
      </c>
      <c r="I1855" s="33" t="str">
        <f>_xlfn.XLOOKUP(A:A,'Medical Examination'!A:A,'Medical Examination'!F:F)</f>
        <v>No</v>
      </c>
      <c r="J1855" s="33">
        <f>_xlfn.XLOOKUP(A:A,'Medical Examination'!A:A,'Medical Examination'!G:G)</f>
        <v>1</v>
      </c>
      <c r="K1855" s="33" t="str">
        <f>_xlfn.XLOOKUP(A:A,'Medical Examination'!A:A,'Medical Examination'!H:H)</f>
        <v>No</v>
      </c>
      <c r="L1855" s="32" t="str">
        <f>_xlfn.XLOOKUP(A:A,'Medical Examination'!A:A,'Medical Examination'!I:I)</f>
        <v>Overweight</v>
      </c>
      <c r="M1855" s="31" t="str">
        <f>_xlfn.XLOOKUP(A:A,'Medical Examination'!A:A,'Medical Examination'!J:J)</f>
        <v>Normal</v>
      </c>
      <c r="N1855" s="34">
        <f>_xlfn.XLOOKUP(Healthcare!A:A,Table4_2[Customer ID],Table4_2[Date of Birth])</f>
        <v>32402</v>
      </c>
      <c r="O1855" s="35">
        <f>_xlfn.XLOOKUP(A:A,Table4_2[Customer ID],Table4_2[Charges])</f>
        <v>4415.16</v>
      </c>
      <c r="P1855" s="33" t="str">
        <f>_xlfn.XLOOKUP(A:A,Table4_2[Customer ID],Table4_2[Hospital tier])</f>
        <v>tier - 2</v>
      </c>
      <c r="Q1855" s="33" t="str">
        <f>_xlfn.XLOOKUP(A:A,'Hospital details'!A:A,'Hospital details'!F:F)</f>
        <v>tier - 1</v>
      </c>
      <c r="R1855" s="33" t="str">
        <f>_xlfn.XLOOKUP(Healthcare!A:A,'Hospital details'!A:A,'Hospital details'!G:G)</f>
        <v>R1013</v>
      </c>
      <c r="S1855" s="36">
        <f>_xlfn.XLOOKUP(A:A,'Hospital details'!A:A,'Hospital details'!H:H)</f>
        <v>34</v>
      </c>
      <c r="T1855" s="8"/>
    </row>
    <row r="1856" spans="1:20" ht="18" x14ac:dyDescent="0.35">
      <c r="A1856" s="37" t="s">
        <v>1860</v>
      </c>
      <c r="B1856" s="31" t="str" cm="1">
        <f t="array" ref="B1856">_xlfn.XLOOKUP(_xlfn.SINGLE(A:A),'Customer Name'!A:A,Table14_3[[#All],[Title]])</f>
        <v>Mr</v>
      </c>
      <c r="C1856" s="32" t="str" cm="1">
        <f t="array" ref="C1856">_xlfn.XLOOKUP(_xlfn.SINGLE(A:A),'Customer Name'!A:A,Table14_3[[#All],[First Name]])</f>
        <v>Mark D</v>
      </c>
      <c r="D1856" s="32" t="str" cm="1">
        <f t="array" ref="D1856">_xlfn.XLOOKUP(_xlfn.SINGLE(A:A),'Customer Name'!A:A,Table14_3[[#All],[Last Name]])</f>
        <v>Thompson</v>
      </c>
      <c r="E1856" s="32">
        <f>_xlfn.XLOOKUP(A:A,'Medical Examination'!A:A,'Medical Examination'!B:B)</f>
        <v>31.5</v>
      </c>
      <c r="F1856" s="32">
        <f>_xlfn.XLOOKUP(A:A,'Medical Examination'!A:A,'Medical Examination'!C:C)</f>
        <v>9.6199999999999992</v>
      </c>
      <c r="G1856" s="33" t="str">
        <f>_xlfn.XLOOKUP(A:A,'Medical Examination'!A:A,'Medical Examination'!D:D)</f>
        <v>yes</v>
      </c>
      <c r="H1856" s="33" t="str">
        <f>_xlfn.XLOOKUP(A:A,'Medical Examination'!A:A,'Medical Examination'!E:E)</f>
        <v>No</v>
      </c>
      <c r="I1856" s="33" t="str">
        <f>_xlfn.XLOOKUP(A:A,'Medical Examination'!A:A,'Medical Examination'!F:F)</f>
        <v>No</v>
      </c>
      <c r="J1856" s="33">
        <f>_xlfn.XLOOKUP(A:A,'Medical Examination'!A:A,'Medical Examination'!G:G)</f>
        <v>1</v>
      </c>
      <c r="K1856" s="33" t="str">
        <f>_xlfn.XLOOKUP(A:A,'Medical Examination'!A:A,'Medical Examination'!H:H)</f>
        <v>No</v>
      </c>
      <c r="L1856" s="32" t="str">
        <f>_xlfn.XLOOKUP(A:A,'Medical Examination'!A:A,'Medical Examination'!I:I)</f>
        <v>Obesity</v>
      </c>
      <c r="M1856" s="31" t="str">
        <f>_xlfn.XLOOKUP(A:A,'Medical Examination'!A:A,'Medical Examination'!J:J)</f>
        <v>Diabetic</v>
      </c>
      <c r="N1856" s="34">
        <f>_xlfn.XLOOKUP(Healthcare!A:A,Table4_2[Customer ID],Table4_2[Date of Birth])</f>
        <v>31606</v>
      </c>
      <c r="O1856" s="35">
        <f>_xlfn.XLOOKUP(A:A,Table4_2[Customer ID],Table4_2[Charges])</f>
        <v>4402.2299999999996</v>
      </c>
      <c r="P1856" s="33" t="str">
        <f>_xlfn.XLOOKUP(A:A,Table4_2[Customer ID],Table4_2[Hospital tier])</f>
        <v>tier - 2</v>
      </c>
      <c r="Q1856" s="33" t="str">
        <f>_xlfn.XLOOKUP(A:A,'Hospital details'!A:A,'Hospital details'!F:F)</f>
        <v>tier - 2</v>
      </c>
      <c r="R1856" s="33" t="str">
        <f>_xlfn.XLOOKUP(Healthcare!A:A,'Hospital details'!A:A,'Hospital details'!G:G)</f>
        <v>R1011</v>
      </c>
      <c r="S1856" s="36">
        <f>_xlfn.XLOOKUP(A:A,'Hospital details'!A:A,'Hospital details'!H:H)</f>
        <v>36</v>
      </c>
      <c r="T1856" s="8"/>
    </row>
    <row r="1857" spans="1:20" ht="18" x14ac:dyDescent="0.35">
      <c r="A1857" s="37" t="s">
        <v>1861</v>
      </c>
      <c r="B1857" s="31" t="str" cm="1">
        <f t="array" ref="B1857">_xlfn.XLOOKUP(_xlfn.SINGLE(A:A),'Customer Name'!A:A,Table14_3[[#All],[Title]])</f>
        <v>Mr</v>
      </c>
      <c r="C1857" s="32" t="str" cm="1">
        <f t="array" ref="C1857">_xlfn.XLOOKUP(_xlfn.SINGLE(A:A),'Customer Name'!A:A,Table14_3[[#All],[First Name]])</f>
        <v>Christopher</v>
      </c>
      <c r="D1857" s="32" t="str" cm="1">
        <f t="array" ref="D1857">_xlfn.XLOOKUP(_xlfn.SINGLE(A:A),'Customer Name'!A:A,Table14_3[[#All],[Last Name]])</f>
        <v>Battoo</v>
      </c>
      <c r="E1857" s="32">
        <f>_xlfn.XLOOKUP(A:A,'Medical Examination'!A:A,'Medical Examination'!B:B)</f>
        <v>29.7</v>
      </c>
      <c r="F1857" s="32">
        <f>_xlfn.XLOOKUP(A:A,'Medical Examination'!A:A,'Medical Examination'!C:C)</f>
        <v>6.77</v>
      </c>
      <c r="G1857" s="33" t="str">
        <f>_xlfn.XLOOKUP(A:A,'Medical Examination'!A:A,'Medical Examination'!D:D)</f>
        <v>yes</v>
      </c>
      <c r="H1857" s="33" t="str">
        <f>_xlfn.XLOOKUP(A:A,'Medical Examination'!A:A,'Medical Examination'!E:E)</f>
        <v>No</v>
      </c>
      <c r="I1857" s="33" t="str">
        <f>_xlfn.XLOOKUP(A:A,'Medical Examination'!A:A,'Medical Examination'!F:F)</f>
        <v>No</v>
      </c>
      <c r="J1857" s="33">
        <f>_xlfn.XLOOKUP(A:A,'Medical Examination'!A:A,'Medical Examination'!G:G)</f>
        <v>1</v>
      </c>
      <c r="K1857" s="33" t="str">
        <f>_xlfn.XLOOKUP(A:A,'Medical Examination'!A:A,'Medical Examination'!H:H)</f>
        <v>No</v>
      </c>
      <c r="L1857" s="32" t="str">
        <f>_xlfn.XLOOKUP(A:A,'Medical Examination'!A:A,'Medical Examination'!I:I)</f>
        <v>Overweight</v>
      </c>
      <c r="M1857" s="31" t="str">
        <f>_xlfn.XLOOKUP(A:A,'Medical Examination'!A:A,'Medical Examination'!J:J)</f>
        <v>Diabetic</v>
      </c>
      <c r="N1857" s="34">
        <f>_xlfn.XLOOKUP(Healthcare!A:A,Table4_2[Customer ID],Table4_2[Date of Birth])</f>
        <v>31635</v>
      </c>
      <c r="O1857" s="35">
        <f>_xlfn.XLOOKUP(A:A,Table4_2[Customer ID],Table4_2[Charges])</f>
        <v>4399.7299999999996</v>
      </c>
      <c r="P1857" s="33" t="str">
        <f>_xlfn.XLOOKUP(A:A,Table4_2[Customer ID],Table4_2[Hospital tier])</f>
        <v>tier - 3</v>
      </c>
      <c r="Q1857" s="33" t="str">
        <f>_xlfn.XLOOKUP(A:A,'Hospital details'!A:A,'Hospital details'!F:F)</f>
        <v>tier - 2</v>
      </c>
      <c r="R1857" s="33" t="str">
        <f>_xlfn.XLOOKUP(Healthcare!A:A,'Hospital details'!A:A,'Hospital details'!G:G)</f>
        <v>R1013</v>
      </c>
      <c r="S1857" s="36">
        <f>_xlfn.XLOOKUP(A:A,'Hospital details'!A:A,'Hospital details'!H:H)</f>
        <v>36</v>
      </c>
      <c r="T1857" s="8"/>
    </row>
    <row r="1858" spans="1:20" ht="18" x14ac:dyDescent="0.35">
      <c r="A1858" s="37" t="s">
        <v>1862</v>
      </c>
      <c r="B1858" s="31" t="str" cm="1">
        <f t="array" ref="B1858">_xlfn.XLOOKUP(_xlfn.SINGLE(A:A),'Customer Name'!A:A,Table14_3[[#All],[Title]])</f>
        <v>Ms</v>
      </c>
      <c r="C1858" s="32" t="str" cm="1">
        <f t="array" ref="C1858">_xlfn.XLOOKUP(_xlfn.SINGLE(A:A),'Customer Name'!A:A,Table14_3[[#All],[First Name]])</f>
        <v>Daniell L</v>
      </c>
      <c r="D1858" s="32" t="str" cm="1">
        <f t="array" ref="D1858">_xlfn.XLOOKUP(_xlfn.SINGLE(A:A),'Customer Name'!A:A,Table14_3[[#All],[Last Name]])</f>
        <v>Barker</v>
      </c>
      <c r="E1858" s="32">
        <f>_xlfn.XLOOKUP(A:A,'Medical Examination'!A:A,'Medical Examination'!B:B)</f>
        <v>21.26</v>
      </c>
      <c r="F1858" s="32">
        <f>_xlfn.XLOOKUP(A:A,'Medical Examination'!A:A,'Medical Examination'!C:C)</f>
        <v>5.36</v>
      </c>
      <c r="G1858" s="33" t="str">
        <f>_xlfn.XLOOKUP(A:A,'Medical Examination'!A:A,'Medical Examination'!D:D)</f>
        <v>yes</v>
      </c>
      <c r="H1858" s="33" t="str">
        <f>_xlfn.XLOOKUP(A:A,'Medical Examination'!A:A,'Medical Examination'!E:E)</f>
        <v>No</v>
      </c>
      <c r="I1858" s="33" t="str">
        <f>_xlfn.XLOOKUP(A:A,'Medical Examination'!A:A,'Medical Examination'!F:F)</f>
        <v>No</v>
      </c>
      <c r="J1858" s="33">
        <f>_xlfn.XLOOKUP(A:A,'Medical Examination'!A:A,'Medical Examination'!G:G)</f>
        <v>1</v>
      </c>
      <c r="K1858" s="33" t="str">
        <f>_xlfn.XLOOKUP(A:A,'Medical Examination'!A:A,'Medical Examination'!H:H)</f>
        <v>No</v>
      </c>
      <c r="L1858" s="32" t="str">
        <f>_xlfn.XLOOKUP(A:A,'Medical Examination'!A:A,'Medical Examination'!I:I)</f>
        <v>Normal Weight</v>
      </c>
      <c r="M1858" s="31" t="str">
        <f>_xlfn.XLOOKUP(A:A,'Medical Examination'!A:A,'Medical Examination'!J:J)</f>
        <v>Normal</v>
      </c>
      <c r="N1858" s="34">
        <f>_xlfn.XLOOKUP(Healthcare!A:A,Table4_2[Customer ID],Table4_2[Date of Birth])</f>
        <v>32342</v>
      </c>
      <c r="O1858" s="35">
        <f>_xlfn.XLOOKUP(A:A,Table4_2[Customer ID],Table4_2[Charges])</f>
        <v>4397.3100000000004</v>
      </c>
      <c r="P1858" s="33" t="str">
        <f>_xlfn.XLOOKUP(A:A,Table4_2[Customer ID],Table4_2[Hospital tier])</f>
        <v>tier - 2</v>
      </c>
      <c r="Q1858" s="33" t="str">
        <f>_xlfn.XLOOKUP(A:A,'Hospital details'!A:A,'Hospital details'!F:F)</f>
        <v>tier - 2</v>
      </c>
      <c r="R1858" s="33" t="str">
        <f>_xlfn.XLOOKUP(Healthcare!A:A,'Hospital details'!A:A,'Hospital details'!G:G)</f>
        <v>R1013</v>
      </c>
      <c r="S1858" s="36">
        <f>_xlfn.XLOOKUP(A:A,'Hospital details'!A:A,'Hospital details'!H:H)</f>
        <v>34</v>
      </c>
      <c r="T1858" s="8"/>
    </row>
    <row r="1859" spans="1:20" ht="18" x14ac:dyDescent="0.35">
      <c r="A1859" s="37" t="s">
        <v>1863</v>
      </c>
      <c r="B1859" s="31" t="str" cm="1">
        <f t="array" ref="B1859">_xlfn.XLOOKUP(_xlfn.SINGLE(A:A),'Customer Name'!A:A,Table14_3[[#All],[Title]])</f>
        <v>Mr</v>
      </c>
      <c r="C1859" s="32" t="str" cm="1">
        <f t="array" ref="C1859">_xlfn.XLOOKUP(_xlfn.SINGLE(A:A),'Customer Name'!A:A,Table14_3[[#All],[First Name]])</f>
        <v>Janne</v>
      </c>
      <c r="D1859" s="32" t="str" cm="1">
        <f t="array" ref="D1859">_xlfn.XLOOKUP(_xlfn.SINGLE(A:A),'Customer Name'!A:A,Table14_3[[#All],[Last Name]])</f>
        <v>Saarnilehto</v>
      </c>
      <c r="E1859" s="32">
        <f>_xlfn.XLOOKUP(A:A,'Medical Examination'!A:A,'Medical Examination'!B:B)</f>
        <v>17.09</v>
      </c>
      <c r="F1859" s="32">
        <f>_xlfn.XLOOKUP(A:A,'Medical Examination'!A:A,'Medical Examination'!C:C)</f>
        <v>5.69</v>
      </c>
      <c r="G1859" s="33" t="str">
        <f>_xlfn.XLOOKUP(A:A,'Medical Examination'!A:A,'Medical Examination'!D:D)</f>
        <v>No</v>
      </c>
      <c r="H1859" s="33" t="str">
        <f>_xlfn.XLOOKUP(A:A,'Medical Examination'!A:A,'Medical Examination'!E:E)</f>
        <v>No</v>
      </c>
      <c r="I1859" s="33" t="str">
        <f>_xlfn.XLOOKUP(A:A,'Medical Examination'!A:A,'Medical Examination'!F:F)</f>
        <v>No</v>
      </c>
      <c r="J1859" s="33">
        <f>_xlfn.XLOOKUP(A:A,'Medical Examination'!A:A,'Medical Examination'!G:G)</f>
        <v>0</v>
      </c>
      <c r="K1859" s="33" t="str">
        <f>_xlfn.XLOOKUP(A:A,'Medical Examination'!A:A,'Medical Examination'!H:H)</f>
        <v>No</v>
      </c>
      <c r="L1859" s="32" t="str">
        <f>_xlfn.XLOOKUP(A:A,'Medical Examination'!A:A,'Medical Examination'!I:I)</f>
        <v>Under  Weight</v>
      </c>
      <c r="M1859" s="31" t="str">
        <f>_xlfn.XLOOKUP(A:A,'Medical Examination'!A:A,'Medical Examination'!J:J)</f>
        <v>Normal</v>
      </c>
      <c r="N1859" s="34">
        <f>_xlfn.XLOOKUP(Healthcare!A:A,Table4_2[Customer ID],Table4_2[Date of Birth])</f>
        <v>30131</v>
      </c>
      <c r="O1859" s="35">
        <f>_xlfn.XLOOKUP(A:A,Table4_2[Customer ID],Table4_2[Charges])</f>
        <v>4392.7</v>
      </c>
      <c r="P1859" s="33" t="str">
        <f>_xlfn.XLOOKUP(A:A,Table4_2[Customer ID],Table4_2[Hospital tier])</f>
        <v>tier - 2</v>
      </c>
      <c r="Q1859" s="33" t="str">
        <f>_xlfn.XLOOKUP(A:A,'Hospital details'!A:A,'Hospital details'!F:F)</f>
        <v>tier - 2</v>
      </c>
      <c r="R1859" s="33" t="str">
        <f>_xlfn.XLOOKUP(Healthcare!A:A,'Hospital details'!A:A,'Hospital details'!G:G)</f>
        <v>R1013</v>
      </c>
      <c r="S1859" s="36">
        <f>_xlfn.XLOOKUP(A:A,'Hospital details'!A:A,'Hospital details'!H:H)</f>
        <v>40</v>
      </c>
      <c r="T1859" s="8"/>
    </row>
    <row r="1860" spans="1:20" ht="18" x14ac:dyDescent="0.35">
      <c r="A1860" s="37" t="s">
        <v>1864</v>
      </c>
      <c r="B1860" s="31" t="str" cm="1">
        <f t="array" ref="B1860">_xlfn.XLOOKUP(_xlfn.SINGLE(A:A),'Customer Name'!A:A,Table14_3[[#All],[Title]])</f>
        <v>Mr</v>
      </c>
      <c r="C1860" s="32" t="str" cm="1">
        <f t="array" ref="C1860">_xlfn.XLOOKUP(_xlfn.SINGLE(A:A),'Customer Name'!A:A,Table14_3[[#All],[First Name]])</f>
        <v>Martina</v>
      </c>
      <c r="D1860" s="32" t="str" cm="1">
        <f t="array" ref="D1860">_xlfn.XLOOKUP(_xlfn.SINGLE(A:A),'Customer Name'!A:A,Table14_3[[#All],[Last Name]])</f>
        <v>Morton</v>
      </c>
      <c r="E1860" s="32">
        <f>_xlfn.XLOOKUP(A:A,'Medical Examination'!A:A,'Medical Examination'!B:B)</f>
        <v>24.3</v>
      </c>
      <c r="F1860" s="32">
        <f>_xlfn.XLOOKUP(A:A,'Medical Examination'!A:A,'Medical Examination'!C:C)</f>
        <v>4.9000000000000004</v>
      </c>
      <c r="G1860" s="33" t="str">
        <f>_xlfn.XLOOKUP(A:A,'Medical Examination'!A:A,'Medical Examination'!D:D)</f>
        <v>yes</v>
      </c>
      <c r="H1860" s="33" t="str">
        <f>_xlfn.XLOOKUP(A:A,'Medical Examination'!A:A,'Medical Examination'!E:E)</f>
        <v>No</v>
      </c>
      <c r="I1860" s="33" t="str">
        <f>_xlfn.XLOOKUP(A:A,'Medical Examination'!A:A,'Medical Examination'!F:F)</f>
        <v>Yes</v>
      </c>
      <c r="J1860" s="33">
        <f>_xlfn.XLOOKUP(A:A,'Medical Examination'!A:A,'Medical Examination'!G:G)</f>
        <v>1</v>
      </c>
      <c r="K1860" s="33" t="str">
        <f>_xlfn.XLOOKUP(A:A,'Medical Examination'!A:A,'Medical Examination'!H:H)</f>
        <v>No</v>
      </c>
      <c r="L1860" s="32" t="str">
        <f>_xlfn.XLOOKUP(A:A,'Medical Examination'!A:A,'Medical Examination'!I:I)</f>
        <v>Normal Weight</v>
      </c>
      <c r="M1860" s="31" t="str">
        <f>_xlfn.XLOOKUP(A:A,'Medical Examination'!A:A,'Medical Examination'!J:J)</f>
        <v>Normal</v>
      </c>
      <c r="N1860" s="34">
        <f>_xlfn.XLOOKUP(Healthcare!A:A,Table4_2[Customer ID],Table4_2[Date of Birth])</f>
        <v>35763</v>
      </c>
      <c r="O1860" s="35">
        <f>_xlfn.XLOOKUP(A:A,Table4_2[Customer ID],Table4_2[Charges])</f>
        <v>4391.6499999999996</v>
      </c>
      <c r="P1860" s="33" t="str">
        <f>_xlfn.XLOOKUP(A:A,Table4_2[Customer ID],Table4_2[Hospital tier])</f>
        <v>tier - 2</v>
      </c>
      <c r="Q1860" s="33" t="str">
        <f>_xlfn.XLOOKUP(A:A,'Hospital details'!A:A,'Hospital details'!F:F)</f>
        <v>tier - 2</v>
      </c>
      <c r="R1860" s="33" t="str">
        <f>_xlfn.XLOOKUP(Healthcare!A:A,'Hospital details'!A:A,'Hospital details'!G:G)</f>
        <v>R1011</v>
      </c>
      <c r="S1860" s="36">
        <f>_xlfn.XLOOKUP(A:A,'Hospital details'!A:A,'Hospital details'!H:H)</f>
        <v>25</v>
      </c>
      <c r="T1860" s="8"/>
    </row>
    <row r="1861" spans="1:20" ht="18" x14ac:dyDescent="0.35">
      <c r="A1861" s="37" t="s">
        <v>1865</v>
      </c>
      <c r="B1861" s="31" t="str" cm="1">
        <f t="array" ref="B1861">_xlfn.XLOOKUP(_xlfn.SINGLE(A:A),'Customer Name'!A:A,Table14_3[[#All],[Title]])</f>
        <v>Ms</v>
      </c>
      <c r="C1861" s="32" t="str" cm="1">
        <f t="array" ref="C1861">_xlfn.XLOOKUP(_xlfn.SINGLE(A:A),'Customer Name'!A:A,Table14_3[[#All],[First Name]])</f>
        <v>Elizabeth L</v>
      </c>
      <c r="D1861" s="32" t="str" cm="1">
        <f t="array" ref="D1861">_xlfn.XLOOKUP(_xlfn.SINGLE(A:A),'Customer Name'!A:A,Table14_3[[#All],[Last Name]])</f>
        <v>Thomas</v>
      </c>
      <c r="E1861" s="32">
        <f>_xlfn.XLOOKUP(A:A,'Medical Examination'!A:A,'Medical Examination'!B:B)</f>
        <v>29.734999999999999</v>
      </c>
      <c r="F1861" s="32">
        <f>_xlfn.XLOOKUP(A:A,'Medical Examination'!A:A,'Medical Examination'!C:C)</f>
        <v>5.78</v>
      </c>
      <c r="G1861" s="33" t="str">
        <f>_xlfn.XLOOKUP(A:A,'Medical Examination'!A:A,'Medical Examination'!D:D)</f>
        <v>No</v>
      </c>
      <c r="H1861" s="33" t="str">
        <f>_xlfn.XLOOKUP(A:A,'Medical Examination'!A:A,'Medical Examination'!E:E)</f>
        <v>No</v>
      </c>
      <c r="I1861" s="33" t="str">
        <f>_xlfn.XLOOKUP(A:A,'Medical Examination'!A:A,'Medical Examination'!F:F)</f>
        <v>No</v>
      </c>
      <c r="J1861" s="33">
        <f>_xlfn.XLOOKUP(A:A,'Medical Examination'!A:A,'Medical Examination'!G:G)</f>
        <v>0</v>
      </c>
      <c r="K1861" s="33" t="str">
        <f>_xlfn.XLOOKUP(A:A,'Medical Examination'!A:A,'Medical Examination'!H:H)</f>
        <v>No</v>
      </c>
      <c r="L1861" s="32" t="str">
        <f>_xlfn.XLOOKUP(A:A,'Medical Examination'!A:A,'Medical Examination'!I:I)</f>
        <v>Overweight</v>
      </c>
      <c r="M1861" s="31" t="str">
        <f>_xlfn.XLOOKUP(A:A,'Medical Examination'!A:A,'Medical Examination'!J:J)</f>
        <v>Prediabetic</v>
      </c>
      <c r="N1861" s="34">
        <f>_xlfn.XLOOKUP(Healthcare!A:A,Table4_2[Customer ID],Table4_2[Date of Birth])</f>
        <v>33113</v>
      </c>
      <c r="O1861" s="35">
        <f>_xlfn.XLOOKUP(A:A,Table4_2[Customer ID],Table4_2[Charges])</f>
        <v>4357.04</v>
      </c>
      <c r="P1861" s="33" t="str">
        <f>_xlfn.XLOOKUP(A:A,Table4_2[Customer ID],Table4_2[Hospital tier])</f>
        <v>tier - 2</v>
      </c>
      <c r="Q1861" s="33" t="str">
        <f>_xlfn.XLOOKUP(A:A,'Hospital details'!A:A,'Hospital details'!F:F)</f>
        <v>tier - 3</v>
      </c>
      <c r="R1861" s="33" t="str">
        <f>_xlfn.XLOOKUP(Healthcare!A:A,'Hospital details'!A:A,'Hospital details'!G:G)</f>
        <v>R1012</v>
      </c>
      <c r="S1861" s="36">
        <f>_xlfn.XLOOKUP(A:A,'Hospital details'!A:A,'Hospital details'!H:H)</f>
        <v>32</v>
      </c>
      <c r="T1861" s="8"/>
    </row>
    <row r="1862" spans="1:20" ht="18" x14ac:dyDescent="0.35">
      <c r="A1862" s="37" t="s">
        <v>1866</v>
      </c>
      <c r="B1862" s="31" t="str" cm="1">
        <f t="array" ref="B1862">_xlfn.XLOOKUP(_xlfn.SINGLE(A:A),'Customer Name'!A:A,Table14_3[[#All],[Title]])</f>
        <v>Ms</v>
      </c>
      <c r="C1862" s="32" t="str" cm="1">
        <f t="array" ref="C1862">_xlfn.XLOOKUP(_xlfn.SINGLE(A:A),'Customer Name'!A:A,Table14_3[[#All],[First Name]])</f>
        <v>Stephanie C</v>
      </c>
      <c r="D1862" s="32" t="str" cm="1">
        <f t="array" ref="D1862">_xlfn.XLOOKUP(_xlfn.SINGLE(A:A),'Customer Name'!A:A,Table14_3[[#All],[Last Name]])</f>
        <v>Hillman</v>
      </c>
      <c r="E1862" s="32">
        <f>_xlfn.XLOOKUP(A:A,'Medical Examination'!A:A,'Medical Examination'!B:B)</f>
        <v>29.26</v>
      </c>
      <c r="F1862" s="32">
        <f>_xlfn.XLOOKUP(A:A,'Medical Examination'!A:A,'Medical Examination'!C:C)</f>
        <v>4.7</v>
      </c>
      <c r="G1862" s="33" t="str">
        <f>_xlfn.XLOOKUP(A:A,'Medical Examination'!A:A,'Medical Examination'!D:D)</f>
        <v>No</v>
      </c>
      <c r="H1862" s="33" t="str">
        <f>_xlfn.XLOOKUP(A:A,'Medical Examination'!A:A,'Medical Examination'!E:E)</f>
        <v>No</v>
      </c>
      <c r="I1862" s="33" t="str">
        <f>_xlfn.XLOOKUP(A:A,'Medical Examination'!A:A,'Medical Examination'!F:F)</f>
        <v>No</v>
      </c>
      <c r="J1862" s="33">
        <f>_xlfn.XLOOKUP(A:A,'Medical Examination'!A:A,'Medical Examination'!G:G)</f>
        <v>0</v>
      </c>
      <c r="K1862" s="33" t="str">
        <f>_xlfn.XLOOKUP(A:A,'Medical Examination'!A:A,'Medical Examination'!H:H)</f>
        <v>No</v>
      </c>
      <c r="L1862" s="32" t="str">
        <f>_xlfn.XLOOKUP(A:A,'Medical Examination'!A:A,'Medical Examination'!I:I)</f>
        <v>Overweight</v>
      </c>
      <c r="M1862" s="31" t="str">
        <f>_xlfn.XLOOKUP(A:A,'Medical Examination'!A:A,'Medical Examination'!J:J)</f>
        <v>Normal</v>
      </c>
      <c r="N1862" s="34">
        <f>_xlfn.XLOOKUP(Healthcare!A:A,Table4_2[Customer ID],Table4_2[Date of Birth])</f>
        <v>33494</v>
      </c>
      <c r="O1862" s="35">
        <f>_xlfn.XLOOKUP(A:A,Table4_2[Customer ID],Table4_2[Charges])</f>
        <v>4350.51</v>
      </c>
      <c r="P1862" s="33" t="str">
        <f>_xlfn.XLOOKUP(A:A,Table4_2[Customer ID],Table4_2[Hospital tier])</f>
        <v>tier - 2</v>
      </c>
      <c r="Q1862" s="33" t="str">
        <f>_xlfn.XLOOKUP(A:A,'Hospital details'!A:A,'Hospital details'!F:F)</f>
        <v>tier - 2</v>
      </c>
      <c r="R1862" s="33" t="str">
        <f>_xlfn.XLOOKUP(Healthcare!A:A,'Hospital details'!A:A,'Hospital details'!G:G)</f>
        <v>R1013</v>
      </c>
      <c r="S1862" s="36">
        <f>_xlfn.XLOOKUP(A:A,'Hospital details'!A:A,'Hospital details'!H:H)</f>
        <v>31</v>
      </c>
      <c r="T1862" s="8"/>
    </row>
    <row r="1863" spans="1:20" ht="18" x14ac:dyDescent="0.35">
      <c r="A1863" s="37" t="s">
        <v>1867</v>
      </c>
      <c r="B1863" s="31" t="str" cm="1">
        <f t="array" ref="B1863">_xlfn.XLOOKUP(_xlfn.SINGLE(A:A),'Customer Name'!A:A,Table14_3[[#All],[Title]])</f>
        <v>Mr</v>
      </c>
      <c r="C1863" s="32" t="str" cm="1">
        <f t="array" ref="C1863">_xlfn.XLOOKUP(_xlfn.SINGLE(A:A),'Customer Name'!A:A,Table14_3[[#All],[First Name]])</f>
        <v>Katie</v>
      </c>
      <c r="D1863" s="32" t="str" cm="1">
        <f t="array" ref="D1863">_xlfn.XLOOKUP(_xlfn.SINGLE(A:A),'Customer Name'!A:A,Table14_3[[#All],[Last Name]])</f>
        <v>Edwards</v>
      </c>
      <c r="E1863" s="32">
        <f>_xlfn.XLOOKUP(A:A,'Medical Examination'!A:A,'Medical Examination'!B:B)</f>
        <v>33</v>
      </c>
      <c r="F1863" s="32">
        <f>_xlfn.XLOOKUP(A:A,'Medical Examination'!A:A,'Medical Examination'!C:C)</f>
        <v>6.28</v>
      </c>
      <c r="G1863" s="33" t="str">
        <f>_xlfn.XLOOKUP(A:A,'Medical Examination'!A:A,'Medical Examination'!D:D)</f>
        <v>No</v>
      </c>
      <c r="H1863" s="33" t="str">
        <f>_xlfn.XLOOKUP(A:A,'Medical Examination'!A:A,'Medical Examination'!E:E)</f>
        <v>No</v>
      </c>
      <c r="I1863" s="33" t="str">
        <f>_xlfn.XLOOKUP(A:A,'Medical Examination'!A:A,'Medical Examination'!F:F)</f>
        <v>No</v>
      </c>
      <c r="J1863" s="33">
        <f>_xlfn.XLOOKUP(A:A,'Medical Examination'!A:A,'Medical Examination'!G:G)</f>
        <v>0</v>
      </c>
      <c r="K1863" s="33" t="str">
        <f>_xlfn.XLOOKUP(A:A,'Medical Examination'!A:A,'Medical Examination'!H:H)</f>
        <v>No</v>
      </c>
      <c r="L1863" s="32" t="str">
        <f>_xlfn.XLOOKUP(A:A,'Medical Examination'!A:A,'Medical Examination'!I:I)</f>
        <v>Obesity</v>
      </c>
      <c r="M1863" s="31" t="str">
        <f>_xlfn.XLOOKUP(A:A,'Medical Examination'!A:A,'Medical Examination'!J:J)</f>
        <v>Prediabetic</v>
      </c>
      <c r="N1863" s="34">
        <f>_xlfn.XLOOKUP(Healthcare!A:A,Table4_2[Customer ID],Table4_2[Date of Birth])</f>
        <v>34639</v>
      </c>
      <c r="O1863" s="35">
        <f>_xlfn.XLOOKUP(A:A,Table4_2[Customer ID],Table4_2[Charges])</f>
        <v>4349.46</v>
      </c>
      <c r="P1863" s="33" t="str">
        <f>_xlfn.XLOOKUP(A:A,Table4_2[Customer ID],Table4_2[Hospital tier])</f>
        <v>tier - 2</v>
      </c>
      <c r="Q1863" s="33" t="str">
        <f>_xlfn.XLOOKUP(A:A,'Hospital details'!A:A,'Hospital details'!F:F)</f>
        <v>tier - 2</v>
      </c>
      <c r="R1863" s="33" t="str">
        <f>_xlfn.XLOOKUP(Healthcare!A:A,'Hospital details'!A:A,'Hospital details'!G:G)</f>
        <v>R1013</v>
      </c>
      <c r="S1863" s="36">
        <f>_xlfn.XLOOKUP(A:A,'Hospital details'!A:A,'Hospital details'!H:H)</f>
        <v>28</v>
      </c>
      <c r="T1863" s="8"/>
    </row>
    <row r="1864" spans="1:20" ht="18" x14ac:dyDescent="0.35">
      <c r="A1864" s="37" t="s">
        <v>1868</v>
      </c>
      <c r="B1864" s="31" t="str" cm="1">
        <f t="array" ref="B1864">_xlfn.XLOOKUP(_xlfn.SINGLE(A:A),'Customer Name'!A:A,Table14_3[[#All],[Title]])</f>
        <v>Mr</v>
      </c>
      <c r="C1864" s="32" t="str" cm="1">
        <f t="array" ref="C1864">_xlfn.XLOOKUP(_xlfn.SINGLE(A:A),'Customer Name'!A:A,Table14_3[[#All],[First Name]])</f>
        <v>Callie</v>
      </c>
      <c r="D1864" s="32" t="str" cm="1">
        <f t="array" ref="D1864">_xlfn.XLOOKUP(_xlfn.SINGLE(A:A),'Customer Name'!A:A,Table14_3[[#All],[Last Name]])</f>
        <v>Bartel</v>
      </c>
      <c r="E1864" s="32">
        <f>_xlfn.XLOOKUP(A:A,'Medical Examination'!A:A,'Medical Examination'!B:B)</f>
        <v>31.065000000000001</v>
      </c>
      <c r="F1864" s="32">
        <f>_xlfn.XLOOKUP(A:A,'Medical Examination'!A:A,'Medical Examination'!C:C)</f>
        <v>4.2300000000000004</v>
      </c>
      <c r="G1864" s="33" t="str">
        <f>_xlfn.XLOOKUP(A:A,'Medical Examination'!A:A,'Medical Examination'!D:D)</f>
        <v>No</v>
      </c>
      <c r="H1864" s="33" t="str">
        <f>_xlfn.XLOOKUP(A:A,'Medical Examination'!A:A,'Medical Examination'!E:E)</f>
        <v>No</v>
      </c>
      <c r="I1864" s="33" t="str">
        <f>_xlfn.XLOOKUP(A:A,'Medical Examination'!A:A,'Medical Examination'!F:F)</f>
        <v>No</v>
      </c>
      <c r="J1864" s="33">
        <f>_xlfn.XLOOKUP(A:A,'Medical Examination'!A:A,'Medical Examination'!G:G)</f>
        <v>0</v>
      </c>
      <c r="K1864" s="33" t="str">
        <f>_xlfn.XLOOKUP(A:A,'Medical Examination'!A:A,'Medical Examination'!H:H)</f>
        <v>No</v>
      </c>
      <c r="L1864" s="32" t="str">
        <f>_xlfn.XLOOKUP(A:A,'Medical Examination'!A:A,'Medical Examination'!I:I)</f>
        <v>Obesity</v>
      </c>
      <c r="M1864" s="31" t="str">
        <f>_xlfn.XLOOKUP(A:A,'Medical Examination'!A:A,'Medical Examination'!J:J)</f>
        <v>Normal</v>
      </c>
      <c r="N1864" s="34">
        <f>_xlfn.XLOOKUP(Healthcare!A:A,Table4_2[Customer ID],Table4_2[Date of Birth])</f>
        <v>33390</v>
      </c>
      <c r="O1864" s="35">
        <f>_xlfn.XLOOKUP(A:A,Table4_2[Customer ID],Table4_2[Charges])</f>
        <v>4347.0200000000004</v>
      </c>
      <c r="P1864" s="33" t="str">
        <f>_xlfn.XLOOKUP(A:A,Table4_2[Customer ID],Table4_2[Hospital tier])</f>
        <v>tier - 2</v>
      </c>
      <c r="Q1864" s="33" t="str">
        <f>_xlfn.XLOOKUP(A:A,'Hospital details'!A:A,'Hospital details'!F:F)</f>
        <v>tier - 1</v>
      </c>
      <c r="R1864" s="33" t="str">
        <f>_xlfn.XLOOKUP(Healthcare!A:A,'Hospital details'!A:A,'Hospital details'!G:G)</f>
        <v>R1024</v>
      </c>
      <c r="S1864" s="36">
        <f>_xlfn.XLOOKUP(A:A,'Hospital details'!A:A,'Hospital details'!H:H)</f>
        <v>32</v>
      </c>
      <c r="T1864" s="8"/>
    </row>
    <row r="1865" spans="1:20" ht="18" x14ac:dyDescent="0.35">
      <c r="A1865" s="37" t="s">
        <v>1869</v>
      </c>
      <c r="B1865" s="31" t="str" cm="1">
        <f t="array" ref="B1865">_xlfn.XLOOKUP(_xlfn.SINGLE(A:A),'Customer Name'!A:A,Table14_3[[#All],[Title]])</f>
        <v>Ms</v>
      </c>
      <c r="C1865" s="32" t="str" cm="1">
        <f t="array" ref="C1865">_xlfn.XLOOKUP(_xlfn.SINGLE(A:A),'Customer Name'!A:A,Table14_3[[#All],[First Name]])</f>
        <v>Inna</v>
      </c>
      <c r="D1865" s="32" t="str" cm="1">
        <f t="array" ref="D1865">_xlfn.XLOOKUP(_xlfn.SINGLE(A:A),'Customer Name'!A:A,Table14_3[[#All],[Last Name]])</f>
        <v>Potekhina</v>
      </c>
      <c r="E1865" s="32">
        <f>_xlfn.XLOOKUP(A:A,'Medical Examination'!A:A,'Medical Examination'!B:B)</f>
        <v>26.51</v>
      </c>
      <c r="F1865" s="32">
        <f>_xlfn.XLOOKUP(A:A,'Medical Examination'!A:A,'Medical Examination'!C:C)</f>
        <v>6.17</v>
      </c>
      <c r="G1865" s="33" t="str">
        <f>_xlfn.XLOOKUP(A:A,'Medical Examination'!A:A,'Medical Examination'!D:D)</f>
        <v>No</v>
      </c>
      <c r="H1865" s="33" t="str">
        <f>_xlfn.XLOOKUP(A:A,'Medical Examination'!A:A,'Medical Examination'!E:E)</f>
        <v>No</v>
      </c>
      <c r="I1865" s="33" t="str">
        <f>_xlfn.XLOOKUP(A:A,'Medical Examination'!A:A,'Medical Examination'!F:F)</f>
        <v>No</v>
      </c>
      <c r="J1865" s="33">
        <f>_xlfn.XLOOKUP(A:A,'Medical Examination'!A:A,'Medical Examination'!G:G)</f>
        <v>0</v>
      </c>
      <c r="K1865" s="33" t="str">
        <f>_xlfn.XLOOKUP(A:A,'Medical Examination'!A:A,'Medical Examination'!H:H)</f>
        <v>No</v>
      </c>
      <c r="L1865" s="32" t="str">
        <f>_xlfn.XLOOKUP(A:A,'Medical Examination'!A:A,'Medical Examination'!I:I)</f>
        <v>Overweight</v>
      </c>
      <c r="M1865" s="31" t="str">
        <f>_xlfn.XLOOKUP(A:A,'Medical Examination'!A:A,'Medical Examination'!J:J)</f>
        <v>Prediabetic</v>
      </c>
      <c r="N1865" s="34">
        <f>_xlfn.XLOOKUP(Healthcare!A:A,Table4_2[Customer ID],Table4_2[Date of Birth])</f>
        <v>34633</v>
      </c>
      <c r="O1865" s="35">
        <f>_xlfn.XLOOKUP(A:A,Table4_2[Customer ID],Table4_2[Charges])</f>
        <v>4340.4399999999996</v>
      </c>
      <c r="P1865" s="33" t="str">
        <f>_xlfn.XLOOKUP(A:A,Table4_2[Customer ID],Table4_2[Hospital tier])</f>
        <v>tier - 2</v>
      </c>
      <c r="Q1865" s="33" t="str">
        <f>_xlfn.XLOOKUP(A:A,'Hospital details'!A:A,'Hospital details'!F:F)</f>
        <v>tier - 1</v>
      </c>
      <c r="R1865" s="33" t="str">
        <f>_xlfn.XLOOKUP(Healthcare!A:A,'Hospital details'!A:A,'Hospital details'!G:G)</f>
        <v>R1013</v>
      </c>
      <c r="S1865" s="36">
        <f>_xlfn.XLOOKUP(A:A,'Hospital details'!A:A,'Hospital details'!H:H)</f>
        <v>28</v>
      </c>
      <c r="T1865" s="8"/>
    </row>
    <row r="1866" spans="1:20" ht="18" x14ac:dyDescent="0.35">
      <c r="A1866" s="37" t="s">
        <v>1870</v>
      </c>
      <c r="B1866" s="31" t="str" cm="1">
        <f t="array" ref="B1866">_xlfn.XLOOKUP(_xlfn.SINGLE(A:A),'Customer Name'!A:A,Table14_3[[#All],[Title]])</f>
        <v>Mr</v>
      </c>
      <c r="C1866" s="32" t="str" cm="1">
        <f t="array" ref="C1866">_xlfn.XLOOKUP(_xlfn.SINGLE(A:A),'Customer Name'!A:A,Table14_3[[#All],[First Name]])</f>
        <v>Mary K</v>
      </c>
      <c r="D1866" s="32" t="str" cm="1">
        <f t="array" ref="D1866">_xlfn.XLOOKUP(_xlfn.SINGLE(A:A),'Customer Name'!A:A,Table14_3[[#All],[Last Name]])</f>
        <v>Kelly</v>
      </c>
      <c r="E1866" s="32">
        <f>_xlfn.XLOOKUP(A:A,'Medical Examination'!A:A,'Medical Examination'!B:B)</f>
        <v>28.88</v>
      </c>
      <c r="F1866" s="32">
        <f>_xlfn.XLOOKUP(A:A,'Medical Examination'!A:A,'Medical Examination'!C:C)</f>
        <v>4.96</v>
      </c>
      <c r="G1866" s="33" t="str">
        <f>_xlfn.XLOOKUP(A:A,'Medical Examination'!A:A,'Medical Examination'!D:D)</f>
        <v>No</v>
      </c>
      <c r="H1866" s="33" t="str">
        <f>_xlfn.XLOOKUP(A:A,'Medical Examination'!A:A,'Medical Examination'!E:E)</f>
        <v>No</v>
      </c>
      <c r="I1866" s="33" t="str">
        <f>_xlfn.XLOOKUP(A:A,'Medical Examination'!A:A,'Medical Examination'!F:F)</f>
        <v>No</v>
      </c>
      <c r="J1866" s="33">
        <f>_xlfn.XLOOKUP(A:A,'Medical Examination'!A:A,'Medical Examination'!G:G)</f>
        <v>0</v>
      </c>
      <c r="K1866" s="33" t="str">
        <f>_xlfn.XLOOKUP(A:A,'Medical Examination'!A:A,'Medical Examination'!H:H)</f>
        <v>No</v>
      </c>
      <c r="L1866" s="32" t="str">
        <f>_xlfn.XLOOKUP(A:A,'Medical Examination'!A:A,'Medical Examination'!I:I)</f>
        <v>Overweight</v>
      </c>
      <c r="M1866" s="31" t="str">
        <f>_xlfn.XLOOKUP(A:A,'Medical Examination'!A:A,'Medical Examination'!J:J)</f>
        <v>Normal</v>
      </c>
      <c r="N1866" s="34">
        <f>_xlfn.XLOOKUP(Healthcare!A:A,Table4_2[Customer ID],Table4_2[Date of Birth])</f>
        <v>34640</v>
      </c>
      <c r="O1866" s="35">
        <f>_xlfn.XLOOKUP(A:A,Table4_2[Customer ID],Table4_2[Charges])</f>
        <v>4337.74</v>
      </c>
      <c r="P1866" s="33" t="str">
        <f>_xlfn.XLOOKUP(A:A,Table4_2[Customer ID],Table4_2[Hospital tier])</f>
        <v>tier - 2</v>
      </c>
      <c r="Q1866" s="33" t="str">
        <f>_xlfn.XLOOKUP(A:A,'Hospital details'!A:A,'Hospital details'!F:F)</f>
        <v>tier - 1</v>
      </c>
      <c r="R1866" s="33" t="str">
        <f>_xlfn.XLOOKUP(Healthcare!A:A,'Hospital details'!A:A,'Hospital details'!G:G)</f>
        <v>R1024</v>
      </c>
      <c r="S1866" s="36">
        <f>_xlfn.XLOOKUP(A:A,'Hospital details'!A:A,'Hospital details'!H:H)</f>
        <v>28</v>
      </c>
      <c r="T1866" s="8"/>
    </row>
    <row r="1867" spans="1:20" ht="18" x14ac:dyDescent="0.35">
      <c r="A1867" s="37" t="s">
        <v>1871</v>
      </c>
      <c r="B1867" s="31" t="str" cm="1">
        <f t="array" ref="B1867">_xlfn.XLOOKUP(_xlfn.SINGLE(A:A),'Customer Name'!A:A,Table14_3[[#All],[Title]])</f>
        <v>Mr</v>
      </c>
      <c r="C1867" s="32" t="str" cm="1">
        <f t="array" ref="C1867">_xlfn.XLOOKUP(_xlfn.SINGLE(A:A),'Customer Name'!A:A,Table14_3[[#All],[First Name]])</f>
        <v>Samuel M</v>
      </c>
      <c r="D1867" s="32" t="str" cm="1">
        <f t="array" ref="D1867">_xlfn.XLOOKUP(_xlfn.SINGLE(A:A),'Customer Name'!A:A,Table14_3[[#All],[Last Name]])</f>
        <v>Lapp</v>
      </c>
      <c r="E1867" s="32">
        <f>_xlfn.XLOOKUP(A:A,'Medical Examination'!A:A,'Medical Examination'!B:B)</f>
        <v>35.814999999999998</v>
      </c>
      <c r="F1867" s="32">
        <f>_xlfn.XLOOKUP(A:A,'Medical Examination'!A:A,'Medical Examination'!C:C)</f>
        <v>5.1100000000000003</v>
      </c>
      <c r="G1867" s="33" t="str">
        <f>_xlfn.XLOOKUP(A:A,'Medical Examination'!A:A,'Medical Examination'!D:D)</f>
        <v>yes</v>
      </c>
      <c r="H1867" s="33" t="str">
        <f>_xlfn.XLOOKUP(A:A,'Medical Examination'!A:A,'Medical Examination'!E:E)</f>
        <v>No</v>
      </c>
      <c r="I1867" s="33" t="str">
        <f>_xlfn.XLOOKUP(A:A,'Medical Examination'!A:A,'Medical Examination'!F:F)</f>
        <v>No</v>
      </c>
      <c r="J1867" s="33">
        <f>_xlfn.XLOOKUP(A:A,'Medical Examination'!A:A,'Medical Examination'!G:G)</f>
        <v>1</v>
      </c>
      <c r="K1867" s="33" t="str">
        <f>_xlfn.XLOOKUP(A:A,'Medical Examination'!A:A,'Medical Examination'!H:H)</f>
        <v>No</v>
      </c>
      <c r="L1867" s="32" t="str">
        <f>_xlfn.XLOOKUP(A:A,'Medical Examination'!A:A,'Medical Examination'!I:I)</f>
        <v>Obesity</v>
      </c>
      <c r="M1867" s="31" t="str">
        <f>_xlfn.XLOOKUP(A:A,'Medical Examination'!A:A,'Medical Examination'!J:J)</f>
        <v>Normal</v>
      </c>
      <c r="N1867" s="34">
        <f>_xlfn.XLOOKUP(Healthcare!A:A,Table4_2[Customer ID],Table4_2[Date of Birth])</f>
        <v>32496</v>
      </c>
      <c r="O1867" s="35">
        <f>_xlfn.XLOOKUP(A:A,Table4_2[Customer ID],Table4_2[Charges])</f>
        <v>4320.41</v>
      </c>
      <c r="P1867" s="33" t="str">
        <f>_xlfn.XLOOKUP(A:A,Table4_2[Customer ID],Table4_2[Hospital tier])</f>
        <v>tier - 2</v>
      </c>
      <c r="Q1867" s="33" t="str">
        <f>_xlfn.XLOOKUP(A:A,'Hospital details'!A:A,'Hospital details'!F:F)</f>
        <v>tier - 1</v>
      </c>
      <c r="R1867" s="33" t="str">
        <f>_xlfn.XLOOKUP(Healthcare!A:A,'Hospital details'!A:A,'Hospital details'!G:G)</f>
        <v>R1012</v>
      </c>
      <c r="S1867" s="36">
        <f>_xlfn.XLOOKUP(A:A,'Hospital details'!A:A,'Hospital details'!H:H)</f>
        <v>34</v>
      </c>
      <c r="T1867" s="8"/>
    </row>
    <row r="1868" spans="1:20" ht="18" x14ac:dyDescent="0.35">
      <c r="A1868" s="37" t="s">
        <v>1872</v>
      </c>
      <c r="B1868" s="31" t="str" cm="1">
        <f t="array" ref="B1868">_xlfn.XLOOKUP(_xlfn.SINGLE(A:A),'Customer Name'!A:A,Table14_3[[#All],[Title]])</f>
        <v>Ms</v>
      </c>
      <c r="C1868" s="32" t="str" cm="1">
        <f t="array" ref="C1868">_xlfn.XLOOKUP(_xlfn.SINGLE(A:A),'Customer Name'!A:A,Table14_3[[#All],[First Name]])</f>
        <v>Kimberly</v>
      </c>
      <c r="D1868" s="32" t="str" cm="1">
        <f t="array" ref="D1868">_xlfn.XLOOKUP(_xlfn.SINGLE(A:A),'Customer Name'!A:A,Table14_3[[#All],[Last Name]])</f>
        <v>Burke</v>
      </c>
      <c r="E1868" s="32">
        <f>_xlfn.XLOOKUP(A:A,'Medical Examination'!A:A,'Medical Examination'!B:B)</f>
        <v>21.28</v>
      </c>
      <c r="F1868" s="32">
        <f>_xlfn.XLOOKUP(A:A,'Medical Examination'!A:A,'Medical Examination'!C:C)</f>
        <v>4.05</v>
      </c>
      <c r="G1868" s="33" t="str">
        <f>_xlfn.XLOOKUP(A:A,'Medical Examination'!A:A,'Medical Examination'!D:D)</f>
        <v>No</v>
      </c>
      <c r="H1868" s="33" t="str">
        <f>_xlfn.XLOOKUP(A:A,'Medical Examination'!A:A,'Medical Examination'!E:E)</f>
        <v>yes</v>
      </c>
      <c r="I1868" s="33" t="str">
        <f>_xlfn.XLOOKUP(A:A,'Medical Examination'!A:A,'Medical Examination'!F:F)</f>
        <v>No</v>
      </c>
      <c r="J1868" s="33">
        <f>_xlfn.XLOOKUP(A:A,'Medical Examination'!A:A,'Medical Examination'!G:G)</f>
        <v>1</v>
      </c>
      <c r="K1868" s="33" t="str">
        <f>_xlfn.XLOOKUP(A:A,'Medical Examination'!A:A,'Medical Examination'!H:H)</f>
        <v>No</v>
      </c>
      <c r="L1868" s="32" t="str">
        <f>_xlfn.XLOOKUP(A:A,'Medical Examination'!A:A,'Medical Examination'!I:I)</f>
        <v>Normal Weight</v>
      </c>
      <c r="M1868" s="31" t="str">
        <f>_xlfn.XLOOKUP(A:A,'Medical Examination'!A:A,'Medical Examination'!J:J)</f>
        <v>Normal</v>
      </c>
      <c r="N1868" s="34">
        <f>_xlfn.XLOOKUP(Healthcare!A:A,Table4_2[Customer ID],Table4_2[Date of Birth])</f>
        <v>36855</v>
      </c>
      <c r="O1868" s="35">
        <f>_xlfn.XLOOKUP(A:A,Table4_2[Customer ID],Table4_2[Charges])</f>
        <v>4296.2700000000004</v>
      </c>
      <c r="P1868" s="33" t="str">
        <f>_xlfn.XLOOKUP(A:A,Table4_2[Customer ID],Table4_2[Hospital tier])</f>
        <v>tier - 2</v>
      </c>
      <c r="Q1868" s="33" t="str">
        <f>_xlfn.XLOOKUP(A:A,'Hospital details'!A:A,'Hospital details'!F:F)</f>
        <v>tier - 3</v>
      </c>
      <c r="R1868" s="33" t="str">
        <f>_xlfn.XLOOKUP(Healthcare!A:A,'Hospital details'!A:A,'Hospital details'!G:G)</f>
        <v>R1012</v>
      </c>
      <c r="S1868" s="36">
        <f>_xlfn.XLOOKUP(A:A,'Hospital details'!A:A,'Hospital details'!H:H)</f>
        <v>22</v>
      </c>
      <c r="T1868" s="8"/>
    </row>
    <row r="1869" spans="1:20" ht="18" x14ac:dyDescent="0.35">
      <c r="A1869" s="37" t="s">
        <v>1873</v>
      </c>
      <c r="B1869" s="31" t="str" cm="1">
        <f t="array" ref="B1869">_xlfn.XLOOKUP(_xlfn.SINGLE(A:A),'Customer Name'!A:A,Table14_3[[#All],[Title]])</f>
        <v>Mr</v>
      </c>
      <c r="C1869" s="32" t="str" cm="1">
        <f t="array" ref="C1869">_xlfn.XLOOKUP(_xlfn.SINGLE(A:A),'Customer Name'!A:A,Table14_3[[#All],[First Name]])</f>
        <v>Tom J</v>
      </c>
      <c r="D1869" s="32" t="str" cm="1">
        <f t="array" ref="D1869">_xlfn.XLOOKUP(_xlfn.SINGLE(A:A),'Customer Name'!A:A,Table14_3[[#All],[Last Name]])</f>
        <v>Barry</v>
      </c>
      <c r="E1869" s="32">
        <f>_xlfn.XLOOKUP(A:A,'Medical Examination'!A:A,'Medical Examination'!B:B)</f>
        <v>33.81</v>
      </c>
      <c r="F1869" s="32">
        <f>_xlfn.XLOOKUP(A:A,'Medical Examination'!A:A,'Medical Examination'!C:C)</f>
        <v>6.49</v>
      </c>
      <c r="G1869" s="33" t="str">
        <f>_xlfn.XLOOKUP(A:A,'Medical Examination'!A:A,'Medical Examination'!D:D)</f>
        <v>No</v>
      </c>
      <c r="H1869" s="33" t="str">
        <f>_xlfn.XLOOKUP(A:A,'Medical Examination'!A:A,'Medical Examination'!E:E)</f>
        <v>No</v>
      </c>
      <c r="I1869" s="33" t="str">
        <f>_xlfn.XLOOKUP(A:A,'Medical Examination'!A:A,'Medical Examination'!F:F)</f>
        <v>Yes</v>
      </c>
      <c r="J1869" s="33">
        <f>_xlfn.XLOOKUP(A:A,'Medical Examination'!A:A,'Medical Examination'!G:G)</f>
        <v>1</v>
      </c>
      <c r="K1869" s="33" t="str">
        <f>_xlfn.XLOOKUP(A:A,'Medical Examination'!A:A,'Medical Examination'!H:H)</f>
        <v>No</v>
      </c>
      <c r="L1869" s="32" t="str">
        <f>_xlfn.XLOOKUP(A:A,'Medical Examination'!A:A,'Medical Examination'!I:I)</f>
        <v>Obesity</v>
      </c>
      <c r="M1869" s="31" t="str">
        <f>_xlfn.XLOOKUP(A:A,'Medical Examination'!A:A,'Medical Examination'!J:J)</f>
        <v>Prediabetic</v>
      </c>
      <c r="N1869" s="34">
        <f>_xlfn.XLOOKUP(Healthcare!A:A,Table4_2[Customer ID],Table4_2[Date of Birth])</f>
        <v>37780</v>
      </c>
      <c r="O1869" s="35">
        <f>_xlfn.XLOOKUP(A:A,Table4_2[Customer ID],Table4_2[Charges])</f>
        <v>4278.55</v>
      </c>
      <c r="P1869" s="33" t="str">
        <f>_xlfn.XLOOKUP(A:A,Table4_2[Customer ID],Table4_2[Hospital tier])</f>
        <v>tier - 2</v>
      </c>
      <c r="Q1869" s="33" t="str">
        <f>_xlfn.XLOOKUP(A:A,'Hospital details'!A:A,'Hospital details'!F:F)</f>
        <v>tier - 1</v>
      </c>
      <c r="R1869" s="33" t="str">
        <f>_xlfn.XLOOKUP(Healthcare!A:A,'Hospital details'!A:A,'Hospital details'!G:G)</f>
        <v>R1021</v>
      </c>
      <c r="S1869" s="36">
        <f>_xlfn.XLOOKUP(A:A,'Hospital details'!A:A,'Hospital details'!H:H)</f>
        <v>20</v>
      </c>
      <c r="T1869" s="8"/>
    </row>
    <row r="1870" spans="1:20" ht="18" x14ac:dyDescent="0.35">
      <c r="A1870" s="37" t="s">
        <v>1874</v>
      </c>
      <c r="B1870" s="31" t="str" cm="1">
        <f t="array" ref="B1870">_xlfn.XLOOKUP(_xlfn.SINGLE(A:A),'Customer Name'!A:A,Table14_3[[#All],[Title]])</f>
        <v>Mr</v>
      </c>
      <c r="C1870" s="32" t="str" cm="1">
        <f t="array" ref="C1870">_xlfn.XLOOKUP(_xlfn.SINGLE(A:A),'Customer Name'!A:A,Table14_3[[#All],[First Name]])</f>
        <v>Zachary</v>
      </c>
      <c r="D1870" s="32" t="str" cm="1">
        <f t="array" ref="D1870">_xlfn.XLOOKUP(_xlfn.SINGLE(A:A),'Customer Name'!A:A,Table14_3[[#All],[Last Name]])</f>
        <v>Mccormick</v>
      </c>
      <c r="E1870" s="32">
        <f>_xlfn.XLOOKUP(A:A,'Medical Examination'!A:A,'Medical Examination'!B:B)</f>
        <v>44.22</v>
      </c>
      <c r="F1870" s="32">
        <f>_xlfn.XLOOKUP(A:A,'Medical Examination'!A:A,'Medical Examination'!C:C)</f>
        <v>4.1900000000000004</v>
      </c>
      <c r="G1870" s="33" t="str">
        <f>_xlfn.XLOOKUP(A:A,'Medical Examination'!A:A,'Medical Examination'!D:D)</f>
        <v>No</v>
      </c>
      <c r="H1870" s="33" t="str">
        <f>_xlfn.XLOOKUP(A:A,'Medical Examination'!A:A,'Medical Examination'!E:E)</f>
        <v>No</v>
      </c>
      <c r="I1870" s="33" t="str">
        <f>_xlfn.XLOOKUP(A:A,'Medical Examination'!A:A,'Medical Examination'!F:F)</f>
        <v>No</v>
      </c>
      <c r="J1870" s="33">
        <f>_xlfn.XLOOKUP(A:A,'Medical Examination'!A:A,'Medical Examination'!G:G)</f>
        <v>1</v>
      </c>
      <c r="K1870" s="33" t="str">
        <f>_xlfn.XLOOKUP(A:A,'Medical Examination'!A:A,'Medical Examination'!H:H)</f>
        <v>No</v>
      </c>
      <c r="L1870" s="32" t="str">
        <f>_xlfn.XLOOKUP(A:A,'Medical Examination'!A:A,'Medical Examination'!I:I)</f>
        <v>Obesity</v>
      </c>
      <c r="M1870" s="31" t="str">
        <f>_xlfn.XLOOKUP(A:A,'Medical Examination'!A:A,'Medical Examination'!J:J)</f>
        <v>Normal</v>
      </c>
      <c r="N1870" s="34">
        <f>_xlfn.XLOOKUP(Healthcare!A:A,Table4_2[Customer ID],Table4_2[Date of Birth])</f>
        <v>33773</v>
      </c>
      <c r="O1870" s="35">
        <f>_xlfn.XLOOKUP(A:A,Table4_2[Customer ID],Table4_2[Charges])</f>
        <v>4266.17</v>
      </c>
      <c r="P1870" s="33" t="str">
        <f>_xlfn.XLOOKUP(A:A,Table4_2[Customer ID],Table4_2[Hospital tier])</f>
        <v>tier - 3</v>
      </c>
      <c r="Q1870" s="33" t="str">
        <f>_xlfn.XLOOKUP(A:A,'Hospital details'!A:A,'Hospital details'!F:F)</f>
        <v>tier - 2</v>
      </c>
      <c r="R1870" s="33" t="str">
        <f>_xlfn.XLOOKUP(Healthcare!A:A,'Hospital details'!A:A,'Hospital details'!G:G)</f>
        <v>R1013</v>
      </c>
      <c r="S1870" s="36">
        <f>_xlfn.XLOOKUP(A:A,'Hospital details'!A:A,'Hospital details'!H:H)</f>
        <v>30</v>
      </c>
      <c r="T1870" s="8"/>
    </row>
    <row r="1871" spans="1:20" ht="18" x14ac:dyDescent="0.35">
      <c r="A1871" s="37" t="s">
        <v>1875</v>
      </c>
      <c r="B1871" s="31" t="str" cm="1">
        <f t="array" ref="B1871">_xlfn.XLOOKUP(_xlfn.SINGLE(A:A),'Customer Name'!A:A,Table14_3[[#All],[Title]])</f>
        <v>Ms</v>
      </c>
      <c r="C1871" s="32" t="str" cm="1">
        <f t="array" ref="C1871">_xlfn.XLOOKUP(_xlfn.SINGLE(A:A),'Customer Name'!A:A,Table14_3[[#All],[First Name]])</f>
        <v>Dane</v>
      </c>
      <c r="D1871" s="32" t="str" cm="1">
        <f t="array" ref="D1871">_xlfn.XLOOKUP(_xlfn.SINGLE(A:A),'Customer Name'!A:A,Table14_3[[#All],[Last Name]])</f>
        <v>Mcelroy</v>
      </c>
      <c r="E1871" s="32">
        <f>_xlfn.XLOOKUP(A:A,'Medical Examination'!A:A,'Medical Examination'!B:B)</f>
        <v>15.46</v>
      </c>
      <c r="F1871" s="32">
        <f>_xlfn.XLOOKUP(A:A,'Medical Examination'!A:A,'Medical Examination'!C:C)</f>
        <v>4.99</v>
      </c>
      <c r="G1871" s="33" t="str">
        <f>_xlfn.XLOOKUP(A:A,'Medical Examination'!A:A,'Medical Examination'!D:D)</f>
        <v>yes</v>
      </c>
      <c r="H1871" s="33" t="str">
        <f>_xlfn.XLOOKUP(A:A,'Medical Examination'!A:A,'Medical Examination'!E:E)</f>
        <v>No</v>
      </c>
      <c r="I1871" s="33" t="str">
        <f>_xlfn.XLOOKUP(A:A,'Medical Examination'!A:A,'Medical Examination'!F:F)</f>
        <v>Yes</v>
      </c>
      <c r="J1871" s="33">
        <f>_xlfn.XLOOKUP(A:A,'Medical Examination'!A:A,'Medical Examination'!G:G)</f>
        <v>1</v>
      </c>
      <c r="K1871" s="33" t="str">
        <f>_xlfn.XLOOKUP(A:A,'Medical Examination'!A:A,'Medical Examination'!H:H)</f>
        <v>No</v>
      </c>
      <c r="L1871" s="32" t="str">
        <f>_xlfn.XLOOKUP(A:A,'Medical Examination'!A:A,'Medical Examination'!I:I)</f>
        <v>Under  Weight</v>
      </c>
      <c r="M1871" s="31" t="str">
        <f>_xlfn.XLOOKUP(A:A,'Medical Examination'!A:A,'Medical Examination'!J:J)</f>
        <v>Normal</v>
      </c>
      <c r="N1871" s="34">
        <f>_xlfn.XLOOKUP(Healthcare!A:A,Table4_2[Customer ID],Table4_2[Date of Birth])</f>
        <v>30640</v>
      </c>
      <c r="O1871" s="35">
        <f>_xlfn.XLOOKUP(A:A,Table4_2[Customer ID],Table4_2[Charges])</f>
        <v>4265.01</v>
      </c>
      <c r="P1871" s="33" t="str">
        <f>_xlfn.XLOOKUP(A:A,Table4_2[Customer ID],Table4_2[Hospital tier])</f>
        <v>tier - 2</v>
      </c>
      <c r="Q1871" s="33" t="str">
        <f>_xlfn.XLOOKUP(A:A,'Hospital details'!A:A,'Hospital details'!F:F)</f>
        <v>tier - 1</v>
      </c>
      <c r="R1871" s="33" t="str">
        <f>_xlfn.XLOOKUP(Healthcare!A:A,'Hospital details'!A:A,'Hospital details'!G:G)</f>
        <v>R1012</v>
      </c>
      <c r="S1871" s="36">
        <f>_xlfn.XLOOKUP(A:A,'Hospital details'!A:A,'Hospital details'!H:H)</f>
        <v>39</v>
      </c>
      <c r="T1871" s="8"/>
    </row>
    <row r="1872" spans="1:20" ht="18" x14ac:dyDescent="0.35">
      <c r="A1872" s="37" t="s">
        <v>1876</v>
      </c>
      <c r="B1872" s="31" t="str" cm="1">
        <f t="array" ref="B1872">_xlfn.XLOOKUP(_xlfn.SINGLE(A:A),'Customer Name'!A:A,Table14_3[[#All],[Title]])</f>
        <v>Mr</v>
      </c>
      <c r="C1872" s="32" t="str" cm="1">
        <f t="array" ref="C1872">_xlfn.XLOOKUP(_xlfn.SINGLE(A:A),'Customer Name'!A:A,Table14_3[[#All],[First Name]])</f>
        <v>Dougie J</v>
      </c>
      <c r="D1872" s="32" t="str" cm="1">
        <f t="array" ref="D1872">_xlfn.XLOOKUP(_xlfn.SINGLE(A:A),'Customer Name'!A:A,Table14_3[[#All],[Last Name]])</f>
        <v>Coffed</v>
      </c>
      <c r="E1872" s="32">
        <f>_xlfn.XLOOKUP(A:A,'Medical Examination'!A:A,'Medical Examination'!B:B)</f>
        <v>30.3</v>
      </c>
      <c r="F1872" s="32">
        <f>_xlfn.XLOOKUP(A:A,'Medical Examination'!A:A,'Medical Examination'!C:C)</f>
        <v>4.7699999999999996</v>
      </c>
      <c r="G1872" s="33" t="str">
        <f>_xlfn.XLOOKUP(A:A,'Medical Examination'!A:A,'Medical Examination'!D:D)</f>
        <v>yes</v>
      </c>
      <c r="H1872" s="33" t="str">
        <f>_xlfn.XLOOKUP(A:A,'Medical Examination'!A:A,'Medical Examination'!E:E)</f>
        <v>No</v>
      </c>
      <c r="I1872" s="33" t="str">
        <f>_xlfn.XLOOKUP(A:A,'Medical Examination'!A:A,'Medical Examination'!F:F)</f>
        <v>No</v>
      </c>
      <c r="J1872" s="33">
        <f>_xlfn.XLOOKUP(A:A,'Medical Examination'!A:A,'Medical Examination'!G:G)</f>
        <v>1</v>
      </c>
      <c r="K1872" s="33" t="str">
        <f>_xlfn.XLOOKUP(A:A,'Medical Examination'!A:A,'Medical Examination'!H:H)</f>
        <v>No</v>
      </c>
      <c r="L1872" s="32" t="str">
        <f>_xlfn.XLOOKUP(A:A,'Medical Examination'!A:A,'Medical Examination'!I:I)</f>
        <v>Obesity</v>
      </c>
      <c r="M1872" s="31" t="str">
        <f>_xlfn.XLOOKUP(A:A,'Medical Examination'!A:A,'Medical Examination'!J:J)</f>
        <v>Normal</v>
      </c>
      <c r="N1872" s="34">
        <f>_xlfn.XLOOKUP(Healthcare!A:A,Table4_2[Customer ID],Table4_2[Date of Birth])</f>
        <v>34986</v>
      </c>
      <c r="O1872" s="35">
        <f>_xlfn.XLOOKUP(A:A,Table4_2[Customer ID],Table4_2[Charges])</f>
        <v>4260.74</v>
      </c>
      <c r="P1872" s="33" t="str">
        <f>_xlfn.XLOOKUP(A:A,Table4_2[Customer ID],Table4_2[Hospital tier])</f>
        <v>tier - 3</v>
      </c>
      <c r="Q1872" s="33" t="str">
        <f>_xlfn.XLOOKUP(A:A,'Hospital details'!A:A,'Hospital details'!F:F)</f>
        <v>tier - 2</v>
      </c>
      <c r="R1872" s="33" t="str">
        <f>_xlfn.XLOOKUP(Healthcare!A:A,'Hospital details'!A:A,'Hospital details'!G:G)</f>
        <v>R1011</v>
      </c>
      <c r="S1872" s="36">
        <f>_xlfn.XLOOKUP(A:A,'Hospital details'!A:A,'Hospital details'!H:H)</f>
        <v>27</v>
      </c>
      <c r="T1872" s="8"/>
    </row>
    <row r="1873" spans="1:20" ht="18" x14ac:dyDescent="0.35">
      <c r="A1873" s="37" t="s">
        <v>1877</v>
      </c>
      <c r="B1873" s="31" t="str" cm="1">
        <f t="array" ref="B1873">_xlfn.XLOOKUP(_xlfn.SINGLE(A:A),'Customer Name'!A:A,Table14_3[[#All],[Title]])</f>
        <v>Mr</v>
      </c>
      <c r="C1873" s="32" t="str" cm="1">
        <f t="array" ref="C1873">_xlfn.XLOOKUP(_xlfn.SINGLE(A:A),'Customer Name'!A:A,Table14_3[[#All],[First Name]])</f>
        <v>Jeremiah H</v>
      </c>
      <c r="D1873" s="32" t="str" cm="1">
        <f t="array" ref="D1873">_xlfn.XLOOKUP(_xlfn.SINGLE(A:A),'Customer Name'!A:A,Table14_3[[#All],[Last Name]])</f>
        <v>Estes</v>
      </c>
      <c r="E1873" s="32">
        <f>_xlfn.XLOOKUP(A:A,'Medical Examination'!A:A,'Medical Examination'!B:B)</f>
        <v>16.670000000000002</v>
      </c>
      <c r="F1873" s="32">
        <f>_xlfn.XLOOKUP(A:A,'Medical Examination'!A:A,'Medical Examination'!C:C)</f>
        <v>5.46</v>
      </c>
      <c r="G1873" s="33" t="str">
        <f>_xlfn.XLOOKUP(A:A,'Medical Examination'!A:A,'Medical Examination'!D:D)</f>
        <v>No</v>
      </c>
      <c r="H1873" s="33" t="str">
        <f>_xlfn.XLOOKUP(A:A,'Medical Examination'!A:A,'Medical Examination'!E:E)</f>
        <v>No</v>
      </c>
      <c r="I1873" s="33" t="str">
        <f>_xlfn.XLOOKUP(A:A,'Medical Examination'!A:A,'Medical Examination'!F:F)</f>
        <v>No</v>
      </c>
      <c r="J1873" s="33">
        <f>_xlfn.XLOOKUP(A:A,'Medical Examination'!A:A,'Medical Examination'!G:G)</f>
        <v>0</v>
      </c>
      <c r="K1873" s="33" t="str">
        <f>_xlfn.XLOOKUP(A:A,'Medical Examination'!A:A,'Medical Examination'!H:H)</f>
        <v>No</v>
      </c>
      <c r="L1873" s="32" t="str">
        <f>_xlfn.XLOOKUP(A:A,'Medical Examination'!A:A,'Medical Examination'!I:I)</f>
        <v>Under  Weight</v>
      </c>
      <c r="M1873" s="31" t="str">
        <f>_xlfn.XLOOKUP(A:A,'Medical Examination'!A:A,'Medical Examination'!J:J)</f>
        <v>Normal</v>
      </c>
      <c r="N1873" s="34">
        <f>_xlfn.XLOOKUP(Healthcare!A:A,Table4_2[Customer ID],Table4_2[Date of Birth])</f>
        <v>30118</v>
      </c>
      <c r="O1873" s="35">
        <f>_xlfn.XLOOKUP(A:A,Table4_2[Customer ID],Table4_2[Charges])</f>
        <v>4250.24</v>
      </c>
      <c r="P1873" s="33" t="str">
        <f>_xlfn.XLOOKUP(A:A,Table4_2[Customer ID],Table4_2[Hospital tier])</f>
        <v>tier - 2</v>
      </c>
      <c r="Q1873" s="33" t="str">
        <f>_xlfn.XLOOKUP(A:A,'Hospital details'!A:A,'Hospital details'!F:F)</f>
        <v>tier - 3</v>
      </c>
      <c r="R1873" s="33" t="str">
        <f>_xlfn.XLOOKUP(Healthcare!A:A,'Hospital details'!A:A,'Hospital details'!G:G)</f>
        <v>R1013</v>
      </c>
      <c r="S1873" s="36">
        <f>_xlfn.XLOOKUP(A:A,'Hospital details'!A:A,'Hospital details'!H:H)</f>
        <v>40</v>
      </c>
      <c r="T1873" s="8"/>
    </row>
    <row r="1874" spans="1:20" ht="18" x14ac:dyDescent="0.35">
      <c r="A1874" s="37" t="s">
        <v>1878</v>
      </c>
      <c r="B1874" s="31" t="str" cm="1">
        <f t="array" ref="B1874">_xlfn.XLOOKUP(_xlfn.SINGLE(A:A),'Customer Name'!A:A,Table14_3[[#All],[Title]])</f>
        <v>Ms</v>
      </c>
      <c r="C1874" s="32" t="str" cm="1">
        <f t="array" ref="C1874">_xlfn.XLOOKUP(_xlfn.SINGLE(A:A),'Customer Name'!A:A,Table14_3[[#All],[First Name]])</f>
        <v>Ashley J</v>
      </c>
      <c r="D1874" s="32" t="str" cm="1">
        <f t="array" ref="D1874">_xlfn.XLOOKUP(_xlfn.SINGLE(A:A),'Customer Name'!A:A,Table14_3[[#All],[Last Name]])</f>
        <v>Miles</v>
      </c>
      <c r="E1874" s="32">
        <f>_xlfn.XLOOKUP(A:A,'Medical Examination'!A:A,'Medical Examination'!B:B)</f>
        <v>28.594999999999999</v>
      </c>
      <c r="F1874" s="32">
        <f>_xlfn.XLOOKUP(A:A,'Medical Examination'!A:A,'Medical Examination'!C:C)</f>
        <v>5.43</v>
      </c>
      <c r="G1874" s="33" t="str">
        <f>_xlfn.XLOOKUP(A:A,'Medical Examination'!A:A,'Medical Examination'!D:D)</f>
        <v>No</v>
      </c>
      <c r="H1874" s="33" t="str">
        <f>_xlfn.XLOOKUP(A:A,'Medical Examination'!A:A,'Medical Examination'!E:E)</f>
        <v>No</v>
      </c>
      <c r="I1874" s="33" t="str">
        <f>_xlfn.XLOOKUP(A:A,'Medical Examination'!A:A,'Medical Examination'!F:F)</f>
        <v>No</v>
      </c>
      <c r="J1874" s="33">
        <f>_xlfn.XLOOKUP(A:A,'Medical Examination'!A:A,'Medical Examination'!G:G)</f>
        <v>0</v>
      </c>
      <c r="K1874" s="33" t="str">
        <f>_xlfn.XLOOKUP(A:A,'Medical Examination'!A:A,'Medical Examination'!H:H)</f>
        <v>No</v>
      </c>
      <c r="L1874" s="32" t="str">
        <f>_xlfn.XLOOKUP(A:A,'Medical Examination'!A:A,'Medical Examination'!I:I)</f>
        <v>Overweight</v>
      </c>
      <c r="M1874" s="31" t="str">
        <f>_xlfn.XLOOKUP(A:A,'Medical Examination'!A:A,'Medical Examination'!J:J)</f>
        <v>Normal</v>
      </c>
      <c r="N1874" s="34">
        <f>_xlfn.XLOOKUP(Healthcare!A:A,Table4_2[Customer ID],Table4_2[Date of Birth])</f>
        <v>33573</v>
      </c>
      <c r="O1874" s="35">
        <f>_xlfn.XLOOKUP(A:A,Table4_2[Customer ID],Table4_2[Charges])</f>
        <v>4243.59</v>
      </c>
      <c r="P1874" s="33" t="str">
        <f>_xlfn.XLOOKUP(A:A,Table4_2[Customer ID],Table4_2[Hospital tier])</f>
        <v>tier - 3</v>
      </c>
      <c r="Q1874" s="33" t="str">
        <f>_xlfn.XLOOKUP(A:A,'Hospital details'!A:A,'Hospital details'!F:F)</f>
        <v>tier - 1</v>
      </c>
      <c r="R1874" s="33" t="str">
        <f>_xlfn.XLOOKUP(Healthcare!A:A,'Hospital details'!A:A,'Hospital details'!G:G)</f>
        <v>R1012</v>
      </c>
      <c r="S1874" s="36">
        <f>_xlfn.XLOOKUP(A:A,'Hospital details'!A:A,'Hospital details'!H:H)</f>
        <v>31</v>
      </c>
      <c r="T1874" s="8"/>
    </row>
    <row r="1875" spans="1:20" ht="18" x14ac:dyDescent="0.35">
      <c r="A1875" s="37" t="s">
        <v>1879</v>
      </c>
      <c r="B1875" s="31" t="str" cm="1">
        <f t="array" ref="B1875">_xlfn.XLOOKUP(_xlfn.SINGLE(A:A),'Customer Name'!A:A,Table14_3[[#All],[Title]])</f>
        <v>Mr</v>
      </c>
      <c r="C1875" s="32" t="str" cm="1">
        <f t="array" ref="C1875">_xlfn.XLOOKUP(_xlfn.SINGLE(A:A),'Customer Name'!A:A,Table14_3[[#All],[First Name]])</f>
        <v>Turner J</v>
      </c>
      <c r="D1875" s="32" t="str" cm="1">
        <f t="array" ref="D1875">_xlfn.XLOOKUP(_xlfn.SINGLE(A:A),'Customer Name'!A:A,Table14_3[[#All],[Last Name]])</f>
        <v>Zamore</v>
      </c>
      <c r="E1875" s="32">
        <f>_xlfn.XLOOKUP(A:A,'Medical Examination'!A:A,'Medical Examination'!B:B)</f>
        <v>25.934999999999999</v>
      </c>
      <c r="F1875" s="32">
        <f>_xlfn.XLOOKUP(A:A,'Medical Examination'!A:A,'Medical Examination'!C:C)</f>
        <v>4.29</v>
      </c>
      <c r="G1875" s="33" t="str">
        <f>_xlfn.XLOOKUP(A:A,'Medical Examination'!A:A,'Medical Examination'!D:D)</f>
        <v>No</v>
      </c>
      <c r="H1875" s="33" t="str">
        <f>_xlfn.XLOOKUP(A:A,'Medical Examination'!A:A,'Medical Examination'!E:E)</f>
        <v>No</v>
      </c>
      <c r="I1875" s="33" t="str">
        <f>_xlfn.XLOOKUP(A:A,'Medical Examination'!A:A,'Medical Examination'!F:F)</f>
        <v>No</v>
      </c>
      <c r="J1875" s="33">
        <f>_xlfn.XLOOKUP(A:A,'Medical Examination'!A:A,'Medical Examination'!G:G)</f>
        <v>0</v>
      </c>
      <c r="K1875" s="33" t="str">
        <f>_xlfn.XLOOKUP(A:A,'Medical Examination'!A:A,'Medical Examination'!H:H)</f>
        <v>No</v>
      </c>
      <c r="L1875" s="32" t="str">
        <f>_xlfn.XLOOKUP(A:A,'Medical Examination'!A:A,'Medical Examination'!I:I)</f>
        <v>Overweight</v>
      </c>
      <c r="M1875" s="31" t="str">
        <f>_xlfn.XLOOKUP(A:A,'Medical Examination'!A:A,'Medical Examination'!J:J)</f>
        <v>Normal</v>
      </c>
      <c r="N1875" s="34">
        <f>_xlfn.XLOOKUP(Healthcare!A:A,Table4_2[Customer ID],Table4_2[Date of Birth])</f>
        <v>33545</v>
      </c>
      <c r="O1875" s="35">
        <f>_xlfn.XLOOKUP(A:A,Table4_2[Customer ID],Table4_2[Charges])</f>
        <v>4239.8900000000003</v>
      </c>
      <c r="P1875" s="33" t="str">
        <f>_xlfn.XLOOKUP(A:A,Table4_2[Customer ID],Table4_2[Hospital tier])</f>
        <v>tier - 2</v>
      </c>
      <c r="Q1875" s="33" t="str">
        <f>_xlfn.XLOOKUP(A:A,'Hospital details'!A:A,'Hospital details'!F:F)</f>
        <v>tier - 2</v>
      </c>
      <c r="R1875" s="33" t="str">
        <f>_xlfn.XLOOKUP(Healthcare!A:A,'Hospital details'!A:A,'Hospital details'!G:G)</f>
        <v>R1012</v>
      </c>
      <c r="S1875" s="36">
        <f>_xlfn.XLOOKUP(A:A,'Hospital details'!A:A,'Hospital details'!H:H)</f>
        <v>31</v>
      </c>
      <c r="T1875" s="8"/>
    </row>
    <row r="1876" spans="1:20" ht="18" x14ac:dyDescent="0.35">
      <c r="A1876" s="37" t="s">
        <v>1880</v>
      </c>
      <c r="B1876" s="31" t="str" cm="1">
        <f t="array" ref="B1876">_xlfn.XLOOKUP(_xlfn.SINGLE(A:A),'Customer Name'!A:A,Table14_3[[#All],[Title]])</f>
        <v>Ms</v>
      </c>
      <c r="C1876" s="32" t="str" cm="1">
        <f t="array" ref="C1876">_xlfn.XLOOKUP(_xlfn.SINGLE(A:A),'Customer Name'!A:A,Table14_3[[#All],[First Name]])</f>
        <v>Roger</v>
      </c>
      <c r="D1876" s="32" t="str" cm="1">
        <f t="array" ref="D1876">_xlfn.XLOOKUP(_xlfn.SINGLE(A:A),'Customer Name'!A:A,Table14_3[[#All],[Last Name]])</f>
        <v>Donaghy</v>
      </c>
      <c r="E1876" s="32">
        <f>_xlfn.XLOOKUP(A:A,'Medical Examination'!A:A,'Medical Examination'!B:B)</f>
        <v>27.645</v>
      </c>
      <c r="F1876" s="32">
        <f>_xlfn.XLOOKUP(A:A,'Medical Examination'!A:A,'Medical Examination'!C:C)</f>
        <v>5.25</v>
      </c>
      <c r="G1876" s="33" t="str">
        <f>_xlfn.XLOOKUP(A:A,'Medical Examination'!A:A,'Medical Examination'!D:D)</f>
        <v>No</v>
      </c>
      <c r="H1876" s="33" t="str">
        <f>_xlfn.XLOOKUP(A:A,'Medical Examination'!A:A,'Medical Examination'!E:E)</f>
        <v>No</v>
      </c>
      <c r="I1876" s="33" t="str">
        <f>_xlfn.XLOOKUP(A:A,'Medical Examination'!A:A,'Medical Examination'!F:F)</f>
        <v>No</v>
      </c>
      <c r="J1876" s="33">
        <f>_xlfn.XLOOKUP(A:A,'Medical Examination'!A:A,'Medical Examination'!G:G)</f>
        <v>1</v>
      </c>
      <c r="K1876" s="33" t="str">
        <f>_xlfn.XLOOKUP(A:A,'Medical Examination'!A:A,'Medical Examination'!H:H)</f>
        <v>No</v>
      </c>
      <c r="L1876" s="32" t="str">
        <f>_xlfn.XLOOKUP(A:A,'Medical Examination'!A:A,'Medical Examination'!I:I)</f>
        <v>Overweight</v>
      </c>
      <c r="M1876" s="31" t="str">
        <f>_xlfn.XLOOKUP(A:A,'Medical Examination'!A:A,'Medical Examination'!J:J)</f>
        <v>Normal</v>
      </c>
      <c r="N1876" s="34">
        <f>_xlfn.XLOOKUP(Healthcare!A:A,Table4_2[Customer ID],Table4_2[Date of Birth])</f>
        <v>33782</v>
      </c>
      <c r="O1876" s="35">
        <f>_xlfn.XLOOKUP(A:A,Table4_2[Customer ID],Table4_2[Charges])</f>
        <v>4237.13</v>
      </c>
      <c r="P1876" s="33" t="str">
        <f>_xlfn.XLOOKUP(A:A,Table4_2[Customer ID],Table4_2[Hospital tier])</f>
        <v>tier - 3</v>
      </c>
      <c r="Q1876" s="33" t="str">
        <f>_xlfn.XLOOKUP(A:A,'Hospital details'!A:A,'Hospital details'!F:F)</f>
        <v>tier - 1</v>
      </c>
      <c r="R1876" s="33" t="str">
        <f>_xlfn.XLOOKUP(Healthcare!A:A,'Hospital details'!A:A,'Hospital details'!G:G)</f>
        <v>R1016</v>
      </c>
      <c r="S1876" s="36">
        <f>_xlfn.XLOOKUP(A:A,'Hospital details'!A:A,'Hospital details'!H:H)</f>
        <v>30</v>
      </c>
      <c r="T1876" s="8"/>
    </row>
    <row r="1877" spans="1:20" ht="18" x14ac:dyDescent="0.35">
      <c r="A1877" s="37" t="s">
        <v>1881</v>
      </c>
      <c r="B1877" s="31" t="str" cm="1">
        <f t="array" ref="B1877">_xlfn.XLOOKUP(_xlfn.SINGLE(A:A),'Customer Name'!A:A,Table14_3[[#All],[Title]])</f>
        <v>Mr</v>
      </c>
      <c r="C1877" s="32" t="str" cm="1">
        <f t="array" ref="C1877">_xlfn.XLOOKUP(_xlfn.SINGLE(A:A),'Customer Name'!A:A,Table14_3[[#All],[First Name]])</f>
        <v>Pamela</v>
      </c>
      <c r="D1877" s="32" t="str" cm="1">
        <f t="array" ref="D1877">_xlfn.XLOOKUP(_xlfn.SINGLE(A:A),'Customer Name'!A:A,Table14_3[[#All],[Last Name]])</f>
        <v>Kennedy</v>
      </c>
      <c r="E1877" s="32">
        <f>_xlfn.XLOOKUP(A:A,'Medical Examination'!A:A,'Medical Examination'!B:B)</f>
        <v>30.1</v>
      </c>
      <c r="F1877" s="32">
        <f>_xlfn.XLOOKUP(A:A,'Medical Examination'!A:A,'Medical Examination'!C:C)</f>
        <v>4.04</v>
      </c>
      <c r="G1877" s="33" t="str">
        <f>_xlfn.XLOOKUP(A:A,'Medical Examination'!A:A,'Medical Examination'!D:D)</f>
        <v>No</v>
      </c>
      <c r="H1877" s="33" t="str">
        <f>_xlfn.XLOOKUP(A:A,'Medical Examination'!A:A,'Medical Examination'!E:E)</f>
        <v>No</v>
      </c>
      <c r="I1877" s="33" t="str">
        <f>_xlfn.XLOOKUP(A:A,'Medical Examination'!A:A,'Medical Examination'!F:F)</f>
        <v>No</v>
      </c>
      <c r="J1877" s="33">
        <f>_xlfn.XLOOKUP(A:A,'Medical Examination'!A:A,'Medical Examination'!G:G)</f>
        <v>1</v>
      </c>
      <c r="K1877" s="33" t="str">
        <f>_xlfn.XLOOKUP(A:A,'Medical Examination'!A:A,'Medical Examination'!H:H)</f>
        <v>No</v>
      </c>
      <c r="L1877" s="32" t="str">
        <f>_xlfn.XLOOKUP(A:A,'Medical Examination'!A:A,'Medical Examination'!I:I)</f>
        <v>Obesity</v>
      </c>
      <c r="M1877" s="31" t="str">
        <f>_xlfn.XLOOKUP(A:A,'Medical Examination'!A:A,'Medical Examination'!J:J)</f>
        <v>Normal</v>
      </c>
      <c r="N1877" s="34">
        <f>_xlfn.XLOOKUP(Healthcare!A:A,Table4_2[Customer ID],Table4_2[Date of Birth])</f>
        <v>36143</v>
      </c>
      <c r="O1877" s="35">
        <f>_xlfn.XLOOKUP(A:A,Table4_2[Customer ID],Table4_2[Charges])</f>
        <v>4234.93</v>
      </c>
      <c r="P1877" s="33" t="str">
        <f>_xlfn.XLOOKUP(A:A,Table4_2[Customer ID],Table4_2[Hospital tier])</f>
        <v>tier - 2</v>
      </c>
      <c r="Q1877" s="33" t="str">
        <f>_xlfn.XLOOKUP(A:A,'Hospital details'!A:A,'Hospital details'!F:F)</f>
        <v>tier - 1</v>
      </c>
      <c r="R1877" s="33" t="str">
        <f>_xlfn.XLOOKUP(Healthcare!A:A,'Hospital details'!A:A,'Hospital details'!G:G)</f>
        <v>R1011</v>
      </c>
      <c r="S1877" s="36">
        <f>_xlfn.XLOOKUP(A:A,'Hospital details'!A:A,'Hospital details'!H:H)</f>
        <v>24</v>
      </c>
      <c r="T1877" s="8"/>
    </row>
    <row r="1878" spans="1:20" ht="18" x14ac:dyDescent="0.35">
      <c r="A1878" s="37" t="s">
        <v>1882</v>
      </c>
      <c r="B1878" s="31" t="str" cm="1">
        <f t="array" ref="B1878">_xlfn.XLOOKUP(_xlfn.SINGLE(A:A),'Customer Name'!A:A,Table14_3[[#All],[Title]])</f>
        <v>Mr</v>
      </c>
      <c r="C1878" s="32" t="str" cm="1">
        <f t="array" ref="C1878">_xlfn.XLOOKUP(_xlfn.SINGLE(A:A),'Customer Name'!A:A,Table14_3[[#All],[First Name]])</f>
        <v>Allison M</v>
      </c>
      <c r="D1878" s="32" t="str" cm="1">
        <f t="array" ref="D1878">_xlfn.XLOOKUP(_xlfn.SINGLE(A:A),'Customer Name'!A:A,Table14_3[[#All],[Last Name]])</f>
        <v>Fiorini</v>
      </c>
      <c r="E1878" s="32">
        <f>_xlfn.XLOOKUP(A:A,'Medical Examination'!A:A,'Medical Examination'!B:B)</f>
        <v>26.79</v>
      </c>
      <c r="F1878" s="32">
        <f>_xlfn.XLOOKUP(A:A,'Medical Examination'!A:A,'Medical Examination'!C:C)</f>
        <v>5</v>
      </c>
      <c r="G1878" s="33" t="str">
        <f>_xlfn.XLOOKUP(A:A,'Medical Examination'!A:A,'Medical Examination'!D:D)</f>
        <v>yes</v>
      </c>
      <c r="H1878" s="33" t="str">
        <f>_xlfn.XLOOKUP(A:A,'Medical Examination'!A:A,'Medical Examination'!E:E)</f>
        <v>No</v>
      </c>
      <c r="I1878" s="33" t="str">
        <f>_xlfn.XLOOKUP(A:A,'Medical Examination'!A:A,'Medical Examination'!F:F)</f>
        <v>Yes</v>
      </c>
      <c r="J1878" s="33">
        <f>_xlfn.XLOOKUP(A:A,'Medical Examination'!A:A,'Medical Examination'!G:G)</f>
        <v>1</v>
      </c>
      <c r="K1878" s="33" t="str">
        <f>_xlfn.XLOOKUP(A:A,'Medical Examination'!A:A,'Medical Examination'!H:H)</f>
        <v>No</v>
      </c>
      <c r="L1878" s="32" t="str">
        <f>_xlfn.XLOOKUP(A:A,'Medical Examination'!A:A,'Medical Examination'!I:I)</f>
        <v>Overweight</v>
      </c>
      <c r="M1878" s="31" t="str">
        <f>_xlfn.XLOOKUP(A:A,'Medical Examination'!A:A,'Medical Examination'!J:J)</f>
        <v>Normal</v>
      </c>
      <c r="N1878" s="34">
        <f>_xlfn.XLOOKUP(Healthcare!A:A,Table4_2[Customer ID],Table4_2[Date of Birth])</f>
        <v>35679</v>
      </c>
      <c r="O1878" s="35">
        <f>_xlfn.XLOOKUP(A:A,Table4_2[Customer ID],Table4_2[Charges])</f>
        <v>4189.1099999999997</v>
      </c>
      <c r="P1878" s="33" t="str">
        <f>_xlfn.XLOOKUP(A:A,Table4_2[Customer ID],Table4_2[Hospital tier])</f>
        <v>tier - 2</v>
      </c>
      <c r="Q1878" s="33" t="str">
        <f>_xlfn.XLOOKUP(A:A,'Hospital details'!A:A,'Hospital details'!F:F)</f>
        <v>tier - 2</v>
      </c>
      <c r="R1878" s="33" t="str">
        <f>_xlfn.XLOOKUP(Healthcare!A:A,'Hospital details'!A:A,'Hospital details'!G:G)</f>
        <v>R1012</v>
      </c>
      <c r="S1878" s="36">
        <f>_xlfn.XLOOKUP(A:A,'Hospital details'!A:A,'Hospital details'!H:H)</f>
        <v>25</v>
      </c>
      <c r="T1878" s="8"/>
    </row>
    <row r="1879" spans="1:20" ht="18" x14ac:dyDescent="0.35">
      <c r="A1879" s="37" t="s">
        <v>1883</v>
      </c>
      <c r="B1879" s="31" t="str" cm="1">
        <f t="array" ref="B1879">_xlfn.XLOOKUP(_xlfn.SINGLE(A:A),'Customer Name'!A:A,Table14_3[[#All],[Title]])</f>
        <v>Ms</v>
      </c>
      <c r="C1879" s="32" t="str" cm="1">
        <f t="array" ref="C1879">_xlfn.XLOOKUP(_xlfn.SINGLE(A:A),'Customer Name'!A:A,Table14_3[[#All],[First Name]])</f>
        <v>Katherine H</v>
      </c>
      <c r="D1879" s="32" t="str" cm="1">
        <f t="array" ref="D1879">_xlfn.XLOOKUP(_xlfn.SINGLE(A:A),'Customer Name'!A:A,Table14_3[[#All],[Last Name]])</f>
        <v>Alexander</v>
      </c>
      <c r="E1879" s="32">
        <f>_xlfn.XLOOKUP(A:A,'Medical Examination'!A:A,'Medical Examination'!B:B)</f>
        <v>27.1</v>
      </c>
      <c r="F1879" s="32">
        <f>_xlfn.XLOOKUP(A:A,'Medical Examination'!A:A,'Medical Examination'!C:C)</f>
        <v>4.01</v>
      </c>
      <c r="G1879" s="33" t="str">
        <f>_xlfn.XLOOKUP(A:A,'Medical Examination'!A:A,'Medical Examination'!D:D)</f>
        <v>yes</v>
      </c>
      <c r="H1879" s="33" t="str">
        <f>_xlfn.XLOOKUP(A:A,'Medical Examination'!A:A,'Medical Examination'!E:E)</f>
        <v>No</v>
      </c>
      <c r="I1879" s="33" t="str">
        <f>_xlfn.XLOOKUP(A:A,'Medical Examination'!A:A,'Medical Examination'!F:F)</f>
        <v>No</v>
      </c>
      <c r="J1879" s="33">
        <f>_xlfn.XLOOKUP(A:A,'Medical Examination'!A:A,'Medical Examination'!G:G)</f>
        <v>1</v>
      </c>
      <c r="K1879" s="33" t="str">
        <f>_xlfn.XLOOKUP(A:A,'Medical Examination'!A:A,'Medical Examination'!H:H)</f>
        <v>No</v>
      </c>
      <c r="L1879" s="32" t="str">
        <f>_xlfn.XLOOKUP(A:A,'Medical Examination'!A:A,'Medical Examination'!I:I)</f>
        <v>Overweight</v>
      </c>
      <c r="M1879" s="31" t="str">
        <f>_xlfn.XLOOKUP(A:A,'Medical Examination'!A:A,'Medical Examination'!J:J)</f>
        <v>Normal</v>
      </c>
      <c r="N1879" s="34">
        <f>_xlfn.XLOOKUP(Healthcare!A:A,Table4_2[Customer ID],Table4_2[Date of Birth])</f>
        <v>34975</v>
      </c>
      <c r="O1879" s="35">
        <f>_xlfn.XLOOKUP(A:A,Table4_2[Customer ID],Table4_2[Charges])</f>
        <v>4188.7299999999996</v>
      </c>
      <c r="P1879" s="33" t="str">
        <f>_xlfn.XLOOKUP(A:A,Table4_2[Customer ID],Table4_2[Hospital tier])</f>
        <v>tier - 2</v>
      </c>
      <c r="Q1879" s="33" t="str">
        <f>_xlfn.XLOOKUP(A:A,'Hospital details'!A:A,'Hospital details'!F:F)</f>
        <v>tier - 2</v>
      </c>
      <c r="R1879" s="33" t="str">
        <f>_xlfn.XLOOKUP(Healthcare!A:A,'Hospital details'!A:A,'Hospital details'!G:G)</f>
        <v>R1025</v>
      </c>
      <c r="S1879" s="36">
        <f>_xlfn.XLOOKUP(A:A,'Hospital details'!A:A,'Hospital details'!H:H)</f>
        <v>27</v>
      </c>
      <c r="T1879" s="8"/>
    </row>
    <row r="1880" spans="1:20" ht="18" x14ac:dyDescent="0.35">
      <c r="A1880" s="37" t="s">
        <v>1884</v>
      </c>
      <c r="B1880" s="31" t="str" cm="1">
        <f t="array" ref="B1880">_xlfn.XLOOKUP(_xlfn.SINGLE(A:A),'Customer Name'!A:A,Table14_3[[#All],[Title]])</f>
        <v>Mr</v>
      </c>
      <c r="C1880" s="32" t="str" cm="1">
        <f t="array" ref="C1880">_xlfn.XLOOKUP(_xlfn.SINGLE(A:A),'Customer Name'!A:A,Table14_3[[#All],[First Name]])</f>
        <v>Robin</v>
      </c>
      <c r="D1880" s="32" t="str" cm="1">
        <f t="array" ref="D1880">_xlfn.XLOOKUP(_xlfn.SINGLE(A:A),'Customer Name'!A:A,Table14_3[[#All],[Last Name]])</f>
        <v>Watkins</v>
      </c>
      <c r="E1880" s="32">
        <f>_xlfn.XLOOKUP(A:A,'Medical Examination'!A:A,'Medical Examination'!B:B)</f>
        <v>24.31</v>
      </c>
      <c r="F1880" s="32">
        <f>_xlfn.XLOOKUP(A:A,'Medical Examination'!A:A,'Medical Examination'!C:C)</f>
        <v>5.4</v>
      </c>
      <c r="G1880" s="33" t="str">
        <f>_xlfn.XLOOKUP(A:A,'Medical Examination'!A:A,'Medical Examination'!D:D)</f>
        <v>No</v>
      </c>
      <c r="H1880" s="33" t="str">
        <f>_xlfn.XLOOKUP(A:A,'Medical Examination'!A:A,'Medical Examination'!E:E)</f>
        <v>No</v>
      </c>
      <c r="I1880" s="33" t="str">
        <f>_xlfn.XLOOKUP(A:A,'Medical Examination'!A:A,'Medical Examination'!F:F)</f>
        <v>No</v>
      </c>
      <c r="J1880" s="33">
        <f>_xlfn.XLOOKUP(A:A,'Medical Examination'!A:A,'Medical Examination'!G:G)</f>
        <v>0</v>
      </c>
      <c r="K1880" s="33" t="str">
        <f>_xlfn.XLOOKUP(A:A,'Medical Examination'!A:A,'Medical Examination'!H:H)</f>
        <v>No</v>
      </c>
      <c r="L1880" s="32" t="str">
        <f>_xlfn.XLOOKUP(A:A,'Medical Examination'!A:A,'Medical Examination'!I:I)</f>
        <v>Normal Weight</v>
      </c>
      <c r="M1880" s="31" t="str">
        <f>_xlfn.XLOOKUP(A:A,'Medical Examination'!A:A,'Medical Examination'!J:J)</f>
        <v>Normal</v>
      </c>
      <c r="N1880" s="34">
        <f>_xlfn.XLOOKUP(Healthcare!A:A,Table4_2[Customer ID],Table4_2[Date of Birth])</f>
        <v>32684</v>
      </c>
      <c r="O1880" s="35">
        <f>_xlfn.XLOOKUP(A:A,Table4_2[Customer ID],Table4_2[Charges])</f>
        <v>4185.1000000000004</v>
      </c>
      <c r="P1880" s="33" t="str">
        <f>_xlfn.XLOOKUP(A:A,Table4_2[Customer ID],Table4_2[Hospital tier])</f>
        <v>tier - 2</v>
      </c>
      <c r="Q1880" s="33" t="str">
        <f>_xlfn.XLOOKUP(A:A,'Hospital details'!A:A,'Hospital details'!F:F)</f>
        <v>tier - 3</v>
      </c>
      <c r="R1880" s="33" t="str">
        <f>_xlfn.XLOOKUP(Healthcare!A:A,'Hospital details'!A:A,'Hospital details'!G:G)</f>
        <v>R1013</v>
      </c>
      <c r="S1880" s="36">
        <f>_xlfn.XLOOKUP(A:A,'Hospital details'!A:A,'Hospital details'!H:H)</f>
        <v>33</v>
      </c>
      <c r="T1880" s="8"/>
    </row>
    <row r="1881" spans="1:20" ht="18" x14ac:dyDescent="0.35">
      <c r="A1881" s="37" t="s">
        <v>1885</v>
      </c>
      <c r="B1881" s="31" t="str" cm="1">
        <f t="array" ref="B1881">_xlfn.XLOOKUP(_xlfn.SINGLE(A:A),'Customer Name'!A:A,Table14_3[[#All],[Title]])</f>
        <v>Mr</v>
      </c>
      <c r="C1881" s="32" t="str" cm="1">
        <f t="array" ref="C1881">_xlfn.XLOOKUP(_xlfn.SINGLE(A:A),'Customer Name'!A:A,Table14_3[[#All],[First Name]])</f>
        <v>Terri</v>
      </c>
      <c r="D1881" s="32" t="str" cm="1">
        <f t="array" ref="D1881">_xlfn.XLOOKUP(_xlfn.SINGLE(A:A),'Customer Name'!A:A,Table14_3[[#All],[Last Name]])</f>
        <v>Cassel</v>
      </c>
      <c r="E1881" s="32">
        <f>_xlfn.XLOOKUP(A:A,'Medical Examination'!A:A,'Medical Examination'!B:B)</f>
        <v>15.53</v>
      </c>
      <c r="F1881" s="32">
        <f>_xlfn.XLOOKUP(A:A,'Medical Examination'!A:A,'Medical Examination'!C:C)</f>
        <v>5.81</v>
      </c>
      <c r="G1881" s="33" t="str">
        <f>_xlfn.XLOOKUP(A:A,'Medical Examination'!A:A,'Medical Examination'!D:D)</f>
        <v>No</v>
      </c>
      <c r="H1881" s="33" t="str">
        <f>_xlfn.XLOOKUP(A:A,'Medical Examination'!A:A,'Medical Examination'!E:E)</f>
        <v>No</v>
      </c>
      <c r="I1881" s="33" t="str">
        <f>_xlfn.XLOOKUP(A:A,'Medical Examination'!A:A,'Medical Examination'!F:F)</f>
        <v>No</v>
      </c>
      <c r="J1881" s="33">
        <f>_xlfn.XLOOKUP(A:A,'Medical Examination'!A:A,'Medical Examination'!G:G)</f>
        <v>1</v>
      </c>
      <c r="K1881" s="33" t="str">
        <f>_xlfn.XLOOKUP(A:A,'Medical Examination'!A:A,'Medical Examination'!H:H)</f>
        <v>No</v>
      </c>
      <c r="L1881" s="32" t="str">
        <f>_xlfn.XLOOKUP(A:A,'Medical Examination'!A:A,'Medical Examination'!I:I)</f>
        <v>Under  Weight</v>
      </c>
      <c r="M1881" s="31" t="str">
        <f>_xlfn.XLOOKUP(A:A,'Medical Examination'!A:A,'Medical Examination'!J:J)</f>
        <v>Prediabetic</v>
      </c>
      <c r="N1881" s="34">
        <f>_xlfn.XLOOKUP(Healthcare!A:A,Table4_2[Customer ID],Table4_2[Date of Birth])</f>
        <v>30941</v>
      </c>
      <c r="O1881" s="35">
        <f>_xlfn.XLOOKUP(A:A,Table4_2[Customer ID],Table4_2[Charges])</f>
        <v>4163.21</v>
      </c>
      <c r="P1881" s="33" t="str">
        <f>_xlfn.XLOOKUP(A:A,Table4_2[Customer ID],Table4_2[Hospital tier])</f>
        <v>tier - 2</v>
      </c>
      <c r="Q1881" s="33" t="str">
        <f>_xlfn.XLOOKUP(A:A,'Hospital details'!A:A,'Hospital details'!F:F)</f>
        <v>tier - 2</v>
      </c>
      <c r="R1881" s="33" t="str">
        <f>_xlfn.XLOOKUP(Healthcare!A:A,'Hospital details'!A:A,'Hospital details'!G:G)</f>
        <v>R1012</v>
      </c>
      <c r="S1881" s="36">
        <f>_xlfn.XLOOKUP(A:A,'Hospital details'!A:A,'Hospital details'!H:H)</f>
        <v>38</v>
      </c>
      <c r="T1881" s="8"/>
    </row>
    <row r="1882" spans="1:20" ht="18" x14ac:dyDescent="0.35">
      <c r="A1882" s="37" t="s">
        <v>1886</v>
      </c>
      <c r="B1882" s="31" t="str" cm="1">
        <f t="array" ref="B1882">_xlfn.XLOOKUP(_xlfn.SINGLE(A:A),'Customer Name'!A:A,Table14_3[[#All],[Title]])</f>
        <v>Ms</v>
      </c>
      <c r="C1882" s="32" t="str" cm="1">
        <f t="array" ref="C1882">_xlfn.XLOOKUP(_xlfn.SINGLE(A:A),'Customer Name'!A:A,Table14_3[[#All],[First Name]])</f>
        <v>Eddie</v>
      </c>
      <c r="D1882" s="32" t="str" cm="1">
        <f t="array" ref="D1882">_xlfn.XLOOKUP(_xlfn.SINGLE(A:A),'Customer Name'!A:A,Table14_3[[#All],[Last Name]])</f>
        <v>Ferguson</v>
      </c>
      <c r="E1882" s="32">
        <f>_xlfn.XLOOKUP(A:A,'Medical Examination'!A:A,'Medical Examination'!B:B)</f>
        <v>30.7</v>
      </c>
      <c r="F1882" s="32">
        <f>_xlfn.XLOOKUP(A:A,'Medical Examination'!A:A,'Medical Examination'!C:C)</f>
        <v>5.82</v>
      </c>
      <c r="G1882" s="33" t="str">
        <f>_xlfn.XLOOKUP(A:A,'Medical Examination'!A:A,'Medical Examination'!D:D)</f>
        <v>No</v>
      </c>
      <c r="H1882" s="33" t="str">
        <f>_xlfn.XLOOKUP(A:A,'Medical Examination'!A:A,'Medical Examination'!E:E)</f>
        <v>No</v>
      </c>
      <c r="I1882" s="33" t="str">
        <f>_xlfn.XLOOKUP(A:A,'Medical Examination'!A:A,'Medical Examination'!F:F)</f>
        <v>No</v>
      </c>
      <c r="J1882" s="33">
        <f>_xlfn.XLOOKUP(A:A,'Medical Examination'!A:A,'Medical Examination'!G:G)</f>
        <v>1</v>
      </c>
      <c r="K1882" s="33" t="str">
        <f>_xlfn.XLOOKUP(A:A,'Medical Examination'!A:A,'Medical Examination'!H:H)</f>
        <v>No</v>
      </c>
      <c r="L1882" s="32" t="str">
        <f>_xlfn.XLOOKUP(A:A,'Medical Examination'!A:A,'Medical Examination'!I:I)</f>
        <v>Obesity</v>
      </c>
      <c r="M1882" s="31" t="str">
        <f>_xlfn.XLOOKUP(A:A,'Medical Examination'!A:A,'Medical Examination'!J:J)</f>
        <v>Prediabetic</v>
      </c>
      <c r="N1882" s="34">
        <f>_xlfn.XLOOKUP(Healthcare!A:A,Table4_2[Customer ID],Table4_2[Date of Birth])</f>
        <v>36125</v>
      </c>
      <c r="O1882" s="35">
        <f>_xlfn.XLOOKUP(A:A,Table4_2[Customer ID],Table4_2[Charges])</f>
        <v>4154.97</v>
      </c>
      <c r="P1882" s="33" t="str">
        <f>_xlfn.XLOOKUP(A:A,Table4_2[Customer ID],Table4_2[Hospital tier])</f>
        <v>tier - 2</v>
      </c>
      <c r="Q1882" s="33" t="str">
        <f>_xlfn.XLOOKUP(A:A,'Hospital details'!A:A,'Hospital details'!F:F)</f>
        <v>tier - 1</v>
      </c>
      <c r="R1882" s="33" t="str">
        <f>_xlfn.XLOOKUP(Healthcare!A:A,'Hospital details'!A:A,'Hospital details'!G:G)</f>
        <v>R1012</v>
      </c>
      <c r="S1882" s="36">
        <f>_xlfn.XLOOKUP(A:A,'Hospital details'!A:A,'Hospital details'!H:H)</f>
        <v>24</v>
      </c>
      <c r="T1882" s="8"/>
    </row>
    <row r="1883" spans="1:20" ht="18" x14ac:dyDescent="0.35">
      <c r="A1883" s="37" t="s">
        <v>1887</v>
      </c>
      <c r="B1883" s="31" t="str" cm="1">
        <f t="array" ref="B1883">_xlfn.XLOOKUP(_xlfn.SINGLE(A:A),'Customer Name'!A:A,Table14_3[[#All],[Title]])</f>
        <v>Ms</v>
      </c>
      <c r="C1883" s="32" t="str" cm="1">
        <f t="array" ref="C1883">_xlfn.XLOOKUP(_xlfn.SINGLE(A:A),'Customer Name'!A:A,Table14_3[[#All],[First Name]])</f>
        <v>Pamela</v>
      </c>
      <c r="D1883" s="32" t="str" cm="1">
        <f t="array" ref="D1883">_xlfn.XLOOKUP(_xlfn.SINGLE(A:A),'Customer Name'!A:A,Table14_3[[#All],[Last Name]])</f>
        <v>O'Sullivan</v>
      </c>
      <c r="E1883" s="32">
        <f>_xlfn.XLOOKUP(A:A,'Medical Examination'!A:A,'Medical Examination'!B:B)</f>
        <v>33.33</v>
      </c>
      <c r="F1883" s="32">
        <f>_xlfn.XLOOKUP(A:A,'Medical Examination'!A:A,'Medical Examination'!C:C)</f>
        <v>4.82</v>
      </c>
      <c r="G1883" s="33" t="str">
        <f>_xlfn.XLOOKUP(A:A,'Medical Examination'!A:A,'Medical Examination'!D:D)</f>
        <v>No</v>
      </c>
      <c r="H1883" s="33" t="str">
        <f>_xlfn.XLOOKUP(A:A,'Medical Examination'!A:A,'Medical Examination'!E:E)</f>
        <v>No</v>
      </c>
      <c r="I1883" s="33" t="str">
        <f>_xlfn.XLOOKUP(A:A,'Medical Examination'!A:A,'Medical Examination'!F:F)</f>
        <v>No</v>
      </c>
      <c r="J1883" s="33">
        <f>_xlfn.XLOOKUP(A:A,'Medical Examination'!A:A,'Medical Examination'!G:G)</f>
        <v>1</v>
      </c>
      <c r="K1883" s="33" t="str">
        <f>_xlfn.XLOOKUP(A:A,'Medical Examination'!A:A,'Medical Examination'!H:H)</f>
        <v>No</v>
      </c>
      <c r="L1883" s="32" t="str">
        <f>_xlfn.XLOOKUP(A:A,'Medical Examination'!A:A,'Medical Examination'!I:I)</f>
        <v>Obesity</v>
      </c>
      <c r="M1883" s="31" t="str">
        <f>_xlfn.XLOOKUP(A:A,'Medical Examination'!A:A,'Medical Examination'!J:J)</f>
        <v>Normal</v>
      </c>
      <c r="N1883" s="34">
        <f>_xlfn.XLOOKUP(Healthcare!A:A,Table4_2[Customer ID],Table4_2[Date of Birth])</f>
        <v>33820</v>
      </c>
      <c r="O1883" s="35">
        <f>_xlfn.XLOOKUP(A:A,Table4_2[Customer ID],Table4_2[Charges])</f>
        <v>4151.03</v>
      </c>
      <c r="P1883" s="33" t="str">
        <f>_xlfn.XLOOKUP(A:A,Table4_2[Customer ID],Table4_2[Hospital tier])</f>
        <v>tier - 2</v>
      </c>
      <c r="Q1883" s="33" t="str">
        <f>_xlfn.XLOOKUP(A:A,'Hospital details'!A:A,'Hospital details'!F:F)</f>
        <v>tier - 2</v>
      </c>
      <c r="R1883" s="33" t="str">
        <f>_xlfn.XLOOKUP(Healthcare!A:A,'Hospital details'!A:A,'Hospital details'!G:G)</f>
        <v>R1013</v>
      </c>
      <c r="S1883" s="36">
        <f>_xlfn.XLOOKUP(A:A,'Hospital details'!A:A,'Hospital details'!H:H)</f>
        <v>30</v>
      </c>
      <c r="T1883" s="8"/>
    </row>
    <row r="1884" spans="1:20" ht="18" x14ac:dyDescent="0.35">
      <c r="A1884" s="37" t="s">
        <v>1888</v>
      </c>
      <c r="B1884" s="31" t="str" cm="1">
        <f t="array" ref="B1884">_xlfn.XLOOKUP(_xlfn.SINGLE(A:A),'Customer Name'!A:A,Table14_3[[#All],[Title]])</f>
        <v>Mr</v>
      </c>
      <c r="C1884" s="32" t="str" cm="1">
        <f t="array" ref="C1884">_xlfn.XLOOKUP(_xlfn.SINGLE(A:A),'Customer Name'!A:A,Table14_3[[#All],[First Name]])</f>
        <v>Joyce</v>
      </c>
      <c r="D1884" s="32" t="str" cm="1">
        <f t="array" ref="D1884">_xlfn.XLOOKUP(_xlfn.SINGLE(A:A),'Customer Name'!A:A,Table14_3[[#All],[Last Name]])</f>
        <v>Chepkirui</v>
      </c>
      <c r="E1884" s="32">
        <f>_xlfn.XLOOKUP(A:A,'Medical Examination'!A:A,'Medical Examination'!B:B)</f>
        <v>32.4</v>
      </c>
      <c r="F1884" s="32">
        <f>_xlfn.XLOOKUP(A:A,'Medical Examination'!A:A,'Medical Examination'!C:C)</f>
        <v>5.08</v>
      </c>
      <c r="G1884" s="33" t="str">
        <f>_xlfn.XLOOKUP(A:A,'Medical Examination'!A:A,'Medical Examination'!D:D)</f>
        <v>No</v>
      </c>
      <c r="H1884" s="33" t="str">
        <f>_xlfn.XLOOKUP(A:A,'Medical Examination'!A:A,'Medical Examination'!E:E)</f>
        <v>No</v>
      </c>
      <c r="I1884" s="33" t="str">
        <f>_xlfn.XLOOKUP(A:A,'Medical Examination'!A:A,'Medical Examination'!F:F)</f>
        <v>No</v>
      </c>
      <c r="J1884" s="33">
        <f>_xlfn.XLOOKUP(A:A,'Medical Examination'!A:A,'Medical Examination'!G:G)</f>
        <v>1</v>
      </c>
      <c r="K1884" s="33" t="str">
        <f>_xlfn.XLOOKUP(A:A,'Medical Examination'!A:A,'Medical Examination'!H:H)</f>
        <v>No</v>
      </c>
      <c r="L1884" s="32" t="str">
        <f>_xlfn.XLOOKUP(A:A,'Medical Examination'!A:A,'Medical Examination'!I:I)</f>
        <v>Obesity</v>
      </c>
      <c r="M1884" s="31" t="str">
        <f>_xlfn.XLOOKUP(A:A,'Medical Examination'!A:A,'Medical Examination'!J:J)</f>
        <v>Normal</v>
      </c>
      <c r="N1884" s="34">
        <f>_xlfn.XLOOKUP(Healthcare!A:A,Table4_2[Customer ID],Table4_2[Date of Birth])</f>
        <v>33783</v>
      </c>
      <c r="O1884" s="35">
        <f>_xlfn.XLOOKUP(A:A,Table4_2[Customer ID],Table4_2[Charges])</f>
        <v>4149.74</v>
      </c>
      <c r="P1884" s="33" t="str">
        <f>_xlfn.XLOOKUP(A:A,Table4_2[Customer ID],Table4_2[Hospital tier])</f>
        <v>tier - 2</v>
      </c>
      <c r="Q1884" s="33" t="str">
        <f>_xlfn.XLOOKUP(A:A,'Hospital details'!A:A,'Hospital details'!F:F)</f>
        <v>tier - 1</v>
      </c>
      <c r="R1884" s="33" t="str">
        <f>_xlfn.XLOOKUP(Healthcare!A:A,'Hospital details'!A:A,'Hospital details'!G:G)</f>
        <v>R1011</v>
      </c>
      <c r="S1884" s="36">
        <f>_xlfn.XLOOKUP(A:A,'Hospital details'!A:A,'Hospital details'!H:H)</f>
        <v>30</v>
      </c>
      <c r="T1884" s="8"/>
    </row>
    <row r="1885" spans="1:20" ht="18" x14ac:dyDescent="0.35">
      <c r="A1885" s="37" t="s">
        <v>1889</v>
      </c>
      <c r="B1885" s="31" t="str" cm="1">
        <f t="array" ref="B1885">_xlfn.XLOOKUP(_xlfn.SINGLE(A:A),'Customer Name'!A:A,Table14_3[[#All],[Title]])</f>
        <v>Mr</v>
      </c>
      <c r="C1885" s="32" t="str" cm="1">
        <f t="array" ref="C1885">_xlfn.XLOOKUP(_xlfn.SINGLE(A:A),'Customer Name'!A:A,Table14_3[[#All],[First Name]])</f>
        <v>Alison W</v>
      </c>
      <c r="D1885" s="32" t="str" cm="1">
        <f t="array" ref="D1885">_xlfn.XLOOKUP(_xlfn.SINGLE(A:A),'Customer Name'!A:A,Table14_3[[#All],[Last Name]])</f>
        <v>Gurney</v>
      </c>
      <c r="E1885" s="32">
        <f>_xlfn.XLOOKUP(A:A,'Medical Examination'!A:A,'Medical Examination'!B:B)</f>
        <v>27.93</v>
      </c>
      <c r="F1885" s="32">
        <f>_xlfn.XLOOKUP(A:A,'Medical Examination'!A:A,'Medical Examination'!C:C)</f>
        <v>5.59</v>
      </c>
      <c r="G1885" s="33" t="str">
        <f>_xlfn.XLOOKUP(A:A,'Medical Examination'!A:A,'Medical Examination'!D:D)</f>
        <v>No</v>
      </c>
      <c r="H1885" s="33" t="str">
        <f>_xlfn.XLOOKUP(A:A,'Medical Examination'!A:A,'Medical Examination'!E:E)</f>
        <v>No</v>
      </c>
      <c r="I1885" s="33" t="str">
        <f>_xlfn.XLOOKUP(A:A,'Medical Examination'!A:A,'Medical Examination'!F:F)</f>
        <v>No</v>
      </c>
      <c r="J1885" s="33">
        <f>_xlfn.XLOOKUP(A:A,'Medical Examination'!A:A,'Medical Examination'!G:G)</f>
        <v>1</v>
      </c>
      <c r="K1885" s="33" t="str">
        <f>_xlfn.XLOOKUP(A:A,'Medical Examination'!A:A,'Medical Examination'!H:H)</f>
        <v>No</v>
      </c>
      <c r="L1885" s="32" t="str">
        <f>_xlfn.XLOOKUP(A:A,'Medical Examination'!A:A,'Medical Examination'!I:I)</f>
        <v>Overweight</v>
      </c>
      <c r="M1885" s="31" t="str">
        <f>_xlfn.XLOOKUP(A:A,'Medical Examination'!A:A,'Medical Examination'!J:J)</f>
        <v>Normal</v>
      </c>
      <c r="N1885" s="34">
        <f>_xlfn.XLOOKUP(Healthcare!A:A,Table4_2[Customer ID],Table4_2[Date of Birth])</f>
        <v>33773</v>
      </c>
      <c r="O1885" s="35">
        <f>_xlfn.XLOOKUP(A:A,Table4_2[Customer ID],Table4_2[Charges])</f>
        <v>4137.5200000000004</v>
      </c>
      <c r="P1885" s="33" t="str">
        <f>_xlfn.XLOOKUP(A:A,Table4_2[Customer ID],Table4_2[Hospital tier])</f>
        <v>tier - 2</v>
      </c>
      <c r="Q1885" s="33" t="str">
        <f>_xlfn.XLOOKUP(A:A,'Hospital details'!A:A,'Hospital details'!F:F)</f>
        <v>tier - 3</v>
      </c>
      <c r="R1885" s="33" t="str">
        <f>_xlfn.XLOOKUP(Healthcare!A:A,'Hospital details'!A:A,'Hospital details'!G:G)</f>
        <v>R1024</v>
      </c>
      <c r="S1885" s="36">
        <f>_xlfn.XLOOKUP(A:A,'Hospital details'!A:A,'Hospital details'!H:H)</f>
        <v>30</v>
      </c>
      <c r="T1885" s="8"/>
    </row>
    <row r="1886" spans="1:20" ht="18" x14ac:dyDescent="0.35">
      <c r="A1886" s="37" t="s">
        <v>1890</v>
      </c>
      <c r="B1886" s="31" t="str" cm="1">
        <f t="array" ref="B1886">_xlfn.XLOOKUP(_xlfn.SINGLE(A:A),'Customer Name'!A:A,Table14_3[[#All],[Title]])</f>
        <v>Ms</v>
      </c>
      <c r="C1886" s="32" t="str" cm="1">
        <f t="array" ref="C1886">_xlfn.XLOOKUP(_xlfn.SINGLE(A:A),'Customer Name'!A:A,Table14_3[[#All],[First Name]])</f>
        <v>Tammara C</v>
      </c>
      <c r="D1886" s="32" t="str" cm="1">
        <f t="array" ref="D1886">_xlfn.XLOOKUP(_xlfn.SINGLE(A:A),'Customer Name'!A:A,Table14_3[[#All],[Last Name]])</f>
        <v>Francis</v>
      </c>
      <c r="E1886" s="32">
        <f>_xlfn.XLOOKUP(A:A,'Medical Examination'!A:A,'Medical Examination'!B:B)</f>
        <v>21.754999999999999</v>
      </c>
      <c r="F1886" s="32">
        <f>_xlfn.XLOOKUP(A:A,'Medical Examination'!A:A,'Medical Examination'!C:C)</f>
        <v>5.12</v>
      </c>
      <c r="G1886" s="33" t="str">
        <f>_xlfn.XLOOKUP(A:A,'Medical Examination'!A:A,'Medical Examination'!D:D)</f>
        <v>No</v>
      </c>
      <c r="H1886" s="33" t="str">
        <f>_xlfn.XLOOKUP(A:A,'Medical Examination'!A:A,'Medical Examination'!E:E)</f>
        <v>No</v>
      </c>
      <c r="I1886" s="33" t="str">
        <f>_xlfn.XLOOKUP(A:A,'Medical Examination'!A:A,'Medical Examination'!F:F)</f>
        <v>No</v>
      </c>
      <c r="J1886" s="33">
        <f>_xlfn.XLOOKUP(A:A,'Medical Examination'!A:A,'Medical Examination'!G:G)</f>
        <v>0</v>
      </c>
      <c r="K1886" s="33" t="str">
        <f>_xlfn.XLOOKUP(A:A,'Medical Examination'!A:A,'Medical Examination'!H:H)</f>
        <v>No</v>
      </c>
      <c r="L1886" s="32" t="str">
        <f>_xlfn.XLOOKUP(A:A,'Medical Examination'!A:A,'Medical Examination'!I:I)</f>
        <v>Normal Weight</v>
      </c>
      <c r="M1886" s="31" t="str">
        <f>_xlfn.XLOOKUP(A:A,'Medical Examination'!A:A,'Medical Examination'!J:J)</f>
        <v>Normal</v>
      </c>
      <c r="N1886" s="34">
        <f>_xlfn.XLOOKUP(Healthcare!A:A,Table4_2[Customer ID],Table4_2[Date of Birth])</f>
        <v>33456</v>
      </c>
      <c r="O1886" s="35">
        <f>_xlfn.XLOOKUP(A:A,Table4_2[Customer ID],Table4_2[Charges])</f>
        <v>4134.08</v>
      </c>
      <c r="P1886" s="33" t="str">
        <f>_xlfn.XLOOKUP(A:A,Table4_2[Customer ID],Table4_2[Hospital tier])</f>
        <v>tier - 2</v>
      </c>
      <c r="Q1886" s="33" t="str">
        <f>_xlfn.XLOOKUP(A:A,'Hospital details'!A:A,'Hospital details'!F:F)</f>
        <v>tier - 1</v>
      </c>
      <c r="R1886" s="33" t="str">
        <f>_xlfn.XLOOKUP(Healthcare!A:A,'Hospital details'!A:A,'Hospital details'!G:G)</f>
        <v>R1012</v>
      </c>
      <c r="S1886" s="36">
        <f>_xlfn.XLOOKUP(A:A,'Hospital details'!A:A,'Hospital details'!H:H)</f>
        <v>31</v>
      </c>
      <c r="T1886" s="8"/>
    </row>
    <row r="1887" spans="1:20" ht="18" x14ac:dyDescent="0.35">
      <c r="A1887" s="37" t="s">
        <v>1891</v>
      </c>
      <c r="B1887" s="31" t="str" cm="1">
        <f t="array" ref="B1887">_xlfn.XLOOKUP(_xlfn.SINGLE(A:A),'Customer Name'!A:A,Table14_3[[#All],[Title]])</f>
        <v>Mr</v>
      </c>
      <c r="C1887" s="32" t="str" cm="1">
        <f t="array" ref="C1887">_xlfn.XLOOKUP(_xlfn.SINGLE(A:A),'Customer Name'!A:A,Table14_3[[#All],[First Name]])</f>
        <v>Dorota</v>
      </c>
      <c r="D1887" s="32" t="str" cm="1">
        <f t="array" ref="D1887">_xlfn.XLOOKUP(_xlfn.SINGLE(A:A),'Customer Name'!A:A,Table14_3[[#All],[Last Name]])</f>
        <v>Gruca</v>
      </c>
      <c r="E1887" s="32">
        <f>_xlfn.XLOOKUP(A:A,'Medical Examination'!A:A,'Medical Examination'!B:B)</f>
        <v>25.934999999999999</v>
      </c>
      <c r="F1887" s="32">
        <f>_xlfn.XLOOKUP(A:A,'Medical Examination'!A:A,'Medical Examination'!C:C)</f>
        <v>4.95</v>
      </c>
      <c r="G1887" s="33" t="str">
        <f>_xlfn.XLOOKUP(A:A,'Medical Examination'!A:A,'Medical Examination'!D:D)</f>
        <v>No</v>
      </c>
      <c r="H1887" s="33" t="str">
        <f>_xlfn.XLOOKUP(A:A,'Medical Examination'!A:A,'Medical Examination'!E:E)</f>
        <v>No</v>
      </c>
      <c r="I1887" s="33" t="str">
        <f>_xlfn.XLOOKUP(A:A,'Medical Examination'!A:A,'Medical Examination'!F:F)</f>
        <v>No</v>
      </c>
      <c r="J1887" s="33">
        <f>_xlfn.XLOOKUP(A:A,'Medical Examination'!A:A,'Medical Examination'!G:G)</f>
        <v>0</v>
      </c>
      <c r="K1887" s="33" t="str">
        <f>_xlfn.XLOOKUP(A:A,'Medical Examination'!A:A,'Medical Examination'!H:H)</f>
        <v>No</v>
      </c>
      <c r="L1887" s="32" t="str">
        <f>_xlfn.XLOOKUP(A:A,'Medical Examination'!A:A,'Medical Examination'!I:I)</f>
        <v>Overweight</v>
      </c>
      <c r="M1887" s="31" t="str">
        <f>_xlfn.XLOOKUP(A:A,'Medical Examination'!A:A,'Medical Examination'!J:J)</f>
        <v>Normal</v>
      </c>
      <c r="N1887" s="34">
        <f>_xlfn.XLOOKUP(Healthcare!A:A,Table4_2[Customer ID],Table4_2[Date of Birth])</f>
        <v>34567</v>
      </c>
      <c r="O1887" s="35">
        <f>_xlfn.XLOOKUP(A:A,Table4_2[Customer ID],Table4_2[Charges])</f>
        <v>4133.6400000000003</v>
      </c>
      <c r="P1887" s="33" t="str">
        <f>_xlfn.XLOOKUP(A:A,Table4_2[Customer ID],Table4_2[Hospital tier])</f>
        <v>tier - 2</v>
      </c>
      <c r="Q1887" s="33" t="str">
        <f>_xlfn.XLOOKUP(A:A,'Hospital details'!A:A,'Hospital details'!F:F)</f>
        <v>tier - 3</v>
      </c>
      <c r="R1887" s="33" t="str">
        <f>_xlfn.XLOOKUP(Healthcare!A:A,'Hospital details'!A:A,'Hospital details'!G:G)</f>
        <v>R1012</v>
      </c>
      <c r="S1887" s="36">
        <f>_xlfn.XLOOKUP(A:A,'Hospital details'!A:A,'Hospital details'!H:H)</f>
        <v>28</v>
      </c>
      <c r="T1887" s="8"/>
    </row>
    <row r="1888" spans="1:20" ht="18" x14ac:dyDescent="0.35">
      <c r="A1888" s="37" t="s">
        <v>1892</v>
      </c>
      <c r="B1888" s="31" t="str" cm="1">
        <f t="array" ref="B1888">_xlfn.XLOOKUP(_xlfn.SINGLE(A:A),'Customer Name'!A:A,Table14_3[[#All],[Title]])</f>
        <v>Mr</v>
      </c>
      <c r="C1888" s="32" t="str" cm="1">
        <f t="array" ref="C1888">_xlfn.XLOOKUP(_xlfn.SINGLE(A:A),'Customer Name'!A:A,Table14_3[[#All],[First Name]])</f>
        <v>Jose Norberto Sr</v>
      </c>
      <c r="D1888" s="32" t="str" cm="1">
        <f t="array" ref="D1888">_xlfn.XLOOKUP(_xlfn.SINGLE(A:A),'Customer Name'!A:A,Table14_3[[#All],[Last Name]])</f>
        <v>Rojas Alvarez</v>
      </c>
      <c r="E1888" s="32">
        <f>_xlfn.XLOOKUP(A:A,'Medical Examination'!A:A,'Medical Examination'!B:B)</f>
        <v>31.5</v>
      </c>
      <c r="F1888" s="32">
        <f>_xlfn.XLOOKUP(A:A,'Medical Examination'!A:A,'Medical Examination'!C:C)</f>
        <v>6.16</v>
      </c>
      <c r="G1888" s="33" t="str">
        <f>_xlfn.XLOOKUP(A:A,'Medical Examination'!A:A,'Medical Examination'!D:D)</f>
        <v>No</v>
      </c>
      <c r="H1888" s="33" t="str">
        <f>_xlfn.XLOOKUP(A:A,'Medical Examination'!A:A,'Medical Examination'!E:E)</f>
        <v>No</v>
      </c>
      <c r="I1888" s="33" t="str">
        <f>_xlfn.XLOOKUP(A:A,'Medical Examination'!A:A,'Medical Examination'!F:F)</f>
        <v>No</v>
      </c>
      <c r="J1888" s="33">
        <f>_xlfn.XLOOKUP(A:A,'Medical Examination'!A:A,'Medical Examination'!G:G)</f>
        <v>0</v>
      </c>
      <c r="K1888" s="33" t="str">
        <f>_xlfn.XLOOKUP(A:A,'Medical Examination'!A:A,'Medical Examination'!H:H)</f>
        <v>No</v>
      </c>
      <c r="L1888" s="32" t="str">
        <f>_xlfn.XLOOKUP(A:A,'Medical Examination'!A:A,'Medical Examination'!I:I)</f>
        <v>Obesity</v>
      </c>
      <c r="M1888" s="31" t="str">
        <f>_xlfn.XLOOKUP(A:A,'Medical Examination'!A:A,'Medical Examination'!J:J)</f>
        <v>Prediabetic</v>
      </c>
      <c r="N1888" s="34">
        <f>_xlfn.XLOOKUP(Healthcare!A:A,Table4_2[Customer ID],Table4_2[Date of Birth])</f>
        <v>33221</v>
      </c>
      <c r="O1888" s="35">
        <f>_xlfn.XLOOKUP(A:A,Table4_2[Customer ID],Table4_2[Charges])</f>
        <v>4076.5</v>
      </c>
      <c r="P1888" s="33" t="str">
        <f>_xlfn.XLOOKUP(A:A,Table4_2[Customer ID],Table4_2[Hospital tier])</f>
        <v>tier - 2</v>
      </c>
      <c r="Q1888" s="33" t="str">
        <f>_xlfn.XLOOKUP(A:A,'Hospital details'!A:A,'Hospital details'!F:F)</f>
        <v>tier - 3</v>
      </c>
      <c r="R1888" s="33" t="str">
        <f>_xlfn.XLOOKUP(Healthcare!A:A,'Hospital details'!A:A,'Hospital details'!G:G)</f>
        <v>R1011</v>
      </c>
      <c r="S1888" s="36">
        <f>_xlfn.XLOOKUP(A:A,'Hospital details'!A:A,'Hospital details'!H:H)</f>
        <v>32</v>
      </c>
      <c r="T1888" s="8"/>
    </row>
    <row r="1889" spans="1:20" ht="18" x14ac:dyDescent="0.35">
      <c r="A1889" s="37" t="s">
        <v>1893</v>
      </c>
      <c r="B1889" s="31" t="str" cm="1">
        <f t="array" ref="B1889">_xlfn.XLOOKUP(_xlfn.SINGLE(A:A),'Customer Name'!A:A,Table14_3[[#All],[Title]])</f>
        <v>Ms</v>
      </c>
      <c r="C1889" s="32" t="str" cm="1">
        <f t="array" ref="C1889">_xlfn.XLOOKUP(_xlfn.SINGLE(A:A),'Customer Name'!A:A,Table14_3[[#All],[First Name]])</f>
        <v>Peter</v>
      </c>
      <c r="D1889" s="32" t="str" cm="1">
        <f t="array" ref="D1889">_xlfn.XLOOKUP(_xlfn.SINGLE(A:A),'Customer Name'!A:A,Table14_3[[#All],[Last Name]])</f>
        <v>Denton</v>
      </c>
      <c r="E1889" s="32">
        <f>_xlfn.XLOOKUP(A:A,'Medical Examination'!A:A,'Medical Examination'!B:B)</f>
        <v>30.03</v>
      </c>
      <c r="F1889" s="32">
        <f>_xlfn.XLOOKUP(A:A,'Medical Examination'!A:A,'Medical Examination'!C:C)</f>
        <v>6.41</v>
      </c>
      <c r="G1889" s="33" t="str">
        <f>_xlfn.XLOOKUP(A:A,'Medical Examination'!A:A,'Medical Examination'!D:D)</f>
        <v>No</v>
      </c>
      <c r="H1889" s="33" t="str">
        <f>_xlfn.XLOOKUP(A:A,'Medical Examination'!A:A,'Medical Examination'!E:E)</f>
        <v>No</v>
      </c>
      <c r="I1889" s="33" t="str">
        <f>_xlfn.XLOOKUP(A:A,'Medical Examination'!A:A,'Medical Examination'!F:F)</f>
        <v>No</v>
      </c>
      <c r="J1889" s="33">
        <f>_xlfn.XLOOKUP(A:A,'Medical Examination'!A:A,'Medical Examination'!G:G)</f>
        <v>0</v>
      </c>
      <c r="K1889" s="33" t="str">
        <f>_xlfn.XLOOKUP(A:A,'Medical Examination'!A:A,'Medical Examination'!H:H)</f>
        <v>No</v>
      </c>
      <c r="L1889" s="32" t="str">
        <f>_xlfn.XLOOKUP(A:A,'Medical Examination'!A:A,'Medical Examination'!I:I)</f>
        <v>Obesity</v>
      </c>
      <c r="M1889" s="31" t="str">
        <f>_xlfn.XLOOKUP(A:A,'Medical Examination'!A:A,'Medical Examination'!J:J)</f>
        <v>Prediabetic</v>
      </c>
      <c r="N1889" s="34">
        <f>_xlfn.XLOOKUP(Healthcare!A:A,Table4_2[Customer ID],Table4_2[Date of Birth])</f>
        <v>33208</v>
      </c>
      <c r="O1889" s="35">
        <f>_xlfn.XLOOKUP(A:A,Table4_2[Customer ID],Table4_2[Charges])</f>
        <v>4074.45</v>
      </c>
      <c r="P1889" s="33" t="str">
        <f>_xlfn.XLOOKUP(A:A,Table4_2[Customer ID],Table4_2[Hospital tier])</f>
        <v>tier - 3</v>
      </c>
      <c r="Q1889" s="33" t="str">
        <f>_xlfn.XLOOKUP(A:A,'Hospital details'!A:A,'Hospital details'!F:F)</f>
        <v>tier - 2</v>
      </c>
      <c r="R1889" s="33" t="str">
        <f>_xlfn.XLOOKUP(Healthcare!A:A,'Hospital details'!A:A,'Hospital details'!G:G)</f>
        <v>R1013</v>
      </c>
      <c r="S1889" s="36">
        <f>_xlfn.XLOOKUP(A:A,'Hospital details'!A:A,'Hospital details'!H:H)</f>
        <v>32</v>
      </c>
      <c r="T1889" s="8"/>
    </row>
    <row r="1890" spans="1:20" ht="18" x14ac:dyDescent="0.35">
      <c r="A1890" s="37" t="s">
        <v>1894</v>
      </c>
      <c r="B1890" s="31" t="str" cm="1">
        <f t="array" ref="B1890">_xlfn.XLOOKUP(_xlfn.SINGLE(A:A),'Customer Name'!A:A,Table14_3[[#All],[Title]])</f>
        <v>Mr</v>
      </c>
      <c r="C1890" s="32" t="str" cm="1">
        <f t="array" ref="C1890">_xlfn.XLOOKUP(_xlfn.SINGLE(A:A),'Customer Name'!A:A,Table14_3[[#All],[First Name]])</f>
        <v>Bryant</v>
      </c>
      <c r="D1890" s="32" t="str" cm="1">
        <f t="array" ref="D1890">_xlfn.XLOOKUP(_xlfn.SINGLE(A:A),'Customer Name'!A:A,Table14_3[[#All],[Last Name]])</f>
        <v>Mason</v>
      </c>
      <c r="E1890" s="32">
        <f>_xlfn.XLOOKUP(A:A,'Medical Examination'!A:A,'Medical Examination'!B:B)</f>
        <v>33.479999999999997</v>
      </c>
      <c r="F1890" s="32">
        <f>_xlfn.XLOOKUP(A:A,'Medical Examination'!A:A,'Medical Examination'!C:C)</f>
        <v>8.94</v>
      </c>
      <c r="G1890" s="33" t="str">
        <f>_xlfn.XLOOKUP(A:A,'Medical Examination'!A:A,'Medical Examination'!D:D)</f>
        <v>No</v>
      </c>
      <c r="H1890" s="33" t="str">
        <f>_xlfn.XLOOKUP(A:A,'Medical Examination'!A:A,'Medical Examination'!E:E)</f>
        <v>No</v>
      </c>
      <c r="I1890" s="33" t="str">
        <f>_xlfn.XLOOKUP(A:A,'Medical Examination'!A:A,'Medical Examination'!F:F)</f>
        <v>No</v>
      </c>
      <c r="J1890" s="33">
        <f>_xlfn.XLOOKUP(A:A,'Medical Examination'!A:A,'Medical Examination'!G:G)</f>
        <v>0</v>
      </c>
      <c r="K1890" s="33" t="str">
        <f>_xlfn.XLOOKUP(A:A,'Medical Examination'!A:A,'Medical Examination'!H:H)</f>
        <v>No</v>
      </c>
      <c r="L1890" s="32" t="str">
        <f>_xlfn.XLOOKUP(A:A,'Medical Examination'!A:A,'Medical Examination'!I:I)</f>
        <v>Obesity</v>
      </c>
      <c r="M1890" s="31" t="str">
        <f>_xlfn.XLOOKUP(A:A,'Medical Examination'!A:A,'Medical Examination'!J:J)</f>
        <v>Diabetic</v>
      </c>
      <c r="N1890" s="34">
        <f>_xlfn.XLOOKUP(Healthcare!A:A,Table4_2[Customer ID],Table4_2[Date of Birth])</f>
        <v>37547</v>
      </c>
      <c r="O1890" s="35">
        <f>_xlfn.XLOOKUP(A:A,Table4_2[Customer ID],Table4_2[Charges])</f>
        <v>4070.51</v>
      </c>
      <c r="P1890" s="33" t="str">
        <f>_xlfn.XLOOKUP(A:A,Table4_2[Customer ID],Table4_2[Hospital tier])</f>
        <v>tier - 2</v>
      </c>
      <c r="Q1890" s="33" t="str">
        <f>_xlfn.XLOOKUP(A:A,'Hospital details'!A:A,'Hospital details'!F:F)</f>
        <v>tier - 1</v>
      </c>
      <c r="R1890" s="33" t="str">
        <f>_xlfn.XLOOKUP(Healthcare!A:A,'Hospital details'!A:A,'Hospital details'!G:G)</f>
        <v>R1012</v>
      </c>
      <c r="S1890" s="36">
        <f>_xlfn.XLOOKUP(A:A,'Hospital details'!A:A,'Hospital details'!H:H)</f>
        <v>20</v>
      </c>
      <c r="T1890" s="8"/>
    </row>
    <row r="1891" spans="1:20" ht="18" x14ac:dyDescent="0.35">
      <c r="A1891" s="37" t="s">
        <v>1895</v>
      </c>
      <c r="B1891" s="31" t="str" cm="1">
        <f t="array" ref="B1891">_xlfn.XLOOKUP(_xlfn.SINGLE(A:A),'Customer Name'!A:A,Table14_3[[#All],[Title]])</f>
        <v>Mr</v>
      </c>
      <c r="C1891" s="32" t="str" cm="1">
        <f t="array" ref="C1891">_xlfn.XLOOKUP(_xlfn.SINGLE(A:A),'Customer Name'!A:A,Table14_3[[#All],[First Name]])</f>
        <v>Christina</v>
      </c>
      <c r="D1891" s="32" t="str" cm="1">
        <f t="array" ref="D1891">_xlfn.XLOOKUP(_xlfn.SINGLE(A:A),'Customer Name'!A:A,Table14_3[[#All],[Last Name]])</f>
        <v>Trout</v>
      </c>
      <c r="E1891" s="32">
        <f>_xlfn.XLOOKUP(A:A,'Medical Examination'!A:A,'Medical Examination'!B:B)</f>
        <v>16.510000000000002</v>
      </c>
      <c r="F1891" s="32">
        <f>_xlfn.XLOOKUP(A:A,'Medical Examination'!A:A,'Medical Examination'!C:C)</f>
        <v>4.42</v>
      </c>
      <c r="G1891" s="33" t="str">
        <f>_xlfn.XLOOKUP(A:A,'Medical Examination'!A:A,'Medical Examination'!D:D)</f>
        <v>yes</v>
      </c>
      <c r="H1891" s="33" t="str">
        <f>_xlfn.XLOOKUP(A:A,'Medical Examination'!A:A,'Medical Examination'!E:E)</f>
        <v>No</v>
      </c>
      <c r="I1891" s="33" t="str">
        <f>_xlfn.XLOOKUP(A:A,'Medical Examination'!A:A,'Medical Examination'!F:F)</f>
        <v>Yes</v>
      </c>
      <c r="J1891" s="33">
        <f>_xlfn.XLOOKUP(A:A,'Medical Examination'!A:A,'Medical Examination'!G:G)</f>
        <v>1</v>
      </c>
      <c r="K1891" s="33" t="str">
        <f>_xlfn.XLOOKUP(A:A,'Medical Examination'!A:A,'Medical Examination'!H:H)</f>
        <v>No</v>
      </c>
      <c r="L1891" s="32" t="str">
        <f>_xlfn.XLOOKUP(A:A,'Medical Examination'!A:A,'Medical Examination'!I:I)</f>
        <v>Under  Weight</v>
      </c>
      <c r="M1891" s="31" t="str">
        <f>_xlfn.XLOOKUP(A:A,'Medical Examination'!A:A,'Medical Examination'!J:J)</f>
        <v>Normal</v>
      </c>
      <c r="N1891" s="34">
        <f>_xlfn.XLOOKUP(Healthcare!A:A,Table4_2[Customer ID],Table4_2[Date of Birth])</f>
        <v>30575</v>
      </c>
      <c r="O1891" s="35">
        <f>_xlfn.XLOOKUP(A:A,Table4_2[Customer ID],Table4_2[Charges])</f>
        <v>4070.42</v>
      </c>
      <c r="P1891" s="33" t="str">
        <f>_xlfn.XLOOKUP(A:A,Table4_2[Customer ID],Table4_2[Hospital tier])</f>
        <v>tier - 2</v>
      </c>
      <c r="Q1891" s="33" t="str">
        <f>_xlfn.XLOOKUP(A:A,'Hospital details'!A:A,'Hospital details'!F:F)</f>
        <v>tier - 1</v>
      </c>
      <c r="R1891" s="33" t="str">
        <f>_xlfn.XLOOKUP(Healthcare!A:A,'Hospital details'!A:A,'Hospital details'!G:G)</f>
        <v>R1013</v>
      </c>
      <c r="S1891" s="36">
        <f>_xlfn.XLOOKUP(A:A,'Hospital details'!A:A,'Hospital details'!H:H)</f>
        <v>39</v>
      </c>
      <c r="T1891" s="8"/>
    </row>
    <row r="1892" spans="1:20" ht="18" x14ac:dyDescent="0.35">
      <c r="A1892" s="37" t="s">
        <v>1896</v>
      </c>
      <c r="B1892" s="31" t="str" cm="1">
        <f t="array" ref="B1892">_xlfn.XLOOKUP(_xlfn.SINGLE(A:A),'Customer Name'!A:A,Table14_3[[#All],[Title]])</f>
        <v>Ms</v>
      </c>
      <c r="C1892" s="32" t="str" cm="1">
        <f t="array" ref="C1892">_xlfn.XLOOKUP(_xlfn.SINGLE(A:A),'Customer Name'!A:A,Table14_3[[#All],[First Name]])</f>
        <v>John</v>
      </c>
      <c r="D1892" s="32" t="str" cm="1">
        <f t="array" ref="D1892">_xlfn.XLOOKUP(_xlfn.SINGLE(A:A),'Customer Name'!A:A,Table14_3[[#All],[Last Name]])</f>
        <v>Gilbert</v>
      </c>
      <c r="E1892" s="32">
        <f>_xlfn.XLOOKUP(A:A,'Medical Examination'!A:A,'Medical Examination'!B:B)</f>
        <v>33.155000000000001</v>
      </c>
      <c r="F1892" s="32">
        <f>_xlfn.XLOOKUP(A:A,'Medical Examination'!A:A,'Medical Examination'!C:C)</f>
        <v>5.3</v>
      </c>
      <c r="G1892" s="33" t="str">
        <f>_xlfn.XLOOKUP(A:A,'Medical Examination'!A:A,'Medical Examination'!D:D)</f>
        <v>yes</v>
      </c>
      <c r="H1892" s="33" t="str">
        <f>_xlfn.XLOOKUP(A:A,'Medical Examination'!A:A,'Medical Examination'!E:E)</f>
        <v>No</v>
      </c>
      <c r="I1892" s="33" t="str">
        <f>_xlfn.XLOOKUP(A:A,'Medical Examination'!A:A,'Medical Examination'!F:F)</f>
        <v>No</v>
      </c>
      <c r="J1892" s="33">
        <f>_xlfn.XLOOKUP(A:A,'Medical Examination'!A:A,'Medical Examination'!G:G)</f>
        <v>1</v>
      </c>
      <c r="K1892" s="33" t="str">
        <f>_xlfn.XLOOKUP(A:A,'Medical Examination'!A:A,'Medical Examination'!H:H)</f>
        <v>No</v>
      </c>
      <c r="L1892" s="32" t="str">
        <f>_xlfn.XLOOKUP(A:A,'Medical Examination'!A:A,'Medical Examination'!I:I)</f>
        <v>Obesity</v>
      </c>
      <c r="M1892" s="31" t="str">
        <f>_xlfn.XLOOKUP(A:A,'Medical Examination'!A:A,'Medical Examination'!J:J)</f>
        <v>Normal</v>
      </c>
      <c r="N1892" s="34">
        <f>_xlfn.XLOOKUP(Healthcare!A:A,Table4_2[Customer ID],Table4_2[Date of Birth])</f>
        <v>34956</v>
      </c>
      <c r="O1892" s="35">
        <f>_xlfn.XLOOKUP(A:A,Table4_2[Customer ID],Table4_2[Charges])</f>
        <v>4058.71</v>
      </c>
      <c r="P1892" s="33" t="str">
        <f>_xlfn.XLOOKUP(A:A,Table4_2[Customer ID],Table4_2[Hospital tier])</f>
        <v>tier - 3</v>
      </c>
      <c r="Q1892" s="33" t="str">
        <f>_xlfn.XLOOKUP(A:A,'Hospital details'!A:A,'Hospital details'!F:F)</f>
        <v>tier - 3</v>
      </c>
      <c r="R1892" s="33" t="str">
        <f>_xlfn.XLOOKUP(Healthcare!A:A,'Hospital details'!A:A,'Hospital details'!G:G)</f>
        <v>R1012</v>
      </c>
      <c r="S1892" s="36">
        <f>_xlfn.XLOOKUP(A:A,'Hospital details'!A:A,'Hospital details'!H:H)</f>
        <v>27</v>
      </c>
      <c r="T1892" s="8"/>
    </row>
    <row r="1893" spans="1:20" ht="18" x14ac:dyDescent="0.35">
      <c r="A1893" s="37" t="s">
        <v>1897</v>
      </c>
      <c r="B1893" s="31" t="str" cm="1">
        <f t="array" ref="B1893">_xlfn.XLOOKUP(_xlfn.SINGLE(A:A),'Customer Name'!A:A,Table14_3[[#All],[Title]])</f>
        <v>Ms</v>
      </c>
      <c r="C1893" s="32" t="str" cm="1">
        <f t="array" ref="C1893">_xlfn.XLOOKUP(_xlfn.SINGLE(A:A),'Customer Name'!A:A,Table14_3[[#All],[First Name]])</f>
        <v>Eduardo</v>
      </c>
      <c r="D1893" s="32" t="str" cm="1">
        <f t="array" ref="D1893">_xlfn.XLOOKUP(_xlfn.SINGLE(A:A),'Customer Name'!A:A,Table14_3[[#All],[Last Name]])</f>
        <v>Chong</v>
      </c>
      <c r="E1893" s="32">
        <f>_xlfn.XLOOKUP(A:A,'Medical Examination'!A:A,'Medical Examination'!B:B)</f>
        <v>37.29</v>
      </c>
      <c r="F1893" s="32">
        <f>_xlfn.XLOOKUP(A:A,'Medical Examination'!A:A,'Medical Examination'!C:C)</f>
        <v>4.6399999999999997</v>
      </c>
      <c r="G1893" s="33" t="str">
        <f>_xlfn.XLOOKUP(A:A,'Medical Examination'!A:A,'Medical Examination'!D:D)</f>
        <v>No</v>
      </c>
      <c r="H1893" s="33" t="str">
        <f>_xlfn.XLOOKUP(A:A,'Medical Examination'!A:A,'Medical Examination'!E:E)</f>
        <v>No</v>
      </c>
      <c r="I1893" s="33" t="str">
        <f>_xlfn.XLOOKUP(A:A,'Medical Examination'!A:A,'Medical Examination'!F:F)</f>
        <v>Yes</v>
      </c>
      <c r="J1893" s="33">
        <f>_xlfn.XLOOKUP(A:A,'Medical Examination'!A:A,'Medical Examination'!G:G)</f>
        <v>1</v>
      </c>
      <c r="K1893" s="33" t="str">
        <f>_xlfn.XLOOKUP(A:A,'Medical Examination'!A:A,'Medical Examination'!H:H)</f>
        <v>No</v>
      </c>
      <c r="L1893" s="32" t="str">
        <f>_xlfn.XLOOKUP(A:A,'Medical Examination'!A:A,'Medical Examination'!I:I)</f>
        <v>Obesity</v>
      </c>
      <c r="M1893" s="31" t="str">
        <f>_xlfn.XLOOKUP(A:A,'Medical Examination'!A:A,'Medical Examination'!J:J)</f>
        <v>Normal</v>
      </c>
      <c r="N1893" s="34">
        <f>_xlfn.XLOOKUP(Healthcare!A:A,Table4_2[Customer ID],Table4_2[Date of Birth])</f>
        <v>34194</v>
      </c>
      <c r="O1893" s="35">
        <f>_xlfn.XLOOKUP(A:A,Table4_2[Customer ID],Table4_2[Charges])</f>
        <v>4058.12</v>
      </c>
      <c r="P1893" s="33" t="str">
        <f>_xlfn.XLOOKUP(A:A,Table4_2[Customer ID],Table4_2[Hospital tier])</f>
        <v>tier - 2</v>
      </c>
      <c r="Q1893" s="33" t="str">
        <f>_xlfn.XLOOKUP(A:A,'Hospital details'!A:A,'Hospital details'!F:F)</f>
        <v>tier - 1</v>
      </c>
      <c r="R1893" s="33" t="str">
        <f>_xlfn.XLOOKUP(Healthcare!A:A,'Hospital details'!A:A,'Hospital details'!G:G)</f>
        <v>R1013</v>
      </c>
      <c r="S1893" s="36">
        <f>_xlfn.XLOOKUP(A:A,'Hospital details'!A:A,'Hospital details'!H:H)</f>
        <v>29</v>
      </c>
      <c r="T1893" s="8"/>
    </row>
    <row r="1894" spans="1:20" ht="18" x14ac:dyDescent="0.35">
      <c r="A1894" s="37" t="s">
        <v>1898</v>
      </c>
      <c r="B1894" s="31" t="str" cm="1">
        <f t="array" ref="B1894">_xlfn.XLOOKUP(_xlfn.SINGLE(A:A),'Customer Name'!A:A,Table14_3[[#All],[Title]])</f>
        <v>Mr</v>
      </c>
      <c r="C1894" s="32" t="str" cm="1">
        <f t="array" ref="C1894">_xlfn.XLOOKUP(_xlfn.SINGLE(A:A),'Customer Name'!A:A,Table14_3[[#All],[First Name]])</f>
        <v>Laura M</v>
      </c>
      <c r="D1894" s="32" t="str" cm="1">
        <f t="array" ref="D1894">_xlfn.XLOOKUP(_xlfn.SINGLE(A:A),'Customer Name'!A:A,Table14_3[[#All],[Last Name]])</f>
        <v>Henry</v>
      </c>
      <c r="E1894" s="32">
        <f>_xlfn.XLOOKUP(A:A,'Medical Examination'!A:A,'Medical Examination'!B:B)</f>
        <v>20.23</v>
      </c>
      <c r="F1894" s="32">
        <f>_xlfn.XLOOKUP(A:A,'Medical Examination'!A:A,'Medical Examination'!C:C)</f>
        <v>6.16</v>
      </c>
      <c r="G1894" s="33" t="str">
        <f>_xlfn.XLOOKUP(A:A,'Medical Examination'!A:A,'Medical Examination'!D:D)</f>
        <v>yes</v>
      </c>
      <c r="H1894" s="33" t="str">
        <f>_xlfn.XLOOKUP(A:A,'Medical Examination'!A:A,'Medical Examination'!E:E)</f>
        <v>No</v>
      </c>
      <c r="I1894" s="33" t="str">
        <f>_xlfn.XLOOKUP(A:A,'Medical Examination'!A:A,'Medical Examination'!F:F)</f>
        <v>No</v>
      </c>
      <c r="J1894" s="33">
        <f>_xlfn.XLOOKUP(A:A,'Medical Examination'!A:A,'Medical Examination'!G:G)</f>
        <v>1</v>
      </c>
      <c r="K1894" s="33" t="str">
        <f>_xlfn.XLOOKUP(A:A,'Medical Examination'!A:A,'Medical Examination'!H:H)</f>
        <v>No</v>
      </c>
      <c r="L1894" s="32" t="str">
        <f>_xlfn.XLOOKUP(A:A,'Medical Examination'!A:A,'Medical Examination'!I:I)</f>
        <v>Normal Weight</v>
      </c>
      <c r="M1894" s="31" t="str">
        <f>_xlfn.XLOOKUP(A:A,'Medical Examination'!A:A,'Medical Examination'!J:J)</f>
        <v>Prediabetic</v>
      </c>
      <c r="N1894" s="34">
        <f>_xlfn.XLOOKUP(Healthcare!A:A,Table4_2[Customer ID],Table4_2[Date of Birth])</f>
        <v>32477</v>
      </c>
      <c r="O1894" s="35">
        <f>_xlfn.XLOOKUP(A:A,Table4_2[Customer ID],Table4_2[Charges])</f>
        <v>4047.94</v>
      </c>
      <c r="P1894" s="33" t="str">
        <f>_xlfn.XLOOKUP(A:A,Table4_2[Customer ID],Table4_2[Hospital tier])</f>
        <v>tier - 2</v>
      </c>
      <c r="Q1894" s="33" t="str">
        <f>_xlfn.XLOOKUP(A:A,'Hospital details'!A:A,'Hospital details'!F:F)</f>
        <v>tier - 1</v>
      </c>
      <c r="R1894" s="33" t="str">
        <f>_xlfn.XLOOKUP(Healthcare!A:A,'Hospital details'!A:A,'Hospital details'!G:G)</f>
        <v>R1013</v>
      </c>
      <c r="S1894" s="36">
        <f>_xlfn.XLOOKUP(A:A,'Hospital details'!A:A,'Hospital details'!H:H)</f>
        <v>34</v>
      </c>
      <c r="T1894" s="8"/>
    </row>
    <row r="1895" spans="1:20" ht="18" x14ac:dyDescent="0.35">
      <c r="A1895" s="37" t="s">
        <v>1899</v>
      </c>
      <c r="B1895" s="31" t="str" cm="1">
        <f t="array" ref="B1895">_xlfn.XLOOKUP(_xlfn.SINGLE(A:A),'Customer Name'!A:A,Table14_3[[#All],[Title]])</f>
        <v>Mr</v>
      </c>
      <c r="C1895" s="32" t="str" cm="1">
        <f t="array" ref="C1895">_xlfn.XLOOKUP(_xlfn.SINGLE(A:A),'Customer Name'!A:A,Table14_3[[#All],[First Name]])</f>
        <v>Charlie</v>
      </c>
      <c r="D1895" s="32" t="str" cm="1">
        <f t="array" ref="D1895">_xlfn.XLOOKUP(_xlfn.SINGLE(A:A),'Customer Name'!A:A,Table14_3[[#All],[Last Name]])</f>
        <v>Brenneman</v>
      </c>
      <c r="E1895" s="32">
        <f>_xlfn.XLOOKUP(A:A,'Medical Examination'!A:A,'Medical Examination'!B:B)</f>
        <v>28.975000000000001</v>
      </c>
      <c r="F1895" s="32">
        <f>_xlfn.XLOOKUP(A:A,'Medical Examination'!A:A,'Medical Examination'!C:C)</f>
        <v>4.12</v>
      </c>
      <c r="G1895" s="33" t="str">
        <f>_xlfn.XLOOKUP(A:A,'Medical Examination'!A:A,'Medical Examination'!D:D)</f>
        <v>No</v>
      </c>
      <c r="H1895" s="33" t="str">
        <f>_xlfn.XLOOKUP(A:A,'Medical Examination'!A:A,'Medical Examination'!E:E)</f>
        <v>No</v>
      </c>
      <c r="I1895" s="33" t="str">
        <f>_xlfn.XLOOKUP(A:A,'Medical Examination'!A:A,'Medical Examination'!F:F)</f>
        <v>Yes</v>
      </c>
      <c r="J1895" s="33">
        <f>_xlfn.XLOOKUP(A:A,'Medical Examination'!A:A,'Medical Examination'!G:G)</f>
        <v>1</v>
      </c>
      <c r="K1895" s="33" t="str">
        <f>_xlfn.XLOOKUP(A:A,'Medical Examination'!A:A,'Medical Examination'!H:H)</f>
        <v>No</v>
      </c>
      <c r="L1895" s="32" t="str">
        <f>_xlfn.XLOOKUP(A:A,'Medical Examination'!A:A,'Medical Examination'!I:I)</f>
        <v>Overweight</v>
      </c>
      <c r="M1895" s="31" t="str">
        <f>_xlfn.XLOOKUP(A:A,'Medical Examination'!A:A,'Medical Examination'!J:J)</f>
        <v>Normal</v>
      </c>
      <c r="N1895" s="34">
        <f>_xlfn.XLOOKUP(Healthcare!A:A,Table4_2[Customer ID],Table4_2[Date of Birth])</f>
        <v>34329</v>
      </c>
      <c r="O1895" s="35">
        <f>_xlfn.XLOOKUP(A:A,Table4_2[Customer ID],Table4_2[Charges])</f>
        <v>4040.56</v>
      </c>
      <c r="P1895" s="33" t="str">
        <f>_xlfn.XLOOKUP(A:A,Table4_2[Customer ID],Table4_2[Hospital tier])</f>
        <v>tier - 3</v>
      </c>
      <c r="Q1895" s="33" t="str">
        <f>_xlfn.XLOOKUP(A:A,'Hospital details'!A:A,'Hospital details'!F:F)</f>
        <v>tier - 3</v>
      </c>
      <c r="R1895" s="33" t="str">
        <f>_xlfn.XLOOKUP(Healthcare!A:A,'Hospital details'!A:A,'Hospital details'!G:G)</f>
        <v>R1015</v>
      </c>
      <c r="S1895" s="36">
        <f>_xlfn.XLOOKUP(A:A,'Hospital details'!A:A,'Hospital details'!H:H)</f>
        <v>29</v>
      </c>
      <c r="T1895" s="8"/>
    </row>
    <row r="1896" spans="1:20" ht="18" x14ac:dyDescent="0.35">
      <c r="A1896" s="37" t="s">
        <v>1900</v>
      </c>
      <c r="B1896" s="31" t="str" cm="1">
        <f t="array" ref="B1896">_xlfn.XLOOKUP(_xlfn.SINGLE(A:A),'Customer Name'!A:A,Table14_3[[#All],[Title]])</f>
        <v>Ms</v>
      </c>
      <c r="C1896" s="32" t="str" cm="1">
        <f t="array" ref="C1896">_xlfn.XLOOKUP(_xlfn.SINGLE(A:A),'Customer Name'!A:A,Table14_3[[#All],[First Name]])</f>
        <v>Melissa D</v>
      </c>
      <c r="D1896" s="32" t="str" cm="1">
        <f t="array" ref="D1896">_xlfn.XLOOKUP(_xlfn.SINGLE(A:A),'Customer Name'!A:A,Table14_3[[#All],[Last Name]])</f>
        <v>Kemp</v>
      </c>
      <c r="E1896" s="32">
        <f>_xlfn.XLOOKUP(A:A,'Medical Examination'!A:A,'Medical Examination'!B:B)</f>
        <v>16.420000000000002</v>
      </c>
      <c r="F1896" s="32">
        <f>_xlfn.XLOOKUP(A:A,'Medical Examination'!A:A,'Medical Examination'!C:C)</f>
        <v>5.77</v>
      </c>
      <c r="G1896" s="33" t="str">
        <f>_xlfn.XLOOKUP(A:A,'Medical Examination'!A:A,'Medical Examination'!D:D)</f>
        <v>yes</v>
      </c>
      <c r="H1896" s="33" t="str">
        <f>_xlfn.XLOOKUP(A:A,'Medical Examination'!A:A,'Medical Examination'!E:E)</f>
        <v>No</v>
      </c>
      <c r="I1896" s="33" t="str">
        <f>_xlfn.XLOOKUP(A:A,'Medical Examination'!A:A,'Medical Examination'!F:F)</f>
        <v>Yes</v>
      </c>
      <c r="J1896" s="33">
        <f>_xlfn.XLOOKUP(A:A,'Medical Examination'!A:A,'Medical Examination'!G:G)</f>
        <v>1</v>
      </c>
      <c r="K1896" s="33" t="str">
        <f>_xlfn.XLOOKUP(A:A,'Medical Examination'!A:A,'Medical Examination'!H:H)</f>
        <v>No</v>
      </c>
      <c r="L1896" s="32" t="str">
        <f>_xlfn.XLOOKUP(A:A,'Medical Examination'!A:A,'Medical Examination'!I:I)</f>
        <v>Under  Weight</v>
      </c>
      <c r="M1896" s="31" t="str">
        <f>_xlfn.XLOOKUP(A:A,'Medical Examination'!A:A,'Medical Examination'!J:J)</f>
        <v>Prediabetic</v>
      </c>
      <c r="N1896" s="34">
        <f>_xlfn.XLOOKUP(Healthcare!A:A,Table4_2[Customer ID],Table4_2[Date of Birth])</f>
        <v>30630</v>
      </c>
      <c r="O1896" s="35">
        <f>_xlfn.XLOOKUP(A:A,Table4_2[Customer ID],Table4_2[Charges])</f>
        <v>4039.9</v>
      </c>
      <c r="P1896" s="33" t="str">
        <f>_xlfn.XLOOKUP(A:A,Table4_2[Customer ID],Table4_2[Hospital tier])</f>
        <v>tier - 2</v>
      </c>
      <c r="Q1896" s="33" t="str">
        <f>_xlfn.XLOOKUP(A:A,'Hospital details'!A:A,'Hospital details'!F:F)</f>
        <v>tier - 1</v>
      </c>
      <c r="R1896" s="33" t="str">
        <f>_xlfn.XLOOKUP(Healthcare!A:A,'Hospital details'!A:A,'Hospital details'!G:G)</f>
        <v>R1013</v>
      </c>
      <c r="S1896" s="36">
        <f>_xlfn.XLOOKUP(A:A,'Hospital details'!A:A,'Hospital details'!H:H)</f>
        <v>39</v>
      </c>
      <c r="T1896" s="8"/>
    </row>
    <row r="1897" spans="1:20" ht="18" x14ac:dyDescent="0.35">
      <c r="A1897" s="37" t="s">
        <v>1901</v>
      </c>
      <c r="B1897" s="31" t="str" cm="1">
        <f t="array" ref="B1897">_xlfn.XLOOKUP(_xlfn.SINGLE(A:A),'Customer Name'!A:A,Table14_3[[#All],[Title]])</f>
        <v>Mr</v>
      </c>
      <c r="C1897" s="32" t="str" cm="1">
        <f t="array" ref="C1897">_xlfn.XLOOKUP(_xlfn.SINGLE(A:A),'Customer Name'!A:A,Table14_3[[#All],[First Name]])</f>
        <v>Dan C</v>
      </c>
      <c r="D1897" s="32" t="str" cm="1">
        <f t="array" ref="D1897">_xlfn.XLOOKUP(_xlfn.SINGLE(A:A),'Customer Name'!A:A,Table14_3[[#All],[Last Name]])</f>
        <v>Wilson</v>
      </c>
      <c r="E1897" s="32">
        <f>_xlfn.XLOOKUP(A:A,'Medical Examination'!A:A,'Medical Examination'!B:B)</f>
        <v>17.559999999999999</v>
      </c>
      <c r="F1897" s="32">
        <f>_xlfn.XLOOKUP(A:A,'Medical Examination'!A:A,'Medical Examination'!C:C)</f>
        <v>6.2</v>
      </c>
      <c r="G1897" s="33" t="str">
        <f>_xlfn.XLOOKUP(A:A,'Medical Examination'!A:A,'Medical Examination'!D:D)</f>
        <v>No</v>
      </c>
      <c r="H1897" s="33" t="str">
        <f>_xlfn.XLOOKUP(A:A,'Medical Examination'!A:A,'Medical Examination'!E:E)</f>
        <v>No</v>
      </c>
      <c r="I1897" s="33" t="str">
        <f>_xlfn.XLOOKUP(A:A,'Medical Examination'!A:A,'Medical Examination'!F:F)</f>
        <v>No</v>
      </c>
      <c r="J1897" s="33">
        <f>_xlfn.XLOOKUP(A:A,'Medical Examination'!A:A,'Medical Examination'!G:G)</f>
        <v>1</v>
      </c>
      <c r="K1897" s="33" t="str">
        <f>_xlfn.XLOOKUP(A:A,'Medical Examination'!A:A,'Medical Examination'!H:H)</f>
        <v>No</v>
      </c>
      <c r="L1897" s="32" t="str">
        <f>_xlfn.XLOOKUP(A:A,'Medical Examination'!A:A,'Medical Examination'!I:I)</f>
        <v>Under  Weight</v>
      </c>
      <c r="M1897" s="31" t="str">
        <f>_xlfn.XLOOKUP(A:A,'Medical Examination'!A:A,'Medical Examination'!J:J)</f>
        <v>Prediabetic</v>
      </c>
      <c r="N1897" s="34">
        <f>_xlfn.XLOOKUP(Healthcare!A:A,Table4_2[Customer ID],Table4_2[Date of Birth])</f>
        <v>30870</v>
      </c>
      <c r="O1897" s="35">
        <f>_xlfn.XLOOKUP(A:A,Table4_2[Customer ID],Table4_2[Charges])</f>
        <v>4038.41</v>
      </c>
      <c r="P1897" s="33" t="str">
        <f>_xlfn.XLOOKUP(A:A,Table4_2[Customer ID],Table4_2[Hospital tier])</f>
        <v>tier - 2</v>
      </c>
      <c r="Q1897" s="33" t="str">
        <f>_xlfn.XLOOKUP(A:A,'Hospital details'!A:A,'Hospital details'!F:F)</f>
        <v>tier - 1</v>
      </c>
      <c r="R1897" s="33" t="str">
        <f>_xlfn.XLOOKUP(Healthcare!A:A,'Hospital details'!A:A,'Hospital details'!G:G)</f>
        <v>R1013</v>
      </c>
      <c r="S1897" s="36">
        <f>_xlfn.XLOOKUP(A:A,'Hospital details'!A:A,'Hospital details'!H:H)</f>
        <v>38</v>
      </c>
      <c r="T1897" s="8"/>
    </row>
    <row r="1898" spans="1:20" ht="18" x14ac:dyDescent="0.35">
      <c r="A1898" s="37" t="s">
        <v>1902</v>
      </c>
      <c r="B1898" s="31" t="str" cm="1">
        <f t="array" ref="B1898">_xlfn.XLOOKUP(_xlfn.SINGLE(A:A),'Customer Name'!A:A,Table14_3[[#All],[Title]])</f>
        <v>Mr</v>
      </c>
      <c r="C1898" s="32" t="str" cm="1">
        <f t="array" ref="C1898">_xlfn.XLOOKUP(_xlfn.SINGLE(A:A),'Customer Name'!A:A,Table14_3[[#All],[First Name]])</f>
        <v>Matthew</v>
      </c>
      <c r="D1898" s="32" t="str" cm="1">
        <f t="array" ref="D1898">_xlfn.XLOOKUP(_xlfn.SINGLE(A:A),'Customer Name'!A:A,Table14_3[[#All],[Last Name]])</f>
        <v>Hillyard</v>
      </c>
      <c r="E1898" s="32">
        <f>_xlfn.XLOOKUP(A:A,'Medical Examination'!A:A,'Medical Examination'!B:B)</f>
        <v>24.13</v>
      </c>
      <c r="F1898" s="32">
        <f>_xlfn.XLOOKUP(A:A,'Medical Examination'!A:A,'Medical Examination'!C:C)</f>
        <v>4.3899999999999997</v>
      </c>
      <c r="G1898" s="33" t="str">
        <f>_xlfn.XLOOKUP(A:A,'Medical Examination'!A:A,'Medical Examination'!D:D)</f>
        <v>No</v>
      </c>
      <c r="H1898" s="33" t="str">
        <f>_xlfn.XLOOKUP(A:A,'Medical Examination'!A:A,'Medical Examination'!E:E)</f>
        <v>No</v>
      </c>
      <c r="I1898" s="33" t="str">
        <f>_xlfn.XLOOKUP(A:A,'Medical Examination'!A:A,'Medical Examination'!F:F)</f>
        <v>No</v>
      </c>
      <c r="J1898" s="33">
        <f>_xlfn.XLOOKUP(A:A,'Medical Examination'!A:A,'Medical Examination'!G:G)</f>
        <v>1</v>
      </c>
      <c r="K1898" s="33" t="str">
        <f>_xlfn.XLOOKUP(A:A,'Medical Examination'!A:A,'Medical Examination'!H:H)</f>
        <v>No</v>
      </c>
      <c r="L1898" s="32" t="str">
        <f>_xlfn.XLOOKUP(A:A,'Medical Examination'!A:A,'Medical Examination'!I:I)</f>
        <v>Normal Weight</v>
      </c>
      <c r="M1898" s="31" t="str">
        <f>_xlfn.XLOOKUP(A:A,'Medical Examination'!A:A,'Medical Examination'!J:J)</f>
        <v>Normal</v>
      </c>
      <c r="N1898" s="34">
        <f>_xlfn.XLOOKUP(Healthcare!A:A,Table4_2[Customer ID],Table4_2[Date of Birth])</f>
        <v>33888</v>
      </c>
      <c r="O1898" s="35">
        <f>_xlfn.XLOOKUP(A:A,Table4_2[Customer ID],Table4_2[Charges])</f>
        <v>4032.24</v>
      </c>
      <c r="P1898" s="33" t="str">
        <f>_xlfn.XLOOKUP(A:A,Table4_2[Customer ID],Table4_2[Hospital tier])</f>
        <v>tier - 3</v>
      </c>
      <c r="Q1898" s="33" t="str">
        <f>_xlfn.XLOOKUP(A:A,'Hospital details'!A:A,'Hospital details'!F:F)</f>
        <v>tier - 3</v>
      </c>
      <c r="R1898" s="33" t="str">
        <f>_xlfn.XLOOKUP(Healthcare!A:A,'Hospital details'!A:A,'Hospital details'!G:G)</f>
        <v>R1012</v>
      </c>
      <c r="S1898" s="36">
        <f>_xlfn.XLOOKUP(A:A,'Hospital details'!A:A,'Hospital details'!H:H)</f>
        <v>30</v>
      </c>
      <c r="T1898" s="8"/>
    </row>
    <row r="1899" spans="1:20" ht="18" x14ac:dyDescent="0.35">
      <c r="A1899" s="37" t="s">
        <v>1903</v>
      </c>
      <c r="B1899" s="31" t="str" cm="1">
        <f t="array" ref="B1899">_xlfn.XLOOKUP(_xlfn.SINGLE(A:A),'Customer Name'!A:A,Table14_3[[#All],[Title]])</f>
        <v>Ms</v>
      </c>
      <c r="C1899" s="32" t="str" cm="1">
        <f t="array" ref="C1899">_xlfn.XLOOKUP(_xlfn.SINGLE(A:A),'Customer Name'!A:A,Table14_3[[#All],[First Name]])</f>
        <v>Wesley C</v>
      </c>
      <c r="D1899" s="32" t="str" cm="1">
        <f t="array" ref="D1899">_xlfn.XLOOKUP(_xlfn.SINGLE(A:A),'Customer Name'!A:A,Table14_3[[#All],[Last Name]])</f>
        <v>Turner</v>
      </c>
      <c r="E1899" s="32">
        <f>_xlfn.XLOOKUP(A:A,'Medical Examination'!A:A,'Medical Examination'!B:B)</f>
        <v>19.95</v>
      </c>
      <c r="F1899" s="32">
        <f>_xlfn.XLOOKUP(A:A,'Medical Examination'!A:A,'Medical Examination'!C:C)</f>
        <v>5.13</v>
      </c>
      <c r="G1899" s="33" t="str">
        <f>_xlfn.XLOOKUP(A:A,'Medical Examination'!A:A,'Medical Examination'!D:D)</f>
        <v>No</v>
      </c>
      <c r="H1899" s="33" t="str">
        <f>_xlfn.XLOOKUP(A:A,'Medical Examination'!A:A,'Medical Examination'!E:E)</f>
        <v>yes</v>
      </c>
      <c r="I1899" s="33" t="str">
        <f>_xlfn.XLOOKUP(A:A,'Medical Examination'!A:A,'Medical Examination'!F:F)</f>
        <v>No</v>
      </c>
      <c r="J1899" s="33">
        <f>_xlfn.XLOOKUP(A:A,'Medical Examination'!A:A,'Medical Examination'!G:G)</f>
        <v>2</v>
      </c>
      <c r="K1899" s="33" t="str">
        <f>_xlfn.XLOOKUP(A:A,'Medical Examination'!A:A,'Medical Examination'!H:H)</f>
        <v>No</v>
      </c>
      <c r="L1899" s="32" t="str">
        <f>_xlfn.XLOOKUP(A:A,'Medical Examination'!A:A,'Medical Examination'!I:I)</f>
        <v>Normal Weight</v>
      </c>
      <c r="M1899" s="31" t="str">
        <f>_xlfn.XLOOKUP(A:A,'Medical Examination'!A:A,'Medical Examination'!J:J)</f>
        <v>Normal</v>
      </c>
      <c r="N1899" s="34">
        <f>_xlfn.XLOOKUP(Healthcare!A:A,Table4_2[Customer ID],Table4_2[Date of Birth])</f>
        <v>36782</v>
      </c>
      <c r="O1899" s="35">
        <f>_xlfn.XLOOKUP(A:A,Table4_2[Customer ID],Table4_2[Charges])</f>
        <v>4005.42</v>
      </c>
      <c r="P1899" s="33" t="str">
        <f>_xlfn.XLOOKUP(A:A,Table4_2[Customer ID],Table4_2[Hospital tier])</f>
        <v>tier - 2</v>
      </c>
      <c r="Q1899" s="33" t="str">
        <f>_xlfn.XLOOKUP(A:A,'Hospital details'!A:A,'Hospital details'!F:F)</f>
        <v>tier - 1</v>
      </c>
      <c r="R1899" s="33" t="str">
        <f>_xlfn.XLOOKUP(Healthcare!A:A,'Hospital details'!A:A,'Hospital details'!G:G)</f>
        <v>R1015</v>
      </c>
      <c r="S1899" s="36">
        <f>_xlfn.XLOOKUP(A:A,'Hospital details'!A:A,'Hospital details'!H:H)</f>
        <v>22</v>
      </c>
      <c r="T1899" s="8"/>
    </row>
    <row r="1900" spans="1:20" ht="18" x14ac:dyDescent="0.35">
      <c r="A1900" s="37" t="s">
        <v>1904</v>
      </c>
      <c r="B1900" s="31" t="str" cm="1">
        <f t="array" ref="B1900">_xlfn.XLOOKUP(_xlfn.SINGLE(A:A),'Customer Name'!A:A,Table14_3[[#All],[Title]])</f>
        <v>Mr</v>
      </c>
      <c r="C1900" s="32" t="str" cm="1">
        <f t="array" ref="C1900">_xlfn.XLOOKUP(_xlfn.SINGLE(A:A),'Customer Name'!A:A,Table14_3[[#All],[First Name]])</f>
        <v>Christopher</v>
      </c>
      <c r="D1900" s="32" t="str" cm="1">
        <f t="array" ref="D1900">_xlfn.XLOOKUP(_xlfn.SINGLE(A:A),'Customer Name'!A:A,Table14_3[[#All],[Last Name]])</f>
        <v>Benestad</v>
      </c>
      <c r="E1900" s="32">
        <f>_xlfn.XLOOKUP(A:A,'Medical Examination'!A:A,'Medical Examination'!B:B)</f>
        <v>21.24</v>
      </c>
      <c r="F1900" s="32">
        <f>_xlfn.XLOOKUP(A:A,'Medical Examination'!A:A,'Medical Examination'!C:C)</f>
        <v>4.49</v>
      </c>
      <c r="G1900" s="33" t="str">
        <f>_xlfn.XLOOKUP(A:A,'Medical Examination'!A:A,'Medical Examination'!D:D)</f>
        <v>No</v>
      </c>
      <c r="H1900" s="33" t="str">
        <f>_xlfn.XLOOKUP(A:A,'Medical Examination'!A:A,'Medical Examination'!E:E)</f>
        <v>No</v>
      </c>
      <c r="I1900" s="33" t="str">
        <f>_xlfn.XLOOKUP(A:A,'Medical Examination'!A:A,'Medical Examination'!F:F)</f>
        <v>No</v>
      </c>
      <c r="J1900" s="33">
        <f>_xlfn.XLOOKUP(A:A,'Medical Examination'!A:A,'Medical Examination'!G:G)</f>
        <v>0</v>
      </c>
      <c r="K1900" s="33" t="str">
        <f>_xlfn.XLOOKUP(A:A,'Medical Examination'!A:A,'Medical Examination'!H:H)</f>
        <v>No</v>
      </c>
      <c r="L1900" s="32" t="str">
        <f>_xlfn.XLOOKUP(A:A,'Medical Examination'!A:A,'Medical Examination'!I:I)</f>
        <v>Normal Weight</v>
      </c>
      <c r="M1900" s="31" t="str">
        <f>_xlfn.XLOOKUP(A:A,'Medical Examination'!A:A,'Medical Examination'!J:J)</f>
        <v>Normal</v>
      </c>
      <c r="N1900" s="34">
        <f>_xlfn.XLOOKUP(Healthcare!A:A,Table4_2[Customer ID],Table4_2[Date of Birth])</f>
        <v>32699</v>
      </c>
      <c r="O1900" s="35">
        <f>_xlfn.XLOOKUP(A:A,Table4_2[Customer ID],Table4_2[Charges])</f>
        <v>4002.36</v>
      </c>
      <c r="P1900" s="33" t="str">
        <f>_xlfn.XLOOKUP(A:A,Table4_2[Customer ID],Table4_2[Hospital tier])</f>
        <v>tier - 2</v>
      </c>
      <c r="Q1900" s="33" t="str">
        <f>_xlfn.XLOOKUP(A:A,'Hospital details'!A:A,'Hospital details'!F:F)</f>
        <v>tier - 1</v>
      </c>
      <c r="R1900" s="33" t="str">
        <f>_xlfn.XLOOKUP(Healthcare!A:A,'Hospital details'!A:A,'Hospital details'!G:G)</f>
        <v>R1013</v>
      </c>
      <c r="S1900" s="36">
        <f>_xlfn.XLOOKUP(A:A,'Hospital details'!A:A,'Hospital details'!H:H)</f>
        <v>33</v>
      </c>
      <c r="T1900" s="8"/>
    </row>
    <row r="1901" spans="1:20" ht="18" x14ac:dyDescent="0.35">
      <c r="A1901" s="37" t="s">
        <v>1905</v>
      </c>
      <c r="B1901" s="31" t="str" cm="1">
        <f t="array" ref="B1901">_xlfn.XLOOKUP(_xlfn.SINGLE(A:A),'Customer Name'!A:A,Table14_3[[#All],[Title]])</f>
        <v>Mr</v>
      </c>
      <c r="C1901" s="32" t="str" cm="1">
        <f t="array" ref="C1901">_xlfn.XLOOKUP(_xlfn.SINGLE(A:A),'Customer Name'!A:A,Table14_3[[#All],[First Name]])</f>
        <v>Jessica</v>
      </c>
      <c r="D1901" s="32" t="str" cm="1">
        <f t="array" ref="D1901">_xlfn.XLOOKUP(_xlfn.SINGLE(A:A),'Customer Name'!A:A,Table14_3[[#All],[Last Name]])</f>
        <v>Gonzales</v>
      </c>
      <c r="E1901" s="32">
        <f>_xlfn.XLOOKUP(A:A,'Medical Examination'!A:A,'Medical Examination'!B:B)</f>
        <v>44.22</v>
      </c>
      <c r="F1901" s="32">
        <f>_xlfn.XLOOKUP(A:A,'Medical Examination'!A:A,'Medical Examination'!C:C)</f>
        <v>6.35</v>
      </c>
      <c r="G1901" s="33" t="str">
        <f>_xlfn.XLOOKUP(A:A,'Medical Examination'!A:A,'Medical Examination'!D:D)</f>
        <v>No</v>
      </c>
      <c r="H1901" s="33" t="str">
        <f>_xlfn.XLOOKUP(A:A,'Medical Examination'!A:A,'Medical Examination'!E:E)</f>
        <v>No</v>
      </c>
      <c r="I1901" s="33" t="str">
        <f>_xlfn.XLOOKUP(A:A,'Medical Examination'!A:A,'Medical Examination'!F:F)</f>
        <v>No</v>
      </c>
      <c r="J1901" s="33">
        <f>_xlfn.XLOOKUP(A:A,'Medical Examination'!A:A,'Medical Examination'!G:G)</f>
        <v>0</v>
      </c>
      <c r="K1901" s="33" t="str">
        <f>_xlfn.XLOOKUP(A:A,'Medical Examination'!A:A,'Medical Examination'!H:H)</f>
        <v>No</v>
      </c>
      <c r="L1901" s="32" t="str">
        <f>_xlfn.XLOOKUP(A:A,'Medical Examination'!A:A,'Medical Examination'!I:I)</f>
        <v>Obesity</v>
      </c>
      <c r="M1901" s="31" t="str">
        <f>_xlfn.XLOOKUP(A:A,'Medical Examination'!A:A,'Medical Examination'!J:J)</f>
        <v>Prediabetic</v>
      </c>
      <c r="N1901" s="34">
        <f>_xlfn.XLOOKUP(Healthcare!A:A,Table4_2[Customer ID],Table4_2[Date of Birth])</f>
        <v>33178</v>
      </c>
      <c r="O1901" s="35">
        <f>_xlfn.XLOOKUP(A:A,Table4_2[Customer ID],Table4_2[Charges])</f>
        <v>3994.18</v>
      </c>
      <c r="P1901" s="33" t="str">
        <f>_xlfn.XLOOKUP(A:A,Table4_2[Customer ID],Table4_2[Hospital tier])</f>
        <v>tier - 2</v>
      </c>
      <c r="Q1901" s="33" t="str">
        <f>_xlfn.XLOOKUP(A:A,'Hospital details'!A:A,'Hospital details'!F:F)</f>
        <v>tier - 2</v>
      </c>
      <c r="R1901" s="33" t="str">
        <f>_xlfn.XLOOKUP(Healthcare!A:A,'Hospital details'!A:A,'Hospital details'!G:G)</f>
        <v>R1013</v>
      </c>
      <c r="S1901" s="36">
        <f>_xlfn.XLOOKUP(A:A,'Hospital details'!A:A,'Hospital details'!H:H)</f>
        <v>32</v>
      </c>
      <c r="T1901" s="8"/>
    </row>
    <row r="1902" spans="1:20" ht="18" x14ac:dyDescent="0.35">
      <c r="A1902" s="37" t="s">
        <v>1906</v>
      </c>
      <c r="B1902" s="31" t="str" cm="1">
        <f t="array" ref="B1902">_xlfn.XLOOKUP(_xlfn.SINGLE(A:A),'Customer Name'!A:A,Table14_3[[#All],[Title]])</f>
        <v>Ms</v>
      </c>
      <c r="C1902" s="32" t="str" cm="1">
        <f t="array" ref="C1902">_xlfn.XLOOKUP(_xlfn.SINGLE(A:A),'Customer Name'!A:A,Table14_3[[#All],[First Name]])</f>
        <v>Christin</v>
      </c>
      <c r="D1902" s="32" t="str" cm="1">
        <f t="array" ref="D1902">_xlfn.XLOOKUP(_xlfn.SINGLE(A:A),'Customer Name'!A:A,Table14_3[[#All],[Last Name]])</f>
        <v>Newman</v>
      </c>
      <c r="E1902" s="32">
        <f>_xlfn.XLOOKUP(A:A,'Medical Examination'!A:A,'Medical Examination'!B:B)</f>
        <v>41.1</v>
      </c>
      <c r="F1902" s="32">
        <f>_xlfn.XLOOKUP(A:A,'Medical Examination'!A:A,'Medical Examination'!C:C)</f>
        <v>5.79</v>
      </c>
      <c r="G1902" s="33" t="str">
        <f>_xlfn.XLOOKUP(A:A,'Medical Examination'!A:A,'Medical Examination'!D:D)</f>
        <v>No</v>
      </c>
      <c r="H1902" s="33" t="str">
        <f>_xlfn.XLOOKUP(A:A,'Medical Examination'!A:A,'Medical Examination'!E:E)</f>
        <v>No</v>
      </c>
      <c r="I1902" s="33" t="str">
        <f>_xlfn.XLOOKUP(A:A,'Medical Examination'!A:A,'Medical Examination'!F:F)</f>
        <v>No</v>
      </c>
      <c r="J1902" s="33">
        <f>_xlfn.XLOOKUP(A:A,'Medical Examination'!A:A,'Medical Examination'!G:G)</f>
        <v>0</v>
      </c>
      <c r="K1902" s="33" t="str">
        <f>_xlfn.XLOOKUP(A:A,'Medical Examination'!A:A,'Medical Examination'!H:H)</f>
        <v>No</v>
      </c>
      <c r="L1902" s="32" t="str">
        <f>_xlfn.XLOOKUP(A:A,'Medical Examination'!A:A,'Medical Examination'!I:I)</f>
        <v>Obesity</v>
      </c>
      <c r="M1902" s="31" t="str">
        <f>_xlfn.XLOOKUP(A:A,'Medical Examination'!A:A,'Medical Examination'!J:J)</f>
        <v>Prediabetic</v>
      </c>
      <c r="N1902" s="34">
        <f>_xlfn.XLOOKUP(Healthcare!A:A,Table4_2[Customer ID],Table4_2[Date of Birth])</f>
        <v>33199</v>
      </c>
      <c r="O1902" s="35">
        <f>_xlfn.XLOOKUP(A:A,Table4_2[Customer ID],Table4_2[Charges])</f>
        <v>3989.84</v>
      </c>
      <c r="P1902" s="33" t="str">
        <f>_xlfn.XLOOKUP(A:A,Table4_2[Customer ID],Table4_2[Hospital tier])</f>
        <v>tier - 2</v>
      </c>
      <c r="Q1902" s="33" t="str">
        <f>_xlfn.XLOOKUP(A:A,'Hospital details'!A:A,'Hospital details'!F:F)</f>
        <v>tier - 2</v>
      </c>
      <c r="R1902" s="33" t="str">
        <f>_xlfn.XLOOKUP(Healthcare!A:A,'Hospital details'!A:A,'Hospital details'!G:G)</f>
        <v>R1011</v>
      </c>
      <c r="S1902" s="36">
        <f>_xlfn.XLOOKUP(A:A,'Hospital details'!A:A,'Hospital details'!H:H)</f>
        <v>32</v>
      </c>
      <c r="T1902" s="8"/>
    </row>
    <row r="1903" spans="1:20" ht="18" x14ac:dyDescent="0.35">
      <c r="A1903" s="37" t="s">
        <v>1907</v>
      </c>
      <c r="B1903" s="31" t="str" cm="1">
        <f t="array" ref="B1903">_xlfn.XLOOKUP(_xlfn.SINGLE(A:A),'Customer Name'!A:A,Table14_3[[#All],[Title]])</f>
        <v>Mr</v>
      </c>
      <c r="C1903" s="32" t="str" cm="1">
        <f t="array" ref="C1903">_xlfn.XLOOKUP(_xlfn.SINGLE(A:A),'Customer Name'!A:A,Table14_3[[#All],[First Name]])</f>
        <v>Sara</v>
      </c>
      <c r="D1903" s="32" t="str" cm="1">
        <f t="array" ref="D1903">_xlfn.XLOOKUP(_xlfn.SINGLE(A:A),'Customer Name'!A:A,Table14_3[[#All],[Last Name]])</f>
        <v>Sayre</v>
      </c>
      <c r="E1903" s="32">
        <f>_xlfn.XLOOKUP(A:A,'Medical Examination'!A:A,'Medical Examination'!B:B)</f>
        <v>34.200000000000003</v>
      </c>
      <c r="F1903" s="32">
        <f>_xlfn.XLOOKUP(A:A,'Medical Examination'!A:A,'Medical Examination'!C:C)</f>
        <v>4.78</v>
      </c>
      <c r="G1903" s="33" t="str">
        <f>_xlfn.XLOOKUP(A:A,'Medical Examination'!A:A,'Medical Examination'!D:D)</f>
        <v>yes</v>
      </c>
      <c r="H1903" s="33" t="str">
        <f>_xlfn.XLOOKUP(A:A,'Medical Examination'!A:A,'Medical Examination'!E:E)</f>
        <v>No</v>
      </c>
      <c r="I1903" s="33" t="str">
        <f>_xlfn.XLOOKUP(A:A,'Medical Examination'!A:A,'Medical Examination'!F:F)</f>
        <v>No</v>
      </c>
      <c r="J1903" s="33">
        <f>_xlfn.XLOOKUP(A:A,'Medical Examination'!A:A,'Medical Examination'!G:G)</f>
        <v>0</v>
      </c>
      <c r="K1903" s="33" t="str">
        <f>_xlfn.XLOOKUP(A:A,'Medical Examination'!A:A,'Medical Examination'!H:H)</f>
        <v>No</v>
      </c>
      <c r="L1903" s="32" t="str">
        <f>_xlfn.XLOOKUP(A:A,'Medical Examination'!A:A,'Medical Examination'!I:I)</f>
        <v>Obesity</v>
      </c>
      <c r="M1903" s="31" t="str">
        <f>_xlfn.XLOOKUP(A:A,'Medical Examination'!A:A,'Medical Examination'!J:J)</f>
        <v>Normal</v>
      </c>
      <c r="N1903" s="34">
        <f>_xlfn.XLOOKUP(Healthcare!A:A,Table4_2[Customer ID],Table4_2[Date of Birth])</f>
        <v>35316</v>
      </c>
      <c r="O1903" s="35">
        <f>_xlfn.XLOOKUP(A:A,Table4_2[Customer ID],Table4_2[Charges])</f>
        <v>3987.93</v>
      </c>
      <c r="P1903" s="33" t="str">
        <f>_xlfn.XLOOKUP(A:A,Table4_2[Customer ID],Table4_2[Hospital tier])</f>
        <v>tier - 2</v>
      </c>
      <c r="Q1903" s="33" t="str">
        <f>_xlfn.XLOOKUP(A:A,'Hospital details'!A:A,'Hospital details'!F:F)</f>
        <v>tier - 2</v>
      </c>
      <c r="R1903" s="33" t="str">
        <f>_xlfn.XLOOKUP(Healthcare!A:A,'Hospital details'!A:A,'Hospital details'!G:G)</f>
        <v>R1011</v>
      </c>
      <c r="S1903" s="36">
        <f>_xlfn.XLOOKUP(A:A,'Hospital details'!A:A,'Hospital details'!H:H)</f>
        <v>26</v>
      </c>
      <c r="T1903" s="8"/>
    </row>
    <row r="1904" spans="1:20" ht="18" x14ac:dyDescent="0.35">
      <c r="A1904" s="37" t="s">
        <v>1908</v>
      </c>
      <c r="B1904" s="31" t="str" cm="1">
        <f t="array" ref="B1904">_xlfn.XLOOKUP(_xlfn.SINGLE(A:A),'Customer Name'!A:A,Table14_3[[#All],[Title]])</f>
        <v>Mr</v>
      </c>
      <c r="C1904" s="32" t="str" cm="1">
        <f t="array" ref="C1904">_xlfn.XLOOKUP(_xlfn.SINGLE(A:A),'Customer Name'!A:A,Table14_3[[#All],[First Name]])</f>
        <v>Elizabeth</v>
      </c>
      <c r="D1904" s="32" t="str" cm="1">
        <f t="array" ref="D1904">_xlfn.XLOOKUP(_xlfn.SINGLE(A:A),'Customer Name'!A:A,Table14_3[[#All],[Last Name]])</f>
        <v>Panke</v>
      </c>
      <c r="E1904" s="32">
        <f>_xlfn.XLOOKUP(A:A,'Medical Examination'!A:A,'Medical Examination'!B:B)</f>
        <v>29.92</v>
      </c>
      <c r="F1904" s="32">
        <f>_xlfn.XLOOKUP(A:A,'Medical Examination'!A:A,'Medical Examination'!C:C)</f>
        <v>6.02</v>
      </c>
      <c r="G1904" s="33" t="str">
        <f>_xlfn.XLOOKUP(A:A,'Medical Examination'!A:A,'Medical Examination'!D:D)</f>
        <v>yes</v>
      </c>
      <c r="H1904" s="33" t="str">
        <f>_xlfn.XLOOKUP(A:A,'Medical Examination'!A:A,'Medical Examination'!E:E)</f>
        <v>No</v>
      </c>
      <c r="I1904" s="33" t="str">
        <f>_xlfn.XLOOKUP(A:A,'Medical Examination'!A:A,'Medical Examination'!F:F)</f>
        <v>No</v>
      </c>
      <c r="J1904" s="33">
        <f>_xlfn.XLOOKUP(A:A,'Medical Examination'!A:A,'Medical Examination'!G:G)</f>
        <v>0</v>
      </c>
      <c r="K1904" s="33" t="str">
        <f>_xlfn.XLOOKUP(A:A,'Medical Examination'!A:A,'Medical Examination'!H:H)</f>
        <v>No</v>
      </c>
      <c r="L1904" s="32" t="str">
        <f>_xlfn.XLOOKUP(A:A,'Medical Examination'!A:A,'Medical Examination'!I:I)</f>
        <v>Overweight</v>
      </c>
      <c r="M1904" s="31" t="str">
        <f>_xlfn.XLOOKUP(A:A,'Medical Examination'!A:A,'Medical Examination'!J:J)</f>
        <v>Prediabetic</v>
      </c>
      <c r="N1904" s="34">
        <f>_xlfn.XLOOKUP(Healthcare!A:A,Table4_2[Customer ID],Table4_2[Date of Birth])</f>
        <v>35294</v>
      </c>
      <c r="O1904" s="35">
        <f>_xlfn.XLOOKUP(A:A,Table4_2[Customer ID],Table4_2[Charges])</f>
        <v>3981.98</v>
      </c>
      <c r="P1904" s="33" t="str">
        <f>_xlfn.XLOOKUP(A:A,Table4_2[Customer ID],Table4_2[Hospital tier])</f>
        <v>tier - 2</v>
      </c>
      <c r="Q1904" s="33" t="str">
        <f>_xlfn.XLOOKUP(A:A,'Hospital details'!A:A,'Hospital details'!F:F)</f>
        <v>tier - 2</v>
      </c>
      <c r="R1904" s="33" t="str">
        <f>_xlfn.XLOOKUP(Healthcare!A:A,'Hospital details'!A:A,'Hospital details'!G:G)</f>
        <v>R1013</v>
      </c>
      <c r="S1904" s="36">
        <f>_xlfn.XLOOKUP(A:A,'Hospital details'!A:A,'Hospital details'!H:H)</f>
        <v>26</v>
      </c>
      <c r="T1904" s="8"/>
    </row>
    <row r="1905" spans="1:20" ht="18" x14ac:dyDescent="0.35">
      <c r="A1905" s="37" t="s">
        <v>1909</v>
      </c>
      <c r="B1905" s="31" t="str" cm="1">
        <f t="array" ref="B1905">_xlfn.XLOOKUP(_xlfn.SINGLE(A:A),'Customer Name'!A:A,Table14_3[[#All],[Title]])</f>
        <v>Ms</v>
      </c>
      <c r="C1905" s="32" t="str" cm="1">
        <f t="array" ref="C1905">_xlfn.XLOOKUP(_xlfn.SINGLE(A:A),'Customer Name'!A:A,Table14_3[[#All],[First Name]])</f>
        <v>Margaret P</v>
      </c>
      <c r="D1905" s="32" t="str" cm="1">
        <f t="array" ref="D1905">_xlfn.XLOOKUP(_xlfn.SINGLE(A:A),'Customer Name'!A:A,Table14_3[[#All],[Last Name]])</f>
        <v>Brennan</v>
      </c>
      <c r="E1905" s="32">
        <f>_xlfn.XLOOKUP(A:A,'Medical Examination'!A:A,'Medical Examination'!B:B)</f>
        <v>28.93</v>
      </c>
      <c r="F1905" s="32">
        <f>_xlfn.XLOOKUP(A:A,'Medical Examination'!A:A,'Medical Examination'!C:C)</f>
        <v>4.4400000000000004</v>
      </c>
      <c r="G1905" s="33" t="str">
        <f>_xlfn.XLOOKUP(A:A,'Medical Examination'!A:A,'Medical Examination'!D:D)</f>
        <v>No</v>
      </c>
      <c r="H1905" s="33" t="str">
        <f>_xlfn.XLOOKUP(A:A,'Medical Examination'!A:A,'Medical Examination'!E:E)</f>
        <v>No</v>
      </c>
      <c r="I1905" s="33" t="str">
        <f>_xlfn.XLOOKUP(A:A,'Medical Examination'!A:A,'Medical Examination'!F:F)</f>
        <v>No</v>
      </c>
      <c r="J1905" s="33">
        <f>_xlfn.XLOOKUP(A:A,'Medical Examination'!A:A,'Medical Examination'!G:G)</f>
        <v>0</v>
      </c>
      <c r="K1905" s="33" t="str">
        <f>_xlfn.XLOOKUP(A:A,'Medical Examination'!A:A,'Medical Examination'!H:H)</f>
        <v>No</v>
      </c>
      <c r="L1905" s="32" t="str">
        <f>_xlfn.XLOOKUP(A:A,'Medical Examination'!A:A,'Medical Examination'!I:I)</f>
        <v>Overweight</v>
      </c>
      <c r="M1905" s="31" t="str">
        <f>_xlfn.XLOOKUP(A:A,'Medical Examination'!A:A,'Medical Examination'!J:J)</f>
        <v>Normal</v>
      </c>
      <c r="N1905" s="34">
        <f>_xlfn.XLOOKUP(Healthcare!A:A,Table4_2[Customer ID],Table4_2[Date of Birth])</f>
        <v>33083</v>
      </c>
      <c r="O1905" s="35">
        <f>_xlfn.XLOOKUP(A:A,Table4_2[Customer ID],Table4_2[Charges])</f>
        <v>3972.92</v>
      </c>
      <c r="P1905" s="33" t="str">
        <f>_xlfn.XLOOKUP(A:A,Table4_2[Customer ID],Table4_2[Hospital tier])</f>
        <v>tier - 2</v>
      </c>
      <c r="Q1905" s="33" t="str">
        <f>_xlfn.XLOOKUP(A:A,'Hospital details'!A:A,'Hospital details'!F:F)</f>
        <v>tier - 3</v>
      </c>
      <c r="R1905" s="33" t="str">
        <f>_xlfn.XLOOKUP(Healthcare!A:A,'Hospital details'!A:A,'Hospital details'!G:G)</f>
        <v>R1013</v>
      </c>
      <c r="S1905" s="36">
        <f>_xlfn.XLOOKUP(A:A,'Hospital details'!A:A,'Hospital details'!H:H)</f>
        <v>32</v>
      </c>
      <c r="T1905" s="8"/>
    </row>
    <row r="1906" spans="1:20" ht="18" x14ac:dyDescent="0.35">
      <c r="A1906" s="37" t="s">
        <v>1910</v>
      </c>
      <c r="B1906" s="31" t="str" cm="1">
        <f t="array" ref="B1906">_xlfn.XLOOKUP(_xlfn.SINGLE(A:A),'Customer Name'!A:A,Table14_3[[#All],[Title]])</f>
        <v>Mr</v>
      </c>
      <c r="C1906" s="32" t="str" cm="1">
        <f t="array" ref="C1906">_xlfn.XLOOKUP(_xlfn.SINGLE(A:A),'Customer Name'!A:A,Table14_3[[#All],[First Name]])</f>
        <v>Tiffany K</v>
      </c>
      <c r="D1906" s="32" t="str" cm="1">
        <f t="array" ref="D1906">_xlfn.XLOOKUP(_xlfn.SINGLE(A:A),'Customer Name'!A:A,Table14_3[[#All],[Last Name]])</f>
        <v>Ngo</v>
      </c>
      <c r="E1906" s="32">
        <f>_xlfn.XLOOKUP(A:A,'Medical Examination'!A:A,'Medical Examination'!B:B)</f>
        <v>31.254999999999999</v>
      </c>
      <c r="F1906" s="32">
        <f>_xlfn.XLOOKUP(A:A,'Medical Examination'!A:A,'Medical Examination'!C:C)</f>
        <v>5.84</v>
      </c>
      <c r="G1906" s="33" t="str">
        <f>_xlfn.XLOOKUP(A:A,'Medical Examination'!A:A,'Medical Examination'!D:D)</f>
        <v>yes</v>
      </c>
      <c r="H1906" s="33" t="str">
        <f>_xlfn.XLOOKUP(A:A,'Medical Examination'!A:A,'Medical Examination'!E:E)</f>
        <v>No</v>
      </c>
      <c r="I1906" s="33" t="str">
        <f>_xlfn.XLOOKUP(A:A,'Medical Examination'!A:A,'Medical Examination'!F:F)</f>
        <v>No</v>
      </c>
      <c r="J1906" s="33">
        <f>_xlfn.XLOOKUP(A:A,'Medical Examination'!A:A,'Medical Examination'!G:G)</f>
        <v>1</v>
      </c>
      <c r="K1906" s="33" t="str">
        <f>_xlfn.XLOOKUP(A:A,'Medical Examination'!A:A,'Medical Examination'!H:H)</f>
        <v>No</v>
      </c>
      <c r="L1906" s="32" t="str">
        <f>_xlfn.XLOOKUP(A:A,'Medical Examination'!A:A,'Medical Examination'!I:I)</f>
        <v>Obesity</v>
      </c>
      <c r="M1906" s="31" t="str">
        <f>_xlfn.XLOOKUP(A:A,'Medical Examination'!A:A,'Medical Examination'!J:J)</f>
        <v>Prediabetic</v>
      </c>
      <c r="N1906" s="34">
        <f>_xlfn.XLOOKUP(Healthcare!A:A,Table4_2[Customer ID],Table4_2[Date of Birth])</f>
        <v>34891</v>
      </c>
      <c r="O1906" s="35">
        <f>_xlfn.XLOOKUP(A:A,Table4_2[Customer ID],Table4_2[Charges])</f>
        <v>3956.07</v>
      </c>
      <c r="P1906" s="33" t="str">
        <f>_xlfn.XLOOKUP(A:A,Table4_2[Customer ID],Table4_2[Hospital tier])</f>
        <v>tier - 2</v>
      </c>
      <c r="Q1906" s="33" t="str">
        <f>_xlfn.XLOOKUP(A:A,'Hospital details'!A:A,'Hospital details'!F:F)</f>
        <v>tier - 2</v>
      </c>
      <c r="R1906" s="33" t="str">
        <f>_xlfn.XLOOKUP(Healthcare!A:A,'Hospital details'!A:A,'Hospital details'!G:G)</f>
        <v>R1012</v>
      </c>
      <c r="S1906" s="36">
        <f>_xlfn.XLOOKUP(A:A,'Hospital details'!A:A,'Hospital details'!H:H)</f>
        <v>27</v>
      </c>
      <c r="T1906" s="8"/>
    </row>
    <row r="1907" spans="1:20" ht="18" x14ac:dyDescent="0.35">
      <c r="A1907" s="37" t="s">
        <v>1911</v>
      </c>
      <c r="B1907" s="31" t="str" cm="1">
        <f t="array" ref="B1907">_xlfn.XLOOKUP(_xlfn.SINGLE(A:A),'Customer Name'!A:A,Table14_3[[#All],[Title]])</f>
        <v>Ms</v>
      </c>
      <c r="C1907" s="32" t="str" cm="1">
        <f t="array" ref="C1907">_xlfn.XLOOKUP(_xlfn.SINGLE(A:A),'Customer Name'!A:A,Table14_3[[#All],[First Name]])</f>
        <v>David M</v>
      </c>
      <c r="D1907" s="32" t="str" cm="1">
        <f t="array" ref="D1907">_xlfn.XLOOKUP(_xlfn.SINGLE(A:A),'Customer Name'!A:A,Table14_3[[#All],[Last Name]])</f>
        <v>Guerdan</v>
      </c>
      <c r="E1907" s="32">
        <f>_xlfn.XLOOKUP(A:A,'Medical Examination'!A:A,'Medical Examination'!B:B)</f>
        <v>29.83</v>
      </c>
      <c r="F1907" s="32">
        <f>_xlfn.XLOOKUP(A:A,'Medical Examination'!A:A,'Medical Examination'!C:C)</f>
        <v>5.39</v>
      </c>
      <c r="G1907" s="33" t="str">
        <f>_xlfn.XLOOKUP(A:A,'Medical Examination'!A:A,'Medical Examination'!D:D)</f>
        <v>No</v>
      </c>
      <c r="H1907" s="33" t="str">
        <f>_xlfn.XLOOKUP(A:A,'Medical Examination'!A:A,'Medical Examination'!E:E)</f>
        <v>No</v>
      </c>
      <c r="I1907" s="33" t="str">
        <f>_xlfn.XLOOKUP(A:A,'Medical Examination'!A:A,'Medical Examination'!F:F)</f>
        <v>No</v>
      </c>
      <c r="J1907" s="33">
        <f>_xlfn.XLOOKUP(A:A,'Medical Examination'!A:A,'Medical Examination'!G:G)</f>
        <v>0</v>
      </c>
      <c r="K1907" s="33" t="str">
        <f>_xlfn.XLOOKUP(A:A,'Medical Examination'!A:A,'Medical Examination'!H:H)</f>
        <v>No</v>
      </c>
      <c r="L1907" s="32" t="str">
        <f>_xlfn.XLOOKUP(A:A,'Medical Examination'!A:A,'Medical Examination'!I:I)</f>
        <v>Overweight</v>
      </c>
      <c r="M1907" s="31" t="str">
        <f>_xlfn.XLOOKUP(A:A,'Medical Examination'!A:A,'Medical Examination'!J:J)</f>
        <v>Normal</v>
      </c>
      <c r="N1907" s="34">
        <f>_xlfn.XLOOKUP(Healthcare!A:A,Table4_2[Customer ID],Table4_2[Date of Birth])</f>
        <v>36351</v>
      </c>
      <c r="O1907" s="35">
        <f>_xlfn.XLOOKUP(A:A,Table4_2[Customer ID],Table4_2[Charges])</f>
        <v>3955.98</v>
      </c>
      <c r="P1907" s="33" t="str">
        <f>_xlfn.XLOOKUP(A:A,Table4_2[Customer ID],Table4_2[Hospital tier])</f>
        <v>tier - 2</v>
      </c>
      <c r="Q1907" s="33" t="str">
        <f>_xlfn.XLOOKUP(A:A,'Hospital details'!A:A,'Hospital details'!F:F)</f>
        <v>tier - 3</v>
      </c>
      <c r="R1907" s="33" t="str">
        <f>_xlfn.XLOOKUP(Healthcare!A:A,'Hospital details'!A:A,'Hospital details'!G:G)</f>
        <v>R1021</v>
      </c>
      <c r="S1907" s="36">
        <f>_xlfn.XLOOKUP(A:A,'Hospital details'!A:A,'Hospital details'!H:H)</f>
        <v>23</v>
      </c>
      <c r="T1907" s="8"/>
    </row>
    <row r="1908" spans="1:20" ht="18" x14ac:dyDescent="0.35">
      <c r="A1908" s="37" t="s">
        <v>1912</v>
      </c>
      <c r="B1908" s="31" t="str" cm="1">
        <f t="array" ref="B1908">_xlfn.XLOOKUP(_xlfn.SINGLE(A:A),'Customer Name'!A:A,Table14_3[[#All],[Title]])</f>
        <v>Mr</v>
      </c>
      <c r="C1908" s="32" t="str" cm="1">
        <f t="array" ref="C1908">_xlfn.XLOOKUP(_xlfn.SINGLE(A:A),'Customer Name'!A:A,Table14_3[[#All],[First Name]])</f>
        <v>Christine E</v>
      </c>
      <c r="D1908" s="32" t="str" cm="1">
        <f t="array" ref="D1908">_xlfn.XLOOKUP(_xlfn.SINGLE(A:A),'Customer Name'!A:A,Table14_3[[#All],[Last Name]])</f>
        <v>Shaw</v>
      </c>
      <c r="E1908" s="32">
        <f>_xlfn.XLOOKUP(A:A,'Medical Examination'!A:A,'Medical Examination'!B:B)</f>
        <v>29.59</v>
      </c>
      <c r="F1908" s="32">
        <f>_xlfn.XLOOKUP(A:A,'Medical Examination'!A:A,'Medical Examination'!C:C)</f>
        <v>6.16</v>
      </c>
      <c r="G1908" s="33" t="str">
        <f>_xlfn.XLOOKUP(A:A,'Medical Examination'!A:A,'Medical Examination'!D:D)</f>
        <v>No</v>
      </c>
      <c r="H1908" s="33" t="str">
        <f>_xlfn.XLOOKUP(A:A,'Medical Examination'!A:A,'Medical Examination'!E:E)</f>
        <v>No</v>
      </c>
      <c r="I1908" s="33" t="str">
        <f>_xlfn.XLOOKUP(A:A,'Medical Examination'!A:A,'Medical Examination'!F:F)</f>
        <v>Yes</v>
      </c>
      <c r="J1908" s="33">
        <f>_xlfn.XLOOKUP(A:A,'Medical Examination'!A:A,'Medical Examination'!G:G)</f>
        <v>1</v>
      </c>
      <c r="K1908" s="33" t="str">
        <f>_xlfn.XLOOKUP(A:A,'Medical Examination'!A:A,'Medical Examination'!H:H)</f>
        <v>No</v>
      </c>
      <c r="L1908" s="32" t="str">
        <f>_xlfn.XLOOKUP(A:A,'Medical Examination'!A:A,'Medical Examination'!I:I)</f>
        <v>Overweight</v>
      </c>
      <c r="M1908" s="31" t="str">
        <f>_xlfn.XLOOKUP(A:A,'Medical Examination'!A:A,'Medical Examination'!J:J)</f>
        <v>Prediabetic</v>
      </c>
      <c r="N1908" s="34">
        <f>_xlfn.XLOOKUP(Healthcare!A:A,Table4_2[Customer ID],Table4_2[Date of Birth])</f>
        <v>34284</v>
      </c>
      <c r="O1908" s="35">
        <f>_xlfn.XLOOKUP(A:A,Table4_2[Customer ID],Table4_2[Charges])</f>
        <v>3947.41</v>
      </c>
      <c r="P1908" s="33" t="str">
        <f>_xlfn.XLOOKUP(A:A,Table4_2[Customer ID],Table4_2[Hospital tier])</f>
        <v>tier - 2</v>
      </c>
      <c r="Q1908" s="33" t="str">
        <f>_xlfn.XLOOKUP(A:A,'Hospital details'!A:A,'Hospital details'!F:F)</f>
        <v>tier - 2</v>
      </c>
      <c r="R1908" s="33" t="str">
        <f>_xlfn.XLOOKUP(Healthcare!A:A,'Hospital details'!A:A,'Hospital details'!G:G)</f>
        <v>R1013</v>
      </c>
      <c r="S1908" s="36">
        <f>_xlfn.XLOOKUP(A:A,'Hospital details'!A:A,'Hospital details'!H:H)</f>
        <v>29</v>
      </c>
      <c r="T1908" s="8"/>
    </row>
    <row r="1909" spans="1:20" ht="18" x14ac:dyDescent="0.35">
      <c r="A1909" s="37" t="s">
        <v>1913</v>
      </c>
      <c r="B1909" s="31" t="str" cm="1">
        <f t="array" ref="B1909">_xlfn.XLOOKUP(_xlfn.SINGLE(A:A),'Customer Name'!A:A,Table14_3[[#All],[Title]])</f>
        <v>Mr</v>
      </c>
      <c r="C1909" s="32" t="str" cm="1">
        <f t="array" ref="C1909">_xlfn.XLOOKUP(_xlfn.SINGLE(A:A),'Customer Name'!A:A,Table14_3[[#All],[First Name]])</f>
        <v>Donna</v>
      </c>
      <c r="D1909" s="32" t="str" cm="1">
        <f t="array" ref="D1909">_xlfn.XLOOKUP(_xlfn.SINGLE(A:A),'Customer Name'!A:A,Table14_3[[#All],[Last Name]])</f>
        <v>Mills-Honarvar</v>
      </c>
      <c r="E1909" s="32">
        <f>_xlfn.XLOOKUP(A:A,'Medical Examination'!A:A,'Medical Examination'!B:B)</f>
        <v>31.16</v>
      </c>
      <c r="F1909" s="32">
        <f>_xlfn.XLOOKUP(A:A,'Medical Examination'!A:A,'Medical Examination'!C:C)</f>
        <v>4.49</v>
      </c>
      <c r="G1909" s="33" t="str">
        <f>_xlfn.XLOOKUP(A:A,'Medical Examination'!A:A,'Medical Examination'!D:D)</f>
        <v>No</v>
      </c>
      <c r="H1909" s="33" t="str">
        <f>_xlfn.XLOOKUP(A:A,'Medical Examination'!A:A,'Medical Examination'!E:E)</f>
        <v>No</v>
      </c>
      <c r="I1909" s="33" t="str">
        <f>_xlfn.XLOOKUP(A:A,'Medical Examination'!A:A,'Medical Examination'!F:F)</f>
        <v>Yes</v>
      </c>
      <c r="J1909" s="33">
        <f>_xlfn.XLOOKUP(A:A,'Medical Examination'!A:A,'Medical Examination'!G:G)</f>
        <v>1</v>
      </c>
      <c r="K1909" s="33" t="str">
        <f>_xlfn.XLOOKUP(A:A,'Medical Examination'!A:A,'Medical Examination'!H:H)</f>
        <v>No</v>
      </c>
      <c r="L1909" s="32" t="str">
        <f>_xlfn.XLOOKUP(A:A,'Medical Examination'!A:A,'Medical Examination'!I:I)</f>
        <v>Obesity</v>
      </c>
      <c r="M1909" s="31" t="str">
        <f>_xlfn.XLOOKUP(A:A,'Medical Examination'!A:A,'Medical Examination'!J:J)</f>
        <v>Normal</v>
      </c>
      <c r="N1909" s="34">
        <f>_xlfn.XLOOKUP(Healthcare!A:A,Table4_2[Customer ID],Table4_2[Date of Birth])</f>
        <v>34241</v>
      </c>
      <c r="O1909" s="35">
        <f>_xlfn.XLOOKUP(A:A,Table4_2[Customer ID],Table4_2[Charges])</f>
        <v>3943.6</v>
      </c>
      <c r="P1909" s="33" t="str">
        <f>_xlfn.XLOOKUP(A:A,Table4_2[Customer ID],Table4_2[Hospital tier])</f>
        <v>tier - 2</v>
      </c>
      <c r="Q1909" s="33" t="str">
        <f>_xlfn.XLOOKUP(A:A,'Hospital details'!A:A,'Hospital details'!F:F)</f>
        <v>tier - 3</v>
      </c>
      <c r="R1909" s="33" t="str">
        <f>_xlfn.XLOOKUP(Healthcare!A:A,'Hospital details'!A:A,'Hospital details'!G:G)</f>
        <v>R1024</v>
      </c>
      <c r="S1909" s="36">
        <f>_xlfn.XLOOKUP(A:A,'Hospital details'!A:A,'Hospital details'!H:H)</f>
        <v>29</v>
      </c>
      <c r="T1909" s="8"/>
    </row>
    <row r="1910" spans="1:20" ht="18" x14ac:dyDescent="0.35">
      <c r="A1910" s="37" t="s">
        <v>1914</v>
      </c>
      <c r="B1910" s="31" t="str" cm="1">
        <f t="array" ref="B1910">_xlfn.XLOOKUP(_xlfn.SINGLE(A:A),'Customer Name'!A:A,Table14_3[[#All],[Title]])</f>
        <v>Ms</v>
      </c>
      <c r="C1910" s="32" t="str" cm="1">
        <f t="array" ref="C1910">_xlfn.XLOOKUP(_xlfn.SINGLE(A:A),'Customer Name'!A:A,Table14_3[[#All],[First Name]])</f>
        <v>Rod</v>
      </c>
      <c r="D1910" s="32" t="str" cm="1">
        <f t="array" ref="D1910">_xlfn.XLOOKUP(_xlfn.SINGLE(A:A),'Customer Name'!A:A,Table14_3[[#All],[Last Name]])</f>
        <v>Farvard</v>
      </c>
      <c r="E1910" s="32">
        <f>_xlfn.XLOOKUP(A:A,'Medical Examination'!A:A,'Medical Examination'!B:B)</f>
        <v>34.21</v>
      </c>
      <c r="F1910" s="32">
        <f>_xlfn.XLOOKUP(A:A,'Medical Examination'!A:A,'Medical Examination'!C:C)</f>
        <v>4.4800000000000004</v>
      </c>
      <c r="G1910" s="33" t="str">
        <f>_xlfn.XLOOKUP(A:A,'Medical Examination'!A:A,'Medical Examination'!D:D)</f>
        <v>yes</v>
      </c>
      <c r="H1910" s="33" t="str">
        <f>_xlfn.XLOOKUP(A:A,'Medical Examination'!A:A,'Medical Examination'!E:E)</f>
        <v>No</v>
      </c>
      <c r="I1910" s="33" t="str">
        <f>_xlfn.XLOOKUP(A:A,'Medical Examination'!A:A,'Medical Examination'!F:F)</f>
        <v>No</v>
      </c>
      <c r="J1910" s="33">
        <f>_xlfn.XLOOKUP(A:A,'Medical Examination'!A:A,'Medical Examination'!G:G)</f>
        <v>1</v>
      </c>
      <c r="K1910" s="33" t="str">
        <f>_xlfn.XLOOKUP(A:A,'Medical Examination'!A:A,'Medical Examination'!H:H)</f>
        <v>No</v>
      </c>
      <c r="L1910" s="32" t="str">
        <f>_xlfn.XLOOKUP(A:A,'Medical Examination'!A:A,'Medical Examination'!I:I)</f>
        <v>Obesity</v>
      </c>
      <c r="M1910" s="31" t="str">
        <f>_xlfn.XLOOKUP(A:A,'Medical Examination'!A:A,'Medical Examination'!J:J)</f>
        <v>Normal</v>
      </c>
      <c r="N1910" s="34">
        <f>_xlfn.XLOOKUP(Healthcare!A:A,Table4_2[Customer ID],Table4_2[Date of Birth])</f>
        <v>32440</v>
      </c>
      <c r="O1910" s="35">
        <f>_xlfn.XLOOKUP(A:A,Table4_2[Customer ID],Table4_2[Charges])</f>
        <v>3935.18</v>
      </c>
      <c r="P1910" s="33" t="str">
        <f>_xlfn.XLOOKUP(A:A,Table4_2[Customer ID],Table4_2[Hospital tier])</f>
        <v>tier - 3</v>
      </c>
      <c r="Q1910" s="33" t="str">
        <f>_xlfn.XLOOKUP(A:A,'Hospital details'!A:A,'Hospital details'!F:F)</f>
        <v>tier - 1</v>
      </c>
      <c r="R1910" s="33" t="str">
        <f>_xlfn.XLOOKUP(Healthcare!A:A,'Hospital details'!A:A,'Hospital details'!G:G)</f>
        <v>R1013</v>
      </c>
      <c r="S1910" s="36">
        <f>_xlfn.XLOOKUP(A:A,'Hospital details'!A:A,'Hospital details'!H:H)</f>
        <v>34</v>
      </c>
      <c r="T1910" s="8"/>
    </row>
    <row r="1911" spans="1:20" ht="18" x14ac:dyDescent="0.35">
      <c r="A1911" s="37" t="s">
        <v>1915</v>
      </c>
      <c r="B1911" s="31" t="str" cm="1">
        <f t="array" ref="B1911">_xlfn.XLOOKUP(_xlfn.SINGLE(A:A),'Customer Name'!A:A,Table14_3[[#All],[Title]])</f>
        <v>Mr</v>
      </c>
      <c r="C1911" s="32" t="str" cm="1">
        <f t="array" ref="C1911">_xlfn.XLOOKUP(_xlfn.SINGLE(A:A),'Customer Name'!A:A,Table14_3[[#All],[First Name]])</f>
        <v>Joe</v>
      </c>
      <c r="D1911" s="32" t="str" cm="1">
        <f t="array" ref="D1911">_xlfn.XLOOKUP(_xlfn.SINGLE(A:A),'Customer Name'!A:A,Table14_3[[#All],[Last Name]])</f>
        <v>Kelly</v>
      </c>
      <c r="E1911" s="32">
        <f>_xlfn.XLOOKUP(A:A,'Medical Examination'!A:A,'Medical Examination'!B:B)</f>
        <v>34.86</v>
      </c>
      <c r="F1911" s="32">
        <f>_xlfn.XLOOKUP(A:A,'Medical Examination'!A:A,'Medical Examination'!C:C)</f>
        <v>10.97</v>
      </c>
      <c r="G1911" s="33" t="str">
        <f>_xlfn.XLOOKUP(A:A,'Medical Examination'!A:A,'Medical Examination'!D:D)</f>
        <v>No</v>
      </c>
      <c r="H1911" s="33" t="str">
        <f>_xlfn.XLOOKUP(A:A,'Medical Examination'!A:A,'Medical Examination'!E:E)</f>
        <v>No</v>
      </c>
      <c r="I1911" s="33" t="str">
        <f>_xlfn.XLOOKUP(A:A,'Medical Examination'!A:A,'Medical Examination'!F:F)</f>
        <v>No</v>
      </c>
      <c r="J1911" s="33">
        <f>_xlfn.XLOOKUP(A:A,'Medical Examination'!A:A,'Medical Examination'!G:G)</f>
        <v>0</v>
      </c>
      <c r="K1911" s="33" t="str">
        <f>_xlfn.XLOOKUP(A:A,'Medical Examination'!A:A,'Medical Examination'!H:H)</f>
        <v>No</v>
      </c>
      <c r="L1911" s="32" t="str">
        <f>_xlfn.XLOOKUP(A:A,'Medical Examination'!A:A,'Medical Examination'!I:I)</f>
        <v>Obesity</v>
      </c>
      <c r="M1911" s="31" t="str">
        <f>_xlfn.XLOOKUP(A:A,'Medical Examination'!A:A,'Medical Examination'!J:J)</f>
        <v>Diabetic</v>
      </c>
      <c r="N1911" s="34">
        <f>_xlfn.XLOOKUP(Healthcare!A:A,Table4_2[Customer ID],Table4_2[Date of Birth])</f>
        <v>37422</v>
      </c>
      <c r="O1911" s="35">
        <f>_xlfn.XLOOKUP(A:A,Table4_2[Customer ID],Table4_2[Charges])</f>
        <v>3931.51</v>
      </c>
      <c r="P1911" s="33" t="str">
        <f>_xlfn.XLOOKUP(A:A,Table4_2[Customer ID],Table4_2[Hospital tier])</f>
        <v>tier - 2</v>
      </c>
      <c r="Q1911" s="33" t="str">
        <f>_xlfn.XLOOKUP(A:A,'Hospital details'!A:A,'Hospital details'!F:F)</f>
        <v>tier - 3</v>
      </c>
      <c r="R1911" s="33" t="str">
        <f>_xlfn.XLOOKUP(Healthcare!A:A,'Hospital details'!A:A,'Hospital details'!G:G)</f>
        <v>R1011</v>
      </c>
      <c r="S1911" s="36">
        <f>_xlfn.XLOOKUP(A:A,'Hospital details'!A:A,'Hospital details'!H:H)</f>
        <v>20</v>
      </c>
      <c r="T1911" s="8"/>
    </row>
    <row r="1912" spans="1:20" ht="18" x14ac:dyDescent="0.35">
      <c r="A1912" s="37" t="s">
        <v>1916</v>
      </c>
      <c r="B1912" s="31" t="str" cm="1">
        <f t="array" ref="B1912">_xlfn.XLOOKUP(_xlfn.SINGLE(A:A),'Customer Name'!A:A,Table14_3[[#All],[Title]])</f>
        <v>Mr</v>
      </c>
      <c r="C1912" s="32" t="str" cm="1">
        <f t="array" ref="C1912">_xlfn.XLOOKUP(_xlfn.SINGLE(A:A),'Customer Name'!A:A,Table14_3[[#All],[First Name]])</f>
        <v>Kayleigh</v>
      </c>
      <c r="D1912" s="32" t="str" cm="1">
        <f t="array" ref="D1912">_xlfn.XLOOKUP(_xlfn.SINGLE(A:A),'Customer Name'!A:A,Table14_3[[#All],[Last Name]])</f>
        <v>Skinner</v>
      </c>
      <c r="E1912" s="32">
        <f>_xlfn.XLOOKUP(A:A,'Medical Examination'!A:A,'Medical Examination'!B:B)</f>
        <v>34.58</v>
      </c>
      <c r="F1912" s="32">
        <f>_xlfn.XLOOKUP(A:A,'Medical Examination'!A:A,'Medical Examination'!C:C)</f>
        <v>5.14</v>
      </c>
      <c r="G1912" s="33" t="str">
        <f>_xlfn.XLOOKUP(A:A,'Medical Examination'!A:A,'Medical Examination'!D:D)</f>
        <v>No</v>
      </c>
      <c r="H1912" s="33" t="str">
        <f>_xlfn.XLOOKUP(A:A,'Medical Examination'!A:A,'Medical Examination'!E:E)</f>
        <v>yes</v>
      </c>
      <c r="I1912" s="33" t="str">
        <f>_xlfn.XLOOKUP(A:A,'Medical Examination'!A:A,'Medical Examination'!F:F)</f>
        <v>No</v>
      </c>
      <c r="J1912" s="33">
        <f>_xlfn.XLOOKUP(A:A,'Medical Examination'!A:A,'Medical Examination'!G:G)</f>
        <v>2</v>
      </c>
      <c r="K1912" s="33" t="str">
        <f>_xlfn.XLOOKUP(A:A,'Medical Examination'!A:A,'Medical Examination'!H:H)</f>
        <v>No</v>
      </c>
      <c r="L1912" s="32" t="str">
        <f>_xlfn.XLOOKUP(A:A,'Medical Examination'!A:A,'Medical Examination'!I:I)</f>
        <v>Obesity</v>
      </c>
      <c r="M1912" s="31" t="str">
        <f>_xlfn.XLOOKUP(A:A,'Medical Examination'!A:A,'Medical Examination'!J:J)</f>
        <v>Normal</v>
      </c>
      <c r="N1912" s="34">
        <f>_xlfn.XLOOKUP(Healthcare!A:A,Table4_2[Customer ID],Table4_2[Date of Birth])</f>
        <v>36717</v>
      </c>
      <c r="O1912" s="35">
        <f>_xlfn.XLOOKUP(A:A,Table4_2[Customer ID],Table4_2[Charges])</f>
        <v>3925.76</v>
      </c>
      <c r="P1912" s="33" t="str">
        <f>_xlfn.XLOOKUP(A:A,Table4_2[Customer ID],Table4_2[Hospital tier])</f>
        <v>tier - 2</v>
      </c>
      <c r="Q1912" s="33" t="str">
        <f>_xlfn.XLOOKUP(A:A,'Hospital details'!A:A,'Hospital details'!F:F)</f>
        <v>tier - 2</v>
      </c>
      <c r="R1912" s="33" t="str">
        <f>_xlfn.XLOOKUP(Healthcare!A:A,'Hospital details'!A:A,'Hospital details'!G:G)</f>
        <v>R1024</v>
      </c>
      <c r="S1912" s="36">
        <f>_xlfn.XLOOKUP(A:A,'Hospital details'!A:A,'Hospital details'!H:H)</f>
        <v>22</v>
      </c>
      <c r="T1912" s="8"/>
    </row>
    <row r="1913" spans="1:20" ht="18" x14ac:dyDescent="0.35">
      <c r="A1913" s="37" t="s">
        <v>1917</v>
      </c>
      <c r="B1913" s="31" t="str" cm="1">
        <f t="array" ref="B1913">_xlfn.XLOOKUP(_xlfn.SINGLE(A:A),'Customer Name'!A:A,Table14_3[[#All],[Title]])</f>
        <v>Ms</v>
      </c>
      <c r="C1913" s="32" t="str" cm="1">
        <f t="array" ref="C1913">_xlfn.XLOOKUP(_xlfn.SINGLE(A:A),'Customer Name'!A:A,Table14_3[[#All],[First Name]])</f>
        <v>Lorcan A</v>
      </c>
      <c r="D1913" s="32" t="str" cm="1">
        <f t="array" ref="D1913">_xlfn.XLOOKUP(_xlfn.SINGLE(A:A),'Customer Name'!A:A,Table14_3[[#All],[Last Name]])</f>
        <v>Murphy</v>
      </c>
      <c r="E1913" s="32">
        <f>_xlfn.XLOOKUP(A:A,'Medical Examination'!A:A,'Medical Examination'!B:B)</f>
        <v>17.940000000000001</v>
      </c>
      <c r="F1913" s="32">
        <f>_xlfn.XLOOKUP(A:A,'Medical Examination'!A:A,'Medical Examination'!C:C)</f>
        <v>5.17</v>
      </c>
      <c r="G1913" s="33" t="str">
        <f>_xlfn.XLOOKUP(A:A,'Medical Examination'!A:A,'Medical Examination'!D:D)</f>
        <v>yes</v>
      </c>
      <c r="H1913" s="33" t="str">
        <f>_xlfn.XLOOKUP(A:A,'Medical Examination'!A:A,'Medical Examination'!E:E)</f>
        <v>No</v>
      </c>
      <c r="I1913" s="33" t="str">
        <f>_xlfn.XLOOKUP(A:A,'Medical Examination'!A:A,'Medical Examination'!F:F)</f>
        <v>No</v>
      </c>
      <c r="J1913" s="33">
        <f>_xlfn.XLOOKUP(A:A,'Medical Examination'!A:A,'Medical Examination'!G:G)</f>
        <v>0</v>
      </c>
      <c r="K1913" s="33" t="str">
        <f>_xlfn.XLOOKUP(A:A,'Medical Examination'!A:A,'Medical Examination'!H:H)</f>
        <v>No</v>
      </c>
      <c r="L1913" s="32" t="str">
        <f>_xlfn.XLOOKUP(A:A,'Medical Examination'!A:A,'Medical Examination'!I:I)</f>
        <v>Under  Weight</v>
      </c>
      <c r="M1913" s="31" t="str">
        <f>_xlfn.XLOOKUP(A:A,'Medical Examination'!A:A,'Medical Examination'!J:J)</f>
        <v>Normal</v>
      </c>
      <c r="N1913" s="34">
        <f>_xlfn.XLOOKUP(Healthcare!A:A,Table4_2[Customer ID],Table4_2[Date of Birth])</f>
        <v>31233</v>
      </c>
      <c r="O1913" s="35">
        <f>_xlfn.XLOOKUP(A:A,Table4_2[Customer ID],Table4_2[Charges])</f>
        <v>3910.44</v>
      </c>
      <c r="P1913" s="33" t="str">
        <f>_xlfn.XLOOKUP(A:A,Table4_2[Customer ID],Table4_2[Hospital tier])</f>
        <v>tier - 2</v>
      </c>
      <c r="Q1913" s="33" t="str">
        <f>_xlfn.XLOOKUP(A:A,'Hospital details'!A:A,'Hospital details'!F:F)</f>
        <v>tier - 2</v>
      </c>
      <c r="R1913" s="33" t="str">
        <f>_xlfn.XLOOKUP(Healthcare!A:A,'Hospital details'!A:A,'Hospital details'!G:G)</f>
        <v>R1013</v>
      </c>
      <c r="S1913" s="36">
        <f>_xlfn.XLOOKUP(A:A,'Hospital details'!A:A,'Hospital details'!H:H)</f>
        <v>37</v>
      </c>
      <c r="T1913" s="8"/>
    </row>
    <row r="1914" spans="1:20" ht="18" x14ac:dyDescent="0.35">
      <c r="A1914" s="37" t="s">
        <v>1918</v>
      </c>
      <c r="B1914" s="31" t="str" cm="1">
        <f t="array" ref="B1914">_xlfn.XLOOKUP(_xlfn.SINGLE(A:A),'Customer Name'!A:A,Table14_3[[#All],[Title]])</f>
        <v>Ms</v>
      </c>
      <c r="C1914" s="32" t="str" cm="1">
        <f t="array" ref="C1914">_xlfn.XLOOKUP(_xlfn.SINGLE(A:A),'Customer Name'!A:A,Table14_3[[#All],[First Name]])</f>
        <v>Billy</v>
      </c>
      <c r="D1914" s="32" t="str" cm="1">
        <f t="array" ref="D1914">_xlfn.XLOOKUP(_xlfn.SINGLE(A:A),'Customer Name'!A:A,Table14_3[[#All],[Last Name]])</f>
        <v>Shue</v>
      </c>
      <c r="E1914" s="32">
        <f>_xlfn.XLOOKUP(A:A,'Medical Examination'!A:A,'Medical Examination'!B:B)</f>
        <v>26.8</v>
      </c>
      <c r="F1914" s="32">
        <f>_xlfn.XLOOKUP(A:A,'Medical Examination'!A:A,'Medical Examination'!C:C)</f>
        <v>6.18</v>
      </c>
      <c r="G1914" s="33" t="str">
        <f>_xlfn.XLOOKUP(A:A,'Medical Examination'!A:A,'Medical Examination'!D:D)</f>
        <v>yes</v>
      </c>
      <c r="H1914" s="33" t="str">
        <f>_xlfn.XLOOKUP(A:A,'Medical Examination'!A:A,'Medical Examination'!E:E)</f>
        <v>No</v>
      </c>
      <c r="I1914" s="33" t="str">
        <f>_xlfn.XLOOKUP(A:A,'Medical Examination'!A:A,'Medical Examination'!F:F)</f>
        <v>Yes</v>
      </c>
      <c r="J1914" s="33">
        <f>_xlfn.XLOOKUP(A:A,'Medical Examination'!A:A,'Medical Examination'!G:G)</f>
        <v>1</v>
      </c>
      <c r="K1914" s="33" t="str">
        <f>_xlfn.XLOOKUP(A:A,'Medical Examination'!A:A,'Medical Examination'!H:H)</f>
        <v>No</v>
      </c>
      <c r="L1914" s="32" t="str">
        <f>_xlfn.XLOOKUP(A:A,'Medical Examination'!A:A,'Medical Examination'!I:I)</f>
        <v>Overweight</v>
      </c>
      <c r="M1914" s="31" t="str">
        <f>_xlfn.XLOOKUP(A:A,'Medical Examination'!A:A,'Medical Examination'!J:J)</f>
        <v>Prediabetic</v>
      </c>
      <c r="N1914" s="34">
        <f>_xlfn.XLOOKUP(Healthcare!A:A,Table4_2[Customer ID],Table4_2[Date of Birth])</f>
        <v>35758</v>
      </c>
      <c r="O1914" s="35">
        <f>_xlfn.XLOOKUP(A:A,Table4_2[Customer ID],Table4_2[Charges])</f>
        <v>3906.13</v>
      </c>
      <c r="P1914" s="33" t="str">
        <f>_xlfn.XLOOKUP(A:A,Table4_2[Customer ID],Table4_2[Hospital tier])</f>
        <v>tier - 3</v>
      </c>
      <c r="Q1914" s="33" t="str">
        <f>_xlfn.XLOOKUP(A:A,'Hospital details'!A:A,'Hospital details'!F:F)</f>
        <v>tier - 3</v>
      </c>
      <c r="R1914" s="33" t="str">
        <f>_xlfn.XLOOKUP(Healthcare!A:A,'Hospital details'!A:A,'Hospital details'!G:G)</f>
        <v>R1011</v>
      </c>
      <c r="S1914" s="36">
        <f>_xlfn.XLOOKUP(A:A,'Hospital details'!A:A,'Hospital details'!H:H)</f>
        <v>25</v>
      </c>
      <c r="T1914" s="8"/>
    </row>
    <row r="1915" spans="1:20" ht="18" x14ac:dyDescent="0.35">
      <c r="A1915" s="37" t="s">
        <v>1919</v>
      </c>
      <c r="B1915" s="31" t="str" cm="1">
        <f t="array" ref="B1915">_xlfn.XLOOKUP(_xlfn.SINGLE(A:A),'Customer Name'!A:A,Table14_3[[#All],[Title]])</f>
        <v>Mr</v>
      </c>
      <c r="C1915" s="32" t="str" cm="1">
        <f t="array" ref="C1915">_xlfn.XLOOKUP(_xlfn.SINGLE(A:A),'Customer Name'!A:A,Table14_3[[#All],[First Name]])</f>
        <v>Paul M</v>
      </c>
      <c r="D1915" s="32" t="str" cm="1">
        <f t="array" ref="D1915">_xlfn.XLOOKUP(_xlfn.SINGLE(A:A),'Customer Name'!A:A,Table14_3[[#All],[Last Name]])</f>
        <v>Reilly</v>
      </c>
      <c r="E1915" s="32">
        <f>_xlfn.XLOOKUP(A:A,'Medical Examination'!A:A,'Medical Examination'!B:B)</f>
        <v>17.690000000000001</v>
      </c>
      <c r="F1915" s="32">
        <f>_xlfn.XLOOKUP(A:A,'Medical Examination'!A:A,'Medical Examination'!C:C)</f>
        <v>9.07</v>
      </c>
      <c r="G1915" s="33" t="str">
        <f>_xlfn.XLOOKUP(A:A,'Medical Examination'!A:A,'Medical Examination'!D:D)</f>
        <v>yes</v>
      </c>
      <c r="H1915" s="33" t="str">
        <f>_xlfn.XLOOKUP(A:A,'Medical Examination'!A:A,'Medical Examination'!E:E)</f>
        <v>No</v>
      </c>
      <c r="I1915" s="33" t="str">
        <f>_xlfn.XLOOKUP(A:A,'Medical Examination'!A:A,'Medical Examination'!F:F)</f>
        <v>No</v>
      </c>
      <c r="J1915" s="33">
        <f>_xlfn.XLOOKUP(A:A,'Medical Examination'!A:A,'Medical Examination'!G:G)</f>
        <v>0</v>
      </c>
      <c r="K1915" s="33" t="str">
        <f>_xlfn.XLOOKUP(A:A,'Medical Examination'!A:A,'Medical Examination'!H:H)</f>
        <v>No</v>
      </c>
      <c r="L1915" s="32" t="str">
        <f>_xlfn.XLOOKUP(A:A,'Medical Examination'!A:A,'Medical Examination'!I:I)</f>
        <v>Under  Weight</v>
      </c>
      <c r="M1915" s="31" t="str">
        <f>_xlfn.XLOOKUP(A:A,'Medical Examination'!A:A,'Medical Examination'!J:J)</f>
        <v>Diabetic</v>
      </c>
      <c r="N1915" s="34">
        <f>_xlfn.XLOOKUP(Healthcare!A:A,Table4_2[Customer ID],Table4_2[Date of Birth])</f>
        <v>29825</v>
      </c>
      <c r="O1915" s="35">
        <f>_xlfn.XLOOKUP(A:A,Table4_2[Customer ID],Table4_2[Charges])</f>
        <v>3902.07</v>
      </c>
      <c r="P1915" s="33" t="str">
        <f>_xlfn.XLOOKUP(A:A,Table4_2[Customer ID],Table4_2[Hospital tier])</f>
        <v>tier - 2</v>
      </c>
      <c r="Q1915" s="33" t="str">
        <f>_xlfn.XLOOKUP(A:A,'Hospital details'!A:A,'Hospital details'!F:F)</f>
        <v>tier - 2</v>
      </c>
      <c r="R1915" s="33" t="str">
        <f>_xlfn.XLOOKUP(Healthcare!A:A,'Hospital details'!A:A,'Hospital details'!G:G)</f>
        <v>R1013</v>
      </c>
      <c r="S1915" s="36">
        <f>_xlfn.XLOOKUP(A:A,'Hospital details'!A:A,'Hospital details'!H:H)</f>
        <v>41</v>
      </c>
      <c r="T1915" s="8"/>
    </row>
    <row r="1916" spans="1:20" ht="18" x14ac:dyDescent="0.35">
      <c r="A1916" s="37" t="s">
        <v>1920</v>
      </c>
      <c r="B1916" s="31" t="str" cm="1">
        <f t="array" ref="B1916">_xlfn.XLOOKUP(_xlfn.SINGLE(A:A),'Customer Name'!A:A,Table14_3[[#All],[Title]])</f>
        <v>Mr</v>
      </c>
      <c r="C1916" s="32" t="str" cm="1">
        <f t="array" ref="C1916">_xlfn.XLOOKUP(_xlfn.SINGLE(A:A),'Customer Name'!A:A,Table14_3[[#All],[First Name]])</f>
        <v>Brenda M</v>
      </c>
      <c r="D1916" s="32" t="str" cm="1">
        <f t="array" ref="D1916">_xlfn.XLOOKUP(_xlfn.SINGLE(A:A),'Customer Name'!A:A,Table14_3[[#All],[Last Name]])</f>
        <v>Blinn</v>
      </c>
      <c r="E1916" s="32">
        <f>_xlfn.XLOOKUP(A:A,'Medical Examination'!A:A,'Medical Examination'!B:B)</f>
        <v>25.77</v>
      </c>
      <c r="F1916" s="32">
        <f>_xlfn.XLOOKUP(A:A,'Medical Examination'!A:A,'Medical Examination'!C:C)</f>
        <v>4.43</v>
      </c>
      <c r="G1916" s="33" t="str">
        <f>_xlfn.XLOOKUP(A:A,'Medical Examination'!A:A,'Medical Examination'!D:D)</f>
        <v>No</v>
      </c>
      <c r="H1916" s="33" t="str">
        <f>_xlfn.XLOOKUP(A:A,'Medical Examination'!A:A,'Medical Examination'!E:E)</f>
        <v>No</v>
      </c>
      <c r="I1916" s="33" t="str">
        <f>_xlfn.XLOOKUP(A:A,'Medical Examination'!A:A,'Medical Examination'!F:F)</f>
        <v>Yes</v>
      </c>
      <c r="J1916" s="33">
        <f>_xlfn.XLOOKUP(A:A,'Medical Examination'!A:A,'Medical Examination'!G:G)</f>
        <v>1</v>
      </c>
      <c r="K1916" s="33" t="str">
        <f>_xlfn.XLOOKUP(A:A,'Medical Examination'!A:A,'Medical Examination'!H:H)</f>
        <v>No</v>
      </c>
      <c r="L1916" s="32" t="str">
        <f>_xlfn.XLOOKUP(A:A,'Medical Examination'!A:A,'Medical Examination'!I:I)</f>
        <v>Overweight</v>
      </c>
      <c r="M1916" s="31" t="str">
        <f>_xlfn.XLOOKUP(A:A,'Medical Examination'!A:A,'Medical Examination'!J:J)</f>
        <v>Normal</v>
      </c>
      <c r="N1916" s="34">
        <f>_xlfn.XLOOKUP(Healthcare!A:A,Table4_2[Customer ID],Table4_2[Date of Birth])</f>
        <v>34226</v>
      </c>
      <c r="O1916" s="35">
        <f>_xlfn.XLOOKUP(A:A,Table4_2[Customer ID],Table4_2[Charges])</f>
        <v>3898.35</v>
      </c>
      <c r="P1916" s="33" t="str">
        <f>_xlfn.XLOOKUP(A:A,Table4_2[Customer ID],Table4_2[Hospital tier])</f>
        <v>tier - 2</v>
      </c>
      <c r="Q1916" s="33" t="str">
        <f>_xlfn.XLOOKUP(A:A,'Hospital details'!A:A,'Hospital details'!F:F)</f>
        <v>tier - 2</v>
      </c>
      <c r="R1916" s="33" t="str">
        <f>_xlfn.XLOOKUP(Healthcare!A:A,'Hospital details'!A:A,'Hospital details'!G:G)</f>
        <v>R1012</v>
      </c>
      <c r="S1916" s="36">
        <f>_xlfn.XLOOKUP(A:A,'Hospital details'!A:A,'Hospital details'!H:H)</f>
        <v>29</v>
      </c>
      <c r="T1916" s="8"/>
    </row>
    <row r="1917" spans="1:20" ht="18" x14ac:dyDescent="0.35">
      <c r="A1917" s="37" t="s">
        <v>1921</v>
      </c>
      <c r="B1917" s="31" t="str" cm="1">
        <f t="array" ref="B1917">_xlfn.XLOOKUP(_xlfn.SINGLE(A:A),'Customer Name'!A:A,Table14_3[[#All],[Title]])</f>
        <v>Ms</v>
      </c>
      <c r="C1917" s="32" t="str" cm="1">
        <f t="array" ref="C1917">_xlfn.XLOOKUP(_xlfn.SINGLE(A:A),'Customer Name'!A:A,Table14_3[[#All],[First Name]])</f>
        <v>Jeff H</v>
      </c>
      <c r="D1917" s="32" t="str" cm="1">
        <f t="array" ref="D1917">_xlfn.XLOOKUP(_xlfn.SINGLE(A:A),'Customer Name'!A:A,Table14_3[[#All],[Last Name]])</f>
        <v>Duyn</v>
      </c>
      <c r="E1917" s="32">
        <f>_xlfn.XLOOKUP(A:A,'Medical Examination'!A:A,'Medical Examination'!B:B)</f>
        <v>34.46</v>
      </c>
      <c r="F1917" s="32">
        <f>_xlfn.XLOOKUP(A:A,'Medical Examination'!A:A,'Medical Examination'!C:C)</f>
        <v>4.17</v>
      </c>
      <c r="G1917" s="33" t="str">
        <f>_xlfn.XLOOKUP(A:A,'Medical Examination'!A:A,'Medical Examination'!D:D)</f>
        <v>No</v>
      </c>
      <c r="H1917" s="33" t="str">
        <f>_xlfn.XLOOKUP(A:A,'Medical Examination'!A:A,'Medical Examination'!E:E)</f>
        <v>yes</v>
      </c>
      <c r="I1917" s="33" t="str">
        <f>_xlfn.XLOOKUP(A:A,'Medical Examination'!A:A,'Medical Examination'!F:F)</f>
        <v>No</v>
      </c>
      <c r="J1917" s="33">
        <f>_xlfn.XLOOKUP(A:A,'Medical Examination'!A:A,'Medical Examination'!G:G)</f>
        <v>1</v>
      </c>
      <c r="K1917" s="33" t="str">
        <f>_xlfn.XLOOKUP(A:A,'Medical Examination'!A:A,'Medical Examination'!H:H)</f>
        <v>No</v>
      </c>
      <c r="L1917" s="32" t="str">
        <f>_xlfn.XLOOKUP(A:A,'Medical Examination'!A:A,'Medical Examination'!I:I)</f>
        <v>Obesity</v>
      </c>
      <c r="M1917" s="31" t="str">
        <f>_xlfn.XLOOKUP(A:A,'Medical Examination'!A:A,'Medical Examination'!J:J)</f>
        <v>Normal</v>
      </c>
      <c r="N1917" s="34">
        <f>_xlfn.XLOOKUP(Healthcare!A:A,Table4_2[Customer ID],Table4_2[Date of Birth])</f>
        <v>38181</v>
      </c>
      <c r="O1917" s="35">
        <f>_xlfn.XLOOKUP(A:A,Table4_2[Customer ID],Table4_2[Charges])</f>
        <v>3889.2</v>
      </c>
      <c r="P1917" s="33" t="str">
        <f>_xlfn.XLOOKUP(A:A,Table4_2[Customer ID],Table4_2[Hospital tier])</f>
        <v>tier - 2</v>
      </c>
      <c r="Q1917" s="33" t="str">
        <f>_xlfn.XLOOKUP(A:A,'Hospital details'!A:A,'Hospital details'!F:F)</f>
        <v>tier - 2</v>
      </c>
      <c r="R1917" s="33" t="str">
        <f>_xlfn.XLOOKUP(Healthcare!A:A,'Hospital details'!A:A,'Hospital details'!G:G)</f>
        <v>R1012</v>
      </c>
      <c r="S1917" s="36">
        <f>_xlfn.XLOOKUP(A:A,'Hospital details'!A:A,'Hospital details'!H:H)</f>
        <v>18</v>
      </c>
      <c r="T1917" s="8"/>
    </row>
    <row r="1918" spans="1:20" ht="18" x14ac:dyDescent="0.35">
      <c r="A1918" s="37" t="s">
        <v>1922</v>
      </c>
      <c r="B1918" s="31" t="str" cm="1">
        <f t="array" ref="B1918">_xlfn.XLOOKUP(_xlfn.SINGLE(A:A),'Customer Name'!A:A,Table14_3[[#All],[Title]])</f>
        <v>Mr</v>
      </c>
      <c r="C1918" s="32" t="str" cm="1">
        <f t="array" ref="C1918">_xlfn.XLOOKUP(_xlfn.SINGLE(A:A),'Customer Name'!A:A,Table14_3[[#All],[First Name]])</f>
        <v>Michael</v>
      </c>
      <c r="D1918" s="32" t="str" cm="1">
        <f t="array" ref="D1918">_xlfn.XLOOKUP(_xlfn.SINGLE(A:A),'Customer Name'!A:A,Table14_3[[#All],[Last Name]])</f>
        <v>Wardian</v>
      </c>
      <c r="E1918" s="32">
        <f>_xlfn.XLOOKUP(A:A,'Medical Examination'!A:A,'Medical Examination'!B:B)</f>
        <v>30.875</v>
      </c>
      <c r="F1918" s="32">
        <f>_xlfn.XLOOKUP(A:A,'Medical Examination'!A:A,'Medical Examination'!C:C)</f>
        <v>4.95</v>
      </c>
      <c r="G1918" s="33" t="str">
        <f>_xlfn.XLOOKUP(A:A,'Medical Examination'!A:A,'Medical Examination'!D:D)</f>
        <v>yes</v>
      </c>
      <c r="H1918" s="33" t="str">
        <f>_xlfn.XLOOKUP(A:A,'Medical Examination'!A:A,'Medical Examination'!E:E)</f>
        <v>No</v>
      </c>
      <c r="I1918" s="33" t="str">
        <f>_xlfn.XLOOKUP(A:A,'Medical Examination'!A:A,'Medical Examination'!F:F)</f>
        <v>No</v>
      </c>
      <c r="J1918" s="33">
        <f>_xlfn.XLOOKUP(A:A,'Medical Examination'!A:A,'Medical Examination'!G:G)</f>
        <v>0</v>
      </c>
      <c r="K1918" s="33" t="str">
        <f>_xlfn.XLOOKUP(A:A,'Medical Examination'!A:A,'Medical Examination'!H:H)</f>
        <v>No</v>
      </c>
      <c r="L1918" s="32" t="str">
        <f>_xlfn.XLOOKUP(A:A,'Medical Examination'!A:A,'Medical Examination'!I:I)</f>
        <v>Obesity</v>
      </c>
      <c r="M1918" s="31" t="str">
        <f>_xlfn.XLOOKUP(A:A,'Medical Examination'!A:A,'Medical Examination'!J:J)</f>
        <v>Normal</v>
      </c>
      <c r="N1918" s="34">
        <f>_xlfn.XLOOKUP(Healthcare!A:A,Table4_2[Customer ID],Table4_2[Date of Birth])</f>
        <v>35361</v>
      </c>
      <c r="O1918" s="35">
        <f>_xlfn.XLOOKUP(A:A,Table4_2[Customer ID],Table4_2[Charges])</f>
        <v>3877.3</v>
      </c>
      <c r="P1918" s="33" t="str">
        <f>_xlfn.XLOOKUP(A:A,Table4_2[Customer ID],Table4_2[Hospital tier])</f>
        <v>tier - 1</v>
      </c>
      <c r="Q1918" s="33" t="str">
        <f>_xlfn.XLOOKUP(A:A,'Hospital details'!A:A,'Hospital details'!F:F)</f>
        <v>tier - 3</v>
      </c>
      <c r="R1918" s="33" t="str">
        <f>_xlfn.XLOOKUP(Healthcare!A:A,'Hospital details'!A:A,'Hospital details'!G:G)</f>
        <v>R1012</v>
      </c>
      <c r="S1918" s="36">
        <f>_xlfn.XLOOKUP(A:A,'Hospital details'!A:A,'Hospital details'!H:H)</f>
        <v>26</v>
      </c>
      <c r="T1918" s="8"/>
    </row>
    <row r="1919" spans="1:20" ht="18" x14ac:dyDescent="0.35">
      <c r="A1919" s="37" t="s">
        <v>1923</v>
      </c>
      <c r="B1919" s="31" t="str" cm="1">
        <f t="array" ref="B1919">_xlfn.XLOOKUP(_xlfn.SINGLE(A:A),'Customer Name'!A:A,Table14_3[[#All],[Title]])</f>
        <v>Mr</v>
      </c>
      <c r="C1919" s="32" t="str" cm="1">
        <f t="array" ref="C1919">_xlfn.XLOOKUP(_xlfn.SINGLE(A:A),'Customer Name'!A:A,Table14_3[[#All],[First Name]])</f>
        <v>Jan</v>
      </c>
      <c r="D1919" s="32" t="str" cm="1">
        <f t="array" ref="D1919">_xlfn.XLOOKUP(_xlfn.SINGLE(A:A),'Customer Name'!A:A,Table14_3[[#All],[Last Name]])</f>
        <v>Heuninck</v>
      </c>
      <c r="E1919" s="32">
        <f>_xlfn.XLOOKUP(A:A,'Medical Examination'!A:A,'Medical Examination'!B:B)</f>
        <v>39.49</v>
      </c>
      <c r="F1919" s="32">
        <f>_xlfn.XLOOKUP(A:A,'Medical Examination'!A:A,'Medical Examination'!C:C)</f>
        <v>5.13</v>
      </c>
      <c r="G1919" s="33" t="str">
        <f>_xlfn.XLOOKUP(A:A,'Medical Examination'!A:A,'Medical Examination'!D:D)</f>
        <v>No</v>
      </c>
      <c r="H1919" s="33" t="str">
        <f>_xlfn.XLOOKUP(A:A,'Medical Examination'!A:A,'Medical Examination'!E:E)</f>
        <v>No</v>
      </c>
      <c r="I1919" s="33" t="str">
        <f>_xlfn.XLOOKUP(A:A,'Medical Examination'!A:A,'Medical Examination'!F:F)</f>
        <v>No</v>
      </c>
      <c r="J1919" s="33">
        <f>_xlfn.XLOOKUP(A:A,'Medical Examination'!A:A,'Medical Examination'!G:G)</f>
        <v>0</v>
      </c>
      <c r="K1919" s="33" t="str">
        <f>_xlfn.XLOOKUP(A:A,'Medical Examination'!A:A,'Medical Examination'!H:H)</f>
        <v>No</v>
      </c>
      <c r="L1919" s="32" t="str">
        <f>_xlfn.XLOOKUP(A:A,'Medical Examination'!A:A,'Medical Examination'!I:I)</f>
        <v>Obesity</v>
      </c>
      <c r="M1919" s="31" t="str">
        <f>_xlfn.XLOOKUP(A:A,'Medical Examination'!A:A,'Medical Examination'!J:J)</f>
        <v>Normal</v>
      </c>
      <c r="N1919" s="34">
        <f>_xlfn.XLOOKUP(Healthcare!A:A,Table4_2[Customer ID],Table4_2[Date of Birth])</f>
        <v>33444</v>
      </c>
      <c r="O1919" s="35">
        <f>_xlfn.XLOOKUP(A:A,Table4_2[Customer ID],Table4_2[Charges])</f>
        <v>3875.73</v>
      </c>
      <c r="P1919" s="33" t="str">
        <f>_xlfn.XLOOKUP(A:A,Table4_2[Customer ID],Table4_2[Hospital tier])</f>
        <v>tier - 2</v>
      </c>
      <c r="Q1919" s="33" t="str">
        <f>_xlfn.XLOOKUP(A:A,'Hospital details'!A:A,'Hospital details'!F:F)</f>
        <v>tier - 3</v>
      </c>
      <c r="R1919" s="33" t="str">
        <f>_xlfn.XLOOKUP(Healthcare!A:A,'Hospital details'!A:A,'Hospital details'!G:G)</f>
        <v>R1013</v>
      </c>
      <c r="S1919" s="36">
        <f>_xlfn.XLOOKUP(A:A,'Hospital details'!A:A,'Hospital details'!H:H)</f>
        <v>31</v>
      </c>
      <c r="T1919" s="8"/>
    </row>
    <row r="1920" spans="1:20" ht="18" x14ac:dyDescent="0.35">
      <c r="A1920" s="37" t="s">
        <v>1924</v>
      </c>
      <c r="B1920" s="31" t="str" cm="1">
        <f t="array" ref="B1920">_xlfn.XLOOKUP(_xlfn.SINGLE(A:A),'Customer Name'!A:A,Table14_3[[#All],[Title]])</f>
        <v>Ms</v>
      </c>
      <c r="C1920" s="32" t="str" cm="1">
        <f t="array" ref="C1920">_xlfn.XLOOKUP(_xlfn.SINGLE(A:A),'Customer Name'!A:A,Table14_3[[#All],[First Name]])</f>
        <v>Bernard</v>
      </c>
      <c r="D1920" s="32" t="str" cm="1">
        <f t="array" ref="D1920">_xlfn.XLOOKUP(_xlfn.SINGLE(A:A),'Customer Name'!A:A,Table14_3[[#All],[Last Name]])</f>
        <v>Kipyego</v>
      </c>
      <c r="E1920" s="32">
        <f>_xlfn.XLOOKUP(A:A,'Medical Examination'!A:A,'Medical Examination'!B:B)</f>
        <v>28.88</v>
      </c>
      <c r="F1920" s="32">
        <f>_xlfn.XLOOKUP(A:A,'Medical Examination'!A:A,'Medical Examination'!C:C)</f>
        <v>4.0999999999999996</v>
      </c>
      <c r="G1920" s="33" t="str">
        <f>_xlfn.XLOOKUP(A:A,'Medical Examination'!A:A,'Medical Examination'!D:D)</f>
        <v>No</v>
      </c>
      <c r="H1920" s="33" t="str">
        <f>_xlfn.XLOOKUP(A:A,'Medical Examination'!A:A,'Medical Examination'!E:E)</f>
        <v>No</v>
      </c>
      <c r="I1920" s="33" t="str">
        <f>_xlfn.XLOOKUP(A:A,'Medical Examination'!A:A,'Medical Examination'!F:F)</f>
        <v>No</v>
      </c>
      <c r="J1920" s="33">
        <f>_xlfn.XLOOKUP(A:A,'Medical Examination'!A:A,'Medical Examination'!G:G)</f>
        <v>0</v>
      </c>
      <c r="K1920" s="33" t="str">
        <f>_xlfn.XLOOKUP(A:A,'Medical Examination'!A:A,'Medical Examination'!H:H)</f>
        <v>No</v>
      </c>
      <c r="L1920" s="32" t="str">
        <f>_xlfn.XLOOKUP(A:A,'Medical Examination'!A:A,'Medical Examination'!I:I)</f>
        <v>Overweight</v>
      </c>
      <c r="M1920" s="31" t="str">
        <f>_xlfn.XLOOKUP(A:A,'Medical Examination'!A:A,'Medical Examination'!J:J)</f>
        <v>Normal</v>
      </c>
      <c r="N1920" s="34">
        <f>_xlfn.XLOOKUP(Healthcare!A:A,Table4_2[Customer ID],Table4_2[Date of Birth])</f>
        <v>33048</v>
      </c>
      <c r="O1920" s="35">
        <f>_xlfn.XLOOKUP(A:A,Table4_2[Customer ID],Table4_2[Charges])</f>
        <v>3866.86</v>
      </c>
      <c r="P1920" s="33" t="str">
        <f>_xlfn.XLOOKUP(A:A,Table4_2[Customer ID],Table4_2[Hospital tier])</f>
        <v>tier - 1</v>
      </c>
      <c r="Q1920" s="33" t="str">
        <f>_xlfn.XLOOKUP(A:A,'Hospital details'!A:A,'Hospital details'!F:F)</f>
        <v>tier - 1</v>
      </c>
      <c r="R1920" s="33" t="str">
        <f>_xlfn.XLOOKUP(Healthcare!A:A,'Hospital details'!A:A,'Hospital details'!G:G)</f>
        <v>R1012</v>
      </c>
      <c r="S1920" s="36">
        <f>_xlfn.XLOOKUP(A:A,'Hospital details'!A:A,'Hospital details'!H:H)</f>
        <v>32</v>
      </c>
      <c r="T1920" s="8"/>
    </row>
    <row r="1921" spans="1:20" ht="18" x14ac:dyDescent="0.35">
      <c r="A1921" s="37" t="s">
        <v>1925</v>
      </c>
      <c r="B1921" s="31" t="str" cm="1">
        <f t="array" ref="B1921">_xlfn.XLOOKUP(_xlfn.SINGLE(A:A),'Customer Name'!A:A,Table14_3[[#All],[Title]])</f>
        <v>Mr</v>
      </c>
      <c r="C1921" s="32" t="str" cm="1">
        <f t="array" ref="C1921">_xlfn.XLOOKUP(_xlfn.SINGLE(A:A),'Customer Name'!A:A,Table14_3[[#All],[First Name]])</f>
        <v>Craig</v>
      </c>
      <c r="D1921" s="32" t="str" cm="1">
        <f t="array" ref="D1921">_xlfn.XLOOKUP(_xlfn.SINGLE(A:A),'Customer Name'!A:A,Table14_3[[#All],[Last Name]])</f>
        <v>Kuehl</v>
      </c>
      <c r="E1921" s="32">
        <f>_xlfn.XLOOKUP(A:A,'Medical Examination'!A:A,'Medical Examination'!B:B)</f>
        <v>20.234999999999999</v>
      </c>
      <c r="F1921" s="32">
        <f>_xlfn.XLOOKUP(A:A,'Medical Examination'!A:A,'Medical Examination'!C:C)</f>
        <v>5.01</v>
      </c>
      <c r="G1921" s="33" t="str">
        <f>_xlfn.XLOOKUP(A:A,'Medical Examination'!A:A,'Medical Examination'!D:D)</f>
        <v>yes</v>
      </c>
      <c r="H1921" s="33" t="str">
        <f>_xlfn.XLOOKUP(A:A,'Medical Examination'!A:A,'Medical Examination'!E:E)</f>
        <v>No</v>
      </c>
      <c r="I1921" s="33" t="str">
        <f>_xlfn.XLOOKUP(A:A,'Medical Examination'!A:A,'Medical Examination'!F:F)</f>
        <v>No</v>
      </c>
      <c r="J1921" s="33">
        <f>_xlfn.XLOOKUP(A:A,'Medical Examination'!A:A,'Medical Examination'!G:G)</f>
        <v>0</v>
      </c>
      <c r="K1921" s="33" t="str">
        <f>_xlfn.XLOOKUP(A:A,'Medical Examination'!A:A,'Medical Examination'!H:H)</f>
        <v>No</v>
      </c>
      <c r="L1921" s="32" t="str">
        <f>_xlfn.XLOOKUP(A:A,'Medical Examination'!A:A,'Medical Examination'!I:I)</f>
        <v>Normal Weight</v>
      </c>
      <c r="M1921" s="31" t="str">
        <f>_xlfn.XLOOKUP(A:A,'Medical Examination'!A:A,'Medical Examination'!J:J)</f>
        <v>Normal</v>
      </c>
      <c r="N1921" s="34">
        <f>_xlfn.XLOOKUP(Healthcare!A:A,Table4_2[Customer ID],Table4_2[Date of Birth])</f>
        <v>37182</v>
      </c>
      <c r="O1921" s="35">
        <f>_xlfn.XLOOKUP(A:A,Table4_2[Customer ID],Table4_2[Charges])</f>
        <v>3861.21</v>
      </c>
      <c r="P1921" s="33" t="str">
        <f>_xlfn.XLOOKUP(A:A,Table4_2[Customer ID],Table4_2[Hospital tier])</f>
        <v>tier - 2</v>
      </c>
      <c r="Q1921" s="33" t="str">
        <f>_xlfn.XLOOKUP(A:A,'Hospital details'!A:A,'Hospital details'!F:F)</f>
        <v>tier - 2</v>
      </c>
      <c r="R1921" s="33" t="str">
        <f>_xlfn.XLOOKUP(Healthcare!A:A,'Hospital details'!A:A,'Hospital details'!G:G)</f>
        <v>R1016</v>
      </c>
      <c r="S1921" s="36">
        <f>_xlfn.XLOOKUP(A:A,'Hospital details'!A:A,'Hospital details'!H:H)</f>
        <v>21</v>
      </c>
      <c r="T1921" s="8"/>
    </row>
    <row r="1922" spans="1:20" ht="18" x14ac:dyDescent="0.35">
      <c r="A1922" s="37" t="s">
        <v>1926</v>
      </c>
      <c r="B1922" s="31" t="str" cm="1">
        <f t="array" ref="B1922">_xlfn.XLOOKUP(_xlfn.SINGLE(A:A),'Customer Name'!A:A,Table14_3[[#All],[Title]])</f>
        <v>Mr</v>
      </c>
      <c r="C1922" s="32" t="str" cm="1">
        <f t="array" ref="C1922">_xlfn.XLOOKUP(_xlfn.SINGLE(A:A),'Customer Name'!A:A,Table14_3[[#All],[First Name]])</f>
        <v>Bryn</v>
      </c>
      <c r="D1922" s="32" t="str" cm="1">
        <f t="array" ref="D1922">_xlfn.XLOOKUP(_xlfn.SINGLE(A:A),'Customer Name'!A:A,Table14_3[[#All],[Last Name]])</f>
        <v>Burkholder</v>
      </c>
      <c r="E1922" s="32">
        <f>_xlfn.XLOOKUP(A:A,'Medical Examination'!A:A,'Medical Examination'!B:B)</f>
        <v>30.67</v>
      </c>
      <c r="F1922" s="32">
        <f>_xlfn.XLOOKUP(A:A,'Medical Examination'!A:A,'Medical Examination'!C:C)</f>
        <v>5.09</v>
      </c>
      <c r="G1922" s="33" t="str">
        <f>_xlfn.XLOOKUP(A:A,'Medical Examination'!A:A,'Medical Examination'!D:D)</f>
        <v>yes</v>
      </c>
      <c r="H1922" s="33" t="str">
        <f>_xlfn.XLOOKUP(A:A,'Medical Examination'!A:A,'Medical Examination'!E:E)</f>
        <v>No</v>
      </c>
      <c r="I1922" s="33" t="str">
        <f>_xlfn.XLOOKUP(A:A,'Medical Examination'!A:A,'Medical Examination'!F:F)</f>
        <v>No</v>
      </c>
      <c r="J1922" s="33">
        <f>_xlfn.XLOOKUP(A:A,'Medical Examination'!A:A,'Medical Examination'!G:G)</f>
        <v>0</v>
      </c>
      <c r="K1922" s="33" t="str">
        <f>_xlfn.XLOOKUP(A:A,'Medical Examination'!A:A,'Medical Examination'!H:H)</f>
        <v>No</v>
      </c>
      <c r="L1922" s="32" t="str">
        <f>_xlfn.XLOOKUP(A:A,'Medical Examination'!A:A,'Medical Examination'!I:I)</f>
        <v>Obesity</v>
      </c>
      <c r="M1922" s="31" t="str">
        <f>_xlfn.XLOOKUP(A:A,'Medical Examination'!A:A,'Medical Examination'!J:J)</f>
        <v>Normal</v>
      </c>
      <c r="N1922" s="34">
        <f>_xlfn.XLOOKUP(Healthcare!A:A,Table4_2[Customer ID],Table4_2[Date of Birth])</f>
        <v>37048</v>
      </c>
      <c r="O1922" s="35">
        <f>_xlfn.XLOOKUP(A:A,Table4_2[Customer ID],Table4_2[Charges])</f>
        <v>3858.51</v>
      </c>
      <c r="P1922" s="33" t="str">
        <f>_xlfn.XLOOKUP(A:A,Table4_2[Customer ID],Table4_2[Hospital tier])</f>
        <v>tier - 2</v>
      </c>
      <c r="Q1922" s="33" t="str">
        <f>_xlfn.XLOOKUP(A:A,'Hospital details'!A:A,'Hospital details'!F:F)</f>
        <v>tier - 3</v>
      </c>
      <c r="R1922" s="33" t="str">
        <f>_xlfn.XLOOKUP(Healthcare!A:A,'Hospital details'!A:A,'Hospital details'!G:G)</f>
        <v>R1025</v>
      </c>
      <c r="S1922" s="36">
        <f>_xlfn.XLOOKUP(A:A,'Hospital details'!A:A,'Hospital details'!H:H)</f>
        <v>22</v>
      </c>
      <c r="T1922" s="8"/>
    </row>
    <row r="1923" spans="1:20" ht="18" x14ac:dyDescent="0.35">
      <c r="A1923" s="37" t="s">
        <v>1927</v>
      </c>
      <c r="B1923" s="31" t="str" cm="1">
        <f t="array" ref="B1923">_xlfn.XLOOKUP(_xlfn.SINGLE(A:A),'Customer Name'!A:A,Table14_3[[#All],[Title]])</f>
        <v>Ms</v>
      </c>
      <c r="C1923" s="32" t="str" cm="1">
        <f t="array" ref="C1923">_xlfn.XLOOKUP(_xlfn.SINGLE(A:A),'Customer Name'!A:A,Table14_3[[#All],[First Name]])</f>
        <v>Michael</v>
      </c>
      <c r="D1923" s="32" t="str" cm="1">
        <f t="array" ref="D1923">_xlfn.XLOOKUP(_xlfn.SINGLE(A:A),'Customer Name'!A:A,Table14_3[[#All],[Last Name]])</f>
        <v>Stadolnik</v>
      </c>
      <c r="E1923" s="32">
        <f>_xlfn.XLOOKUP(A:A,'Medical Examination'!A:A,'Medical Examination'!B:B)</f>
        <v>30.875</v>
      </c>
      <c r="F1923" s="32">
        <f>_xlfn.XLOOKUP(A:A,'Medical Examination'!A:A,'Medical Examination'!C:C)</f>
        <v>6.49</v>
      </c>
      <c r="G1923" s="33" t="str">
        <f>_xlfn.XLOOKUP(A:A,'Medical Examination'!A:A,'Medical Examination'!D:D)</f>
        <v>No</v>
      </c>
      <c r="H1923" s="33" t="str">
        <f>_xlfn.XLOOKUP(A:A,'Medical Examination'!A:A,'Medical Examination'!E:E)</f>
        <v>No</v>
      </c>
      <c r="I1923" s="33" t="str">
        <f>_xlfn.XLOOKUP(A:A,'Medical Examination'!A:A,'Medical Examination'!F:F)</f>
        <v>No</v>
      </c>
      <c r="J1923" s="33">
        <f>_xlfn.XLOOKUP(A:A,'Medical Examination'!A:A,'Medical Examination'!G:G)</f>
        <v>0</v>
      </c>
      <c r="K1923" s="33" t="str">
        <f>_xlfn.XLOOKUP(A:A,'Medical Examination'!A:A,'Medical Examination'!H:H)</f>
        <v>No</v>
      </c>
      <c r="L1923" s="32" t="str">
        <f>_xlfn.XLOOKUP(A:A,'Medical Examination'!A:A,'Medical Examination'!I:I)</f>
        <v>Obesity</v>
      </c>
      <c r="M1923" s="31" t="str">
        <f>_xlfn.XLOOKUP(A:A,'Medical Examination'!A:A,'Medical Examination'!J:J)</f>
        <v>Prediabetic</v>
      </c>
      <c r="N1923" s="34">
        <f>_xlfn.XLOOKUP(Healthcare!A:A,Table4_2[Customer ID],Table4_2[Date of Birth])</f>
        <v>33469</v>
      </c>
      <c r="O1923" s="35">
        <f>_xlfn.XLOOKUP(A:A,Table4_2[Customer ID],Table4_2[Charges])</f>
        <v>3857.76</v>
      </c>
      <c r="P1923" s="33" t="str">
        <f>_xlfn.XLOOKUP(A:A,Table4_2[Customer ID],Table4_2[Hospital tier])</f>
        <v>tier - 3</v>
      </c>
      <c r="Q1923" s="33" t="str">
        <f>_xlfn.XLOOKUP(A:A,'Hospital details'!A:A,'Hospital details'!F:F)</f>
        <v>tier - 1</v>
      </c>
      <c r="R1923" s="33" t="str">
        <f>_xlfn.XLOOKUP(Healthcare!A:A,'Hospital details'!A:A,'Hospital details'!G:G)</f>
        <v>R1016</v>
      </c>
      <c r="S1923" s="36">
        <f>_xlfn.XLOOKUP(A:A,'Hospital details'!A:A,'Hospital details'!H:H)</f>
        <v>31</v>
      </c>
      <c r="T1923" s="8"/>
    </row>
    <row r="1924" spans="1:20" ht="18" x14ac:dyDescent="0.35">
      <c r="A1924" s="37" t="s">
        <v>1928</v>
      </c>
      <c r="B1924" s="31" t="str" cm="1">
        <f t="array" ref="B1924">_xlfn.XLOOKUP(_xlfn.SINGLE(A:A),'Customer Name'!A:A,Table14_3[[#All],[Title]])</f>
        <v>Ms</v>
      </c>
      <c r="C1924" s="32" t="str" cm="1">
        <f t="array" ref="C1924">_xlfn.XLOOKUP(_xlfn.SINGLE(A:A),'Customer Name'!A:A,Table14_3[[#All],[First Name]])</f>
        <v>Benjamin</v>
      </c>
      <c r="D1924" s="32" t="str" cm="1">
        <f t="array" ref="D1924">_xlfn.XLOOKUP(_xlfn.SINGLE(A:A),'Customer Name'!A:A,Table14_3[[#All],[Last Name]])</f>
        <v>Shields</v>
      </c>
      <c r="E1924" s="32">
        <f>_xlfn.XLOOKUP(A:A,'Medical Examination'!A:A,'Medical Examination'!B:B)</f>
        <v>23.8</v>
      </c>
      <c r="F1924" s="32">
        <f>_xlfn.XLOOKUP(A:A,'Medical Examination'!A:A,'Medical Examination'!C:C)</f>
        <v>4.08</v>
      </c>
      <c r="G1924" s="33" t="str">
        <f>_xlfn.XLOOKUP(A:A,'Medical Examination'!A:A,'Medical Examination'!D:D)</f>
        <v>No</v>
      </c>
      <c r="H1924" s="33" t="str">
        <f>_xlfn.XLOOKUP(A:A,'Medical Examination'!A:A,'Medical Examination'!E:E)</f>
        <v>No</v>
      </c>
      <c r="I1924" s="33" t="str">
        <f>_xlfn.XLOOKUP(A:A,'Medical Examination'!A:A,'Medical Examination'!F:F)</f>
        <v>No</v>
      </c>
      <c r="J1924" s="33">
        <f>_xlfn.XLOOKUP(A:A,'Medical Examination'!A:A,'Medical Examination'!G:G)</f>
        <v>0</v>
      </c>
      <c r="K1924" s="33" t="str">
        <f>_xlfn.XLOOKUP(A:A,'Medical Examination'!A:A,'Medical Examination'!H:H)</f>
        <v>No</v>
      </c>
      <c r="L1924" s="32" t="str">
        <f>_xlfn.XLOOKUP(A:A,'Medical Examination'!A:A,'Medical Examination'!I:I)</f>
        <v>Normal Weight</v>
      </c>
      <c r="M1924" s="31" t="str">
        <f>_xlfn.XLOOKUP(A:A,'Medical Examination'!A:A,'Medical Examination'!J:J)</f>
        <v>Normal</v>
      </c>
      <c r="N1924" s="34">
        <f>_xlfn.XLOOKUP(Healthcare!A:A,Table4_2[Customer ID],Table4_2[Date of Birth])</f>
        <v>34558</v>
      </c>
      <c r="O1924" s="35">
        <f>_xlfn.XLOOKUP(A:A,Table4_2[Customer ID],Table4_2[Charges])</f>
        <v>3847.67</v>
      </c>
      <c r="P1924" s="33" t="str">
        <f>_xlfn.XLOOKUP(A:A,Table4_2[Customer ID],Table4_2[Hospital tier])</f>
        <v>tier - 3</v>
      </c>
      <c r="Q1924" s="33" t="str">
        <f>_xlfn.XLOOKUP(A:A,'Hospital details'!A:A,'Hospital details'!F:F)</f>
        <v>tier - 2</v>
      </c>
      <c r="R1924" s="33" t="str">
        <f>_xlfn.XLOOKUP(Healthcare!A:A,'Hospital details'!A:A,'Hospital details'!G:G)</f>
        <v>R1011</v>
      </c>
      <c r="S1924" s="36">
        <f>_xlfn.XLOOKUP(A:A,'Hospital details'!A:A,'Hospital details'!H:H)</f>
        <v>28</v>
      </c>
      <c r="T1924" s="8"/>
    </row>
    <row r="1925" spans="1:20" ht="18" x14ac:dyDescent="0.35">
      <c r="A1925" s="37" t="s">
        <v>1929</v>
      </c>
      <c r="B1925" s="31" t="str" cm="1">
        <f t="array" ref="B1925">_xlfn.XLOOKUP(_xlfn.SINGLE(A:A),'Customer Name'!A:A,Table14_3[[#All],[Title]])</f>
        <v>Mr</v>
      </c>
      <c r="C1925" s="32" t="str" cm="1">
        <f t="array" ref="C1925">_xlfn.XLOOKUP(_xlfn.SINGLE(A:A),'Customer Name'!A:A,Table14_3[[#All],[First Name]])</f>
        <v>Jay</v>
      </c>
      <c r="D1925" s="32" t="str" cm="1">
        <f t="array" ref="D1925">_xlfn.XLOOKUP(_xlfn.SINGLE(A:A),'Customer Name'!A:A,Table14_3[[#All],[Last Name]])</f>
        <v>Margolis</v>
      </c>
      <c r="E1925" s="32">
        <f>_xlfn.XLOOKUP(A:A,'Medical Examination'!A:A,'Medical Examination'!B:B)</f>
        <v>15.37</v>
      </c>
      <c r="F1925" s="32">
        <f>_xlfn.XLOOKUP(A:A,'Medical Examination'!A:A,'Medical Examination'!C:C)</f>
        <v>8.6300000000000008</v>
      </c>
      <c r="G1925" s="33" t="str">
        <f>_xlfn.XLOOKUP(A:A,'Medical Examination'!A:A,'Medical Examination'!D:D)</f>
        <v>yes</v>
      </c>
      <c r="H1925" s="33" t="str">
        <f>_xlfn.XLOOKUP(A:A,'Medical Examination'!A:A,'Medical Examination'!E:E)</f>
        <v>No</v>
      </c>
      <c r="I1925" s="33" t="str">
        <f>_xlfn.XLOOKUP(A:A,'Medical Examination'!A:A,'Medical Examination'!F:F)</f>
        <v>No</v>
      </c>
      <c r="J1925" s="33">
        <f>_xlfn.XLOOKUP(A:A,'Medical Examination'!A:A,'Medical Examination'!G:G)</f>
        <v>0</v>
      </c>
      <c r="K1925" s="33" t="str">
        <f>_xlfn.XLOOKUP(A:A,'Medical Examination'!A:A,'Medical Examination'!H:H)</f>
        <v>No</v>
      </c>
      <c r="L1925" s="32" t="str">
        <f>_xlfn.XLOOKUP(A:A,'Medical Examination'!A:A,'Medical Examination'!I:I)</f>
        <v>Under  Weight</v>
      </c>
      <c r="M1925" s="31" t="str">
        <f>_xlfn.XLOOKUP(A:A,'Medical Examination'!A:A,'Medical Examination'!J:J)</f>
        <v>Diabetic</v>
      </c>
      <c r="N1925" s="34">
        <f>_xlfn.XLOOKUP(Healthcare!A:A,Table4_2[Customer ID],Table4_2[Date of Birth])</f>
        <v>29858</v>
      </c>
      <c r="O1925" s="35">
        <f>_xlfn.XLOOKUP(A:A,Table4_2[Customer ID],Table4_2[Charges])</f>
        <v>3797.2</v>
      </c>
      <c r="P1925" s="33" t="str">
        <f>_xlfn.XLOOKUP(A:A,Table4_2[Customer ID],Table4_2[Hospital tier])</f>
        <v>tier - 2</v>
      </c>
      <c r="Q1925" s="33" t="str">
        <f>_xlfn.XLOOKUP(A:A,'Hospital details'!A:A,'Hospital details'!F:F)</f>
        <v>tier - 3</v>
      </c>
      <c r="R1925" s="33" t="str">
        <f>_xlfn.XLOOKUP(Healthcare!A:A,'Hospital details'!A:A,'Hospital details'!G:G)</f>
        <v>R1012</v>
      </c>
      <c r="S1925" s="36">
        <f>_xlfn.XLOOKUP(A:A,'Hospital details'!A:A,'Hospital details'!H:H)</f>
        <v>41</v>
      </c>
      <c r="T1925" s="8"/>
    </row>
    <row r="1926" spans="1:20" ht="18" x14ac:dyDescent="0.35">
      <c r="A1926" s="37" t="s">
        <v>1930</v>
      </c>
      <c r="B1926" s="31" t="str" cm="1">
        <f t="array" ref="B1926">_xlfn.XLOOKUP(_xlfn.SINGLE(A:A),'Customer Name'!A:A,Table14_3[[#All],[Title]])</f>
        <v>Mr</v>
      </c>
      <c r="C1926" s="32" t="str" cm="1">
        <f t="array" ref="C1926">_xlfn.XLOOKUP(_xlfn.SINGLE(A:A),'Customer Name'!A:A,Table14_3[[#All],[First Name]])</f>
        <v>William</v>
      </c>
      <c r="D1926" s="32" t="str" cm="1">
        <f t="array" ref="D1926">_xlfn.XLOOKUP(_xlfn.SINGLE(A:A),'Customer Name'!A:A,Table14_3[[#All],[Last Name]])</f>
        <v>Uffenbeck</v>
      </c>
      <c r="E1926" s="32">
        <f>_xlfn.XLOOKUP(A:A,'Medical Examination'!A:A,'Medical Examination'!B:B)</f>
        <v>30.4</v>
      </c>
      <c r="F1926" s="32">
        <f>_xlfn.XLOOKUP(A:A,'Medical Examination'!A:A,'Medical Examination'!C:C)</f>
        <v>5.28</v>
      </c>
      <c r="G1926" s="33" t="str">
        <f>_xlfn.XLOOKUP(A:A,'Medical Examination'!A:A,'Medical Examination'!D:D)</f>
        <v>No</v>
      </c>
      <c r="H1926" s="33" t="str">
        <f>_xlfn.XLOOKUP(A:A,'Medical Examination'!A:A,'Medical Examination'!E:E)</f>
        <v>No</v>
      </c>
      <c r="I1926" s="33" t="str">
        <f>_xlfn.XLOOKUP(A:A,'Medical Examination'!A:A,'Medical Examination'!F:F)</f>
        <v>No</v>
      </c>
      <c r="J1926" s="33">
        <f>_xlfn.XLOOKUP(A:A,'Medical Examination'!A:A,'Medical Examination'!G:G)</f>
        <v>0</v>
      </c>
      <c r="K1926" s="33" t="str">
        <f>_xlfn.XLOOKUP(A:A,'Medical Examination'!A:A,'Medical Examination'!H:H)</f>
        <v>No</v>
      </c>
      <c r="L1926" s="32" t="str">
        <f>_xlfn.XLOOKUP(A:A,'Medical Examination'!A:A,'Medical Examination'!I:I)</f>
        <v>Obesity</v>
      </c>
      <c r="M1926" s="31" t="str">
        <f>_xlfn.XLOOKUP(A:A,'Medical Examination'!A:A,'Medical Examination'!J:J)</f>
        <v>Normal</v>
      </c>
      <c r="N1926" s="34">
        <f>_xlfn.XLOOKUP(Healthcare!A:A,Table4_2[Customer ID],Table4_2[Date of Birth])</f>
        <v>36335</v>
      </c>
      <c r="O1926" s="35">
        <f>_xlfn.XLOOKUP(A:A,Table4_2[Customer ID],Table4_2[Charges])</f>
        <v>3796.36</v>
      </c>
      <c r="P1926" s="33" t="str">
        <f>_xlfn.XLOOKUP(A:A,Table4_2[Customer ID],Table4_2[Hospital tier])</f>
        <v>tier - 2</v>
      </c>
      <c r="Q1926" s="33" t="str">
        <f>_xlfn.XLOOKUP(A:A,'Hospital details'!A:A,'Hospital details'!F:F)</f>
        <v>tier - 3</v>
      </c>
      <c r="R1926" s="33" t="str">
        <f>_xlfn.XLOOKUP(Healthcare!A:A,'Hospital details'!A:A,'Hospital details'!G:G)</f>
        <v>R1012</v>
      </c>
      <c r="S1926" s="36">
        <f>_xlfn.XLOOKUP(A:A,'Hospital details'!A:A,'Hospital details'!H:H)</f>
        <v>23</v>
      </c>
      <c r="T1926" s="8"/>
    </row>
    <row r="1927" spans="1:20" ht="18" x14ac:dyDescent="0.35">
      <c r="A1927" s="37" t="s">
        <v>1931</v>
      </c>
      <c r="B1927" s="31" t="str" cm="1">
        <f t="array" ref="B1927">_xlfn.XLOOKUP(_xlfn.SINGLE(A:A),'Customer Name'!A:A,Table14_3[[#All],[Title]])</f>
        <v>Ms</v>
      </c>
      <c r="C1927" s="32" t="str" cm="1">
        <f t="array" ref="C1927">_xlfn.XLOOKUP(_xlfn.SINGLE(A:A),'Customer Name'!A:A,Table14_3[[#All],[First Name]])</f>
        <v>Shelley</v>
      </c>
      <c r="D1927" s="32" t="str" cm="1">
        <f t="array" ref="D1927">_xlfn.XLOOKUP(_xlfn.SINGLE(A:A),'Customer Name'!A:A,Table14_3[[#All],[Last Name]])</f>
        <v>Brake</v>
      </c>
      <c r="E1927" s="32">
        <f>_xlfn.XLOOKUP(A:A,'Medical Examination'!A:A,'Medical Examination'!B:B)</f>
        <v>19.48</v>
      </c>
      <c r="F1927" s="32">
        <f>_xlfn.XLOOKUP(A:A,'Medical Examination'!A:A,'Medical Examination'!C:C)</f>
        <v>5.63</v>
      </c>
      <c r="G1927" s="33" t="str">
        <f>_xlfn.XLOOKUP(A:A,'Medical Examination'!A:A,'Medical Examination'!D:D)</f>
        <v>yes</v>
      </c>
      <c r="H1927" s="33" t="str">
        <f>_xlfn.XLOOKUP(A:A,'Medical Examination'!A:A,'Medical Examination'!E:E)</f>
        <v>No</v>
      </c>
      <c r="I1927" s="33" t="str">
        <f>_xlfn.XLOOKUP(A:A,'Medical Examination'!A:A,'Medical Examination'!F:F)</f>
        <v>No</v>
      </c>
      <c r="J1927" s="33">
        <f>_xlfn.XLOOKUP(A:A,'Medical Examination'!A:A,'Medical Examination'!G:G)</f>
        <v>1</v>
      </c>
      <c r="K1927" s="33" t="str">
        <f>_xlfn.XLOOKUP(A:A,'Medical Examination'!A:A,'Medical Examination'!H:H)</f>
        <v>No</v>
      </c>
      <c r="L1927" s="32" t="str">
        <f>_xlfn.XLOOKUP(A:A,'Medical Examination'!A:A,'Medical Examination'!I:I)</f>
        <v>Normal Weight</v>
      </c>
      <c r="M1927" s="31" t="str">
        <f>_xlfn.XLOOKUP(A:A,'Medical Examination'!A:A,'Medical Examination'!J:J)</f>
        <v>Normal</v>
      </c>
      <c r="N1927" s="34">
        <f>_xlfn.XLOOKUP(Healthcare!A:A,Table4_2[Customer ID],Table4_2[Date of Birth])</f>
        <v>32383</v>
      </c>
      <c r="O1927" s="35">
        <f>_xlfn.XLOOKUP(A:A,Table4_2[Customer ID],Table4_2[Charges])</f>
        <v>3793.55</v>
      </c>
      <c r="P1927" s="33" t="str">
        <f>_xlfn.XLOOKUP(A:A,Table4_2[Customer ID],Table4_2[Hospital tier])</f>
        <v>tier - 2</v>
      </c>
      <c r="Q1927" s="33" t="str">
        <f>_xlfn.XLOOKUP(A:A,'Hospital details'!A:A,'Hospital details'!F:F)</f>
        <v>tier - 3</v>
      </c>
      <c r="R1927" s="33" t="str">
        <f>_xlfn.XLOOKUP(Healthcare!A:A,'Hospital details'!A:A,'Hospital details'!G:G)</f>
        <v>R1013</v>
      </c>
      <c r="S1927" s="36">
        <f>_xlfn.XLOOKUP(A:A,'Hospital details'!A:A,'Hospital details'!H:H)</f>
        <v>34</v>
      </c>
      <c r="T1927" s="8"/>
    </row>
    <row r="1928" spans="1:20" ht="18" x14ac:dyDescent="0.35">
      <c r="A1928" s="37" t="s">
        <v>1932</v>
      </c>
      <c r="B1928" s="31" t="str" cm="1">
        <f t="array" ref="B1928">_xlfn.XLOOKUP(_xlfn.SINGLE(A:A),'Customer Name'!A:A,Table14_3[[#All],[Title]])</f>
        <v>Mr</v>
      </c>
      <c r="C1928" s="32" t="str" cm="1">
        <f t="array" ref="C1928">_xlfn.XLOOKUP(_xlfn.SINGLE(A:A),'Customer Name'!A:A,Table14_3[[#All],[First Name]])</f>
        <v>Jekaterina</v>
      </c>
      <c r="D1928" s="32" t="str" cm="1">
        <f t="array" ref="D1928">_xlfn.XLOOKUP(_xlfn.SINGLE(A:A),'Customer Name'!A:A,Table14_3[[#All],[Last Name]])</f>
        <v>Stepanova</v>
      </c>
      <c r="E1928" s="32">
        <f>_xlfn.XLOOKUP(A:A,'Medical Examination'!A:A,'Medical Examination'!B:B)</f>
        <v>16.96</v>
      </c>
      <c r="F1928" s="32">
        <f>_xlfn.XLOOKUP(A:A,'Medical Examination'!A:A,'Medical Examination'!C:C)</f>
        <v>11.47</v>
      </c>
      <c r="G1928" s="33" t="str">
        <f>_xlfn.XLOOKUP(A:A,'Medical Examination'!A:A,'Medical Examination'!D:D)</f>
        <v>yes</v>
      </c>
      <c r="H1928" s="33" t="str">
        <f>_xlfn.XLOOKUP(A:A,'Medical Examination'!A:A,'Medical Examination'!E:E)</f>
        <v>No</v>
      </c>
      <c r="I1928" s="33" t="str">
        <f>_xlfn.XLOOKUP(A:A,'Medical Examination'!A:A,'Medical Examination'!F:F)</f>
        <v>No</v>
      </c>
      <c r="J1928" s="33">
        <f>_xlfn.XLOOKUP(A:A,'Medical Examination'!A:A,'Medical Examination'!G:G)</f>
        <v>0</v>
      </c>
      <c r="K1928" s="33" t="str">
        <f>_xlfn.XLOOKUP(A:A,'Medical Examination'!A:A,'Medical Examination'!H:H)</f>
        <v>No</v>
      </c>
      <c r="L1928" s="32" t="str">
        <f>_xlfn.XLOOKUP(A:A,'Medical Examination'!A:A,'Medical Examination'!I:I)</f>
        <v>Under  Weight</v>
      </c>
      <c r="M1928" s="31" t="str">
        <f>_xlfn.XLOOKUP(A:A,'Medical Examination'!A:A,'Medical Examination'!J:J)</f>
        <v>Diabetic</v>
      </c>
      <c r="N1928" s="34">
        <f>_xlfn.XLOOKUP(Healthcare!A:A,Table4_2[Customer ID],Table4_2[Date of Birth])</f>
        <v>29933</v>
      </c>
      <c r="O1928" s="35">
        <f>_xlfn.XLOOKUP(A:A,Table4_2[Customer ID],Table4_2[Charges])</f>
        <v>3785.77</v>
      </c>
      <c r="P1928" s="33" t="str">
        <f>_xlfn.XLOOKUP(A:A,Table4_2[Customer ID],Table4_2[Hospital tier])</f>
        <v>tier - 2</v>
      </c>
      <c r="Q1928" s="33" t="str">
        <f>_xlfn.XLOOKUP(A:A,'Hospital details'!A:A,'Hospital details'!F:F)</f>
        <v>tier - 1</v>
      </c>
      <c r="R1928" s="33" t="str">
        <f>_xlfn.XLOOKUP(Healthcare!A:A,'Hospital details'!A:A,'Hospital details'!G:G)</f>
        <v>R1013</v>
      </c>
      <c r="S1928" s="36">
        <f>_xlfn.XLOOKUP(A:A,'Hospital details'!A:A,'Hospital details'!H:H)</f>
        <v>41</v>
      </c>
      <c r="T1928" s="8"/>
    </row>
    <row r="1929" spans="1:20" ht="18" x14ac:dyDescent="0.35">
      <c r="A1929" s="37" t="s">
        <v>1933</v>
      </c>
      <c r="B1929" s="31" t="str" cm="1">
        <f t="array" ref="B1929">_xlfn.XLOOKUP(_xlfn.SINGLE(A:A),'Customer Name'!A:A,Table14_3[[#All],[Title]])</f>
        <v>Mr</v>
      </c>
      <c r="C1929" s="32" t="str" cm="1">
        <f t="array" ref="C1929">_xlfn.XLOOKUP(_xlfn.SINGLE(A:A),'Customer Name'!A:A,Table14_3[[#All],[First Name]])</f>
        <v>Daniel</v>
      </c>
      <c r="D1929" s="32" t="str" cm="1">
        <f t="array" ref="D1929">_xlfn.XLOOKUP(_xlfn.SINGLE(A:A),'Customer Name'!A:A,Table14_3[[#All],[Last Name]])</f>
        <v>Verdi</v>
      </c>
      <c r="E1929" s="32">
        <f>_xlfn.XLOOKUP(A:A,'Medical Examination'!A:A,'Medical Examination'!B:B)</f>
        <v>19.05</v>
      </c>
      <c r="F1929" s="32">
        <f>_xlfn.XLOOKUP(A:A,'Medical Examination'!A:A,'Medical Examination'!C:C)</f>
        <v>4.92</v>
      </c>
      <c r="G1929" s="33" t="str">
        <f>_xlfn.XLOOKUP(A:A,'Medical Examination'!A:A,'Medical Examination'!D:D)</f>
        <v>No</v>
      </c>
      <c r="H1929" s="33" t="str">
        <f>_xlfn.XLOOKUP(A:A,'Medical Examination'!A:A,'Medical Examination'!E:E)</f>
        <v>No</v>
      </c>
      <c r="I1929" s="33" t="str">
        <f>_xlfn.XLOOKUP(A:A,'Medical Examination'!A:A,'Medical Examination'!F:F)</f>
        <v>No</v>
      </c>
      <c r="J1929" s="33">
        <f>_xlfn.XLOOKUP(A:A,'Medical Examination'!A:A,'Medical Examination'!G:G)</f>
        <v>1</v>
      </c>
      <c r="K1929" s="33" t="str">
        <f>_xlfn.XLOOKUP(A:A,'Medical Examination'!A:A,'Medical Examination'!H:H)</f>
        <v>No</v>
      </c>
      <c r="L1929" s="32" t="str">
        <f>_xlfn.XLOOKUP(A:A,'Medical Examination'!A:A,'Medical Examination'!I:I)</f>
        <v>Normal Weight</v>
      </c>
      <c r="M1929" s="31" t="str">
        <f>_xlfn.XLOOKUP(A:A,'Medical Examination'!A:A,'Medical Examination'!J:J)</f>
        <v>Normal</v>
      </c>
      <c r="N1929" s="34">
        <f>_xlfn.XLOOKUP(Healthcare!A:A,Table4_2[Customer ID],Table4_2[Date of Birth])</f>
        <v>32074</v>
      </c>
      <c r="O1929" s="35">
        <f>_xlfn.XLOOKUP(A:A,Table4_2[Customer ID],Table4_2[Charges])</f>
        <v>3773.23</v>
      </c>
      <c r="P1929" s="33" t="str">
        <f>_xlfn.XLOOKUP(A:A,Table4_2[Customer ID],Table4_2[Hospital tier])</f>
        <v>tier - 2</v>
      </c>
      <c r="Q1929" s="33" t="str">
        <f>_xlfn.XLOOKUP(A:A,'Hospital details'!A:A,'Hospital details'!F:F)</f>
        <v>tier - 3</v>
      </c>
      <c r="R1929" s="33" t="str">
        <f>_xlfn.XLOOKUP(Healthcare!A:A,'Hospital details'!A:A,'Hospital details'!G:G)</f>
        <v>R1013</v>
      </c>
      <c r="S1929" s="36">
        <f>_xlfn.XLOOKUP(A:A,'Hospital details'!A:A,'Hospital details'!H:H)</f>
        <v>35</v>
      </c>
      <c r="T1929" s="8"/>
    </row>
    <row r="1930" spans="1:20" ht="18" x14ac:dyDescent="0.35">
      <c r="A1930" s="37" t="s">
        <v>1934</v>
      </c>
      <c r="B1930" s="31" t="str" cm="1">
        <f t="array" ref="B1930">_xlfn.XLOOKUP(_xlfn.SINGLE(A:A),'Customer Name'!A:A,Table14_3[[#All],[Title]])</f>
        <v>Ms</v>
      </c>
      <c r="C1930" s="32" t="str" cm="1">
        <f t="array" ref="C1930">_xlfn.XLOOKUP(_xlfn.SINGLE(A:A),'Customer Name'!A:A,Table14_3[[#All],[First Name]])</f>
        <v>Pauline</v>
      </c>
      <c r="D1930" s="32" t="str" cm="1">
        <f t="array" ref="D1930">_xlfn.XLOOKUP(_xlfn.SINGLE(A:A),'Customer Name'!A:A,Table14_3[[#All],[Last Name]])</f>
        <v>Mclean</v>
      </c>
      <c r="E1930" s="32">
        <f>_xlfn.XLOOKUP(A:A,'Medical Examination'!A:A,'Medical Examination'!B:B)</f>
        <v>37.619999999999997</v>
      </c>
      <c r="F1930" s="32">
        <f>_xlfn.XLOOKUP(A:A,'Medical Examination'!A:A,'Medical Examination'!C:C)</f>
        <v>4.18</v>
      </c>
      <c r="G1930" s="33" t="str">
        <f>_xlfn.XLOOKUP(A:A,'Medical Examination'!A:A,'Medical Examination'!D:D)</f>
        <v>No</v>
      </c>
      <c r="H1930" s="33" t="str">
        <f>_xlfn.XLOOKUP(A:A,'Medical Examination'!A:A,'Medical Examination'!E:E)</f>
        <v>No</v>
      </c>
      <c r="I1930" s="33" t="str">
        <f>_xlfn.XLOOKUP(A:A,'Medical Examination'!A:A,'Medical Examination'!F:F)</f>
        <v>No</v>
      </c>
      <c r="J1930" s="33">
        <f>_xlfn.XLOOKUP(A:A,'Medical Examination'!A:A,'Medical Examination'!G:G)</f>
        <v>0</v>
      </c>
      <c r="K1930" s="33" t="str">
        <f>_xlfn.XLOOKUP(A:A,'Medical Examination'!A:A,'Medical Examination'!H:H)</f>
        <v>No</v>
      </c>
      <c r="L1930" s="32" t="str">
        <f>_xlfn.XLOOKUP(A:A,'Medical Examination'!A:A,'Medical Examination'!I:I)</f>
        <v>Obesity</v>
      </c>
      <c r="M1930" s="31" t="str">
        <f>_xlfn.XLOOKUP(A:A,'Medical Examination'!A:A,'Medical Examination'!J:J)</f>
        <v>Normal</v>
      </c>
      <c r="N1930" s="34">
        <f>_xlfn.XLOOKUP(Healthcare!A:A,Table4_2[Customer ID],Table4_2[Date of Birth])</f>
        <v>34659</v>
      </c>
      <c r="O1930" s="35">
        <f>_xlfn.XLOOKUP(A:A,Table4_2[Customer ID],Table4_2[Charges])</f>
        <v>3766.88</v>
      </c>
      <c r="P1930" s="33" t="str">
        <f>_xlfn.XLOOKUP(A:A,Table4_2[Customer ID],Table4_2[Hospital tier])</f>
        <v>tier - 2</v>
      </c>
      <c r="Q1930" s="33" t="str">
        <f>_xlfn.XLOOKUP(A:A,'Hospital details'!A:A,'Hospital details'!F:F)</f>
        <v>tier - 1</v>
      </c>
      <c r="R1930" s="33" t="str">
        <f>_xlfn.XLOOKUP(Healthcare!A:A,'Hospital details'!A:A,'Hospital details'!G:G)</f>
        <v>R1013</v>
      </c>
      <c r="S1930" s="36">
        <f>_xlfn.XLOOKUP(A:A,'Hospital details'!A:A,'Hospital details'!H:H)</f>
        <v>28</v>
      </c>
      <c r="T1930" s="8"/>
    </row>
    <row r="1931" spans="1:20" ht="18" x14ac:dyDescent="0.35">
      <c r="A1931" s="37" t="s">
        <v>1935</v>
      </c>
      <c r="B1931" s="31" t="str" cm="1">
        <f t="array" ref="B1931">_xlfn.XLOOKUP(_xlfn.SINGLE(A:A),'Customer Name'!A:A,Table14_3[[#All],[Title]])</f>
        <v>Mr</v>
      </c>
      <c r="C1931" s="32" t="str" cm="1">
        <f t="array" ref="C1931">_xlfn.XLOOKUP(_xlfn.SINGLE(A:A),'Customer Name'!A:A,Table14_3[[#All],[First Name]])</f>
        <v>Colleen</v>
      </c>
      <c r="D1931" s="32" t="str" cm="1">
        <f t="array" ref="D1931">_xlfn.XLOOKUP(_xlfn.SINGLE(A:A),'Customer Name'!A:A,Table14_3[[#All],[Last Name]])</f>
        <v>Ryan</v>
      </c>
      <c r="E1931" s="32">
        <f>_xlfn.XLOOKUP(A:A,'Medical Examination'!A:A,'Medical Examination'!B:B)</f>
        <v>29.1</v>
      </c>
      <c r="F1931" s="32">
        <f>_xlfn.XLOOKUP(A:A,'Medical Examination'!A:A,'Medical Examination'!C:C)</f>
        <v>4.67</v>
      </c>
      <c r="G1931" s="33" t="str">
        <f>_xlfn.XLOOKUP(A:A,'Medical Examination'!A:A,'Medical Examination'!D:D)</f>
        <v>No</v>
      </c>
      <c r="H1931" s="33" t="str">
        <f>_xlfn.XLOOKUP(A:A,'Medical Examination'!A:A,'Medical Examination'!E:E)</f>
        <v>No</v>
      </c>
      <c r="I1931" s="33" t="str">
        <f>_xlfn.XLOOKUP(A:A,'Medical Examination'!A:A,'Medical Examination'!F:F)</f>
        <v>No</v>
      </c>
      <c r="J1931" s="33">
        <f>_xlfn.XLOOKUP(A:A,'Medical Examination'!A:A,'Medical Examination'!G:G)</f>
        <v>0</v>
      </c>
      <c r="K1931" s="33" t="str">
        <f>_xlfn.XLOOKUP(A:A,'Medical Examination'!A:A,'Medical Examination'!H:H)</f>
        <v>No</v>
      </c>
      <c r="L1931" s="32" t="str">
        <f>_xlfn.XLOOKUP(A:A,'Medical Examination'!A:A,'Medical Examination'!I:I)</f>
        <v>Overweight</v>
      </c>
      <c r="M1931" s="31" t="str">
        <f>_xlfn.XLOOKUP(A:A,'Medical Examination'!A:A,'Medical Examination'!J:J)</f>
        <v>Normal</v>
      </c>
      <c r="N1931" s="34">
        <f>_xlfn.XLOOKUP(Healthcare!A:A,Table4_2[Customer ID],Table4_2[Date of Birth])</f>
        <v>33535</v>
      </c>
      <c r="O1931" s="35">
        <f>_xlfn.XLOOKUP(A:A,Table4_2[Customer ID],Table4_2[Charges])</f>
        <v>3761.29</v>
      </c>
      <c r="P1931" s="33" t="str">
        <f>_xlfn.XLOOKUP(A:A,Table4_2[Customer ID],Table4_2[Hospital tier])</f>
        <v>tier - 2</v>
      </c>
      <c r="Q1931" s="33" t="str">
        <f>_xlfn.XLOOKUP(A:A,'Hospital details'!A:A,'Hospital details'!F:F)</f>
        <v>tier - 3</v>
      </c>
      <c r="R1931" s="33" t="str">
        <f>_xlfn.XLOOKUP(Healthcare!A:A,'Hospital details'!A:A,'Hospital details'!G:G)</f>
        <v>R1011</v>
      </c>
      <c r="S1931" s="36">
        <f>_xlfn.XLOOKUP(A:A,'Hospital details'!A:A,'Hospital details'!H:H)</f>
        <v>31</v>
      </c>
      <c r="T1931" s="8"/>
    </row>
    <row r="1932" spans="1:20" ht="18" x14ac:dyDescent="0.35">
      <c r="A1932" s="37" t="s">
        <v>1936</v>
      </c>
      <c r="B1932" s="31" t="str" cm="1">
        <f t="array" ref="B1932">_xlfn.XLOOKUP(_xlfn.SINGLE(A:A),'Customer Name'!A:A,Table14_3[[#All],[Title]])</f>
        <v>Mr</v>
      </c>
      <c r="C1932" s="32" t="str" cm="1">
        <f t="array" ref="C1932">_xlfn.XLOOKUP(_xlfn.SINGLE(A:A),'Customer Name'!A:A,Table14_3[[#All],[First Name]])</f>
        <v>Aleah K</v>
      </c>
      <c r="D1932" s="32" t="str" cm="1">
        <f t="array" ref="D1932">_xlfn.XLOOKUP(_xlfn.SINGLE(A:A),'Customer Name'!A:A,Table14_3[[#All],[Last Name]])</f>
        <v>Mickelson</v>
      </c>
      <c r="E1932" s="32">
        <f>_xlfn.XLOOKUP(A:A,'Medical Examination'!A:A,'Medical Examination'!B:B)</f>
        <v>26.62</v>
      </c>
      <c r="F1932" s="32">
        <f>_xlfn.XLOOKUP(A:A,'Medical Examination'!A:A,'Medical Examination'!C:C)</f>
        <v>6.24</v>
      </c>
      <c r="G1932" s="33" t="str">
        <f>_xlfn.XLOOKUP(A:A,'Medical Examination'!A:A,'Medical Examination'!D:D)</f>
        <v>No</v>
      </c>
      <c r="H1932" s="33" t="str">
        <f>_xlfn.XLOOKUP(A:A,'Medical Examination'!A:A,'Medical Examination'!E:E)</f>
        <v>No</v>
      </c>
      <c r="I1932" s="33" t="str">
        <f>_xlfn.XLOOKUP(A:A,'Medical Examination'!A:A,'Medical Examination'!F:F)</f>
        <v>No</v>
      </c>
      <c r="J1932" s="33">
        <f>_xlfn.XLOOKUP(A:A,'Medical Examination'!A:A,'Medical Examination'!G:G)</f>
        <v>0</v>
      </c>
      <c r="K1932" s="33" t="str">
        <f>_xlfn.XLOOKUP(A:A,'Medical Examination'!A:A,'Medical Examination'!H:H)</f>
        <v>No</v>
      </c>
      <c r="L1932" s="32" t="str">
        <f>_xlfn.XLOOKUP(A:A,'Medical Examination'!A:A,'Medical Examination'!I:I)</f>
        <v>Overweight</v>
      </c>
      <c r="M1932" s="31" t="str">
        <f>_xlfn.XLOOKUP(A:A,'Medical Examination'!A:A,'Medical Examination'!J:J)</f>
        <v>Prediabetic</v>
      </c>
      <c r="N1932" s="34">
        <f>_xlfn.XLOOKUP(Healthcare!A:A,Table4_2[Customer ID],Table4_2[Date of Birth])</f>
        <v>33475</v>
      </c>
      <c r="O1932" s="35">
        <f>_xlfn.XLOOKUP(A:A,Table4_2[Customer ID],Table4_2[Charges])</f>
        <v>3757.84</v>
      </c>
      <c r="P1932" s="33" t="str">
        <f>_xlfn.XLOOKUP(A:A,Table4_2[Customer ID],Table4_2[Hospital tier])</f>
        <v>tier - 2</v>
      </c>
      <c r="Q1932" s="33" t="str">
        <f>_xlfn.XLOOKUP(A:A,'Hospital details'!A:A,'Hospital details'!F:F)</f>
        <v>tier - 1</v>
      </c>
      <c r="R1932" s="33" t="str">
        <f>_xlfn.XLOOKUP(Healthcare!A:A,'Hospital details'!A:A,'Hospital details'!G:G)</f>
        <v>R1013</v>
      </c>
      <c r="S1932" s="36">
        <f>_xlfn.XLOOKUP(A:A,'Hospital details'!A:A,'Hospital details'!H:H)</f>
        <v>31</v>
      </c>
      <c r="T1932" s="8"/>
    </row>
    <row r="1933" spans="1:20" ht="18" x14ac:dyDescent="0.35">
      <c r="A1933" s="37" t="s">
        <v>1937</v>
      </c>
      <c r="B1933" s="31" t="str" cm="1">
        <f t="array" ref="B1933">_xlfn.XLOOKUP(_xlfn.SINGLE(A:A),'Customer Name'!A:A,Table14_3[[#All],[Title]])</f>
        <v>Ms</v>
      </c>
      <c r="C1933" s="32" t="str" cm="1">
        <f t="array" ref="C1933">_xlfn.XLOOKUP(_xlfn.SINGLE(A:A),'Customer Name'!A:A,Table14_3[[#All],[First Name]])</f>
        <v>Mare</v>
      </c>
      <c r="D1933" s="32" t="str" cm="1">
        <f t="array" ref="D1933">_xlfn.XLOOKUP(_xlfn.SINGLE(A:A),'Customer Name'!A:A,Table14_3[[#All],[Last Name]])</f>
        <v>Dibaba</v>
      </c>
      <c r="E1933" s="32">
        <f>_xlfn.XLOOKUP(A:A,'Medical Examination'!A:A,'Medical Examination'!B:B)</f>
        <v>25.74</v>
      </c>
      <c r="F1933" s="32">
        <f>_xlfn.XLOOKUP(A:A,'Medical Examination'!A:A,'Medical Examination'!C:C)</f>
        <v>5.99</v>
      </c>
      <c r="G1933" s="33" t="str">
        <f>_xlfn.XLOOKUP(A:A,'Medical Examination'!A:A,'Medical Examination'!D:D)</f>
        <v>No</v>
      </c>
      <c r="H1933" s="33" t="str">
        <f>_xlfn.XLOOKUP(A:A,'Medical Examination'!A:A,'Medical Examination'!E:E)</f>
        <v>No</v>
      </c>
      <c r="I1933" s="33" t="str">
        <f>_xlfn.XLOOKUP(A:A,'Medical Examination'!A:A,'Medical Examination'!F:F)</f>
        <v>No</v>
      </c>
      <c r="J1933" s="33">
        <f>_xlfn.XLOOKUP(A:A,'Medical Examination'!A:A,'Medical Examination'!G:G)</f>
        <v>0</v>
      </c>
      <c r="K1933" s="33" t="str">
        <f>_xlfn.XLOOKUP(A:A,'Medical Examination'!A:A,'Medical Examination'!H:H)</f>
        <v>No</v>
      </c>
      <c r="L1933" s="32" t="str">
        <f>_xlfn.XLOOKUP(A:A,'Medical Examination'!A:A,'Medical Examination'!I:I)</f>
        <v>Overweight</v>
      </c>
      <c r="M1933" s="31" t="str">
        <f>_xlfn.XLOOKUP(A:A,'Medical Examination'!A:A,'Medical Examination'!J:J)</f>
        <v>Prediabetic</v>
      </c>
      <c r="N1933" s="34">
        <f>_xlfn.XLOOKUP(Healthcare!A:A,Table4_2[Customer ID],Table4_2[Date of Birth])</f>
        <v>33539</v>
      </c>
      <c r="O1933" s="35">
        <f>_xlfn.XLOOKUP(A:A,Table4_2[Customer ID],Table4_2[Charges])</f>
        <v>3756.62</v>
      </c>
      <c r="P1933" s="33" t="str">
        <f>_xlfn.XLOOKUP(A:A,Table4_2[Customer ID],Table4_2[Hospital tier])</f>
        <v>tier - 2</v>
      </c>
      <c r="Q1933" s="33" t="str">
        <f>_xlfn.XLOOKUP(A:A,'Hospital details'!A:A,'Hospital details'!F:F)</f>
        <v>tier - 2</v>
      </c>
      <c r="R1933" s="33" t="str">
        <f>_xlfn.XLOOKUP(Healthcare!A:A,'Hospital details'!A:A,'Hospital details'!G:G)</f>
        <v>R1013</v>
      </c>
      <c r="S1933" s="36">
        <f>_xlfn.XLOOKUP(A:A,'Hospital details'!A:A,'Hospital details'!H:H)</f>
        <v>31</v>
      </c>
      <c r="T1933" s="8"/>
    </row>
    <row r="1934" spans="1:20" ht="18" x14ac:dyDescent="0.35">
      <c r="A1934" s="37" t="s">
        <v>1938</v>
      </c>
      <c r="B1934" s="31" t="str" cm="1">
        <f t="array" ref="B1934">_xlfn.XLOOKUP(_xlfn.SINGLE(A:A),'Customer Name'!A:A,Table14_3[[#All],[Title]])</f>
        <v>Mr</v>
      </c>
      <c r="C1934" s="32" t="str" cm="1">
        <f t="array" ref="C1934">_xlfn.XLOOKUP(_xlfn.SINGLE(A:A),'Customer Name'!A:A,Table14_3[[#All],[First Name]])</f>
        <v>Kevin</v>
      </c>
      <c r="D1934" s="32" t="str" cm="1">
        <f t="array" ref="D1934">_xlfn.XLOOKUP(_xlfn.SINGLE(A:A),'Customer Name'!A:A,Table14_3[[#All],[Last Name]])</f>
        <v>Shilling</v>
      </c>
      <c r="E1934" s="32">
        <f>_xlfn.XLOOKUP(A:A,'Medical Examination'!A:A,'Medical Examination'!B:B)</f>
        <v>18.22</v>
      </c>
      <c r="F1934" s="32">
        <f>_xlfn.XLOOKUP(A:A,'Medical Examination'!A:A,'Medical Examination'!C:C)</f>
        <v>10.27</v>
      </c>
      <c r="G1934" s="33" t="str">
        <f>_xlfn.XLOOKUP(A:A,'Medical Examination'!A:A,'Medical Examination'!D:D)</f>
        <v>yes</v>
      </c>
      <c r="H1934" s="33" t="str">
        <f>_xlfn.XLOOKUP(A:A,'Medical Examination'!A:A,'Medical Examination'!E:E)</f>
        <v>No</v>
      </c>
      <c r="I1934" s="33" t="str">
        <f>_xlfn.XLOOKUP(A:A,'Medical Examination'!A:A,'Medical Examination'!F:F)</f>
        <v>No</v>
      </c>
      <c r="J1934" s="33">
        <f>_xlfn.XLOOKUP(A:A,'Medical Examination'!A:A,'Medical Examination'!G:G)</f>
        <v>1</v>
      </c>
      <c r="K1934" s="33" t="str">
        <f>_xlfn.XLOOKUP(A:A,'Medical Examination'!A:A,'Medical Examination'!H:H)</f>
        <v>No</v>
      </c>
      <c r="L1934" s="32" t="str">
        <f>_xlfn.XLOOKUP(A:A,'Medical Examination'!A:A,'Medical Examination'!I:I)</f>
        <v>Under  Weight</v>
      </c>
      <c r="M1934" s="31" t="str">
        <f>_xlfn.XLOOKUP(A:A,'Medical Examination'!A:A,'Medical Examination'!J:J)</f>
        <v>Diabetic</v>
      </c>
      <c r="N1934" s="34">
        <f>_xlfn.XLOOKUP(Healthcare!A:A,Table4_2[Customer ID],Table4_2[Date of Birth])</f>
        <v>31664</v>
      </c>
      <c r="O1934" s="35">
        <f>_xlfn.XLOOKUP(A:A,Table4_2[Customer ID],Table4_2[Charges])</f>
        <v>3748.56</v>
      </c>
      <c r="P1934" s="33" t="str">
        <f>_xlfn.XLOOKUP(A:A,Table4_2[Customer ID],Table4_2[Hospital tier])</f>
        <v>tier - 2</v>
      </c>
      <c r="Q1934" s="33" t="str">
        <f>_xlfn.XLOOKUP(A:A,'Hospital details'!A:A,'Hospital details'!F:F)</f>
        <v>tier - 2</v>
      </c>
      <c r="R1934" s="33" t="str">
        <f>_xlfn.XLOOKUP(Healthcare!A:A,'Hospital details'!A:A,'Hospital details'!G:G)</f>
        <v>R1013</v>
      </c>
      <c r="S1934" s="36">
        <f>_xlfn.XLOOKUP(A:A,'Hospital details'!A:A,'Hospital details'!H:H)</f>
        <v>36</v>
      </c>
      <c r="T1934" s="8"/>
    </row>
    <row r="1935" spans="1:20" ht="18" x14ac:dyDescent="0.35">
      <c r="A1935" s="37" t="s">
        <v>1939</v>
      </c>
      <c r="B1935" s="31" t="str" cm="1">
        <f t="array" ref="B1935">_xlfn.XLOOKUP(_xlfn.SINGLE(A:A),'Customer Name'!A:A,Table14_3[[#All],[Title]])</f>
        <v>Mr</v>
      </c>
      <c r="C1935" s="32" t="str" cm="1">
        <f t="array" ref="C1935">_xlfn.XLOOKUP(_xlfn.SINGLE(A:A),'Customer Name'!A:A,Table14_3[[#All],[First Name]])</f>
        <v>Jessica</v>
      </c>
      <c r="D1935" s="32" t="str" cm="1">
        <f t="array" ref="D1935">_xlfn.XLOOKUP(_xlfn.SINGLE(A:A),'Customer Name'!A:A,Table14_3[[#All],[Last Name]])</f>
        <v>Bashaw</v>
      </c>
      <c r="E1935" s="32">
        <f>_xlfn.XLOOKUP(A:A,'Medical Examination'!A:A,'Medical Examination'!B:B)</f>
        <v>26.03</v>
      </c>
      <c r="F1935" s="32">
        <f>_xlfn.XLOOKUP(A:A,'Medical Examination'!A:A,'Medical Examination'!C:C)</f>
        <v>5.97</v>
      </c>
      <c r="G1935" s="33" t="str">
        <f>_xlfn.XLOOKUP(A:A,'Medical Examination'!A:A,'Medical Examination'!D:D)</f>
        <v>No</v>
      </c>
      <c r="H1935" s="33" t="str">
        <f>_xlfn.XLOOKUP(A:A,'Medical Examination'!A:A,'Medical Examination'!E:E)</f>
        <v>No</v>
      </c>
      <c r="I1935" s="33" t="str">
        <f>_xlfn.XLOOKUP(A:A,'Medical Examination'!A:A,'Medical Examination'!F:F)</f>
        <v>Yes</v>
      </c>
      <c r="J1935" s="33">
        <f>_xlfn.XLOOKUP(A:A,'Medical Examination'!A:A,'Medical Examination'!G:G)</f>
        <v>1</v>
      </c>
      <c r="K1935" s="33" t="str">
        <f>_xlfn.XLOOKUP(A:A,'Medical Examination'!A:A,'Medical Examination'!H:H)</f>
        <v>No</v>
      </c>
      <c r="L1935" s="32" t="str">
        <f>_xlfn.XLOOKUP(A:A,'Medical Examination'!A:A,'Medical Examination'!I:I)</f>
        <v>Overweight</v>
      </c>
      <c r="M1935" s="31" t="str">
        <f>_xlfn.XLOOKUP(A:A,'Medical Examination'!A:A,'Medical Examination'!J:J)</f>
        <v>Prediabetic</v>
      </c>
      <c r="N1935" s="34">
        <f>_xlfn.XLOOKUP(Healthcare!A:A,Table4_2[Customer ID],Table4_2[Date of Birth])</f>
        <v>34142</v>
      </c>
      <c r="O1935" s="35">
        <f>_xlfn.XLOOKUP(A:A,Table4_2[Customer ID],Table4_2[Charges])</f>
        <v>3736.46</v>
      </c>
      <c r="P1935" s="33" t="str">
        <f>_xlfn.XLOOKUP(A:A,Table4_2[Customer ID],Table4_2[Hospital tier])</f>
        <v>tier - 2</v>
      </c>
      <c r="Q1935" s="33" t="str">
        <f>_xlfn.XLOOKUP(A:A,'Hospital details'!A:A,'Hospital details'!F:F)</f>
        <v>tier - 2</v>
      </c>
      <c r="R1935" s="33" t="str">
        <f>_xlfn.XLOOKUP(Healthcare!A:A,'Hospital details'!A:A,'Hospital details'!G:G)</f>
        <v>R1012</v>
      </c>
      <c r="S1935" s="36">
        <f>_xlfn.XLOOKUP(A:A,'Hospital details'!A:A,'Hospital details'!H:H)</f>
        <v>29</v>
      </c>
      <c r="T1935" s="8"/>
    </row>
    <row r="1936" spans="1:20" ht="18" x14ac:dyDescent="0.35">
      <c r="A1936" s="37" t="s">
        <v>1940</v>
      </c>
      <c r="B1936" s="31" t="str" cm="1">
        <f t="array" ref="B1936">_xlfn.XLOOKUP(_xlfn.SINGLE(A:A),'Customer Name'!A:A,Table14_3[[#All],[Title]])</f>
        <v>Ms</v>
      </c>
      <c r="C1936" s="32" t="str" cm="1">
        <f t="array" ref="C1936">_xlfn.XLOOKUP(_xlfn.SINGLE(A:A),'Customer Name'!A:A,Table14_3[[#All],[First Name]])</f>
        <v>Amanda R</v>
      </c>
      <c r="D1936" s="32" t="str" cm="1">
        <f t="array" ref="D1936">_xlfn.XLOOKUP(_xlfn.SINGLE(A:A),'Customer Name'!A:A,Table14_3[[#All],[Last Name]])</f>
        <v>Jacob</v>
      </c>
      <c r="E1936" s="32">
        <f>_xlfn.XLOOKUP(A:A,'Medical Examination'!A:A,'Medical Examination'!B:B)</f>
        <v>17.29</v>
      </c>
      <c r="F1936" s="32">
        <f>_xlfn.XLOOKUP(A:A,'Medical Examination'!A:A,'Medical Examination'!C:C)</f>
        <v>4.9800000000000004</v>
      </c>
      <c r="G1936" s="33" t="str">
        <f>_xlfn.XLOOKUP(A:A,'Medical Examination'!A:A,'Medical Examination'!D:D)</f>
        <v>No</v>
      </c>
      <c r="H1936" s="33" t="str">
        <f>_xlfn.XLOOKUP(A:A,'Medical Examination'!A:A,'Medical Examination'!E:E)</f>
        <v>No</v>
      </c>
      <c r="I1936" s="33" t="str">
        <f>_xlfn.XLOOKUP(A:A,'Medical Examination'!A:A,'Medical Examination'!F:F)</f>
        <v>No</v>
      </c>
      <c r="J1936" s="33">
        <f>_xlfn.XLOOKUP(A:A,'Medical Examination'!A:A,'Medical Examination'!G:G)</f>
        <v>0</v>
      </c>
      <c r="K1936" s="33" t="str">
        <f>_xlfn.XLOOKUP(A:A,'Medical Examination'!A:A,'Medical Examination'!H:H)</f>
        <v>No</v>
      </c>
      <c r="L1936" s="32" t="str">
        <f>_xlfn.XLOOKUP(A:A,'Medical Examination'!A:A,'Medical Examination'!I:I)</f>
        <v>Under  Weight</v>
      </c>
      <c r="M1936" s="31" t="str">
        <f>_xlfn.XLOOKUP(A:A,'Medical Examination'!A:A,'Medical Examination'!J:J)</f>
        <v>Normal</v>
      </c>
      <c r="N1936" s="34">
        <f>_xlfn.XLOOKUP(Healthcare!A:A,Table4_2[Customer ID],Table4_2[Date of Birth])</f>
        <v>34568</v>
      </c>
      <c r="O1936" s="35">
        <f>_xlfn.XLOOKUP(A:A,Table4_2[Customer ID],Table4_2[Charges])</f>
        <v>3732.63</v>
      </c>
      <c r="P1936" s="33" t="str">
        <f>_xlfn.XLOOKUP(A:A,Table4_2[Customer ID],Table4_2[Hospital tier])</f>
        <v>tier - 2</v>
      </c>
      <c r="Q1936" s="33" t="str">
        <f>_xlfn.XLOOKUP(A:A,'Hospital details'!A:A,'Hospital details'!F:F)</f>
        <v>tier - 3</v>
      </c>
      <c r="R1936" s="33" t="str">
        <f>_xlfn.XLOOKUP(Healthcare!A:A,'Hospital details'!A:A,'Hospital details'!G:G)</f>
        <v>R1024</v>
      </c>
      <c r="S1936" s="36">
        <f>_xlfn.XLOOKUP(A:A,'Hospital details'!A:A,'Hospital details'!H:H)</f>
        <v>28</v>
      </c>
      <c r="T1936" s="8"/>
    </row>
    <row r="1937" spans="1:20" ht="18" x14ac:dyDescent="0.35">
      <c r="A1937" s="37" t="s">
        <v>1941</v>
      </c>
      <c r="B1937" s="31" t="str" cm="1">
        <f t="array" ref="B1937">_xlfn.XLOOKUP(_xlfn.SINGLE(A:A),'Customer Name'!A:A,Table14_3[[#All],[Title]])</f>
        <v>Mr</v>
      </c>
      <c r="C1937" s="32" t="str" cm="1">
        <f t="array" ref="C1937">_xlfn.XLOOKUP(_xlfn.SINGLE(A:A),'Customer Name'!A:A,Table14_3[[#All],[First Name]])</f>
        <v>Murray W</v>
      </c>
      <c r="D1937" s="32" t="str" cm="1">
        <f t="array" ref="D1937">_xlfn.XLOOKUP(_xlfn.SINGLE(A:A),'Customer Name'!A:A,Table14_3[[#All],[Last Name]])</f>
        <v>Mccutcheon</v>
      </c>
      <c r="E1937" s="32">
        <f>_xlfn.XLOOKUP(A:A,'Medical Examination'!A:A,'Medical Examination'!B:B)</f>
        <v>18.170000000000002</v>
      </c>
      <c r="F1937" s="32">
        <f>_xlfn.XLOOKUP(A:A,'Medical Examination'!A:A,'Medical Examination'!C:C)</f>
        <v>6.91</v>
      </c>
      <c r="G1937" s="33" t="str">
        <f>_xlfn.XLOOKUP(A:A,'Medical Examination'!A:A,'Medical Examination'!D:D)</f>
        <v>yes</v>
      </c>
      <c r="H1937" s="33" t="str">
        <f>_xlfn.XLOOKUP(A:A,'Medical Examination'!A:A,'Medical Examination'!E:E)</f>
        <v>No</v>
      </c>
      <c r="I1937" s="33" t="str">
        <f>_xlfn.XLOOKUP(A:A,'Medical Examination'!A:A,'Medical Examination'!F:F)</f>
        <v>No</v>
      </c>
      <c r="J1937" s="33">
        <f>_xlfn.XLOOKUP(A:A,'Medical Examination'!A:A,'Medical Examination'!G:G)</f>
        <v>1</v>
      </c>
      <c r="K1937" s="33" t="str">
        <f>_xlfn.XLOOKUP(A:A,'Medical Examination'!A:A,'Medical Examination'!H:H)</f>
        <v>No</v>
      </c>
      <c r="L1937" s="32" t="str">
        <f>_xlfn.XLOOKUP(A:A,'Medical Examination'!A:A,'Medical Examination'!I:I)</f>
        <v>Under  Weight</v>
      </c>
      <c r="M1937" s="31" t="str">
        <f>_xlfn.XLOOKUP(A:A,'Medical Examination'!A:A,'Medical Examination'!J:J)</f>
        <v>Diabetic</v>
      </c>
      <c r="N1937" s="34">
        <f>_xlfn.XLOOKUP(Healthcare!A:A,Table4_2[Customer ID],Table4_2[Date of Birth])</f>
        <v>31747</v>
      </c>
      <c r="O1937" s="35">
        <f>_xlfn.XLOOKUP(A:A,Table4_2[Customer ID],Table4_2[Charges])</f>
        <v>3731.6</v>
      </c>
      <c r="P1937" s="33" t="str">
        <f>_xlfn.XLOOKUP(A:A,Table4_2[Customer ID],Table4_2[Hospital tier])</f>
        <v>tier - 2</v>
      </c>
      <c r="Q1937" s="33" t="str">
        <f>_xlfn.XLOOKUP(A:A,'Hospital details'!A:A,'Hospital details'!F:F)</f>
        <v>tier - 2</v>
      </c>
      <c r="R1937" s="33" t="str">
        <f>_xlfn.XLOOKUP(Healthcare!A:A,'Hospital details'!A:A,'Hospital details'!G:G)</f>
        <v>R1013</v>
      </c>
      <c r="S1937" s="36">
        <f>_xlfn.XLOOKUP(A:A,'Hospital details'!A:A,'Hospital details'!H:H)</f>
        <v>36</v>
      </c>
      <c r="T1937" s="8"/>
    </row>
    <row r="1938" spans="1:20" ht="18" x14ac:dyDescent="0.35">
      <c r="A1938" s="37" t="s">
        <v>1942</v>
      </c>
      <c r="B1938" s="31" t="str" cm="1">
        <f t="array" ref="B1938">_xlfn.XLOOKUP(_xlfn.SINGLE(A:A),'Customer Name'!A:A,Table14_3[[#All],[Title]])</f>
        <v>Ms</v>
      </c>
      <c r="C1938" s="32" t="str" cm="1">
        <f t="array" ref="C1938">_xlfn.XLOOKUP(_xlfn.SINGLE(A:A),'Customer Name'!A:A,Table14_3[[#All],[First Name]])</f>
        <v>Meghan P</v>
      </c>
      <c r="D1938" s="32" t="str" cm="1">
        <f t="array" ref="D1938">_xlfn.XLOOKUP(_xlfn.SINGLE(A:A),'Customer Name'!A:A,Table14_3[[#All],[Last Name]])</f>
        <v>Connor</v>
      </c>
      <c r="E1938" s="32">
        <f>_xlfn.XLOOKUP(A:A,'Medical Examination'!A:A,'Medical Examination'!B:B)</f>
        <v>32.54</v>
      </c>
      <c r="F1938" s="32">
        <f>_xlfn.XLOOKUP(A:A,'Medical Examination'!A:A,'Medical Examination'!C:C)</f>
        <v>6.38</v>
      </c>
      <c r="G1938" s="33" t="str">
        <f>_xlfn.XLOOKUP(A:A,'Medical Examination'!A:A,'Medical Examination'!D:D)</f>
        <v>No</v>
      </c>
      <c r="H1938" s="33" t="str">
        <f>_xlfn.XLOOKUP(A:A,'Medical Examination'!A:A,'Medical Examination'!E:E)</f>
        <v>yes</v>
      </c>
      <c r="I1938" s="33" t="str">
        <f>_xlfn.XLOOKUP(A:A,'Medical Examination'!A:A,'Medical Examination'!F:F)</f>
        <v>No</v>
      </c>
      <c r="J1938" s="33">
        <f>_xlfn.XLOOKUP(A:A,'Medical Examination'!A:A,'Medical Examination'!G:G)</f>
        <v>1</v>
      </c>
      <c r="K1938" s="33" t="str">
        <f>_xlfn.XLOOKUP(A:A,'Medical Examination'!A:A,'Medical Examination'!H:H)</f>
        <v>No</v>
      </c>
      <c r="L1938" s="32" t="str">
        <f>_xlfn.XLOOKUP(A:A,'Medical Examination'!A:A,'Medical Examination'!I:I)</f>
        <v>Obesity</v>
      </c>
      <c r="M1938" s="31" t="str">
        <f>_xlfn.XLOOKUP(A:A,'Medical Examination'!A:A,'Medical Examination'!J:J)</f>
        <v>Prediabetic</v>
      </c>
      <c r="N1938" s="34">
        <f>_xlfn.XLOOKUP(Healthcare!A:A,Table4_2[Customer ID],Table4_2[Date of Birth])</f>
        <v>38296</v>
      </c>
      <c r="O1938" s="35">
        <f>_xlfn.XLOOKUP(A:A,Table4_2[Customer ID],Table4_2[Charges])</f>
        <v>3722.23</v>
      </c>
      <c r="P1938" s="33" t="str">
        <f>_xlfn.XLOOKUP(A:A,Table4_2[Customer ID],Table4_2[Hospital tier])</f>
        <v>tier - 2</v>
      </c>
      <c r="Q1938" s="33" t="str">
        <f>_xlfn.XLOOKUP(A:A,'Hospital details'!A:A,'Hospital details'!F:F)</f>
        <v>tier - 2</v>
      </c>
      <c r="R1938" s="33" t="str">
        <f>_xlfn.XLOOKUP(Healthcare!A:A,'Hospital details'!A:A,'Hospital details'!G:G)</f>
        <v>R1025</v>
      </c>
      <c r="S1938" s="36">
        <f>_xlfn.XLOOKUP(A:A,'Hospital details'!A:A,'Hospital details'!H:H)</f>
        <v>18</v>
      </c>
      <c r="T1938" s="8"/>
    </row>
    <row r="1939" spans="1:20" ht="18" x14ac:dyDescent="0.35">
      <c r="A1939" s="37" t="s">
        <v>1943</v>
      </c>
      <c r="B1939" s="31" t="str" cm="1">
        <f t="array" ref="B1939">_xlfn.XLOOKUP(_xlfn.SINGLE(A:A),'Customer Name'!A:A,Table14_3[[#All],[Title]])</f>
        <v>Mr</v>
      </c>
      <c r="C1939" s="32" t="str" cm="1">
        <f t="array" ref="C1939">_xlfn.XLOOKUP(_xlfn.SINGLE(A:A),'Customer Name'!A:A,Table14_3[[#All],[First Name]])</f>
        <v>David</v>
      </c>
      <c r="D1939" s="32" t="str" cm="1">
        <f t="array" ref="D1939">_xlfn.XLOOKUP(_xlfn.SINGLE(A:A),'Customer Name'!A:A,Table14_3[[#All],[Last Name]])</f>
        <v>May</v>
      </c>
      <c r="E1939" s="32">
        <f>_xlfn.XLOOKUP(A:A,'Medical Examination'!A:A,'Medical Examination'!B:B)</f>
        <v>30.25</v>
      </c>
      <c r="F1939" s="32">
        <f>_xlfn.XLOOKUP(A:A,'Medical Examination'!A:A,'Medical Examination'!C:C)</f>
        <v>4.7699999999999996</v>
      </c>
      <c r="G1939" s="33" t="str">
        <f>_xlfn.XLOOKUP(A:A,'Medical Examination'!A:A,'Medical Examination'!D:D)</f>
        <v>No</v>
      </c>
      <c r="H1939" s="33" t="str">
        <f>_xlfn.XLOOKUP(A:A,'Medical Examination'!A:A,'Medical Examination'!E:E)</f>
        <v>No</v>
      </c>
      <c r="I1939" s="33" t="str">
        <f>_xlfn.XLOOKUP(A:A,'Medical Examination'!A:A,'Medical Examination'!F:F)</f>
        <v>No</v>
      </c>
      <c r="J1939" s="33">
        <f>_xlfn.XLOOKUP(A:A,'Medical Examination'!A:A,'Medical Examination'!G:G)</f>
        <v>0</v>
      </c>
      <c r="K1939" s="33" t="str">
        <f>_xlfn.XLOOKUP(A:A,'Medical Examination'!A:A,'Medical Examination'!H:H)</f>
        <v>No</v>
      </c>
      <c r="L1939" s="32" t="str">
        <f>_xlfn.XLOOKUP(A:A,'Medical Examination'!A:A,'Medical Examination'!I:I)</f>
        <v>Obesity</v>
      </c>
      <c r="M1939" s="31" t="str">
        <f>_xlfn.XLOOKUP(A:A,'Medical Examination'!A:A,'Medical Examination'!J:J)</f>
        <v>Normal</v>
      </c>
      <c r="N1939" s="34">
        <f>_xlfn.XLOOKUP(Healthcare!A:A,Table4_2[Customer ID],Table4_2[Date of Birth])</f>
        <v>32844</v>
      </c>
      <c r="O1939" s="35">
        <f>_xlfn.XLOOKUP(A:A,Table4_2[Customer ID],Table4_2[Charges])</f>
        <v>3704.35</v>
      </c>
      <c r="P1939" s="33" t="str">
        <f>_xlfn.XLOOKUP(A:A,Table4_2[Customer ID],Table4_2[Hospital tier])</f>
        <v>tier - 2</v>
      </c>
      <c r="Q1939" s="33" t="str">
        <f>_xlfn.XLOOKUP(A:A,'Hospital details'!A:A,'Hospital details'!F:F)</f>
        <v>tier - 2</v>
      </c>
      <c r="R1939" s="33" t="str">
        <f>_xlfn.XLOOKUP(Healthcare!A:A,'Hospital details'!A:A,'Hospital details'!G:G)</f>
        <v>R1013</v>
      </c>
      <c r="S1939" s="36">
        <f>_xlfn.XLOOKUP(A:A,'Hospital details'!A:A,'Hospital details'!H:H)</f>
        <v>33</v>
      </c>
      <c r="T1939" s="8"/>
    </row>
    <row r="1940" spans="1:20" ht="18" x14ac:dyDescent="0.35">
      <c r="A1940" s="37" t="s">
        <v>1944</v>
      </c>
      <c r="B1940" s="31" t="str" cm="1">
        <f t="array" ref="B1940">_xlfn.XLOOKUP(_xlfn.SINGLE(A:A),'Customer Name'!A:A,Table14_3[[#All],[Title]])</f>
        <v>Mr</v>
      </c>
      <c r="C1940" s="32" t="str" cm="1">
        <f t="array" ref="C1940">_xlfn.XLOOKUP(_xlfn.SINGLE(A:A),'Customer Name'!A:A,Table14_3[[#All],[First Name]])</f>
        <v>Seth</v>
      </c>
      <c r="D1940" s="32" t="str" cm="1">
        <f t="array" ref="D1940">_xlfn.XLOOKUP(_xlfn.SINGLE(A:A),'Customer Name'!A:A,Table14_3[[#All],[Last Name]])</f>
        <v>Geoghegan</v>
      </c>
      <c r="E1940" s="32">
        <f>_xlfn.XLOOKUP(A:A,'Medical Examination'!A:A,'Medical Examination'!B:B)</f>
        <v>19.59</v>
      </c>
      <c r="F1940" s="32">
        <f>_xlfn.XLOOKUP(A:A,'Medical Examination'!A:A,'Medical Examination'!C:C)</f>
        <v>6.04</v>
      </c>
      <c r="G1940" s="33" t="str">
        <f>_xlfn.XLOOKUP(A:A,'Medical Examination'!A:A,'Medical Examination'!D:D)</f>
        <v>yes</v>
      </c>
      <c r="H1940" s="33" t="str">
        <f>_xlfn.XLOOKUP(A:A,'Medical Examination'!A:A,'Medical Examination'!E:E)</f>
        <v>No</v>
      </c>
      <c r="I1940" s="33" t="str">
        <f>_xlfn.XLOOKUP(A:A,'Medical Examination'!A:A,'Medical Examination'!F:F)</f>
        <v>No</v>
      </c>
      <c r="J1940" s="33">
        <f>_xlfn.XLOOKUP(A:A,'Medical Examination'!A:A,'Medical Examination'!G:G)</f>
        <v>1</v>
      </c>
      <c r="K1940" s="33" t="str">
        <f>_xlfn.XLOOKUP(A:A,'Medical Examination'!A:A,'Medical Examination'!H:H)</f>
        <v>No</v>
      </c>
      <c r="L1940" s="32" t="str">
        <f>_xlfn.XLOOKUP(A:A,'Medical Examination'!A:A,'Medical Examination'!I:I)</f>
        <v>Normal Weight</v>
      </c>
      <c r="M1940" s="31" t="str">
        <f>_xlfn.XLOOKUP(A:A,'Medical Examination'!A:A,'Medical Examination'!J:J)</f>
        <v>Prediabetic</v>
      </c>
      <c r="N1940" s="34">
        <f>_xlfn.XLOOKUP(Healthcare!A:A,Table4_2[Customer ID],Table4_2[Date of Birth])</f>
        <v>32373</v>
      </c>
      <c r="O1940" s="35">
        <f>_xlfn.XLOOKUP(A:A,Table4_2[Customer ID],Table4_2[Charges])</f>
        <v>3699.54</v>
      </c>
      <c r="P1940" s="33" t="str">
        <f>_xlfn.XLOOKUP(A:A,Table4_2[Customer ID],Table4_2[Hospital tier])</f>
        <v>tier - 2</v>
      </c>
      <c r="Q1940" s="33" t="str">
        <f>_xlfn.XLOOKUP(A:A,'Hospital details'!A:A,'Hospital details'!F:F)</f>
        <v>tier - 3</v>
      </c>
      <c r="R1940" s="33" t="str">
        <f>_xlfn.XLOOKUP(Healthcare!A:A,'Hospital details'!A:A,'Hospital details'!G:G)</f>
        <v>R1013</v>
      </c>
      <c r="S1940" s="36">
        <f>_xlfn.XLOOKUP(A:A,'Hospital details'!A:A,'Hospital details'!H:H)</f>
        <v>34</v>
      </c>
      <c r="T1940" s="8"/>
    </row>
    <row r="1941" spans="1:20" ht="18" x14ac:dyDescent="0.35">
      <c r="A1941" s="37" t="s">
        <v>1945</v>
      </c>
      <c r="B1941" s="31" t="str" cm="1">
        <f t="array" ref="B1941">_xlfn.XLOOKUP(_xlfn.SINGLE(A:A),'Customer Name'!A:A,Table14_3[[#All],[Title]])</f>
        <v>Ms</v>
      </c>
      <c r="C1941" s="32" t="str" cm="1">
        <f t="array" ref="C1941">_xlfn.XLOOKUP(_xlfn.SINGLE(A:A),'Customer Name'!A:A,Table14_3[[#All],[First Name]])</f>
        <v>Michael P</v>
      </c>
      <c r="D1941" s="32" t="str" cm="1">
        <f t="array" ref="D1941">_xlfn.XLOOKUP(_xlfn.SINGLE(A:A),'Customer Name'!A:A,Table14_3[[#All],[Last Name]])</f>
        <v>Mcginn</v>
      </c>
      <c r="E1941" s="32">
        <f>_xlfn.XLOOKUP(A:A,'Medical Examination'!A:A,'Medical Examination'!B:B)</f>
        <v>45.9</v>
      </c>
      <c r="F1941" s="32">
        <f>_xlfn.XLOOKUP(A:A,'Medical Examination'!A:A,'Medical Examination'!C:C)</f>
        <v>4.3</v>
      </c>
      <c r="G1941" s="33" t="str">
        <f>_xlfn.XLOOKUP(A:A,'Medical Examination'!A:A,'Medical Examination'!D:D)</f>
        <v>yes</v>
      </c>
      <c r="H1941" s="33" t="str">
        <f>_xlfn.XLOOKUP(A:A,'Medical Examination'!A:A,'Medical Examination'!E:E)</f>
        <v>No</v>
      </c>
      <c r="I1941" s="33" t="str">
        <f>_xlfn.XLOOKUP(A:A,'Medical Examination'!A:A,'Medical Examination'!F:F)</f>
        <v>No</v>
      </c>
      <c r="J1941" s="33">
        <f>_xlfn.XLOOKUP(A:A,'Medical Examination'!A:A,'Medical Examination'!G:G)</f>
        <v>1</v>
      </c>
      <c r="K1941" s="33" t="str">
        <f>_xlfn.XLOOKUP(A:A,'Medical Examination'!A:A,'Medical Examination'!H:H)</f>
        <v>No</v>
      </c>
      <c r="L1941" s="32" t="str">
        <f>_xlfn.XLOOKUP(A:A,'Medical Examination'!A:A,'Medical Examination'!I:I)</f>
        <v>Obesity</v>
      </c>
      <c r="M1941" s="31" t="str">
        <f>_xlfn.XLOOKUP(A:A,'Medical Examination'!A:A,'Medical Examination'!J:J)</f>
        <v>Normal</v>
      </c>
      <c r="N1941" s="34">
        <f>_xlfn.XLOOKUP(Healthcare!A:A,Table4_2[Customer ID],Table4_2[Date of Birth])</f>
        <v>34993</v>
      </c>
      <c r="O1941" s="35">
        <f>_xlfn.XLOOKUP(A:A,Table4_2[Customer ID],Table4_2[Charges])</f>
        <v>3693.43</v>
      </c>
      <c r="P1941" s="33" t="str">
        <f>_xlfn.XLOOKUP(A:A,Table4_2[Customer ID],Table4_2[Hospital tier])</f>
        <v>tier - 2</v>
      </c>
      <c r="Q1941" s="33" t="str">
        <f>_xlfn.XLOOKUP(A:A,'Hospital details'!A:A,'Hospital details'!F:F)</f>
        <v>tier - 3</v>
      </c>
      <c r="R1941" s="33" t="str">
        <f>_xlfn.XLOOKUP(Healthcare!A:A,'Hospital details'!A:A,'Hospital details'!G:G)</f>
        <v>R1011</v>
      </c>
      <c r="S1941" s="36">
        <f>_xlfn.XLOOKUP(A:A,'Hospital details'!A:A,'Hospital details'!H:H)</f>
        <v>27</v>
      </c>
      <c r="T1941" s="8"/>
    </row>
    <row r="1942" spans="1:20" ht="18" x14ac:dyDescent="0.35">
      <c r="A1942" s="37" t="s">
        <v>1946</v>
      </c>
      <c r="B1942" s="31" t="str" cm="1">
        <f t="array" ref="B1942">_xlfn.XLOOKUP(_xlfn.SINGLE(A:A),'Customer Name'!A:A,Table14_3[[#All],[Title]])</f>
        <v>Mr</v>
      </c>
      <c r="C1942" s="32" t="str" cm="1">
        <f t="array" ref="C1942">_xlfn.XLOOKUP(_xlfn.SINGLE(A:A),'Customer Name'!A:A,Table14_3[[#All],[First Name]])</f>
        <v>Russell M</v>
      </c>
      <c r="D1942" s="32" t="str" cm="1">
        <f t="array" ref="D1942">_xlfn.XLOOKUP(_xlfn.SINGLE(A:A),'Customer Name'!A:A,Table14_3[[#All],[Last Name]])</f>
        <v>Jones</v>
      </c>
      <c r="E1942" s="32">
        <f>_xlfn.XLOOKUP(A:A,'Medical Examination'!A:A,'Medical Examination'!B:B)</f>
        <v>17.059999999999999</v>
      </c>
      <c r="F1942" s="32">
        <f>_xlfn.XLOOKUP(A:A,'Medical Examination'!A:A,'Medical Examination'!C:C)</f>
        <v>8.75</v>
      </c>
      <c r="G1942" s="33" t="str">
        <f>_xlfn.XLOOKUP(A:A,'Medical Examination'!A:A,'Medical Examination'!D:D)</f>
        <v>yes</v>
      </c>
      <c r="H1942" s="33" t="str">
        <f>_xlfn.XLOOKUP(A:A,'Medical Examination'!A:A,'Medical Examination'!E:E)</f>
        <v>No</v>
      </c>
      <c r="I1942" s="33" t="str">
        <f>_xlfn.XLOOKUP(A:A,'Medical Examination'!A:A,'Medical Examination'!F:F)</f>
        <v>No</v>
      </c>
      <c r="J1942" s="33">
        <f>_xlfn.XLOOKUP(A:A,'Medical Examination'!A:A,'Medical Examination'!G:G)</f>
        <v>0</v>
      </c>
      <c r="K1942" s="33" t="str">
        <f>_xlfn.XLOOKUP(A:A,'Medical Examination'!A:A,'Medical Examination'!H:H)</f>
        <v>No</v>
      </c>
      <c r="L1942" s="32" t="str">
        <f>_xlfn.XLOOKUP(A:A,'Medical Examination'!A:A,'Medical Examination'!I:I)</f>
        <v>Under  Weight</v>
      </c>
      <c r="M1942" s="31" t="str">
        <f>_xlfn.XLOOKUP(A:A,'Medical Examination'!A:A,'Medical Examination'!J:J)</f>
        <v>Diabetic</v>
      </c>
      <c r="N1942" s="34">
        <f>_xlfn.XLOOKUP(Healthcare!A:A,Table4_2[Customer ID],Table4_2[Date of Birth])</f>
        <v>29934</v>
      </c>
      <c r="O1942" s="35">
        <f>_xlfn.XLOOKUP(A:A,Table4_2[Customer ID],Table4_2[Charges])</f>
        <v>3688.38</v>
      </c>
      <c r="P1942" s="33" t="str">
        <f>_xlfn.XLOOKUP(A:A,Table4_2[Customer ID],Table4_2[Hospital tier])</f>
        <v>tier - 2</v>
      </c>
      <c r="Q1942" s="33" t="str">
        <f>_xlfn.XLOOKUP(A:A,'Hospital details'!A:A,'Hospital details'!F:F)</f>
        <v>tier - 2</v>
      </c>
      <c r="R1942" s="33" t="str">
        <f>_xlfn.XLOOKUP(Healthcare!A:A,'Hospital details'!A:A,'Hospital details'!G:G)</f>
        <v>R1013</v>
      </c>
      <c r="S1942" s="36">
        <f>_xlfn.XLOOKUP(A:A,'Hospital details'!A:A,'Hospital details'!H:H)</f>
        <v>41</v>
      </c>
      <c r="T1942" s="8"/>
    </row>
    <row r="1943" spans="1:20" ht="18" x14ac:dyDescent="0.35">
      <c r="A1943" s="37" t="s">
        <v>1947</v>
      </c>
      <c r="B1943" s="31" t="str" cm="1">
        <f t="array" ref="B1943">_xlfn.XLOOKUP(_xlfn.SINGLE(A:A),'Customer Name'!A:A,Table14_3[[#All],[Title]])</f>
        <v>Mr</v>
      </c>
      <c r="C1943" s="32" t="str" cm="1">
        <f t="array" ref="C1943">_xlfn.XLOOKUP(_xlfn.SINGLE(A:A),'Customer Name'!A:A,Table14_3[[#All],[First Name]])</f>
        <v>Martin</v>
      </c>
      <c r="D1943" s="32" t="str" cm="1">
        <f t="array" ref="D1943">_xlfn.XLOOKUP(_xlfn.SINGLE(A:A),'Customer Name'!A:A,Table14_3[[#All],[Last Name]])</f>
        <v>Quinteros</v>
      </c>
      <c r="E1943" s="32">
        <f>_xlfn.XLOOKUP(A:A,'Medical Examination'!A:A,'Medical Examination'!B:B)</f>
        <v>32.07</v>
      </c>
      <c r="F1943" s="32">
        <f>_xlfn.XLOOKUP(A:A,'Medical Examination'!A:A,'Medical Examination'!C:C)</f>
        <v>5.25</v>
      </c>
      <c r="G1943" s="33" t="str">
        <f>_xlfn.XLOOKUP(A:A,'Medical Examination'!A:A,'Medical Examination'!D:D)</f>
        <v>No</v>
      </c>
      <c r="H1943" s="33" t="str">
        <f>_xlfn.XLOOKUP(A:A,'Medical Examination'!A:A,'Medical Examination'!E:E)</f>
        <v>No</v>
      </c>
      <c r="I1943" s="33" t="str">
        <f>_xlfn.XLOOKUP(A:A,'Medical Examination'!A:A,'Medical Examination'!F:F)</f>
        <v>Yes</v>
      </c>
      <c r="J1943" s="33">
        <f>_xlfn.XLOOKUP(A:A,'Medical Examination'!A:A,'Medical Examination'!G:G)</f>
        <v>1</v>
      </c>
      <c r="K1943" s="33" t="str">
        <f>_xlfn.XLOOKUP(A:A,'Medical Examination'!A:A,'Medical Examination'!H:H)</f>
        <v>No</v>
      </c>
      <c r="L1943" s="32" t="str">
        <f>_xlfn.XLOOKUP(A:A,'Medical Examination'!A:A,'Medical Examination'!I:I)</f>
        <v>Obesity</v>
      </c>
      <c r="M1943" s="31" t="str">
        <f>_xlfn.XLOOKUP(A:A,'Medical Examination'!A:A,'Medical Examination'!J:J)</f>
        <v>Normal</v>
      </c>
      <c r="N1943" s="34">
        <f>_xlfn.XLOOKUP(Healthcare!A:A,Table4_2[Customer ID],Table4_2[Date of Birth])</f>
        <v>37812</v>
      </c>
      <c r="O1943" s="35">
        <f>_xlfn.XLOOKUP(A:A,Table4_2[Customer ID],Table4_2[Charges])</f>
        <v>3688.35</v>
      </c>
      <c r="P1943" s="33" t="str">
        <f>_xlfn.XLOOKUP(A:A,Table4_2[Customer ID],Table4_2[Hospital tier])</f>
        <v>tier - 2</v>
      </c>
      <c r="Q1943" s="33" t="str">
        <f>_xlfn.XLOOKUP(A:A,'Hospital details'!A:A,'Hospital details'!F:F)</f>
        <v>tier - 2</v>
      </c>
      <c r="R1943" s="33" t="str">
        <f>_xlfn.XLOOKUP(Healthcare!A:A,'Hospital details'!A:A,'Hospital details'!G:G)</f>
        <v>R1021</v>
      </c>
      <c r="S1943" s="36">
        <f>_xlfn.XLOOKUP(A:A,'Hospital details'!A:A,'Hospital details'!H:H)</f>
        <v>19</v>
      </c>
      <c r="T1943" s="8"/>
    </row>
    <row r="1944" spans="1:20" ht="18" x14ac:dyDescent="0.35">
      <c r="A1944" s="37" t="s">
        <v>1948</v>
      </c>
      <c r="B1944" s="31" t="str" cm="1">
        <f t="array" ref="B1944">_xlfn.XLOOKUP(_xlfn.SINGLE(A:A),'Customer Name'!A:A,Table14_3[[#All],[Title]])</f>
        <v>Ms</v>
      </c>
      <c r="C1944" s="32" t="str" cm="1">
        <f t="array" ref="C1944">_xlfn.XLOOKUP(_xlfn.SINGLE(A:A),'Customer Name'!A:A,Table14_3[[#All],[First Name]])</f>
        <v>Michael</v>
      </c>
      <c r="D1944" s="32" t="str" cm="1">
        <f t="array" ref="D1944">_xlfn.XLOOKUP(_xlfn.SINGLE(A:A),'Customer Name'!A:A,Table14_3[[#All],[Last Name]])</f>
        <v>Loenser</v>
      </c>
      <c r="E1944" s="32">
        <f>_xlfn.XLOOKUP(A:A,'Medical Examination'!A:A,'Medical Examination'!B:B)</f>
        <v>16.5</v>
      </c>
      <c r="F1944" s="32">
        <f>_xlfn.XLOOKUP(A:A,'Medical Examination'!A:A,'Medical Examination'!C:C)</f>
        <v>5.03</v>
      </c>
      <c r="G1944" s="33" t="str">
        <f>_xlfn.XLOOKUP(A:A,'Medical Examination'!A:A,'Medical Examination'!D:D)</f>
        <v>No</v>
      </c>
      <c r="H1944" s="33" t="str">
        <f>_xlfn.XLOOKUP(A:A,'Medical Examination'!A:A,'Medical Examination'!E:E)</f>
        <v>No</v>
      </c>
      <c r="I1944" s="33" t="str">
        <f>_xlfn.XLOOKUP(A:A,'Medical Examination'!A:A,'Medical Examination'!F:F)</f>
        <v>No</v>
      </c>
      <c r="J1944" s="33">
        <f>_xlfn.XLOOKUP(A:A,'Medical Examination'!A:A,'Medical Examination'!G:G)</f>
        <v>1</v>
      </c>
      <c r="K1944" s="33" t="str">
        <f>_xlfn.XLOOKUP(A:A,'Medical Examination'!A:A,'Medical Examination'!H:H)</f>
        <v>No</v>
      </c>
      <c r="L1944" s="32" t="str">
        <f>_xlfn.XLOOKUP(A:A,'Medical Examination'!A:A,'Medical Examination'!I:I)</f>
        <v>Under  Weight</v>
      </c>
      <c r="M1944" s="31" t="str">
        <f>_xlfn.XLOOKUP(A:A,'Medical Examination'!A:A,'Medical Examination'!J:J)</f>
        <v>Normal</v>
      </c>
      <c r="N1944" s="34">
        <f>_xlfn.XLOOKUP(Healthcare!A:A,Table4_2[Customer ID],Table4_2[Date of Birth])</f>
        <v>30869</v>
      </c>
      <c r="O1944" s="35">
        <f>_xlfn.XLOOKUP(A:A,Table4_2[Customer ID],Table4_2[Charges])</f>
        <v>3678.86</v>
      </c>
      <c r="P1944" s="33" t="str">
        <f>_xlfn.XLOOKUP(A:A,Table4_2[Customer ID],Table4_2[Hospital tier])</f>
        <v>tier - 2</v>
      </c>
      <c r="Q1944" s="33" t="str">
        <f>_xlfn.XLOOKUP(A:A,'Hospital details'!A:A,'Hospital details'!F:F)</f>
        <v>tier - 3</v>
      </c>
      <c r="R1944" s="33" t="str">
        <f>_xlfn.XLOOKUP(Healthcare!A:A,'Hospital details'!A:A,'Hospital details'!G:G)</f>
        <v>R1013</v>
      </c>
      <c r="S1944" s="36">
        <f>_xlfn.XLOOKUP(A:A,'Hospital details'!A:A,'Hospital details'!H:H)</f>
        <v>38</v>
      </c>
      <c r="T1944" s="8"/>
    </row>
    <row r="1945" spans="1:20" ht="18" x14ac:dyDescent="0.35">
      <c r="A1945" s="37" t="s">
        <v>1949</v>
      </c>
      <c r="B1945" s="31" t="str" cm="1">
        <f t="array" ref="B1945">_xlfn.XLOOKUP(_xlfn.SINGLE(A:A),'Customer Name'!A:A,Table14_3[[#All],[Title]])</f>
        <v>Ms</v>
      </c>
      <c r="C1945" s="32" t="str" cm="1">
        <f t="array" ref="C1945">_xlfn.XLOOKUP(_xlfn.SINGLE(A:A),'Customer Name'!A:A,Table14_3[[#All],[First Name]])</f>
        <v>Miles</v>
      </c>
      <c r="D1945" s="32" t="str" cm="1">
        <f t="array" ref="D1945">_xlfn.XLOOKUP(_xlfn.SINGLE(A:A),'Customer Name'!A:A,Table14_3[[#All],[Last Name]])</f>
        <v>Aitken</v>
      </c>
      <c r="E1945" s="32">
        <f>_xlfn.XLOOKUP(A:A,'Medical Examination'!A:A,'Medical Examination'!B:B)</f>
        <v>31.4</v>
      </c>
      <c r="F1945" s="32">
        <f>_xlfn.XLOOKUP(A:A,'Medical Examination'!A:A,'Medical Examination'!C:C)</f>
        <v>5.88</v>
      </c>
      <c r="G1945" s="33" t="str">
        <f>_xlfn.XLOOKUP(A:A,'Medical Examination'!A:A,'Medical Examination'!D:D)</f>
        <v>No</v>
      </c>
      <c r="H1945" s="33" t="str">
        <f>_xlfn.XLOOKUP(A:A,'Medical Examination'!A:A,'Medical Examination'!E:E)</f>
        <v>No</v>
      </c>
      <c r="I1945" s="33" t="str">
        <f>_xlfn.XLOOKUP(A:A,'Medical Examination'!A:A,'Medical Examination'!F:F)</f>
        <v>No</v>
      </c>
      <c r="J1945" s="33">
        <f>_xlfn.XLOOKUP(A:A,'Medical Examination'!A:A,'Medical Examination'!G:G)</f>
        <v>1</v>
      </c>
      <c r="K1945" s="33" t="str">
        <f>_xlfn.XLOOKUP(A:A,'Medical Examination'!A:A,'Medical Examination'!H:H)</f>
        <v>No</v>
      </c>
      <c r="L1945" s="32" t="str">
        <f>_xlfn.XLOOKUP(A:A,'Medical Examination'!A:A,'Medical Examination'!I:I)</f>
        <v>Obesity</v>
      </c>
      <c r="M1945" s="31" t="str">
        <f>_xlfn.XLOOKUP(A:A,'Medical Examination'!A:A,'Medical Examination'!J:J)</f>
        <v>Prediabetic</v>
      </c>
      <c r="N1945" s="34">
        <f>_xlfn.XLOOKUP(Healthcare!A:A,Table4_2[Customer ID],Table4_2[Date of Birth])</f>
        <v>33861</v>
      </c>
      <c r="O1945" s="35">
        <f>_xlfn.XLOOKUP(A:A,Table4_2[Customer ID],Table4_2[Charges])</f>
        <v>3659.35</v>
      </c>
      <c r="P1945" s="33" t="str">
        <f>_xlfn.XLOOKUP(A:A,Table4_2[Customer ID],Table4_2[Hospital tier])</f>
        <v>tier - 3</v>
      </c>
      <c r="Q1945" s="33" t="str">
        <f>_xlfn.XLOOKUP(A:A,'Hospital details'!A:A,'Hospital details'!F:F)</f>
        <v>tier - 1</v>
      </c>
      <c r="R1945" s="33" t="str">
        <f>_xlfn.XLOOKUP(Healthcare!A:A,'Hospital details'!A:A,'Hospital details'!G:G)</f>
        <v>R1011</v>
      </c>
      <c r="S1945" s="36">
        <f>_xlfn.XLOOKUP(A:A,'Hospital details'!A:A,'Hospital details'!H:H)</f>
        <v>30</v>
      </c>
      <c r="T1945" s="8"/>
    </row>
    <row r="1946" spans="1:20" ht="18" x14ac:dyDescent="0.35">
      <c r="A1946" s="37" t="s">
        <v>1950</v>
      </c>
      <c r="B1946" s="31" t="str" cm="1">
        <f t="array" ref="B1946">_xlfn.XLOOKUP(_xlfn.SINGLE(A:A),'Customer Name'!A:A,Table14_3[[#All],[Title]])</f>
        <v>Mr</v>
      </c>
      <c r="C1946" s="32" t="str" cm="1">
        <f t="array" ref="C1946">_xlfn.XLOOKUP(_xlfn.SINGLE(A:A),'Customer Name'!A:A,Table14_3[[#All],[First Name]])</f>
        <v>Amanda</v>
      </c>
      <c r="D1946" s="32" t="str" cm="1">
        <f t="array" ref="D1946">_xlfn.XLOOKUP(_xlfn.SINGLE(A:A),'Customer Name'!A:A,Table14_3[[#All],[Last Name]])</f>
        <v>Furrer</v>
      </c>
      <c r="E1946" s="32">
        <f>_xlfn.XLOOKUP(A:A,'Medical Examination'!A:A,'Medical Examination'!B:B)</f>
        <v>20.36</v>
      </c>
      <c r="F1946" s="32">
        <f>_xlfn.XLOOKUP(A:A,'Medical Examination'!A:A,'Medical Examination'!C:C)</f>
        <v>4.49</v>
      </c>
      <c r="G1946" s="33" t="str">
        <f>_xlfn.XLOOKUP(A:A,'Medical Examination'!A:A,'Medical Examination'!D:D)</f>
        <v>No</v>
      </c>
      <c r="H1946" s="33" t="str">
        <f>_xlfn.XLOOKUP(A:A,'Medical Examination'!A:A,'Medical Examination'!E:E)</f>
        <v>No</v>
      </c>
      <c r="I1946" s="33" t="str">
        <f>_xlfn.XLOOKUP(A:A,'Medical Examination'!A:A,'Medical Examination'!F:F)</f>
        <v>No</v>
      </c>
      <c r="J1946" s="33">
        <f>_xlfn.XLOOKUP(A:A,'Medical Examination'!A:A,'Medical Examination'!G:G)</f>
        <v>0</v>
      </c>
      <c r="K1946" s="33" t="str">
        <f>_xlfn.XLOOKUP(A:A,'Medical Examination'!A:A,'Medical Examination'!H:H)</f>
        <v>No</v>
      </c>
      <c r="L1946" s="32" t="str">
        <f>_xlfn.XLOOKUP(A:A,'Medical Examination'!A:A,'Medical Examination'!I:I)</f>
        <v>Normal Weight</v>
      </c>
      <c r="M1946" s="31" t="str">
        <f>_xlfn.XLOOKUP(A:A,'Medical Examination'!A:A,'Medical Examination'!J:J)</f>
        <v>Normal</v>
      </c>
      <c r="N1946" s="34">
        <f>_xlfn.XLOOKUP(Healthcare!A:A,Table4_2[Customer ID],Table4_2[Date of Birth])</f>
        <v>33185</v>
      </c>
      <c r="O1946" s="35">
        <f>_xlfn.XLOOKUP(A:A,Table4_2[Customer ID],Table4_2[Charges])</f>
        <v>3653.29</v>
      </c>
      <c r="P1946" s="33" t="str">
        <f>_xlfn.XLOOKUP(A:A,Table4_2[Customer ID],Table4_2[Hospital tier])</f>
        <v>tier - 2</v>
      </c>
      <c r="Q1946" s="33" t="str">
        <f>_xlfn.XLOOKUP(A:A,'Hospital details'!A:A,'Hospital details'!F:F)</f>
        <v>tier - 3</v>
      </c>
      <c r="R1946" s="33" t="str">
        <f>_xlfn.XLOOKUP(Healthcare!A:A,'Hospital details'!A:A,'Hospital details'!G:G)</f>
        <v>R1011</v>
      </c>
      <c r="S1946" s="36">
        <f>_xlfn.XLOOKUP(A:A,'Hospital details'!A:A,'Hospital details'!H:H)</f>
        <v>32</v>
      </c>
      <c r="T1946" s="8"/>
    </row>
    <row r="1947" spans="1:20" ht="18" x14ac:dyDescent="0.35">
      <c r="A1947" s="37" t="s">
        <v>1951</v>
      </c>
      <c r="B1947" s="31" t="str" cm="1">
        <f t="array" ref="B1947">_xlfn.XLOOKUP(_xlfn.SINGLE(A:A),'Customer Name'!A:A,Table14_3[[#All],[Title]])</f>
        <v>Mr</v>
      </c>
      <c r="C1947" s="32" t="str" cm="1">
        <f t="array" ref="C1947">_xlfn.XLOOKUP(_xlfn.SINGLE(A:A),'Customer Name'!A:A,Table14_3[[#All],[First Name]])</f>
        <v>Roger</v>
      </c>
      <c r="D1947" s="32" t="str" cm="1">
        <f t="array" ref="D1947">_xlfn.XLOOKUP(_xlfn.SINGLE(A:A),'Customer Name'!A:A,Table14_3[[#All],[Last Name]])</f>
        <v>Konigs</v>
      </c>
      <c r="E1947" s="32">
        <f>_xlfn.XLOOKUP(A:A,'Medical Examination'!A:A,'Medical Examination'!B:B)</f>
        <v>25.46</v>
      </c>
      <c r="F1947" s="32">
        <f>_xlfn.XLOOKUP(A:A,'Medical Examination'!A:A,'Medical Examination'!C:C)</f>
        <v>4.1399999999999997</v>
      </c>
      <c r="G1947" s="33" t="str">
        <f>_xlfn.XLOOKUP(A:A,'Medical Examination'!A:A,'Medical Examination'!D:D)</f>
        <v>No</v>
      </c>
      <c r="H1947" s="33" t="str">
        <f>_xlfn.XLOOKUP(A:A,'Medical Examination'!A:A,'Medical Examination'!E:E)</f>
        <v>No</v>
      </c>
      <c r="I1947" s="33" t="str">
        <f>_xlfn.XLOOKUP(A:A,'Medical Examination'!A:A,'Medical Examination'!F:F)</f>
        <v>No</v>
      </c>
      <c r="J1947" s="33">
        <f>_xlfn.XLOOKUP(A:A,'Medical Examination'!A:A,'Medical Examination'!G:G)</f>
        <v>1</v>
      </c>
      <c r="K1947" s="33" t="str">
        <f>_xlfn.XLOOKUP(A:A,'Medical Examination'!A:A,'Medical Examination'!H:H)</f>
        <v>No</v>
      </c>
      <c r="L1947" s="32" t="str">
        <f>_xlfn.XLOOKUP(A:A,'Medical Examination'!A:A,'Medical Examination'!I:I)</f>
        <v>Overweight</v>
      </c>
      <c r="M1947" s="31" t="str">
        <f>_xlfn.XLOOKUP(A:A,'Medical Examination'!A:A,'Medical Examination'!J:J)</f>
        <v>Normal</v>
      </c>
      <c r="N1947" s="34">
        <f>_xlfn.XLOOKUP(Healthcare!A:A,Table4_2[Customer ID],Table4_2[Date of Birth])</f>
        <v>33925</v>
      </c>
      <c r="O1947" s="35">
        <f>_xlfn.XLOOKUP(A:A,Table4_2[Customer ID],Table4_2[Charges])</f>
        <v>3645.09</v>
      </c>
      <c r="P1947" s="33" t="str">
        <f>_xlfn.XLOOKUP(A:A,Table4_2[Customer ID],Table4_2[Hospital tier])</f>
        <v>tier - 1</v>
      </c>
      <c r="Q1947" s="33" t="str">
        <f>_xlfn.XLOOKUP(A:A,'Hospital details'!A:A,'Hospital details'!F:F)</f>
        <v>tier - 2</v>
      </c>
      <c r="R1947" s="33" t="str">
        <f>_xlfn.XLOOKUP(Healthcare!A:A,'Hospital details'!A:A,'Hospital details'!G:G)</f>
        <v>R1014</v>
      </c>
      <c r="S1947" s="36">
        <f>_xlfn.XLOOKUP(A:A,'Hospital details'!A:A,'Hospital details'!H:H)</f>
        <v>30</v>
      </c>
      <c r="T1947" s="8"/>
    </row>
    <row r="1948" spans="1:20" ht="18" x14ac:dyDescent="0.35">
      <c r="A1948" s="37" t="s">
        <v>1952</v>
      </c>
      <c r="B1948" s="31" t="str" cm="1">
        <f t="array" ref="B1948">_xlfn.XLOOKUP(_xlfn.SINGLE(A:A),'Customer Name'!A:A,Table14_3[[#All],[Title]])</f>
        <v>Ms</v>
      </c>
      <c r="C1948" s="32" t="str" cm="1">
        <f t="array" ref="C1948">_xlfn.XLOOKUP(_xlfn.SINGLE(A:A),'Customer Name'!A:A,Table14_3[[#All],[First Name]])</f>
        <v>Brock J</v>
      </c>
      <c r="D1948" s="32" t="str" cm="1">
        <f t="array" ref="D1948">_xlfn.XLOOKUP(_xlfn.SINGLE(A:A),'Customer Name'!A:A,Table14_3[[#All],[Last Name]])</f>
        <v>Tesdahl</v>
      </c>
      <c r="E1948" s="32">
        <f>_xlfn.XLOOKUP(A:A,'Medical Examination'!A:A,'Medical Examination'!B:B)</f>
        <v>17.09</v>
      </c>
      <c r="F1948" s="32">
        <f>_xlfn.XLOOKUP(A:A,'Medical Examination'!A:A,'Medical Examination'!C:C)</f>
        <v>5.8</v>
      </c>
      <c r="G1948" s="33" t="str">
        <f>_xlfn.XLOOKUP(A:A,'Medical Examination'!A:A,'Medical Examination'!D:D)</f>
        <v>yes</v>
      </c>
      <c r="H1948" s="33" t="str">
        <f>_xlfn.XLOOKUP(A:A,'Medical Examination'!A:A,'Medical Examination'!E:E)</f>
        <v>No</v>
      </c>
      <c r="I1948" s="33" t="str">
        <f>_xlfn.XLOOKUP(A:A,'Medical Examination'!A:A,'Medical Examination'!F:F)</f>
        <v>No</v>
      </c>
      <c r="J1948" s="33">
        <f>_xlfn.XLOOKUP(A:A,'Medical Examination'!A:A,'Medical Examination'!G:G)</f>
        <v>0</v>
      </c>
      <c r="K1948" s="33" t="str">
        <f>_xlfn.XLOOKUP(A:A,'Medical Examination'!A:A,'Medical Examination'!H:H)</f>
        <v>No</v>
      </c>
      <c r="L1948" s="32" t="str">
        <f>_xlfn.XLOOKUP(A:A,'Medical Examination'!A:A,'Medical Examination'!I:I)</f>
        <v>Under  Weight</v>
      </c>
      <c r="M1948" s="31" t="str">
        <f>_xlfn.XLOOKUP(A:A,'Medical Examination'!A:A,'Medical Examination'!J:J)</f>
        <v>Prediabetic</v>
      </c>
      <c r="N1948" s="34">
        <f>_xlfn.XLOOKUP(Healthcare!A:A,Table4_2[Customer ID],Table4_2[Date of Birth])</f>
        <v>31212</v>
      </c>
      <c r="O1948" s="35">
        <f>_xlfn.XLOOKUP(A:A,Table4_2[Customer ID],Table4_2[Charges])</f>
        <v>3622.13</v>
      </c>
      <c r="P1948" s="33" t="str">
        <f>_xlfn.XLOOKUP(A:A,Table4_2[Customer ID],Table4_2[Hospital tier])</f>
        <v>tier - 2</v>
      </c>
      <c r="Q1948" s="33" t="str">
        <f>_xlfn.XLOOKUP(A:A,'Hospital details'!A:A,'Hospital details'!F:F)</f>
        <v>tier - 1</v>
      </c>
      <c r="R1948" s="33" t="str">
        <f>_xlfn.XLOOKUP(Healthcare!A:A,'Hospital details'!A:A,'Hospital details'!G:G)</f>
        <v>R1013</v>
      </c>
      <c r="S1948" s="36">
        <f>_xlfn.XLOOKUP(A:A,'Hospital details'!A:A,'Hospital details'!H:H)</f>
        <v>37</v>
      </c>
      <c r="T1948" s="8"/>
    </row>
    <row r="1949" spans="1:20" ht="18" x14ac:dyDescent="0.35">
      <c r="A1949" s="37" t="s">
        <v>1953</v>
      </c>
      <c r="B1949" s="31" t="str" cm="1">
        <f t="array" ref="B1949">_xlfn.XLOOKUP(_xlfn.SINGLE(A:A),'Customer Name'!A:A,Table14_3[[#All],[Title]])</f>
        <v>Mr</v>
      </c>
      <c r="C1949" s="32" t="str" cm="1">
        <f t="array" ref="C1949">_xlfn.XLOOKUP(_xlfn.SINGLE(A:A),'Customer Name'!A:A,Table14_3[[#All],[First Name]])</f>
        <v>Stephen F</v>
      </c>
      <c r="D1949" s="32" t="str" cm="1">
        <f t="array" ref="D1949">_xlfn.XLOOKUP(_xlfn.SINGLE(A:A),'Customer Name'!A:A,Table14_3[[#All],[Last Name]])</f>
        <v>Engel</v>
      </c>
      <c r="E1949" s="32">
        <f>_xlfn.XLOOKUP(A:A,'Medical Examination'!A:A,'Medical Examination'!B:B)</f>
        <v>20.83</v>
      </c>
      <c r="F1949" s="32">
        <f>_xlfn.XLOOKUP(A:A,'Medical Examination'!A:A,'Medical Examination'!C:C)</f>
        <v>5.12</v>
      </c>
      <c r="G1949" s="33" t="str">
        <f>_xlfn.XLOOKUP(A:A,'Medical Examination'!A:A,'Medical Examination'!D:D)</f>
        <v>No</v>
      </c>
      <c r="H1949" s="33" t="str">
        <f>_xlfn.XLOOKUP(A:A,'Medical Examination'!A:A,'Medical Examination'!E:E)</f>
        <v>No</v>
      </c>
      <c r="I1949" s="33" t="str">
        <f>_xlfn.XLOOKUP(A:A,'Medical Examination'!A:A,'Medical Examination'!F:F)</f>
        <v>No</v>
      </c>
      <c r="J1949" s="33">
        <f>_xlfn.XLOOKUP(A:A,'Medical Examination'!A:A,'Medical Examination'!G:G)</f>
        <v>0</v>
      </c>
      <c r="K1949" s="33" t="str">
        <f>_xlfn.XLOOKUP(A:A,'Medical Examination'!A:A,'Medical Examination'!H:H)</f>
        <v>No</v>
      </c>
      <c r="L1949" s="32" t="str">
        <f>_xlfn.XLOOKUP(A:A,'Medical Examination'!A:A,'Medical Examination'!I:I)</f>
        <v>Normal Weight</v>
      </c>
      <c r="M1949" s="31" t="str">
        <f>_xlfn.XLOOKUP(A:A,'Medical Examination'!A:A,'Medical Examination'!J:J)</f>
        <v>Normal</v>
      </c>
      <c r="N1949" s="34">
        <f>_xlfn.XLOOKUP(Healthcare!A:A,Table4_2[Customer ID],Table4_2[Date of Birth])</f>
        <v>33157</v>
      </c>
      <c r="O1949" s="35">
        <f>_xlfn.XLOOKUP(A:A,Table4_2[Customer ID],Table4_2[Charges])</f>
        <v>3606.43</v>
      </c>
      <c r="P1949" s="33" t="str">
        <f>_xlfn.XLOOKUP(A:A,Table4_2[Customer ID],Table4_2[Hospital tier])</f>
        <v>tier - 2</v>
      </c>
      <c r="Q1949" s="33" t="str">
        <f>_xlfn.XLOOKUP(A:A,'Hospital details'!A:A,'Hospital details'!F:F)</f>
        <v>tier - 1</v>
      </c>
      <c r="R1949" s="33" t="str">
        <f>_xlfn.XLOOKUP(Healthcare!A:A,'Hospital details'!A:A,'Hospital details'!G:G)</f>
        <v>R1013</v>
      </c>
      <c r="S1949" s="36">
        <f>_xlfn.XLOOKUP(A:A,'Hospital details'!A:A,'Hospital details'!H:H)</f>
        <v>32</v>
      </c>
      <c r="T1949" s="8"/>
    </row>
    <row r="1950" spans="1:20" ht="18" x14ac:dyDescent="0.35">
      <c r="A1950" s="37" t="s">
        <v>1954</v>
      </c>
      <c r="B1950" s="31" t="str" cm="1">
        <f t="array" ref="B1950">_xlfn.XLOOKUP(_xlfn.SINGLE(A:A),'Customer Name'!A:A,Table14_3[[#All],[Title]])</f>
        <v>Mr</v>
      </c>
      <c r="C1950" s="32" t="str" cm="1">
        <f t="array" ref="C1950">_xlfn.XLOOKUP(_xlfn.SINGLE(A:A),'Customer Name'!A:A,Table14_3[[#All],[First Name]])</f>
        <v>Missy</v>
      </c>
      <c r="D1950" s="32" t="str" cm="1">
        <f t="array" ref="D1950">_xlfn.XLOOKUP(_xlfn.SINGLE(A:A),'Customer Name'!A:A,Table14_3[[#All],[Last Name]])</f>
        <v>Kuck</v>
      </c>
      <c r="E1950" s="32">
        <f>_xlfn.XLOOKUP(A:A,'Medical Examination'!A:A,'Medical Examination'!B:B)</f>
        <v>18.920000000000002</v>
      </c>
      <c r="F1950" s="32">
        <f>_xlfn.XLOOKUP(A:A,'Medical Examination'!A:A,'Medical Examination'!C:C)</f>
        <v>5.98</v>
      </c>
      <c r="G1950" s="33" t="str">
        <f>_xlfn.XLOOKUP(A:A,'Medical Examination'!A:A,'Medical Examination'!D:D)</f>
        <v>yes</v>
      </c>
      <c r="H1950" s="33" t="str">
        <f>_xlfn.XLOOKUP(A:A,'Medical Examination'!A:A,'Medical Examination'!E:E)</f>
        <v>No</v>
      </c>
      <c r="I1950" s="33" t="str">
        <f>_xlfn.XLOOKUP(A:A,'Medical Examination'!A:A,'Medical Examination'!F:F)</f>
        <v>No</v>
      </c>
      <c r="J1950" s="33">
        <f>_xlfn.XLOOKUP(A:A,'Medical Examination'!A:A,'Medical Examination'!G:G)</f>
        <v>1</v>
      </c>
      <c r="K1950" s="33" t="str">
        <f>_xlfn.XLOOKUP(A:A,'Medical Examination'!A:A,'Medical Examination'!H:H)</f>
        <v>No</v>
      </c>
      <c r="L1950" s="32" t="str">
        <f>_xlfn.XLOOKUP(A:A,'Medical Examination'!A:A,'Medical Examination'!I:I)</f>
        <v>Normal Weight</v>
      </c>
      <c r="M1950" s="31" t="str">
        <f>_xlfn.XLOOKUP(A:A,'Medical Examination'!A:A,'Medical Examination'!J:J)</f>
        <v>Prediabetic</v>
      </c>
      <c r="N1950" s="34">
        <f>_xlfn.XLOOKUP(Healthcare!A:A,Table4_2[Customer ID],Table4_2[Date of Birth])</f>
        <v>32451</v>
      </c>
      <c r="O1950" s="35">
        <f>_xlfn.XLOOKUP(A:A,Table4_2[Customer ID],Table4_2[Charges])</f>
        <v>3603.6</v>
      </c>
      <c r="P1950" s="33" t="str">
        <f>_xlfn.XLOOKUP(A:A,Table4_2[Customer ID],Table4_2[Hospital tier])</f>
        <v>tier - 2</v>
      </c>
      <c r="Q1950" s="33" t="str">
        <f>_xlfn.XLOOKUP(A:A,'Hospital details'!A:A,'Hospital details'!F:F)</f>
        <v>tier - 1</v>
      </c>
      <c r="R1950" s="33" t="str">
        <f>_xlfn.XLOOKUP(Healthcare!A:A,'Hospital details'!A:A,'Hospital details'!G:G)</f>
        <v>R1013</v>
      </c>
      <c r="S1950" s="36">
        <f>_xlfn.XLOOKUP(A:A,'Hospital details'!A:A,'Hospital details'!H:H)</f>
        <v>34</v>
      </c>
      <c r="T1950" s="8"/>
    </row>
    <row r="1951" spans="1:20" ht="18" x14ac:dyDescent="0.35">
      <c r="A1951" s="37" t="s">
        <v>1955</v>
      </c>
      <c r="B1951" s="31" t="str" cm="1">
        <f t="array" ref="B1951">_xlfn.XLOOKUP(_xlfn.SINGLE(A:A),'Customer Name'!A:A,Table14_3[[#All],[Title]])</f>
        <v>Ms</v>
      </c>
      <c r="C1951" s="32" t="str" cm="1">
        <f t="array" ref="C1951">_xlfn.XLOOKUP(_xlfn.SINGLE(A:A),'Customer Name'!A:A,Table14_3[[#All],[First Name]])</f>
        <v>William</v>
      </c>
      <c r="D1951" s="32" t="str" cm="1">
        <f t="array" ref="D1951">_xlfn.XLOOKUP(_xlfn.SINGLE(A:A),'Customer Name'!A:A,Table14_3[[#All],[Last Name]])</f>
        <v>Dillon</v>
      </c>
      <c r="E1951" s="32">
        <f>_xlfn.XLOOKUP(A:A,'Medical Examination'!A:A,'Medical Examination'!B:B)</f>
        <v>37.1</v>
      </c>
      <c r="F1951" s="32">
        <f>_xlfn.XLOOKUP(A:A,'Medical Examination'!A:A,'Medical Examination'!C:C)</f>
        <v>5.46</v>
      </c>
      <c r="G1951" s="33" t="str">
        <f>_xlfn.XLOOKUP(A:A,'Medical Examination'!A:A,'Medical Examination'!D:D)</f>
        <v>No</v>
      </c>
      <c r="H1951" s="33" t="str">
        <f>_xlfn.XLOOKUP(A:A,'Medical Examination'!A:A,'Medical Examination'!E:E)</f>
        <v>No</v>
      </c>
      <c r="I1951" s="33" t="str">
        <f>_xlfn.XLOOKUP(A:A,'Medical Examination'!A:A,'Medical Examination'!F:F)</f>
        <v>No</v>
      </c>
      <c r="J1951" s="33">
        <f>_xlfn.XLOOKUP(A:A,'Medical Examination'!A:A,'Medical Examination'!G:G)</f>
        <v>0</v>
      </c>
      <c r="K1951" s="33" t="str">
        <f>_xlfn.XLOOKUP(A:A,'Medical Examination'!A:A,'Medical Examination'!H:H)</f>
        <v>No</v>
      </c>
      <c r="L1951" s="32" t="str">
        <f>_xlfn.XLOOKUP(A:A,'Medical Examination'!A:A,'Medical Examination'!I:I)</f>
        <v>Obesity</v>
      </c>
      <c r="M1951" s="31" t="str">
        <f>_xlfn.XLOOKUP(A:A,'Medical Examination'!A:A,'Medical Examination'!J:J)</f>
        <v>Normal</v>
      </c>
      <c r="N1951" s="34">
        <f>_xlfn.XLOOKUP(Healthcare!A:A,Table4_2[Customer ID],Table4_2[Date of Birth])</f>
        <v>36384</v>
      </c>
      <c r="O1951" s="35">
        <f>_xlfn.XLOOKUP(A:A,Table4_2[Customer ID],Table4_2[Charges])</f>
        <v>3597.6</v>
      </c>
      <c r="P1951" s="33" t="str">
        <f>_xlfn.XLOOKUP(A:A,Table4_2[Customer ID],Table4_2[Hospital tier])</f>
        <v>tier - 2</v>
      </c>
      <c r="Q1951" s="33" t="str">
        <f>_xlfn.XLOOKUP(A:A,'Hospital details'!A:A,'Hospital details'!F:F)</f>
        <v>tier - 2</v>
      </c>
      <c r="R1951" s="33" t="str">
        <f>_xlfn.XLOOKUP(Healthcare!A:A,'Hospital details'!A:A,'Hospital details'!G:G)</f>
        <v>R1011</v>
      </c>
      <c r="S1951" s="36">
        <f>_xlfn.XLOOKUP(A:A,'Hospital details'!A:A,'Hospital details'!H:H)</f>
        <v>23</v>
      </c>
      <c r="T1951" s="8"/>
    </row>
    <row r="1952" spans="1:20" ht="18" x14ac:dyDescent="0.35">
      <c r="A1952" s="37" t="s">
        <v>1956</v>
      </c>
      <c r="B1952" s="31" t="str" cm="1">
        <f t="array" ref="B1952">_xlfn.XLOOKUP(_xlfn.SINGLE(A:A),'Customer Name'!A:A,Table14_3[[#All],[Title]])</f>
        <v>Mr</v>
      </c>
      <c r="C1952" s="32" t="str" cm="1">
        <f t="array" ref="C1952">_xlfn.XLOOKUP(_xlfn.SINGLE(A:A),'Customer Name'!A:A,Table14_3[[#All],[First Name]])</f>
        <v>Lauren M</v>
      </c>
      <c r="D1952" s="32" t="str" cm="1">
        <f t="array" ref="D1952">_xlfn.XLOOKUP(_xlfn.SINGLE(A:A),'Customer Name'!A:A,Table14_3[[#All],[Last Name]])</f>
        <v>Neuschel</v>
      </c>
      <c r="E1952" s="32">
        <f>_xlfn.XLOOKUP(A:A,'Medical Examination'!A:A,'Medical Examination'!B:B)</f>
        <v>22.515000000000001</v>
      </c>
      <c r="F1952" s="32">
        <f>_xlfn.XLOOKUP(A:A,'Medical Examination'!A:A,'Medical Examination'!C:C)</f>
        <v>4.91</v>
      </c>
      <c r="G1952" s="33" t="str">
        <f>_xlfn.XLOOKUP(A:A,'Medical Examination'!A:A,'Medical Examination'!D:D)</f>
        <v>yes</v>
      </c>
      <c r="H1952" s="33" t="str">
        <f>_xlfn.XLOOKUP(A:A,'Medical Examination'!A:A,'Medical Examination'!E:E)</f>
        <v>No</v>
      </c>
      <c r="I1952" s="33" t="str">
        <f>_xlfn.XLOOKUP(A:A,'Medical Examination'!A:A,'Medical Examination'!F:F)</f>
        <v>Yes</v>
      </c>
      <c r="J1952" s="33">
        <f>_xlfn.XLOOKUP(A:A,'Medical Examination'!A:A,'Medical Examination'!G:G)</f>
        <v>1</v>
      </c>
      <c r="K1952" s="33" t="str">
        <f>_xlfn.XLOOKUP(A:A,'Medical Examination'!A:A,'Medical Examination'!H:H)</f>
        <v>No</v>
      </c>
      <c r="L1952" s="32" t="str">
        <f>_xlfn.XLOOKUP(A:A,'Medical Examination'!A:A,'Medical Examination'!I:I)</f>
        <v>Normal Weight</v>
      </c>
      <c r="M1952" s="31" t="str">
        <f>_xlfn.XLOOKUP(A:A,'Medical Examination'!A:A,'Medical Examination'!J:J)</f>
        <v>Normal</v>
      </c>
      <c r="N1952" s="34">
        <f>_xlfn.XLOOKUP(Healthcare!A:A,Table4_2[Customer ID],Table4_2[Date of Birth])</f>
        <v>35738</v>
      </c>
      <c r="O1952" s="35">
        <f>_xlfn.XLOOKUP(A:A,Table4_2[Customer ID],Table4_2[Charges])</f>
        <v>3594.17</v>
      </c>
      <c r="P1952" s="33" t="str">
        <f>_xlfn.XLOOKUP(A:A,Table4_2[Customer ID],Table4_2[Hospital tier])</f>
        <v>tier - 2</v>
      </c>
      <c r="Q1952" s="33" t="str">
        <f>_xlfn.XLOOKUP(A:A,'Hospital details'!A:A,'Hospital details'!F:F)</f>
        <v>tier - 2</v>
      </c>
      <c r="R1952" s="33" t="str">
        <f>_xlfn.XLOOKUP(Healthcare!A:A,'Hospital details'!A:A,'Hospital details'!G:G)</f>
        <v>R1012</v>
      </c>
      <c r="S1952" s="36">
        <f>_xlfn.XLOOKUP(A:A,'Hospital details'!A:A,'Hospital details'!H:H)</f>
        <v>25</v>
      </c>
      <c r="T1952" s="8"/>
    </row>
    <row r="1953" spans="1:20" ht="18" x14ac:dyDescent="0.35">
      <c r="A1953" s="37" t="s">
        <v>1957</v>
      </c>
      <c r="B1953" s="31" t="str" cm="1">
        <f t="array" ref="B1953">_xlfn.XLOOKUP(_xlfn.SINGLE(A:A),'Customer Name'!A:A,Table14_3[[#All],[Title]])</f>
        <v>Mr</v>
      </c>
      <c r="C1953" s="32" t="str" cm="1">
        <f t="array" ref="C1953">_xlfn.XLOOKUP(_xlfn.SINGLE(A:A),'Customer Name'!A:A,Table14_3[[#All],[First Name]])</f>
        <v>Apolo U</v>
      </c>
      <c r="D1953" s="32" t="str" cm="1">
        <f t="array" ref="D1953">_xlfn.XLOOKUP(_xlfn.SINGLE(A:A),'Customer Name'!A:A,Table14_3[[#All],[Last Name]])</f>
        <v>Rosales Ramirez</v>
      </c>
      <c r="E1953" s="32">
        <f>_xlfn.XLOOKUP(A:A,'Medical Examination'!A:A,'Medical Examination'!B:B)</f>
        <v>32.700000000000003</v>
      </c>
      <c r="F1953" s="32">
        <f>_xlfn.XLOOKUP(A:A,'Medical Examination'!A:A,'Medical Examination'!C:C)</f>
        <v>4.66</v>
      </c>
      <c r="G1953" s="33" t="str">
        <f>_xlfn.XLOOKUP(A:A,'Medical Examination'!A:A,'Medical Examination'!D:D)</f>
        <v>No</v>
      </c>
      <c r="H1953" s="33" t="str">
        <f>_xlfn.XLOOKUP(A:A,'Medical Examination'!A:A,'Medical Examination'!E:E)</f>
        <v>No</v>
      </c>
      <c r="I1953" s="33" t="str">
        <f>_xlfn.XLOOKUP(A:A,'Medical Examination'!A:A,'Medical Examination'!F:F)</f>
        <v>No</v>
      </c>
      <c r="J1953" s="33">
        <f>_xlfn.XLOOKUP(A:A,'Medical Examination'!A:A,'Medical Examination'!G:G)</f>
        <v>0</v>
      </c>
      <c r="K1953" s="33" t="str">
        <f>_xlfn.XLOOKUP(A:A,'Medical Examination'!A:A,'Medical Examination'!H:H)</f>
        <v>No</v>
      </c>
      <c r="L1953" s="32" t="str">
        <f>_xlfn.XLOOKUP(A:A,'Medical Examination'!A:A,'Medical Examination'!I:I)</f>
        <v>Obesity</v>
      </c>
      <c r="M1953" s="31" t="str">
        <f>_xlfn.XLOOKUP(A:A,'Medical Examination'!A:A,'Medical Examination'!J:J)</f>
        <v>Normal</v>
      </c>
      <c r="N1953" s="34">
        <f>_xlfn.XLOOKUP(Healthcare!A:A,Table4_2[Customer ID],Table4_2[Date of Birth])</f>
        <v>36317</v>
      </c>
      <c r="O1953" s="35">
        <f>_xlfn.XLOOKUP(A:A,Table4_2[Customer ID],Table4_2[Charges])</f>
        <v>3591.48</v>
      </c>
      <c r="P1953" s="33" t="str">
        <f>_xlfn.XLOOKUP(A:A,Table4_2[Customer ID],Table4_2[Hospital tier])</f>
        <v>tier - 2</v>
      </c>
      <c r="Q1953" s="33" t="str">
        <f>_xlfn.XLOOKUP(A:A,'Hospital details'!A:A,'Hospital details'!F:F)</f>
        <v>tier - 3</v>
      </c>
      <c r="R1953" s="33" t="str">
        <f>_xlfn.XLOOKUP(Healthcare!A:A,'Hospital details'!A:A,'Hospital details'!G:G)</f>
        <v>R1011</v>
      </c>
      <c r="S1953" s="36">
        <f>_xlfn.XLOOKUP(A:A,'Hospital details'!A:A,'Hospital details'!H:H)</f>
        <v>24</v>
      </c>
      <c r="T1953" s="8"/>
    </row>
    <row r="1954" spans="1:20" ht="18" x14ac:dyDescent="0.35">
      <c r="A1954" s="37" t="s">
        <v>1958</v>
      </c>
      <c r="B1954" s="31" t="str" cm="1">
        <f t="array" ref="B1954">_xlfn.XLOOKUP(_xlfn.SINGLE(A:A),'Customer Name'!A:A,Table14_3[[#All],[Title]])</f>
        <v>Ms</v>
      </c>
      <c r="C1954" s="32" t="str" cm="1">
        <f t="array" ref="C1954">_xlfn.XLOOKUP(_xlfn.SINGLE(A:A),'Customer Name'!A:A,Table14_3[[#All],[First Name]])</f>
        <v>Alfons</v>
      </c>
      <c r="D1954" s="32" t="str" cm="1">
        <f t="array" ref="D1954">_xlfn.XLOOKUP(_xlfn.SINGLE(A:A),'Customer Name'!A:A,Table14_3[[#All],[Last Name]])</f>
        <v>Marquez</v>
      </c>
      <c r="E1954" s="32">
        <f>_xlfn.XLOOKUP(A:A,'Medical Examination'!A:A,'Medical Examination'!B:B)</f>
        <v>17.75</v>
      </c>
      <c r="F1954" s="32">
        <f>_xlfn.XLOOKUP(A:A,'Medical Examination'!A:A,'Medical Examination'!C:C)</f>
        <v>6.8</v>
      </c>
      <c r="G1954" s="33" t="str">
        <f>_xlfn.XLOOKUP(A:A,'Medical Examination'!A:A,'Medical Examination'!D:D)</f>
        <v>yes</v>
      </c>
      <c r="H1954" s="33" t="str">
        <f>_xlfn.XLOOKUP(A:A,'Medical Examination'!A:A,'Medical Examination'!E:E)</f>
        <v>No</v>
      </c>
      <c r="I1954" s="33" t="str">
        <f>_xlfn.XLOOKUP(A:A,'Medical Examination'!A:A,'Medical Examination'!F:F)</f>
        <v>No</v>
      </c>
      <c r="J1954" s="33">
        <f>_xlfn.XLOOKUP(A:A,'Medical Examination'!A:A,'Medical Examination'!G:G)</f>
        <v>1</v>
      </c>
      <c r="K1954" s="33" t="str">
        <f>_xlfn.XLOOKUP(A:A,'Medical Examination'!A:A,'Medical Examination'!H:H)</f>
        <v>No</v>
      </c>
      <c r="L1954" s="32" t="str">
        <f>_xlfn.XLOOKUP(A:A,'Medical Examination'!A:A,'Medical Examination'!I:I)</f>
        <v>Under  Weight</v>
      </c>
      <c r="M1954" s="31" t="str">
        <f>_xlfn.XLOOKUP(A:A,'Medical Examination'!A:A,'Medical Examination'!J:J)</f>
        <v>Diabetic</v>
      </c>
      <c r="N1954" s="34">
        <f>_xlfn.XLOOKUP(Healthcare!A:A,Table4_2[Customer ID],Table4_2[Date of Birth])</f>
        <v>31773</v>
      </c>
      <c r="O1954" s="35">
        <f>_xlfn.XLOOKUP(A:A,Table4_2[Customer ID],Table4_2[Charges])</f>
        <v>3589.14</v>
      </c>
      <c r="P1954" s="33" t="str">
        <f>_xlfn.XLOOKUP(A:A,Table4_2[Customer ID],Table4_2[Hospital tier])</f>
        <v>tier - 2</v>
      </c>
      <c r="Q1954" s="33" t="str">
        <f>_xlfn.XLOOKUP(A:A,'Hospital details'!A:A,'Hospital details'!F:F)</f>
        <v>tier - 2</v>
      </c>
      <c r="R1954" s="33" t="str">
        <f>_xlfn.XLOOKUP(Healthcare!A:A,'Hospital details'!A:A,'Hospital details'!G:G)</f>
        <v>R1013</v>
      </c>
      <c r="S1954" s="36">
        <f>_xlfn.XLOOKUP(A:A,'Hospital details'!A:A,'Hospital details'!H:H)</f>
        <v>36</v>
      </c>
      <c r="T1954" s="8"/>
    </row>
    <row r="1955" spans="1:20" ht="18" x14ac:dyDescent="0.35">
      <c r="A1955" s="37" t="s">
        <v>1959</v>
      </c>
      <c r="B1955" s="31" t="str" cm="1">
        <f t="array" ref="B1955">_xlfn.XLOOKUP(_xlfn.SINGLE(A:A),'Customer Name'!A:A,Table14_3[[#All],[Title]])</f>
        <v>Ms</v>
      </c>
      <c r="C1955" s="32" t="str" cm="1">
        <f t="array" ref="C1955">_xlfn.XLOOKUP(_xlfn.SINGLE(A:A),'Customer Name'!A:A,Table14_3[[#All],[First Name]])</f>
        <v>Amber</v>
      </c>
      <c r="D1955" s="32" t="str" cm="1">
        <f t="array" ref="D1955">_xlfn.XLOOKUP(_xlfn.SINGLE(A:A),'Customer Name'!A:A,Table14_3[[#All],[Last Name]])</f>
        <v>Green</v>
      </c>
      <c r="E1955" s="32">
        <f>_xlfn.XLOOKUP(A:A,'Medical Examination'!A:A,'Medical Examination'!B:B)</f>
        <v>33.630000000000003</v>
      </c>
      <c r="F1955" s="32">
        <f>_xlfn.XLOOKUP(A:A,'Medical Examination'!A:A,'Medical Examination'!C:C)</f>
        <v>4.47</v>
      </c>
      <c r="G1955" s="33" t="str">
        <f>_xlfn.XLOOKUP(A:A,'Medical Examination'!A:A,'Medical Examination'!D:D)</f>
        <v>yes</v>
      </c>
      <c r="H1955" s="33" t="str">
        <f>_xlfn.XLOOKUP(A:A,'Medical Examination'!A:A,'Medical Examination'!E:E)</f>
        <v>No</v>
      </c>
      <c r="I1955" s="33" t="str">
        <f>_xlfn.XLOOKUP(A:A,'Medical Examination'!A:A,'Medical Examination'!F:F)</f>
        <v>No</v>
      </c>
      <c r="J1955" s="33">
        <f>_xlfn.XLOOKUP(A:A,'Medical Examination'!A:A,'Medical Examination'!G:G)</f>
        <v>0</v>
      </c>
      <c r="K1955" s="33" t="str">
        <f>_xlfn.XLOOKUP(A:A,'Medical Examination'!A:A,'Medical Examination'!H:H)</f>
        <v>No</v>
      </c>
      <c r="L1955" s="32" t="str">
        <f>_xlfn.XLOOKUP(A:A,'Medical Examination'!A:A,'Medical Examination'!I:I)</f>
        <v>Obesity</v>
      </c>
      <c r="M1955" s="31" t="str">
        <f>_xlfn.XLOOKUP(A:A,'Medical Examination'!A:A,'Medical Examination'!J:J)</f>
        <v>Normal</v>
      </c>
      <c r="N1955" s="34">
        <f>_xlfn.XLOOKUP(Healthcare!A:A,Table4_2[Customer ID],Table4_2[Date of Birth])</f>
        <v>37206</v>
      </c>
      <c r="O1955" s="35">
        <f>_xlfn.XLOOKUP(A:A,Table4_2[Customer ID],Table4_2[Charges])</f>
        <v>3579.83</v>
      </c>
      <c r="P1955" s="33" t="str">
        <f>_xlfn.XLOOKUP(A:A,Table4_2[Customer ID],Table4_2[Hospital tier])</f>
        <v>tier - 2</v>
      </c>
      <c r="Q1955" s="33" t="str">
        <f>_xlfn.XLOOKUP(A:A,'Hospital details'!A:A,'Hospital details'!F:F)</f>
        <v>tier - 2</v>
      </c>
      <c r="R1955" s="33" t="str">
        <f>_xlfn.XLOOKUP(Healthcare!A:A,'Hospital details'!A:A,'Hospital details'!G:G)</f>
        <v>R1012</v>
      </c>
      <c r="S1955" s="36">
        <f>_xlfn.XLOOKUP(A:A,'Hospital details'!A:A,'Hospital details'!H:H)</f>
        <v>21</v>
      </c>
      <c r="T1955" s="8"/>
    </row>
    <row r="1956" spans="1:20" ht="18" x14ac:dyDescent="0.35">
      <c r="A1956" s="37" t="s">
        <v>1960</v>
      </c>
      <c r="B1956" s="31" t="str" cm="1">
        <f t="array" ref="B1956">_xlfn.XLOOKUP(_xlfn.SINGLE(A:A),'Customer Name'!A:A,Table14_3[[#All],[Title]])</f>
        <v>Mr</v>
      </c>
      <c r="C1956" s="32" t="str" cm="1">
        <f t="array" ref="C1956">_xlfn.XLOOKUP(_xlfn.SINGLE(A:A),'Customer Name'!A:A,Table14_3[[#All],[First Name]])</f>
        <v>Leah C</v>
      </c>
      <c r="D1956" s="32" t="str" cm="1">
        <f t="array" ref="D1956">_xlfn.XLOOKUP(_xlfn.SINGLE(A:A),'Customer Name'!A:A,Table14_3[[#All],[Last Name]])</f>
        <v>Schubel</v>
      </c>
      <c r="E1956" s="32">
        <f>_xlfn.XLOOKUP(A:A,'Medical Examination'!A:A,'Medical Examination'!B:B)</f>
        <v>34.799999999999997</v>
      </c>
      <c r="F1956" s="32">
        <f>_xlfn.XLOOKUP(A:A,'Medical Examination'!A:A,'Medical Examination'!C:C)</f>
        <v>4.08</v>
      </c>
      <c r="G1956" s="33" t="str">
        <f>_xlfn.XLOOKUP(A:A,'Medical Examination'!A:A,'Medical Examination'!D:D)</f>
        <v>yes</v>
      </c>
      <c r="H1956" s="33" t="str">
        <f>_xlfn.XLOOKUP(A:A,'Medical Examination'!A:A,'Medical Examination'!E:E)</f>
        <v>No</v>
      </c>
      <c r="I1956" s="33" t="str">
        <f>_xlfn.XLOOKUP(A:A,'Medical Examination'!A:A,'Medical Examination'!F:F)</f>
        <v>No</v>
      </c>
      <c r="J1956" s="33">
        <f>_xlfn.XLOOKUP(A:A,'Medical Examination'!A:A,'Medical Examination'!G:G)</f>
        <v>1</v>
      </c>
      <c r="K1956" s="33" t="str">
        <f>_xlfn.XLOOKUP(A:A,'Medical Examination'!A:A,'Medical Examination'!H:H)</f>
        <v>No</v>
      </c>
      <c r="L1956" s="32" t="str">
        <f>_xlfn.XLOOKUP(A:A,'Medical Examination'!A:A,'Medical Examination'!I:I)</f>
        <v>Obesity</v>
      </c>
      <c r="M1956" s="31" t="str">
        <f>_xlfn.XLOOKUP(A:A,'Medical Examination'!A:A,'Medical Examination'!J:J)</f>
        <v>Normal</v>
      </c>
      <c r="N1956" s="34">
        <f>_xlfn.XLOOKUP(Healthcare!A:A,Table4_2[Customer ID],Table4_2[Date of Birth])</f>
        <v>34934</v>
      </c>
      <c r="O1956" s="35">
        <f>_xlfn.XLOOKUP(A:A,Table4_2[Customer ID],Table4_2[Charges])</f>
        <v>3578</v>
      </c>
      <c r="P1956" s="33" t="str">
        <f>_xlfn.XLOOKUP(A:A,Table4_2[Customer ID],Table4_2[Hospital tier])</f>
        <v>tier - 2</v>
      </c>
      <c r="Q1956" s="33" t="str">
        <f>_xlfn.XLOOKUP(A:A,'Hospital details'!A:A,'Hospital details'!F:F)</f>
        <v>tier - 3</v>
      </c>
      <c r="R1956" s="33" t="str">
        <f>_xlfn.XLOOKUP(Healthcare!A:A,'Hospital details'!A:A,'Hospital details'!G:G)</f>
        <v>R1011</v>
      </c>
      <c r="S1956" s="36">
        <f>_xlfn.XLOOKUP(A:A,'Hospital details'!A:A,'Hospital details'!H:H)</f>
        <v>27</v>
      </c>
      <c r="T1956" s="8"/>
    </row>
    <row r="1957" spans="1:20" ht="18" x14ac:dyDescent="0.35">
      <c r="A1957" s="37" t="s">
        <v>1961</v>
      </c>
      <c r="B1957" s="31" t="str" cm="1">
        <f t="array" ref="B1957">_xlfn.XLOOKUP(_xlfn.SINGLE(A:A),'Customer Name'!A:A,Table14_3[[#All],[Title]])</f>
        <v>Mr</v>
      </c>
      <c r="C1957" s="32" t="str" cm="1">
        <f t="array" ref="C1957">_xlfn.XLOOKUP(_xlfn.SINGLE(A:A),'Customer Name'!A:A,Table14_3[[#All],[First Name]])</f>
        <v>Lilia</v>
      </c>
      <c r="D1957" s="32" t="str" cm="1">
        <f t="array" ref="D1957">_xlfn.XLOOKUP(_xlfn.SINGLE(A:A),'Customer Name'!A:A,Table14_3[[#All],[Last Name]])</f>
        <v>Jimenez</v>
      </c>
      <c r="E1957" s="32">
        <f>_xlfn.XLOOKUP(A:A,'Medical Examination'!A:A,'Medical Examination'!B:B)</f>
        <v>16.809999999999999</v>
      </c>
      <c r="F1957" s="32">
        <f>_xlfn.XLOOKUP(A:A,'Medical Examination'!A:A,'Medical Examination'!C:C)</f>
        <v>5.51</v>
      </c>
      <c r="G1957" s="33" t="str">
        <f>_xlfn.XLOOKUP(A:A,'Medical Examination'!A:A,'Medical Examination'!D:D)</f>
        <v>yes</v>
      </c>
      <c r="H1957" s="33" t="str">
        <f>_xlfn.XLOOKUP(A:A,'Medical Examination'!A:A,'Medical Examination'!E:E)</f>
        <v>No</v>
      </c>
      <c r="I1957" s="33" t="str">
        <f>_xlfn.XLOOKUP(A:A,'Medical Examination'!A:A,'Medical Examination'!F:F)</f>
        <v>No</v>
      </c>
      <c r="J1957" s="33">
        <f>_xlfn.XLOOKUP(A:A,'Medical Examination'!A:A,'Medical Examination'!G:G)</f>
        <v>1</v>
      </c>
      <c r="K1957" s="33" t="str">
        <f>_xlfn.XLOOKUP(A:A,'Medical Examination'!A:A,'Medical Examination'!H:H)</f>
        <v>No</v>
      </c>
      <c r="L1957" s="32" t="str">
        <f>_xlfn.XLOOKUP(A:A,'Medical Examination'!A:A,'Medical Examination'!I:I)</f>
        <v>Under  Weight</v>
      </c>
      <c r="M1957" s="31" t="str">
        <f>_xlfn.XLOOKUP(A:A,'Medical Examination'!A:A,'Medical Examination'!J:J)</f>
        <v>Normal</v>
      </c>
      <c r="N1957" s="34">
        <f>_xlfn.XLOOKUP(Healthcare!A:A,Table4_2[Customer ID],Table4_2[Date of Birth])</f>
        <v>32373</v>
      </c>
      <c r="O1957" s="35">
        <f>_xlfn.XLOOKUP(A:A,Table4_2[Customer ID],Table4_2[Charges])</f>
        <v>3569.96</v>
      </c>
      <c r="P1957" s="33" t="str">
        <f>_xlfn.XLOOKUP(A:A,Table4_2[Customer ID],Table4_2[Hospital tier])</f>
        <v>tier - 2</v>
      </c>
      <c r="Q1957" s="33" t="str">
        <f>_xlfn.XLOOKUP(A:A,'Hospital details'!A:A,'Hospital details'!F:F)</f>
        <v>tier - 1</v>
      </c>
      <c r="R1957" s="33" t="str">
        <f>_xlfn.XLOOKUP(Healthcare!A:A,'Hospital details'!A:A,'Hospital details'!G:G)</f>
        <v>R1012</v>
      </c>
      <c r="S1957" s="36">
        <f>_xlfn.XLOOKUP(A:A,'Hospital details'!A:A,'Hospital details'!H:H)</f>
        <v>34</v>
      </c>
      <c r="T1957" s="8"/>
    </row>
    <row r="1958" spans="1:20" ht="18" x14ac:dyDescent="0.35">
      <c r="A1958" s="37" t="s">
        <v>1962</v>
      </c>
      <c r="B1958" s="31" t="str" cm="1">
        <f t="array" ref="B1958">_xlfn.XLOOKUP(_xlfn.SINGLE(A:A),'Customer Name'!A:A,Table14_3[[#All],[Title]])</f>
        <v>Ms</v>
      </c>
      <c r="C1958" s="32" t="str" cm="1">
        <f t="array" ref="C1958">_xlfn.XLOOKUP(_xlfn.SINGLE(A:A),'Customer Name'!A:A,Table14_3[[#All],[First Name]])</f>
        <v>Danny</v>
      </c>
      <c r="D1958" s="32" t="str" cm="1">
        <f t="array" ref="D1958">_xlfn.XLOOKUP(_xlfn.SINGLE(A:A),'Customer Name'!A:A,Table14_3[[#All],[Last Name]])</f>
        <v>Zimny-Schmitt</v>
      </c>
      <c r="E1958" s="32">
        <f>_xlfn.XLOOKUP(A:A,'Medical Examination'!A:A,'Medical Examination'!B:B)</f>
        <v>16.690000000000001</v>
      </c>
      <c r="F1958" s="32">
        <f>_xlfn.XLOOKUP(A:A,'Medical Examination'!A:A,'Medical Examination'!C:C)</f>
        <v>8.4</v>
      </c>
      <c r="G1958" s="33" t="str">
        <f>_xlfn.XLOOKUP(A:A,'Medical Examination'!A:A,'Medical Examination'!D:D)</f>
        <v>yes</v>
      </c>
      <c r="H1958" s="33" t="str">
        <f>_xlfn.XLOOKUP(A:A,'Medical Examination'!A:A,'Medical Examination'!E:E)</f>
        <v>No</v>
      </c>
      <c r="I1958" s="33" t="str">
        <f>_xlfn.XLOOKUP(A:A,'Medical Examination'!A:A,'Medical Examination'!F:F)</f>
        <v>No</v>
      </c>
      <c r="J1958" s="33">
        <f>_xlfn.XLOOKUP(A:A,'Medical Examination'!A:A,'Medical Examination'!G:G)</f>
        <v>0</v>
      </c>
      <c r="K1958" s="33" t="str">
        <f>_xlfn.XLOOKUP(A:A,'Medical Examination'!A:A,'Medical Examination'!H:H)</f>
        <v>No</v>
      </c>
      <c r="L1958" s="32" t="str">
        <f>_xlfn.XLOOKUP(A:A,'Medical Examination'!A:A,'Medical Examination'!I:I)</f>
        <v>Under  Weight</v>
      </c>
      <c r="M1958" s="31" t="str">
        <f>_xlfn.XLOOKUP(A:A,'Medical Examination'!A:A,'Medical Examination'!J:J)</f>
        <v>Diabetic</v>
      </c>
      <c r="N1958" s="34">
        <f>_xlfn.XLOOKUP(Healthcare!A:A,Table4_2[Customer ID],Table4_2[Date of Birth])</f>
        <v>29869</v>
      </c>
      <c r="O1958" s="35">
        <f>_xlfn.XLOOKUP(A:A,Table4_2[Customer ID],Table4_2[Charges])</f>
        <v>3562.87</v>
      </c>
      <c r="P1958" s="33" t="str">
        <f>_xlfn.XLOOKUP(A:A,Table4_2[Customer ID],Table4_2[Hospital tier])</f>
        <v>tier - 2</v>
      </c>
      <c r="Q1958" s="33" t="str">
        <f>_xlfn.XLOOKUP(A:A,'Hospital details'!A:A,'Hospital details'!F:F)</f>
        <v>tier - 1</v>
      </c>
      <c r="R1958" s="33" t="str">
        <f>_xlfn.XLOOKUP(Healthcare!A:A,'Hospital details'!A:A,'Hospital details'!G:G)</f>
        <v>R1013</v>
      </c>
      <c r="S1958" s="36">
        <f>_xlfn.XLOOKUP(A:A,'Hospital details'!A:A,'Hospital details'!H:H)</f>
        <v>41</v>
      </c>
      <c r="T1958" s="8"/>
    </row>
    <row r="1959" spans="1:20" ht="18" x14ac:dyDescent="0.35">
      <c r="A1959" s="37" t="s">
        <v>1963</v>
      </c>
      <c r="B1959" s="31" t="str" cm="1">
        <f t="array" ref="B1959">_xlfn.XLOOKUP(_xlfn.SINGLE(A:A),'Customer Name'!A:A,Table14_3[[#All],[Title]])</f>
        <v>Mr</v>
      </c>
      <c r="C1959" s="32" t="str" cm="1">
        <f t="array" ref="C1959">_xlfn.XLOOKUP(_xlfn.SINGLE(A:A),'Customer Name'!A:A,Table14_3[[#All],[First Name]])</f>
        <v>Lauren</v>
      </c>
      <c r="D1959" s="32" t="str" cm="1">
        <f t="array" ref="D1959">_xlfn.XLOOKUP(_xlfn.SINGLE(A:A),'Customer Name'!A:A,Table14_3[[#All],[Last Name]])</f>
        <v>Hill</v>
      </c>
      <c r="E1959" s="32">
        <f>_xlfn.XLOOKUP(A:A,'Medical Examination'!A:A,'Medical Examination'!B:B)</f>
        <v>23.21</v>
      </c>
      <c r="F1959" s="32">
        <f>_xlfn.XLOOKUP(A:A,'Medical Examination'!A:A,'Medical Examination'!C:C)</f>
        <v>5.14</v>
      </c>
      <c r="G1959" s="33" t="str">
        <f>_xlfn.XLOOKUP(A:A,'Medical Examination'!A:A,'Medical Examination'!D:D)</f>
        <v>yes</v>
      </c>
      <c r="H1959" s="33" t="str">
        <f>_xlfn.XLOOKUP(A:A,'Medical Examination'!A:A,'Medical Examination'!E:E)</f>
        <v>No</v>
      </c>
      <c r="I1959" s="33" t="str">
        <f>_xlfn.XLOOKUP(A:A,'Medical Examination'!A:A,'Medical Examination'!F:F)</f>
        <v>No</v>
      </c>
      <c r="J1959" s="33">
        <f>_xlfn.XLOOKUP(A:A,'Medical Examination'!A:A,'Medical Examination'!G:G)</f>
        <v>1</v>
      </c>
      <c r="K1959" s="33" t="str">
        <f>_xlfn.XLOOKUP(A:A,'Medical Examination'!A:A,'Medical Examination'!H:H)</f>
        <v>No</v>
      </c>
      <c r="L1959" s="32" t="str">
        <f>_xlfn.XLOOKUP(A:A,'Medical Examination'!A:A,'Medical Examination'!I:I)</f>
        <v>Normal Weight</v>
      </c>
      <c r="M1959" s="31" t="str">
        <f>_xlfn.XLOOKUP(A:A,'Medical Examination'!A:A,'Medical Examination'!J:J)</f>
        <v>Normal</v>
      </c>
      <c r="N1959" s="34">
        <f>_xlfn.XLOOKUP(Healthcare!A:A,Table4_2[Customer ID],Table4_2[Date of Birth])</f>
        <v>34866</v>
      </c>
      <c r="O1959" s="35">
        <f>_xlfn.XLOOKUP(A:A,Table4_2[Customer ID],Table4_2[Charges])</f>
        <v>3561.89</v>
      </c>
      <c r="P1959" s="33" t="str">
        <f>_xlfn.XLOOKUP(A:A,Table4_2[Customer ID],Table4_2[Hospital tier])</f>
        <v>tier - 2</v>
      </c>
      <c r="Q1959" s="33" t="str">
        <f>_xlfn.XLOOKUP(A:A,'Hospital details'!A:A,'Hospital details'!F:F)</f>
        <v>tier - 1</v>
      </c>
      <c r="R1959" s="33" t="str">
        <f>_xlfn.XLOOKUP(Healthcare!A:A,'Hospital details'!A:A,'Hospital details'!G:G)</f>
        <v>R1013</v>
      </c>
      <c r="S1959" s="36">
        <f>_xlfn.XLOOKUP(A:A,'Hospital details'!A:A,'Hospital details'!H:H)</f>
        <v>27</v>
      </c>
      <c r="T1959" s="8"/>
    </row>
    <row r="1960" spans="1:20" ht="18" x14ac:dyDescent="0.35">
      <c r="A1960" s="37" t="s">
        <v>1964</v>
      </c>
      <c r="B1960" s="31" t="str" cm="1">
        <f t="array" ref="B1960">_xlfn.XLOOKUP(_xlfn.SINGLE(A:A),'Customer Name'!A:A,Table14_3[[#All],[Title]])</f>
        <v>Mr</v>
      </c>
      <c r="C1960" s="32" t="str" cm="1">
        <f t="array" ref="C1960">_xlfn.XLOOKUP(_xlfn.SINGLE(A:A),'Customer Name'!A:A,Table14_3[[#All],[First Name]])</f>
        <v>Courtney</v>
      </c>
      <c r="D1960" s="32" t="str" cm="1">
        <f t="array" ref="D1960">_xlfn.XLOOKUP(_xlfn.SINGLE(A:A),'Customer Name'!A:A,Table14_3[[#All],[Last Name]])</f>
        <v>Brohart</v>
      </c>
      <c r="E1960" s="32">
        <f>_xlfn.XLOOKUP(A:A,'Medical Examination'!A:A,'Medical Examination'!B:B)</f>
        <v>25.175000000000001</v>
      </c>
      <c r="F1960" s="32">
        <f>_xlfn.XLOOKUP(A:A,'Medical Examination'!A:A,'Medical Examination'!C:C)</f>
        <v>5.21</v>
      </c>
      <c r="G1960" s="33" t="str">
        <f>_xlfn.XLOOKUP(A:A,'Medical Examination'!A:A,'Medical Examination'!D:D)</f>
        <v>yes</v>
      </c>
      <c r="H1960" s="33" t="str">
        <f>_xlfn.XLOOKUP(A:A,'Medical Examination'!A:A,'Medical Examination'!E:E)</f>
        <v>No</v>
      </c>
      <c r="I1960" s="33" t="str">
        <f>_xlfn.XLOOKUP(A:A,'Medical Examination'!A:A,'Medical Examination'!F:F)</f>
        <v>No</v>
      </c>
      <c r="J1960" s="33">
        <f>_xlfn.XLOOKUP(A:A,'Medical Examination'!A:A,'Medical Examination'!G:G)</f>
        <v>1</v>
      </c>
      <c r="K1960" s="33" t="str">
        <f>_xlfn.XLOOKUP(A:A,'Medical Examination'!A:A,'Medical Examination'!H:H)</f>
        <v>No</v>
      </c>
      <c r="L1960" s="32" t="str">
        <f>_xlfn.XLOOKUP(A:A,'Medical Examination'!A:A,'Medical Examination'!I:I)</f>
        <v>Overweight</v>
      </c>
      <c r="M1960" s="31" t="str">
        <f>_xlfn.XLOOKUP(A:A,'Medical Examination'!A:A,'Medical Examination'!J:J)</f>
        <v>Normal</v>
      </c>
      <c r="N1960" s="34">
        <f>_xlfn.XLOOKUP(Healthcare!A:A,Table4_2[Customer ID],Table4_2[Date of Birth])</f>
        <v>34981</v>
      </c>
      <c r="O1960" s="35">
        <f>_xlfn.XLOOKUP(A:A,Table4_2[Customer ID],Table4_2[Charges])</f>
        <v>3558.62</v>
      </c>
      <c r="P1960" s="33" t="str">
        <f>_xlfn.XLOOKUP(A:A,Table4_2[Customer ID],Table4_2[Hospital tier])</f>
        <v>tier - 2</v>
      </c>
      <c r="Q1960" s="33" t="str">
        <f>_xlfn.XLOOKUP(A:A,'Hospital details'!A:A,'Hospital details'!F:F)</f>
        <v>tier - 3</v>
      </c>
      <c r="R1960" s="33" t="str">
        <f>_xlfn.XLOOKUP(Healthcare!A:A,'Hospital details'!A:A,'Hospital details'!G:G)</f>
        <v>R1024</v>
      </c>
      <c r="S1960" s="36">
        <f>_xlfn.XLOOKUP(A:A,'Hospital details'!A:A,'Hospital details'!H:H)</f>
        <v>27</v>
      </c>
      <c r="T1960" s="8"/>
    </row>
    <row r="1961" spans="1:20" ht="18" x14ac:dyDescent="0.35">
      <c r="A1961" s="37" t="s">
        <v>1965</v>
      </c>
      <c r="B1961" s="31" t="str" cm="1">
        <f t="array" ref="B1961">_xlfn.XLOOKUP(_xlfn.SINGLE(A:A),'Customer Name'!A:A,Table14_3[[#All],[Title]])</f>
        <v>Ms</v>
      </c>
      <c r="C1961" s="32" t="str" cm="1">
        <f t="array" ref="C1961">_xlfn.XLOOKUP(_xlfn.SINGLE(A:A),'Customer Name'!A:A,Table14_3[[#All],[First Name]])</f>
        <v>Elizabeth</v>
      </c>
      <c r="D1961" s="32" t="str" cm="1">
        <f t="array" ref="D1961">_xlfn.XLOOKUP(_xlfn.SINGLE(A:A),'Customer Name'!A:A,Table14_3[[#All],[Last Name]])</f>
        <v>Ryan</v>
      </c>
      <c r="E1961" s="32">
        <f>_xlfn.XLOOKUP(A:A,'Medical Examination'!A:A,'Medical Examination'!B:B)</f>
        <v>34.770000000000003</v>
      </c>
      <c r="F1961" s="32">
        <f>_xlfn.XLOOKUP(A:A,'Medical Examination'!A:A,'Medical Examination'!C:C)</f>
        <v>6.23</v>
      </c>
      <c r="G1961" s="33" t="str">
        <f>_xlfn.XLOOKUP(A:A,'Medical Examination'!A:A,'Medical Examination'!D:D)</f>
        <v>No</v>
      </c>
      <c r="H1961" s="33" t="str">
        <f>_xlfn.XLOOKUP(A:A,'Medical Examination'!A:A,'Medical Examination'!E:E)</f>
        <v>No</v>
      </c>
      <c r="I1961" s="33" t="str">
        <f>_xlfn.XLOOKUP(A:A,'Medical Examination'!A:A,'Medical Examination'!F:F)</f>
        <v>No</v>
      </c>
      <c r="J1961" s="33">
        <f>_xlfn.XLOOKUP(A:A,'Medical Examination'!A:A,'Medical Examination'!G:G)</f>
        <v>0</v>
      </c>
      <c r="K1961" s="33" t="str">
        <f>_xlfn.XLOOKUP(A:A,'Medical Examination'!A:A,'Medical Examination'!H:H)</f>
        <v>No</v>
      </c>
      <c r="L1961" s="32" t="str">
        <f>_xlfn.XLOOKUP(A:A,'Medical Examination'!A:A,'Medical Examination'!I:I)</f>
        <v>Obesity</v>
      </c>
      <c r="M1961" s="31" t="str">
        <f>_xlfn.XLOOKUP(A:A,'Medical Examination'!A:A,'Medical Examination'!J:J)</f>
        <v>Prediabetic</v>
      </c>
      <c r="N1961" s="34">
        <f>_xlfn.XLOOKUP(Healthcare!A:A,Table4_2[Customer ID],Table4_2[Date of Birth])</f>
        <v>34601</v>
      </c>
      <c r="O1961" s="35">
        <f>_xlfn.XLOOKUP(A:A,Table4_2[Customer ID],Table4_2[Charges])</f>
        <v>3556.92</v>
      </c>
      <c r="P1961" s="33" t="str">
        <f>_xlfn.XLOOKUP(A:A,Table4_2[Customer ID],Table4_2[Hospital tier])</f>
        <v>tier - 2</v>
      </c>
      <c r="Q1961" s="33" t="str">
        <f>_xlfn.XLOOKUP(A:A,'Hospital details'!A:A,'Hospital details'!F:F)</f>
        <v>tier - 3</v>
      </c>
      <c r="R1961" s="33" t="str">
        <f>_xlfn.XLOOKUP(Healthcare!A:A,'Hospital details'!A:A,'Hospital details'!G:G)</f>
        <v>R1012</v>
      </c>
      <c r="S1961" s="36">
        <f>_xlfn.XLOOKUP(A:A,'Hospital details'!A:A,'Hospital details'!H:H)</f>
        <v>28</v>
      </c>
      <c r="T1961" s="8"/>
    </row>
    <row r="1962" spans="1:20" ht="18" x14ac:dyDescent="0.35">
      <c r="A1962" s="37" t="s">
        <v>1966</v>
      </c>
      <c r="B1962" s="31" t="str" cm="1">
        <f t="array" ref="B1962">_xlfn.XLOOKUP(_xlfn.SINGLE(A:A),'Customer Name'!A:A,Table14_3[[#All],[Title]])</f>
        <v>Mr</v>
      </c>
      <c r="C1962" s="32" t="str" cm="1">
        <f t="array" ref="C1962">_xlfn.XLOOKUP(_xlfn.SINGLE(A:A),'Customer Name'!A:A,Table14_3[[#All],[First Name]])</f>
        <v>Satomi</v>
      </c>
      <c r="D1962" s="32" t="str" cm="1">
        <f t="array" ref="D1962">_xlfn.XLOOKUP(_xlfn.SINGLE(A:A),'Customer Name'!A:A,Table14_3[[#All],[Last Name]])</f>
        <v>Oka</v>
      </c>
      <c r="E1962" s="32">
        <f>_xlfn.XLOOKUP(A:A,'Medical Examination'!A:A,'Medical Examination'!B:B)</f>
        <v>27.7</v>
      </c>
      <c r="F1962" s="32">
        <f>_xlfn.XLOOKUP(A:A,'Medical Examination'!A:A,'Medical Examination'!C:C)</f>
        <v>5.6</v>
      </c>
      <c r="G1962" s="33" t="str">
        <f>_xlfn.XLOOKUP(A:A,'Medical Examination'!A:A,'Medical Examination'!D:D)</f>
        <v>No</v>
      </c>
      <c r="H1962" s="33" t="str">
        <f>_xlfn.XLOOKUP(A:A,'Medical Examination'!A:A,'Medical Examination'!E:E)</f>
        <v>No</v>
      </c>
      <c r="I1962" s="33" t="str">
        <f>_xlfn.XLOOKUP(A:A,'Medical Examination'!A:A,'Medical Examination'!F:F)</f>
        <v>No</v>
      </c>
      <c r="J1962" s="33">
        <f>_xlfn.XLOOKUP(A:A,'Medical Examination'!A:A,'Medical Examination'!G:G)</f>
        <v>1</v>
      </c>
      <c r="K1962" s="33" t="str">
        <f>_xlfn.XLOOKUP(A:A,'Medical Examination'!A:A,'Medical Examination'!H:H)</f>
        <v>No</v>
      </c>
      <c r="L1962" s="32" t="str">
        <f>_xlfn.XLOOKUP(A:A,'Medical Examination'!A:A,'Medical Examination'!I:I)</f>
        <v>Overweight</v>
      </c>
      <c r="M1962" s="31" t="str">
        <f>_xlfn.XLOOKUP(A:A,'Medical Examination'!A:A,'Medical Examination'!J:J)</f>
        <v>Normal</v>
      </c>
      <c r="N1962" s="34">
        <f>_xlfn.XLOOKUP(Healthcare!A:A,Table4_2[Customer ID],Table4_2[Date of Birth])</f>
        <v>33960</v>
      </c>
      <c r="O1962" s="35">
        <f>_xlfn.XLOOKUP(A:A,Table4_2[Customer ID],Table4_2[Charges])</f>
        <v>3554.2</v>
      </c>
      <c r="P1962" s="33" t="str">
        <f>_xlfn.XLOOKUP(A:A,Table4_2[Customer ID],Table4_2[Hospital tier])</f>
        <v>tier - 2</v>
      </c>
      <c r="Q1962" s="33" t="str">
        <f>_xlfn.XLOOKUP(A:A,'Hospital details'!A:A,'Hospital details'!F:F)</f>
        <v>tier - 3</v>
      </c>
      <c r="R1962" s="33" t="str">
        <f>_xlfn.XLOOKUP(Healthcare!A:A,'Hospital details'!A:A,'Hospital details'!G:G)</f>
        <v>R1011</v>
      </c>
      <c r="S1962" s="36">
        <f>_xlfn.XLOOKUP(A:A,'Hospital details'!A:A,'Hospital details'!H:H)</f>
        <v>30</v>
      </c>
      <c r="T1962" s="8"/>
    </row>
    <row r="1963" spans="1:20" ht="18" x14ac:dyDescent="0.35">
      <c r="A1963" s="37" t="s">
        <v>1967</v>
      </c>
      <c r="B1963" s="31" t="str" cm="1">
        <f t="array" ref="B1963">_xlfn.XLOOKUP(_xlfn.SINGLE(A:A),'Customer Name'!A:A,Table14_3[[#All],[Title]])</f>
        <v>Mr</v>
      </c>
      <c r="C1963" s="32" t="str" cm="1">
        <f t="array" ref="C1963">_xlfn.XLOOKUP(_xlfn.SINGLE(A:A),'Customer Name'!A:A,Table14_3[[#All],[First Name]])</f>
        <v>Matthew D</v>
      </c>
      <c r="D1963" s="32" t="str" cm="1">
        <f t="array" ref="D1963">_xlfn.XLOOKUP(_xlfn.SINGLE(A:A),'Customer Name'!A:A,Table14_3[[#All],[Last Name]])</f>
        <v>Newman</v>
      </c>
      <c r="E1963" s="32">
        <f>_xlfn.XLOOKUP(A:A,'Medical Examination'!A:A,'Medical Examination'!B:B)</f>
        <v>19.12</v>
      </c>
      <c r="F1963" s="32">
        <f>_xlfn.XLOOKUP(A:A,'Medical Examination'!A:A,'Medical Examination'!C:C)</f>
        <v>4.72</v>
      </c>
      <c r="G1963" s="33" t="str">
        <f>_xlfn.XLOOKUP(A:A,'Medical Examination'!A:A,'Medical Examination'!D:D)</f>
        <v>yes</v>
      </c>
      <c r="H1963" s="33" t="str">
        <f>_xlfn.XLOOKUP(A:A,'Medical Examination'!A:A,'Medical Examination'!E:E)</f>
        <v>No</v>
      </c>
      <c r="I1963" s="33" t="str">
        <f>_xlfn.XLOOKUP(A:A,'Medical Examination'!A:A,'Medical Examination'!F:F)</f>
        <v>No</v>
      </c>
      <c r="J1963" s="33">
        <f>_xlfn.XLOOKUP(A:A,'Medical Examination'!A:A,'Medical Examination'!G:G)</f>
        <v>1</v>
      </c>
      <c r="K1963" s="33" t="str">
        <f>_xlfn.XLOOKUP(A:A,'Medical Examination'!A:A,'Medical Examination'!H:H)</f>
        <v>No</v>
      </c>
      <c r="L1963" s="32" t="str">
        <f>_xlfn.XLOOKUP(A:A,'Medical Examination'!A:A,'Medical Examination'!I:I)</f>
        <v>Normal Weight</v>
      </c>
      <c r="M1963" s="31" t="str">
        <f>_xlfn.XLOOKUP(A:A,'Medical Examination'!A:A,'Medical Examination'!J:J)</f>
        <v>Normal</v>
      </c>
      <c r="N1963" s="34">
        <f>_xlfn.XLOOKUP(Healthcare!A:A,Table4_2[Customer ID],Table4_2[Date of Birth])</f>
        <v>32431</v>
      </c>
      <c r="O1963" s="35">
        <f>_xlfn.XLOOKUP(A:A,Table4_2[Customer ID],Table4_2[Charges])</f>
        <v>3540.12</v>
      </c>
      <c r="P1963" s="33" t="str">
        <f>_xlfn.XLOOKUP(A:A,Table4_2[Customer ID],Table4_2[Hospital tier])</f>
        <v>tier - 2</v>
      </c>
      <c r="Q1963" s="33" t="str">
        <f>_xlfn.XLOOKUP(A:A,'Hospital details'!A:A,'Hospital details'!F:F)</f>
        <v>tier - 1</v>
      </c>
      <c r="R1963" s="33" t="str">
        <f>_xlfn.XLOOKUP(Healthcare!A:A,'Hospital details'!A:A,'Hospital details'!G:G)</f>
        <v>R1013</v>
      </c>
      <c r="S1963" s="36">
        <f>_xlfn.XLOOKUP(A:A,'Hospital details'!A:A,'Hospital details'!H:H)</f>
        <v>34</v>
      </c>
      <c r="T1963" s="8"/>
    </row>
    <row r="1964" spans="1:20" ht="18" x14ac:dyDescent="0.35">
      <c r="A1964" s="37" t="s">
        <v>1968</v>
      </c>
      <c r="B1964" s="31" t="str" cm="1">
        <f t="array" ref="B1964">_xlfn.XLOOKUP(_xlfn.SINGLE(A:A),'Customer Name'!A:A,Table14_3[[#All],[Title]])</f>
        <v>Ms</v>
      </c>
      <c r="C1964" s="32" t="str" cm="1">
        <f t="array" ref="C1964">_xlfn.XLOOKUP(_xlfn.SINGLE(A:A),'Customer Name'!A:A,Table14_3[[#All],[First Name]])</f>
        <v>Peter T II</v>
      </c>
      <c r="D1964" s="32" t="str" cm="1">
        <f t="array" ref="D1964">_xlfn.XLOOKUP(_xlfn.SINGLE(A:A),'Customer Name'!A:A,Table14_3[[#All],[Last Name]])</f>
        <v>Metzger</v>
      </c>
      <c r="E1964" s="32">
        <f>_xlfn.XLOOKUP(A:A,'Medical Examination'!A:A,'Medical Examination'!B:B)</f>
        <v>32.67</v>
      </c>
      <c r="F1964" s="32">
        <f>_xlfn.XLOOKUP(A:A,'Medical Examination'!A:A,'Medical Examination'!C:C)</f>
        <v>4.67</v>
      </c>
      <c r="G1964" s="33" t="str">
        <f>_xlfn.XLOOKUP(A:A,'Medical Examination'!A:A,'Medical Examination'!D:D)</f>
        <v>No</v>
      </c>
      <c r="H1964" s="33" t="str">
        <f>_xlfn.XLOOKUP(A:A,'Medical Examination'!A:A,'Medical Examination'!E:E)</f>
        <v>No</v>
      </c>
      <c r="I1964" s="33" t="str">
        <f>_xlfn.XLOOKUP(A:A,'Medical Examination'!A:A,'Medical Examination'!F:F)</f>
        <v>Yes</v>
      </c>
      <c r="J1964" s="33">
        <f>_xlfn.XLOOKUP(A:A,'Medical Examination'!A:A,'Medical Examination'!G:G)</f>
        <v>1</v>
      </c>
      <c r="K1964" s="33" t="str">
        <f>_xlfn.XLOOKUP(A:A,'Medical Examination'!A:A,'Medical Examination'!H:H)</f>
        <v>No</v>
      </c>
      <c r="L1964" s="32" t="str">
        <f>_xlfn.XLOOKUP(A:A,'Medical Examination'!A:A,'Medical Examination'!I:I)</f>
        <v>Obesity</v>
      </c>
      <c r="M1964" s="31" t="str">
        <f>_xlfn.XLOOKUP(A:A,'Medical Examination'!A:A,'Medical Examination'!J:J)</f>
        <v>Normal</v>
      </c>
      <c r="N1964" s="34">
        <f>_xlfn.XLOOKUP(Healthcare!A:A,Table4_2[Customer ID],Table4_2[Date of Birth])</f>
        <v>37857</v>
      </c>
      <c r="O1964" s="35">
        <f>_xlfn.XLOOKUP(A:A,Table4_2[Customer ID],Table4_2[Charges])</f>
        <v>3538.9</v>
      </c>
      <c r="P1964" s="33" t="str">
        <f>_xlfn.XLOOKUP(A:A,Table4_2[Customer ID],Table4_2[Hospital tier])</f>
        <v>tier - 2</v>
      </c>
      <c r="Q1964" s="33" t="str">
        <f>_xlfn.XLOOKUP(A:A,'Hospital details'!A:A,'Hospital details'!F:F)</f>
        <v>tier - 2</v>
      </c>
      <c r="R1964" s="33" t="str">
        <f>_xlfn.XLOOKUP(Healthcare!A:A,'Hospital details'!A:A,'Hospital details'!G:G)</f>
        <v>R1012</v>
      </c>
      <c r="S1964" s="36">
        <f>_xlfn.XLOOKUP(A:A,'Hospital details'!A:A,'Hospital details'!H:H)</f>
        <v>19</v>
      </c>
      <c r="T1964" s="8"/>
    </row>
    <row r="1965" spans="1:20" ht="18" x14ac:dyDescent="0.35">
      <c r="A1965" s="37" t="s">
        <v>1969</v>
      </c>
      <c r="B1965" s="31" t="str" cm="1">
        <f t="array" ref="B1965">_xlfn.XLOOKUP(_xlfn.SINGLE(A:A),'Customer Name'!A:A,Table14_3[[#All],[Title]])</f>
        <v>Mr</v>
      </c>
      <c r="C1965" s="32" t="str" cm="1">
        <f t="array" ref="C1965">_xlfn.XLOOKUP(_xlfn.SINGLE(A:A),'Customer Name'!A:A,Table14_3[[#All],[First Name]])</f>
        <v>Manuel</v>
      </c>
      <c r="D1965" s="32" t="str" cm="1">
        <f t="array" ref="D1965">_xlfn.XLOOKUP(_xlfn.SINGLE(A:A),'Customer Name'!A:A,Table14_3[[#All],[Last Name]])</f>
        <v>Gonzalez</v>
      </c>
      <c r="E1965" s="32">
        <f>_xlfn.XLOOKUP(A:A,'Medical Examination'!A:A,'Medical Examination'!B:B)</f>
        <v>28.5</v>
      </c>
      <c r="F1965" s="32">
        <f>_xlfn.XLOOKUP(A:A,'Medical Examination'!A:A,'Medical Examination'!C:C)</f>
        <v>6.11</v>
      </c>
      <c r="G1965" s="33" t="str">
        <f>_xlfn.XLOOKUP(A:A,'Medical Examination'!A:A,'Medical Examination'!D:D)</f>
        <v>No</v>
      </c>
      <c r="H1965" s="33" t="str">
        <f>_xlfn.XLOOKUP(A:A,'Medical Examination'!A:A,'Medical Examination'!E:E)</f>
        <v>No</v>
      </c>
      <c r="I1965" s="33" t="str">
        <f>_xlfn.XLOOKUP(A:A,'Medical Examination'!A:A,'Medical Examination'!F:F)</f>
        <v>No</v>
      </c>
      <c r="J1965" s="33">
        <f>_xlfn.XLOOKUP(A:A,'Medical Examination'!A:A,'Medical Examination'!G:G)</f>
        <v>1</v>
      </c>
      <c r="K1965" s="33" t="str">
        <f>_xlfn.XLOOKUP(A:A,'Medical Examination'!A:A,'Medical Examination'!H:H)</f>
        <v>No</v>
      </c>
      <c r="L1965" s="32" t="str">
        <f>_xlfn.XLOOKUP(A:A,'Medical Examination'!A:A,'Medical Examination'!I:I)</f>
        <v>Overweight</v>
      </c>
      <c r="M1965" s="31" t="str">
        <f>_xlfn.XLOOKUP(A:A,'Medical Examination'!A:A,'Medical Examination'!J:J)</f>
        <v>Prediabetic</v>
      </c>
      <c r="N1965" s="34">
        <f>_xlfn.XLOOKUP(Healthcare!A:A,Table4_2[Customer ID],Table4_2[Date of Birth])</f>
        <v>36054</v>
      </c>
      <c r="O1965" s="35">
        <f>_xlfn.XLOOKUP(A:A,Table4_2[Customer ID],Table4_2[Charges])</f>
        <v>3537.7</v>
      </c>
      <c r="P1965" s="33" t="str">
        <f>_xlfn.XLOOKUP(A:A,Table4_2[Customer ID],Table4_2[Hospital tier])</f>
        <v>tier - 3</v>
      </c>
      <c r="Q1965" s="33" t="str">
        <f>_xlfn.XLOOKUP(A:A,'Hospital details'!A:A,'Hospital details'!F:F)</f>
        <v>tier - 3</v>
      </c>
      <c r="R1965" s="33" t="str">
        <f>_xlfn.XLOOKUP(Healthcare!A:A,'Hospital details'!A:A,'Hospital details'!G:G)</f>
        <v>R1012</v>
      </c>
      <c r="S1965" s="36">
        <f>_xlfn.XLOOKUP(A:A,'Hospital details'!A:A,'Hospital details'!H:H)</f>
        <v>24</v>
      </c>
      <c r="T1965" s="8"/>
    </row>
    <row r="1966" spans="1:20" ht="18" x14ac:dyDescent="0.35">
      <c r="A1966" s="37" t="s">
        <v>1970</v>
      </c>
      <c r="B1966" s="31" t="str" cm="1">
        <f t="array" ref="B1966">_xlfn.XLOOKUP(_xlfn.SINGLE(A:A),'Customer Name'!A:A,Table14_3[[#All],[Title]])</f>
        <v>Mr</v>
      </c>
      <c r="C1966" s="32" t="str" cm="1">
        <f t="array" ref="C1966">_xlfn.XLOOKUP(_xlfn.SINGLE(A:A),'Customer Name'!A:A,Table14_3[[#All],[First Name]])</f>
        <v>Kindsey P</v>
      </c>
      <c r="D1966" s="32" t="str" cm="1">
        <f t="array" ref="D1966">_xlfn.XLOOKUP(_xlfn.SINGLE(A:A),'Customer Name'!A:A,Table14_3[[#All],[Last Name]])</f>
        <v>Vaughn</v>
      </c>
      <c r="E1966" s="32">
        <f>_xlfn.XLOOKUP(A:A,'Medical Examination'!A:A,'Medical Examination'!B:B)</f>
        <v>39.270000000000003</v>
      </c>
      <c r="F1966" s="32">
        <f>_xlfn.XLOOKUP(A:A,'Medical Examination'!A:A,'Medical Examination'!C:C)</f>
        <v>6.25</v>
      </c>
      <c r="G1966" s="33" t="str">
        <f>_xlfn.XLOOKUP(A:A,'Medical Examination'!A:A,'Medical Examination'!D:D)</f>
        <v>No</v>
      </c>
      <c r="H1966" s="33" t="str">
        <f>_xlfn.XLOOKUP(A:A,'Medical Examination'!A:A,'Medical Examination'!E:E)</f>
        <v>No</v>
      </c>
      <c r="I1966" s="33" t="str">
        <f>_xlfn.XLOOKUP(A:A,'Medical Examination'!A:A,'Medical Examination'!F:F)</f>
        <v>No</v>
      </c>
      <c r="J1966" s="33">
        <f>_xlfn.XLOOKUP(A:A,'Medical Examination'!A:A,'Medical Examination'!G:G)</f>
        <v>0</v>
      </c>
      <c r="K1966" s="33" t="str">
        <f>_xlfn.XLOOKUP(A:A,'Medical Examination'!A:A,'Medical Examination'!H:H)</f>
        <v>No</v>
      </c>
      <c r="L1966" s="32" t="str">
        <f>_xlfn.XLOOKUP(A:A,'Medical Examination'!A:A,'Medical Examination'!I:I)</f>
        <v>Obesity</v>
      </c>
      <c r="M1966" s="31" t="str">
        <f>_xlfn.XLOOKUP(A:A,'Medical Examination'!A:A,'Medical Examination'!J:J)</f>
        <v>Prediabetic</v>
      </c>
      <c r="N1966" s="34">
        <f>_xlfn.XLOOKUP(Healthcare!A:A,Table4_2[Customer ID],Table4_2[Date of Birth])</f>
        <v>36425</v>
      </c>
      <c r="O1966" s="35">
        <f>_xlfn.XLOOKUP(A:A,Table4_2[Customer ID],Table4_2[Charges])</f>
        <v>3500.61</v>
      </c>
      <c r="P1966" s="33" t="str">
        <f>_xlfn.XLOOKUP(A:A,Table4_2[Customer ID],Table4_2[Hospital tier])</f>
        <v>tier - 2</v>
      </c>
      <c r="Q1966" s="33" t="str">
        <f>_xlfn.XLOOKUP(A:A,'Hospital details'!A:A,'Hospital details'!F:F)</f>
        <v>tier - 2</v>
      </c>
      <c r="R1966" s="33" t="str">
        <f>_xlfn.XLOOKUP(Healthcare!A:A,'Hospital details'!A:A,'Hospital details'!G:G)</f>
        <v>R1013</v>
      </c>
      <c r="S1966" s="36">
        <f>_xlfn.XLOOKUP(A:A,'Hospital details'!A:A,'Hospital details'!H:H)</f>
        <v>23</v>
      </c>
      <c r="T1966" s="8"/>
    </row>
    <row r="1967" spans="1:20" ht="18" x14ac:dyDescent="0.35">
      <c r="A1967" s="37" t="s">
        <v>1971</v>
      </c>
      <c r="B1967" s="31" t="str" cm="1">
        <f t="array" ref="B1967">_xlfn.XLOOKUP(_xlfn.SINGLE(A:A),'Customer Name'!A:A,Table14_3[[#All],[Title]])</f>
        <v>Ms</v>
      </c>
      <c r="C1967" s="32" t="str" cm="1">
        <f t="array" ref="C1967">_xlfn.XLOOKUP(_xlfn.SINGLE(A:A),'Customer Name'!A:A,Table14_3[[#All],[First Name]])</f>
        <v>Thomas G</v>
      </c>
      <c r="D1967" s="32" t="str" cm="1">
        <f t="array" ref="D1967">_xlfn.XLOOKUP(_xlfn.SINGLE(A:A),'Customer Name'!A:A,Table14_3[[#All],[Last Name]])</f>
        <v>Clifford</v>
      </c>
      <c r="E1967" s="32">
        <f>_xlfn.XLOOKUP(A:A,'Medical Examination'!A:A,'Medical Examination'!B:B)</f>
        <v>32.49</v>
      </c>
      <c r="F1967" s="32">
        <f>_xlfn.XLOOKUP(A:A,'Medical Examination'!A:A,'Medical Examination'!C:C)</f>
        <v>4</v>
      </c>
      <c r="G1967" s="33" t="str">
        <f>_xlfn.XLOOKUP(A:A,'Medical Examination'!A:A,'Medical Examination'!D:D)</f>
        <v>yes</v>
      </c>
      <c r="H1967" s="33" t="str">
        <f>_xlfn.XLOOKUP(A:A,'Medical Examination'!A:A,'Medical Examination'!E:E)</f>
        <v>No</v>
      </c>
      <c r="I1967" s="33" t="str">
        <f>_xlfn.XLOOKUP(A:A,'Medical Examination'!A:A,'Medical Examination'!F:F)</f>
        <v>No</v>
      </c>
      <c r="J1967" s="33">
        <f>_xlfn.XLOOKUP(A:A,'Medical Examination'!A:A,'Medical Examination'!G:G)</f>
        <v>0</v>
      </c>
      <c r="K1967" s="33" t="str">
        <f>_xlfn.XLOOKUP(A:A,'Medical Examination'!A:A,'Medical Examination'!H:H)</f>
        <v>No</v>
      </c>
      <c r="L1967" s="32" t="str">
        <f>_xlfn.XLOOKUP(A:A,'Medical Examination'!A:A,'Medical Examination'!I:I)</f>
        <v>Obesity</v>
      </c>
      <c r="M1967" s="31" t="str">
        <f>_xlfn.XLOOKUP(A:A,'Medical Examination'!A:A,'Medical Examination'!J:J)</f>
        <v>Normal</v>
      </c>
      <c r="N1967" s="34">
        <f>_xlfn.XLOOKUP(Healthcare!A:A,Table4_2[Customer ID],Table4_2[Date of Birth])</f>
        <v>35326</v>
      </c>
      <c r="O1967" s="35">
        <f>_xlfn.XLOOKUP(A:A,Table4_2[Customer ID],Table4_2[Charges])</f>
        <v>3490.55</v>
      </c>
      <c r="P1967" s="33" t="str">
        <f>_xlfn.XLOOKUP(A:A,Table4_2[Customer ID],Table4_2[Hospital tier])</f>
        <v>tier - 1</v>
      </c>
      <c r="Q1967" s="33" t="str">
        <f>_xlfn.XLOOKUP(A:A,'Hospital details'!A:A,'Hospital details'!F:F)</f>
        <v>tier - 2</v>
      </c>
      <c r="R1967" s="33" t="str">
        <f>_xlfn.XLOOKUP(Healthcare!A:A,'Hospital details'!A:A,'Hospital details'!G:G)</f>
        <v>R1015</v>
      </c>
      <c r="S1967" s="36">
        <f>_xlfn.XLOOKUP(A:A,'Hospital details'!A:A,'Hospital details'!H:H)</f>
        <v>26</v>
      </c>
      <c r="T1967" s="8"/>
    </row>
    <row r="1968" spans="1:20" ht="18" x14ac:dyDescent="0.35">
      <c r="A1968" s="37" t="s">
        <v>1972</v>
      </c>
      <c r="B1968" s="31" t="str" cm="1">
        <f t="array" ref="B1968">_xlfn.XLOOKUP(_xlfn.SINGLE(A:A),'Customer Name'!A:A,Table14_3[[#All],[Title]])</f>
        <v>Mr</v>
      </c>
      <c r="C1968" s="32" t="str" cm="1">
        <f t="array" ref="C1968">_xlfn.XLOOKUP(_xlfn.SINGLE(A:A),'Customer Name'!A:A,Table14_3[[#All],[First Name]])</f>
        <v>Kyle S</v>
      </c>
      <c r="D1968" s="32" t="str" cm="1">
        <f t="array" ref="D1968">_xlfn.XLOOKUP(_xlfn.SINGLE(A:A),'Customer Name'!A:A,Table14_3[[#All],[Last Name]])</f>
        <v>Petty</v>
      </c>
      <c r="E1968" s="32">
        <f>_xlfn.XLOOKUP(A:A,'Medical Examination'!A:A,'Medical Examination'!B:B)</f>
        <v>23.7</v>
      </c>
      <c r="F1968" s="32">
        <f>_xlfn.XLOOKUP(A:A,'Medical Examination'!A:A,'Medical Examination'!C:C)</f>
        <v>5.55</v>
      </c>
      <c r="G1968" s="33" t="str">
        <f>_xlfn.XLOOKUP(A:A,'Medical Examination'!A:A,'Medical Examination'!D:D)</f>
        <v>yes</v>
      </c>
      <c r="H1968" s="33" t="str">
        <f>_xlfn.XLOOKUP(A:A,'Medical Examination'!A:A,'Medical Examination'!E:E)</f>
        <v>No</v>
      </c>
      <c r="I1968" s="33" t="str">
        <f>_xlfn.XLOOKUP(A:A,'Medical Examination'!A:A,'Medical Examination'!F:F)</f>
        <v>No</v>
      </c>
      <c r="J1968" s="33">
        <f>_xlfn.XLOOKUP(A:A,'Medical Examination'!A:A,'Medical Examination'!G:G)</f>
        <v>0</v>
      </c>
      <c r="K1968" s="33" t="str">
        <f>_xlfn.XLOOKUP(A:A,'Medical Examination'!A:A,'Medical Examination'!H:H)</f>
        <v>No</v>
      </c>
      <c r="L1968" s="32" t="str">
        <f>_xlfn.XLOOKUP(A:A,'Medical Examination'!A:A,'Medical Examination'!I:I)</f>
        <v>Normal Weight</v>
      </c>
      <c r="M1968" s="31" t="str">
        <f>_xlfn.XLOOKUP(A:A,'Medical Examination'!A:A,'Medical Examination'!J:J)</f>
        <v>Normal</v>
      </c>
      <c r="N1968" s="34">
        <f>_xlfn.XLOOKUP(Healthcare!A:A,Table4_2[Customer ID],Table4_2[Date of Birth])</f>
        <v>35327</v>
      </c>
      <c r="O1968" s="35">
        <f>_xlfn.XLOOKUP(A:A,Table4_2[Customer ID],Table4_2[Charges])</f>
        <v>3484.33</v>
      </c>
      <c r="P1968" s="33" t="str">
        <f>_xlfn.XLOOKUP(A:A,Table4_2[Customer ID],Table4_2[Hospital tier])</f>
        <v>tier - 3</v>
      </c>
      <c r="Q1968" s="33" t="str">
        <f>_xlfn.XLOOKUP(A:A,'Hospital details'!A:A,'Hospital details'!F:F)</f>
        <v>tier - 3</v>
      </c>
      <c r="R1968" s="33" t="str">
        <f>_xlfn.XLOOKUP(Healthcare!A:A,'Hospital details'!A:A,'Hospital details'!G:G)</f>
        <v>R1011</v>
      </c>
      <c r="S1968" s="36">
        <f>_xlfn.XLOOKUP(A:A,'Hospital details'!A:A,'Hospital details'!H:H)</f>
        <v>26</v>
      </c>
      <c r="T1968" s="8"/>
    </row>
    <row r="1969" spans="1:20" ht="18" x14ac:dyDescent="0.35">
      <c r="A1969" s="37" t="s">
        <v>1973</v>
      </c>
      <c r="B1969" s="31" t="str" cm="1">
        <f t="array" ref="B1969">_xlfn.XLOOKUP(_xlfn.SINGLE(A:A),'Customer Name'!A:A,Table14_3[[#All],[Title]])</f>
        <v>Ms</v>
      </c>
      <c r="C1969" s="32" t="str" cm="1">
        <f t="array" ref="C1969">_xlfn.XLOOKUP(_xlfn.SINGLE(A:A),'Customer Name'!A:A,Table14_3[[#All],[First Name]])</f>
        <v>Alexander J</v>
      </c>
      <c r="D1969" s="32" t="str" cm="1">
        <f t="array" ref="D1969">_xlfn.XLOOKUP(_xlfn.SINGLE(A:A),'Customer Name'!A:A,Table14_3[[#All],[Last Name]])</f>
        <v>Sanford</v>
      </c>
      <c r="E1969" s="32">
        <f>_xlfn.XLOOKUP(A:A,'Medical Examination'!A:A,'Medical Examination'!B:B)</f>
        <v>30.4</v>
      </c>
      <c r="F1969" s="32">
        <f>_xlfn.XLOOKUP(A:A,'Medical Examination'!A:A,'Medical Examination'!C:C)</f>
        <v>5.95</v>
      </c>
      <c r="G1969" s="33" t="str">
        <f>_xlfn.XLOOKUP(A:A,'Medical Examination'!A:A,'Medical Examination'!D:D)</f>
        <v>No</v>
      </c>
      <c r="H1969" s="33" t="str">
        <f>_xlfn.XLOOKUP(A:A,'Medical Examination'!A:A,'Medical Examination'!E:E)</f>
        <v>yes</v>
      </c>
      <c r="I1969" s="33" t="str">
        <f>_xlfn.XLOOKUP(A:A,'Medical Examination'!A:A,'Medical Examination'!F:F)</f>
        <v>No</v>
      </c>
      <c r="J1969" s="33">
        <f>_xlfn.XLOOKUP(A:A,'Medical Examination'!A:A,'Medical Examination'!G:G)</f>
        <v>1</v>
      </c>
      <c r="K1969" s="33" t="str">
        <f>_xlfn.XLOOKUP(A:A,'Medical Examination'!A:A,'Medical Examination'!H:H)</f>
        <v>No</v>
      </c>
      <c r="L1969" s="32" t="str">
        <f>_xlfn.XLOOKUP(A:A,'Medical Examination'!A:A,'Medical Examination'!I:I)</f>
        <v>Obesity</v>
      </c>
      <c r="M1969" s="31" t="str">
        <f>_xlfn.XLOOKUP(A:A,'Medical Examination'!A:A,'Medical Examination'!J:J)</f>
        <v>Prediabetic</v>
      </c>
      <c r="N1969" s="34">
        <f>_xlfn.XLOOKUP(Healthcare!A:A,Table4_2[Customer ID],Table4_2[Date of Birth])</f>
        <v>38164</v>
      </c>
      <c r="O1969" s="35">
        <f>_xlfn.XLOOKUP(A:A,Table4_2[Customer ID],Table4_2[Charges])</f>
        <v>3481.87</v>
      </c>
      <c r="P1969" s="33" t="str">
        <f>_xlfn.XLOOKUP(A:A,Table4_2[Customer ID],Table4_2[Hospital tier])</f>
        <v>tier - 2</v>
      </c>
      <c r="Q1969" s="33" t="str">
        <f>_xlfn.XLOOKUP(A:A,'Hospital details'!A:A,'Hospital details'!F:F)</f>
        <v>tier - 3</v>
      </c>
      <c r="R1969" s="33" t="str">
        <f>_xlfn.XLOOKUP(Healthcare!A:A,'Hospital details'!A:A,'Hospital details'!G:G)</f>
        <v>R1016</v>
      </c>
      <c r="S1969" s="36">
        <f>_xlfn.XLOOKUP(A:A,'Hospital details'!A:A,'Hospital details'!H:H)</f>
        <v>18</v>
      </c>
      <c r="T1969" s="8"/>
    </row>
    <row r="1970" spans="1:20" ht="18" x14ac:dyDescent="0.35">
      <c r="A1970" s="37" t="s">
        <v>1974</v>
      </c>
      <c r="B1970" s="31" t="str" cm="1">
        <f t="array" ref="B1970">_xlfn.XLOOKUP(_xlfn.SINGLE(A:A),'Customer Name'!A:A,Table14_3[[#All],[Title]])</f>
        <v>Mr</v>
      </c>
      <c r="C1970" s="32" t="str" cm="1">
        <f t="array" ref="C1970">_xlfn.XLOOKUP(_xlfn.SINGLE(A:A),'Customer Name'!A:A,Table14_3[[#All],[First Name]])</f>
        <v>Dustin L</v>
      </c>
      <c r="D1970" s="32" t="str" cm="1">
        <f t="array" ref="D1970">_xlfn.XLOOKUP(_xlfn.SINGLE(A:A),'Customer Name'!A:A,Table14_3[[#All],[Last Name]])</f>
        <v>Sprague</v>
      </c>
      <c r="E1970" s="32">
        <f>_xlfn.XLOOKUP(A:A,'Medical Examination'!A:A,'Medical Examination'!B:B)</f>
        <v>38.94</v>
      </c>
      <c r="F1970" s="32">
        <f>_xlfn.XLOOKUP(A:A,'Medical Examination'!A:A,'Medical Examination'!C:C)</f>
        <v>4.3600000000000003</v>
      </c>
      <c r="G1970" s="33" t="str">
        <f>_xlfn.XLOOKUP(A:A,'Medical Examination'!A:A,'Medical Examination'!D:D)</f>
        <v>No</v>
      </c>
      <c r="H1970" s="33" t="str">
        <f>_xlfn.XLOOKUP(A:A,'Medical Examination'!A:A,'Medical Examination'!E:E)</f>
        <v>No</v>
      </c>
      <c r="I1970" s="33" t="str">
        <f>_xlfn.XLOOKUP(A:A,'Medical Examination'!A:A,'Medical Examination'!F:F)</f>
        <v>Yes</v>
      </c>
      <c r="J1970" s="33">
        <f>_xlfn.XLOOKUP(A:A,'Medical Examination'!A:A,'Medical Examination'!G:G)</f>
        <v>1</v>
      </c>
      <c r="K1970" s="33" t="str">
        <f>_xlfn.XLOOKUP(A:A,'Medical Examination'!A:A,'Medical Examination'!H:H)</f>
        <v>No</v>
      </c>
      <c r="L1970" s="32" t="str">
        <f>_xlfn.XLOOKUP(A:A,'Medical Examination'!A:A,'Medical Examination'!I:I)</f>
        <v>Obesity</v>
      </c>
      <c r="M1970" s="31" t="str">
        <f>_xlfn.XLOOKUP(A:A,'Medical Examination'!A:A,'Medical Examination'!J:J)</f>
        <v>Normal</v>
      </c>
      <c r="N1970" s="34">
        <f>_xlfn.XLOOKUP(Healthcare!A:A,Table4_2[Customer ID],Table4_2[Date of Birth])</f>
        <v>34254</v>
      </c>
      <c r="O1970" s="35">
        <f>_xlfn.XLOOKUP(A:A,Table4_2[Customer ID],Table4_2[Charges])</f>
        <v>3471.41</v>
      </c>
      <c r="P1970" s="33" t="str">
        <f>_xlfn.XLOOKUP(A:A,Table4_2[Customer ID],Table4_2[Hospital tier])</f>
        <v>tier - 2</v>
      </c>
      <c r="Q1970" s="33" t="str">
        <f>_xlfn.XLOOKUP(A:A,'Hospital details'!A:A,'Hospital details'!F:F)</f>
        <v>tier - 2</v>
      </c>
      <c r="R1970" s="33" t="str">
        <f>_xlfn.XLOOKUP(Healthcare!A:A,'Hospital details'!A:A,'Hospital details'!G:G)</f>
        <v>R1013</v>
      </c>
      <c r="S1970" s="36">
        <f>_xlfn.XLOOKUP(A:A,'Hospital details'!A:A,'Hospital details'!H:H)</f>
        <v>29</v>
      </c>
      <c r="T1970" s="8"/>
    </row>
    <row r="1971" spans="1:20" ht="18" x14ac:dyDescent="0.35">
      <c r="A1971" s="37" t="s">
        <v>1975</v>
      </c>
      <c r="B1971" s="31" t="str" cm="1">
        <f t="array" ref="B1971">_xlfn.XLOOKUP(_xlfn.SINGLE(A:A),'Customer Name'!A:A,Table14_3[[#All],[Title]])</f>
        <v>Mr</v>
      </c>
      <c r="C1971" s="32" t="str" cm="1">
        <f t="array" ref="C1971">_xlfn.XLOOKUP(_xlfn.SINGLE(A:A),'Customer Name'!A:A,Table14_3[[#All],[First Name]])</f>
        <v>Chloe</v>
      </c>
      <c r="D1971" s="32" t="str" cm="1">
        <f t="array" ref="D1971">_xlfn.XLOOKUP(_xlfn.SINGLE(A:A),'Customer Name'!A:A,Table14_3[[#All],[Last Name]])</f>
        <v>Lasseron</v>
      </c>
      <c r="E1971" s="32">
        <f>_xlfn.XLOOKUP(A:A,'Medical Examination'!A:A,'Medical Examination'!B:B)</f>
        <v>31.02</v>
      </c>
      <c r="F1971" s="32">
        <f>_xlfn.XLOOKUP(A:A,'Medical Examination'!A:A,'Medical Examination'!C:C)</f>
        <v>4.84</v>
      </c>
      <c r="G1971" s="33" t="str">
        <f>_xlfn.XLOOKUP(A:A,'Medical Examination'!A:A,'Medical Examination'!D:D)</f>
        <v>No</v>
      </c>
      <c r="H1971" s="33" t="str">
        <f>_xlfn.XLOOKUP(A:A,'Medical Examination'!A:A,'Medical Examination'!E:E)</f>
        <v>No</v>
      </c>
      <c r="I1971" s="33" t="str">
        <f>_xlfn.XLOOKUP(A:A,'Medical Examination'!A:A,'Medical Examination'!F:F)</f>
        <v>Yes</v>
      </c>
      <c r="J1971" s="33">
        <f>_xlfn.XLOOKUP(A:A,'Medical Examination'!A:A,'Medical Examination'!G:G)</f>
        <v>1</v>
      </c>
      <c r="K1971" s="33" t="str">
        <f>_xlfn.XLOOKUP(A:A,'Medical Examination'!A:A,'Medical Examination'!H:H)</f>
        <v>No</v>
      </c>
      <c r="L1971" s="32" t="str">
        <f>_xlfn.XLOOKUP(A:A,'Medical Examination'!A:A,'Medical Examination'!I:I)</f>
        <v>Obesity</v>
      </c>
      <c r="M1971" s="31" t="str">
        <f>_xlfn.XLOOKUP(A:A,'Medical Examination'!A:A,'Medical Examination'!J:J)</f>
        <v>Normal</v>
      </c>
      <c r="N1971" s="34">
        <f>_xlfn.XLOOKUP(Healthcare!A:A,Table4_2[Customer ID],Table4_2[Date of Birth])</f>
        <v>37831</v>
      </c>
      <c r="O1971" s="35">
        <f>_xlfn.XLOOKUP(A:A,Table4_2[Customer ID],Table4_2[Charges])</f>
        <v>3463.51</v>
      </c>
      <c r="P1971" s="33" t="str">
        <f>_xlfn.XLOOKUP(A:A,Table4_2[Customer ID],Table4_2[Hospital tier])</f>
        <v>tier - 2</v>
      </c>
      <c r="Q1971" s="33" t="str">
        <f>_xlfn.XLOOKUP(A:A,'Hospital details'!A:A,'Hospital details'!F:F)</f>
        <v>tier - 1</v>
      </c>
      <c r="R1971" s="33" t="str">
        <f>_xlfn.XLOOKUP(Healthcare!A:A,'Hospital details'!A:A,'Hospital details'!G:G)</f>
        <v>R1025</v>
      </c>
      <c r="S1971" s="36">
        <f>_xlfn.XLOOKUP(A:A,'Hospital details'!A:A,'Hospital details'!H:H)</f>
        <v>19</v>
      </c>
      <c r="T1971" s="8"/>
    </row>
    <row r="1972" spans="1:20" ht="18" x14ac:dyDescent="0.35">
      <c r="A1972" s="37" t="s">
        <v>1976</v>
      </c>
      <c r="B1972" s="31" t="str" cm="1">
        <f t="array" ref="B1972">_xlfn.XLOOKUP(_xlfn.SINGLE(A:A),'Customer Name'!A:A,Table14_3[[#All],[Title]])</f>
        <v>Ms</v>
      </c>
      <c r="C1972" s="32" t="str" cm="1">
        <f t="array" ref="C1972">_xlfn.XLOOKUP(_xlfn.SINGLE(A:A),'Customer Name'!A:A,Table14_3[[#All],[First Name]])</f>
        <v>Cailtlin</v>
      </c>
      <c r="D1972" s="32" t="str" cm="1">
        <f t="array" ref="D1972">_xlfn.XLOOKUP(_xlfn.SINGLE(A:A),'Customer Name'!A:A,Table14_3[[#All],[Last Name]])</f>
        <v>Bushong</v>
      </c>
      <c r="E1972" s="32">
        <f>_xlfn.XLOOKUP(A:A,'Medical Examination'!A:A,'Medical Examination'!B:B)</f>
        <v>17.5</v>
      </c>
      <c r="F1972" s="32">
        <f>_xlfn.XLOOKUP(A:A,'Medical Examination'!A:A,'Medical Examination'!C:C)</f>
        <v>4.5599999999999996</v>
      </c>
      <c r="G1972" s="33" t="str">
        <f>_xlfn.XLOOKUP(A:A,'Medical Examination'!A:A,'Medical Examination'!D:D)</f>
        <v>No</v>
      </c>
      <c r="H1972" s="33" t="str">
        <f>_xlfn.XLOOKUP(A:A,'Medical Examination'!A:A,'Medical Examination'!E:E)</f>
        <v>No</v>
      </c>
      <c r="I1972" s="33" t="str">
        <f>_xlfn.XLOOKUP(A:A,'Medical Examination'!A:A,'Medical Examination'!F:F)</f>
        <v>No</v>
      </c>
      <c r="J1972" s="33">
        <f>_xlfn.XLOOKUP(A:A,'Medical Examination'!A:A,'Medical Examination'!G:G)</f>
        <v>1</v>
      </c>
      <c r="K1972" s="33" t="str">
        <f>_xlfn.XLOOKUP(A:A,'Medical Examination'!A:A,'Medical Examination'!H:H)</f>
        <v>No</v>
      </c>
      <c r="L1972" s="32" t="str">
        <f>_xlfn.XLOOKUP(A:A,'Medical Examination'!A:A,'Medical Examination'!I:I)</f>
        <v>Under  Weight</v>
      </c>
      <c r="M1972" s="31" t="str">
        <f>_xlfn.XLOOKUP(A:A,'Medical Examination'!A:A,'Medical Examination'!J:J)</f>
        <v>Normal</v>
      </c>
      <c r="N1972" s="34">
        <f>_xlfn.XLOOKUP(Healthcare!A:A,Table4_2[Customer ID],Table4_2[Date of Birth])</f>
        <v>32034</v>
      </c>
      <c r="O1972" s="35">
        <f>_xlfn.XLOOKUP(A:A,Table4_2[Customer ID],Table4_2[Charges])</f>
        <v>3453.77</v>
      </c>
      <c r="P1972" s="33" t="str">
        <f>_xlfn.XLOOKUP(A:A,Table4_2[Customer ID],Table4_2[Hospital tier])</f>
        <v>tier - 2</v>
      </c>
      <c r="Q1972" s="33" t="str">
        <f>_xlfn.XLOOKUP(A:A,'Hospital details'!A:A,'Hospital details'!F:F)</f>
        <v>tier - 1</v>
      </c>
      <c r="R1972" s="33" t="str">
        <f>_xlfn.XLOOKUP(Healthcare!A:A,'Hospital details'!A:A,'Hospital details'!G:G)</f>
        <v>R1011</v>
      </c>
      <c r="S1972" s="36">
        <f>_xlfn.XLOOKUP(A:A,'Hospital details'!A:A,'Hospital details'!H:H)</f>
        <v>35</v>
      </c>
      <c r="T1972" s="8"/>
    </row>
    <row r="1973" spans="1:20" ht="18" x14ac:dyDescent="0.35">
      <c r="A1973" s="37" t="s">
        <v>1977</v>
      </c>
      <c r="B1973" s="31" t="str" cm="1">
        <f t="array" ref="B1973">_xlfn.XLOOKUP(_xlfn.SINGLE(A:A),'Customer Name'!A:A,Table14_3[[#All],[Title]])</f>
        <v>Mr</v>
      </c>
      <c r="C1973" s="32" t="str" cm="1">
        <f t="array" ref="C1973">_xlfn.XLOOKUP(_xlfn.SINGLE(A:A),'Customer Name'!A:A,Table14_3[[#All],[First Name]])</f>
        <v>Joshua</v>
      </c>
      <c r="D1973" s="32" t="str" cm="1">
        <f t="array" ref="D1973">_xlfn.XLOOKUP(_xlfn.SINGLE(A:A),'Customer Name'!A:A,Table14_3[[#All],[Last Name]])</f>
        <v>Dennison</v>
      </c>
      <c r="E1973" s="32">
        <f>_xlfn.XLOOKUP(A:A,'Medical Examination'!A:A,'Medical Examination'!B:B)</f>
        <v>34.799999999999997</v>
      </c>
      <c r="F1973" s="32">
        <f>_xlfn.XLOOKUP(A:A,'Medical Examination'!A:A,'Medical Examination'!C:C)</f>
        <v>4.42</v>
      </c>
      <c r="G1973" s="33" t="str">
        <f>_xlfn.XLOOKUP(A:A,'Medical Examination'!A:A,'Medical Examination'!D:D)</f>
        <v>yes</v>
      </c>
      <c r="H1973" s="33" t="str">
        <f>_xlfn.XLOOKUP(A:A,'Medical Examination'!A:A,'Medical Examination'!E:E)</f>
        <v>yes</v>
      </c>
      <c r="I1973" s="33" t="str">
        <f>_xlfn.XLOOKUP(A:A,'Medical Examination'!A:A,'Medical Examination'!F:F)</f>
        <v>No</v>
      </c>
      <c r="J1973" s="33">
        <f>_xlfn.XLOOKUP(A:A,'Medical Examination'!A:A,'Medical Examination'!G:G)</f>
        <v>2</v>
      </c>
      <c r="K1973" s="33" t="str">
        <f>_xlfn.XLOOKUP(A:A,'Medical Examination'!A:A,'Medical Examination'!H:H)</f>
        <v>No</v>
      </c>
      <c r="L1973" s="32" t="str">
        <f>_xlfn.XLOOKUP(A:A,'Medical Examination'!A:A,'Medical Examination'!I:I)</f>
        <v>Obesity</v>
      </c>
      <c r="M1973" s="31" t="str">
        <f>_xlfn.XLOOKUP(A:A,'Medical Examination'!A:A,'Medical Examination'!J:J)</f>
        <v>Normal</v>
      </c>
      <c r="N1973" s="34">
        <f>_xlfn.XLOOKUP(Healthcare!A:A,Table4_2[Customer ID],Table4_2[Date of Birth])</f>
        <v>36697</v>
      </c>
      <c r="O1973" s="35">
        <f>_xlfn.XLOOKUP(A:A,Table4_2[Customer ID],Table4_2[Charges])</f>
        <v>3443.06</v>
      </c>
      <c r="P1973" s="33" t="str">
        <f>_xlfn.XLOOKUP(A:A,Table4_2[Customer ID],Table4_2[Hospital tier])</f>
        <v>tier - 2</v>
      </c>
      <c r="Q1973" s="33" t="str">
        <f>_xlfn.XLOOKUP(A:A,'Hospital details'!A:A,'Hospital details'!F:F)</f>
        <v>tier - 1</v>
      </c>
      <c r="R1973" s="33" t="str">
        <f>_xlfn.XLOOKUP(Healthcare!A:A,'Hospital details'!A:A,'Hospital details'!G:G)</f>
        <v>R1011</v>
      </c>
      <c r="S1973" s="36">
        <f>_xlfn.XLOOKUP(A:A,'Hospital details'!A:A,'Hospital details'!H:H)</f>
        <v>22</v>
      </c>
      <c r="T1973" s="8"/>
    </row>
    <row r="1974" spans="1:20" ht="18" x14ac:dyDescent="0.35">
      <c r="A1974" s="37" t="s">
        <v>1978</v>
      </c>
      <c r="B1974" s="31" t="str" cm="1">
        <f t="array" ref="B1974">_xlfn.XLOOKUP(_xlfn.SINGLE(A:A),'Customer Name'!A:A,Table14_3[[#All],[Title]])</f>
        <v>Mr</v>
      </c>
      <c r="C1974" s="32" t="str" cm="1">
        <f t="array" ref="C1974">_xlfn.XLOOKUP(_xlfn.SINGLE(A:A),'Customer Name'!A:A,Table14_3[[#All],[First Name]])</f>
        <v>Chuy</v>
      </c>
      <c r="D1974" s="32" t="str" cm="1">
        <f t="array" ref="D1974">_xlfn.XLOOKUP(_xlfn.SINGLE(A:A),'Customer Name'!A:A,Table14_3[[#All],[Last Name]])</f>
        <v>Lira</v>
      </c>
      <c r="E1974" s="32">
        <f>_xlfn.XLOOKUP(A:A,'Medical Examination'!A:A,'Medical Examination'!B:B)</f>
        <v>17.3</v>
      </c>
      <c r="F1974" s="32">
        <f>_xlfn.XLOOKUP(A:A,'Medical Examination'!A:A,'Medical Examination'!C:C)</f>
        <v>7.66</v>
      </c>
      <c r="G1974" s="33" t="str">
        <f>_xlfn.XLOOKUP(A:A,'Medical Examination'!A:A,'Medical Examination'!D:D)</f>
        <v>yes</v>
      </c>
      <c r="H1974" s="33" t="str">
        <f>_xlfn.XLOOKUP(A:A,'Medical Examination'!A:A,'Medical Examination'!E:E)</f>
        <v>No</v>
      </c>
      <c r="I1974" s="33" t="str">
        <f>_xlfn.XLOOKUP(A:A,'Medical Examination'!A:A,'Medical Examination'!F:F)</f>
        <v>No</v>
      </c>
      <c r="J1974" s="33">
        <f>_xlfn.XLOOKUP(A:A,'Medical Examination'!A:A,'Medical Examination'!G:G)</f>
        <v>1</v>
      </c>
      <c r="K1974" s="33" t="str">
        <f>_xlfn.XLOOKUP(A:A,'Medical Examination'!A:A,'Medical Examination'!H:H)</f>
        <v>No</v>
      </c>
      <c r="L1974" s="32" t="str">
        <f>_xlfn.XLOOKUP(A:A,'Medical Examination'!A:A,'Medical Examination'!I:I)</f>
        <v>Under  Weight</v>
      </c>
      <c r="M1974" s="31" t="str">
        <f>_xlfn.XLOOKUP(A:A,'Medical Examination'!A:A,'Medical Examination'!J:J)</f>
        <v>Diabetic</v>
      </c>
      <c r="N1974" s="34">
        <f>_xlfn.XLOOKUP(Healthcare!A:A,Table4_2[Customer ID],Table4_2[Date of Birth])</f>
        <v>31651</v>
      </c>
      <c r="O1974" s="35">
        <f>_xlfn.XLOOKUP(A:A,Table4_2[Customer ID],Table4_2[Charges])</f>
        <v>3436.5</v>
      </c>
      <c r="P1974" s="33" t="str">
        <f>_xlfn.XLOOKUP(A:A,Table4_2[Customer ID],Table4_2[Hospital tier])</f>
        <v>tier - 2</v>
      </c>
      <c r="Q1974" s="33" t="str">
        <f>_xlfn.XLOOKUP(A:A,'Hospital details'!A:A,'Hospital details'!F:F)</f>
        <v>tier - 1</v>
      </c>
      <c r="R1974" s="33" t="str">
        <f>_xlfn.XLOOKUP(Healthcare!A:A,'Hospital details'!A:A,'Hospital details'!G:G)</f>
        <v>R1013</v>
      </c>
      <c r="S1974" s="36">
        <f>_xlfn.XLOOKUP(A:A,'Hospital details'!A:A,'Hospital details'!H:H)</f>
        <v>36</v>
      </c>
      <c r="T1974" s="8"/>
    </row>
    <row r="1975" spans="1:20" ht="18" x14ac:dyDescent="0.35">
      <c r="A1975" s="37" t="s">
        <v>1979</v>
      </c>
      <c r="B1975" s="31" t="str" cm="1">
        <f t="array" ref="B1975">_xlfn.XLOOKUP(_xlfn.SINGLE(A:A),'Customer Name'!A:A,Table14_3[[#All],[Title]])</f>
        <v>Ms</v>
      </c>
      <c r="C1975" s="32" t="str" cm="1">
        <f t="array" ref="C1975">_xlfn.XLOOKUP(_xlfn.SINGLE(A:A),'Customer Name'!A:A,Table14_3[[#All],[First Name]])</f>
        <v>Laurie B</v>
      </c>
      <c r="D1975" s="32" t="str" cm="1">
        <f t="array" ref="D1975">_xlfn.XLOOKUP(_xlfn.SINGLE(A:A),'Customer Name'!A:A,Table14_3[[#All],[Last Name]])</f>
        <v>Nahigian</v>
      </c>
      <c r="E1975" s="32">
        <f>_xlfn.XLOOKUP(A:A,'Medical Examination'!A:A,'Medical Examination'!B:B)</f>
        <v>32.25</v>
      </c>
      <c r="F1975" s="32">
        <f>_xlfn.XLOOKUP(A:A,'Medical Examination'!A:A,'Medical Examination'!C:C)</f>
        <v>5.2</v>
      </c>
      <c r="G1975" s="33" t="str">
        <f>_xlfn.XLOOKUP(A:A,'Medical Examination'!A:A,'Medical Examination'!D:D)</f>
        <v>yes</v>
      </c>
      <c r="H1975" s="33" t="str">
        <f>_xlfn.XLOOKUP(A:A,'Medical Examination'!A:A,'Medical Examination'!E:E)</f>
        <v>No</v>
      </c>
      <c r="I1975" s="33" t="str">
        <f>_xlfn.XLOOKUP(A:A,'Medical Examination'!A:A,'Medical Examination'!F:F)</f>
        <v>No</v>
      </c>
      <c r="J1975" s="33">
        <f>_xlfn.XLOOKUP(A:A,'Medical Examination'!A:A,'Medical Examination'!G:G)</f>
        <v>0</v>
      </c>
      <c r="K1975" s="33" t="str">
        <f>_xlfn.XLOOKUP(A:A,'Medical Examination'!A:A,'Medical Examination'!H:H)</f>
        <v>No</v>
      </c>
      <c r="L1975" s="32" t="str">
        <f>_xlfn.XLOOKUP(A:A,'Medical Examination'!A:A,'Medical Examination'!I:I)</f>
        <v>Obesity</v>
      </c>
      <c r="M1975" s="31" t="str">
        <f>_xlfn.XLOOKUP(A:A,'Medical Examination'!A:A,'Medical Examination'!J:J)</f>
        <v>Normal</v>
      </c>
      <c r="N1975" s="34">
        <f>_xlfn.XLOOKUP(Healthcare!A:A,Table4_2[Customer ID],Table4_2[Date of Birth])</f>
        <v>37251</v>
      </c>
      <c r="O1975" s="35">
        <f>_xlfn.XLOOKUP(A:A,Table4_2[Customer ID],Table4_2[Charges])</f>
        <v>3434.38</v>
      </c>
      <c r="P1975" s="33" t="str">
        <f>_xlfn.XLOOKUP(A:A,Table4_2[Customer ID],Table4_2[Hospital tier])</f>
        <v>tier - 2</v>
      </c>
      <c r="Q1975" s="33" t="str">
        <f>_xlfn.XLOOKUP(A:A,'Hospital details'!A:A,'Hospital details'!F:F)</f>
        <v>tier - 2</v>
      </c>
      <c r="R1975" s="33" t="str">
        <f>_xlfn.XLOOKUP(Healthcare!A:A,'Hospital details'!A:A,'Hospital details'!G:G)</f>
        <v>R1011</v>
      </c>
      <c r="S1975" s="36">
        <f>_xlfn.XLOOKUP(A:A,'Hospital details'!A:A,'Hospital details'!H:H)</f>
        <v>21</v>
      </c>
      <c r="T1975" s="8"/>
    </row>
    <row r="1976" spans="1:20" ht="18" x14ac:dyDescent="0.35">
      <c r="A1976" s="37" t="s">
        <v>1980</v>
      </c>
      <c r="B1976" s="31" t="str" cm="1">
        <f t="array" ref="B1976">_xlfn.XLOOKUP(_xlfn.SINGLE(A:A),'Customer Name'!A:A,Table14_3[[#All],[Title]])</f>
        <v>Ms</v>
      </c>
      <c r="C1976" s="32" t="str" cm="1">
        <f t="array" ref="C1976">_xlfn.XLOOKUP(_xlfn.SINGLE(A:A),'Customer Name'!A:A,Table14_3[[#All],[First Name]])</f>
        <v>Rachel B</v>
      </c>
      <c r="D1976" s="32" t="str" cm="1">
        <f t="array" ref="D1976">_xlfn.XLOOKUP(_xlfn.SINGLE(A:A),'Customer Name'!A:A,Table14_3[[#All],[Last Name]])</f>
        <v>Cackett</v>
      </c>
      <c r="E1976" s="32">
        <f>_xlfn.XLOOKUP(A:A,'Medical Examination'!A:A,'Medical Examination'!B:B)</f>
        <v>42.4</v>
      </c>
      <c r="F1976" s="32">
        <f>_xlfn.XLOOKUP(A:A,'Medical Examination'!A:A,'Medical Examination'!C:C)</f>
        <v>5.53</v>
      </c>
      <c r="G1976" s="33" t="str">
        <f>_xlfn.XLOOKUP(A:A,'Medical Examination'!A:A,'Medical Examination'!D:D)</f>
        <v>yes</v>
      </c>
      <c r="H1976" s="33" t="str">
        <f>_xlfn.XLOOKUP(A:A,'Medical Examination'!A:A,'Medical Examination'!E:E)</f>
        <v>No</v>
      </c>
      <c r="I1976" s="33" t="str">
        <f>_xlfn.XLOOKUP(A:A,'Medical Examination'!A:A,'Medical Examination'!F:F)</f>
        <v>No</v>
      </c>
      <c r="J1976" s="33">
        <f>_xlfn.XLOOKUP(A:A,'Medical Examination'!A:A,'Medical Examination'!G:G)</f>
        <v>0</v>
      </c>
      <c r="K1976" s="33" t="str">
        <f>_xlfn.XLOOKUP(A:A,'Medical Examination'!A:A,'Medical Examination'!H:H)</f>
        <v>No</v>
      </c>
      <c r="L1976" s="32" t="str">
        <f>_xlfn.XLOOKUP(A:A,'Medical Examination'!A:A,'Medical Examination'!I:I)</f>
        <v>Obesity</v>
      </c>
      <c r="M1976" s="31" t="str">
        <f>_xlfn.XLOOKUP(A:A,'Medical Examination'!A:A,'Medical Examination'!J:J)</f>
        <v>Normal</v>
      </c>
      <c r="N1976" s="34">
        <f>_xlfn.XLOOKUP(Healthcare!A:A,Table4_2[Customer ID],Table4_2[Date of Birth])</f>
        <v>35418</v>
      </c>
      <c r="O1976" s="35">
        <f>_xlfn.XLOOKUP(A:A,Table4_2[Customer ID],Table4_2[Charges])</f>
        <v>3410.32</v>
      </c>
      <c r="P1976" s="33" t="str">
        <f>_xlfn.XLOOKUP(A:A,Table4_2[Customer ID],Table4_2[Hospital tier])</f>
        <v>tier - 2</v>
      </c>
      <c r="Q1976" s="33" t="str">
        <f>_xlfn.XLOOKUP(A:A,'Hospital details'!A:A,'Hospital details'!F:F)</f>
        <v>tier - 2</v>
      </c>
      <c r="R1976" s="33" t="str">
        <f>_xlfn.XLOOKUP(Healthcare!A:A,'Hospital details'!A:A,'Hospital details'!G:G)</f>
        <v>R1011</v>
      </c>
      <c r="S1976" s="36">
        <f>_xlfn.XLOOKUP(A:A,'Hospital details'!A:A,'Hospital details'!H:H)</f>
        <v>26</v>
      </c>
      <c r="T1976" s="8"/>
    </row>
    <row r="1977" spans="1:20" ht="18" x14ac:dyDescent="0.35">
      <c r="A1977" s="37" t="s">
        <v>1981</v>
      </c>
      <c r="B1977" s="31" t="str" cm="1">
        <f t="array" ref="B1977">_xlfn.XLOOKUP(_xlfn.SINGLE(A:A),'Customer Name'!A:A,Table14_3[[#All],[Title]])</f>
        <v>Mr</v>
      </c>
      <c r="C1977" s="32" t="str" cm="1">
        <f t="array" ref="C1977">_xlfn.XLOOKUP(_xlfn.SINGLE(A:A),'Customer Name'!A:A,Table14_3[[#All],[First Name]])</f>
        <v>Liza</v>
      </c>
      <c r="D1977" s="32" t="str" cm="1">
        <f t="array" ref="D1977">_xlfn.XLOOKUP(_xlfn.SINGLE(A:A),'Customer Name'!A:A,Table14_3[[#All],[Last Name]])</f>
        <v>Hunter-Galvan</v>
      </c>
      <c r="E1977" s="32">
        <f>_xlfn.XLOOKUP(A:A,'Medical Examination'!A:A,'Medical Examination'!B:B)</f>
        <v>38.664999999999999</v>
      </c>
      <c r="F1977" s="32">
        <f>_xlfn.XLOOKUP(A:A,'Medical Examination'!A:A,'Medical Examination'!C:C)</f>
        <v>4.8600000000000003</v>
      </c>
      <c r="G1977" s="33" t="str">
        <f>_xlfn.XLOOKUP(A:A,'Medical Examination'!A:A,'Medical Examination'!D:D)</f>
        <v>No</v>
      </c>
      <c r="H1977" s="33" t="str">
        <f>_xlfn.XLOOKUP(A:A,'Medical Examination'!A:A,'Medical Examination'!E:E)</f>
        <v>yes</v>
      </c>
      <c r="I1977" s="33" t="str">
        <f>_xlfn.XLOOKUP(A:A,'Medical Examination'!A:A,'Medical Examination'!F:F)</f>
        <v>No</v>
      </c>
      <c r="J1977" s="33">
        <f>_xlfn.XLOOKUP(A:A,'Medical Examination'!A:A,'Medical Examination'!G:G)</f>
        <v>1</v>
      </c>
      <c r="K1977" s="33" t="str">
        <f>_xlfn.XLOOKUP(A:A,'Medical Examination'!A:A,'Medical Examination'!H:H)</f>
        <v>No</v>
      </c>
      <c r="L1977" s="32" t="str">
        <f>_xlfn.XLOOKUP(A:A,'Medical Examination'!A:A,'Medical Examination'!I:I)</f>
        <v>Obesity</v>
      </c>
      <c r="M1977" s="31" t="str">
        <f>_xlfn.XLOOKUP(A:A,'Medical Examination'!A:A,'Medical Examination'!J:J)</f>
        <v>Normal</v>
      </c>
      <c r="N1977" s="34">
        <f>_xlfn.XLOOKUP(Healthcare!A:A,Table4_2[Customer ID],Table4_2[Date of Birth])</f>
        <v>38184</v>
      </c>
      <c r="O1977" s="35">
        <f>_xlfn.XLOOKUP(A:A,Table4_2[Customer ID],Table4_2[Charges])</f>
        <v>3393.36</v>
      </c>
      <c r="P1977" s="33" t="str">
        <f>_xlfn.XLOOKUP(A:A,Table4_2[Customer ID],Table4_2[Hospital tier])</f>
        <v>tier - 2</v>
      </c>
      <c r="Q1977" s="33" t="str">
        <f>_xlfn.XLOOKUP(A:A,'Hospital details'!A:A,'Hospital details'!F:F)</f>
        <v>tier - 2</v>
      </c>
      <c r="R1977" s="33" t="str">
        <f>_xlfn.XLOOKUP(Healthcare!A:A,'Hospital details'!A:A,'Hospital details'!G:G)</f>
        <v>R1023</v>
      </c>
      <c r="S1977" s="36">
        <f>_xlfn.XLOOKUP(A:A,'Hospital details'!A:A,'Hospital details'!H:H)</f>
        <v>18</v>
      </c>
      <c r="T1977" s="8"/>
    </row>
    <row r="1978" spans="1:20" ht="18" x14ac:dyDescent="0.35">
      <c r="A1978" s="37" t="s">
        <v>1982</v>
      </c>
      <c r="B1978" s="31" t="str" cm="1">
        <f t="array" ref="B1978">_xlfn.XLOOKUP(_xlfn.SINGLE(A:A),'Customer Name'!A:A,Table14_3[[#All],[Title]])</f>
        <v>Mr</v>
      </c>
      <c r="C1978" s="32" t="str" cm="1">
        <f t="array" ref="C1978">_xlfn.XLOOKUP(_xlfn.SINGLE(A:A),'Customer Name'!A:A,Table14_3[[#All],[First Name]])</f>
        <v>Lindsey</v>
      </c>
      <c r="D1978" s="32" t="str" cm="1">
        <f t="array" ref="D1978">_xlfn.XLOOKUP(_xlfn.SINGLE(A:A),'Customer Name'!A:A,Table14_3[[#All],[Last Name]])</f>
        <v>Pierret</v>
      </c>
      <c r="E1978" s="32">
        <f>_xlfn.XLOOKUP(A:A,'Medical Examination'!A:A,'Medical Examination'!B:B)</f>
        <v>29.92</v>
      </c>
      <c r="F1978" s="32">
        <f>_xlfn.XLOOKUP(A:A,'Medical Examination'!A:A,'Medical Examination'!C:C)</f>
        <v>5.49</v>
      </c>
      <c r="G1978" s="33" t="str">
        <f>_xlfn.XLOOKUP(A:A,'Medical Examination'!A:A,'Medical Examination'!D:D)</f>
        <v>yes</v>
      </c>
      <c r="H1978" s="33" t="str">
        <f>_xlfn.XLOOKUP(A:A,'Medical Examination'!A:A,'Medical Examination'!E:E)</f>
        <v>No</v>
      </c>
      <c r="I1978" s="33" t="str">
        <f>_xlfn.XLOOKUP(A:A,'Medical Examination'!A:A,'Medical Examination'!F:F)</f>
        <v>No</v>
      </c>
      <c r="J1978" s="33">
        <f>_xlfn.XLOOKUP(A:A,'Medical Examination'!A:A,'Medical Examination'!G:G)</f>
        <v>0</v>
      </c>
      <c r="K1978" s="33" t="str">
        <f>_xlfn.XLOOKUP(A:A,'Medical Examination'!A:A,'Medical Examination'!H:H)</f>
        <v>No</v>
      </c>
      <c r="L1978" s="32" t="str">
        <f>_xlfn.XLOOKUP(A:A,'Medical Examination'!A:A,'Medical Examination'!I:I)</f>
        <v>Overweight</v>
      </c>
      <c r="M1978" s="31" t="str">
        <f>_xlfn.XLOOKUP(A:A,'Medical Examination'!A:A,'Medical Examination'!J:J)</f>
        <v>Normal</v>
      </c>
      <c r="N1978" s="34">
        <f>_xlfn.XLOOKUP(Healthcare!A:A,Table4_2[Customer ID],Table4_2[Date of Birth])</f>
        <v>35365</v>
      </c>
      <c r="O1978" s="35">
        <f>_xlfn.XLOOKUP(A:A,Table4_2[Customer ID],Table4_2[Charges])</f>
        <v>3392.98</v>
      </c>
      <c r="P1978" s="33" t="str">
        <f>_xlfn.XLOOKUP(A:A,Table4_2[Customer ID],Table4_2[Hospital tier])</f>
        <v>tier - 2</v>
      </c>
      <c r="Q1978" s="33" t="str">
        <f>_xlfn.XLOOKUP(A:A,'Hospital details'!A:A,'Hospital details'!F:F)</f>
        <v>tier - 3</v>
      </c>
      <c r="R1978" s="33" t="str">
        <f>_xlfn.XLOOKUP(Healthcare!A:A,'Hospital details'!A:A,'Hospital details'!G:G)</f>
        <v>R1013</v>
      </c>
      <c r="S1978" s="36">
        <f>_xlfn.XLOOKUP(A:A,'Hospital details'!A:A,'Hospital details'!H:H)</f>
        <v>26</v>
      </c>
      <c r="T1978" s="8"/>
    </row>
    <row r="1979" spans="1:20" ht="18" x14ac:dyDescent="0.35">
      <c r="A1979" s="37" t="s">
        <v>1983</v>
      </c>
      <c r="B1979" s="31" t="str" cm="1">
        <f t="array" ref="B1979">_xlfn.XLOOKUP(_xlfn.SINGLE(A:A),'Customer Name'!A:A,Table14_3[[#All],[Title]])</f>
        <v>Ms</v>
      </c>
      <c r="C1979" s="32" t="str" cm="1">
        <f t="array" ref="C1979">_xlfn.XLOOKUP(_xlfn.SINGLE(A:A),'Customer Name'!A:A,Table14_3[[#All],[First Name]])</f>
        <v>Lindsay E</v>
      </c>
      <c r="D1979" s="32" t="str" cm="1">
        <f t="array" ref="D1979">_xlfn.XLOOKUP(_xlfn.SINGLE(A:A),'Customer Name'!A:A,Table14_3[[#All],[Last Name]])</f>
        <v>White</v>
      </c>
      <c r="E1979" s="32">
        <f>_xlfn.XLOOKUP(A:A,'Medical Examination'!A:A,'Medical Examination'!B:B)</f>
        <v>29.48</v>
      </c>
      <c r="F1979" s="32">
        <f>_xlfn.XLOOKUP(A:A,'Medical Examination'!A:A,'Medical Examination'!C:C)</f>
        <v>4.09</v>
      </c>
      <c r="G1979" s="33" t="str">
        <f>_xlfn.XLOOKUP(A:A,'Medical Examination'!A:A,'Medical Examination'!D:D)</f>
        <v>yes</v>
      </c>
      <c r="H1979" s="33" t="str">
        <f>_xlfn.XLOOKUP(A:A,'Medical Examination'!A:A,'Medical Examination'!E:E)</f>
        <v>No</v>
      </c>
      <c r="I1979" s="33" t="str">
        <f>_xlfn.XLOOKUP(A:A,'Medical Examination'!A:A,'Medical Examination'!F:F)</f>
        <v>No</v>
      </c>
      <c r="J1979" s="33">
        <f>_xlfn.XLOOKUP(A:A,'Medical Examination'!A:A,'Medical Examination'!G:G)</f>
        <v>0</v>
      </c>
      <c r="K1979" s="33" t="str">
        <f>_xlfn.XLOOKUP(A:A,'Medical Examination'!A:A,'Medical Examination'!H:H)</f>
        <v>No</v>
      </c>
      <c r="L1979" s="32" t="str">
        <f>_xlfn.XLOOKUP(A:A,'Medical Examination'!A:A,'Medical Examination'!I:I)</f>
        <v>Overweight</v>
      </c>
      <c r="M1979" s="31" t="str">
        <f>_xlfn.XLOOKUP(A:A,'Medical Examination'!A:A,'Medical Examination'!J:J)</f>
        <v>Normal</v>
      </c>
      <c r="N1979" s="34">
        <f>_xlfn.XLOOKUP(Healthcare!A:A,Table4_2[Customer ID],Table4_2[Date of Birth])</f>
        <v>35287</v>
      </c>
      <c r="O1979" s="35">
        <f>_xlfn.XLOOKUP(A:A,Table4_2[Customer ID],Table4_2[Charges])</f>
        <v>3392.37</v>
      </c>
      <c r="P1979" s="33" t="str">
        <f>_xlfn.XLOOKUP(A:A,Table4_2[Customer ID],Table4_2[Hospital tier])</f>
        <v>tier - 2</v>
      </c>
      <c r="Q1979" s="33" t="str">
        <f>_xlfn.XLOOKUP(A:A,'Hospital details'!A:A,'Hospital details'!F:F)</f>
        <v>tier - 3</v>
      </c>
      <c r="R1979" s="33" t="str">
        <f>_xlfn.XLOOKUP(Healthcare!A:A,'Hospital details'!A:A,'Hospital details'!G:G)</f>
        <v>R1013</v>
      </c>
      <c r="S1979" s="36">
        <f>_xlfn.XLOOKUP(A:A,'Hospital details'!A:A,'Hospital details'!H:H)</f>
        <v>26</v>
      </c>
      <c r="T1979" s="8"/>
    </row>
    <row r="1980" spans="1:20" ht="18" x14ac:dyDescent="0.35">
      <c r="A1980" s="37" t="s">
        <v>1984</v>
      </c>
      <c r="B1980" s="31" t="str" cm="1">
        <f t="array" ref="B1980">_xlfn.XLOOKUP(_xlfn.SINGLE(A:A),'Customer Name'!A:A,Table14_3[[#All],[Title]])</f>
        <v>Mr</v>
      </c>
      <c r="C1980" s="32" t="str" cm="1">
        <f t="array" ref="C1980">_xlfn.XLOOKUP(_xlfn.SINGLE(A:A),'Customer Name'!A:A,Table14_3[[#All],[First Name]])</f>
        <v>Kathleen M</v>
      </c>
      <c r="D1980" s="32" t="str" cm="1">
        <f t="array" ref="D1980">_xlfn.XLOOKUP(_xlfn.SINGLE(A:A),'Customer Name'!A:A,Table14_3[[#All],[Last Name]])</f>
        <v>O'Neil</v>
      </c>
      <c r="E1980" s="32">
        <f>_xlfn.XLOOKUP(A:A,'Medical Examination'!A:A,'Medical Examination'!B:B)</f>
        <v>28.785</v>
      </c>
      <c r="F1980" s="32">
        <f>_xlfn.XLOOKUP(A:A,'Medical Examination'!A:A,'Medical Examination'!C:C)</f>
        <v>4.3099999999999996</v>
      </c>
      <c r="G1980" s="33" t="str">
        <f>_xlfn.XLOOKUP(A:A,'Medical Examination'!A:A,'Medical Examination'!D:D)</f>
        <v>yes</v>
      </c>
      <c r="H1980" s="33" t="str">
        <f>_xlfn.XLOOKUP(A:A,'Medical Examination'!A:A,'Medical Examination'!E:E)</f>
        <v>No</v>
      </c>
      <c r="I1980" s="33" t="str">
        <f>_xlfn.XLOOKUP(A:A,'Medical Examination'!A:A,'Medical Examination'!F:F)</f>
        <v>No</v>
      </c>
      <c r="J1980" s="33">
        <f>_xlfn.XLOOKUP(A:A,'Medical Examination'!A:A,'Medical Examination'!G:G)</f>
        <v>0</v>
      </c>
      <c r="K1980" s="33" t="str">
        <f>_xlfn.XLOOKUP(A:A,'Medical Examination'!A:A,'Medical Examination'!H:H)</f>
        <v>No</v>
      </c>
      <c r="L1980" s="32" t="str">
        <f>_xlfn.XLOOKUP(A:A,'Medical Examination'!A:A,'Medical Examination'!I:I)</f>
        <v>Overweight</v>
      </c>
      <c r="M1980" s="31" t="str">
        <f>_xlfn.XLOOKUP(A:A,'Medical Examination'!A:A,'Medical Examination'!J:J)</f>
        <v>Normal</v>
      </c>
      <c r="N1980" s="34">
        <f>_xlfn.XLOOKUP(Healthcare!A:A,Table4_2[Customer ID],Table4_2[Date of Birth])</f>
        <v>35382</v>
      </c>
      <c r="O1980" s="35">
        <f>_xlfn.XLOOKUP(A:A,Table4_2[Customer ID],Table4_2[Charges])</f>
        <v>3385.4</v>
      </c>
      <c r="P1980" s="33" t="str">
        <f>_xlfn.XLOOKUP(A:A,Table4_2[Customer ID],Table4_2[Hospital tier])</f>
        <v>tier - 2</v>
      </c>
      <c r="Q1980" s="33" t="str">
        <f>_xlfn.XLOOKUP(A:A,'Hospital details'!A:A,'Hospital details'!F:F)</f>
        <v>tier - 2</v>
      </c>
      <c r="R1980" s="33" t="str">
        <f>_xlfn.XLOOKUP(Healthcare!A:A,'Hospital details'!A:A,'Hospital details'!G:G)</f>
        <v>R1024</v>
      </c>
      <c r="S1980" s="36">
        <f>_xlfn.XLOOKUP(A:A,'Hospital details'!A:A,'Hospital details'!H:H)</f>
        <v>26</v>
      </c>
      <c r="T1980" s="8"/>
    </row>
    <row r="1981" spans="1:20" ht="18" x14ac:dyDescent="0.35">
      <c r="A1981" s="37" t="s">
        <v>1985</v>
      </c>
      <c r="B1981" s="31" t="str" cm="1">
        <f t="array" ref="B1981">_xlfn.XLOOKUP(_xlfn.SINGLE(A:A),'Customer Name'!A:A,Table14_3[[#All],[Title]])</f>
        <v>Mr</v>
      </c>
      <c r="C1981" s="32" t="str" cm="1">
        <f t="array" ref="C1981">_xlfn.XLOOKUP(_xlfn.SINGLE(A:A),'Customer Name'!A:A,Table14_3[[#All],[First Name]])</f>
        <v>Aya</v>
      </c>
      <c r="D1981" s="32" t="str" cm="1">
        <f t="array" ref="D1981">_xlfn.XLOOKUP(_xlfn.SINGLE(A:A),'Customer Name'!A:A,Table14_3[[#All],[Last Name]])</f>
        <v>Leitz</v>
      </c>
      <c r="E1981" s="32">
        <f>_xlfn.XLOOKUP(A:A,'Medical Examination'!A:A,'Medical Examination'!B:B)</f>
        <v>19.8</v>
      </c>
      <c r="F1981" s="32">
        <f>_xlfn.XLOOKUP(A:A,'Medical Examination'!A:A,'Medical Examination'!C:C)</f>
        <v>4</v>
      </c>
      <c r="G1981" s="33" t="str">
        <f>_xlfn.XLOOKUP(A:A,'Medical Examination'!A:A,'Medical Examination'!D:D)</f>
        <v>yes</v>
      </c>
      <c r="H1981" s="33" t="str">
        <f>_xlfn.XLOOKUP(A:A,'Medical Examination'!A:A,'Medical Examination'!E:E)</f>
        <v>No</v>
      </c>
      <c r="I1981" s="33" t="str">
        <f>_xlfn.XLOOKUP(A:A,'Medical Examination'!A:A,'Medical Examination'!F:F)</f>
        <v>No</v>
      </c>
      <c r="J1981" s="33">
        <f>_xlfn.XLOOKUP(A:A,'Medical Examination'!A:A,'Medical Examination'!G:G)</f>
        <v>0</v>
      </c>
      <c r="K1981" s="33" t="str">
        <f>_xlfn.XLOOKUP(A:A,'Medical Examination'!A:A,'Medical Examination'!H:H)</f>
        <v>No</v>
      </c>
      <c r="L1981" s="32" t="str">
        <f>_xlfn.XLOOKUP(A:A,'Medical Examination'!A:A,'Medical Examination'!I:I)</f>
        <v>Normal Weight</v>
      </c>
      <c r="M1981" s="31" t="str">
        <f>_xlfn.XLOOKUP(A:A,'Medical Examination'!A:A,'Medical Examination'!J:J)</f>
        <v>Normal</v>
      </c>
      <c r="N1981" s="34">
        <f>_xlfn.XLOOKUP(Healthcare!A:A,Table4_2[Customer ID],Table4_2[Date of Birth])</f>
        <v>35413</v>
      </c>
      <c r="O1981" s="35">
        <f>_xlfn.XLOOKUP(A:A,Table4_2[Customer ID],Table4_2[Charges])</f>
        <v>3378.91</v>
      </c>
      <c r="P1981" s="33" t="str">
        <f>_xlfn.XLOOKUP(A:A,Table4_2[Customer ID],Table4_2[Hospital tier])</f>
        <v>tier - 2</v>
      </c>
      <c r="Q1981" s="33" t="str">
        <f>_xlfn.XLOOKUP(A:A,'Hospital details'!A:A,'Hospital details'!F:F)</f>
        <v>tier - 1</v>
      </c>
      <c r="R1981" s="33" t="str">
        <f>_xlfn.XLOOKUP(Healthcare!A:A,'Hospital details'!A:A,'Hospital details'!G:G)</f>
        <v>R1011</v>
      </c>
      <c r="S1981" s="36">
        <f>_xlfn.XLOOKUP(A:A,'Hospital details'!A:A,'Hospital details'!H:H)</f>
        <v>26</v>
      </c>
      <c r="T1981" s="8"/>
    </row>
    <row r="1982" spans="1:20" ht="18" x14ac:dyDescent="0.35">
      <c r="A1982" s="37" t="s">
        <v>1986</v>
      </c>
      <c r="B1982" s="31" t="str" cm="1">
        <f t="array" ref="B1982">_xlfn.XLOOKUP(_xlfn.SINGLE(A:A),'Customer Name'!A:A,Table14_3[[#All],[Title]])</f>
        <v>Ms</v>
      </c>
      <c r="C1982" s="32" t="str" cm="1">
        <f t="array" ref="C1982">_xlfn.XLOOKUP(_xlfn.SINGLE(A:A),'Customer Name'!A:A,Table14_3[[#All],[First Name]])</f>
        <v>Carolyn R</v>
      </c>
      <c r="D1982" s="32" t="str" cm="1">
        <f t="array" ref="D1982">_xlfn.XLOOKUP(_xlfn.SINGLE(A:A),'Customer Name'!A:A,Table14_3[[#All],[Last Name]])</f>
        <v>Durfee</v>
      </c>
      <c r="E1982" s="32">
        <f>_xlfn.XLOOKUP(A:A,'Medical Examination'!A:A,'Medical Examination'!B:B)</f>
        <v>35.53</v>
      </c>
      <c r="F1982" s="32">
        <f>_xlfn.XLOOKUP(A:A,'Medical Examination'!A:A,'Medical Examination'!C:C)</f>
        <v>4.68</v>
      </c>
      <c r="G1982" s="33" t="str">
        <f>_xlfn.XLOOKUP(A:A,'Medical Examination'!A:A,'Medical Examination'!D:D)</f>
        <v>No</v>
      </c>
      <c r="H1982" s="33" t="str">
        <f>_xlfn.XLOOKUP(A:A,'Medical Examination'!A:A,'Medical Examination'!E:E)</f>
        <v>No</v>
      </c>
      <c r="I1982" s="33" t="str">
        <f>_xlfn.XLOOKUP(A:A,'Medical Examination'!A:A,'Medical Examination'!F:F)</f>
        <v>Yes</v>
      </c>
      <c r="J1982" s="33">
        <f>_xlfn.XLOOKUP(A:A,'Medical Examination'!A:A,'Medical Examination'!G:G)</f>
        <v>1</v>
      </c>
      <c r="K1982" s="33" t="str">
        <f>_xlfn.XLOOKUP(A:A,'Medical Examination'!A:A,'Medical Examination'!H:H)</f>
        <v>No</v>
      </c>
      <c r="L1982" s="32" t="str">
        <f>_xlfn.XLOOKUP(A:A,'Medical Examination'!A:A,'Medical Examination'!I:I)</f>
        <v>Obesity</v>
      </c>
      <c r="M1982" s="31" t="str">
        <f>_xlfn.XLOOKUP(A:A,'Medical Examination'!A:A,'Medical Examination'!J:J)</f>
        <v>Normal</v>
      </c>
      <c r="N1982" s="34">
        <f>_xlfn.XLOOKUP(Healthcare!A:A,Table4_2[Customer ID],Table4_2[Date of Birth])</f>
        <v>34249</v>
      </c>
      <c r="O1982" s="35">
        <f>_xlfn.XLOOKUP(A:A,Table4_2[Customer ID],Table4_2[Charges])</f>
        <v>3366.67</v>
      </c>
      <c r="P1982" s="33" t="str">
        <f>_xlfn.XLOOKUP(A:A,Table4_2[Customer ID],Table4_2[Hospital tier])</f>
        <v>tier - 2</v>
      </c>
      <c r="Q1982" s="33" t="str">
        <f>_xlfn.XLOOKUP(A:A,'Hospital details'!A:A,'Hospital details'!F:F)</f>
        <v>tier - 2</v>
      </c>
      <c r="R1982" s="33" t="str">
        <f>_xlfn.XLOOKUP(Healthcare!A:A,'Hospital details'!A:A,'Hospital details'!G:G)</f>
        <v>R1013</v>
      </c>
      <c r="S1982" s="36">
        <f>_xlfn.XLOOKUP(A:A,'Hospital details'!A:A,'Hospital details'!H:H)</f>
        <v>29</v>
      </c>
      <c r="T1982" s="8"/>
    </row>
    <row r="1983" spans="1:20" ht="18" x14ac:dyDescent="0.35">
      <c r="A1983" s="37" t="s">
        <v>1987</v>
      </c>
      <c r="B1983" s="31" t="str" cm="1">
        <f t="array" ref="B1983">_xlfn.XLOOKUP(_xlfn.SINGLE(A:A),'Customer Name'!A:A,Table14_3[[#All],[Title]])</f>
        <v>Mr</v>
      </c>
      <c r="C1983" s="32" t="str" cm="1">
        <f t="array" ref="C1983">_xlfn.XLOOKUP(_xlfn.SINGLE(A:A),'Customer Name'!A:A,Table14_3[[#All],[First Name]])</f>
        <v>Bethany</v>
      </c>
      <c r="D1983" s="32" t="str" cm="1">
        <f t="array" ref="D1983">_xlfn.XLOOKUP(_xlfn.SINGLE(A:A),'Customer Name'!A:A,Table14_3[[#All],[Last Name]])</f>
        <v>Maylone</v>
      </c>
      <c r="E1983" s="32">
        <f>_xlfn.XLOOKUP(A:A,'Medical Examination'!A:A,'Medical Examination'!B:B)</f>
        <v>21.47</v>
      </c>
      <c r="F1983" s="32">
        <f>_xlfn.XLOOKUP(A:A,'Medical Examination'!A:A,'Medical Examination'!C:C)</f>
        <v>4.0199999999999996</v>
      </c>
      <c r="G1983" s="33" t="str">
        <f>_xlfn.XLOOKUP(A:A,'Medical Examination'!A:A,'Medical Examination'!D:D)</f>
        <v>yes</v>
      </c>
      <c r="H1983" s="33" t="str">
        <f>_xlfn.XLOOKUP(A:A,'Medical Examination'!A:A,'Medical Examination'!E:E)</f>
        <v>No</v>
      </c>
      <c r="I1983" s="33" t="str">
        <f>_xlfn.XLOOKUP(A:A,'Medical Examination'!A:A,'Medical Examination'!F:F)</f>
        <v>No</v>
      </c>
      <c r="J1983" s="33">
        <f>_xlfn.XLOOKUP(A:A,'Medical Examination'!A:A,'Medical Examination'!G:G)</f>
        <v>1</v>
      </c>
      <c r="K1983" s="33" t="str">
        <f>_xlfn.XLOOKUP(A:A,'Medical Examination'!A:A,'Medical Examination'!H:H)</f>
        <v>No</v>
      </c>
      <c r="L1983" s="32" t="str">
        <f>_xlfn.XLOOKUP(A:A,'Medical Examination'!A:A,'Medical Examination'!I:I)</f>
        <v>Normal Weight</v>
      </c>
      <c r="M1983" s="31" t="str">
        <f>_xlfn.XLOOKUP(A:A,'Medical Examination'!A:A,'Medical Examination'!J:J)</f>
        <v>Normal</v>
      </c>
      <c r="N1983" s="34">
        <f>_xlfn.XLOOKUP(Healthcare!A:A,Table4_2[Customer ID],Table4_2[Date of Birth])</f>
        <v>34873</v>
      </c>
      <c r="O1983" s="35">
        <f>_xlfn.XLOOKUP(A:A,Table4_2[Customer ID],Table4_2[Charges])</f>
        <v>3353.47</v>
      </c>
      <c r="P1983" s="33" t="str">
        <f>_xlfn.XLOOKUP(A:A,Table4_2[Customer ID],Table4_2[Hospital tier])</f>
        <v>tier - 2</v>
      </c>
      <c r="Q1983" s="33" t="str">
        <f>_xlfn.XLOOKUP(A:A,'Hospital details'!A:A,'Hospital details'!F:F)</f>
        <v>tier - 3</v>
      </c>
      <c r="R1983" s="33" t="str">
        <f>_xlfn.XLOOKUP(Healthcare!A:A,'Hospital details'!A:A,'Hospital details'!G:G)</f>
        <v>R1012</v>
      </c>
      <c r="S1983" s="36">
        <f>_xlfn.XLOOKUP(A:A,'Hospital details'!A:A,'Hospital details'!H:H)</f>
        <v>27</v>
      </c>
      <c r="T1983" s="8"/>
    </row>
    <row r="1984" spans="1:20" ht="18" x14ac:dyDescent="0.35">
      <c r="A1984" s="37" t="s">
        <v>1988</v>
      </c>
      <c r="B1984" s="31" t="str" cm="1">
        <f t="array" ref="B1984">_xlfn.XLOOKUP(_xlfn.SINGLE(A:A),'Customer Name'!A:A,Table14_3[[#All],[Title]])</f>
        <v>Mr</v>
      </c>
      <c r="C1984" s="32" t="str" cm="1">
        <f t="array" ref="C1984">_xlfn.XLOOKUP(_xlfn.SINGLE(A:A),'Customer Name'!A:A,Table14_3[[#All],[First Name]])</f>
        <v>Holly A</v>
      </c>
      <c r="D1984" s="32" t="str" cm="1">
        <f t="array" ref="D1984">_xlfn.XLOOKUP(_xlfn.SINGLE(A:A),'Customer Name'!A:A,Table14_3[[#All],[Last Name]])</f>
        <v>Reiland</v>
      </c>
      <c r="E1984" s="32">
        <f>_xlfn.XLOOKUP(A:A,'Medical Examination'!A:A,'Medical Examination'!B:B)</f>
        <v>25.9</v>
      </c>
      <c r="F1984" s="32">
        <f>_xlfn.XLOOKUP(A:A,'Medical Examination'!A:A,'Medical Examination'!C:C)</f>
        <v>5.12</v>
      </c>
      <c r="G1984" s="33" t="str">
        <f>_xlfn.XLOOKUP(A:A,'Medical Examination'!A:A,'Medical Examination'!D:D)</f>
        <v>No</v>
      </c>
      <c r="H1984" s="33" t="str">
        <f>_xlfn.XLOOKUP(A:A,'Medical Examination'!A:A,'Medical Examination'!E:E)</f>
        <v>No</v>
      </c>
      <c r="I1984" s="33" t="str">
        <f>_xlfn.XLOOKUP(A:A,'Medical Examination'!A:A,'Medical Examination'!F:F)</f>
        <v>Yes</v>
      </c>
      <c r="J1984" s="33">
        <f>_xlfn.XLOOKUP(A:A,'Medical Examination'!A:A,'Medical Examination'!G:G)</f>
        <v>1</v>
      </c>
      <c r="K1984" s="33" t="str">
        <f>_xlfn.XLOOKUP(A:A,'Medical Examination'!A:A,'Medical Examination'!H:H)</f>
        <v>No</v>
      </c>
      <c r="L1984" s="32" t="str">
        <f>_xlfn.XLOOKUP(A:A,'Medical Examination'!A:A,'Medical Examination'!I:I)</f>
        <v>Overweight</v>
      </c>
      <c r="M1984" s="31" t="str">
        <f>_xlfn.XLOOKUP(A:A,'Medical Examination'!A:A,'Medical Examination'!J:J)</f>
        <v>Normal</v>
      </c>
      <c r="N1984" s="34">
        <f>_xlfn.XLOOKUP(Healthcare!A:A,Table4_2[Customer ID],Table4_2[Date of Birth])</f>
        <v>34270</v>
      </c>
      <c r="O1984" s="35">
        <f>_xlfn.XLOOKUP(A:A,Table4_2[Customer ID],Table4_2[Charges])</f>
        <v>3353.28</v>
      </c>
      <c r="P1984" s="33" t="str">
        <f>_xlfn.XLOOKUP(A:A,Table4_2[Customer ID],Table4_2[Hospital tier])</f>
        <v>tier - 2</v>
      </c>
      <c r="Q1984" s="33" t="str">
        <f>_xlfn.XLOOKUP(A:A,'Hospital details'!A:A,'Hospital details'!F:F)</f>
        <v>tier - 1</v>
      </c>
      <c r="R1984" s="33" t="str">
        <f>_xlfn.XLOOKUP(Healthcare!A:A,'Hospital details'!A:A,'Hospital details'!G:G)</f>
        <v>R1011</v>
      </c>
      <c r="S1984" s="36">
        <f>_xlfn.XLOOKUP(A:A,'Hospital details'!A:A,'Hospital details'!H:H)</f>
        <v>29</v>
      </c>
      <c r="T1984" s="8"/>
    </row>
    <row r="1985" spans="1:20" ht="18" x14ac:dyDescent="0.35">
      <c r="A1985" s="37" t="s">
        <v>1989</v>
      </c>
      <c r="B1985" s="31" t="str" cm="1">
        <f t="array" ref="B1985">_xlfn.XLOOKUP(_xlfn.SINGLE(A:A),'Customer Name'!A:A,Table14_3[[#All],[Title]])</f>
        <v>Ms</v>
      </c>
      <c r="C1985" s="32" t="str" cm="1">
        <f t="array" ref="C1985">_xlfn.XLOOKUP(_xlfn.SINGLE(A:A),'Customer Name'!A:A,Table14_3[[#All],[First Name]])</f>
        <v>Ping</v>
      </c>
      <c r="D1985" s="32" t="str" cm="1">
        <f t="array" ref="D1985">_xlfn.XLOOKUP(_xlfn.SINGLE(A:A),'Customer Name'!A:A,Table14_3[[#All],[Last Name]])</f>
        <v>Hu</v>
      </c>
      <c r="E1985" s="32">
        <f>_xlfn.XLOOKUP(A:A,'Medical Examination'!A:A,'Medical Examination'!B:B)</f>
        <v>20.81</v>
      </c>
      <c r="F1985" s="32">
        <f>_xlfn.XLOOKUP(A:A,'Medical Examination'!A:A,'Medical Examination'!C:C)</f>
        <v>5.52</v>
      </c>
      <c r="G1985" s="33" t="str">
        <f>_xlfn.XLOOKUP(A:A,'Medical Examination'!A:A,'Medical Examination'!D:D)</f>
        <v>No</v>
      </c>
      <c r="H1985" s="33" t="str">
        <f>_xlfn.XLOOKUP(A:A,'Medical Examination'!A:A,'Medical Examination'!E:E)</f>
        <v>No</v>
      </c>
      <c r="I1985" s="33" t="str">
        <f>_xlfn.XLOOKUP(A:A,'Medical Examination'!A:A,'Medical Examination'!F:F)</f>
        <v>No</v>
      </c>
      <c r="J1985" s="33">
        <f>_xlfn.XLOOKUP(A:A,'Medical Examination'!A:A,'Medical Examination'!G:G)</f>
        <v>0</v>
      </c>
      <c r="K1985" s="33" t="str">
        <f>_xlfn.XLOOKUP(A:A,'Medical Examination'!A:A,'Medical Examination'!H:H)</f>
        <v>No</v>
      </c>
      <c r="L1985" s="32" t="str">
        <f>_xlfn.XLOOKUP(A:A,'Medical Examination'!A:A,'Medical Examination'!I:I)</f>
        <v>Normal Weight</v>
      </c>
      <c r="M1985" s="31" t="str">
        <f>_xlfn.XLOOKUP(A:A,'Medical Examination'!A:A,'Medical Examination'!J:J)</f>
        <v>Normal</v>
      </c>
      <c r="N1985" s="34">
        <f>_xlfn.XLOOKUP(Healthcare!A:A,Table4_2[Customer ID],Table4_2[Date of Birth])</f>
        <v>33482</v>
      </c>
      <c r="O1985" s="35">
        <f>_xlfn.XLOOKUP(A:A,Table4_2[Customer ID],Table4_2[Charges])</f>
        <v>3342.79</v>
      </c>
      <c r="P1985" s="33" t="str">
        <f>_xlfn.XLOOKUP(A:A,Table4_2[Customer ID],Table4_2[Hospital tier])</f>
        <v>tier - 2</v>
      </c>
      <c r="Q1985" s="33" t="str">
        <f>_xlfn.XLOOKUP(A:A,'Hospital details'!A:A,'Hospital details'!F:F)</f>
        <v>tier - 1</v>
      </c>
      <c r="R1985" s="33" t="str">
        <f>_xlfn.XLOOKUP(Healthcare!A:A,'Hospital details'!A:A,'Hospital details'!G:G)</f>
        <v>R1013</v>
      </c>
      <c r="S1985" s="36">
        <f>_xlfn.XLOOKUP(A:A,'Hospital details'!A:A,'Hospital details'!H:H)</f>
        <v>31</v>
      </c>
      <c r="T1985" s="8"/>
    </row>
    <row r="1986" spans="1:20" ht="18" x14ac:dyDescent="0.35">
      <c r="A1986" s="37" t="s">
        <v>1990</v>
      </c>
      <c r="B1986" s="31" t="str" cm="1">
        <f t="array" ref="B1986">_xlfn.XLOOKUP(_xlfn.SINGLE(A:A),'Customer Name'!A:A,Table14_3[[#All],[Title]])</f>
        <v>Ms</v>
      </c>
      <c r="C1986" s="32" t="str" cm="1">
        <f t="array" ref="C1986">_xlfn.XLOOKUP(_xlfn.SINGLE(A:A),'Customer Name'!A:A,Table14_3[[#All],[First Name]])</f>
        <v>Tim</v>
      </c>
      <c r="D1986" s="32" t="str" cm="1">
        <f t="array" ref="D1986">_xlfn.XLOOKUP(_xlfn.SINGLE(A:A),'Customer Name'!A:A,Table14_3[[#All],[Last Name]])</f>
        <v>Lessek</v>
      </c>
      <c r="E1986" s="32">
        <f>_xlfn.XLOOKUP(A:A,'Medical Examination'!A:A,'Medical Examination'!B:B)</f>
        <v>25.84</v>
      </c>
      <c r="F1986" s="32">
        <f>_xlfn.XLOOKUP(A:A,'Medical Examination'!A:A,'Medical Examination'!C:C)</f>
        <v>5.81</v>
      </c>
      <c r="G1986" s="33" t="str">
        <f>_xlfn.XLOOKUP(A:A,'Medical Examination'!A:A,'Medical Examination'!D:D)</f>
        <v>yes</v>
      </c>
      <c r="H1986" s="33" t="str">
        <f>_xlfn.XLOOKUP(A:A,'Medical Examination'!A:A,'Medical Examination'!E:E)</f>
        <v>No</v>
      </c>
      <c r="I1986" s="33" t="str">
        <f>_xlfn.XLOOKUP(A:A,'Medical Examination'!A:A,'Medical Examination'!F:F)</f>
        <v>Yes</v>
      </c>
      <c r="J1986" s="33">
        <f>_xlfn.XLOOKUP(A:A,'Medical Examination'!A:A,'Medical Examination'!G:G)</f>
        <v>1</v>
      </c>
      <c r="K1986" s="33" t="str">
        <f>_xlfn.XLOOKUP(A:A,'Medical Examination'!A:A,'Medical Examination'!H:H)</f>
        <v>No</v>
      </c>
      <c r="L1986" s="32" t="str">
        <f>_xlfn.XLOOKUP(A:A,'Medical Examination'!A:A,'Medical Examination'!I:I)</f>
        <v>Overweight</v>
      </c>
      <c r="M1986" s="31" t="str">
        <f>_xlfn.XLOOKUP(A:A,'Medical Examination'!A:A,'Medical Examination'!J:J)</f>
        <v>Prediabetic</v>
      </c>
      <c r="N1986" s="34">
        <f>_xlfn.XLOOKUP(Healthcare!A:A,Table4_2[Customer ID],Table4_2[Date of Birth])</f>
        <v>35601</v>
      </c>
      <c r="O1986" s="35">
        <f>_xlfn.XLOOKUP(A:A,Table4_2[Customer ID],Table4_2[Charges])</f>
        <v>3309.79</v>
      </c>
      <c r="P1986" s="33" t="str">
        <f>_xlfn.XLOOKUP(A:A,Table4_2[Customer ID],Table4_2[Hospital tier])</f>
        <v>tier - 3</v>
      </c>
      <c r="Q1986" s="33" t="str">
        <f>_xlfn.XLOOKUP(A:A,'Hospital details'!A:A,'Hospital details'!F:F)</f>
        <v>tier - 3</v>
      </c>
      <c r="R1986" s="33" t="str">
        <f>_xlfn.XLOOKUP(Healthcare!A:A,'Hospital details'!A:A,'Hospital details'!G:G)</f>
        <v>R1017</v>
      </c>
      <c r="S1986" s="36">
        <f>_xlfn.XLOOKUP(A:A,'Hospital details'!A:A,'Hospital details'!H:H)</f>
        <v>25</v>
      </c>
      <c r="T1986" s="8"/>
    </row>
    <row r="1987" spans="1:20" ht="18" x14ac:dyDescent="0.35">
      <c r="A1987" s="37" t="s">
        <v>1991</v>
      </c>
      <c r="B1987" s="31" t="str" cm="1">
        <f t="array" ref="B1987">_xlfn.XLOOKUP(_xlfn.SINGLE(A:A),'Customer Name'!A:A,Table14_3[[#All],[Title]])</f>
        <v>Mr</v>
      </c>
      <c r="C1987" s="32" t="str" cm="1">
        <f t="array" ref="C1987">_xlfn.XLOOKUP(_xlfn.SINGLE(A:A),'Customer Name'!A:A,Table14_3[[#All],[First Name]])</f>
        <v>John</v>
      </c>
      <c r="D1987" s="32" t="str" cm="1">
        <f t="array" ref="D1987">_xlfn.XLOOKUP(_xlfn.SINGLE(A:A),'Customer Name'!A:A,Table14_3[[#All],[Last Name]])</f>
        <v>Colavincenzo</v>
      </c>
      <c r="E1987" s="32">
        <f>_xlfn.XLOOKUP(A:A,'Medical Examination'!A:A,'Medical Examination'!B:B)</f>
        <v>30.95</v>
      </c>
      <c r="F1987" s="32">
        <f>_xlfn.XLOOKUP(A:A,'Medical Examination'!A:A,'Medical Examination'!C:C)</f>
        <v>5.16</v>
      </c>
      <c r="G1987" s="33" t="str">
        <f>_xlfn.XLOOKUP(A:A,'Medical Examination'!A:A,'Medical Examination'!D:D)</f>
        <v>No</v>
      </c>
      <c r="H1987" s="33" t="str">
        <f>_xlfn.XLOOKUP(A:A,'Medical Examination'!A:A,'Medical Examination'!E:E)</f>
        <v>No</v>
      </c>
      <c r="I1987" s="33" t="str">
        <f>_xlfn.XLOOKUP(A:A,'Medical Examination'!A:A,'Medical Examination'!F:F)</f>
        <v>Yes</v>
      </c>
      <c r="J1987" s="33">
        <f>_xlfn.XLOOKUP(A:A,'Medical Examination'!A:A,'Medical Examination'!G:G)</f>
        <v>1</v>
      </c>
      <c r="K1987" s="33" t="str">
        <f>_xlfn.XLOOKUP(A:A,'Medical Examination'!A:A,'Medical Examination'!H:H)</f>
        <v>No</v>
      </c>
      <c r="L1987" s="32" t="str">
        <f>_xlfn.XLOOKUP(A:A,'Medical Examination'!A:A,'Medical Examination'!I:I)</f>
        <v>Obesity</v>
      </c>
      <c r="M1987" s="31" t="str">
        <f>_xlfn.XLOOKUP(A:A,'Medical Examination'!A:A,'Medical Examination'!J:J)</f>
        <v>Normal</v>
      </c>
      <c r="N1987" s="34">
        <f>_xlfn.XLOOKUP(Healthcare!A:A,Table4_2[Customer ID],Table4_2[Date of Birth])</f>
        <v>37943</v>
      </c>
      <c r="O1987" s="35">
        <f>_xlfn.XLOOKUP(A:A,Table4_2[Customer ID],Table4_2[Charges])</f>
        <v>3308.46</v>
      </c>
      <c r="P1987" s="33" t="str">
        <f>_xlfn.XLOOKUP(A:A,Table4_2[Customer ID],Table4_2[Hospital tier])</f>
        <v>tier - 2</v>
      </c>
      <c r="Q1987" s="33" t="str">
        <f>_xlfn.XLOOKUP(A:A,'Hospital details'!A:A,'Hospital details'!F:F)</f>
        <v>tier - 1</v>
      </c>
      <c r="R1987" s="33" t="str">
        <f>_xlfn.XLOOKUP(Healthcare!A:A,'Hospital details'!A:A,'Hospital details'!G:G)</f>
        <v>R1021</v>
      </c>
      <c r="S1987" s="36">
        <f>_xlfn.XLOOKUP(A:A,'Hospital details'!A:A,'Hospital details'!H:H)</f>
        <v>19</v>
      </c>
      <c r="T1987" s="8"/>
    </row>
    <row r="1988" spans="1:20" ht="18" x14ac:dyDescent="0.35">
      <c r="A1988" s="37" t="s">
        <v>1992</v>
      </c>
      <c r="B1988" s="31" t="str" cm="1">
        <f t="array" ref="B1988">_xlfn.XLOOKUP(_xlfn.SINGLE(A:A),'Customer Name'!A:A,Table14_3[[#All],[Title]])</f>
        <v>Mr</v>
      </c>
      <c r="C1988" s="32" t="str" cm="1">
        <f t="array" ref="C1988">_xlfn.XLOOKUP(_xlfn.SINGLE(A:A),'Customer Name'!A:A,Table14_3[[#All],[First Name]])</f>
        <v>Cynthia</v>
      </c>
      <c r="D1988" s="32" t="str" cm="1">
        <f t="array" ref="D1988">_xlfn.XLOOKUP(_xlfn.SINGLE(A:A),'Customer Name'!A:A,Table14_3[[#All],[Last Name]])</f>
        <v>Mendez-Karr</v>
      </c>
      <c r="E1988" s="32">
        <f>_xlfn.XLOOKUP(A:A,'Medical Examination'!A:A,'Medical Examination'!B:B)</f>
        <v>30.54</v>
      </c>
      <c r="F1988" s="32">
        <f>_xlfn.XLOOKUP(A:A,'Medical Examination'!A:A,'Medical Examination'!C:C)</f>
        <v>5</v>
      </c>
      <c r="G1988" s="33" t="str">
        <f>_xlfn.XLOOKUP(A:A,'Medical Examination'!A:A,'Medical Examination'!D:D)</f>
        <v>No</v>
      </c>
      <c r="H1988" s="33" t="str">
        <f>_xlfn.XLOOKUP(A:A,'Medical Examination'!A:A,'Medical Examination'!E:E)</f>
        <v>No</v>
      </c>
      <c r="I1988" s="33" t="str">
        <f>_xlfn.XLOOKUP(A:A,'Medical Examination'!A:A,'Medical Examination'!F:F)</f>
        <v>Yes</v>
      </c>
      <c r="J1988" s="33">
        <f>_xlfn.XLOOKUP(A:A,'Medical Examination'!A:A,'Medical Examination'!G:G)</f>
        <v>1</v>
      </c>
      <c r="K1988" s="33" t="str">
        <f>_xlfn.XLOOKUP(A:A,'Medical Examination'!A:A,'Medical Examination'!H:H)</f>
        <v>No</v>
      </c>
      <c r="L1988" s="32" t="str">
        <f>_xlfn.XLOOKUP(A:A,'Medical Examination'!A:A,'Medical Examination'!I:I)</f>
        <v>Obesity</v>
      </c>
      <c r="M1988" s="31" t="str">
        <f>_xlfn.XLOOKUP(A:A,'Medical Examination'!A:A,'Medical Examination'!J:J)</f>
        <v>Normal</v>
      </c>
      <c r="N1988" s="34">
        <f>_xlfn.XLOOKUP(Healthcare!A:A,Table4_2[Customer ID],Table4_2[Date of Birth])</f>
        <v>37960</v>
      </c>
      <c r="O1988" s="35">
        <f>_xlfn.XLOOKUP(A:A,Table4_2[Customer ID],Table4_2[Charges])</f>
        <v>3300.7</v>
      </c>
      <c r="P1988" s="33" t="str">
        <f>_xlfn.XLOOKUP(A:A,Table4_2[Customer ID],Table4_2[Hospital tier])</f>
        <v>tier - 2</v>
      </c>
      <c r="Q1988" s="33" t="str">
        <f>_xlfn.XLOOKUP(A:A,'Hospital details'!A:A,'Hospital details'!F:F)</f>
        <v>tier - 2</v>
      </c>
      <c r="R1988" s="33" t="str">
        <f>_xlfn.XLOOKUP(Healthcare!A:A,'Hospital details'!A:A,'Hospital details'!G:G)</f>
        <v>R1025</v>
      </c>
      <c r="S1988" s="36">
        <f>_xlfn.XLOOKUP(A:A,'Hospital details'!A:A,'Hospital details'!H:H)</f>
        <v>19</v>
      </c>
      <c r="T1988" s="8"/>
    </row>
    <row r="1989" spans="1:20" ht="18" x14ac:dyDescent="0.35">
      <c r="A1989" s="37" t="s">
        <v>1993</v>
      </c>
      <c r="B1989" s="31" t="str" cm="1">
        <f t="array" ref="B1989">_xlfn.XLOOKUP(_xlfn.SINGLE(A:A),'Customer Name'!A:A,Table14_3[[#All],[Title]])</f>
        <v>Ms</v>
      </c>
      <c r="C1989" s="32" t="str" cm="1">
        <f t="array" ref="C1989">_xlfn.XLOOKUP(_xlfn.SINGLE(A:A),'Customer Name'!A:A,Table14_3[[#All],[First Name]])</f>
        <v>Emmett</v>
      </c>
      <c r="D1989" s="32" t="str" cm="1">
        <f t="array" ref="D1989">_xlfn.XLOOKUP(_xlfn.SINGLE(A:A),'Customer Name'!A:A,Table14_3[[#All],[Last Name]])</f>
        <v>Saulnier</v>
      </c>
      <c r="E1989" s="32">
        <f>_xlfn.XLOOKUP(A:A,'Medical Examination'!A:A,'Medical Examination'!B:B)</f>
        <v>33.914999999999999</v>
      </c>
      <c r="F1989" s="32">
        <f>_xlfn.XLOOKUP(A:A,'Medical Examination'!A:A,'Medical Examination'!C:C)</f>
        <v>5.84</v>
      </c>
      <c r="G1989" s="33" t="str">
        <f>_xlfn.XLOOKUP(A:A,'Medical Examination'!A:A,'Medical Examination'!D:D)</f>
        <v>yes</v>
      </c>
      <c r="H1989" s="33" t="str">
        <f>_xlfn.XLOOKUP(A:A,'Medical Examination'!A:A,'Medical Examination'!E:E)</f>
        <v>No</v>
      </c>
      <c r="I1989" s="33" t="str">
        <f>_xlfn.XLOOKUP(A:A,'Medical Examination'!A:A,'Medical Examination'!F:F)</f>
        <v>No</v>
      </c>
      <c r="J1989" s="33">
        <f>_xlfn.XLOOKUP(A:A,'Medical Examination'!A:A,'Medical Examination'!G:G)</f>
        <v>0</v>
      </c>
      <c r="K1989" s="33" t="str">
        <f>_xlfn.XLOOKUP(A:A,'Medical Examination'!A:A,'Medical Examination'!H:H)</f>
        <v>No</v>
      </c>
      <c r="L1989" s="32" t="str">
        <f>_xlfn.XLOOKUP(A:A,'Medical Examination'!A:A,'Medical Examination'!I:I)</f>
        <v>Obesity</v>
      </c>
      <c r="M1989" s="31" t="str">
        <f>_xlfn.XLOOKUP(A:A,'Medical Examination'!A:A,'Medical Examination'!J:J)</f>
        <v>Prediabetic</v>
      </c>
      <c r="N1989" s="34">
        <f>_xlfn.XLOOKUP(Healthcare!A:A,Table4_2[Customer ID],Table4_2[Date of Birth])</f>
        <v>35386</v>
      </c>
      <c r="O1989" s="35">
        <f>_xlfn.XLOOKUP(A:A,Table4_2[Customer ID],Table4_2[Charges])</f>
        <v>3292.53</v>
      </c>
      <c r="P1989" s="33" t="str">
        <f>_xlfn.XLOOKUP(A:A,Table4_2[Customer ID],Table4_2[Hospital tier])</f>
        <v>tier - 2</v>
      </c>
      <c r="Q1989" s="33" t="str">
        <f>_xlfn.XLOOKUP(A:A,'Hospital details'!A:A,'Hospital details'!F:F)</f>
        <v>tier - 2</v>
      </c>
      <c r="R1989" s="33" t="str">
        <f>_xlfn.XLOOKUP(Healthcare!A:A,'Hospital details'!A:A,'Hospital details'!G:G)</f>
        <v>R1012</v>
      </c>
      <c r="S1989" s="36">
        <f>_xlfn.XLOOKUP(A:A,'Hospital details'!A:A,'Hospital details'!H:H)</f>
        <v>26</v>
      </c>
      <c r="T1989" s="8"/>
    </row>
    <row r="1990" spans="1:20" ht="18" x14ac:dyDescent="0.35">
      <c r="A1990" s="37" t="s">
        <v>1994</v>
      </c>
      <c r="B1990" s="31" t="str" cm="1">
        <f t="array" ref="B1990">_xlfn.XLOOKUP(_xlfn.SINGLE(A:A),'Customer Name'!A:A,Table14_3[[#All],[Title]])</f>
        <v>Mr</v>
      </c>
      <c r="C1990" s="32" t="str" cm="1">
        <f t="array" ref="C1990">_xlfn.XLOOKUP(_xlfn.SINGLE(A:A),'Customer Name'!A:A,Table14_3[[#All],[First Name]])</f>
        <v>Kate</v>
      </c>
      <c r="D1990" s="32" t="str" cm="1">
        <f t="array" ref="D1990">_xlfn.XLOOKUP(_xlfn.SINGLE(A:A),'Customer Name'!A:A,Table14_3[[#All],[Last Name]])</f>
        <v>Schoonover</v>
      </c>
      <c r="E1990" s="32">
        <f>_xlfn.XLOOKUP(A:A,'Medical Examination'!A:A,'Medical Examination'!B:B)</f>
        <v>33.31</v>
      </c>
      <c r="F1990" s="32">
        <f>_xlfn.XLOOKUP(A:A,'Medical Examination'!A:A,'Medical Examination'!C:C)</f>
        <v>4.1900000000000004</v>
      </c>
      <c r="G1990" s="33" t="str">
        <f>_xlfn.XLOOKUP(A:A,'Medical Examination'!A:A,'Medical Examination'!D:D)</f>
        <v>No</v>
      </c>
      <c r="H1990" s="33" t="str">
        <f>_xlfn.XLOOKUP(A:A,'Medical Examination'!A:A,'Medical Examination'!E:E)</f>
        <v>No</v>
      </c>
      <c r="I1990" s="33" t="str">
        <f>_xlfn.XLOOKUP(A:A,'Medical Examination'!A:A,'Medical Examination'!F:F)</f>
        <v>Yes</v>
      </c>
      <c r="J1990" s="33">
        <f>_xlfn.XLOOKUP(A:A,'Medical Examination'!A:A,'Medical Examination'!G:G)</f>
        <v>1</v>
      </c>
      <c r="K1990" s="33" t="str">
        <f>_xlfn.XLOOKUP(A:A,'Medical Examination'!A:A,'Medical Examination'!H:H)</f>
        <v>No</v>
      </c>
      <c r="L1990" s="32" t="str">
        <f>_xlfn.XLOOKUP(A:A,'Medical Examination'!A:A,'Medical Examination'!I:I)</f>
        <v>Obesity</v>
      </c>
      <c r="M1990" s="31" t="str">
        <f>_xlfn.XLOOKUP(A:A,'Medical Examination'!A:A,'Medical Examination'!J:J)</f>
        <v>Normal</v>
      </c>
      <c r="N1990" s="34">
        <f>_xlfn.XLOOKUP(Healthcare!A:A,Table4_2[Customer ID],Table4_2[Date of Birth])</f>
        <v>37805</v>
      </c>
      <c r="O1990" s="35">
        <f>_xlfn.XLOOKUP(A:A,Table4_2[Customer ID],Table4_2[Charges])</f>
        <v>3280.22</v>
      </c>
      <c r="P1990" s="33" t="str">
        <f>_xlfn.XLOOKUP(A:A,Table4_2[Customer ID],Table4_2[Hospital tier])</f>
        <v>tier - 2</v>
      </c>
      <c r="Q1990" s="33" t="str">
        <f>_xlfn.XLOOKUP(A:A,'Hospital details'!A:A,'Hospital details'!F:F)</f>
        <v>tier - 3</v>
      </c>
      <c r="R1990" s="33" t="str">
        <f>_xlfn.XLOOKUP(Healthcare!A:A,'Hospital details'!A:A,'Hospital details'!G:G)</f>
        <v>R1011</v>
      </c>
      <c r="S1990" s="36">
        <f>_xlfn.XLOOKUP(A:A,'Hospital details'!A:A,'Hospital details'!H:H)</f>
        <v>19</v>
      </c>
      <c r="T1990" s="8"/>
    </row>
    <row r="1991" spans="1:20" ht="18" x14ac:dyDescent="0.35">
      <c r="A1991" s="37" t="s">
        <v>1995</v>
      </c>
      <c r="B1991" s="31" t="str" cm="1">
        <f t="array" ref="B1991">_xlfn.XLOOKUP(_xlfn.SINGLE(A:A),'Customer Name'!A:A,Table14_3[[#All],[Title]])</f>
        <v>Mr</v>
      </c>
      <c r="C1991" s="32" t="str" cm="1">
        <f t="array" ref="C1991">_xlfn.XLOOKUP(_xlfn.SINGLE(A:A),'Customer Name'!A:A,Table14_3[[#All],[First Name]])</f>
        <v>Christopher L</v>
      </c>
      <c r="D1991" s="32" t="str" cm="1">
        <f t="array" ref="D1991">_xlfn.XLOOKUP(_xlfn.SINGLE(A:A),'Customer Name'!A:A,Table14_3[[#All],[Last Name]])</f>
        <v>Hass</v>
      </c>
      <c r="E1991" s="32">
        <f>_xlfn.XLOOKUP(A:A,'Medical Examination'!A:A,'Medical Examination'!B:B)</f>
        <v>25.745000000000001</v>
      </c>
      <c r="F1991" s="32">
        <f>_xlfn.XLOOKUP(A:A,'Medical Examination'!A:A,'Medical Examination'!C:C)</f>
        <v>4.62</v>
      </c>
      <c r="G1991" s="33" t="str">
        <f>_xlfn.XLOOKUP(A:A,'Medical Examination'!A:A,'Medical Examination'!D:D)</f>
        <v>yes</v>
      </c>
      <c r="H1991" s="33" t="str">
        <f>_xlfn.XLOOKUP(A:A,'Medical Examination'!A:A,'Medical Examination'!E:E)</f>
        <v>No</v>
      </c>
      <c r="I1991" s="33" t="str">
        <f>_xlfn.XLOOKUP(A:A,'Medical Examination'!A:A,'Medical Examination'!F:F)</f>
        <v>No</v>
      </c>
      <c r="J1991" s="33">
        <f>_xlfn.XLOOKUP(A:A,'Medical Examination'!A:A,'Medical Examination'!G:G)</f>
        <v>0</v>
      </c>
      <c r="K1991" s="33" t="str">
        <f>_xlfn.XLOOKUP(A:A,'Medical Examination'!A:A,'Medical Examination'!H:H)</f>
        <v>No</v>
      </c>
      <c r="L1991" s="32" t="str">
        <f>_xlfn.XLOOKUP(A:A,'Medical Examination'!A:A,'Medical Examination'!I:I)</f>
        <v>Overweight</v>
      </c>
      <c r="M1991" s="31" t="str">
        <f>_xlfn.XLOOKUP(A:A,'Medical Examination'!A:A,'Medical Examination'!J:J)</f>
        <v>Normal</v>
      </c>
      <c r="N1991" s="34">
        <f>_xlfn.XLOOKUP(Healthcare!A:A,Table4_2[Customer ID],Table4_2[Date of Birth])</f>
        <v>37170</v>
      </c>
      <c r="O1991" s="35">
        <f>_xlfn.XLOOKUP(A:A,Table4_2[Customer ID],Table4_2[Charges])</f>
        <v>3279.87</v>
      </c>
      <c r="P1991" s="33" t="str">
        <f>_xlfn.XLOOKUP(A:A,Table4_2[Customer ID],Table4_2[Hospital tier])</f>
        <v>tier - 2</v>
      </c>
      <c r="Q1991" s="33" t="str">
        <f>_xlfn.XLOOKUP(A:A,'Hospital details'!A:A,'Hospital details'!F:F)</f>
        <v>tier - 1</v>
      </c>
      <c r="R1991" s="33" t="str">
        <f>_xlfn.XLOOKUP(Healthcare!A:A,'Hospital details'!A:A,'Hospital details'!G:G)</f>
        <v>R1017</v>
      </c>
      <c r="S1991" s="36">
        <f>_xlfn.XLOOKUP(A:A,'Hospital details'!A:A,'Hospital details'!H:H)</f>
        <v>21</v>
      </c>
      <c r="T1991" s="8"/>
    </row>
    <row r="1992" spans="1:20" ht="18" x14ac:dyDescent="0.35">
      <c r="A1992" s="37" t="s">
        <v>1996</v>
      </c>
      <c r="B1992" s="31" t="str" cm="1">
        <f t="array" ref="B1992">_xlfn.XLOOKUP(_xlfn.SINGLE(A:A),'Customer Name'!A:A,Table14_3[[#All],[Title]])</f>
        <v>Ms</v>
      </c>
      <c r="C1992" s="32" t="str" cm="1">
        <f t="array" ref="C1992">_xlfn.XLOOKUP(_xlfn.SINGLE(A:A),'Customer Name'!A:A,Table14_3[[#All],[First Name]])</f>
        <v>Christopher P</v>
      </c>
      <c r="D1992" s="32" t="str" cm="1">
        <f t="array" ref="D1992">_xlfn.XLOOKUP(_xlfn.SINGLE(A:A),'Customer Name'!A:A,Table14_3[[#All],[Last Name]])</f>
        <v>Cadotte</v>
      </c>
      <c r="E1992" s="32">
        <f>_xlfn.XLOOKUP(A:A,'Medical Examination'!A:A,'Medical Examination'!B:B)</f>
        <v>37.1</v>
      </c>
      <c r="F1992" s="32">
        <f>_xlfn.XLOOKUP(A:A,'Medical Examination'!A:A,'Medical Examination'!C:C)</f>
        <v>6.24</v>
      </c>
      <c r="G1992" s="33" t="str">
        <f>_xlfn.XLOOKUP(A:A,'Medical Examination'!A:A,'Medical Examination'!D:D)</f>
        <v>No</v>
      </c>
      <c r="H1992" s="33" t="str">
        <f>_xlfn.XLOOKUP(A:A,'Medical Examination'!A:A,'Medical Examination'!E:E)</f>
        <v>No</v>
      </c>
      <c r="I1992" s="33" t="str">
        <f>_xlfn.XLOOKUP(A:A,'Medical Examination'!A:A,'Medical Examination'!F:F)</f>
        <v>No</v>
      </c>
      <c r="J1992" s="33">
        <f>_xlfn.XLOOKUP(A:A,'Medical Examination'!A:A,'Medical Examination'!G:G)</f>
        <v>0</v>
      </c>
      <c r="K1992" s="33" t="str">
        <f>_xlfn.XLOOKUP(A:A,'Medical Examination'!A:A,'Medical Examination'!H:H)</f>
        <v>No</v>
      </c>
      <c r="L1992" s="32" t="str">
        <f>_xlfn.XLOOKUP(A:A,'Medical Examination'!A:A,'Medical Examination'!I:I)</f>
        <v>Obesity</v>
      </c>
      <c r="M1992" s="31" t="str">
        <f>_xlfn.XLOOKUP(A:A,'Medical Examination'!A:A,'Medical Examination'!J:J)</f>
        <v>Prediabetic</v>
      </c>
      <c r="N1992" s="34">
        <f>_xlfn.XLOOKUP(Healthcare!A:A,Table4_2[Customer ID],Table4_2[Date of Birth])</f>
        <v>34516</v>
      </c>
      <c r="O1992" s="35">
        <f>_xlfn.XLOOKUP(A:A,Table4_2[Customer ID],Table4_2[Charges])</f>
        <v>3277.16</v>
      </c>
      <c r="P1992" s="33" t="str">
        <f>_xlfn.XLOOKUP(A:A,Table4_2[Customer ID],Table4_2[Hospital tier])</f>
        <v>tier - 2</v>
      </c>
      <c r="Q1992" s="33" t="str">
        <f>_xlfn.XLOOKUP(A:A,'Hospital details'!A:A,'Hospital details'!F:F)</f>
        <v>tier - 3</v>
      </c>
      <c r="R1992" s="33" t="str">
        <f>_xlfn.XLOOKUP(Healthcare!A:A,'Hospital details'!A:A,'Hospital details'!G:G)</f>
        <v>R1011</v>
      </c>
      <c r="S1992" s="36">
        <f>_xlfn.XLOOKUP(A:A,'Hospital details'!A:A,'Hospital details'!H:H)</f>
        <v>28</v>
      </c>
      <c r="T1992" s="8"/>
    </row>
    <row r="1993" spans="1:20" ht="18" x14ac:dyDescent="0.35">
      <c r="A1993" s="37" t="s">
        <v>1997</v>
      </c>
      <c r="B1993" s="31" t="str" cm="1">
        <f t="array" ref="B1993">_xlfn.XLOOKUP(_xlfn.SINGLE(A:A),'Customer Name'!A:A,Table14_3[[#All],[Title]])</f>
        <v>Mr</v>
      </c>
      <c r="C1993" s="32" t="str" cm="1">
        <f t="array" ref="C1993">_xlfn.XLOOKUP(_xlfn.SINGLE(A:A),'Customer Name'!A:A,Table14_3[[#All],[First Name]])</f>
        <v>Christopher W</v>
      </c>
      <c r="D1993" s="32" t="str" cm="1">
        <f t="array" ref="D1993">_xlfn.XLOOKUP(_xlfn.SINGLE(A:A),'Customer Name'!A:A,Table14_3[[#All],[Last Name]])</f>
        <v>Cacciapaglia</v>
      </c>
      <c r="E1993" s="32">
        <f>_xlfn.XLOOKUP(A:A,'Medical Examination'!A:A,'Medical Examination'!B:B)</f>
        <v>35.435000000000002</v>
      </c>
      <c r="F1993" s="32">
        <f>_xlfn.XLOOKUP(A:A,'Medical Examination'!A:A,'Medical Examination'!C:C)</f>
        <v>5.81</v>
      </c>
      <c r="G1993" s="33" t="str">
        <f>_xlfn.XLOOKUP(A:A,'Medical Examination'!A:A,'Medical Examination'!D:D)</f>
        <v>No</v>
      </c>
      <c r="H1993" s="33" t="str">
        <f>_xlfn.XLOOKUP(A:A,'Medical Examination'!A:A,'Medical Examination'!E:E)</f>
        <v>No</v>
      </c>
      <c r="I1993" s="33" t="str">
        <f>_xlfn.XLOOKUP(A:A,'Medical Examination'!A:A,'Medical Examination'!F:F)</f>
        <v>No</v>
      </c>
      <c r="J1993" s="33">
        <f>_xlfn.XLOOKUP(A:A,'Medical Examination'!A:A,'Medical Examination'!G:G)</f>
        <v>0</v>
      </c>
      <c r="K1993" s="33" t="str">
        <f>_xlfn.XLOOKUP(A:A,'Medical Examination'!A:A,'Medical Examination'!H:H)</f>
        <v>No</v>
      </c>
      <c r="L1993" s="32" t="str">
        <f>_xlfn.XLOOKUP(A:A,'Medical Examination'!A:A,'Medical Examination'!I:I)</f>
        <v>Obesity</v>
      </c>
      <c r="M1993" s="31" t="str">
        <f>_xlfn.XLOOKUP(A:A,'Medical Examination'!A:A,'Medical Examination'!J:J)</f>
        <v>Prediabetic</v>
      </c>
      <c r="N1993" s="34">
        <f>_xlfn.XLOOKUP(Healthcare!A:A,Table4_2[Customer ID],Table4_2[Date of Birth])</f>
        <v>34670</v>
      </c>
      <c r="O1993" s="35">
        <f>_xlfn.XLOOKUP(A:A,Table4_2[Customer ID],Table4_2[Charges])</f>
        <v>3268.85</v>
      </c>
      <c r="P1993" s="33" t="str">
        <f>_xlfn.XLOOKUP(A:A,Table4_2[Customer ID],Table4_2[Hospital tier])</f>
        <v>tier - 3</v>
      </c>
      <c r="Q1993" s="33" t="str">
        <f>_xlfn.XLOOKUP(A:A,'Hospital details'!A:A,'Hospital details'!F:F)</f>
        <v>tier - 1</v>
      </c>
      <c r="R1993" s="33" t="str">
        <f>_xlfn.XLOOKUP(Healthcare!A:A,'Hospital details'!A:A,'Hospital details'!G:G)</f>
        <v>R1016</v>
      </c>
      <c r="S1993" s="36">
        <f>_xlfn.XLOOKUP(A:A,'Hospital details'!A:A,'Hospital details'!H:H)</f>
        <v>28</v>
      </c>
      <c r="T1993" s="8"/>
    </row>
    <row r="1994" spans="1:20" ht="18" x14ac:dyDescent="0.35">
      <c r="A1994" s="37" t="s">
        <v>1998</v>
      </c>
      <c r="B1994" s="31" t="str" cm="1">
        <f t="array" ref="B1994">_xlfn.XLOOKUP(_xlfn.SINGLE(A:A),'Customer Name'!A:A,Table14_3[[#All],[Title]])</f>
        <v>Mr</v>
      </c>
      <c r="C1994" s="32" t="str" cm="1">
        <f t="array" ref="C1994">_xlfn.XLOOKUP(_xlfn.SINGLE(A:A),'Customer Name'!A:A,Table14_3[[#All],[First Name]])</f>
        <v>Norman H</v>
      </c>
      <c r="D1994" s="32" t="str" cm="1">
        <f t="array" ref="D1994">_xlfn.XLOOKUP(_xlfn.SINGLE(A:A),'Customer Name'!A:A,Table14_3[[#All],[Last Name]])</f>
        <v>Mininger</v>
      </c>
      <c r="E1994" s="32">
        <f>_xlfn.XLOOKUP(A:A,'Medical Examination'!A:A,'Medical Examination'!B:B)</f>
        <v>20.399999999999999</v>
      </c>
      <c r="F1994" s="32">
        <f>_xlfn.XLOOKUP(A:A,'Medical Examination'!A:A,'Medical Examination'!C:C)</f>
        <v>4.83</v>
      </c>
      <c r="G1994" s="33" t="str">
        <f>_xlfn.XLOOKUP(A:A,'Medical Examination'!A:A,'Medical Examination'!D:D)</f>
        <v>No</v>
      </c>
      <c r="H1994" s="33" t="str">
        <f>_xlfn.XLOOKUP(A:A,'Medical Examination'!A:A,'Medical Examination'!E:E)</f>
        <v>No</v>
      </c>
      <c r="I1994" s="33" t="str">
        <f>_xlfn.XLOOKUP(A:A,'Medical Examination'!A:A,'Medical Examination'!F:F)</f>
        <v>No</v>
      </c>
      <c r="J1994" s="33">
        <f>_xlfn.XLOOKUP(A:A,'Medical Examination'!A:A,'Medical Examination'!G:G)</f>
        <v>0</v>
      </c>
      <c r="K1994" s="33" t="str">
        <f>_xlfn.XLOOKUP(A:A,'Medical Examination'!A:A,'Medical Examination'!H:H)</f>
        <v>No</v>
      </c>
      <c r="L1994" s="32" t="str">
        <f>_xlfn.XLOOKUP(A:A,'Medical Examination'!A:A,'Medical Examination'!I:I)</f>
        <v>Normal Weight</v>
      </c>
      <c r="M1994" s="31" t="str">
        <f>_xlfn.XLOOKUP(A:A,'Medical Examination'!A:A,'Medical Examination'!J:J)</f>
        <v>Normal</v>
      </c>
      <c r="N1994" s="34">
        <f>_xlfn.XLOOKUP(Healthcare!A:A,Table4_2[Customer ID],Table4_2[Date of Birth])</f>
        <v>33555</v>
      </c>
      <c r="O1994" s="35">
        <f>_xlfn.XLOOKUP(A:A,Table4_2[Customer ID],Table4_2[Charges])</f>
        <v>3260.2</v>
      </c>
      <c r="P1994" s="33" t="str">
        <f>_xlfn.XLOOKUP(A:A,Table4_2[Customer ID],Table4_2[Hospital tier])</f>
        <v>tier - 3</v>
      </c>
      <c r="Q1994" s="33" t="str">
        <f>_xlfn.XLOOKUP(A:A,'Hospital details'!A:A,'Hospital details'!F:F)</f>
        <v>tier - 2</v>
      </c>
      <c r="R1994" s="33" t="str">
        <f>_xlfn.XLOOKUP(Healthcare!A:A,'Hospital details'!A:A,'Hospital details'!G:G)</f>
        <v>R1011</v>
      </c>
      <c r="S1994" s="36">
        <f>_xlfn.XLOOKUP(A:A,'Hospital details'!A:A,'Hospital details'!H:H)</f>
        <v>31</v>
      </c>
      <c r="T1994" s="8"/>
    </row>
    <row r="1995" spans="1:20" ht="18" x14ac:dyDescent="0.35">
      <c r="A1995" s="37" t="s">
        <v>1999</v>
      </c>
      <c r="B1995" s="31" t="str" cm="1">
        <f t="array" ref="B1995">_xlfn.XLOOKUP(_xlfn.SINGLE(A:A),'Customer Name'!A:A,Table14_3[[#All],[Title]])</f>
        <v>Ms</v>
      </c>
      <c r="C1995" s="32" t="str" cm="1">
        <f t="array" ref="C1995">_xlfn.XLOOKUP(_xlfn.SINGLE(A:A),'Customer Name'!A:A,Table14_3[[#All],[First Name]])</f>
        <v>Susan</v>
      </c>
      <c r="D1995" s="32" t="str" cm="1">
        <f t="array" ref="D1995">_xlfn.XLOOKUP(_xlfn.SINGLE(A:A),'Customer Name'!A:A,Table14_3[[#All],[Last Name]])</f>
        <v>Mayo</v>
      </c>
      <c r="E1995" s="32">
        <f>_xlfn.XLOOKUP(A:A,'Medical Examination'!A:A,'Medical Examination'!B:B)</f>
        <v>42.13</v>
      </c>
      <c r="F1995" s="32">
        <f>_xlfn.XLOOKUP(A:A,'Medical Examination'!A:A,'Medical Examination'!C:C)</f>
        <v>5.72</v>
      </c>
      <c r="G1995" s="33" t="str">
        <f>_xlfn.XLOOKUP(A:A,'Medical Examination'!A:A,'Medical Examination'!D:D)</f>
        <v>yes</v>
      </c>
      <c r="H1995" s="33" t="str">
        <f>_xlfn.XLOOKUP(A:A,'Medical Examination'!A:A,'Medical Examination'!E:E)</f>
        <v>No</v>
      </c>
      <c r="I1995" s="33" t="str">
        <f>_xlfn.XLOOKUP(A:A,'Medical Examination'!A:A,'Medical Examination'!F:F)</f>
        <v>Yes</v>
      </c>
      <c r="J1995" s="33">
        <f>_xlfn.XLOOKUP(A:A,'Medical Examination'!A:A,'Medical Examination'!G:G)</f>
        <v>1</v>
      </c>
      <c r="K1995" s="33" t="str">
        <f>_xlfn.XLOOKUP(A:A,'Medical Examination'!A:A,'Medical Examination'!H:H)</f>
        <v>No</v>
      </c>
      <c r="L1995" s="32" t="str">
        <f>_xlfn.XLOOKUP(A:A,'Medical Examination'!A:A,'Medical Examination'!I:I)</f>
        <v>Obesity</v>
      </c>
      <c r="M1995" s="31" t="str">
        <f>_xlfn.XLOOKUP(A:A,'Medical Examination'!A:A,'Medical Examination'!J:J)</f>
        <v>Prediabetic</v>
      </c>
      <c r="N1995" s="34">
        <f>_xlfn.XLOOKUP(Healthcare!A:A,Table4_2[Customer ID],Table4_2[Date of Birth])</f>
        <v>35675</v>
      </c>
      <c r="O1995" s="35">
        <f>_xlfn.XLOOKUP(A:A,Table4_2[Customer ID],Table4_2[Charges])</f>
        <v>3238.44</v>
      </c>
      <c r="P1995" s="33" t="str">
        <f>_xlfn.XLOOKUP(A:A,Table4_2[Customer ID],Table4_2[Hospital tier])</f>
        <v>tier - 2</v>
      </c>
      <c r="Q1995" s="33" t="str">
        <f>_xlfn.XLOOKUP(A:A,'Hospital details'!A:A,'Hospital details'!F:F)</f>
        <v>tier - 3</v>
      </c>
      <c r="R1995" s="33" t="str">
        <f>_xlfn.XLOOKUP(Healthcare!A:A,'Hospital details'!A:A,'Hospital details'!G:G)</f>
        <v>R1013</v>
      </c>
      <c r="S1995" s="36">
        <f>_xlfn.XLOOKUP(A:A,'Hospital details'!A:A,'Hospital details'!H:H)</f>
        <v>25</v>
      </c>
      <c r="T1995" s="8"/>
    </row>
    <row r="1996" spans="1:20" ht="18" x14ac:dyDescent="0.35">
      <c r="A1996" s="37" t="s">
        <v>2000</v>
      </c>
      <c r="B1996" s="31" t="str" cm="1">
        <f t="array" ref="B1996">_xlfn.XLOOKUP(_xlfn.SINGLE(A:A),'Customer Name'!A:A,Table14_3[[#All],[Title]])</f>
        <v>Mr</v>
      </c>
      <c r="C1996" s="32" t="str" cm="1">
        <f t="array" ref="C1996">_xlfn.XLOOKUP(_xlfn.SINGLE(A:A),'Customer Name'!A:A,Table14_3[[#All],[First Name]])</f>
        <v>Tatyana K</v>
      </c>
      <c r="D1996" s="32" t="str" cm="1">
        <f t="array" ref="D1996">_xlfn.XLOOKUP(_xlfn.SINGLE(A:A),'Customer Name'!A:A,Table14_3[[#All],[Last Name]])</f>
        <v>Zicko</v>
      </c>
      <c r="E1996" s="32">
        <f>_xlfn.XLOOKUP(A:A,'Medical Examination'!A:A,'Medical Examination'!B:B)</f>
        <v>33.99</v>
      </c>
      <c r="F1996" s="32">
        <f>_xlfn.XLOOKUP(A:A,'Medical Examination'!A:A,'Medical Examination'!C:C)</f>
        <v>4.83</v>
      </c>
      <c r="G1996" s="33" t="str">
        <f>_xlfn.XLOOKUP(A:A,'Medical Examination'!A:A,'Medical Examination'!D:D)</f>
        <v>yes</v>
      </c>
      <c r="H1996" s="33" t="str">
        <f>_xlfn.XLOOKUP(A:A,'Medical Examination'!A:A,'Medical Examination'!E:E)</f>
        <v>No</v>
      </c>
      <c r="I1996" s="33" t="str">
        <f>_xlfn.XLOOKUP(A:A,'Medical Examination'!A:A,'Medical Examination'!F:F)</f>
        <v>Yes</v>
      </c>
      <c r="J1996" s="33">
        <f>_xlfn.XLOOKUP(A:A,'Medical Examination'!A:A,'Medical Examination'!G:G)</f>
        <v>1</v>
      </c>
      <c r="K1996" s="33" t="str">
        <f>_xlfn.XLOOKUP(A:A,'Medical Examination'!A:A,'Medical Examination'!H:H)</f>
        <v>No</v>
      </c>
      <c r="L1996" s="32" t="str">
        <f>_xlfn.XLOOKUP(A:A,'Medical Examination'!A:A,'Medical Examination'!I:I)</f>
        <v>Obesity</v>
      </c>
      <c r="M1996" s="31" t="str">
        <f>_xlfn.XLOOKUP(A:A,'Medical Examination'!A:A,'Medical Examination'!J:J)</f>
        <v>Normal</v>
      </c>
      <c r="N1996" s="34">
        <f>_xlfn.XLOOKUP(Healthcare!A:A,Table4_2[Customer ID],Table4_2[Date of Birth])</f>
        <v>35644</v>
      </c>
      <c r="O1996" s="35">
        <f>_xlfn.XLOOKUP(A:A,Table4_2[Customer ID],Table4_2[Charges])</f>
        <v>3227.12</v>
      </c>
      <c r="P1996" s="33" t="str">
        <f>_xlfn.XLOOKUP(A:A,Table4_2[Customer ID],Table4_2[Hospital tier])</f>
        <v>tier - 2</v>
      </c>
      <c r="Q1996" s="33" t="str">
        <f>_xlfn.XLOOKUP(A:A,'Hospital details'!A:A,'Hospital details'!F:F)</f>
        <v>tier - 3</v>
      </c>
      <c r="R1996" s="33" t="str">
        <f>_xlfn.XLOOKUP(Healthcare!A:A,'Hospital details'!A:A,'Hospital details'!G:G)</f>
        <v>R1013</v>
      </c>
      <c r="S1996" s="36">
        <f>_xlfn.XLOOKUP(A:A,'Hospital details'!A:A,'Hospital details'!H:H)</f>
        <v>25</v>
      </c>
      <c r="T1996" s="8"/>
    </row>
    <row r="1997" spans="1:20" ht="18" x14ac:dyDescent="0.35">
      <c r="A1997" s="37" t="s">
        <v>2001</v>
      </c>
      <c r="B1997" s="31" t="str" cm="1">
        <f t="array" ref="B1997">_xlfn.XLOOKUP(_xlfn.SINGLE(A:A),'Customer Name'!A:A,Table14_3[[#All],[Title]])</f>
        <v>Mr</v>
      </c>
      <c r="C1997" s="32" t="str" cm="1">
        <f t="array" ref="C1997">_xlfn.XLOOKUP(_xlfn.SINGLE(A:A),'Customer Name'!A:A,Table14_3[[#All],[First Name]])</f>
        <v>Chrissy</v>
      </c>
      <c r="D1997" s="32" t="str" cm="1">
        <f t="array" ref="D1997">_xlfn.XLOOKUP(_xlfn.SINGLE(A:A),'Customer Name'!A:A,Table14_3[[#All],[Last Name]])</f>
        <v>Graham</v>
      </c>
      <c r="E1997" s="32">
        <f>_xlfn.XLOOKUP(A:A,'Medical Examination'!A:A,'Medical Examination'!B:B)</f>
        <v>28.594999999999999</v>
      </c>
      <c r="F1997" s="32">
        <f>_xlfn.XLOOKUP(A:A,'Medical Examination'!A:A,'Medical Examination'!C:C)</f>
        <v>4.1399999999999997</v>
      </c>
      <c r="G1997" s="33" t="str">
        <f>_xlfn.XLOOKUP(A:A,'Medical Examination'!A:A,'Medical Examination'!D:D)</f>
        <v>yes</v>
      </c>
      <c r="H1997" s="33" t="str">
        <f>_xlfn.XLOOKUP(A:A,'Medical Examination'!A:A,'Medical Examination'!E:E)</f>
        <v>No</v>
      </c>
      <c r="I1997" s="33" t="str">
        <f>_xlfn.XLOOKUP(A:A,'Medical Examination'!A:A,'Medical Examination'!F:F)</f>
        <v>Yes</v>
      </c>
      <c r="J1997" s="33">
        <f>_xlfn.XLOOKUP(A:A,'Medical Examination'!A:A,'Medical Examination'!G:G)</f>
        <v>1</v>
      </c>
      <c r="K1997" s="33" t="str">
        <f>_xlfn.XLOOKUP(A:A,'Medical Examination'!A:A,'Medical Examination'!H:H)</f>
        <v>No</v>
      </c>
      <c r="L1997" s="32" t="str">
        <f>_xlfn.XLOOKUP(A:A,'Medical Examination'!A:A,'Medical Examination'!I:I)</f>
        <v>Overweight</v>
      </c>
      <c r="M1997" s="31" t="str">
        <f>_xlfn.XLOOKUP(A:A,'Medical Examination'!A:A,'Medical Examination'!J:J)</f>
        <v>Normal</v>
      </c>
      <c r="N1997" s="34">
        <f>_xlfn.XLOOKUP(Healthcare!A:A,Table4_2[Customer ID],Table4_2[Date of Birth])</f>
        <v>35617</v>
      </c>
      <c r="O1997" s="35">
        <f>_xlfn.XLOOKUP(A:A,Table4_2[Customer ID],Table4_2[Charges])</f>
        <v>3213.62</v>
      </c>
      <c r="P1997" s="33" t="str">
        <f>_xlfn.XLOOKUP(A:A,Table4_2[Customer ID],Table4_2[Hospital tier])</f>
        <v>tier - 2</v>
      </c>
      <c r="Q1997" s="33" t="str">
        <f>_xlfn.XLOOKUP(A:A,'Hospital details'!A:A,'Hospital details'!F:F)</f>
        <v>tier - 2</v>
      </c>
      <c r="R1997" s="33" t="str">
        <f>_xlfn.XLOOKUP(Healthcare!A:A,'Hospital details'!A:A,'Hospital details'!G:G)</f>
        <v>R1024</v>
      </c>
      <c r="S1997" s="36">
        <f>_xlfn.XLOOKUP(A:A,'Hospital details'!A:A,'Hospital details'!H:H)</f>
        <v>25</v>
      </c>
      <c r="T1997" s="8"/>
    </row>
    <row r="1998" spans="1:20" ht="18" x14ac:dyDescent="0.35">
      <c r="A1998" s="37" t="s">
        <v>2002</v>
      </c>
      <c r="B1998" s="31" t="str" cm="1">
        <f t="array" ref="B1998">_xlfn.XLOOKUP(_xlfn.SINGLE(A:A),'Customer Name'!A:A,Table14_3[[#All],[Title]])</f>
        <v>Ms</v>
      </c>
      <c r="C1998" s="32" t="str" cm="1">
        <f t="array" ref="C1998">_xlfn.XLOOKUP(_xlfn.SINGLE(A:A),'Customer Name'!A:A,Table14_3[[#All],[First Name]])</f>
        <v>Carrie</v>
      </c>
      <c r="D1998" s="32" t="str" cm="1">
        <f t="array" ref="D1998">_xlfn.XLOOKUP(_xlfn.SINGLE(A:A),'Customer Name'!A:A,Table14_3[[#All],[Last Name]])</f>
        <v>Boland</v>
      </c>
      <c r="E1998" s="32">
        <f>_xlfn.XLOOKUP(A:A,'Medical Examination'!A:A,'Medical Examination'!B:B)</f>
        <v>20.8</v>
      </c>
      <c r="F1998" s="32">
        <f>_xlfn.XLOOKUP(A:A,'Medical Examination'!A:A,'Medical Examination'!C:C)</f>
        <v>4.07</v>
      </c>
      <c r="G1998" s="33" t="str">
        <f>_xlfn.XLOOKUP(A:A,'Medical Examination'!A:A,'Medical Examination'!D:D)</f>
        <v>yes</v>
      </c>
      <c r="H1998" s="33" t="str">
        <f>_xlfn.XLOOKUP(A:A,'Medical Examination'!A:A,'Medical Examination'!E:E)</f>
        <v>No</v>
      </c>
      <c r="I1998" s="33" t="str">
        <f>_xlfn.XLOOKUP(A:A,'Medical Examination'!A:A,'Medical Examination'!F:F)</f>
        <v>Yes</v>
      </c>
      <c r="J1998" s="33">
        <f>_xlfn.XLOOKUP(A:A,'Medical Examination'!A:A,'Medical Examination'!G:G)</f>
        <v>1</v>
      </c>
      <c r="K1998" s="33" t="str">
        <f>_xlfn.XLOOKUP(A:A,'Medical Examination'!A:A,'Medical Examination'!H:H)</f>
        <v>No</v>
      </c>
      <c r="L1998" s="32" t="str">
        <f>_xlfn.XLOOKUP(A:A,'Medical Examination'!A:A,'Medical Examination'!I:I)</f>
        <v>Normal Weight</v>
      </c>
      <c r="M1998" s="31" t="str">
        <f>_xlfn.XLOOKUP(A:A,'Medical Examination'!A:A,'Medical Examination'!J:J)</f>
        <v>Normal</v>
      </c>
      <c r="N1998" s="34">
        <f>_xlfn.XLOOKUP(Healthcare!A:A,Table4_2[Customer ID],Table4_2[Date of Birth])</f>
        <v>35786</v>
      </c>
      <c r="O1998" s="35">
        <f>_xlfn.XLOOKUP(A:A,Table4_2[Customer ID],Table4_2[Charges])</f>
        <v>3208.79</v>
      </c>
      <c r="P1998" s="33" t="str">
        <f>_xlfn.XLOOKUP(A:A,Table4_2[Customer ID],Table4_2[Hospital tier])</f>
        <v>tier - 2</v>
      </c>
      <c r="Q1998" s="33" t="str">
        <f>_xlfn.XLOOKUP(A:A,'Hospital details'!A:A,'Hospital details'!F:F)</f>
        <v>tier - 3</v>
      </c>
      <c r="R1998" s="33" t="str">
        <f>_xlfn.XLOOKUP(Healthcare!A:A,'Hospital details'!A:A,'Hospital details'!G:G)</f>
        <v>R1011</v>
      </c>
      <c r="S1998" s="36">
        <f>_xlfn.XLOOKUP(A:A,'Hospital details'!A:A,'Hospital details'!H:H)</f>
        <v>25</v>
      </c>
      <c r="T1998" s="8"/>
    </row>
    <row r="1999" spans="1:20" ht="18" x14ac:dyDescent="0.35">
      <c r="A1999" s="37" t="s">
        <v>2003</v>
      </c>
      <c r="B1999" s="31" t="str" cm="1">
        <f t="array" ref="B1999">_xlfn.XLOOKUP(_xlfn.SINGLE(A:A),'Customer Name'!A:A,Table14_3[[#All],[Title]])</f>
        <v>Mr</v>
      </c>
      <c r="C1999" s="32" t="str" cm="1">
        <f t="array" ref="C1999">_xlfn.XLOOKUP(_xlfn.SINGLE(A:A),'Customer Name'!A:A,Table14_3[[#All],[First Name]])</f>
        <v>Halle</v>
      </c>
      <c r="D1999" s="32" t="str" cm="1">
        <f t="array" ref="D1999">_xlfn.XLOOKUP(_xlfn.SINGLE(A:A),'Customer Name'!A:A,Table14_3[[#All],[Last Name]])</f>
        <v>Cupp</v>
      </c>
      <c r="E1999" s="32">
        <f>_xlfn.XLOOKUP(A:A,'Medical Examination'!A:A,'Medical Examination'!B:B)</f>
        <v>23.465</v>
      </c>
      <c r="F1999" s="32">
        <f>_xlfn.XLOOKUP(A:A,'Medical Examination'!A:A,'Medical Examination'!C:C)</f>
        <v>6.26</v>
      </c>
      <c r="G1999" s="33" t="str">
        <f>_xlfn.XLOOKUP(A:A,'Medical Examination'!A:A,'Medical Examination'!D:D)</f>
        <v>yes</v>
      </c>
      <c r="H1999" s="33" t="str">
        <f>_xlfn.XLOOKUP(A:A,'Medical Examination'!A:A,'Medical Examination'!E:E)</f>
        <v>No</v>
      </c>
      <c r="I1999" s="33" t="str">
        <f>_xlfn.XLOOKUP(A:A,'Medical Examination'!A:A,'Medical Examination'!F:F)</f>
        <v>Yes</v>
      </c>
      <c r="J1999" s="33">
        <f>_xlfn.XLOOKUP(A:A,'Medical Examination'!A:A,'Medical Examination'!G:G)</f>
        <v>1</v>
      </c>
      <c r="K1999" s="33" t="str">
        <f>_xlfn.XLOOKUP(A:A,'Medical Examination'!A:A,'Medical Examination'!H:H)</f>
        <v>No</v>
      </c>
      <c r="L1999" s="32" t="str">
        <f>_xlfn.XLOOKUP(A:A,'Medical Examination'!A:A,'Medical Examination'!I:I)</f>
        <v>Normal Weight</v>
      </c>
      <c r="M1999" s="31" t="str">
        <f>_xlfn.XLOOKUP(A:A,'Medical Examination'!A:A,'Medical Examination'!J:J)</f>
        <v>Prediabetic</v>
      </c>
      <c r="N1999" s="34">
        <f>_xlfn.XLOOKUP(Healthcare!A:A,Table4_2[Customer ID],Table4_2[Date of Birth])</f>
        <v>35616</v>
      </c>
      <c r="O1999" s="35">
        <f>_xlfn.XLOOKUP(A:A,Table4_2[Customer ID],Table4_2[Charges])</f>
        <v>3206.49</v>
      </c>
      <c r="P1999" s="33" t="str">
        <f>_xlfn.XLOOKUP(A:A,Table4_2[Customer ID],Table4_2[Hospital tier])</f>
        <v>tier - 2</v>
      </c>
      <c r="Q1999" s="33" t="str">
        <f>_xlfn.XLOOKUP(A:A,'Hospital details'!A:A,'Hospital details'!F:F)</f>
        <v>tier - 3</v>
      </c>
      <c r="R1999" s="33" t="str">
        <f>_xlfn.XLOOKUP(Healthcare!A:A,'Hospital details'!A:A,'Hospital details'!G:G)</f>
        <v>R1024</v>
      </c>
      <c r="S1999" s="36">
        <f>_xlfn.XLOOKUP(A:A,'Hospital details'!A:A,'Hospital details'!H:H)</f>
        <v>25</v>
      </c>
      <c r="T1999" s="8"/>
    </row>
    <row r="2000" spans="1:20" ht="18" x14ac:dyDescent="0.35">
      <c r="A2000" s="37" t="s">
        <v>2004</v>
      </c>
      <c r="B2000" s="31" t="str" cm="1">
        <f t="array" ref="B2000">_xlfn.XLOOKUP(_xlfn.SINGLE(A:A),'Customer Name'!A:A,Table14_3[[#All],[Title]])</f>
        <v>Ms</v>
      </c>
      <c r="C2000" s="32" t="str" cm="1">
        <f t="array" ref="C2000">_xlfn.XLOOKUP(_xlfn.SINGLE(A:A),'Customer Name'!A:A,Table14_3[[#All],[First Name]])</f>
        <v>Carolyn</v>
      </c>
      <c r="D2000" s="32" t="str" cm="1">
        <f t="array" ref="D2000">_xlfn.XLOOKUP(_xlfn.SINGLE(A:A),'Customer Name'!A:A,Table14_3[[#All],[Last Name]])</f>
        <v>Shaw</v>
      </c>
      <c r="E2000" s="32">
        <f>_xlfn.XLOOKUP(A:A,'Medical Examination'!A:A,'Medical Examination'!B:B)</f>
        <v>40.185000000000002</v>
      </c>
      <c r="F2000" s="32">
        <f>_xlfn.XLOOKUP(A:A,'Medical Examination'!A:A,'Medical Examination'!C:C)</f>
        <v>5.88</v>
      </c>
      <c r="G2000" s="33" t="str">
        <f>_xlfn.XLOOKUP(A:A,'Medical Examination'!A:A,'Medical Examination'!D:D)</f>
        <v>yes</v>
      </c>
      <c r="H2000" s="33" t="str">
        <f>_xlfn.XLOOKUP(A:A,'Medical Examination'!A:A,'Medical Examination'!E:E)</f>
        <v>No</v>
      </c>
      <c r="I2000" s="33" t="str">
        <f>_xlfn.XLOOKUP(A:A,'Medical Examination'!A:A,'Medical Examination'!F:F)</f>
        <v>No</v>
      </c>
      <c r="J2000" s="33">
        <f>_xlfn.XLOOKUP(A:A,'Medical Examination'!A:A,'Medical Examination'!G:G)</f>
        <v>0</v>
      </c>
      <c r="K2000" s="33" t="str">
        <f>_xlfn.XLOOKUP(A:A,'Medical Examination'!A:A,'Medical Examination'!H:H)</f>
        <v>No</v>
      </c>
      <c r="L2000" s="32" t="str">
        <f>_xlfn.XLOOKUP(A:A,'Medical Examination'!A:A,'Medical Examination'!I:I)</f>
        <v>Obesity</v>
      </c>
      <c r="M2000" s="31" t="str">
        <f>_xlfn.XLOOKUP(A:A,'Medical Examination'!A:A,'Medical Examination'!J:J)</f>
        <v>Prediabetic</v>
      </c>
      <c r="N2000" s="34">
        <f>_xlfn.XLOOKUP(Healthcare!A:A,Table4_2[Customer ID],Table4_2[Date of Birth])</f>
        <v>35349</v>
      </c>
      <c r="O2000" s="35">
        <f>_xlfn.XLOOKUP(A:A,Table4_2[Customer ID],Table4_2[Charges])</f>
        <v>3201.25</v>
      </c>
      <c r="P2000" s="33" t="str">
        <f>_xlfn.XLOOKUP(A:A,Table4_2[Customer ID],Table4_2[Hospital tier])</f>
        <v>tier - 2</v>
      </c>
      <c r="Q2000" s="33" t="str">
        <f>_xlfn.XLOOKUP(A:A,'Hospital details'!A:A,'Hospital details'!F:F)</f>
        <v>tier - 3</v>
      </c>
      <c r="R2000" s="33" t="str">
        <f>_xlfn.XLOOKUP(Healthcare!A:A,'Hospital details'!A:A,'Hospital details'!G:G)</f>
        <v>R1012</v>
      </c>
      <c r="S2000" s="36">
        <f>_xlfn.XLOOKUP(A:A,'Hospital details'!A:A,'Hospital details'!H:H)</f>
        <v>26</v>
      </c>
      <c r="T2000" s="8"/>
    </row>
    <row r="2001" spans="1:20" ht="18" x14ac:dyDescent="0.35">
      <c r="A2001" s="37" t="s">
        <v>2005</v>
      </c>
      <c r="B2001" s="31" t="str" cm="1">
        <f t="array" ref="B2001">_xlfn.XLOOKUP(_xlfn.SINGLE(A:A),'Customer Name'!A:A,Table14_3[[#All],[Title]])</f>
        <v>Mr</v>
      </c>
      <c r="C2001" s="32" t="str" cm="1">
        <f t="array" ref="C2001">_xlfn.XLOOKUP(_xlfn.SINGLE(A:A),'Customer Name'!A:A,Table14_3[[#All],[First Name]])</f>
        <v>Tara D</v>
      </c>
      <c r="D2001" s="32" t="str" cm="1">
        <f t="array" ref="D2001">_xlfn.XLOOKUP(_xlfn.SINGLE(A:A),'Customer Name'!A:A,Table14_3[[#All],[Last Name]])</f>
        <v>Klassen</v>
      </c>
      <c r="E2001" s="32">
        <f>_xlfn.XLOOKUP(A:A,'Medical Examination'!A:A,'Medical Examination'!B:B)</f>
        <v>21.89</v>
      </c>
      <c r="F2001" s="32">
        <f>_xlfn.XLOOKUP(A:A,'Medical Examination'!A:A,'Medical Examination'!C:C)</f>
        <v>5.72</v>
      </c>
      <c r="G2001" s="33" t="str">
        <f>_xlfn.XLOOKUP(A:A,'Medical Examination'!A:A,'Medical Examination'!D:D)</f>
        <v>yes</v>
      </c>
      <c r="H2001" s="33" t="str">
        <f>_xlfn.XLOOKUP(A:A,'Medical Examination'!A:A,'Medical Examination'!E:E)</f>
        <v>No</v>
      </c>
      <c r="I2001" s="33" t="str">
        <f>_xlfn.XLOOKUP(A:A,'Medical Examination'!A:A,'Medical Examination'!F:F)</f>
        <v>No</v>
      </c>
      <c r="J2001" s="33">
        <f>_xlfn.XLOOKUP(A:A,'Medical Examination'!A:A,'Medical Examination'!G:G)</f>
        <v>0</v>
      </c>
      <c r="K2001" s="33" t="str">
        <f>_xlfn.XLOOKUP(A:A,'Medical Examination'!A:A,'Medical Examination'!H:H)</f>
        <v>No</v>
      </c>
      <c r="L2001" s="32" t="str">
        <f>_xlfn.XLOOKUP(A:A,'Medical Examination'!A:A,'Medical Examination'!I:I)</f>
        <v>Normal Weight</v>
      </c>
      <c r="M2001" s="31" t="str">
        <f>_xlfn.XLOOKUP(A:A,'Medical Examination'!A:A,'Medical Examination'!J:J)</f>
        <v>Prediabetic</v>
      </c>
      <c r="N2001" s="34">
        <f>_xlfn.XLOOKUP(Healthcare!A:A,Table4_2[Customer ID],Table4_2[Date of Birth])</f>
        <v>37136</v>
      </c>
      <c r="O2001" s="35">
        <f>_xlfn.XLOOKUP(A:A,Table4_2[Customer ID],Table4_2[Charges])</f>
        <v>3180.51</v>
      </c>
      <c r="P2001" s="33" t="str">
        <f>_xlfn.XLOOKUP(A:A,Table4_2[Customer ID],Table4_2[Hospital tier])</f>
        <v>tier - 2</v>
      </c>
      <c r="Q2001" s="33" t="str">
        <f>_xlfn.XLOOKUP(A:A,'Hospital details'!A:A,'Hospital details'!F:F)</f>
        <v>tier - 2</v>
      </c>
      <c r="R2001" s="33" t="str">
        <f>_xlfn.XLOOKUP(Healthcare!A:A,'Hospital details'!A:A,'Hospital details'!G:G)</f>
        <v>R1013</v>
      </c>
      <c r="S2001" s="36">
        <f>_xlfn.XLOOKUP(A:A,'Hospital details'!A:A,'Hospital details'!H:H)</f>
        <v>21</v>
      </c>
      <c r="T2001" s="8"/>
    </row>
    <row r="2002" spans="1:20" ht="18" x14ac:dyDescent="0.35">
      <c r="A2002" s="37" t="s">
        <v>2006</v>
      </c>
      <c r="B2002" s="31" t="str" cm="1">
        <f t="array" ref="B2002">_xlfn.XLOOKUP(_xlfn.SINGLE(A:A),'Customer Name'!A:A,Table14_3[[#All],[Title]])</f>
        <v>Mr</v>
      </c>
      <c r="C2002" s="32" t="str" cm="1">
        <f t="array" ref="C2002">_xlfn.XLOOKUP(_xlfn.SINGLE(A:A),'Customer Name'!A:A,Table14_3[[#All],[First Name]])</f>
        <v>Rasim M</v>
      </c>
      <c r="D2002" s="32" t="str" cm="1">
        <f t="array" ref="D2002">_xlfn.XLOOKUP(_xlfn.SINGLE(A:A),'Customer Name'!A:A,Table14_3[[#All],[Last Name]])</f>
        <v>Musal</v>
      </c>
      <c r="E2002" s="32">
        <f>_xlfn.XLOOKUP(A:A,'Medical Examination'!A:A,'Medical Examination'!B:B)</f>
        <v>29.34</v>
      </c>
      <c r="F2002" s="32">
        <f>_xlfn.XLOOKUP(A:A,'Medical Examination'!A:A,'Medical Examination'!C:C)</f>
        <v>6.09</v>
      </c>
      <c r="G2002" s="33" t="str">
        <f>_xlfn.XLOOKUP(A:A,'Medical Examination'!A:A,'Medical Examination'!D:D)</f>
        <v>yes</v>
      </c>
      <c r="H2002" s="33" t="str">
        <f>_xlfn.XLOOKUP(A:A,'Medical Examination'!A:A,'Medical Examination'!E:E)</f>
        <v>yes</v>
      </c>
      <c r="I2002" s="33" t="str">
        <f>_xlfn.XLOOKUP(A:A,'Medical Examination'!A:A,'Medical Examination'!F:F)</f>
        <v>No</v>
      </c>
      <c r="J2002" s="33">
        <f>_xlfn.XLOOKUP(A:A,'Medical Examination'!A:A,'Medical Examination'!G:G)</f>
        <v>2</v>
      </c>
      <c r="K2002" s="33" t="str">
        <f>_xlfn.XLOOKUP(A:A,'Medical Examination'!A:A,'Medical Examination'!H:H)</f>
        <v>No</v>
      </c>
      <c r="L2002" s="32" t="str">
        <f>_xlfn.XLOOKUP(A:A,'Medical Examination'!A:A,'Medical Examination'!I:I)</f>
        <v>Overweight</v>
      </c>
      <c r="M2002" s="31" t="str">
        <f>_xlfn.XLOOKUP(A:A,'Medical Examination'!A:A,'Medical Examination'!J:J)</f>
        <v>Prediabetic</v>
      </c>
      <c r="N2002" s="34">
        <f>_xlfn.XLOOKUP(Healthcare!A:A,Table4_2[Customer ID],Table4_2[Date of Birth])</f>
        <v>36792</v>
      </c>
      <c r="O2002" s="35">
        <f>_xlfn.XLOOKUP(A:A,Table4_2[Customer ID],Table4_2[Charges])</f>
        <v>3179.96</v>
      </c>
      <c r="P2002" s="33" t="str">
        <f>_xlfn.XLOOKUP(A:A,Table4_2[Customer ID],Table4_2[Hospital tier])</f>
        <v>tier - 2</v>
      </c>
      <c r="Q2002" s="33" t="str">
        <f>_xlfn.XLOOKUP(A:A,'Hospital details'!A:A,'Hospital details'!F:F)</f>
        <v>tier - 2</v>
      </c>
      <c r="R2002" s="33" t="str">
        <f>_xlfn.XLOOKUP(Healthcare!A:A,'Hospital details'!A:A,'Hospital details'!G:G)</f>
        <v>R1012</v>
      </c>
      <c r="S2002" s="36">
        <f>_xlfn.XLOOKUP(A:A,'Hospital details'!A:A,'Hospital details'!H:H)</f>
        <v>22</v>
      </c>
      <c r="T2002" s="8"/>
    </row>
    <row r="2003" spans="1:20" ht="18" x14ac:dyDescent="0.35">
      <c r="A2003" s="37" t="s">
        <v>2007</v>
      </c>
      <c r="B2003" s="31" t="str" cm="1">
        <f t="array" ref="B2003">_xlfn.XLOOKUP(_xlfn.SINGLE(A:A),'Customer Name'!A:A,Table14_3[[#All],[Title]])</f>
        <v>Ms</v>
      </c>
      <c r="C2003" s="32" t="str" cm="1">
        <f t="array" ref="C2003">_xlfn.XLOOKUP(_xlfn.SINGLE(A:A),'Customer Name'!A:A,Table14_3[[#All],[First Name]])</f>
        <v>Dina</v>
      </c>
      <c r="D2003" s="32" t="str" cm="1">
        <f t="array" ref="D2003">_xlfn.XLOOKUP(_xlfn.SINGLE(A:A),'Customer Name'!A:A,Table14_3[[#All],[Last Name]])</f>
        <v>Kitayama</v>
      </c>
      <c r="E2003" s="32">
        <f>_xlfn.XLOOKUP(A:A,'Medical Examination'!A:A,'Medical Examination'!B:B)</f>
        <v>22.61</v>
      </c>
      <c r="F2003" s="32">
        <f>_xlfn.XLOOKUP(A:A,'Medical Examination'!A:A,'Medical Examination'!C:C)</f>
        <v>4.25</v>
      </c>
      <c r="G2003" s="33" t="str">
        <f>_xlfn.XLOOKUP(A:A,'Medical Examination'!A:A,'Medical Examination'!D:D)</f>
        <v>yes</v>
      </c>
      <c r="H2003" s="33" t="str">
        <f>_xlfn.XLOOKUP(A:A,'Medical Examination'!A:A,'Medical Examination'!E:E)</f>
        <v>No</v>
      </c>
      <c r="I2003" s="33" t="str">
        <f>_xlfn.XLOOKUP(A:A,'Medical Examination'!A:A,'Medical Examination'!F:F)</f>
        <v>No</v>
      </c>
      <c r="J2003" s="33">
        <f>_xlfn.XLOOKUP(A:A,'Medical Examination'!A:A,'Medical Examination'!G:G)</f>
        <v>0</v>
      </c>
      <c r="K2003" s="33" t="str">
        <f>_xlfn.XLOOKUP(A:A,'Medical Examination'!A:A,'Medical Examination'!H:H)</f>
        <v>No</v>
      </c>
      <c r="L2003" s="32" t="str">
        <f>_xlfn.XLOOKUP(A:A,'Medical Examination'!A:A,'Medical Examination'!I:I)</f>
        <v>Normal Weight</v>
      </c>
      <c r="M2003" s="31" t="str">
        <f>_xlfn.XLOOKUP(A:A,'Medical Examination'!A:A,'Medical Examination'!J:J)</f>
        <v>Normal</v>
      </c>
      <c r="N2003" s="34">
        <f>_xlfn.XLOOKUP(Healthcare!A:A,Table4_2[Customer ID],Table4_2[Date of Birth])</f>
        <v>35249</v>
      </c>
      <c r="O2003" s="35">
        <f>_xlfn.XLOOKUP(A:A,Table4_2[Customer ID],Table4_2[Charges])</f>
        <v>3176.82</v>
      </c>
      <c r="P2003" s="33" t="str">
        <f>_xlfn.XLOOKUP(A:A,Table4_2[Customer ID],Table4_2[Hospital tier])</f>
        <v>tier - 2</v>
      </c>
      <c r="Q2003" s="33" t="str">
        <f>_xlfn.XLOOKUP(A:A,'Hospital details'!A:A,'Hospital details'!F:F)</f>
        <v>tier - 1</v>
      </c>
      <c r="R2003" s="33" t="str">
        <f>_xlfn.XLOOKUP(Healthcare!A:A,'Hospital details'!A:A,'Hospital details'!G:G)</f>
        <v>R1012</v>
      </c>
      <c r="S2003" s="36">
        <f>_xlfn.XLOOKUP(A:A,'Hospital details'!A:A,'Hospital details'!H:H)</f>
        <v>26</v>
      </c>
      <c r="T2003" s="8"/>
    </row>
    <row r="2004" spans="1:20" ht="18" x14ac:dyDescent="0.35">
      <c r="A2004" s="37" t="s">
        <v>2008</v>
      </c>
      <c r="B2004" s="31" t="str" cm="1">
        <f t="array" ref="B2004">_xlfn.XLOOKUP(_xlfn.SINGLE(A:A),'Customer Name'!A:A,Table14_3[[#All],[Title]])</f>
        <v>Mr</v>
      </c>
      <c r="C2004" s="32" t="str" cm="1">
        <f t="array" ref="C2004">_xlfn.XLOOKUP(_xlfn.SINGLE(A:A),'Customer Name'!A:A,Table14_3[[#All],[First Name]])</f>
        <v>Lisa</v>
      </c>
      <c r="D2004" s="32" t="str" cm="1">
        <f t="array" ref="D2004">_xlfn.XLOOKUP(_xlfn.SINGLE(A:A),'Customer Name'!A:A,Table14_3[[#All],[Last Name]])</f>
        <v>Altman</v>
      </c>
      <c r="E2004" s="32">
        <f>_xlfn.XLOOKUP(A:A,'Medical Examination'!A:A,'Medical Examination'!B:B)</f>
        <v>22.23</v>
      </c>
      <c r="F2004" s="32">
        <f>_xlfn.XLOOKUP(A:A,'Medical Examination'!A:A,'Medical Examination'!C:C)</f>
        <v>6.09</v>
      </c>
      <c r="G2004" s="33" t="str">
        <f>_xlfn.XLOOKUP(A:A,'Medical Examination'!A:A,'Medical Examination'!D:D)</f>
        <v>yes</v>
      </c>
      <c r="H2004" s="33" t="str">
        <f>_xlfn.XLOOKUP(A:A,'Medical Examination'!A:A,'Medical Examination'!E:E)</f>
        <v>No</v>
      </c>
      <c r="I2004" s="33" t="str">
        <f>_xlfn.XLOOKUP(A:A,'Medical Examination'!A:A,'Medical Examination'!F:F)</f>
        <v>No</v>
      </c>
      <c r="J2004" s="33">
        <f>_xlfn.XLOOKUP(A:A,'Medical Examination'!A:A,'Medical Examination'!G:G)</f>
        <v>0</v>
      </c>
      <c r="K2004" s="33" t="str">
        <f>_xlfn.XLOOKUP(A:A,'Medical Examination'!A:A,'Medical Examination'!H:H)</f>
        <v>No</v>
      </c>
      <c r="L2004" s="32" t="str">
        <f>_xlfn.XLOOKUP(A:A,'Medical Examination'!A:A,'Medical Examination'!I:I)</f>
        <v>Normal Weight</v>
      </c>
      <c r="M2004" s="31" t="str">
        <f>_xlfn.XLOOKUP(A:A,'Medical Examination'!A:A,'Medical Examination'!J:J)</f>
        <v>Prediabetic</v>
      </c>
      <c r="N2004" s="34">
        <f>_xlfn.XLOOKUP(Healthcare!A:A,Table4_2[Customer ID],Table4_2[Date of Birth])</f>
        <v>35291</v>
      </c>
      <c r="O2004" s="35">
        <f>_xlfn.XLOOKUP(A:A,Table4_2[Customer ID],Table4_2[Charges])</f>
        <v>3176.29</v>
      </c>
      <c r="P2004" s="33" t="str">
        <f>_xlfn.XLOOKUP(A:A,Table4_2[Customer ID],Table4_2[Hospital tier])</f>
        <v>tier - 2</v>
      </c>
      <c r="Q2004" s="33" t="str">
        <f>_xlfn.XLOOKUP(A:A,'Hospital details'!A:A,'Hospital details'!F:F)</f>
        <v>tier - 2</v>
      </c>
      <c r="R2004" s="33" t="str">
        <f>_xlfn.XLOOKUP(Healthcare!A:A,'Hospital details'!A:A,'Hospital details'!G:G)</f>
        <v>R1012</v>
      </c>
      <c r="S2004" s="36">
        <f>_xlfn.XLOOKUP(A:A,'Hospital details'!A:A,'Hospital details'!H:H)</f>
        <v>26</v>
      </c>
      <c r="T2004" s="8"/>
    </row>
    <row r="2005" spans="1:20" ht="18" x14ac:dyDescent="0.35">
      <c r="A2005" s="37" t="s">
        <v>2009</v>
      </c>
      <c r="B2005" s="31" t="str" cm="1">
        <f t="array" ref="B2005">_xlfn.XLOOKUP(_xlfn.SINGLE(A:A),'Customer Name'!A:A,Table14_3[[#All],[Title]])</f>
        <v>Mr</v>
      </c>
      <c r="C2005" s="32" t="str" cm="1">
        <f t="array" ref="C2005">_xlfn.XLOOKUP(_xlfn.SINGLE(A:A),'Customer Name'!A:A,Table14_3[[#All],[First Name]])</f>
        <v>Caitrin</v>
      </c>
      <c r="D2005" s="32" t="str" cm="1">
        <f t="array" ref="D2005">_xlfn.XLOOKUP(_xlfn.SINGLE(A:A),'Customer Name'!A:A,Table14_3[[#All],[Last Name]])</f>
        <v>Demchko</v>
      </c>
      <c r="E2005" s="32">
        <f>_xlfn.XLOOKUP(A:A,'Medical Examination'!A:A,'Medical Examination'!B:B)</f>
        <v>33.4</v>
      </c>
      <c r="F2005" s="32">
        <f>_xlfn.XLOOKUP(A:A,'Medical Examination'!A:A,'Medical Examination'!C:C)</f>
        <v>5.51</v>
      </c>
      <c r="G2005" s="33" t="str">
        <f>_xlfn.XLOOKUP(A:A,'Medical Examination'!A:A,'Medical Examination'!D:D)</f>
        <v>No</v>
      </c>
      <c r="H2005" s="33" t="str">
        <f>_xlfn.XLOOKUP(A:A,'Medical Examination'!A:A,'Medical Examination'!E:E)</f>
        <v>No</v>
      </c>
      <c r="I2005" s="33" t="str">
        <f>_xlfn.XLOOKUP(A:A,'Medical Examination'!A:A,'Medical Examination'!F:F)</f>
        <v>No</v>
      </c>
      <c r="J2005" s="33">
        <f>_xlfn.XLOOKUP(A:A,'Medical Examination'!A:A,'Medical Examination'!G:G)</f>
        <v>0</v>
      </c>
      <c r="K2005" s="33" t="str">
        <f>_xlfn.XLOOKUP(A:A,'Medical Examination'!A:A,'Medical Examination'!H:H)</f>
        <v>No</v>
      </c>
      <c r="L2005" s="32" t="str">
        <f>_xlfn.XLOOKUP(A:A,'Medical Examination'!A:A,'Medical Examination'!I:I)</f>
        <v>Obesity</v>
      </c>
      <c r="M2005" s="31" t="str">
        <f>_xlfn.XLOOKUP(A:A,'Medical Examination'!A:A,'Medical Examination'!J:J)</f>
        <v>Normal</v>
      </c>
      <c r="N2005" s="34">
        <f>_xlfn.XLOOKUP(Healthcare!A:A,Table4_2[Customer ID],Table4_2[Date of Birth])</f>
        <v>34521</v>
      </c>
      <c r="O2005" s="35">
        <f>_xlfn.XLOOKUP(A:A,Table4_2[Customer ID],Table4_2[Charges])</f>
        <v>3172.02</v>
      </c>
      <c r="P2005" s="33" t="str">
        <f>_xlfn.XLOOKUP(A:A,Table4_2[Customer ID],Table4_2[Hospital tier])</f>
        <v>tier - 2</v>
      </c>
      <c r="Q2005" s="33" t="str">
        <f>_xlfn.XLOOKUP(A:A,'Hospital details'!A:A,'Hospital details'!F:F)</f>
        <v>tier - 1</v>
      </c>
      <c r="R2005" s="33" t="str">
        <f>_xlfn.XLOOKUP(Healthcare!A:A,'Hospital details'!A:A,'Hospital details'!G:G)</f>
        <v>R1011</v>
      </c>
      <c r="S2005" s="36">
        <f>_xlfn.XLOOKUP(A:A,'Hospital details'!A:A,'Hospital details'!H:H)</f>
        <v>28</v>
      </c>
      <c r="T2005" s="8"/>
    </row>
    <row r="2006" spans="1:20" ht="18" x14ac:dyDescent="0.35">
      <c r="A2006" s="37" t="s">
        <v>2010</v>
      </c>
      <c r="B2006" s="31" t="str" cm="1">
        <f t="array" ref="B2006">_xlfn.XLOOKUP(_xlfn.SINGLE(A:A),'Customer Name'!A:A,Table14_3[[#All],[Title]])</f>
        <v>Ms</v>
      </c>
      <c r="C2006" s="32" t="str" cm="1">
        <f t="array" ref="C2006">_xlfn.XLOOKUP(_xlfn.SINGLE(A:A),'Customer Name'!A:A,Table14_3[[#All],[First Name]])</f>
        <v>Adriana S</v>
      </c>
      <c r="D2006" s="32" t="str" cm="1">
        <f t="array" ref="D2006">_xlfn.XLOOKUP(_xlfn.SINGLE(A:A),'Customer Name'!A:A,Table14_3[[#All],[Last Name]])</f>
        <v>Wild</v>
      </c>
      <c r="E2006" s="32">
        <f>_xlfn.XLOOKUP(A:A,'Medical Examination'!A:A,'Medical Examination'!B:B)</f>
        <v>33.11</v>
      </c>
      <c r="F2006" s="32">
        <f>_xlfn.XLOOKUP(A:A,'Medical Examination'!A:A,'Medical Examination'!C:C)</f>
        <v>5.63</v>
      </c>
      <c r="G2006" s="33" t="str">
        <f>_xlfn.XLOOKUP(A:A,'Medical Examination'!A:A,'Medical Examination'!D:D)</f>
        <v>No</v>
      </c>
      <c r="H2006" s="33" t="str">
        <f>_xlfn.XLOOKUP(A:A,'Medical Examination'!A:A,'Medical Examination'!E:E)</f>
        <v>No</v>
      </c>
      <c r="I2006" s="33" t="str">
        <f>_xlfn.XLOOKUP(A:A,'Medical Examination'!A:A,'Medical Examination'!F:F)</f>
        <v>No</v>
      </c>
      <c r="J2006" s="33">
        <f>_xlfn.XLOOKUP(A:A,'Medical Examination'!A:A,'Medical Examination'!G:G)</f>
        <v>0</v>
      </c>
      <c r="K2006" s="33" t="str">
        <f>_xlfn.XLOOKUP(A:A,'Medical Examination'!A:A,'Medical Examination'!H:H)</f>
        <v>No</v>
      </c>
      <c r="L2006" s="32" t="str">
        <f>_xlfn.XLOOKUP(A:A,'Medical Examination'!A:A,'Medical Examination'!I:I)</f>
        <v>Obesity</v>
      </c>
      <c r="M2006" s="31" t="str">
        <f>_xlfn.XLOOKUP(A:A,'Medical Examination'!A:A,'Medical Examination'!J:J)</f>
        <v>Normal</v>
      </c>
      <c r="N2006" s="34">
        <f>_xlfn.XLOOKUP(Healthcare!A:A,Table4_2[Customer ID],Table4_2[Date of Birth])</f>
        <v>34632</v>
      </c>
      <c r="O2006" s="35">
        <f>_xlfn.XLOOKUP(A:A,Table4_2[Customer ID],Table4_2[Charges])</f>
        <v>3171.61</v>
      </c>
      <c r="P2006" s="33" t="str">
        <f>_xlfn.XLOOKUP(A:A,Table4_2[Customer ID],Table4_2[Hospital tier])</f>
        <v>tier - 2</v>
      </c>
      <c r="Q2006" s="33" t="str">
        <f>_xlfn.XLOOKUP(A:A,'Hospital details'!A:A,'Hospital details'!F:F)</f>
        <v>tier - 3</v>
      </c>
      <c r="R2006" s="33" t="str">
        <f>_xlfn.XLOOKUP(Healthcare!A:A,'Hospital details'!A:A,'Hospital details'!G:G)</f>
        <v>R1013</v>
      </c>
      <c r="S2006" s="36">
        <f>_xlfn.XLOOKUP(A:A,'Hospital details'!A:A,'Hospital details'!H:H)</f>
        <v>28</v>
      </c>
      <c r="T2006" s="8"/>
    </row>
    <row r="2007" spans="1:20" ht="18" x14ac:dyDescent="0.35">
      <c r="A2007" s="37" t="s">
        <v>2011</v>
      </c>
      <c r="B2007" s="31" t="str" cm="1">
        <f t="array" ref="B2007">_xlfn.XLOOKUP(_xlfn.SINGLE(A:A),'Customer Name'!A:A,Table14_3[[#All],[Title]])</f>
        <v>Ms</v>
      </c>
      <c r="C2007" s="32" t="str" cm="1">
        <f t="array" ref="C2007">_xlfn.XLOOKUP(_xlfn.SINGLE(A:A),'Customer Name'!A:A,Table14_3[[#All],[First Name]])</f>
        <v>Megan</v>
      </c>
      <c r="D2007" s="32" t="str" cm="1">
        <f t="array" ref="D2007">_xlfn.XLOOKUP(_xlfn.SINGLE(A:A),'Customer Name'!A:A,Table14_3[[#All],[Last Name]])</f>
        <v>Betts</v>
      </c>
      <c r="E2007" s="32">
        <f>_xlfn.XLOOKUP(A:A,'Medical Examination'!A:A,'Medical Examination'!B:B)</f>
        <v>16.815000000000001</v>
      </c>
      <c r="F2007" s="32">
        <f>_xlfn.XLOOKUP(A:A,'Medical Examination'!A:A,'Medical Examination'!C:C)</f>
        <v>5.29</v>
      </c>
      <c r="G2007" s="33" t="str">
        <f>_xlfn.XLOOKUP(A:A,'Medical Examination'!A:A,'Medical Examination'!D:D)</f>
        <v>yes</v>
      </c>
      <c r="H2007" s="33" t="str">
        <f>_xlfn.XLOOKUP(A:A,'Medical Examination'!A:A,'Medical Examination'!E:E)</f>
        <v>No</v>
      </c>
      <c r="I2007" s="33" t="str">
        <f>_xlfn.XLOOKUP(A:A,'Medical Examination'!A:A,'Medical Examination'!F:F)</f>
        <v>No</v>
      </c>
      <c r="J2007" s="33">
        <f>_xlfn.XLOOKUP(A:A,'Medical Examination'!A:A,'Medical Examination'!G:G)</f>
        <v>0</v>
      </c>
      <c r="K2007" s="33" t="str">
        <f>_xlfn.XLOOKUP(A:A,'Medical Examination'!A:A,'Medical Examination'!H:H)</f>
        <v>No</v>
      </c>
      <c r="L2007" s="32" t="str">
        <f>_xlfn.XLOOKUP(A:A,'Medical Examination'!A:A,'Medical Examination'!I:I)</f>
        <v>Under  Weight</v>
      </c>
      <c r="M2007" s="31" t="str">
        <f>_xlfn.XLOOKUP(A:A,'Medical Examination'!A:A,'Medical Examination'!J:J)</f>
        <v>Normal</v>
      </c>
      <c r="N2007" s="34">
        <f>_xlfn.XLOOKUP(Healthcare!A:A,Table4_2[Customer ID],Table4_2[Date of Birth])</f>
        <v>37132</v>
      </c>
      <c r="O2007" s="35">
        <f>_xlfn.XLOOKUP(A:A,Table4_2[Customer ID],Table4_2[Charges])</f>
        <v>3167.46</v>
      </c>
      <c r="P2007" s="33" t="str">
        <f>_xlfn.XLOOKUP(A:A,Table4_2[Customer ID],Table4_2[Hospital tier])</f>
        <v>tier - 2</v>
      </c>
      <c r="Q2007" s="33" t="str">
        <f>_xlfn.XLOOKUP(A:A,'Hospital details'!A:A,'Hospital details'!F:F)</f>
        <v>tier - 3</v>
      </c>
      <c r="R2007" s="33" t="str">
        <f>_xlfn.XLOOKUP(Healthcare!A:A,'Hospital details'!A:A,'Hospital details'!G:G)</f>
        <v>R1024</v>
      </c>
      <c r="S2007" s="36">
        <f>_xlfn.XLOOKUP(A:A,'Hospital details'!A:A,'Hospital details'!H:H)</f>
        <v>21</v>
      </c>
      <c r="T2007" s="8"/>
    </row>
    <row r="2008" spans="1:20" ht="18" x14ac:dyDescent="0.35">
      <c r="A2008" s="37" t="s">
        <v>2012</v>
      </c>
      <c r="B2008" s="31" t="str" cm="1">
        <f t="array" ref="B2008">_xlfn.XLOOKUP(_xlfn.SINGLE(A:A),'Customer Name'!A:A,Table14_3[[#All],[Title]])</f>
        <v>Mr</v>
      </c>
      <c r="C2008" s="32" t="str" cm="1">
        <f t="array" ref="C2008">_xlfn.XLOOKUP(_xlfn.SINGLE(A:A),'Customer Name'!A:A,Table14_3[[#All],[First Name]])</f>
        <v>Kristen M</v>
      </c>
      <c r="D2008" s="32" t="str" cm="1">
        <f t="array" ref="D2008">_xlfn.XLOOKUP(_xlfn.SINGLE(A:A),'Customer Name'!A:A,Table14_3[[#All],[Last Name]])</f>
        <v>Martin</v>
      </c>
      <c r="E2008" s="32">
        <f>_xlfn.XLOOKUP(A:A,'Medical Examination'!A:A,'Medical Examination'!B:B)</f>
        <v>25.61</v>
      </c>
      <c r="F2008" s="32">
        <f>_xlfn.XLOOKUP(A:A,'Medical Examination'!A:A,'Medical Examination'!C:C)</f>
        <v>4</v>
      </c>
      <c r="G2008" s="33" t="str">
        <f>_xlfn.XLOOKUP(A:A,'Medical Examination'!A:A,'Medical Examination'!D:D)</f>
        <v>No</v>
      </c>
      <c r="H2008" s="33" t="str">
        <f>_xlfn.XLOOKUP(A:A,'Medical Examination'!A:A,'Medical Examination'!E:E)</f>
        <v>No</v>
      </c>
      <c r="I2008" s="33" t="str">
        <f>_xlfn.XLOOKUP(A:A,'Medical Examination'!A:A,'Medical Examination'!F:F)</f>
        <v>Yes</v>
      </c>
      <c r="J2008" s="33">
        <f>_xlfn.XLOOKUP(A:A,'Medical Examination'!A:A,'Medical Examination'!G:G)</f>
        <v>1</v>
      </c>
      <c r="K2008" s="33" t="str">
        <f>_xlfn.XLOOKUP(A:A,'Medical Examination'!A:A,'Medical Examination'!H:H)</f>
        <v>No</v>
      </c>
      <c r="L2008" s="32" t="str">
        <f>_xlfn.XLOOKUP(A:A,'Medical Examination'!A:A,'Medical Examination'!I:I)</f>
        <v>Overweight</v>
      </c>
      <c r="M2008" s="31" t="str">
        <f>_xlfn.XLOOKUP(A:A,'Medical Examination'!A:A,'Medical Examination'!J:J)</f>
        <v>Normal</v>
      </c>
      <c r="N2008" s="34">
        <f>_xlfn.XLOOKUP(Healthcare!A:A,Table4_2[Customer ID],Table4_2[Date of Birth])</f>
        <v>34237</v>
      </c>
      <c r="O2008" s="35">
        <f>_xlfn.XLOOKUP(A:A,Table4_2[Customer ID],Table4_2[Charges])</f>
        <v>3162.02</v>
      </c>
      <c r="P2008" s="33" t="str">
        <f>_xlfn.XLOOKUP(A:A,Table4_2[Customer ID],Table4_2[Hospital tier])</f>
        <v>tier - 2</v>
      </c>
      <c r="Q2008" s="33" t="str">
        <f>_xlfn.XLOOKUP(A:A,'Hospital details'!A:A,'Hospital details'!F:F)</f>
        <v>tier - 3</v>
      </c>
      <c r="R2008" s="33" t="str">
        <f>_xlfn.XLOOKUP(Healthcare!A:A,'Hospital details'!A:A,'Hospital details'!G:G)</f>
        <v>R1013</v>
      </c>
      <c r="S2008" s="36">
        <f>_xlfn.XLOOKUP(A:A,'Hospital details'!A:A,'Hospital details'!H:H)</f>
        <v>29</v>
      </c>
      <c r="T2008" s="8"/>
    </row>
    <row r="2009" spans="1:20" ht="18" x14ac:dyDescent="0.35">
      <c r="A2009" s="37" t="s">
        <v>2013</v>
      </c>
      <c r="B2009" s="31" t="str" cm="1">
        <f t="array" ref="B2009">_xlfn.XLOOKUP(_xlfn.SINGLE(A:A),'Customer Name'!A:A,Table14_3[[#All],[Title]])</f>
        <v>Mr</v>
      </c>
      <c r="C2009" s="32" t="str" cm="1">
        <f t="array" ref="C2009">_xlfn.XLOOKUP(_xlfn.SINGLE(A:A),'Customer Name'!A:A,Table14_3[[#All],[First Name]])</f>
        <v>Alix</v>
      </c>
      <c r="D2009" s="32" t="str" cm="1">
        <f t="array" ref="D2009">_xlfn.XLOOKUP(_xlfn.SINGLE(A:A),'Customer Name'!A:A,Table14_3[[#All],[Last Name]])</f>
        <v>Vandeventer</v>
      </c>
      <c r="E2009" s="32">
        <f>_xlfn.XLOOKUP(A:A,'Medical Examination'!A:A,'Medical Examination'!B:B)</f>
        <v>25.8</v>
      </c>
      <c r="F2009" s="32">
        <f>_xlfn.XLOOKUP(A:A,'Medical Examination'!A:A,'Medical Examination'!C:C)</f>
        <v>5.49</v>
      </c>
      <c r="G2009" s="33" t="str">
        <f>_xlfn.XLOOKUP(A:A,'Medical Examination'!A:A,'Medical Examination'!D:D)</f>
        <v>No</v>
      </c>
      <c r="H2009" s="33" t="str">
        <f>_xlfn.XLOOKUP(A:A,'Medical Examination'!A:A,'Medical Examination'!E:E)</f>
        <v>No</v>
      </c>
      <c r="I2009" s="33" t="str">
        <f>_xlfn.XLOOKUP(A:A,'Medical Examination'!A:A,'Medical Examination'!F:F)</f>
        <v>No</v>
      </c>
      <c r="J2009" s="33">
        <f>_xlfn.XLOOKUP(A:A,'Medical Examination'!A:A,'Medical Examination'!G:G)</f>
        <v>0</v>
      </c>
      <c r="K2009" s="33" t="str">
        <f>_xlfn.XLOOKUP(A:A,'Medical Examination'!A:A,'Medical Examination'!H:H)</f>
        <v>No</v>
      </c>
      <c r="L2009" s="32" t="str">
        <f>_xlfn.XLOOKUP(A:A,'Medical Examination'!A:A,'Medical Examination'!I:I)</f>
        <v>Overweight</v>
      </c>
      <c r="M2009" s="31" t="str">
        <f>_xlfn.XLOOKUP(A:A,'Medical Examination'!A:A,'Medical Examination'!J:J)</f>
        <v>Normal</v>
      </c>
      <c r="N2009" s="34">
        <f>_xlfn.XLOOKUP(Healthcare!A:A,Table4_2[Customer ID],Table4_2[Date of Birth])</f>
        <v>34525</v>
      </c>
      <c r="O2009" s="35">
        <f>_xlfn.XLOOKUP(A:A,Table4_2[Customer ID],Table4_2[Charges])</f>
        <v>3161.45</v>
      </c>
      <c r="P2009" s="33" t="str">
        <f>_xlfn.XLOOKUP(A:A,Table4_2[Customer ID],Table4_2[Hospital tier])</f>
        <v>tier - 2</v>
      </c>
      <c r="Q2009" s="33" t="str">
        <f>_xlfn.XLOOKUP(A:A,'Hospital details'!A:A,'Hospital details'!F:F)</f>
        <v>tier - 1</v>
      </c>
      <c r="R2009" s="33" t="str">
        <f>_xlfn.XLOOKUP(Healthcare!A:A,'Hospital details'!A:A,'Hospital details'!G:G)</f>
        <v>R1011</v>
      </c>
      <c r="S2009" s="36">
        <f>_xlfn.XLOOKUP(A:A,'Hospital details'!A:A,'Hospital details'!H:H)</f>
        <v>28</v>
      </c>
      <c r="T2009" s="8"/>
    </row>
    <row r="2010" spans="1:20" ht="18" x14ac:dyDescent="0.35">
      <c r="A2010" s="37" t="s">
        <v>2014</v>
      </c>
      <c r="B2010" s="31" t="str" cm="1">
        <f t="array" ref="B2010">_xlfn.XLOOKUP(_xlfn.SINGLE(A:A),'Customer Name'!A:A,Table14_3[[#All],[Title]])</f>
        <v>Ms</v>
      </c>
      <c r="C2010" s="32" t="str" cm="1">
        <f t="array" ref="C2010">_xlfn.XLOOKUP(_xlfn.SINGLE(A:A),'Customer Name'!A:A,Table14_3[[#All],[First Name]])</f>
        <v>Kakushin</v>
      </c>
      <c r="D2010" s="32" t="str" cm="1">
        <f t="array" ref="D2010">_xlfn.XLOOKUP(_xlfn.SINGLE(A:A),'Customer Name'!A:A,Table14_3[[#All],[Last Name]])</f>
        <v>Hirano</v>
      </c>
      <c r="E2010" s="32">
        <f>_xlfn.XLOOKUP(A:A,'Medical Examination'!A:A,'Medical Examination'!B:B)</f>
        <v>27.39</v>
      </c>
      <c r="F2010" s="32">
        <f>_xlfn.XLOOKUP(A:A,'Medical Examination'!A:A,'Medical Examination'!C:C)</f>
        <v>5.34</v>
      </c>
      <c r="G2010" s="33" t="str">
        <f>_xlfn.XLOOKUP(A:A,'Medical Examination'!A:A,'Medical Examination'!D:D)</f>
        <v>No</v>
      </c>
      <c r="H2010" s="33" t="str">
        <f>_xlfn.XLOOKUP(A:A,'Medical Examination'!A:A,'Medical Examination'!E:E)</f>
        <v>No</v>
      </c>
      <c r="I2010" s="33" t="str">
        <f>_xlfn.XLOOKUP(A:A,'Medical Examination'!A:A,'Medical Examination'!F:F)</f>
        <v>No</v>
      </c>
      <c r="J2010" s="33">
        <f>_xlfn.XLOOKUP(A:A,'Medical Examination'!A:A,'Medical Examination'!G:G)</f>
        <v>0</v>
      </c>
      <c r="K2010" s="33" t="str">
        <f>_xlfn.XLOOKUP(A:A,'Medical Examination'!A:A,'Medical Examination'!H:H)</f>
        <v>No</v>
      </c>
      <c r="L2010" s="32" t="str">
        <f>_xlfn.XLOOKUP(A:A,'Medical Examination'!A:A,'Medical Examination'!I:I)</f>
        <v>Overweight</v>
      </c>
      <c r="M2010" s="31" t="str">
        <f>_xlfn.XLOOKUP(A:A,'Medical Examination'!A:A,'Medical Examination'!J:J)</f>
        <v>Normal</v>
      </c>
      <c r="N2010" s="34">
        <f>_xlfn.XLOOKUP(Healthcare!A:A,Table4_2[Customer ID],Table4_2[Date of Birth])</f>
        <v>36336</v>
      </c>
      <c r="O2010" s="35">
        <f>_xlfn.XLOOKUP(A:A,Table4_2[Customer ID],Table4_2[Charges])</f>
        <v>3128.35</v>
      </c>
      <c r="P2010" s="33" t="str">
        <f>_xlfn.XLOOKUP(A:A,Table4_2[Customer ID],Table4_2[Hospital tier])</f>
        <v>tier - 2</v>
      </c>
      <c r="Q2010" s="33" t="str">
        <f>_xlfn.XLOOKUP(A:A,'Hospital details'!A:A,'Hospital details'!F:F)</f>
        <v>tier - 3</v>
      </c>
      <c r="R2010" s="33" t="str">
        <f>_xlfn.XLOOKUP(Healthcare!A:A,'Hospital details'!A:A,'Hospital details'!G:G)</f>
        <v>R1021</v>
      </c>
      <c r="S2010" s="36">
        <f>_xlfn.XLOOKUP(A:A,'Hospital details'!A:A,'Hospital details'!H:H)</f>
        <v>23</v>
      </c>
      <c r="T2010" s="8"/>
    </row>
    <row r="2011" spans="1:20" ht="18" x14ac:dyDescent="0.35">
      <c r="A2011" s="37" t="s">
        <v>2015</v>
      </c>
      <c r="B2011" s="31" t="str" cm="1">
        <f t="array" ref="B2011">_xlfn.XLOOKUP(_xlfn.SINGLE(A:A),'Customer Name'!A:A,Table14_3[[#All],[Title]])</f>
        <v>Mr</v>
      </c>
      <c r="C2011" s="32" t="str" cm="1">
        <f t="array" ref="C2011">_xlfn.XLOOKUP(_xlfn.SINGLE(A:A),'Customer Name'!A:A,Table14_3[[#All],[First Name]])</f>
        <v>Michael J</v>
      </c>
      <c r="D2011" s="32" t="str" cm="1">
        <f t="array" ref="D2011">_xlfn.XLOOKUP(_xlfn.SINGLE(A:A),'Customer Name'!A:A,Table14_3[[#All],[Last Name]])</f>
        <v>Davi</v>
      </c>
      <c r="E2011" s="32">
        <f>_xlfn.XLOOKUP(A:A,'Medical Examination'!A:A,'Medical Examination'!B:B)</f>
        <v>17.03</v>
      </c>
      <c r="F2011" s="32">
        <f>_xlfn.XLOOKUP(A:A,'Medical Examination'!A:A,'Medical Examination'!C:C)</f>
        <v>4.12</v>
      </c>
      <c r="G2011" s="33" t="str">
        <f>_xlfn.XLOOKUP(A:A,'Medical Examination'!A:A,'Medical Examination'!D:D)</f>
        <v>No</v>
      </c>
      <c r="H2011" s="33" t="str">
        <f>_xlfn.XLOOKUP(A:A,'Medical Examination'!A:A,'Medical Examination'!E:E)</f>
        <v>No</v>
      </c>
      <c r="I2011" s="33" t="str">
        <f>_xlfn.XLOOKUP(A:A,'Medical Examination'!A:A,'Medical Examination'!F:F)</f>
        <v>No</v>
      </c>
      <c r="J2011" s="33">
        <f>_xlfn.XLOOKUP(A:A,'Medical Examination'!A:A,'Medical Examination'!G:G)</f>
        <v>1</v>
      </c>
      <c r="K2011" s="33" t="str">
        <f>_xlfn.XLOOKUP(A:A,'Medical Examination'!A:A,'Medical Examination'!H:H)</f>
        <v>No</v>
      </c>
      <c r="L2011" s="32" t="str">
        <f>_xlfn.XLOOKUP(A:A,'Medical Examination'!A:A,'Medical Examination'!I:I)</f>
        <v>Under  Weight</v>
      </c>
      <c r="M2011" s="31" t="str">
        <f>_xlfn.XLOOKUP(A:A,'Medical Examination'!A:A,'Medical Examination'!J:J)</f>
        <v>Normal</v>
      </c>
      <c r="N2011" s="34">
        <f>_xlfn.XLOOKUP(Healthcare!A:A,Table4_2[Customer ID],Table4_2[Date of Birth])</f>
        <v>31990</v>
      </c>
      <c r="O2011" s="35">
        <f>_xlfn.XLOOKUP(A:A,Table4_2[Customer ID],Table4_2[Charges])</f>
        <v>3088.06</v>
      </c>
      <c r="P2011" s="33" t="str">
        <f>_xlfn.XLOOKUP(A:A,Table4_2[Customer ID],Table4_2[Hospital tier])</f>
        <v>tier - 2</v>
      </c>
      <c r="Q2011" s="33" t="str">
        <f>_xlfn.XLOOKUP(A:A,'Hospital details'!A:A,'Hospital details'!F:F)</f>
        <v>tier - 2</v>
      </c>
      <c r="R2011" s="33" t="str">
        <f>_xlfn.XLOOKUP(Healthcare!A:A,'Hospital details'!A:A,'Hospital details'!G:G)</f>
        <v>R1013</v>
      </c>
      <c r="S2011" s="36">
        <f>_xlfn.XLOOKUP(A:A,'Hospital details'!A:A,'Hospital details'!H:H)</f>
        <v>35</v>
      </c>
      <c r="T2011" s="8"/>
    </row>
    <row r="2012" spans="1:20" ht="18" x14ac:dyDescent="0.35">
      <c r="A2012" s="37" t="s">
        <v>2016</v>
      </c>
      <c r="B2012" s="31" t="str" cm="1">
        <f t="array" ref="B2012">_xlfn.XLOOKUP(_xlfn.SINGLE(A:A),'Customer Name'!A:A,Table14_3[[#All],[Title]])</f>
        <v>Mr</v>
      </c>
      <c r="C2012" s="32" t="str" cm="1">
        <f t="array" ref="C2012">_xlfn.XLOOKUP(_xlfn.SINGLE(A:A),'Customer Name'!A:A,Table14_3[[#All],[First Name]])</f>
        <v>Bradley</v>
      </c>
      <c r="D2012" s="32" t="str" cm="1">
        <f t="array" ref="D2012">_xlfn.XLOOKUP(_xlfn.SINGLE(A:A),'Customer Name'!A:A,Table14_3[[#All],[Last Name]])</f>
        <v>Sloan</v>
      </c>
      <c r="E2012" s="32">
        <f>_xlfn.XLOOKUP(A:A,'Medical Examination'!A:A,'Medical Examination'!B:B)</f>
        <v>23.75</v>
      </c>
      <c r="F2012" s="32">
        <f>_xlfn.XLOOKUP(A:A,'Medical Examination'!A:A,'Medical Examination'!C:C)</f>
        <v>5.49</v>
      </c>
      <c r="G2012" s="33" t="str">
        <f>_xlfn.XLOOKUP(A:A,'Medical Examination'!A:A,'Medical Examination'!D:D)</f>
        <v>yes</v>
      </c>
      <c r="H2012" s="33" t="str">
        <f>_xlfn.XLOOKUP(A:A,'Medical Examination'!A:A,'Medical Examination'!E:E)</f>
        <v>No</v>
      </c>
      <c r="I2012" s="33" t="str">
        <f>_xlfn.XLOOKUP(A:A,'Medical Examination'!A:A,'Medical Examination'!F:F)</f>
        <v>No</v>
      </c>
      <c r="J2012" s="33">
        <f>_xlfn.XLOOKUP(A:A,'Medical Examination'!A:A,'Medical Examination'!G:G)</f>
        <v>0</v>
      </c>
      <c r="K2012" s="33" t="str">
        <f>_xlfn.XLOOKUP(A:A,'Medical Examination'!A:A,'Medical Examination'!H:H)</f>
        <v>No</v>
      </c>
      <c r="L2012" s="32" t="str">
        <f>_xlfn.XLOOKUP(A:A,'Medical Examination'!A:A,'Medical Examination'!I:I)</f>
        <v>Normal Weight</v>
      </c>
      <c r="M2012" s="31" t="str">
        <f>_xlfn.XLOOKUP(A:A,'Medical Examination'!A:A,'Medical Examination'!J:J)</f>
        <v>Normal</v>
      </c>
      <c r="N2012" s="34">
        <f>_xlfn.XLOOKUP(Healthcare!A:A,Table4_2[Customer ID],Table4_2[Date of Birth])</f>
        <v>37177</v>
      </c>
      <c r="O2012" s="35">
        <f>_xlfn.XLOOKUP(A:A,Table4_2[Customer ID],Table4_2[Charges])</f>
        <v>3077.1</v>
      </c>
      <c r="P2012" s="33" t="str">
        <f>_xlfn.XLOOKUP(A:A,Table4_2[Customer ID],Table4_2[Hospital tier])</f>
        <v>tier - 2</v>
      </c>
      <c r="Q2012" s="33" t="str">
        <f>_xlfn.XLOOKUP(A:A,'Hospital details'!A:A,'Hospital details'!F:F)</f>
        <v>tier - 1</v>
      </c>
      <c r="R2012" s="33" t="str">
        <f>_xlfn.XLOOKUP(Healthcare!A:A,'Hospital details'!A:A,'Hospital details'!G:G)</f>
        <v>R1012</v>
      </c>
      <c r="S2012" s="36">
        <f>_xlfn.XLOOKUP(A:A,'Hospital details'!A:A,'Hospital details'!H:H)</f>
        <v>21</v>
      </c>
      <c r="T2012" s="8"/>
    </row>
    <row r="2013" spans="1:20" ht="18" x14ac:dyDescent="0.35">
      <c r="A2013" s="37" t="s">
        <v>2017</v>
      </c>
      <c r="B2013" s="31" t="str" cm="1">
        <f t="array" ref="B2013">_xlfn.XLOOKUP(_xlfn.SINGLE(A:A),'Customer Name'!A:A,Table14_3[[#All],[Title]])</f>
        <v>Ms</v>
      </c>
      <c r="C2013" s="32" t="str" cm="1">
        <f t="array" ref="C2013">_xlfn.XLOOKUP(_xlfn.SINGLE(A:A),'Customer Name'!A:A,Table14_3[[#All],[First Name]])</f>
        <v>Matt</v>
      </c>
      <c r="D2013" s="32" t="str" cm="1">
        <f t="array" ref="D2013">_xlfn.XLOOKUP(_xlfn.SINGLE(A:A),'Customer Name'!A:A,Table14_3[[#All],[Last Name]])</f>
        <v>Homich</v>
      </c>
      <c r="E2013" s="32">
        <f>_xlfn.XLOOKUP(A:A,'Medical Examination'!A:A,'Medical Examination'!B:B)</f>
        <v>26.03</v>
      </c>
      <c r="F2013" s="32">
        <f>_xlfn.XLOOKUP(A:A,'Medical Examination'!A:A,'Medical Examination'!C:C)</f>
        <v>5.1100000000000003</v>
      </c>
      <c r="G2013" s="33" t="str">
        <f>_xlfn.XLOOKUP(A:A,'Medical Examination'!A:A,'Medical Examination'!D:D)</f>
        <v>yes</v>
      </c>
      <c r="H2013" s="33" t="str">
        <f>_xlfn.XLOOKUP(A:A,'Medical Examination'!A:A,'Medical Examination'!E:E)</f>
        <v>No</v>
      </c>
      <c r="I2013" s="33" t="str">
        <f>_xlfn.XLOOKUP(A:A,'Medical Examination'!A:A,'Medical Examination'!F:F)</f>
        <v>No</v>
      </c>
      <c r="J2013" s="33">
        <f>_xlfn.XLOOKUP(A:A,'Medical Examination'!A:A,'Medical Examination'!G:G)</f>
        <v>1</v>
      </c>
      <c r="K2013" s="33" t="str">
        <f>_xlfn.XLOOKUP(A:A,'Medical Examination'!A:A,'Medical Examination'!H:H)</f>
        <v>No</v>
      </c>
      <c r="L2013" s="32" t="str">
        <f>_xlfn.XLOOKUP(A:A,'Medical Examination'!A:A,'Medical Examination'!I:I)</f>
        <v>Overweight</v>
      </c>
      <c r="M2013" s="31" t="str">
        <f>_xlfn.XLOOKUP(A:A,'Medical Examination'!A:A,'Medical Examination'!J:J)</f>
        <v>Normal</v>
      </c>
      <c r="N2013" s="34">
        <f>_xlfn.XLOOKUP(Healthcare!A:A,Table4_2[Customer ID],Table4_2[Date of Birth])</f>
        <v>34952</v>
      </c>
      <c r="O2013" s="35">
        <f>_xlfn.XLOOKUP(A:A,Table4_2[Customer ID],Table4_2[Charges])</f>
        <v>3070.81</v>
      </c>
      <c r="P2013" s="33" t="str">
        <f>_xlfn.XLOOKUP(A:A,Table4_2[Customer ID],Table4_2[Hospital tier])</f>
        <v>tier - 3</v>
      </c>
      <c r="Q2013" s="33" t="str">
        <f>_xlfn.XLOOKUP(A:A,'Hospital details'!A:A,'Hospital details'!F:F)</f>
        <v>tier - 1</v>
      </c>
      <c r="R2013" s="33" t="str">
        <f>_xlfn.XLOOKUP(Healthcare!A:A,'Hospital details'!A:A,'Hospital details'!G:G)</f>
        <v>R1017</v>
      </c>
      <c r="S2013" s="36">
        <f>_xlfn.XLOOKUP(A:A,'Hospital details'!A:A,'Hospital details'!H:H)</f>
        <v>27</v>
      </c>
      <c r="T2013" s="8"/>
    </row>
    <row r="2014" spans="1:20" ht="18" x14ac:dyDescent="0.35">
      <c r="A2014" s="37" t="s">
        <v>2018</v>
      </c>
      <c r="B2014" s="31" t="str" cm="1">
        <f t="array" ref="B2014">_xlfn.XLOOKUP(_xlfn.SINGLE(A:A),'Customer Name'!A:A,Table14_3[[#All],[Title]])</f>
        <v>Mr</v>
      </c>
      <c r="C2014" s="32" t="str" cm="1">
        <f t="array" ref="C2014">_xlfn.XLOOKUP(_xlfn.SINGLE(A:A),'Customer Name'!A:A,Table14_3[[#All],[First Name]])</f>
        <v>Amanda C</v>
      </c>
      <c r="D2014" s="32" t="str" cm="1">
        <f t="array" ref="D2014">_xlfn.XLOOKUP(_xlfn.SINGLE(A:A),'Customer Name'!A:A,Table14_3[[#All],[Last Name]])</f>
        <v>Bell</v>
      </c>
      <c r="E2014" s="32">
        <f>_xlfn.XLOOKUP(A:A,'Medical Examination'!A:A,'Medical Examination'!B:B)</f>
        <v>16.079999999999998</v>
      </c>
      <c r="F2014" s="32">
        <f>_xlfn.XLOOKUP(A:A,'Medical Examination'!A:A,'Medical Examination'!C:C)</f>
        <v>5.94</v>
      </c>
      <c r="G2014" s="33" t="str">
        <f>_xlfn.XLOOKUP(A:A,'Medical Examination'!A:A,'Medical Examination'!D:D)</f>
        <v>No</v>
      </c>
      <c r="H2014" s="33" t="str">
        <f>_xlfn.XLOOKUP(A:A,'Medical Examination'!A:A,'Medical Examination'!E:E)</f>
        <v>No</v>
      </c>
      <c r="I2014" s="33" t="str">
        <f>_xlfn.XLOOKUP(A:A,'Medical Examination'!A:A,'Medical Examination'!F:F)</f>
        <v>No</v>
      </c>
      <c r="J2014" s="33">
        <f>_xlfn.XLOOKUP(A:A,'Medical Examination'!A:A,'Medical Examination'!G:G)</f>
        <v>0</v>
      </c>
      <c r="K2014" s="33" t="str">
        <f>_xlfn.XLOOKUP(A:A,'Medical Examination'!A:A,'Medical Examination'!H:H)</f>
        <v>No</v>
      </c>
      <c r="L2014" s="32" t="str">
        <f>_xlfn.XLOOKUP(A:A,'Medical Examination'!A:A,'Medical Examination'!I:I)</f>
        <v>Under  Weight</v>
      </c>
      <c r="M2014" s="31" t="str">
        <f>_xlfn.XLOOKUP(A:A,'Medical Examination'!A:A,'Medical Examination'!J:J)</f>
        <v>Prediabetic</v>
      </c>
      <c r="N2014" s="34">
        <f>_xlfn.XLOOKUP(Healthcare!A:A,Table4_2[Customer ID],Table4_2[Date of Birth])</f>
        <v>32782</v>
      </c>
      <c r="O2014" s="35">
        <f>_xlfn.XLOOKUP(A:A,Table4_2[Customer ID],Table4_2[Charges])</f>
        <v>3065.49</v>
      </c>
      <c r="P2014" s="33" t="str">
        <f>_xlfn.XLOOKUP(A:A,Table4_2[Customer ID],Table4_2[Hospital tier])</f>
        <v>tier - 2</v>
      </c>
      <c r="Q2014" s="33" t="str">
        <f>_xlfn.XLOOKUP(A:A,'Hospital details'!A:A,'Hospital details'!F:F)</f>
        <v>tier - 1</v>
      </c>
      <c r="R2014" s="33" t="str">
        <f>_xlfn.XLOOKUP(Healthcare!A:A,'Hospital details'!A:A,'Hospital details'!G:G)</f>
        <v>R1012</v>
      </c>
      <c r="S2014" s="36">
        <f>_xlfn.XLOOKUP(A:A,'Hospital details'!A:A,'Hospital details'!H:H)</f>
        <v>33</v>
      </c>
      <c r="T2014" s="8"/>
    </row>
    <row r="2015" spans="1:20" ht="18" x14ac:dyDescent="0.35">
      <c r="A2015" s="37" t="s">
        <v>2019</v>
      </c>
      <c r="B2015" s="31" t="str" cm="1">
        <f t="array" ref="B2015">_xlfn.XLOOKUP(_xlfn.SINGLE(A:A),'Customer Name'!A:A,Table14_3[[#All],[Title]])</f>
        <v>Mr</v>
      </c>
      <c r="C2015" s="32" t="str" cm="1">
        <f t="array" ref="C2015">_xlfn.XLOOKUP(_xlfn.SINGLE(A:A),'Customer Name'!A:A,Table14_3[[#All],[First Name]])</f>
        <v>Valur</v>
      </c>
      <c r="D2015" s="32" t="str" cm="1">
        <f t="array" ref="D2015">_xlfn.XLOOKUP(_xlfn.SINGLE(A:A),'Customer Name'!A:A,Table14_3[[#All],[Last Name]])</f>
        <v>Kristjansson</v>
      </c>
      <c r="E2015" s="32">
        <f>_xlfn.XLOOKUP(A:A,'Medical Examination'!A:A,'Medical Examination'!B:B)</f>
        <v>30.875</v>
      </c>
      <c r="F2015" s="32">
        <f>_xlfn.XLOOKUP(A:A,'Medical Examination'!A:A,'Medical Examination'!C:C)</f>
        <v>5.54</v>
      </c>
      <c r="G2015" s="33" t="str">
        <f>_xlfn.XLOOKUP(A:A,'Medical Examination'!A:A,'Medical Examination'!D:D)</f>
        <v>No</v>
      </c>
      <c r="H2015" s="33" t="str">
        <f>_xlfn.XLOOKUP(A:A,'Medical Examination'!A:A,'Medical Examination'!E:E)</f>
        <v>No</v>
      </c>
      <c r="I2015" s="33" t="str">
        <f>_xlfn.XLOOKUP(A:A,'Medical Examination'!A:A,'Medical Examination'!F:F)</f>
        <v>No</v>
      </c>
      <c r="J2015" s="33">
        <f>_xlfn.XLOOKUP(A:A,'Medical Examination'!A:A,'Medical Examination'!G:G)</f>
        <v>0</v>
      </c>
      <c r="K2015" s="33" t="str">
        <f>_xlfn.XLOOKUP(A:A,'Medical Examination'!A:A,'Medical Examination'!H:H)</f>
        <v>No</v>
      </c>
      <c r="L2015" s="32" t="str">
        <f>_xlfn.XLOOKUP(A:A,'Medical Examination'!A:A,'Medical Examination'!I:I)</f>
        <v>Obesity</v>
      </c>
      <c r="M2015" s="31" t="str">
        <f>_xlfn.XLOOKUP(A:A,'Medical Examination'!A:A,'Medical Examination'!J:J)</f>
        <v>Normal</v>
      </c>
      <c r="N2015" s="34">
        <f>_xlfn.XLOOKUP(Healthcare!A:A,Table4_2[Customer ID],Table4_2[Date of Birth])</f>
        <v>34603</v>
      </c>
      <c r="O2015" s="35">
        <f>_xlfn.XLOOKUP(A:A,Table4_2[Customer ID],Table4_2[Charges])</f>
        <v>3062.51</v>
      </c>
      <c r="P2015" s="33" t="str">
        <f>_xlfn.XLOOKUP(A:A,Table4_2[Customer ID],Table4_2[Hospital tier])</f>
        <v>tier - 3</v>
      </c>
      <c r="Q2015" s="33" t="str">
        <f>_xlfn.XLOOKUP(A:A,'Hospital details'!A:A,'Hospital details'!F:F)</f>
        <v>tier - 1</v>
      </c>
      <c r="R2015" s="33" t="str">
        <f>_xlfn.XLOOKUP(Healthcare!A:A,'Hospital details'!A:A,'Hospital details'!G:G)</f>
        <v>R1012</v>
      </c>
      <c r="S2015" s="36">
        <f>_xlfn.XLOOKUP(A:A,'Hospital details'!A:A,'Hospital details'!H:H)</f>
        <v>28</v>
      </c>
      <c r="T2015" s="8"/>
    </row>
    <row r="2016" spans="1:20" ht="18" x14ac:dyDescent="0.35">
      <c r="A2016" s="37" t="s">
        <v>2020</v>
      </c>
      <c r="B2016" s="31" t="str" cm="1">
        <f t="array" ref="B2016">_xlfn.XLOOKUP(_xlfn.SINGLE(A:A),'Customer Name'!A:A,Table14_3[[#All],[Title]])</f>
        <v>Ms</v>
      </c>
      <c r="C2016" s="32" t="str" cm="1">
        <f t="array" ref="C2016">_xlfn.XLOOKUP(_xlfn.SINGLE(A:A),'Customer Name'!A:A,Table14_3[[#All],[First Name]])</f>
        <v>Erica J</v>
      </c>
      <c r="D2016" s="32" t="str" cm="1">
        <f t="array" ref="D2016">_xlfn.XLOOKUP(_xlfn.SINGLE(A:A),'Customer Name'!A:A,Table14_3[[#All],[Last Name]])</f>
        <v>Pitman</v>
      </c>
      <c r="E2016" s="32">
        <f>_xlfn.XLOOKUP(A:A,'Medical Examination'!A:A,'Medical Examination'!B:B)</f>
        <v>31.79</v>
      </c>
      <c r="F2016" s="32">
        <f>_xlfn.XLOOKUP(A:A,'Medical Examination'!A:A,'Medical Examination'!C:C)</f>
        <v>7.09</v>
      </c>
      <c r="G2016" s="33" t="str">
        <f>_xlfn.XLOOKUP(A:A,'Medical Examination'!A:A,'Medical Examination'!D:D)</f>
        <v>No</v>
      </c>
      <c r="H2016" s="33" t="str">
        <f>_xlfn.XLOOKUP(A:A,'Medical Examination'!A:A,'Medical Examination'!E:E)</f>
        <v>No</v>
      </c>
      <c r="I2016" s="33" t="str">
        <f>_xlfn.XLOOKUP(A:A,'Medical Examination'!A:A,'Medical Examination'!F:F)</f>
        <v>No</v>
      </c>
      <c r="J2016" s="33">
        <f>_xlfn.XLOOKUP(A:A,'Medical Examination'!A:A,'Medical Examination'!G:G)</f>
        <v>0</v>
      </c>
      <c r="K2016" s="33" t="str">
        <f>_xlfn.XLOOKUP(A:A,'Medical Examination'!A:A,'Medical Examination'!H:H)</f>
        <v>No</v>
      </c>
      <c r="L2016" s="32" t="str">
        <f>_xlfn.XLOOKUP(A:A,'Medical Examination'!A:A,'Medical Examination'!I:I)</f>
        <v>Obesity</v>
      </c>
      <c r="M2016" s="31" t="str">
        <f>_xlfn.XLOOKUP(A:A,'Medical Examination'!A:A,'Medical Examination'!J:J)</f>
        <v>Diabetic</v>
      </c>
      <c r="N2016" s="34">
        <f>_xlfn.XLOOKUP(Healthcare!A:A,Table4_2[Customer ID],Table4_2[Date of Birth])</f>
        <v>37428</v>
      </c>
      <c r="O2016" s="35">
        <f>_xlfn.XLOOKUP(A:A,Table4_2[Customer ID],Table4_2[Charges])</f>
        <v>3056.39</v>
      </c>
      <c r="P2016" s="33" t="str">
        <f>_xlfn.XLOOKUP(A:A,Table4_2[Customer ID],Table4_2[Hospital tier])</f>
        <v>tier - 2</v>
      </c>
      <c r="Q2016" s="33" t="str">
        <f>_xlfn.XLOOKUP(A:A,'Hospital details'!A:A,'Hospital details'!F:F)</f>
        <v>tier - 3</v>
      </c>
      <c r="R2016" s="33" t="str">
        <f>_xlfn.XLOOKUP(Healthcare!A:A,'Hospital details'!A:A,'Hospital details'!G:G)</f>
        <v>R1013</v>
      </c>
      <c r="S2016" s="36">
        <f>_xlfn.XLOOKUP(A:A,'Hospital details'!A:A,'Hospital details'!H:H)</f>
        <v>20</v>
      </c>
      <c r="T2016" s="8"/>
    </row>
    <row r="2017" spans="1:20" ht="18" x14ac:dyDescent="0.35">
      <c r="A2017" s="37" t="s">
        <v>2021</v>
      </c>
      <c r="B2017" s="31" t="str" cm="1">
        <f t="array" ref="B2017">_xlfn.XLOOKUP(_xlfn.SINGLE(A:A),'Customer Name'!A:A,Table14_3[[#All],[Title]])</f>
        <v>Ms</v>
      </c>
      <c r="C2017" s="32" t="str" cm="1">
        <f t="array" ref="C2017">_xlfn.XLOOKUP(_xlfn.SINGLE(A:A),'Customer Name'!A:A,Table14_3[[#All],[First Name]])</f>
        <v>Stephen F</v>
      </c>
      <c r="D2017" s="32" t="str" cm="1">
        <f t="array" ref="D2017">_xlfn.XLOOKUP(_xlfn.SINGLE(A:A),'Customer Name'!A:A,Table14_3[[#All],[Last Name]])</f>
        <v>Curley</v>
      </c>
      <c r="E2017" s="32">
        <f>_xlfn.XLOOKUP(A:A,'Medical Examination'!A:A,'Medical Examination'!B:B)</f>
        <v>28.48</v>
      </c>
      <c r="F2017" s="32">
        <f>_xlfn.XLOOKUP(A:A,'Medical Examination'!A:A,'Medical Examination'!C:C)</f>
        <v>6.22</v>
      </c>
      <c r="G2017" s="33" t="str">
        <f>_xlfn.XLOOKUP(A:A,'Medical Examination'!A:A,'Medical Examination'!D:D)</f>
        <v>yes</v>
      </c>
      <c r="H2017" s="33" t="str">
        <f>_xlfn.XLOOKUP(A:A,'Medical Examination'!A:A,'Medical Examination'!E:E)</f>
        <v>No</v>
      </c>
      <c r="I2017" s="33" t="str">
        <f>_xlfn.XLOOKUP(A:A,'Medical Examination'!A:A,'Medical Examination'!F:F)</f>
        <v>Yes</v>
      </c>
      <c r="J2017" s="33">
        <f>_xlfn.XLOOKUP(A:A,'Medical Examination'!A:A,'Medical Examination'!G:G)</f>
        <v>1</v>
      </c>
      <c r="K2017" s="33" t="str">
        <f>_xlfn.XLOOKUP(A:A,'Medical Examination'!A:A,'Medical Examination'!H:H)</f>
        <v>No</v>
      </c>
      <c r="L2017" s="32" t="str">
        <f>_xlfn.XLOOKUP(A:A,'Medical Examination'!A:A,'Medical Examination'!I:I)</f>
        <v>Overweight</v>
      </c>
      <c r="M2017" s="31" t="str">
        <f>_xlfn.XLOOKUP(A:A,'Medical Examination'!A:A,'Medical Examination'!J:J)</f>
        <v>Prediabetic</v>
      </c>
      <c r="N2017" s="34">
        <f>_xlfn.XLOOKUP(Healthcare!A:A,Table4_2[Customer ID],Table4_2[Date of Birth])</f>
        <v>35786</v>
      </c>
      <c r="O2017" s="35">
        <f>_xlfn.XLOOKUP(A:A,Table4_2[Customer ID],Table4_2[Charges])</f>
        <v>3051.73</v>
      </c>
      <c r="P2017" s="33" t="str">
        <f>_xlfn.XLOOKUP(A:A,Table4_2[Customer ID],Table4_2[Hospital tier])</f>
        <v>tier - 2</v>
      </c>
      <c r="Q2017" s="33" t="str">
        <f>_xlfn.XLOOKUP(A:A,'Hospital details'!A:A,'Hospital details'!F:F)</f>
        <v>tier - 2</v>
      </c>
      <c r="R2017" s="33" t="str">
        <f>_xlfn.XLOOKUP(Healthcare!A:A,'Hospital details'!A:A,'Hospital details'!G:G)</f>
        <v>R1011</v>
      </c>
      <c r="S2017" s="36">
        <f>_xlfn.XLOOKUP(A:A,'Hospital details'!A:A,'Hospital details'!H:H)</f>
        <v>25</v>
      </c>
      <c r="T2017" s="8"/>
    </row>
    <row r="2018" spans="1:20" ht="18" x14ac:dyDescent="0.35">
      <c r="A2018" s="37" t="s">
        <v>2022</v>
      </c>
      <c r="B2018" s="31" t="str" cm="1">
        <f t="array" ref="B2018">_xlfn.XLOOKUP(_xlfn.SINGLE(A:A),'Customer Name'!A:A,Table14_3[[#All],[Title]])</f>
        <v>Mr</v>
      </c>
      <c r="C2018" s="32" t="str" cm="1">
        <f t="array" ref="C2018">_xlfn.XLOOKUP(_xlfn.SINGLE(A:A),'Customer Name'!A:A,Table14_3[[#All],[First Name]])</f>
        <v>Lissa</v>
      </c>
      <c r="D2018" s="32" t="str" cm="1">
        <f t="array" ref="D2018">_xlfn.XLOOKUP(_xlfn.SINGLE(A:A),'Customer Name'!A:A,Table14_3[[#All],[Last Name]])</f>
        <v>Zimmer</v>
      </c>
      <c r="E2018" s="32">
        <f>_xlfn.XLOOKUP(A:A,'Medical Examination'!A:A,'Medical Examination'!B:B)</f>
        <v>26.6</v>
      </c>
      <c r="F2018" s="32">
        <f>_xlfn.XLOOKUP(A:A,'Medical Examination'!A:A,'Medical Examination'!C:C)</f>
        <v>4.33</v>
      </c>
      <c r="G2018" s="33" t="str">
        <f>_xlfn.XLOOKUP(A:A,'Medical Examination'!A:A,'Medical Examination'!D:D)</f>
        <v>No</v>
      </c>
      <c r="H2018" s="33" t="str">
        <f>_xlfn.XLOOKUP(A:A,'Medical Examination'!A:A,'Medical Examination'!E:E)</f>
        <v>No</v>
      </c>
      <c r="I2018" s="33" t="str">
        <f>_xlfn.XLOOKUP(A:A,'Medical Examination'!A:A,'Medical Examination'!F:F)</f>
        <v>No</v>
      </c>
      <c r="J2018" s="33">
        <f>_xlfn.XLOOKUP(A:A,'Medical Examination'!A:A,'Medical Examination'!G:G)</f>
        <v>1</v>
      </c>
      <c r="K2018" s="33" t="str">
        <f>_xlfn.XLOOKUP(A:A,'Medical Examination'!A:A,'Medical Examination'!H:H)</f>
        <v>No</v>
      </c>
      <c r="L2018" s="32" t="str">
        <f>_xlfn.XLOOKUP(A:A,'Medical Examination'!A:A,'Medical Examination'!I:I)</f>
        <v>Overweight</v>
      </c>
      <c r="M2018" s="31" t="str">
        <f>_xlfn.XLOOKUP(A:A,'Medical Examination'!A:A,'Medical Examination'!J:J)</f>
        <v>Normal</v>
      </c>
      <c r="N2018" s="34">
        <f>_xlfn.XLOOKUP(Healthcare!A:A,Table4_2[Customer ID],Table4_2[Date of Birth])</f>
        <v>36016</v>
      </c>
      <c r="O2018" s="35">
        <f>_xlfn.XLOOKUP(A:A,Table4_2[Customer ID],Table4_2[Charges])</f>
        <v>3046.06</v>
      </c>
      <c r="P2018" s="33" t="str">
        <f>_xlfn.XLOOKUP(A:A,Table4_2[Customer ID],Table4_2[Hospital tier])</f>
        <v>tier - 2</v>
      </c>
      <c r="Q2018" s="33" t="str">
        <f>_xlfn.XLOOKUP(A:A,'Hospital details'!A:A,'Hospital details'!F:F)</f>
        <v>tier - 1</v>
      </c>
      <c r="R2018" s="33" t="str">
        <f>_xlfn.XLOOKUP(Healthcare!A:A,'Hospital details'!A:A,'Hospital details'!G:G)</f>
        <v>R1023</v>
      </c>
      <c r="S2018" s="36">
        <f>_xlfn.XLOOKUP(A:A,'Hospital details'!A:A,'Hospital details'!H:H)</f>
        <v>24</v>
      </c>
      <c r="T2018" s="8"/>
    </row>
    <row r="2019" spans="1:20" ht="18" x14ac:dyDescent="0.35">
      <c r="A2019" s="37" t="s">
        <v>2023</v>
      </c>
      <c r="B2019" s="31" t="str" cm="1">
        <f t="array" ref="B2019">_xlfn.XLOOKUP(_xlfn.SINGLE(A:A),'Customer Name'!A:A,Table14_3[[#All],[Title]])</f>
        <v>Mr</v>
      </c>
      <c r="C2019" s="32" t="str" cm="1">
        <f t="array" ref="C2019">_xlfn.XLOOKUP(_xlfn.SINGLE(A:A),'Customer Name'!A:A,Table14_3[[#All],[First Name]])</f>
        <v>Megan</v>
      </c>
      <c r="D2019" s="32" t="str" cm="1">
        <f t="array" ref="D2019">_xlfn.XLOOKUP(_xlfn.SINGLE(A:A),'Customer Name'!A:A,Table14_3[[#All],[Last Name]])</f>
        <v>Granski</v>
      </c>
      <c r="E2019" s="32">
        <f>_xlfn.XLOOKUP(A:A,'Medical Examination'!A:A,'Medical Examination'!B:B)</f>
        <v>25.27</v>
      </c>
      <c r="F2019" s="32">
        <f>_xlfn.XLOOKUP(A:A,'Medical Examination'!A:A,'Medical Examination'!C:C)</f>
        <v>5.83</v>
      </c>
      <c r="G2019" s="33" t="str">
        <f>_xlfn.XLOOKUP(A:A,'Medical Examination'!A:A,'Medical Examination'!D:D)</f>
        <v>No</v>
      </c>
      <c r="H2019" s="33" t="str">
        <f>_xlfn.XLOOKUP(A:A,'Medical Examination'!A:A,'Medical Examination'!E:E)</f>
        <v>No</v>
      </c>
      <c r="I2019" s="33" t="str">
        <f>_xlfn.XLOOKUP(A:A,'Medical Examination'!A:A,'Medical Examination'!F:F)</f>
        <v>No</v>
      </c>
      <c r="J2019" s="33">
        <f>_xlfn.XLOOKUP(A:A,'Medical Examination'!A:A,'Medical Examination'!G:G)</f>
        <v>1</v>
      </c>
      <c r="K2019" s="33" t="str">
        <f>_xlfn.XLOOKUP(A:A,'Medical Examination'!A:A,'Medical Examination'!H:H)</f>
        <v>No</v>
      </c>
      <c r="L2019" s="32" t="str">
        <f>_xlfn.XLOOKUP(A:A,'Medical Examination'!A:A,'Medical Examination'!I:I)</f>
        <v>Overweight</v>
      </c>
      <c r="M2019" s="31" t="str">
        <f>_xlfn.XLOOKUP(A:A,'Medical Examination'!A:A,'Medical Examination'!J:J)</f>
        <v>Prediabetic</v>
      </c>
      <c r="N2019" s="34">
        <f>_xlfn.XLOOKUP(Healthcare!A:A,Table4_2[Customer ID],Table4_2[Date of Birth])</f>
        <v>36053</v>
      </c>
      <c r="O2019" s="35">
        <f>_xlfn.XLOOKUP(A:A,Table4_2[Customer ID],Table4_2[Charges])</f>
        <v>3044.21</v>
      </c>
      <c r="P2019" s="33" t="str">
        <f>_xlfn.XLOOKUP(A:A,Table4_2[Customer ID],Table4_2[Hospital tier])</f>
        <v>tier - 2</v>
      </c>
      <c r="Q2019" s="33" t="str">
        <f>_xlfn.XLOOKUP(A:A,'Hospital details'!A:A,'Hospital details'!F:F)</f>
        <v>tier - 3</v>
      </c>
      <c r="R2019" s="33" t="str">
        <f>_xlfn.XLOOKUP(Healthcare!A:A,'Hospital details'!A:A,'Hospital details'!G:G)</f>
        <v>R1024</v>
      </c>
      <c r="S2019" s="36">
        <f>_xlfn.XLOOKUP(A:A,'Hospital details'!A:A,'Hospital details'!H:H)</f>
        <v>24</v>
      </c>
      <c r="T2019" s="8"/>
    </row>
    <row r="2020" spans="1:20" ht="18" x14ac:dyDescent="0.35">
      <c r="A2020" s="37" t="s">
        <v>2024</v>
      </c>
      <c r="B2020" s="31" t="str" cm="1">
        <f t="array" ref="B2020">_xlfn.XLOOKUP(_xlfn.SINGLE(A:A),'Customer Name'!A:A,Table14_3[[#All],[Title]])</f>
        <v>Ms</v>
      </c>
      <c r="C2020" s="32" t="str" cm="1">
        <f t="array" ref="C2020">_xlfn.XLOOKUP(_xlfn.SINGLE(A:A),'Customer Name'!A:A,Table14_3[[#All],[First Name]])</f>
        <v>Alyson</v>
      </c>
      <c r="D2020" s="32" t="str" cm="1">
        <f t="array" ref="D2020">_xlfn.XLOOKUP(_xlfn.SINGLE(A:A),'Customer Name'!A:A,Table14_3[[#All],[Last Name]])</f>
        <v>Dunn</v>
      </c>
      <c r="E2020" s="32">
        <f>_xlfn.XLOOKUP(A:A,'Medical Examination'!A:A,'Medical Examination'!B:B)</f>
        <v>34.484999999999999</v>
      </c>
      <c r="F2020" s="32">
        <f>_xlfn.XLOOKUP(A:A,'Medical Examination'!A:A,'Medical Examination'!C:C)</f>
        <v>4.7</v>
      </c>
      <c r="G2020" s="33" t="str">
        <f>_xlfn.XLOOKUP(A:A,'Medical Examination'!A:A,'Medical Examination'!D:D)</f>
        <v>yes</v>
      </c>
      <c r="H2020" s="33" t="str">
        <f>_xlfn.XLOOKUP(A:A,'Medical Examination'!A:A,'Medical Examination'!E:E)</f>
        <v>No</v>
      </c>
      <c r="I2020" s="33" t="str">
        <f>_xlfn.XLOOKUP(A:A,'Medical Examination'!A:A,'Medical Examination'!F:F)</f>
        <v>Yes</v>
      </c>
      <c r="J2020" s="33">
        <f>_xlfn.XLOOKUP(A:A,'Medical Examination'!A:A,'Medical Examination'!G:G)</f>
        <v>1</v>
      </c>
      <c r="K2020" s="33" t="str">
        <f>_xlfn.XLOOKUP(A:A,'Medical Examination'!A:A,'Medical Examination'!H:H)</f>
        <v>No</v>
      </c>
      <c r="L2020" s="32" t="str">
        <f>_xlfn.XLOOKUP(A:A,'Medical Examination'!A:A,'Medical Examination'!I:I)</f>
        <v>Obesity</v>
      </c>
      <c r="M2020" s="31" t="str">
        <f>_xlfn.XLOOKUP(A:A,'Medical Examination'!A:A,'Medical Examination'!J:J)</f>
        <v>Normal</v>
      </c>
      <c r="N2020" s="34">
        <f>_xlfn.XLOOKUP(Healthcare!A:A,Table4_2[Customer ID],Table4_2[Date of Birth])</f>
        <v>35783</v>
      </c>
      <c r="O2020" s="35">
        <f>_xlfn.XLOOKUP(A:A,Table4_2[Customer ID],Table4_2[Charges])</f>
        <v>3021.81</v>
      </c>
      <c r="P2020" s="33" t="str">
        <f>_xlfn.XLOOKUP(A:A,Table4_2[Customer ID],Table4_2[Hospital tier])</f>
        <v>tier - 2</v>
      </c>
      <c r="Q2020" s="33" t="str">
        <f>_xlfn.XLOOKUP(A:A,'Hospital details'!A:A,'Hospital details'!F:F)</f>
        <v>tier - 3</v>
      </c>
      <c r="R2020" s="33" t="str">
        <f>_xlfn.XLOOKUP(Healthcare!A:A,'Hospital details'!A:A,'Hospital details'!G:G)</f>
        <v>R1012</v>
      </c>
      <c r="S2020" s="36">
        <f>_xlfn.XLOOKUP(A:A,'Hospital details'!A:A,'Hospital details'!H:H)</f>
        <v>25</v>
      </c>
      <c r="T2020" s="8"/>
    </row>
    <row r="2021" spans="1:20" ht="18" x14ac:dyDescent="0.35">
      <c r="A2021" s="37" t="s">
        <v>2025</v>
      </c>
      <c r="B2021" s="31" t="str" cm="1">
        <f t="array" ref="B2021">_xlfn.XLOOKUP(_xlfn.SINGLE(A:A),'Customer Name'!A:A,Table14_3[[#All],[Title]])</f>
        <v>Mr</v>
      </c>
      <c r="C2021" s="32" t="str" cm="1">
        <f t="array" ref="C2021">_xlfn.XLOOKUP(_xlfn.SINGLE(A:A),'Customer Name'!A:A,Table14_3[[#All],[First Name]])</f>
        <v>Chance B</v>
      </c>
      <c r="D2021" s="32" t="str" cm="1">
        <f t="array" ref="D2021">_xlfn.XLOOKUP(_xlfn.SINGLE(A:A),'Customer Name'!A:A,Table14_3[[#All],[Last Name]])</f>
        <v>Regina</v>
      </c>
      <c r="E2021" s="32">
        <f>_xlfn.XLOOKUP(A:A,'Medical Examination'!A:A,'Medical Examination'!B:B)</f>
        <v>15.57</v>
      </c>
      <c r="F2021" s="32">
        <f>_xlfn.XLOOKUP(A:A,'Medical Examination'!A:A,'Medical Examination'!C:C)</f>
        <v>4.07</v>
      </c>
      <c r="G2021" s="33" t="str">
        <f>_xlfn.XLOOKUP(A:A,'Medical Examination'!A:A,'Medical Examination'!D:D)</f>
        <v>yes</v>
      </c>
      <c r="H2021" s="33" t="str">
        <f>_xlfn.XLOOKUP(A:A,'Medical Examination'!A:A,'Medical Examination'!E:E)</f>
        <v>No</v>
      </c>
      <c r="I2021" s="33" t="str">
        <f>_xlfn.XLOOKUP(A:A,'Medical Examination'!A:A,'Medical Examination'!F:F)</f>
        <v>No</v>
      </c>
      <c r="J2021" s="33">
        <f>_xlfn.XLOOKUP(A:A,'Medical Examination'!A:A,'Medical Examination'!G:G)</f>
        <v>1</v>
      </c>
      <c r="K2021" s="33" t="str">
        <f>_xlfn.XLOOKUP(A:A,'Medical Examination'!A:A,'Medical Examination'!H:H)</f>
        <v>No</v>
      </c>
      <c r="L2021" s="32" t="str">
        <f>_xlfn.XLOOKUP(A:A,'Medical Examination'!A:A,'Medical Examination'!I:I)</f>
        <v>Under  Weight</v>
      </c>
      <c r="M2021" s="31" t="str">
        <f>_xlfn.XLOOKUP(A:A,'Medical Examination'!A:A,'Medical Examination'!J:J)</f>
        <v>Normal</v>
      </c>
      <c r="N2021" s="34">
        <f>_xlfn.XLOOKUP(Healthcare!A:A,Table4_2[Customer ID],Table4_2[Date of Birth])</f>
        <v>32414</v>
      </c>
      <c r="O2021" s="35">
        <f>_xlfn.XLOOKUP(A:A,Table4_2[Customer ID],Table4_2[Charges])</f>
        <v>3018.04</v>
      </c>
      <c r="P2021" s="33" t="str">
        <f>_xlfn.XLOOKUP(A:A,Table4_2[Customer ID],Table4_2[Hospital tier])</f>
        <v>tier - 2</v>
      </c>
      <c r="Q2021" s="33" t="str">
        <f>_xlfn.XLOOKUP(A:A,'Hospital details'!A:A,'Hospital details'!F:F)</f>
        <v>tier - 2</v>
      </c>
      <c r="R2021" s="33" t="str">
        <f>_xlfn.XLOOKUP(Healthcare!A:A,'Hospital details'!A:A,'Hospital details'!G:G)</f>
        <v>R1012</v>
      </c>
      <c r="S2021" s="36">
        <f>_xlfn.XLOOKUP(A:A,'Hospital details'!A:A,'Hospital details'!H:H)</f>
        <v>34</v>
      </c>
      <c r="T2021" s="8"/>
    </row>
    <row r="2022" spans="1:20" ht="18" x14ac:dyDescent="0.35">
      <c r="A2022" s="37" t="s">
        <v>2026</v>
      </c>
      <c r="B2022" s="31" t="str" cm="1">
        <f t="array" ref="B2022">_xlfn.XLOOKUP(_xlfn.SINGLE(A:A),'Customer Name'!A:A,Table14_3[[#All],[Title]])</f>
        <v>Mr</v>
      </c>
      <c r="C2022" s="32" t="str" cm="1">
        <f t="array" ref="C2022">_xlfn.XLOOKUP(_xlfn.SINGLE(A:A),'Customer Name'!A:A,Table14_3[[#All],[First Name]])</f>
        <v>Sean P</v>
      </c>
      <c r="D2022" s="32" t="str" cm="1">
        <f t="array" ref="D2022">_xlfn.XLOOKUP(_xlfn.SINGLE(A:A),'Customer Name'!A:A,Table14_3[[#All],[Last Name]])</f>
        <v>O'Connor</v>
      </c>
      <c r="E2022" s="32">
        <f>_xlfn.XLOOKUP(A:A,'Medical Examination'!A:A,'Medical Examination'!B:B)</f>
        <v>30.36</v>
      </c>
      <c r="F2022" s="32">
        <f>_xlfn.XLOOKUP(A:A,'Medical Examination'!A:A,'Medical Examination'!C:C)</f>
        <v>9.39</v>
      </c>
      <c r="G2022" s="33" t="str">
        <f>_xlfn.XLOOKUP(A:A,'Medical Examination'!A:A,'Medical Examination'!D:D)</f>
        <v>No</v>
      </c>
      <c r="H2022" s="33" t="str">
        <f>_xlfn.XLOOKUP(A:A,'Medical Examination'!A:A,'Medical Examination'!E:E)</f>
        <v>No</v>
      </c>
      <c r="I2022" s="33" t="str">
        <f>_xlfn.XLOOKUP(A:A,'Medical Examination'!A:A,'Medical Examination'!F:F)</f>
        <v>No</v>
      </c>
      <c r="J2022" s="33">
        <f>_xlfn.XLOOKUP(A:A,'Medical Examination'!A:A,'Medical Examination'!G:G)</f>
        <v>0</v>
      </c>
      <c r="K2022" s="33" t="str">
        <f>_xlfn.XLOOKUP(A:A,'Medical Examination'!A:A,'Medical Examination'!H:H)</f>
        <v>No</v>
      </c>
      <c r="L2022" s="32" t="str">
        <f>_xlfn.XLOOKUP(A:A,'Medical Examination'!A:A,'Medical Examination'!I:I)</f>
        <v>Obesity</v>
      </c>
      <c r="M2022" s="31" t="str">
        <f>_xlfn.XLOOKUP(A:A,'Medical Examination'!A:A,'Medical Examination'!J:J)</f>
        <v>Diabetic</v>
      </c>
      <c r="N2022" s="34">
        <f>_xlfn.XLOOKUP(Healthcare!A:A,Table4_2[Customer ID],Table4_2[Date of Birth])</f>
        <v>37605</v>
      </c>
      <c r="O2022" s="35">
        <f>_xlfn.XLOOKUP(A:A,Table4_2[Customer ID],Table4_2[Charges])</f>
        <v>3012.22</v>
      </c>
      <c r="P2022" s="33" t="str">
        <f>_xlfn.XLOOKUP(A:A,Table4_2[Customer ID],Table4_2[Hospital tier])</f>
        <v>tier - 2</v>
      </c>
      <c r="Q2022" s="33" t="str">
        <f>_xlfn.XLOOKUP(A:A,'Hospital details'!A:A,'Hospital details'!F:F)</f>
        <v>tier - 3</v>
      </c>
      <c r="R2022" s="33" t="str">
        <f>_xlfn.XLOOKUP(Healthcare!A:A,'Hospital details'!A:A,'Hospital details'!G:G)</f>
        <v>R1012</v>
      </c>
      <c r="S2022" s="36">
        <f>_xlfn.XLOOKUP(A:A,'Hospital details'!A:A,'Hospital details'!H:H)</f>
        <v>20</v>
      </c>
      <c r="T2022" s="8"/>
    </row>
    <row r="2023" spans="1:20" ht="18" x14ac:dyDescent="0.35">
      <c r="A2023" s="37" t="s">
        <v>2027</v>
      </c>
      <c r="B2023" s="31" t="str" cm="1">
        <f t="array" ref="B2023">_xlfn.XLOOKUP(_xlfn.SINGLE(A:A),'Customer Name'!A:A,Table14_3[[#All],[Title]])</f>
        <v>Ms</v>
      </c>
      <c r="C2023" s="32" t="str" cm="1">
        <f t="array" ref="C2023">_xlfn.XLOOKUP(_xlfn.SINGLE(A:A),'Customer Name'!A:A,Table14_3[[#All],[First Name]])</f>
        <v>Therese</v>
      </c>
      <c r="D2023" s="32" t="str" cm="1">
        <f t="array" ref="D2023">_xlfn.XLOOKUP(_xlfn.SINGLE(A:A),'Customer Name'!A:A,Table14_3[[#All],[Last Name]])</f>
        <v>Howe</v>
      </c>
      <c r="E2023" s="32">
        <f>_xlfn.XLOOKUP(A:A,'Medical Examination'!A:A,'Medical Examination'!B:B)</f>
        <v>19.37</v>
      </c>
      <c r="F2023" s="32">
        <f>_xlfn.XLOOKUP(A:A,'Medical Examination'!A:A,'Medical Examination'!C:C)</f>
        <v>4.18</v>
      </c>
      <c r="G2023" s="33" t="str">
        <f>_xlfn.XLOOKUP(A:A,'Medical Examination'!A:A,'Medical Examination'!D:D)</f>
        <v>No</v>
      </c>
      <c r="H2023" s="33" t="str">
        <f>_xlfn.XLOOKUP(A:A,'Medical Examination'!A:A,'Medical Examination'!E:E)</f>
        <v>No</v>
      </c>
      <c r="I2023" s="33" t="str">
        <f>_xlfn.XLOOKUP(A:A,'Medical Examination'!A:A,'Medical Examination'!F:F)</f>
        <v>No</v>
      </c>
      <c r="J2023" s="33">
        <f>_xlfn.XLOOKUP(A:A,'Medical Examination'!A:A,'Medical Examination'!G:G)</f>
        <v>0</v>
      </c>
      <c r="K2023" s="33" t="str">
        <f>_xlfn.XLOOKUP(A:A,'Medical Examination'!A:A,'Medical Examination'!H:H)</f>
        <v>No</v>
      </c>
      <c r="L2023" s="32" t="str">
        <f>_xlfn.XLOOKUP(A:A,'Medical Examination'!A:A,'Medical Examination'!I:I)</f>
        <v>Normal Weight</v>
      </c>
      <c r="M2023" s="31" t="str">
        <f>_xlfn.XLOOKUP(A:A,'Medical Examination'!A:A,'Medical Examination'!J:J)</f>
        <v>Normal</v>
      </c>
      <c r="N2023" s="34">
        <f>_xlfn.XLOOKUP(Healthcare!A:A,Table4_2[Customer ID],Table4_2[Date of Birth])</f>
        <v>33562</v>
      </c>
      <c r="O2023" s="35">
        <f>_xlfn.XLOOKUP(A:A,Table4_2[Customer ID],Table4_2[Charges])</f>
        <v>2985.67</v>
      </c>
      <c r="P2023" s="33" t="str">
        <f>_xlfn.XLOOKUP(A:A,Table4_2[Customer ID],Table4_2[Hospital tier])</f>
        <v>tier - 2</v>
      </c>
      <c r="Q2023" s="33" t="str">
        <f>_xlfn.XLOOKUP(A:A,'Hospital details'!A:A,'Hospital details'!F:F)</f>
        <v>tier - 2</v>
      </c>
      <c r="R2023" s="33" t="str">
        <f>_xlfn.XLOOKUP(Healthcare!A:A,'Hospital details'!A:A,'Hospital details'!G:G)</f>
        <v>R1013</v>
      </c>
      <c r="S2023" s="36">
        <f>_xlfn.XLOOKUP(A:A,'Hospital details'!A:A,'Hospital details'!H:H)</f>
        <v>31</v>
      </c>
      <c r="T2023" s="8"/>
    </row>
    <row r="2024" spans="1:20" ht="18" x14ac:dyDescent="0.35">
      <c r="A2024" s="37" t="s">
        <v>2028</v>
      </c>
      <c r="B2024" s="31" t="str" cm="1">
        <f t="array" ref="B2024">_xlfn.XLOOKUP(_xlfn.SINGLE(A:A),'Customer Name'!A:A,Table14_3[[#All],[Title]])</f>
        <v>Mr</v>
      </c>
      <c r="C2024" s="32" t="str" cm="1">
        <f t="array" ref="C2024">_xlfn.XLOOKUP(_xlfn.SINGLE(A:A),'Customer Name'!A:A,Table14_3[[#All],[First Name]])</f>
        <v>Beau</v>
      </c>
      <c r="D2024" s="32" t="str" cm="1">
        <f t="array" ref="D2024">_xlfn.XLOOKUP(_xlfn.SINGLE(A:A),'Customer Name'!A:A,Table14_3[[#All],[Last Name]])</f>
        <v>Atwater</v>
      </c>
      <c r="E2024" s="32">
        <f>_xlfn.XLOOKUP(A:A,'Medical Examination'!A:A,'Medical Examination'!B:B)</f>
        <v>16.71</v>
      </c>
      <c r="F2024" s="32">
        <f>_xlfn.XLOOKUP(A:A,'Medical Examination'!A:A,'Medical Examination'!C:C)</f>
        <v>4.18</v>
      </c>
      <c r="G2024" s="33" t="str">
        <f>_xlfn.XLOOKUP(A:A,'Medical Examination'!A:A,'Medical Examination'!D:D)</f>
        <v>No</v>
      </c>
      <c r="H2024" s="33" t="str">
        <f>_xlfn.XLOOKUP(A:A,'Medical Examination'!A:A,'Medical Examination'!E:E)</f>
        <v>No</v>
      </c>
      <c r="I2024" s="33" t="str">
        <f>_xlfn.XLOOKUP(A:A,'Medical Examination'!A:A,'Medical Examination'!F:F)</f>
        <v>No</v>
      </c>
      <c r="J2024" s="33">
        <f>_xlfn.XLOOKUP(A:A,'Medical Examination'!A:A,'Medical Examination'!G:G)</f>
        <v>1</v>
      </c>
      <c r="K2024" s="33" t="str">
        <f>_xlfn.XLOOKUP(A:A,'Medical Examination'!A:A,'Medical Examination'!H:H)</f>
        <v>No</v>
      </c>
      <c r="L2024" s="32" t="str">
        <f>_xlfn.XLOOKUP(A:A,'Medical Examination'!A:A,'Medical Examination'!I:I)</f>
        <v>Under  Weight</v>
      </c>
      <c r="M2024" s="31" t="str">
        <f>_xlfn.XLOOKUP(A:A,'Medical Examination'!A:A,'Medical Examination'!J:J)</f>
        <v>Normal</v>
      </c>
      <c r="N2024" s="34">
        <f>_xlfn.XLOOKUP(Healthcare!A:A,Table4_2[Customer ID],Table4_2[Date of Birth])</f>
        <v>31946</v>
      </c>
      <c r="O2024" s="35">
        <f>_xlfn.XLOOKUP(A:A,Table4_2[Customer ID],Table4_2[Charges])</f>
        <v>2979.52</v>
      </c>
      <c r="P2024" s="33" t="str">
        <f>_xlfn.XLOOKUP(A:A,Table4_2[Customer ID],Table4_2[Hospital tier])</f>
        <v>tier - 2</v>
      </c>
      <c r="Q2024" s="33" t="str">
        <f>_xlfn.XLOOKUP(A:A,'Hospital details'!A:A,'Hospital details'!F:F)</f>
        <v>tier - 3</v>
      </c>
      <c r="R2024" s="33" t="str">
        <f>_xlfn.XLOOKUP(Healthcare!A:A,'Hospital details'!A:A,'Hospital details'!G:G)</f>
        <v>R1013</v>
      </c>
      <c r="S2024" s="36">
        <f>_xlfn.XLOOKUP(A:A,'Hospital details'!A:A,'Hospital details'!H:H)</f>
        <v>35</v>
      </c>
      <c r="T2024" s="8"/>
    </row>
    <row r="2025" spans="1:20" ht="18" x14ac:dyDescent="0.35">
      <c r="A2025" s="37" t="s">
        <v>2029</v>
      </c>
      <c r="B2025" s="31" t="str" cm="1">
        <f t="array" ref="B2025">_xlfn.XLOOKUP(_xlfn.SINGLE(A:A),'Customer Name'!A:A,Table14_3[[#All],[Title]])</f>
        <v>Mr</v>
      </c>
      <c r="C2025" s="32" t="str" cm="1">
        <f t="array" ref="C2025">_xlfn.XLOOKUP(_xlfn.SINGLE(A:A),'Customer Name'!A:A,Table14_3[[#All],[First Name]])</f>
        <v>Kelsey M</v>
      </c>
      <c r="D2025" s="32" t="str" cm="1">
        <f t="array" ref="D2025">_xlfn.XLOOKUP(_xlfn.SINGLE(A:A),'Customer Name'!A:A,Table14_3[[#All],[Last Name]])</f>
        <v>Gurganus</v>
      </c>
      <c r="E2025" s="32">
        <f>_xlfn.XLOOKUP(A:A,'Medical Examination'!A:A,'Medical Examination'!B:B)</f>
        <v>24.1</v>
      </c>
      <c r="F2025" s="32">
        <f>_xlfn.XLOOKUP(A:A,'Medical Examination'!A:A,'Medical Examination'!C:C)</f>
        <v>4.4000000000000004</v>
      </c>
      <c r="G2025" s="33" t="str">
        <f>_xlfn.XLOOKUP(A:A,'Medical Examination'!A:A,'Medical Examination'!D:D)</f>
        <v>yes</v>
      </c>
      <c r="H2025" s="33" t="str">
        <f>_xlfn.XLOOKUP(A:A,'Medical Examination'!A:A,'Medical Examination'!E:E)</f>
        <v>No</v>
      </c>
      <c r="I2025" s="33" t="str">
        <f>_xlfn.XLOOKUP(A:A,'Medical Examination'!A:A,'Medical Examination'!F:F)</f>
        <v>No</v>
      </c>
      <c r="J2025" s="33">
        <f>_xlfn.XLOOKUP(A:A,'Medical Examination'!A:A,'Medical Examination'!G:G)</f>
        <v>1</v>
      </c>
      <c r="K2025" s="33" t="str">
        <f>_xlfn.XLOOKUP(A:A,'Medical Examination'!A:A,'Medical Examination'!H:H)</f>
        <v>No</v>
      </c>
      <c r="L2025" s="32" t="str">
        <f>_xlfn.XLOOKUP(A:A,'Medical Examination'!A:A,'Medical Examination'!I:I)</f>
        <v>Normal Weight</v>
      </c>
      <c r="M2025" s="31" t="str">
        <f>_xlfn.XLOOKUP(A:A,'Medical Examination'!A:A,'Medical Examination'!J:J)</f>
        <v>Normal</v>
      </c>
      <c r="N2025" s="34">
        <f>_xlfn.XLOOKUP(Healthcare!A:A,Table4_2[Customer ID],Table4_2[Date of Birth])</f>
        <v>34966</v>
      </c>
      <c r="O2025" s="35">
        <f>_xlfn.XLOOKUP(A:A,Table4_2[Customer ID],Table4_2[Charges])</f>
        <v>2974.13</v>
      </c>
      <c r="P2025" s="33" t="str">
        <f>_xlfn.XLOOKUP(A:A,Table4_2[Customer ID],Table4_2[Hospital tier])</f>
        <v>tier - 2</v>
      </c>
      <c r="Q2025" s="33" t="str">
        <f>_xlfn.XLOOKUP(A:A,'Hospital details'!A:A,'Hospital details'!F:F)</f>
        <v>tier - 1</v>
      </c>
      <c r="R2025" s="33" t="str">
        <f>_xlfn.XLOOKUP(Healthcare!A:A,'Hospital details'!A:A,'Hospital details'!G:G)</f>
        <v>R1011</v>
      </c>
      <c r="S2025" s="36">
        <f>_xlfn.XLOOKUP(A:A,'Hospital details'!A:A,'Hospital details'!H:H)</f>
        <v>27</v>
      </c>
      <c r="T2025" s="8"/>
    </row>
    <row r="2026" spans="1:20" ht="18" x14ac:dyDescent="0.35">
      <c r="A2026" s="37" t="s">
        <v>2030</v>
      </c>
      <c r="B2026" s="31" t="str" cm="1">
        <f t="array" ref="B2026">_xlfn.XLOOKUP(_xlfn.SINGLE(A:A),'Customer Name'!A:A,Table14_3[[#All],[Title]])</f>
        <v>Ms</v>
      </c>
      <c r="C2026" s="32" t="str" cm="1">
        <f t="array" ref="C2026">_xlfn.XLOOKUP(_xlfn.SINGLE(A:A),'Customer Name'!A:A,Table14_3[[#All],[First Name]])</f>
        <v>Gretchen</v>
      </c>
      <c r="D2026" s="32" t="str" cm="1">
        <f t="array" ref="D2026">_xlfn.XLOOKUP(_xlfn.SINGLE(A:A),'Customer Name'!A:A,Table14_3[[#All],[Last Name]])</f>
        <v>Holden</v>
      </c>
      <c r="E2026" s="32">
        <f>_xlfn.XLOOKUP(A:A,'Medical Examination'!A:A,'Medical Examination'!B:B)</f>
        <v>29.77</v>
      </c>
      <c r="F2026" s="32">
        <f>_xlfn.XLOOKUP(A:A,'Medical Examination'!A:A,'Medical Examination'!C:C)</f>
        <v>9.9</v>
      </c>
      <c r="G2026" s="33" t="str">
        <f>_xlfn.XLOOKUP(A:A,'Medical Examination'!A:A,'Medical Examination'!D:D)</f>
        <v>No</v>
      </c>
      <c r="H2026" s="33" t="str">
        <f>_xlfn.XLOOKUP(A:A,'Medical Examination'!A:A,'Medical Examination'!E:E)</f>
        <v>No</v>
      </c>
      <c r="I2026" s="33" t="str">
        <f>_xlfn.XLOOKUP(A:A,'Medical Examination'!A:A,'Medical Examination'!F:F)</f>
        <v>No</v>
      </c>
      <c r="J2026" s="33">
        <f>_xlfn.XLOOKUP(A:A,'Medical Examination'!A:A,'Medical Examination'!G:G)</f>
        <v>0</v>
      </c>
      <c r="K2026" s="33" t="str">
        <f>_xlfn.XLOOKUP(A:A,'Medical Examination'!A:A,'Medical Examination'!H:H)</f>
        <v>No</v>
      </c>
      <c r="L2026" s="32" t="str">
        <f>_xlfn.XLOOKUP(A:A,'Medical Examination'!A:A,'Medical Examination'!I:I)</f>
        <v>Overweight</v>
      </c>
      <c r="M2026" s="31" t="str">
        <f>_xlfn.XLOOKUP(A:A,'Medical Examination'!A:A,'Medical Examination'!J:J)</f>
        <v>Diabetic</v>
      </c>
      <c r="N2026" s="34">
        <f>_xlfn.XLOOKUP(Healthcare!A:A,Table4_2[Customer ID],Table4_2[Date of Birth])</f>
        <v>37529</v>
      </c>
      <c r="O2026" s="35">
        <f>_xlfn.XLOOKUP(A:A,Table4_2[Customer ID],Table4_2[Charges])</f>
        <v>2943.41</v>
      </c>
      <c r="P2026" s="33" t="str">
        <f>_xlfn.XLOOKUP(A:A,Table4_2[Customer ID],Table4_2[Hospital tier])</f>
        <v>tier - 2</v>
      </c>
      <c r="Q2026" s="33" t="str">
        <f>_xlfn.XLOOKUP(A:A,'Hospital details'!A:A,'Hospital details'!F:F)</f>
        <v>tier - 3</v>
      </c>
      <c r="R2026" s="33" t="str">
        <f>_xlfn.XLOOKUP(Healthcare!A:A,'Hospital details'!A:A,'Hospital details'!G:G)</f>
        <v>R1012</v>
      </c>
      <c r="S2026" s="36">
        <f>_xlfn.XLOOKUP(A:A,'Hospital details'!A:A,'Hospital details'!H:H)</f>
        <v>20</v>
      </c>
      <c r="T2026" s="8"/>
    </row>
    <row r="2027" spans="1:20" ht="18" x14ac:dyDescent="0.35">
      <c r="A2027" s="37" t="s">
        <v>2031</v>
      </c>
      <c r="B2027" s="31" t="str" cm="1">
        <f t="array" ref="B2027">_xlfn.XLOOKUP(_xlfn.SINGLE(A:A),'Customer Name'!A:A,Table14_3[[#All],[Title]])</f>
        <v>Mr</v>
      </c>
      <c r="C2027" s="32" t="str" cm="1">
        <f t="array" ref="C2027">_xlfn.XLOOKUP(_xlfn.SINGLE(A:A),'Customer Name'!A:A,Table14_3[[#All],[First Name]])</f>
        <v>Nicholas E</v>
      </c>
      <c r="D2027" s="32" t="str" cm="1">
        <f t="array" ref="D2027">_xlfn.XLOOKUP(_xlfn.SINGLE(A:A),'Customer Name'!A:A,Table14_3[[#All],[Last Name]])</f>
        <v>Parton</v>
      </c>
      <c r="E2027" s="32">
        <f>_xlfn.XLOOKUP(A:A,'Medical Examination'!A:A,'Medical Examination'!B:B)</f>
        <v>46.53</v>
      </c>
      <c r="F2027" s="32">
        <f>_xlfn.XLOOKUP(A:A,'Medical Examination'!A:A,'Medical Examination'!C:C)</f>
        <v>4.84</v>
      </c>
      <c r="G2027" s="33" t="str">
        <f>_xlfn.XLOOKUP(A:A,'Medical Examination'!A:A,'Medical Examination'!D:D)</f>
        <v>yes</v>
      </c>
      <c r="H2027" s="33" t="str">
        <f>_xlfn.XLOOKUP(A:A,'Medical Examination'!A:A,'Medical Examination'!E:E)</f>
        <v>No</v>
      </c>
      <c r="I2027" s="33" t="str">
        <f>_xlfn.XLOOKUP(A:A,'Medical Examination'!A:A,'Medical Examination'!F:F)</f>
        <v>No</v>
      </c>
      <c r="J2027" s="33">
        <f>_xlfn.XLOOKUP(A:A,'Medical Examination'!A:A,'Medical Examination'!G:G)</f>
        <v>0</v>
      </c>
      <c r="K2027" s="33" t="str">
        <f>_xlfn.XLOOKUP(A:A,'Medical Examination'!A:A,'Medical Examination'!H:H)</f>
        <v>No</v>
      </c>
      <c r="L2027" s="32" t="str">
        <f>_xlfn.XLOOKUP(A:A,'Medical Examination'!A:A,'Medical Examination'!I:I)</f>
        <v>Obesity</v>
      </c>
      <c r="M2027" s="31" t="str">
        <f>_xlfn.XLOOKUP(A:A,'Medical Examination'!A:A,'Medical Examination'!J:J)</f>
        <v>Normal</v>
      </c>
      <c r="N2027" s="34">
        <f>_xlfn.XLOOKUP(Healthcare!A:A,Table4_2[Customer ID],Table4_2[Date of Birth])</f>
        <v>35246</v>
      </c>
      <c r="O2027" s="35">
        <f>_xlfn.XLOOKUP(A:A,Table4_2[Customer ID],Table4_2[Charges])</f>
        <v>2927.06</v>
      </c>
      <c r="P2027" s="33" t="str">
        <f>_xlfn.XLOOKUP(A:A,Table4_2[Customer ID],Table4_2[Hospital tier])</f>
        <v>tier - 2</v>
      </c>
      <c r="Q2027" s="33" t="str">
        <f>_xlfn.XLOOKUP(A:A,'Hospital details'!A:A,'Hospital details'!F:F)</f>
        <v>tier - 2</v>
      </c>
      <c r="R2027" s="33" t="str">
        <f>_xlfn.XLOOKUP(Healthcare!A:A,'Hospital details'!A:A,'Hospital details'!G:G)</f>
        <v>R1013</v>
      </c>
      <c r="S2027" s="36">
        <f>_xlfn.XLOOKUP(A:A,'Hospital details'!A:A,'Hospital details'!H:H)</f>
        <v>26</v>
      </c>
      <c r="T2027" s="8"/>
    </row>
    <row r="2028" spans="1:20" ht="18" x14ac:dyDescent="0.35">
      <c r="A2028" s="37" t="s">
        <v>2032</v>
      </c>
      <c r="B2028" s="31" t="str" cm="1">
        <f t="array" ref="B2028">_xlfn.XLOOKUP(_xlfn.SINGLE(A:A),'Customer Name'!A:A,Table14_3[[#All],[Title]])</f>
        <v>Mr</v>
      </c>
      <c r="C2028" s="32" t="str" cm="1">
        <f t="array" ref="C2028">_xlfn.XLOOKUP(_xlfn.SINGLE(A:A),'Customer Name'!A:A,Table14_3[[#All],[First Name]])</f>
        <v>Deborah</v>
      </c>
      <c r="D2028" s="32" t="str" cm="1">
        <f t="array" ref="D2028">_xlfn.XLOOKUP(_xlfn.SINGLE(A:A),'Customer Name'!A:A,Table14_3[[#All],[Last Name]])</f>
        <v>Downs</v>
      </c>
      <c r="E2028" s="32">
        <f>_xlfn.XLOOKUP(A:A,'Medical Examination'!A:A,'Medical Examination'!B:B)</f>
        <v>23.4</v>
      </c>
      <c r="F2028" s="32">
        <f>_xlfn.XLOOKUP(A:A,'Medical Examination'!A:A,'Medical Examination'!C:C)</f>
        <v>5.53</v>
      </c>
      <c r="G2028" s="33" t="str">
        <f>_xlfn.XLOOKUP(A:A,'Medical Examination'!A:A,'Medical Examination'!D:D)</f>
        <v>No</v>
      </c>
      <c r="H2028" s="33" t="str">
        <f>_xlfn.XLOOKUP(A:A,'Medical Examination'!A:A,'Medical Examination'!E:E)</f>
        <v>No</v>
      </c>
      <c r="I2028" s="33" t="str">
        <f>_xlfn.XLOOKUP(A:A,'Medical Examination'!A:A,'Medical Examination'!F:F)</f>
        <v>Yes</v>
      </c>
      <c r="J2028" s="33">
        <f>_xlfn.XLOOKUP(A:A,'Medical Examination'!A:A,'Medical Examination'!G:G)</f>
        <v>1</v>
      </c>
      <c r="K2028" s="33" t="str">
        <f>_xlfn.XLOOKUP(A:A,'Medical Examination'!A:A,'Medical Examination'!H:H)</f>
        <v>No</v>
      </c>
      <c r="L2028" s="32" t="str">
        <f>_xlfn.XLOOKUP(A:A,'Medical Examination'!A:A,'Medical Examination'!I:I)</f>
        <v>Normal Weight</v>
      </c>
      <c r="M2028" s="31" t="str">
        <f>_xlfn.XLOOKUP(A:A,'Medical Examination'!A:A,'Medical Examination'!J:J)</f>
        <v>Normal</v>
      </c>
      <c r="N2028" s="34">
        <f>_xlfn.XLOOKUP(Healthcare!A:A,Table4_2[Customer ID],Table4_2[Date of Birth])</f>
        <v>37777</v>
      </c>
      <c r="O2028" s="35">
        <f>_xlfn.XLOOKUP(A:A,Table4_2[Customer ID],Table4_2[Charges])</f>
        <v>2913.57</v>
      </c>
      <c r="P2028" s="33" t="str">
        <f>_xlfn.XLOOKUP(A:A,Table4_2[Customer ID],Table4_2[Hospital tier])</f>
        <v>tier - 2</v>
      </c>
      <c r="Q2028" s="33" t="str">
        <f>_xlfn.XLOOKUP(A:A,'Hospital details'!A:A,'Hospital details'!F:F)</f>
        <v>tier - 2</v>
      </c>
      <c r="R2028" s="33" t="str">
        <f>_xlfn.XLOOKUP(Healthcare!A:A,'Hospital details'!A:A,'Hospital details'!G:G)</f>
        <v>R1011</v>
      </c>
      <c r="S2028" s="36">
        <f>_xlfn.XLOOKUP(A:A,'Hospital details'!A:A,'Hospital details'!H:H)</f>
        <v>20</v>
      </c>
      <c r="T2028" s="8"/>
    </row>
    <row r="2029" spans="1:20" ht="18" x14ac:dyDescent="0.35">
      <c r="A2029" s="37" t="s">
        <v>2033</v>
      </c>
      <c r="B2029" s="31" t="str" cm="1">
        <f t="array" ref="B2029">_xlfn.XLOOKUP(_xlfn.SINGLE(A:A),'Customer Name'!A:A,Table14_3[[#All],[Title]])</f>
        <v>Ms</v>
      </c>
      <c r="C2029" s="32" t="str" cm="1">
        <f t="array" ref="C2029">_xlfn.XLOOKUP(_xlfn.SINGLE(A:A),'Customer Name'!A:A,Table14_3[[#All],[First Name]])</f>
        <v>Chuck W</v>
      </c>
      <c r="D2029" s="32" t="str" cm="1">
        <f t="array" ref="D2029">_xlfn.XLOOKUP(_xlfn.SINGLE(A:A),'Customer Name'!A:A,Table14_3[[#All],[Last Name]])</f>
        <v>Dent</v>
      </c>
      <c r="E2029" s="32">
        <f>_xlfn.XLOOKUP(A:A,'Medical Examination'!A:A,'Medical Examination'!B:B)</f>
        <v>30</v>
      </c>
      <c r="F2029" s="32">
        <f>_xlfn.XLOOKUP(A:A,'Medical Examination'!A:A,'Medical Examination'!C:C)</f>
        <v>4.33</v>
      </c>
      <c r="G2029" s="33" t="str">
        <f>_xlfn.XLOOKUP(A:A,'Medical Examination'!A:A,'Medical Examination'!D:D)</f>
        <v>yes</v>
      </c>
      <c r="H2029" s="33" t="str">
        <f>_xlfn.XLOOKUP(A:A,'Medical Examination'!A:A,'Medical Examination'!E:E)</f>
        <v>No</v>
      </c>
      <c r="I2029" s="33" t="str">
        <f>_xlfn.XLOOKUP(A:A,'Medical Examination'!A:A,'Medical Examination'!F:F)</f>
        <v>No</v>
      </c>
      <c r="J2029" s="33">
        <f>_xlfn.XLOOKUP(A:A,'Medical Examination'!A:A,'Medical Examination'!G:G)</f>
        <v>0</v>
      </c>
      <c r="K2029" s="33" t="str">
        <f>_xlfn.XLOOKUP(A:A,'Medical Examination'!A:A,'Medical Examination'!H:H)</f>
        <v>No</v>
      </c>
      <c r="L2029" s="32" t="str">
        <f>_xlfn.XLOOKUP(A:A,'Medical Examination'!A:A,'Medical Examination'!I:I)</f>
        <v>Obesity</v>
      </c>
      <c r="M2029" s="31" t="str">
        <f>_xlfn.XLOOKUP(A:A,'Medical Examination'!A:A,'Medical Examination'!J:J)</f>
        <v>Normal</v>
      </c>
      <c r="N2029" s="34">
        <f>_xlfn.XLOOKUP(Healthcare!A:A,Table4_2[Customer ID],Table4_2[Date of Birth])</f>
        <v>35229</v>
      </c>
      <c r="O2029" s="35">
        <f>_xlfn.XLOOKUP(A:A,Table4_2[Customer ID],Table4_2[Charges])</f>
        <v>2904.09</v>
      </c>
      <c r="P2029" s="33" t="str">
        <f>_xlfn.XLOOKUP(A:A,Table4_2[Customer ID],Table4_2[Hospital tier])</f>
        <v>tier - 2</v>
      </c>
      <c r="Q2029" s="33" t="str">
        <f>_xlfn.XLOOKUP(A:A,'Hospital details'!A:A,'Hospital details'!F:F)</f>
        <v>tier - 2</v>
      </c>
      <c r="R2029" s="33" t="str">
        <f>_xlfn.XLOOKUP(Healthcare!A:A,'Hospital details'!A:A,'Hospital details'!G:G)</f>
        <v>R1011</v>
      </c>
      <c r="S2029" s="36">
        <f>_xlfn.XLOOKUP(A:A,'Hospital details'!A:A,'Hospital details'!H:H)</f>
        <v>26</v>
      </c>
      <c r="T2029" s="8"/>
    </row>
    <row r="2030" spans="1:20" ht="18" x14ac:dyDescent="0.35">
      <c r="A2030" s="37" t="s">
        <v>2034</v>
      </c>
      <c r="B2030" s="31" t="str" cm="1">
        <f t="array" ref="B2030">_xlfn.XLOOKUP(_xlfn.SINGLE(A:A),'Customer Name'!A:A,Table14_3[[#All],[Title]])</f>
        <v>Mr</v>
      </c>
      <c r="C2030" s="32" t="str" cm="1">
        <f t="array" ref="C2030">_xlfn.XLOOKUP(_xlfn.SINGLE(A:A),'Customer Name'!A:A,Table14_3[[#All],[First Name]])</f>
        <v>Daniel</v>
      </c>
      <c r="D2030" s="32" t="str" cm="1">
        <f t="array" ref="D2030">_xlfn.XLOOKUP(_xlfn.SINGLE(A:A),'Customer Name'!A:A,Table14_3[[#All],[Last Name]])</f>
        <v>Ranti</v>
      </c>
      <c r="E2030" s="32">
        <f>_xlfn.XLOOKUP(A:A,'Medical Examination'!A:A,'Medical Examination'!B:B)</f>
        <v>29.15</v>
      </c>
      <c r="F2030" s="32">
        <f>_xlfn.XLOOKUP(A:A,'Medical Examination'!A:A,'Medical Examination'!C:C)</f>
        <v>4.91</v>
      </c>
      <c r="G2030" s="33" t="str">
        <f>_xlfn.XLOOKUP(A:A,'Medical Examination'!A:A,'Medical Examination'!D:D)</f>
        <v>yes</v>
      </c>
      <c r="H2030" s="33" t="str">
        <f>_xlfn.XLOOKUP(A:A,'Medical Examination'!A:A,'Medical Examination'!E:E)</f>
        <v>No</v>
      </c>
      <c r="I2030" s="33" t="str">
        <f>_xlfn.XLOOKUP(A:A,'Medical Examination'!A:A,'Medical Examination'!F:F)</f>
        <v>No</v>
      </c>
      <c r="J2030" s="33">
        <f>_xlfn.XLOOKUP(A:A,'Medical Examination'!A:A,'Medical Examination'!G:G)</f>
        <v>0</v>
      </c>
      <c r="K2030" s="33" t="str">
        <f>_xlfn.XLOOKUP(A:A,'Medical Examination'!A:A,'Medical Examination'!H:H)</f>
        <v>No</v>
      </c>
      <c r="L2030" s="32" t="str">
        <f>_xlfn.XLOOKUP(A:A,'Medical Examination'!A:A,'Medical Examination'!I:I)</f>
        <v>Overweight</v>
      </c>
      <c r="M2030" s="31" t="str">
        <f>_xlfn.XLOOKUP(A:A,'Medical Examination'!A:A,'Medical Examination'!J:J)</f>
        <v>Normal</v>
      </c>
      <c r="N2030" s="34">
        <f>_xlfn.XLOOKUP(Healthcare!A:A,Table4_2[Customer ID],Table4_2[Date of Birth])</f>
        <v>35362</v>
      </c>
      <c r="O2030" s="35">
        <f>_xlfn.XLOOKUP(A:A,Table4_2[Customer ID],Table4_2[Charges])</f>
        <v>2902.91</v>
      </c>
      <c r="P2030" s="33" t="str">
        <f>_xlfn.XLOOKUP(A:A,Table4_2[Customer ID],Table4_2[Hospital tier])</f>
        <v>tier - 2</v>
      </c>
      <c r="Q2030" s="33" t="str">
        <f>_xlfn.XLOOKUP(A:A,'Hospital details'!A:A,'Hospital details'!F:F)</f>
        <v>tier - 2</v>
      </c>
      <c r="R2030" s="33" t="str">
        <f>_xlfn.XLOOKUP(Healthcare!A:A,'Hospital details'!A:A,'Hospital details'!G:G)</f>
        <v>R1013</v>
      </c>
      <c r="S2030" s="36">
        <f>_xlfn.XLOOKUP(A:A,'Hospital details'!A:A,'Hospital details'!H:H)</f>
        <v>26</v>
      </c>
      <c r="T2030" s="8"/>
    </row>
    <row r="2031" spans="1:20" ht="18" x14ac:dyDescent="0.35">
      <c r="A2031" s="37" t="s">
        <v>2035</v>
      </c>
      <c r="B2031" s="31" t="str" cm="1">
        <f t="array" ref="B2031">_xlfn.XLOOKUP(_xlfn.SINGLE(A:A),'Customer Name'!A:A,Table14_3[[#All],[Title]])</f>
        <v>Ms</v>
      </c>
      <c r="C2031" s="32" t="str" cm="1">
        <f t="array" ref="C2031">_xlfn.XLOOKUP(_xlfn.SINGLE(A:A),'Customer Name'!A:A,Table14_3[[#All],[First Name]])</f>
        <v>Amany</v>
      </c>
      <c r="D2031" s="32" t="str" cm="1">
        <f t="array" ref="D2031">_xlfn.XLOOKUP(_xlfn.SINGLE(A:A),'Customer Name'!A:A,Table14_3[[#All],[Last Name]])</f>
        <v>Ishaq</v>
      </c>
      <c r="E2031" s="32">
        <f>_xlfn.XLOOKUP(A:A,'Medical Examination'!A:A,'Medical Examination'!B:B)</f>
        <v>34.865000000000002</v>
      </c>
      <c r="F2031" s="32">
        <f>_xlfn.XLOOKUP(A:A,'Medical Examination'!A:A,'Medical Examination'!C:C)</f>
        <v>4.8</v>
      </c>
      <c r="G2031" s="33" t="str">
        <f>_xlfn.XLOOKUP(A:A,'Medical Examination'!A:A,'Medical Examination'!D:D)</f>
        <v>No</v>
      </c>
      <c r="H2031" s="33" t="str">
        <f>_xlfn.XLOOKUP(A:A,'Medical Examination'!A:A,'Medical Examination'!E:E)</f>
        <v>No</v>
      </c>
      <c r="I2031" s="33" t="str">
        <f>_xlfn.XLOOKUP(A:A,'Medical Examination'!A:A,'Medical Examination'!F:F)</f>
        <v>No</v>
      </c>
      <c r="J2031" s="33">
        <f>_xlfn.XLOOKUP(A:A,'Medical Examination'!A:A,'Medical Examination'!G:G)</f>
        <v>0</v>
      </c>
      <c r="K2031" s="33" t="str">
        <f>_xlfn.XLOOKUP(A:A,'Medical Examination'!A:A,'Medical Examination'!H:H)</f>
        <v>No</v>
      </c>
      <c r="L2031" s="32" t="str">
        <f>_xlfn.XLOOKUP(A:A,'Medical Examination'!A:A,'Medical Examination'!I:I)</f>
        <v>Obesity</v>
      </c>
      <c r="M2031" s="31" t="str">
        <f>_xlfn.XLOOKUP(A:A,'Medical Examination'!A:A,'Medical Examination'!J:J)</f>
        <v>Normal</v>
      </c>
      <c r="N2031" s="34">
        <f>_xlfn.XLOOKUP(Healthcare!A:A,Table4_2[Customer ID],Table4_2[Date of Birth])</f>
        <v>36465</v>
      </c>
      <c r="O2031" s="35">
        <f>_xlfn.XLOOKUP(A:A,Table4_2[Customer ID],Table4_2[Charges])</f>
        <v>2899.49</v>
      </c>
      <c r="P2031" s="33" t="str">
        <f>_xlfn.XLOOKUP(A:A,Table4_2[Customer ID],Table4_2[Hospital tier])</f>
        <v>tier - 2</v>
      </c>
      <c r="Q2031" s="33" t="str">
        <f>_xlfn.XLOOKUP(A:A,'Hospital details'!A:A,'Hospital details'!F:F)</f>
        <v>tier - 2</v>
      </c>
      <c r="R2031" s="33" t="str">
        <f>_xlfn.XLOOKUP(Healthcare!A:A,'Hospital details'!A:A,'Hospital details'!G:G)</f>
        <v>R1024</v>
      </c>
      <c r="S2031" s="36">
        <f>_xlfn.XLOOKUP(A:A,'Hospital details'!A:A,'Hospital details'!H:H)</f>
        <v>23</v>
      </c>
      <c r="T2031" s="8"/>
    </row>
    <row r="2032" spans="1:20" ht="18" x14ac:dyDescent="0.35">
      <c r="A2032" s="37" t="s">
        <v>2036</v>
      </c>
      <c r="B2032" s="31" t="str" cm="1">
        <f t="array" ref="B2032">_xlfn.XLOOKUP(_xlfn.SINGLE(A:A),'Customer Name'!A:A,Table14_3[[#All],[Title]])</f>
        <v>Mr</v>
      </c>
      <c r="C2032" s="32" t="str" cm="1">
        <f t="array" ref="C2032">_xlfn.XLOOKUP(_xlfn.SINGLE(A:A),'Customer Name'!A:A,Table14_3[[#All],[First Name]])</f>
        <v>Kipling</v>
      </c>
      <c r="D2032" s="32" t="str" cm="1">
        <f t="array" ref="D2032">_xlfn.XLOOKUP(_xlfn.SINGLE(A:A),'Customer Name'!A:A,Table14_3[[#All],[Last Name]])</f>
        <v>Wiles</v>
      </c>
      <c r="E2032" s="32">
        <f>_xlfn.XLOOKUP(A:A,'Medical Examination'!A:A,'Medical Examination'!B:B)</f>
        <v>28.12</v>
      </c>
      <c r="F2032" s="32">
        <f>_xlfn.XLOOKUP(A:A,'Medical Examination'!A:A,'Medical Examination'!C:C)</f>
        <v>5.55</v>
      </c>
      <c r="G2032" s="33" t="str">
        <f>_xlfn.XLOOKUP(A:A,'Medical Examination'!A:A,'Medical Examination'!D:D)</f>
        <v>yes</v>
      </c>
      <c r="H2032" s="33" t="str">
        <f>_xlfn.XLOOKUP(A:A,'Medical Examination'!A:A,'Medical Examination'!E:E)</f>
        <v>yes</v>
      </c>
      <c r="I2032" s="33" t="str">
        <f>_xlfn.XLOOKUP(A:A,'Medical Examination'!A:A,'Medical Examination'!F:F)</f>
        <v>No</v>
      </c>
      <c r="J2032" s="33">
        <f>_xlfn.XLOOKUP(A:A,'Medical Examination'!A:A,'Medical Examination'!G:G)</f>
        <v>2</v>
      </c>
      <c r="K2032" s="33" t="str">
        <f>_xlfn.XLOOKUP(A:A,'Medical Examination'!A:A,'Medical Examination'!H:H)</f>
        <v>No</v>
      </c>
      <c r="L2032" s="32" t="str">
        <f>_xlfn.XLOOKUP(A:A,'Medical Examination'!A:A,'Medical Examination'!I:I)</f>
        <v>Overweight</v>
      </c>
      <c r="M2032" s="31" t="str">
        <f>_xlfn.XLOOKUP(A:A,'Medical Examination'!A:A,'Medical Examination'!J:J)</f>
        <v>Normal</v>
      </c>
      <c r="N2032" s="34">
        <f>_xlfn.XLOOKUP(Healthcare!A:A,Table4_2[Customer ID],Table4_2[Date of Birth])</f>
        <v>36721</v>
      </c>
      <c r="O2032" s="35">
        <f>_xlfn.XLOOKUP(A:A,Table4_2[Customer ID],Table4_2[Charges])</f>
        <v>2897.46</v>
      </c>
      <c r="P2032" s="33" t="str">
        <f>_xlfn.XLOOKUP(A:A,Table4_2[Customer ID],Table4_2[Hospital tier])</f>
        <v>tier - 2</v>
      </c>
      <c r="Q2032" s="33" t="str">
        <f>_xlfn.XLOOKUP(A:A,'Hospital details'!A:A,'Hospital details'!F:F)</f>
        <v>tier - 1</v>
      </c>
      <c r="R2032" s="33" t="str">
        <f>_xlfn.XLOOKUP(Healthcare!A:A,'Hospital details'!A:A,'Hospital details'!G:G)</f>
        <v>R1012</v>
      </c>
      <c r="S2032" s="36">
        <f>_xlfn.XLOOKUP(A:A,'Hospital details'!A:A,'Hospital details'!H:H)</f>
        <v>22</v>
      </c>
      <c r="T2032" s="8"/>
    </row>
    <row r="2033" spans="1:20" ht="18" x14ac:dyDescent="0.35">
      <c r="A2033" s="37" t="s">
        <v>2037</v>
      </c>
      <c r="B2033" s="31" t="str" cm="1">
        <f t="array" ref="B2033">_xlfn.XLOOKUP(_xlfn.SINGLE(A:A),'Customer Name'!A:A,Table14_3[[#All],[Title]])</f>
        <v>Mr</v>
      </c>
      <c r="C2033" s="32" t="str" cm="1">
        <f t="array" ref="C2033">_xlfn.XLOOKUP(_xlfn.SINGLE(A:A),'Customer Name'!A:A,Table14_3[[#All],[First Name]])</f>
        <v>Duncan</v>
      </c>
      <c r="D2033" s="32" t="str" cm="1">
        <f t="array" ref="D2033">_xlfn.XLOOKUP(_xlfn.SINGLE(A:A),'Customer Name'!A:A,Table14_3[[#All],[Last Name]])</f>
        <v>Roberts</v>
      </c>
      <c r="E2033" s="32">
        <f>_xlfn.XLOOKUP(A:A,'Medical Examination'!A:A,'Medical Examination'!B:B)</f>
        <v>29.45</v>
      </c>
      <c r="F2033" s="32">
        <f>_xlfn.XLOOKUP(A:A,'Medical Examination'!A:A,'Medical Examination'!C:C)</f>
        <v>5.24</v>
      </c>
      <c r="G2033" s="33" t="str">
        <f>_xlfn.XLOOKUP(A:A,'Medical Examination'!A:A,'Medical Examination'!D:D)</f>
        <v>yes</v>
      </c>
      <c r="H2033" s="33" t="str">
        <f>_xlfn.XLOOKUP(A:A,'Medical Examination'!A:A,'Medical Examination'!E:E)</f>
        <v>No</v>
      </c>
      <c r="I2033" s="33" t="str">
        <f>_xlfn.XLOOKUP(A:A,'Medical Examination'!A:A,'Medical Examination'!F:F)</f>
        <v>No</v>
      </c>
      <c r="J2033" s="33">
        <f>_xlfn.XLOOKUP(A:A,'Medical Examination'!A:A,'Medical Examination'!G:G)</f>
        <v>0</v>
      </c>
      <c r="K2033" s="33" t="str">
        <f>_xlfn.XLOOKUP(A:A,'Medical Examination'!A:A,'Medical Examination'!H:H)</f>
        <v>No</v>
      </c>
      <c r="L2033" s="32" t="str">
        <f>_xlfn.XLOOKUP(A:A,'Medical Examination'!A:A,'Medical Examination'!I:I)</f>
        <v>Overweight</v>
      </c>
      <c r="M2033" s="31" t="str">
        <f>_xlfn.XLOOKUP(A:A,'Medical Examination'!A:A,'Medical Examination'!J:J)</f>
        <v>Normal</v>
      </c>
      <c r="N2033" s="34">
        <f>_xlfn.XLOOKUP(Healthcare!A:A,Table4_2[Customer ID],Table4_2[Date of Birth])</f>
        <v>35237</v>
      </c>
      <c r="O2033" s="35">
        <f>_xlfn.XLOOKUP(A:A,Table4_2[Customer ID],Table4_2[Charges])</f>
        <v>2897.32</v>
      </c>
      <c r="P2033" s="33" t="str">
        <f>_xlfn.XLOOKUP(A:A,Table4_2[Customer ID],Table4_2[Hospital tier])</f>
        <v>tier - 3</v>
      </c>
      <c r="Q2033" s="33" t="str">
        <f>_xlfn.XLOOKUP(A:A,'Hospital details'!A:A,'Hospital details'!F:F)</f>
        <v>tier - 3</v>
      </c>
      <c r="R2033" s="33" t="str">
        <f>_xlfn.XLOOKUP(Healthcare!A:A,'Hospital details'!A:A,'Hospital details'!G:G)</f>
        <v>R1016</v>
      </c>
      <c r="S2033" s="36">
        <f>_xlfn.XLOOKUP(A:A,'Hospital details'!A:A,'Hospital details'!H:H)</f>
        <v>26</v>
      </c>
      <c r="T2033" s="8"/>
    </row>
    <row r="2034" spans="1:20" ht="18" x14ac:dyDescent="0.35">
      <c r="A2034" s="37" t="s">
        <v>2038</v>
      </c>
      <c r="B2034" s="31" t="str" cm="1">
        <f t="array" ref="B2034">_xlfn.XLOOKUP(_xlfn.SINGLE(A:A),'Customer Name'!A:A,Table14_3[[#All],[Title]])</f>
        <v>Ms</v>
      </c>
      <c r="C2034" s="32" t="str" cm="1">
        <f t="array" ref="C2034">_xlfn.XLOOKUP(_xlfn.SINGLE(A:A),'Customer Name'!A:A,Table14_3[[#All],[First Name]])</f>
        <v>Louis C</v>
      </c>
      <c r="D2034" s="32" t="str" cm="1">
        <f t="array" ref="D2034">_xlfn.XLOOKUP(_xlfn.SINGLE(A:A),'Customer Name'!A:A,Table14_3[[#All],[Last Name]])</f>
        <v>Serafini</v>
      </c>
      <c r="E2034" s="32">
        <f>_xlfn.XLOOKUP(A:A,'Medical Examination'!A:A,'Medical Examination'!B:B)</f>
        <v>27.94</v>
      </c>
      <c r="F2034" s="32">
        <f>_xlfn.XLOOKUP(A:A,'Medical Examination'!A:A,'Medical Examination'!C:C)</f>
        <v>6.08</v>
      </c>
      <c r="G2034" s="33" t="str">
        <f>_xlfn.XLOOKUP(A:A,'Medical Examination'!A:A,'Medical Examination'!D:D)</f>
        <v>No</v>
      </c>
      <c r="H2034" s="33" t="str">
        <f>_xlfn.XLOOKUP(A:A,'Medical Examination'!A:A,'Medical Examination'!E:E)</f>
        <v>No</v>
      </c>
      <c r="I2034" s="33" t="str">
        <f>_xlfn.XLOOKUP(A:A,'Medical Examination'!A:A,'Medical Examination'!F:F)</f>
        <v>Yes</v>
      </c>
      <c r="J2034" s="33">
        <f>_xlfn.XLOOKUP(A:A,'Medical Examination'!A:A,'Medical Examination'!G:G)</f>
        <v>1</v>
      </c>
      <c r="K2034" s="33" t="str">
        <f>_xlfn.XLOOKUP(A:A,'Medical Examination'!A:A,'Medical Examination'!H:H)</f>
        <v>No</v>
      </c>
      <c r="L2034" s="32" t="str">
        <f>_xlfn.XLOOKUP(A:A,'Medical Examination'!A:A,'Medical Examination'!I:I)</f>
        <v>Overweight</v>
      </c>
      <c r="M2034" s="31" t="str">
        <f>_xlfn.XLOOKUP(A:A,'Medical Examination'!A:A,'Medical Examination'!J:J)</f>
        <v>Prediabetic</v>
      </c>
      <c r="N2034" s="34">
        <f>_xlfn.XLOOKUP(Healthcare!A:A,Table4_2[Customer ID],Table4_2[Date of Birth])</f>
        <v>34193</v>
      </c>
      <c r="O2034" s="35">
        <f>_xlfn.XLOOKUP(A:A,Table4_2[Customer ID],Table4_2[Charges])</f>
        <v>2867.12</v>
      </c>
      <c r="P2034" s="33" t="str">
        <f>_xlfn.XLOOKUP(A:A,Table4_2[Customer ID],Table4_2[Hospital tier])</f>
        <v>tier - 1</v>
      </c>
      <c r="Q2034" s="33" t="str">
        <f>_xlfn.XLOOKUP(A:A,'Hospital details'!A:A,'Hospital details'!F:F)</f>
        <v>tier - 3</v>
      </c>
      <c r="R2034" s="33" t="str">
        <f>_xlfn.XLOOKUP(Healthcare!A:A,'Hospital details'!A:A,'Hospital details'!G:G)</f>
        <v>R1013</v>
      </c>
      <c r="S2034" s="36">
        <f>_xlfn.XLOOKUP(A:A,'Hospital details'!A:A,'Hospital details'!H:H)</f>
        <v>29</v>
      </c>
      <c r="T2034" s="8"/>
    </row>
    <row r="2035" spans="1:20" ht="18" x14ac:dyDescent="0.35">
      <c r="A2035" s="37" t="s">
        <v>2039</v>
      </c>
      <c r="B2035" s="31" t="str" cm="1">
        <f t="array" ref="B2035">_xlfn.XLOOKUP(_xlfn.SINGLE(A:A),'Customer Name'!A:A,Table14_3[[#All],[Title]])</f>
        <v>Mr</v>
      </c>
      <c r="C2035" s="32" t="str" cm="1">
        <f t="array" ref="C2035">_xlfn.XLOOKUP(_xlfn.SINGLE(A:A),'Customer Name'!A:A,Table14_3[[#All],[First Name]])</f>
        <v>Daniel J</v>
      </c>
      <c r="D2035" s="32" t="str" cm="1">
        <f t="array" ref="D2035">_xlfn.XLOOKUP(_xlfn.SINGLE(A:A),'Customer Name'!A:A,Table14_3[[#All],[Last Name]])</f>
        <v>Button</v>
      </c>
      <c r="E2035" s="32">
        <f>_xlfn.XLOOKUP(A:A,'Medical Examination'!A:A,'Medical Examination'!B:B)</f>
        <v>27.2</v>
      </c>
      <c r="F2035" s="32">
        <f>_xlfn.XLOOKUP(A:A,'Medical Examination'!A:A,'Medical Examination'!C:C)</f>
        <v>5.83</v>
      </c>
      <c r="G2035" s="33" t="str">
        <f>_xlfn.XLOOKUP(A:A,'Medical Examination'!A:A,'Medical Examination'!D:D)</f>
        <v>No</v>
      </c>
      <c r="H2035" s="33" t="str">
        <f>_xlfn.XLOOKUP(A:A,'Medical Examination'!A:A,'Medical Examination'!E:E)</f>
        <v>No</v>
      </c>
      <c r="I2035" s="33" t="str">
        <f>_xlfn.XLOOKUP(A:A,'Medical Examination'!A:A,'Medical Examination'!F:F)</f>
        <v>Yes</v>
      </c>
      <c r="J2035" s="33">
        <f>_xlfn.XLOOKUP(A:A,'Medical Examination'!A:A,'Medical Examination'!G:G)</f>
        <v>1</v>
      </c>
      <c r="K2035" s="33" t="str">
        <f>_xlfn.XLOOKUP(A:A,'Medical Examination'!A:A,'Medical Examination'!H:H)</f>
        <v>No</v>
      </c>
      <c r="L2035" s="32" t="str">
        <f>_xlfn.XLOOKUP(A:A,'Medical Examination'!A:A,'Medical Examination'!I:I)</f>
        <v>Overweight</v>
      </c>
      <c r="M2035" s="31" t="str">
        <f>_xlfn.XLOOKUP(A:A,'Medical Examination'!A:A,'Medical Examination'!J:J)</f>
        <v>Prediabetic</v>
      </c>
      <c r="N2035" s="34">
        <f>_xlfn.XLOOKUP(Healthcare!A:A,Table4_2[Customer ID],Table4_2[Date of Birth])</f>
        <v>34274</v>
      </c>
      <c r="O2035" s="35">
        <f>_xlfn.XLOOKUP(A:A,Table4_2[Customer ID],Table4_2[Charges])</f>
        <v>2866.09</v>
      </c>
      <c r="P2035" s="33" t="str">
        <f>_xlfn.XLOOKUP(A:A,Table4_2[Customer ID],Table4_2[Hospital tier])</f>
        <v>tier - 3</v>
      </c>
      <c r="Q2035" s="33" t="str">
        <f>_xlfn.XLOOKUP(A:A,'Hospital details'!A:A,'Hospital details'!F:F)</f>
        <v>tier - 3</v>
      </c>
      <c r="R2035" s="33" t="str">
        <f>_xlfn.XLOOKUP(Healthcare!A:A,'Hospital details'!A:A,'Hospital details'!G:G)</f>
        <v>R1011</v>
      </c>
      <c r="S2035" s="36">
        <f>_xlfn.XLOOKUP(A:A,'Hospital details'!A:A,'Hospital details'!H:H)</f>
        <v>29</v>
      </c>
      <c r="T2035" s="8"/>
    </row>
    <row r="2036" spans="1:20" ht="18" x14ac:dyDescent="0.35">
      <c r="A2036" s="37" t="s">
        <v>2040</v>
      </c>
      <c r="B2036" s="31" t="str" cm="1">
        <f t="array" ref="B2036">_xlfn.XLOOKUP(_xlfn.SINGLE(A:A),'Customer Name'!A:A,Table14_3[[#All],[Title]])</f>
        <v>Mr</v>
      </c>
      <c r="C2036" s="32" t="str" cm="1">
        <f t="array" ref="C2036">_xlfn.XLOOKUP(_xlfn.SINGLE(A:A),'Customer Name'!A:A,Table14_3[[#All],[First Name]])</f>
        <v>Ildiko M</v>
      </c>
      <c r="D2036" s="32" t="str" cm="1">
        <f t="array" ref="D2036">_xlfn.XLOOKUP(_xlfn.SINGLE(A:A),'Customer Name'!A:A,Table14_3[[#All],[Last Name]])</f>
        <v>Gaal</v>
      </c>
      <c r="E2036" s="32">
        <f>_xlfn.XLOOKUP(A:A,'Medical Examination'!A:A,'Medical Examination'!B:B)</f>
        <v>33.344999999999999</v>
      </c>
      <c r="F2036" s="32">
        <f>_xlfn.XLOOKUP(A:A,'Medical Examination'!A:A,'Medical Examination'!C:C)</f>
        <v>4.29</v>
      </c>
      <c r="G2036" s="33" t="str">
        <f>_xlfn.XLOOKUP(A:A,'Medical Examination'!A:A,'Medical Examination'!D:D)</f>
        <v>No</v>
      </c>
      <c r="H2036" s="33" t="str">
        <f>_xlfn.XLOOKUP(A:A,'Medical Examination'!A:A,'Medical Examination'!E:E)</f>
        <v>No</v>
      </c>
      <c r="I2036" s="33" t="str">
        <f>_xlfn.XLOOKUP(A:A,'Medical Examination'!A:A,'Medical Examination'!F:F)</f>
        <v>No</v>
      </c>
      <c r="J2036" s="33">
        <f>_xlfn.XLOOKUP(A:A,'Medical Examination'!A:A,'Medical Examination'!G:G)</f>
        <v>1</v>
      </c>
      <c r="K2036" s="33" t="str">
        <f>_xlfn.XLOOKUP(A:A,'Medical Examination'!A:A,'Medical Examination'!H:H)</f>
        <v>No</v>
      </c>
      <c r="L2036" s="32" t="str">
        <f>_xlfn.XLOOKUP(A:A,'Medical Examination'!A:A,'Medical Examination'!I:I)</f>
        <v>Obesity</v>
      </c>
      <c r="M2036" s="31" t="str">
        <f>_xlfn.XLOOKUP(A:A,'Medical Examination'!A:A,'Medical Examination'!J:J)</f>
        <v>Normal</v>
      </c>
      <c r="N2036" s="34">
        <f>_xlfn.XLOOKUP(Healthcare!A:A,Table4_2[Customer ID],Table4_2[Date of Birth])</f>
        <v>36042</v>
      </c>
      <c r="O2036" s="35">
        <f>_xlfn.XLOOKUP(A:A,Table4_2[Customer ID],Table4_2[Charges])</f>
        <v>2855.44</v>
      </c>
      <c r="P2036" s="33" t="str">
        <f>_xlfn.XLOOKUP(A:A,Table4_2[Customer ID],Table4_2[Hospital tier])</f>
        <v>tier - 2</v>
      </c>
      <c r="Q2036" s="33" t="str">
        <f>_xlfn.XLOOKUP(A:A,'Hospital details'!A:A,'Hospital details'!F:F)</f>
        <v>tier - 3</v>
      </c>
      <c r="R2036" s="33" t="str">
        <f>_xlfn.XLOOKUP(Healthcare!A:A,'Hospital details'!A:A,'Hospital details'!G:G)</f>
        <v>R1012</v>
      </c>
      <c r="S2036" s="36">
        <f>_xlfn.XLOOKUP(A:A,'Hospital details'!A:A,'Hospital details'!H:H)</f>
        <v>24</v>
      </c>
      <c r="T2036" s="8"/>
    </row>
    <row r="2037" spans="1:20" ht="18" x14ac:dyDescent="0.35">
      <c r="A2037" s="37" t="s">
        <v>2041</v>
      </c>
      <c r="B2037" s="31" t="str" cm="1">
        <f t="array" ref="B2037">_xlfn.XLOOKUP(_xlfn.SINGLE(A:A),'Customer Name'!A:A,Table14_3[[#All],[Title]])</f>
        <v>Ms</v>
      </c>
      <c r="C2037" s="32" t="str" cm="1">
        <f t="array" ref="C2037">_xlfn.XLOOKUP(_xlfn.SINGLE(A:A),'Customer Name'!A:A,Table14_3[[#All],[First Name]])</f>
        <v>Melinda E</v>
      </c>
      <c r="D2037" s="32" t="str" cm="1">
        <f t="array" ref="D2037">_xlfn.XLOOKUP(_xlfn.SINGLE(A:A),'Customer Name'!A:A,Table14_3[[#All],[Last Name]])</f>
        <v>Liptak</v>
      </c>
      <c r="E2037" s="32">
        <f>_xlfn.XLOOKUP(A:A,'Medical Examination'!A:A,'Medical Examination'!B:B)</f>
        <v>29.925000000000001</v>
      </c>
      <c r="F2037" s="32">
        <f>_xlfn.XLOOKUP(A:A,'Medical Examination'!A:A,'Medical Examination'!C:C)</f>
        <v>5.3</v>
      </c>
      <c r="G2037" s="33" t="str">
        <f>_xlfn.XLOOKUP(A:A,'Medical Examination'!A:A,'Medical Examination'!D:D)</f>
        <v>No</v>
      </c>
      <c r="H2037" s="33" t="str">
        <f>_xlfn.XLOOKUP(A:A,'Medical Examination'!A:A,'Medical Examination'!E:E)</f>
        <v>No</v>
      </c>
      <c r="I2037" s="33" t="str">
        <f>_xlfn.XLOOKUP(A:A,'Medical Examination'!A:A,'Medical Examination'!F:F)</f>
        <v>No</v>
      </c>
      <c r="J2037" s="33">
        <f>_xlfn.XLOOKUP(A:A,'Medical Examination'!A:A,'Medical Examination'!G:G)</f>
        <v>1</v>
      </c>
      <c r="K2037" s="33" t="str">
        <f>_xlfn.XLOOKUP(A:A,'Medical Examination'!A:A,'Medical Examination'!H:H)</f>
        <v>No</v>
      </c>
      <c r="L2037" s="32" t="str">
        <f>_xlfn.XLOOKUP(A:A,'Medical Examination'!A:A,'Medical Examination'!I:I)</f>
        <v>Overweight</v>
      </c>
      <c r="M2037" s="31" t="str">
        <f>_xlfn.XLOOKUP(A:A,'Medical Examination'!A:A,'Medical Examination'!J:J)</f>
        <v>Normal</v>
      </c>
      <c r="N2037" s="34">
        <f>_xlfn.XLOOKUP(Healthcare!A:A,Table4_2[Customer ID],Table4_2[Date of Birth])</f>
        <v>35963</v>
      </c>
      <c r="O2037" s="35">
        <f>_xlfn.XLOOKUP(A:A,Table4_2[Customer ID],Table4_2[Charges])</f>
        <v>2850.68</v>
      </c>
      <c r="P2037" s="33" t="str">
        <f>_xlfn.XLOOKUP(A:A,Table4_2[Customer ID],Table4_2[Hospital tier])</f>
        <v>tier - 2</v>
      </c>
      <c r="Q2037" s="33" t="str">
        <f>_xlfn.XLOOKUP(A:A,'Hospital details'!A:A,'Hospital details'!F:F)</f>
        <v>tier - 3</v>
      </c>
      <c r="R2037" s="33" t="str">
        <f>_xlfn.XLOOKUP(Healthcare!A:A,'Hospital details'!A:A,'Hospital details'!G:G)</f>
        <v>R1012</v>
      </c>
      <c r="S2037" s="36">
        <f>_xlfn.XLOOKUP(A:A,'Hospital details'!A:A,'Hospital details'!H:H)</f>
        <v>24</v>
      </c>
      <c r="T2037" s="8"/>
    </row>
    <row r="2038" spans="1:20" ht="18" x14ac:dyDescent="0.35">
      <c r="A2038" s="37" t="s">
        <v>2042</v>
      </c>
      <c r="B2038" s="31" t="str" cm="1">
        <f t="array" ref="B2038">_xlfn.XLOOKUP(_xlfn.SINGLE(A:A),'Customer Name'!A:A,Table14_3[[#All],[Title]])</f>
        <v>Ms</v>
      </c>
      <c r="C2038" s="32" t="str" cm="1">
        <f t="array" ref="C2038">_xlfn.XLOOKUP(_xlfn.SINGLE(A:A),'Customer Name'!A:A,Table14_3[[#All],[First Name]])</f>
        <v>Ashley M</v>
      </c>
      <c r="D2038" s="32" t="str" cm="1">
        <f t="array" ref="D2038">_xlfn.XLOOKUP(_xlfn.SINGLE(A:A),'Customer Name'!A:A,Table14_3[[#All],[Last Name]])</f>
        <v>Kellam</v>
      </c>
      <c r="E2038" s="32">
        <f>_xlfn.XLOOKUP(A:A,'Medical Examination'!A:A,'Medical Examination'!B:B)</f>
        <v>24.225000000000001</v>
      </c>
      <c r="F2038" s="32">
        <f>_xlfn.XLOOKUP(A:A,'Medical Examination'!A:A,'Medical Examination'!C:C)</f>
        <v>4.42</v>
      </c>
      <c r="G2038" s="33" t="str">
        <f>_xlfn.XLOOKUP(A:A,'Medical Examination'!A:A,'Medical Examination'!D:D)</f>
        <v>No</v>
      </c>
      <c r="H2038" s="33" t="str">
        <f>_xlfn.XLOOKUP(A:A,'Medical Examination'!A:A,'Medical Examination'!E:E)</f>
        <v>No</v>
      </c>
      <c r="I2038" s="33" t="str">
        <f>_xlfn.XLOOKUP(A:A,'Medical Examination'!A:A,'Medical Examination'!F:F)</f>
        <v>No</v>
      </c>
      <c r="J2038" s="33">
        <f>_xlfn.XLOOKUP(A:A,'Medical Examination'!A:A,'Medical Examination'!G:G)</f>
        <v>1</v>
      </c>
      <c r="K2038" s="33" t="str">
        <f>_xlfn.XLOOKUP(A:A,'Medical Examination'!A:A,'Medical Examination'!H:H)</f>
        <v>No</v>
      </c>
      <c r="L2038" s="32" t="str">
        <f>_xlfn.XLOOKUP(A:A,'Medical Examination'!A:A,'Medical Examination'!I:I)</f>
        <v>Normal Weight</v>
      </c>
      <c r="M2038" s="31" t="str">
        <f>_xlfn.XLOOKUP(A:A,'Medical Examination'!A:A,'Medical Examination'!J:J)</f>
        <v>Normal</v>
      </c>
      <c r="N2038" s="34">
        <f>_xlfn.XLOOKUP(Healthcare!A:A,Table4_2[Customer ID],Table4_2[Date of Birth])</f>
        <v>36114</v>
      </c>
      <c r="O2038" s="35">
        <f>_xlfn.XLOOKUP(A:A,Table4_2[Customer ID],Table4_2[Charges])</f>
        <v>2842.76</v>
      </c>
      <c r="P2038" s="33" t="str">
        <f>_xlfn.XLOOKUP(A:A,Table4_2[Customer ID],Table4_2[Hospital tier])</f>
        <v>tier - 2</v>
      </c>
      <c r="Q2038" s="33" t="str">
        <f>_xlfn.XLOOKUP(A:A,'Hospital details'!A:A,'Hospital details'!F:F)</f>
        <v>tier - 3</v>
      </c>
      <c r="R2038" s="33" t="str">
        <f>_xlfn.XLOOKUP(Healthcare!A:A,'Hospital details'!A:A,'Hospital details'!G:G)</f>
        <v>R1012</v>
      </c>
      <c r="S2038" s="36">
        <f>_xlfn.XLOOKUP(A:A,'Hospital details'!A:A,'Hospital details'!H:H)</f>
        <v>24</v>
      </c>
      <c r="T2038" s="8"/>
    </row>
    <row r="2039" spans="1:20" ht="18" x14ac:dyDescent="0.35">
      <c r="A2039" s="37" t="s">
        <v>2043</v>
      </c>
      <c r="B2039" s="31" t="str" cm="1">
        <f t="array" ref="B2039">_xlfn.XLOOKUP(_xlfn.SINGLE(A:A),'Customer Name'!A:A,Table14_3[[#All],[Title]])</f>
        <v>Mr</v>
      </c>
      <c r="C2039" s="32" t="str" cm="1">
        <f t="array" ref="C2039">_xlfn.XLOOKUP(_xlfn.SINGLE(A:A),'Customer Name'!A:A,Table14_3[[#All],[First Name]])</f>
        <v>Stephanie</v>
      </c>
      <c r="D2039" s="32" t="str" cm="1">
        <f t="array" ref="D2039">_xlfn.XLOOKUP(_xlfn.SINGLE(A:A),'Customer Name'!A:A,Table14_3[[#All],[Last Name]])</f>
        <v>Gordon</v>
      </c>
      <c r="E2039" s="32">
        <f>_xlfn.XLOOKUP(A:A,'Medical Examination'!A:A,'Medical Examination'!B:B)</f>
        <v>29.68</v>
      </c>
      <c r="F2039" s="32">
        <f>_xlfn.XLOOKUP(A:A,'Medical Examination'!A:A,'Medical Examination'!C:C)</f>
        <v>5.68</v>
      </c>
      <c r="G2039" s="33" t="str">
        <f>_xlfn.XLOOKUP(A:A,'Medical Examination'!A:A,'Medical Examination'!D:D)</f>
        <v>No</v>
      </c>
      <c r="H2039" s="33" t="str">
        <f>_xlfn.XLOOKUP(A:A,'Medical Examination'!A:A,'Medical Examination'!E:E)</f>
        <v>yes</v>
      </c>
      <c r="I2039" s="33" t="str">
        <f>_xlfn.XLOOKUP(A:A,'Medical Examination'!A:A,'Medical Examination'!F:F)</f>
        <v>No</v>
      </c>
      <c r="J2039" s="33">
        <f>_xlfn.XLOOKUP(A:A,'Medical Examination'!A:A,'Medical Examination'!G:G)</f>
        <v>1</v>
      </c>
      <c r="K2039" s="33" t="str">
        <f>_xlfn.XLOOKUP(A:A,'Medical Examination'!A:A,'Medical Examination'!H:H)</f>
        <v>No</v>
      </c>
      <c r="L2039" s="32" t="str">
        <f>_xlfn.XLOOKUP(A:A,'Medical Examination'!A:A,'Medical Examination'!I:I)</f>
        <v>Overweight</v>
      </c>
      <c r="M2039" s="31" t="str">
        <f>_xlfn.XLOOKUP(A:A,'Medical Examination'!A:A,'Medical Examination'!J:J)</f>
        <v>Normal</v>
      </c>
      <c r="N2039" s="34">
        <f>_xlfn.XLOOKUP(Healthcare!A:A,Table4_2[Customer ID],Table4_2[Date of Birth])</f>
        <v>36800</v>
      </c>
      <c r="O2039" s="35">
        <f>_xlfn.XLOOKUP(A:A,Table4_2[Customer ID],Table4_2[Charges])</f>
        <v>2819.51</v>
      </c>
      <c r="P2039" s="33" t="str">
        <f>_xlfn.XLOOKUP(A:A,Table4_2[Customer ID],Table4_2[Hospital tier])</f>
        <v>tier - 2</v>
      </c>
      <c r="Q2039" s="33" t="str">
        <f>_xlfn.XLOOKUP(A:A,'Hospital details'!A:A,'Hospital details'!F:F)</f>
        <v>tier - 3</v>
      </c>
      <c r="R2039" s="33" t="str">
        <f>_xlfn.XLOOKUP(Healthcare!A:A,'Hospital details'!A:A,'Hospital details'!G:G)</f>
        <v>R1011</v>
      </c>
      <c r="S2039" s="36">
        <f>_xlfn.XLOOKUP(A:A,'Hospital details'!A:A,'Hospital details'!H:H)</f>
        <v>22</v>
      </c>
      <c r="T2039" s="8"/>
    </row>
    <row r="2040" spans="1:20" ht="18" x14ac:dyDescent="0.35">
      <c r="A2040" s="37" t="s">
        <v>2044</v>
      </c>
      <c r="B2040" s="31" t="str" cm="1">
        <f t="array" ref="B2040">_xlfn.XLOOKUP(_xlfn.SINGLE(A:A),'Customer Name'!A:A,Table14_3[[#All],[Title]])</f>
        <v>Mr</v>
      </c>
      <c r="C2040" s="32" t="str" cm="1">
        <f t="array" ref="C2040">_xlfn.XLOOKUP(_xlfn.SINGLE(A:A),'Customer Name'!A:A,Table14_3[[#All],[First Name]])</f>
        <v>Sean P</v>
      </c>
      <c r="D2040" s="32" t="str" cm="1">
        <f t="array" ref="D2040">_xlfn.XLOOKUP(_xlfn.SINGLE(A:A),'Customer Name'!A:A,Table14_3[[#All],[Last Name]])</f>
        <v>Hyland</v>
      </c>
      <c r="E2040" s="32">
        <f>_xlfn.XLOOKUP(A:A,'Medical Examination'!A:A,'Medical Examination'!B:B)</f>
        <v>20.614999999999998</v>
      </c>
      <c r="F2040" s="32">
        <f>_xlfn.XLOOKUP(A:A,'Medical Examination'!A:A,'Medical Examination'!C:C)</f>
        <v>6.05</v>
      </c>
      <c r="G2040" s="33" t="str">
        <f>_xlfn.XLOOKUP(A:A,'Medical Examination'!A:A,'Medical Examination'!D:D)</f>
        <v>No</v>
      </c>
      <c r="H2040" s="33" t="str">
        <f>_xlfn.XLOOKUP(A:A,'Medical Examination'!A:A,'Medical Examination'!E:E)</f>
        <v>No</v>
      </c>
      <c r="I2040" s="33" t="str">
        <f>_xlfn.XLOOKUP(A:A,'Medical Examination'!A:A,'Medical Examination'!F:F)</f>
        <v>Yes</v>
      </c>
      <c r="J2040" s="33">
        <f>_xlfn.XLOOKUP(A:A,'Medical Examination'!A:A,'Medical Examination'!G:G)</f>
        <v>1</v>
      </c>
      <c r="K2040" s="33" t="str">
        <f>_xlfn.XLOOKUP(A:A,'Medical Examination'!A:A,'Medical Examination'!H:H)</f>
        <v>No</v>
      </c>
      <c r="L2040" s="32" t="str">
        <f>_xlfn.XLOOKUP(A:A,'Medical Examination'!A:A,'Medical Examination'!I:I)</f>
        <v>Normal Weight</v>
      </c>
      <c r="M2040" s="31" t="str">
        <f>_xlfn.XLOOKUP(A:A,'Medical Examination'!A:A,'Medical Examination'!J:J)</f>
        <v>Prediabetic</v>
      </c>
      <c r="N2040" s="34">
        <f>_xlfn.XLOOKUP(Healthcare!A:A,Table4_2[Customer ID],Table4_2[Date of Birth])</f>
        <v>37887</v>
      </c>
      <c r="O2040" s="35">
        <f>_xlfn.XLOOKUP(A:A,Table4_2[Customer ID],Table4_2[Charges])</f>
        <v>2803.7</v>
      </c>
      <c r="P2040" s="33" t="str">
        <f>_xlfn.XLOOKUP(A:A,Table4_2[Customer ID],Table4_2[Hospital tier])</f>
        <v>tier - 2</v>
      </c>
      <c r="Q2040" s="33" t="str">
        <f>_xlfn.XLOOKUP(A:A,'Hospital details'!A:A,'Hospital details'!F:F)</f>
        <v>tier - 1</v>
      </c>
      <c r="R2040" s="33" t="str">
        <f>_xlfn.XLOOKUP(Healthcare!A:A,'Hospital details'!A:A,'Hospital details'!G:G)</f>
        <v>R1012</v>
      </c>
      <c r="S2040" s="36">
        <f>_xlfn.XLOOKUP(A:A,'Hospital details'!A:A,'Hospital details'!H:H)</f>
        <v>19</v>
      </c>
      <c r="T2040" s="8"/>
    </row>
    <row r="2041" spans="1:20" ht="18" x14ac:dyDescent="0.35">
      <c r="A2041" s="37" t="s">
        <v>2045</v>
      </c>
      <c r="B2041" s="31" t="str" cm="1">
        <f t="array" ref="B2041">_xlfn.XLOOKUP(_xlfn.SINGLE(A:A),'Customer Name'!A:A,Table14_3[[#All],[Title]])</f>
        <v>Ms</v>
      </c>
      <c r="C2041" s="32" t="str" cm="1">
        <f t="array" ref="C2041">_xlfn.XLOOKUP(_xlfn.SINGLE(A:A),'Customer Name'!A:A,Table14_3[[#All],[First Name]])</f>
        <v>Emily G</v>
      </c>
      <c r="D2041" s="32" t="str" cm="1">
        <f t="array" ref="D2041">_xlfn.XLOOKUP(_xlfn.SINGLE(A:A),'Customer Name'!A:A,Table14_3[[#All],[Last Name]])</f>
        <v>Wagoner</v>
      </c>
      <c r="E2041" s="32">
        <f>_xlfn.XLOOKUP(A:A,'Medical Examination'!A:A,'Medical Examination'!B:B)</f>
        <v>32.119999999999997</v>
      </c>
      <c r="F2041" s="32">
        <f>_xlfn.XLOOKUP(A:A,'Medical Examination'!A:A,'Medical Examination'!C:C)</f>
        <v>5.33</v>
      </c>
      <c r="G2041" s="33" t="str">
        <f>_xlfn.XLOOKUP(A:A,'Medical Examination'!A:A,'Medical Examination'!D:D)</f>
        <v>No</v>
      </c>
      <c r="H2041" s="33" t="str">
        <f>_xlfn.XLOOKUP(A:A,'Medical Examination'!A:A,'Medical Examination'!E:E)</f>
        <v>yes</v>
      </c>
      <c r="I2041" s="33" t="str">
        <f>_xlfn.XLOOKUP(A:A,'Medical Examination'!A:A,'Medical Examination'!F:F)</f>
        <v>No</v>
      </c>
      <c r="J2041" s="33">
        <f>_xlfn.XLOOKUP(A:A,'Medical Examination'!A:A,'Medical Examination'!G:G)</f>
        <v>1</v>
      </c>
      <c r="K2041" s="33" t="str">
        <f>_xlfn.XLOOKUP(A:A,'Medical Examination'!A:A,'Medical Examination'!H:H)</f>
        <v>No</v>
      </c>
      <c r="L2041" s="32" t="str">
        <f>_xlfn.XLOOKUP(A:A,'Medical Examination'!A:A,'Medical Examination'!I:I)</f>
        <v>Obesity</v>
      </c>
      <c r="M2041" s="31" t="str">
        <f>_xlfn.XLOOKUP(A:A,'Medical Examination'!A:A,'Medical Examination'!J:J)</f>
        <v>Normal</v>
      </c>
      <c r="N2041" s="34">
        <f>_xlfn.XLOOKUP(Healthcare!A:A,Table4_2[Customer ID],Table4_2[Date of Birth])</f>
        <v>38203</v>
      </c>
      <c r="O2041" s="35">
        <f>_xlfn.XLOOKUP(A:A,Table4_2[Customer ID],Table4_2[Charges])</f>
        <v>2801.26</v>
      </c>
      <c r="P2041" s="33" t="str">
        <f>_xlfn.XLOOKUP(A:A,Table4_2[Customer ID],Table4_2[Hospital tier])</f>
        <v>tier - 2</v>
      </c>
      <c r="Q2041" s="33" t="str">
        <f>_xlfn.XLOOKUP(A:A,'Hospital details'!A:A,'Hospital details'!F:F)</f>
        <v>tier - 3</v>
      </c>
      <c r="R2041" s="33" t="str">
        <f>_xlfn.XLOOKUP(Healthcare!A:A,'Hospital details'!A:A,'Hospital details'!G:G)</f>
        <v>R1013</v>
      </c>
      <c r="S2041" s="36">
        <f>_xlfn.XLOOKUP(A:A,'Hospital details'!A:A,'Hospital details'!H:H)</f>
        <v>18</v>
      </c>
      <c r="T2041" s="8"/>
    </row>
    <row r="2042" spans="1:20" ht="18" x14ac:dyDescent="0.35">
      <c r="A2042" s="37" t="s">
        <v>2046</v>
      </c>
      <c r="B2042" s="31" t="str" cm="1">
        <f t="array" ref="B2042">_xlfn.XLOOKUP(_xlfn.SINGLE(A:A),'Customer Name'!A:A,Table14_3[[#All],[Title]])</f>
        <v>Mr</v>
      </c>
      <c r="C2042" s="32" t="str" cm="1">
        <f t="array" ref="C2042">_xlfn.XLOOKUP(_xlfn.SINGLE(A:A),'Customer Name'!A:A,Table14_3[[#All],[First Name]])</f>
        <v>Malcolm</v>
      </c>
      <c r="D2042" s="32" t="str" cm="1">
        <f t="array" ref="D2042">_xlfn.XLOOKUP(_xlfn.SINGLE(A:A),'Customer Name'!A:A,Table14_3[[#All],[Last Name]])</f>
        <v>Thomas</v>
      </c>
      <c r="E2042" s="32">
        <f>_xlfn.XLOOKUP(A:A,'Medical Examination'!A:A,'Medical Examination'!B:B)</f>
        <v>27.36</v>
      </c>
      <c r="F2042" s="32">
        <f>_xlfn.XLOOKUP(A:A,'Medical Examination'!A:A,'Medical Examination'!C:C)</f>
        <v>6.22</v>
      </c>
      <c r="G2042" s="33" t="str">
        <f>_xlfn.XLOOKUP(A:A,'Medical Examination'!A:A,'Medical Examination'!D:D)</f>
        <v>No</v>
      </c>
      <c r="H2042" s="33" t="str">
        <f>_xlfn.XLOOKUP(A:A,'Medical Examination'!A:A,'Medical Examination'!E:E)</f>
        <v>No</v>
      </c>
      <c r="I2042" s="33" t="str">
        <f>_xlfn.XLOOKUP(A:A,'Medical Examination'!A:A,'Medical Examination'!F:F)</f>
        <v>No</v>
      </c>
      <c r="J2042" s="33">
        <f>_xlfn.XLOOKUP(A:A,'Medical Examination'!A:A,'Medical Examination'!G:G)</f>
        <v>0</v>
      </c>
      <c r="K2042" s="33" t="str">
        <f>_xlfn.XLOOKUP(A:A,'Medical Examination'!A:A,'Medical Examination'!H:H)</f>
        <v>No</v>
      </c>
      <c r="L2042" s="32" t="str">
        <f>_xlfn.XLOOKUP(A:A,'Medical Examination'!A:A,'Medical Examination'!I:I)</f>
        <v>Overweight</v>
      </c>
      <c r="M2042" s="31" t="str">
        <f>_xlfn.XLOOKUP(A:A,'Medical Examination'!A:A,'Medical Examination'!J:J)</f>
        <v>Prediabetic</v>
      </c>
      <c r="N2042" s="34">
        <f>_xlfn.XLOOKUP(Healthcare!A:A,Table4_2[Customer ID],Table4_2[Date of Birth])</f>
        <v>36518</v>
      </c>
      <c r="O2042" s="35">
        <f>_xlfn.XLOOKUP(A:A,Table4_2[Customer ID],Table4_2[Charges])</f>
        <v>2789.06</v>
      </c>
      <c r="P2042" s="33" t="str">
        <f>_xlfn.XLOOKUP(A:A,Table4_2[Customer ID],Table4_2[Hospital tier])</f>
        <v>tier - 2</v>
      </c>
      <c r="Q2042" s="33" t="str">
        <f>_xlfn.XLOOKUP(A:A,'Hospital details'!A:A,'Hospital details'!F:F)</f>
        <v>tier - 3</v>
      </c>
      <c r="R2042" s="33" t="str">
        <f>_xlfn.XLOOKUP(Healthcare!A:A,'Hospital details'!A:A,'Hospital details'!G:G)</f>
        <v>R1012</v>
      </c>
      <c r="S2042" s="36">
        <f>_xlfn.XLOOKUP(A:A,'Hospital details'!A:A,'Hospital details'!H:H)</f>
        <v>23</v>
      </c>
      <c r="T2042" s="8"/>
    </row>
    <row r="2043" spans="1:20" ht="18" x14ac:dyDescent="0.35">
      <c r="A2043" s="37" t="s">
        <v>2047</v>
      </c>
      <c r="B2043" s="31" t="str" cm="1">
        <f t="array" ref="B2043">_xlfn.XLOOKUP(_xlfn.SINGLE(A:A),'Customer Name'!A:A,Table14_3[[#All],[Title]])</f>
        <v>Mr</v>
      </c>
      <c r="C2043" s="32" t="str" cm="1">
        <f t="array" ref="C2043">_xlfn.XLOOKUP(_xlfn.SINGLE(A:A),'Customer Name'!A:A,Table14_3[[#All],[First Name]])</f>
        <v>Danilo</v>
      </c>
      <c r="D2043" s="32" t="str" cm="1">
        <f t="array" ref="D2043">_xlfn.XLOOKUP(_xlfn.SINGLE(A:A),'Customer Name'!A:A,Table14_3[[#All],[Last Name]])</f>
        <v>Goffi</v>
      </c>
      <c r="E2043" s="32">
        <f>_xlfn.XLOOKUP(A:A,'Medical Examination'!A:A,'Medical Examination'!B:B)</f>
        <v>17.385000000000002</v>
      </c>
      <c r="F2043" s="32">
        <f>_xlfn.XLOOKUP(A:A,'Medical Examination'!A:A,'Medical Examination'!C:C)</f>
        <v>5.84</v>
      </c>
      <c r="G2043" s="33" t="str">
        <f>_xlfn.XLOOKUP(A:A,'Medical Examination'!A:A,'Medical Examination'!D:D)</f>
        <v>No</v>
      </c>
      <c r="H2043" s="33" t="str">
        <f>_xlfn.XLOOKUP(A:A,'Medical Examination'!A:A,'Medical Examination'!E:E)</f>
        <v>No</v>
      </c>
      <c r="I2043" s="33" t="str">
        <f>_xlfn.XLOOKUP(A:A,'Medical Examination'!A:A,'Medical Examination'!F:F)</f>
        <v>No</v>
      </c>
      <c r="J2043" s="33">
        <f>_xlfn.XLOOKUP(A:A,'Medical Examination'!A:A,'Medical Examination'!G:G)</f>
        <v>0</v>
      </c>
      <c r="K2043" s="33" t="str">
        <f>_xlfn.XLOOKUP(A:A,'Medical Examination'!A:A,'Medical Examination'!H:H)</f>
        <v>No</v>
      </c>
      <c r="L2043" s="32" t="str">
        <f>_xlfn.XLOOKUP(A:A,'Medical Examination'!A:A,'Medical Examination'!I:I)</f>
        <v>Under  Weight</v>
      </c>
      <c r="M2043" s="31" t="str">
        <f>_xlfn.XLOOKUP(A:A,'Medical Examination'!A:A,'Medical Examination'!J:J)</f>
        <v>Prediabetic</v>
      </c>
      <c r="N2043" s="34">
        <f>_xlfn.XLOOKUP(Healthcare!A:A,Table4_2[Customer ID],Table4_2[Date of Birth])</f>
        <v>36401</v>
      </c>
      <c r="O2043" s="35">
        <f>_xlfn.XLOOKUP(A:A,Table4_2[Customer ID],Table4_2[Charges])</f>
        <v>2775.19</v>
      </c>
      <c r="P2043" s="33" t="str">
        <f>_xlfn.XLOOKUP(A:A,Table4_2[Customer ID],Table4_2[Hospital tier])</f>
        <v>tier - 2</v>
      </c>
      <c r="Q2043" s="33" t="str">
        <f>_xlfn.XLOOKUP(A:A,'Hospital details'!A:A,'Hospital details'!F:F)</f>
        <v>tier - 1</v>
      </c>
      <c r="R2043" s="33" t="str">
        <f>_xlfn.XLOOKUP(Healthcare!A:A,'Hospital details'!A:A,'Hospital details'!G:G)</f>
        <v>R1012</v>
      </c>
      <c r="S2043" s="36">
        <f>_xlfn.XLOOKUP(A:A,'Hospital details'!A:A,'Hospital details'!H:H)</f>
        <v>23</v>
      </c>
      <c r="T2043" s="8"/>
    </row>
    <row r="2044" spans="1:20" ht="18" x14ac:dyDescent="0.35">
      <c r="A2044" s="37" t="s">
        <v>2048</v>
      </c>
      <c r="B2044" s="31" t="str" cm="1">
        <f t="array" ref="B2044">_xlfn.XLOOKUP(_xlfn.SINGLE(A:A),'Customer Name'!A:A,Table14_3[[#All],[Title]])</f>
        <v>Ms</v>
      </c>
      <c r="C2044" s="32" t="str" cm="1">
        <f t="array" ref="C2044">_xlfn.XLOOKUP(_xlfn.SINGLE(A:A),'Customer Name'!A:A,Table14_3[[#All],[First Name]])</f>
        <v>Mikko</v>
      </c>
      <c r="D2044" s="32" t="str" cm="1">
        <f t="array" ref="D2044">_xlfn.XLOOKUP(_xlfn.SINGLE(A:A),'Customer Name'!A:A,Table14_3[[#All],[Last Name]])</f>
        <v>Salovaara</v>
      </c>
      <c r="E2044" s="32">
        <f>_xlfn.XLOOKUP(A:A,'Medical Examination'!A:A,'Medical Examination'!B:B)</f>
        <v>30.13</v>
      </c>
      <c r="F2044" s="32">
        <f>_xlfn.XLOOKUP(A:A,'Medical Examination'!A:A,'Medical Examination'!C:C)</f>
        <v>5.71</v>
      </c>
      <c r="G2044" s="33" t="str">
        <f>_xlfn.XLOOKUP(A:A,'Medical Examination'!A:A,'Medical Examination'!D:D)</f>
        <v>No</v>
      </c>
      <c r="H2044" s="33" t="str">
        <f>_xlfn.XLOOKUP(A:A,'Medical Examination'!A:A,'Medical Examination'!E:E)</f>
        <v>yes</v>
      </c>
      <c r="I2044" s="33" t="str">
        <f>_xlfn.XLOOKUP(A:A,'Medical Examination'!A:A,'Medical Examination'!F:F)</f>
        <v>No</v>
      </c>
      <c r="J2044" s="33">
        <f>_xlfn.XLOOKUP(A:A,'Medical Examination'!A:A,'Medical Examination'!G:G)</f>
        <v>1</v>
      </c>
      <c r="K2044" s="33" t="str">
        <f>_xlfn.XLOOKUP(A:A,'Medical Examination'!A:A,'Medical Examination'!H:H)</f>
        <v>No</v>
      </c>
      <c r="L2044" s="32" t="str">
        <f>_xlfn.XLOOKUP(A:A,'Medical Examination'!A:A,'Medical Examination'!I:I)</f>
        <v>Obesity</v>
      </c>
      <c r="M2044" s="31" t="str">
        <f>_xlfn.XLOOKUP(A:A,'Medical Examination'!A:A,'Medical Examination'!J:J)</f>
        <v>Prediabetic</v>
      </c>
      <c r="N2044" s="34">
        <f>_xlfn.XLOOKUP(Healthcare!A:A,Table4_2[Customer ID],Table4_2[Date of Birth])</f>
        <v>38305</v>
      </c>
      <c r="O2044" s="35">
        <f>_xlfn.XLOOKUP(A:A,Table4_2[Customer ID],Table4_2[Charges])</f>
        <v>2773.46</v>
      </c>
      <c r="P2044" s="33" t="str">
        <f>_xlfn.XLOOKUP(A:A,Table4_2[Customer ID],Table4_2[Hospital tier])</f>
        <v>tier - 2</v>
      </c>
      <c r="Q2044" s="33" t="str">
        <f>_xlfn.XLOOKUP(A:A,'Hospital details'!A:A,'Hospital details'!F:F)</f>
        <v>tier - 1</v>
      </c>
      <c r="R2044" s="33" t="str">
        <f>_xlfn.XLOOKUP(Healthcare!A:A,'Hospital details'!A:A,'Hospital details'!G:G)</f>
        <v>R1021</v>
      </c>
      <c r="S2044" s="36">
        <f>_xlfn.XLOOKUP(A:A,'Hospital details'!A:A,'Hospital details'!H:H)</f>
        <v>18</v>
      </c>
      <c r="T2044" s="8"/>
    </row>
    <row r="2045" spans="1:20" ht="18" x14ac:dyDescent="0.35">
      <c r="A2045" s="37" t="s">
        <v>2049</v>
      </c>
      <c r="B2045" s="31" t="str" cm="1">
        <f t="array" ref="B2045">_xlfn.XLOOKUP(_xlfn.SINGLE(A:A),'Customer Name'!A:A,Table14_3[[#All],[Title]])</f>
        <v>Mr</v>
      </c>
      <c r="C2045" s="32" t="str" cm="1">
        <f t="array" ref="C2045">_xlfn.XLOOKUP(_xlfn.SINGLE(A:A),'Customer Name'!A:A,Table14_3[[#All],[First Name]])</f>
        <v>Paula C</v>
      </c>
      <c r="D2045" s="32" t="str" cm="1">
        <f t="array" ref="D2045">_xlfn.XLOOKUP(_xlfn.SINGLE(A:A),'Customer Name'!A:A,Table14_3[[#All],[Last Name]])</f>
        <v>Reid</v>
      </c>
      <c r="E2045" s="32">
        <f>_xlfn.XLOOKUP(A:A,'Medical Examination'!A:A,'Medical Examination'!B:B)</f>
        <v>25.44</v>
      </c>
      <c r="F2045" s="32">
        <f>_xlfn.XLOOKUP(A:A,'Medical Examination'!A:A,'Medical Examination'!C:C)</f>
        <v>6.04</v>
      </c>
      <c r="G2045" s="33" t="str">
        <f>_xlfn.XLOOKUP(A:A,'Medical Examination'!A:A,'Medical Examination'!D:D)</f>
        <v>yes</v>
      </c>
      <c r="H2045" s="33" t="str">
        <f>_xlfn.XLOOKUP(A:A,'Medical Examination'!A:A,'Medical Examination'!E:E)</f>
        <v>No</v>
      </c>
      <c r="I2045" s="33" t="str">
        <f>_xlfn.XLOOKUP(A:A,'Medical Examination'!A:A,'Medical Examination'!F:F)</f>
        <v>Yes</v>
      </c>
      <c r="J2045" s="33">
        <f>_xlfn.XLOOKUP(A:A,'Medical Examination'!A:A,'Medical Examination'!G:G)</f>
        <v>1</v>
      </c>
      <c r="K2045" s="33" t="str">
        <f>_xlfn.XLOOKUP(A:A,'Medical Examination'!A:A,'Medical Examination'!H:H)</f>
        <v>No</v>
      </c>
      <c r="L2045" s="32" t="str">
        <f>_xlfn.XLOOKUP(A:A,'Medical Examination'!A:A,'Medical Examination'!I:I)</f>
        <v>Overweight</v>
      </c>
      <c r="M2045" s="31" t="str">
        <f>_xlfn.XLOOKUP(A:A,'Medical Examination'!A:A,'Medical Examination'!J:J)</f>
        <v>Prediabetic</v>
      </c>
      <c r="N2045" s="34">
        <f>_xlfn.XLOOKUP(Healthcare!A:A,Table4_2[Customer ID],Table4_2[Date of Birth])</f>
        <v>35652</v>
      </c>
      <c r="O2045" s="35">
        <f>_xlfn.XLOOKUP(A:A,Table4_2[Customer ID],Table4_2[Charges])</f>
        <v>2758.99</v>
      </c>
      <c r="P2045" s="33" t="str">
        <f>_xlfn.XLOOKUP(A:A,Table4_2[Customer ID],Table4_2[Hospital tier])</f>
        <v>tier - 2</v>
      </c>
      <c r="Q2045" s="33" t="str">
        <f>_xlfn.XLOOKUP(A:A,'Hospital details'!A:A,'Hospital details'!F:F)</f>
        <v>tier - 1</v>
      </c>
      <c r="R2045" s="33" t="str">
        <f>_xlfn.XLOOKUP(Healthcare!A:A,'Hospital details'!A:A,'Hospital details'!G:G)</f>
        <v>R1012</v>
      </c>
      <c r="S2045" s="36">
        <f>_xlfn.XLOOKUP(A:A,'Hospital details'!A:A,'Hospital details'!H:H)</f>
        <v>25</v>
      </c>
      <c r="T2045" s="8"/>
    </row>
    <row r="2046" spans="1:20" ht="18" x14ac:dyDescent="0.35">
      <c r="A2046" s="37" t="s">
        <v>2050</v>
      </c>
      <c r="B2046" s="31" t="str" cm="1">
        <f t="array" ref="B2046">_xlfn.XLOOKUP(_xlfn.SINGLE(A:A),'Customer Name'!A:A,Table14_3[[#All],[Title]])</f>
        <v>Mr</v>
      </c>
      <c r="C2046" s="32" t="str" cm="1">
        <f t="array" ref="C2046">_xlfn.XLOOKUP(_xlfn.SINGLE(A:A),'Customer Name'!A:A,Table14_3[[#All],[First Name]])</f>
        <v>Kirsten N</v>
      </c>
      <c r="D2046" s="32" t="str" cm="1">
        <f t="array" ref="D2046">_xlfn.XLOOKUP(_xlfn.SINGLE(A:A),'Customer Name'!A:A,Table14_3[[#All],[Last Name]])</f>
        <v>Allan</v>
      </c>
      <c r="E2046" s="32">
        <f>_xlfn.XLOOKUP(A:A,'Medical Examination'!A:A,'Medical Examination'!B:B)</f>
        <v>39.805</v>
      </c>
      <c r="F2046" s="32">
        <f>_xlfn.XLOOKUP(A:A,'Medical Examination'!A:A,'Medical Examination'!C:C)</f>
        <v>4.38</v>
      </c>
      <c r="G2046" s="33" t="str">
        <f>_xlfn.XLOOKUP(A:A,'Medical Examination'!A:A,'Medical Examination'!D:D)</f>
        <v>No</v>
      </c>
      <c r="H2046" s="33" t="str">
        <f>_xlfn.XLOOKUP(A:A,'Medical Examination'!A:A,'Medical Examination'!E:E)</f>
        <v>yes</v>
      </c>
      <c r="I2046" s="33" t="str">
        <f>_xlfn.XLOOKUP(A:A,'Medical Examination'!A:A,'Medical Examination'!F:F)</f>
        <v>No</v>
      </c>
      <c r="J2046" s="33">
        <f>_xlfn.XLOOKUP(A:A,'Medical Examination'!A:A,'Medical Examination'!G:G)</f>
        <v>1</v>
      </c>
      <c r="K2046" s="33" t="str">
        <f>_xlfn.XLOOKUP(A:A,'Medical Examination'!A:A,'Medical Examination'!H:H)</f>
        <v>No</v>
      </c>
      <c r="L2046" s="32" t="str">
        <f>_xlfn.XLOOKUP(A:A,'Medical Examination'!A:A,'Medical Examination'!I:I)</f>
        <v>Obesity</v>
      </c>
      <c r="M2046" s="31" t="str">
        <f>_xlfn.XLOOKUP(A:A,'Medical Examination'!A:A,'Medical Examination'!J:J)</f>
        <v>Normal</v>
      </c>
      <c r="N2046" s="34">
        <f>_xlfn.XLOOKUP(Healthcare!A:A,Table4_2[Customer ID],Table4_2[Date of Birth])</f>
        <v>36810</v>
      </c>
      <c r="O2046" s="35">
        <f>_xlfn.XLOOKUP(A:A,Table4_2[Customer ID],Table4_2[Charges])</f>
        <v>2755.02</v>
      </c>
      <c r="P2046" s="33" t="str">
        <f>_xlfn.XLOOKUP(A:A,Table4_2[Customer ID],Table4_2[Hospital tier])</f>
        <v>tier - 2</v>
      </c>
      <c r="Q2046" s="33" t="str">
        <f>_xlfn.XLOOKUP(A:A,'Hospital details'!A:A,'Hospital details'!F:F)</f>
        <v>tier - 1</v>
      </c>
      <c r="R2046" s="33" t="str">
        <f>_xlfn.XLOOKUP(Healthcare!A:A,'Hospital details'!A:A,'Hospital details'!G:G)</f>
        <v>R1024</v>
      </c>
      <c r="S2046" s="36">
        <f>_xlfn.XLOOKUP(A:A,'Hospital details'!A:A,'Hospital details'!H:H)</f>
        <v>22</v>
      </c>
      <c r="T2046" s="8"/>
    </row>
    <row r="2047" spans="1:20" ht="18" x14ac:dyDescent="0.35">
      <c r="A2047" s="37" t="s">
        <v>2051</v>
      </c>
      <c r="B2047" s="31" t="str" cm="1">
        <f t="array" ref="B2047">_xlfn.XLOOKUP(_xlfn.SINGLE(A:A),'Customer Name'!A:A,Table14_3[[#All],[Title]])</f>
        <v>Ms</v>
      </c>
      <c r="C2047" s="32" t="str" cm="1">
        <f t="array" ref="C2047">_xlfn.XLOOKUP(_xlfn.SINGLE(A:A),'Customer Name'!A:A,Table14_3[[#All],[First Name]])</f>
        <v>Christy</v>
      </c>
      <c r="D2047" s="32" t="str" cm="1">
        <f t="array" ref="D2047">_xlfn.XLOOKUP(_xlfn.SINGLE(A:A),'Customer Name'!A:A,Table14_3[[#All],[Last Name]])</f>
        <v>Mclaughlin</v>
      </c>
      <c r="E2047" s="32">
        <f>_xlfn.XLOOKUP(A:A,'Medical Examination'!A:A,'Medical Examination'!B:B)</f>
        <v>30.4</v>
      </c>
      <c r="F2047" s="32">
        <f>_xlfn.XLOOKUP(A:A,'Medical Examination'!A:A,'Medical Examination'!C:C)</f>
        <v>5.56</v>
      </c>
      <c r="G2047" s="33" t="str">
        <f>_xlfn.XLOOKUP(A:A,'Medical Examination'!A:A,'Medical Examination'!D:D)</f>
        <v>yes</v>
      </c>
      <c r="H2047" s="33" t="str">
        <f>_xlfn.XLOOKUP(A:A,'Medical Examination'!A:A,'Medical Examination'!E:E)</f>
        <v>yes</v>
      </c>
      <c r="I2047" s="33" t="str">
        <f>_xlfn.XLOOKUP(A:A,'Medical Examination'!A:A,'Medical Examination'!F:F)</f>
        <v>No</v>
      </c>
      <c r="J2047" s="33">
        <f>_xlfn.XLOOKUP(A:A,'Medical Examination'!A:A,'Medical Examination'!G:G)</f>
        <v>1</v>
      </c>
      <c r="K2047" s="33" t="str">
        <f>_xlfn.XLOOKUP(A:A,'Medical Examination'!A:A,'Medical Examination'!H:H)</f>
        <v>No</v>
      </c>
      <c r="L2047" s="32" t="str">
        <f>_xlfn.XLOOKUP(A:A,'Medical Examination'!A:A,'Medical Examination'!I:I)</f>
        <v>Obesity</v>
      </c>
      <c r="M2047" s="31" t="str">
        <f>_xlfn.XLOOKUP(A:A,'Medical Examination'!A:A,'Medical Examination'!J:J)</f>
        <v>Normal</v>
      </c>
      <c r="N2047" s="34">
        <f>_xlfn.XLOOKUP(Healthcare!A:A,Table4_2[Customer ID],Table4_2[Date of Birth])</f>
        <v>36802</v>
      </c>
      <c r="O2047" s="35">
        <f>_xlfn.XLOOKUP(A:A,Table4_2[Customer ID],Table4_2[Charges])</f>
        <v>2741.95</v>
      </c>
      <c r="P2047" s="33" t="str">
        <f>_xlfn.XLOOKUP(A:A,Table4_2[Customer ID],Table4_2[Hospital tier])</f>
        <v>tier - 2</v>
      </c>
      <c r="Q2047" s="33" t="str">
        <f>_xlfn.XLOOKUP(A:A,'Hospital details'!A:A,'Hospital details'!F:F)</f>
        <v>tier - 3</v>
      </c>
      <c r="R2047" s="33" t="str">
        <f>_xlfn.XLOOKUP(Healthcare!A:A,'Hospital details'!A:A,'Hospital details'!G:G)</f>
        <v>R1024</v>
      </c>
      <c r="S2047" s="36">
        <f>_xlfn.XLOOKUP(A:A,'Hospital details'!A:A,'Hospital details'!H:H)</f>
        <v>22</v>
      </c>
      <c r="T2047" s="8"/>
    </row>
    <row r="2048" spans="1:20" ht="18" x14ac:dyDescent="0.35">
      <c r="A2048" s="37" t="s">
        <v>2052</v>
      </c>
      <c r="B2048" s="31" t="str" cm="1">
        <f t="array" ref="B2048">_xlfn.XLOOKUP(_xlfn.SINGLE(A:A),'Customer Name'!A:A,Table14_3[[#All],[Title]])</f>
        <v>Ms</v>
      </c>
      <c r="C2048" s="32" t="str" cm="1">
        <f t="array" ref="C2048">_xlfn.XLOOKUP(_xlfn.SINGLE(A:A),'Customer Name'!A:A,Table14_3[[#All],[First Name]])</f>
        <v>Jennifer</v>
      </c>
      <c r="D2048" s="32" t="str" cm="1">
        <f t="array" ref="D2048">_xlfn.XLOOKUP(_xlfn.SINGLE(A:A),'Customer Name'!A:A,Table14_3[[#All],[Last Name]])</f>
        <v>Lee</v>
      </c>
      <c r="E2048" s="32">
        <f>_xlfn.XLOOKUP(A:A,'Medical Examination'!A:A,'Medical Examination'!B:B)</f>
        <v>23.18</v>
      </c>
      <c r="F2048" s="32">
        <f>_xlfn.XLOOKUP(A:A,'Medical Examination'!A:A,'Medical Examination'!C:C)</f>
        <v>4.24</v>
      </c>
      <c r="G2048" s="33" t="str">
        <f>_xlfn.XLOOKUP(A:A,'Medical Examination'!A:A,'Medical Examination'!D:D)</f>
        <v>No</v>
      </c>
      <c r="H2048" s="33" t="str">
        <f>_xlfn.XLOOKUP(A:A,'Medical Examination'!A:A,'Medical Examination'!E:E)</f>
        <v>yes</v>
      </c>
      <c r="I2048" s="33" t="str">
        <f>_xlfn.XLOOKUP(A:A,'Medical Examination'!A:A,'Medical Examination'!F:F)</f>
        <v>No</v>
      </c>
      <c r="J2048" s="33">
        <f>_xlfn.XLOOKUP(A:A,'Medical Examination'!A:A,'Medical Examination'!G:G)</f>
        <v>1</v>
      </c>
      <c r="K2048" s="33" t="str">
        <f>_xlfn.XLOOKUP(A:A,'Medical Examination'!A:A,'Medical Examination'!H:H)</f>
        <v>No</v>
      </c>
      <c r="L2048" s="32" t="str">
        <f>_xlfn.XLOOKUP(A:A,'Medical Examination'!A:A,'Medical Examination'!I:I)</f>
        <v>Normal Weight</v>
      </c>
      <c r="M2048" s="31" t="str">
        <f>_xlfn.XLOOKUP(A:A,'Medical Examination'!A:A,'Medical Examination'!J:J)</f>
        <v>Normal</v>
      </c>
      <c r="N2048" s="34">
        <f>_xlfn.XLOOKUP(Healthcare!A:A,Table4_2[Customer ID],Table4_2[Date of Birth])</f>
        <v>36877</v>
      </c>
      <c r="O2048" s="35">
        <f>_xlfn.XLOOKUP(A:A,Table4_2[Customer ID],Table4_2[Charges])</f>
        <v>2731.91</v>
      </c>
      <c r="P2048" s="33" t="str">
        <f>_xlfn.XLOOKUP(A:A,Table4_2[Customer ID],Table4_2[Hospital tier])</f>
        <v>tier - 2</v>
      </c>
      <c r="Q2048" s="33" t="str">
        <f>_xlfn.XLOOKUP(A:A,'Hospital details'!A:A,'Hospital details'!F:F)</f>
        <v>tier - 3</v>
      </c>
      <c r="R2048" s="33" t="str">
        <f>_xlfn.XLOOKUP(Healthcare!A:A,'Hospital details'!A:A,'Hospital details'!G:G)</f>
        <v>R1024</v>
      </c>
      <c r="S2048" s="36">
        <f>_xlfn.XLOOKUP(A:A,'Hospital details'!A:A,'Hospital details'!H:H)</f>
        <v>22</v>
      </c>
      <c r="T2048" s="8"/>
    </row>
    <row r="2049" spans="1:20" ht="18" x14ac:dyDescent="0.35">
      <c r="A2049" s="37" t="s">
        <v>2053</v>
      </c>
      <c r="B2049" s="31" t="str" cm="1">
        <f t="array" ref="B2049">_xlfn.XLOOKUP(_xlfn.SINGLE(A:A),'Customer Name'!A:A,Table14_3[[#All],[Title]])</f>
        <v>Mr</v>
      </c>
      <c r="C2049" s="32" t="str" cm="1">
        <f t="array" ref="C2049">_xlfn.XLOOKUP(_xlfn.SINGLE(A:A),'Customer Name'!A:A,Table14_3[[#All],[First Name]])</f>
        <v>Jingjing</v>
      </c>
      <c r="D2049" s="32" t="str" cm="1">
        <f t="array" ref="D2049">_xlfn.XLOOKUP(_xlfn.SINGLE(A:A),'Customer Name'!A:A,Table14_3[[#All],[Last Name]])</f>
        <v>Tang</v>
      </c>
      <c r="E2049" s="32">
        <f>_xlfn.XLOOKUP(A:A,'Medical Examination'!A:A,'Medical Examination'!B:B)</f>
        <v>39.615000000000002</v>
      </c>
      <c r="F2049" s="32">
        <f>_xlfn.XLOOKUP(A:A,'Medical Examination'!A:A,'Medical Examination'!C:C)</f>
        <v>6.32</v>
      </c>
      <c r="G2049" s="33" t="str">
        <f>_xlfn.XLOOKUP(A:A,'Medical Examination'!A:A,'Medical Examination'!D:D)</f>
        <v>No</v>
      </c>
      <c r="H2049" s="33" t="str">
        <f>_xlfn.XLOOKUP(A:A,'Medical Examination'!A:A,'Medical Examination'!E:E)</f>
        <v>No</v>
      </c>
      <c r="I2049" s="33" t="str">
        <f>_xlfn.XLOOKUP(A:A,'Medical Examination'!A:A,'Medical Examination'!F:F)</f>
        <v>Yes</v>
      </c>
      <c r="J2049" s="33">
        <f>_xlfn.XLOOKUP(A:A,'Medical Examination'!A:A,'Medical Examination'!G:G)</f>
        <v>1</v>
      </c>
      <c r="K2049" s="33" t="str">
        <f>_xlfn.XLOOKUP(A:A,'Medical Examination'!A:A,'Medical Examination'!H:H)</f>
        <v>No</v>
      </c>
      <c r="L2049" s="32" t="str">
        <f>_xlfn.XLOOKUP(A:A,'Medical Examination'!A:A,'Medical Examination'!I:I)</f>
        <v>Obesity</v>
      </c>
      <c r="M2049" s="31" t="str">
        <f>_xlfn.XLOOKUP(A:A,'Medical Examination'!A:A,'Medical Examination'!J:J)</f>
        <v>Prediabetic</v>
      </c>
      <c r="N2049" s="34">
        <f>_xlfn.XLOOKUP(Healthcare!A:A,Table4_2[Customer ID],Table4_2[Date of Birth])</f>
        <v>37958</v>
      </c>
      <c r="O2049" s="35">
        <f>_xlfn.XLOOKUP(A:A,Table4_2[Customer ID],Table4_2[Charges])</f>
        <v>2730.11</v>
      </c>
      <c r="P2049" s="33" t="str">
        <f>_xlfn.XLOOKUP(A:A,Table4_2[Customer ID],Table4_2[Hospital tier])</f>
        <v>tier - 2</v>
      </c>
      <c r="Q2049" s="33" t="str">
        <f>_xlfn.XLOOKUP(A:A,'Hospital details'!A:A,'Hospital details'!F:F)</f>
        <v>tier - 3</v>
      </c>
      <c r="R2049" s="33" t="str">
        <f>_xlfn.XLOOKUP(Healthcare!A:A,'Hospital details'!A:A,'Hospital details'!G:G)</f>
        <v>R1012</v>
      </c>
      <c r="S2049" s="36">
        <f>_xlfn.XLOOKUP(A:A,'Hospital details'!A:A,'Hospital details'!H:H)</f>
        <v>19</v>
      </c>
      <c r="T2049" s="8"/>
    </row>
    <row r="2050" spans="1:20" ht="18" x14ac:dyDescent="0.35">
      <c r="A2050" s="37" t="s">
        <v>2054</v>
      </c>
      <c r="B2050" s="31" t="str" cm="1">
        <f t="array" ref="B2050">_xlfn.XLOOKUP(_xlfn.SINGLE(A:A),'Customer Name'!A:A,Table14_3[[#All],[Title]])</f>
        <v>Mr</v>
      </c>
      <c r="C2050" s="32" t="str" cm="1">
        <f t="array" ref="C2050">_xlfn.XLOOKUP(_xlfn.SINGLE(A:A),'Customer Name'!A:A,Table14_3[[#All],[First Name]])</f>
        <v>Morgan</v>
      </c>
      <c r="D2050" s="32" t="str" cm="1">
        <f t="array" ref="D2050">_xlfn.XLOOKUP(_xlfn.SINGLE(A:A),'Customer Name'!A:A,Table14_3[[#All],[Last Name]])</f>
        <v>Kennedy</v>
      </c>
      <c r="E2050" s="32">
        <f>_xlfn.XLOOKUP(A:A,'Medical Examination'!A:A,'Medical Examination'!B:B)</f>
        <v>30.59</v>
      </c>
      <c r="F2050" s="32">
        <f>_xlfn.XLOOKUP(A:A,'Medical Examination'!A:A,'Medical Examination'!C:C)</f>
        <v>6.3</v>
      </c>
      <c r="G2050" s="33" t="str">
        <f>_xlfn.XLOOKUP(A:A,'Medical Examination'!A:A,'Medical Examination'!D:D)</f>
        <v>yes</v>
      </c>
      <c r="H2050" s="33" t="str">
        <f>_xlfn.XLOOKUP(A:A,'Medical Examination'!A:A,'Medical Examination'!E:E)</f>
        <v>No</v>
      </c>
      <c r="I2050" s="33" t="str">
        <f>_xlfn.XLOOKUP(A:A,'Medical Examination'!A:A,'Medical Examination'!F:F)</f>
        <v>Yes</v>
      </c>
      <c r="J2050" s="33">
        <f>_xlfn.XLOOKUP(A:A,'Medical Examination'!A:A,'Medical Examination'!G:G)</f>
        <v>1</v>
      </c>
      <c r="K2050" s="33" t="str">
        <f>_xlfn.XLOOKUP(A:A,'Medical Examination'!A:A,'Medical Examination'!H:H)</f>
        <v>No</v>
      </c>
      <c r="L2050" s="32" t="str">
        <f>_xlfn.XLOOKUP(A:A,'Medical Examination'!A:A,'Medical Examination'!I:I)</f>
        <v>Obesity</v>
      </c>
      <c r="M2050" s="31" t="str">
        <f>_xlfn.XLOOKUP(A:A,'Medical Examination'!A:A,'Medical Examination'!J:J)</f>
        <v>Prediabetic</v>
      </c>
      <c r="N2050" s="34">
        <f>_xlfn.XLOOKUP(Healthcare!A:A,Table4_2[Customer ID],Table4_2[Date of Birth])</f>
        <v>35709</v>
      </c>
      <c r="O2050" s="35">
        <f>_xlfn.XLOOKUP(A:A,Table4_2[Customer ID],Table4_2[Charges])</f>
        <v>2727.4</v>
      </c>
      <c r="P2050" s="33" t="str">
        <f>_xlfn.XLOOKUP(A:A,Table4_2[Customer ID],Table4_2[Hospital tier])</f>
        <v>tier - 3</v>
      </c>
      <c r="Q2050" s="33" t="str">
        <f>_xlfn.XLOOKUP(A:A,'Hospital details'!A:A,'Hospital details'!F:F)</f>
        <v>tier - 3</v>
      </c>
      <c r="R2050" s="33" t="str">
        <f>_xlfn.XLOOKUP(Healthcare!A:A,'Hospital details'!A:A,'Hospital details'!G:G)</f>
        <v>R1016</v>
      </c>
      <c r="S2050" s="36">
        <f>_xlfn.XLOOKUP(A:A,'Hospital details'!A:A,'Hospital details'!H:H)</f>
        <v>25</v>
      </c>
      <c r="T2050" s="8"/>
    </row>
    <row r="2051" spans="1:20" ht="18" x14ac:dyDescent="0.35">
      <c r="A2051" s="37" t="s">
        <v>2055</v>
      </c>
      <c r="B2051" s="31" t="str" cm="1">
        <f t="array" ref="B2051">_xlfn.XLOOKUP(_xlfn.SINGLE(A:A),'Customer Name'!A:A,Table14_3[[#All],[Title]])</f>
        <v>Ms</v>
      </c>
      <c r="C2051" s="32" t="str" cm="1">
        <f t="array" ref="C2051">_xlfn.XLOOKUP(_xlfn.SINGLE(A:A),'Customer Name'!A:A,Table14_3[[#All],[First Name]])</f>
        <v>Patrick J</v>
      </c>
      <c r="D2051" s="32" t="str" cm="1">
        <f t="array" ref="D2051">_xlfn.XLOOKUP(_xlfn.SINGLE(A:A),'Customer Name'!A:A,Table14_3[[#All],[Last Name]])</f>
        <v>Condon</v>
      </c>
      <c r="E2051" s="32">
        <f>_xlfn.XLOOKUP(A:A,'Medical Examination'!A:A,'Medical Examination'!B:B)</f>
        <v>16.72</v>
      </c>
      <c r="F2051" s="32">
        <f>_xlfn.XLOOKUP(A:A,'Medical Examination'!A:A,'Medical Examination'!C:C)</f>
        <v>4.38</v>
      </c>
      <c r="G2051" s="33" t="str">
        <f>_xlfn.XLOOKUP(A:A,'Medical Examination'!A:A,'Medical Examination'!D:D)</f>
        <v>yes</v>
      </c>
      <c r="H2051" s="33" t="str">
        <f>_xlfn.XLOOKUP(A:A,'Medical Examination'!A:A,'Medical Examination'!E:E)</f>
        <v>No</v>
      </c>
      <c r="I2051" s="33" t="str">
        <f>_xlfn.XLOOKUP(A:A,'Medical Examination'!A:A,'Medical Examination'!F:F)</f>
        <v>No</v>
      </c>
      <c r="J2051" s="33">
        <f>_xlfn.XLOOKUP(A:A,'Medical Examination'!A:A,'Medical Examination'!G:G)</f>
        <v>1</v>
      </c>
      <c r="K2051" s="33" t="str">
        <f>_xlfn.XLOOKUP(A:A,'Medical Examination'!A:A,'Medical Examination'!H:H)</f>
        <v>No</v>
      </c>
      <c r="L2051" s="32" t="str">
        <f>_xlfn.XLOOKUP(A:A,'Medical Examination'!A:A,'Medical Examination'!I:I)</f>
        <v>Under  Weight</v>
      </c>
      <c r="M2051" s="31" t="str">
        <f>_xlfn.XLOOKUP(A:A,'Medical Examination'!A:A,'Medical Examination'!J:J)</f>
        <v>Normal</v>
      </c>
      <c r="N2051" s="34">
        <f>_xlfn.XLOOKUP(Healthcare!A:A,Table4_2[Customer ID],Table4_2[Date of Birth])</f>
        <v>32375</v>
      </c>
      <c r="O2051" s="35">
        <f>_xlfn.XLOOKUP(A:A,Table4_2[Customer ID],Table4_2[Charges])</f>
        <v>2726.06</v>
      </c>
      <c r="P2051" s="33" t="str">
        <f>_xlfn.XLOOKUP(A:A,Table4_2[Customer ID],Table4_2[Hospital tier])</f>
        <v>tier - 2</v>
      </c>
      <c r="Q2051" s="33" t="str">
        <f>_xlfn.XLOOKUP(A:A,'Hospital details'!A:A,'Hospital details'!F:F)</f>
        <v>tier - 2</v>
      </c>
      <c r="R2051" s="33" t="str">
        <f>_xlfn.XLOOKUP(Healthcare!A:A,'Hospital details'!A:A,'Hospital details'!G:G)</f>
        <v>R1013</v>
      </c>
      <c r="S2051" s="36">
        <f>_xlfn.XLOOKUP(A:A,'Hospital details'!A:A,'Hospital details'!H:H)</f>
        <v>34</v>
      </c>
      <c r="T2051" s="8"/>
    </row>
    <row r="2052" spans="1:20" ht="18" x14ac:dyDescent="0.35">
      <c r="A2052" s="37" t="s">
        <v>2056</v>
      </c>
      <c r="B2052" s="31" t="str" cm="1">
        <f t="array" ref="B2052">_xlfn.XLOOKUP(_xlfn.SINGLE(A:A),'Customer Name'!A:A,Table14_3[[#All],[Title]])</f>
        <v>Mr</v>
      </c>
      <c r="C2052" s="32" t="str" cm="1">
        <f t="array" ref="C2052">_xlfn.XLOOKUP(_xlfn.SINGLE(A:A),'Customer Name'!A:A,Table14_3[[#All],[First Name]])</f>
        <v>Frankline</v>
      </c>
      <c r="D2052" s="32" t="str" cm="1">
        <f t="array" ref="D2052">_xlfn.XLOOKUP(_xlfn.SINGLE(A:A),'Customer Name'!A:A,Table14_3[[#All],[Last Name]])</f>
        <v>Chepkwony</v>
      </c>
      <c r="E2052" s="32">
        <f>_xlfn.XLOOKUP(A:A,'Medical Examination'!A:A,'Medical Examination'!B:B)</f>
        <v>26.22</v>
      </c>
      <c r="F2052" s="32">
        <f>_xlfn.XLOOKUP(A:A,'Medical Examination'!A:A,'Medical Examination'!C:C)</f>
        <v>4.6500000000000004</v>
      </c>
      <c r="G2052" s="33" t="str">
        <f>_xlfn.XLOOKUP(A:A,'Medical Examination'!A:A,'Medical Examination'!D:D)</f>
        <v>yes</v>
      </c>
      <c r="H2052" s="33" t="str">
        <f>_xlfn.XLOOKUP(A:A,'Medical Examination'!A:A,'Medical Examination'!E:E)</f>
        <v>No</v>
      </c>
      <c r="I2052" s="33" t="str">
        <f>_xlfn.XLOOKUP(A:A,'Medical Examination'!A:A,'Medical Examination'!F:F)</f>
        <v>Yes</v>
      </c>
      <c r="J2052" s="33">
        <f>_xlfn.XLOOKUP(A:A,'Medical Examination'!A:A,'Medical Examination'!G:G)</f>
        <v>1</v>
      </c>
      <c r="K2052" s="33" t="str">
        <f>_xlfn.XLOOKUP(A:A,'Medical Examination'!A:A,'Medical Examination'!H:H)</f>
        <v>No</v>
      </c>
      <c r="L2052" s="32" t="str">
        <f>_xlfn.XLOOKUP(A:A,'Medical Examination'!A:A,'Medical Examination'!I:I)</f>
        <v>Overweight</v>
      </c>
      <c r="M2052" s="31" t="str">
        <f>_xlfn.XLOOKUP(A:A,'Medical Examination'!A:A,'Medical Examination'!J:J)</f>
        <v>Normal</v>
      </c>
      <c r="N2052" s="34">
        <f>_xlfn.XLOOKUP(Healthcare!A:A,Table4_2[Customer ID],Table4_2[Date of Birth])</f>
        <v>35733</v>
      </c>
      <c r="O2052" s="35">
        <f>_xlfn.XLOOKUP(A:A,Table4_2[Customer ID],Table4_2[Charges])</f>
        <v>2721.32</v>
      </c>
      <c r="P2052" s="33" t="str">
        <f>_xlfn.XLOOKUP(A:A,Table4_2[Customer ID],Table4_2[Hospital tier])</f>
        <v>tier - 1</v>
      </c>
      <c r="Q2052" s="33" t="str">
        <f>_xlfn.XLOOKUP(A:A,'Hospital details'!A:A,'Hospital details'!F:F)</f>
        <v>tier - 3</v>
      </c>
      <c r="R2052" s="33" t="str">
        <f>_xlfn.XLOOKUP(Healthcare!A:A,'Hospital details'!A:A,'Hospital details'!G:G)</f>
        <v>R1014</v>
      </c>
      <c r="S2052" s="36">
        <f>_xlfn.XLOOKUP(A:A,'Hospital details'!A:A,'Hospital details'!H:H)</f>
        <v>25</v>
      </c>
      <c r="T2052" s="8"/>
    </row>
    <row r="2053" spans="1:20" ht="18" x14ac:dyDescent="0.35">
      <c r="A2053" s="37" t="s">
        <v>2057</v>
      </c>
      <c r="B2053" s="31" t="str" cm="1">
        <f t="array" ref="B2053">_xlfn.XLOOKUP(_xlfn.SINGLE(A:A),'Customer Name'!A:A,Table14_3[[#All],[Title]])</f>
        <v>Mr</v>
      </c>
      <c r="C2053" s="32" t="str" cm="1">
        <f t="array" ref="C2053">_xlfn.XLOOKUP(_xlfn.SINGLE(A:A),'Customer Name'!A:A,Table14_3[[#All],[First Name]])</f>
        <v>Laura T</v>
      </c>
      <c r="D2053" s="32" t="str" cm="1">
        <f t="array" ref="D2053">_xlfn.XLOOKUP(_xlfn.SINGLE(A:A),'Customer Name'!A:A,Table14_3[[#All],[Last Name]])</f>
        <v>Rodriguez</v>
      </c>
      <c r="E2053" s="32">
        <f>_xlfn.XLOOKUP(A:A,'Medical Examination'!A:A,'Medical Examination'!B:B)</f>
        <v>31.824999999999999</v>
      </c>
      <c r="F2053" s="32">
        <f>_xlfn.XLOOKUP(A:A,'Medical Examination'!A:A,'Medical Examination'!C:C)</f>
        <v>4.7</v>
      </c>
      <c r="G2053" s="33" t="str">
        <f>_xlfn.XLOOKUP(A:A,'Medical Examination'!A:A,'Medical Examination'!D:D)</f>
        <v>No</v>
      </c>
      <c r="H2053" s="33" t="str">
        <f>_xlfn.XLOOKUP(A:A,'Medical Examination'!A:A,'Medical Examination'!E:E)</f>
        <v>No</v>
      </c>
      <c r="I2053" s="33" t="str">
        <f>_xlfn.XLOOKUP(A:A,'Medical Examination'!A:A,'Medical Examination'!F:F)</f>
        <v>Yes</v>
      </c>
      <c r="J2053" s="33">
        <f>_xlfn.XLOOKUP(A:A,'Medical Examination'!A:A,'Medical Examination'!G:G)</f>
        <v>1</v>
      </c>
      <c r="K2053" s="33" t="str">
        <f>_xlfn.XLOOKUP(A:A,'Medical Examination'!A:A,'Medical Examination'!H:H)</f>
        <v>No</v>
      </c>
      <c r="L2053" s="32" t="str">
        <f>_xlfn.XLOOKUP(A:A,'Medical Examination'!A:A,'Medical Examination'!I:I)</f>
        <v>Obesity</v>
      </c>
      <c r="M2053" s="31" t="str">
        <f>_xlfn.XLOOKUP(A:A,'Medical Examination'!A:A,'Medical Examination'!J:J)</f>
        <v>Normal</v>
      </c>
      <c r="N2053" s="34">
        <f>_xlfn.XLOOKUP(Healthcare!A:A,Table4_2[Customer ID],Table4_2[Date of Birth])</f>
        <v>37839</v>
      </c>
      <c r="O2053" s="35">
        <f>_xlfn.XLOOKUP(A:A,Table4_2[Customer ID],Table4_2[Charges])</f>
        <v>2719.28</v>
      </c>
      <c r="P2053" s="33" t="str">
        <f>_xlfn.XLOOKUP(A:A,Table4_2[Customer ID],Table4_2[Hospital tier])</f>
        <v>tier - 2</v>
      </c>
      <c r="Q2053" s="33" t="str">
        <f>_xlfn.XLOOKUP(A:A,'Hospital details'!A:A,'Hospital details'!F:F)</f>
        <v>tier - 2</v>
      </c>
      <c r="R2053" s="33" t="str">
        <f>_xlfn.XLOOKUP(Healthcare!A:A,'Hospital details'!A:A,'Hospital details'!G:G)</f>
        <v>R1012</v>
      </c>
      <c r="S2053" s="36">
        <f>_xlfn.XLOOKUP(A:A,'Hospital details'!A:A,'Hospital details'!H:H)</f>
        <v>19</v>
      </c>
      <c r="T2053" s="8"/>
    </row>
    <row r="2054" spans="1:20" ht="18" x14ac:dyDescent="0.35">
      <c r="A2054" s="37" t="s">
        <v>2058</v>
      </c>
      <c r="B2054" s="31" t="str" cm="1">
        <f t="array" ref="B2054">_xlfn.XLOOKUP(_xlfn.SINGLE(A:A),'Customer Name'!A:A,Table14_3[[#All],[Title]])</f>
        <v>Ms</v>
      </c>
      <c r="C2054" s="32" t="str" cm="1">
        <f t="array" ref="C2054">_xlfn.XLOOKUP(_xlfn.SINGLE(A:A),'Customer Name'!A:A,Table14_3[[#All],[First Name]])</f>
        <v>Natalia</v>
      </c>
      <c r="D2054" s="32" t="str" cm="1">
        <f t="array" ref="D2054">_xlfn.XLOOKUP(_xlfn.SINGLE(A:A),'Customer Name'!A:A,Table14_3[[#All],[Last Name]])</f>
        <v>Szynkarczuk</v>
      </c>
      <c r="E2054" s="32">
        <f>_xlfn.XLOOKUP(A:A,'Medical Examination'!A:A,'Medical Examination'!B:B)</f>
        <v>25.745000000000001</v>
      </c>
      <c r="F2054" s="32">
        <f>_xlfn.XLOOKUP(A:A,'Medical Examination'!A:A,'Medical Examination'!C:C)</f>
        <v>4.34</v>
      </c>
      <c r="G2054" s="33" t="str">
        <f>_xlfn.XLOOKUP(A:A,'Medical Examination'!A:A,'Medical Examination'!D:D)</f>
        <v>No</v>
      </c>
      <c r="H2054" s="33" t="str">
        <f>_xlfn.XLOOKUP(A:A,'Medical Examination'!A:A,'Medical Examination'!E:E)</f>
        <v>No</v>
      </c>
      <c r="I2054" s="33" t="str">
        <f>_xlfn.XLOOKUP(A:A,'Medical Examination'!A:A,'Medical Examination'!F:F)</f>
        <v>Yes</v>
      </c>
      <c r="J2054" s="33">
        <f>_xlfn.XLOOKUP(A:A,'Medical Examination'!A:A,'Medical Examination'!G:G)</f>
        <v>1</v>
      </c>
      <c r="K2054" s="33" t="str">
        <f>_xlfn.XLOOKUP(A:A,'Medical Examination'!A:A,'Medical Examination'!H:H)</f>
        <v>No</v>
      </c>
      <c r="L2054" s="32" t="str">
        <f>_xlfn.XLOOKUP(A:A,'Medical Examination'!A:A,'Medical Examination'!I:I)</f>
        <v>Overweight</v>
      </c>
      <c r="M2054" s="31" t="str">
        <f>_xlfn.XLOOKUP(A:A,'Medical Examination'!A:A,'Medical Examination'!J:J)</f>
        <v>Normal</v>
      </c>
      <c r="N2054" s="34">
        <f>_xlfn.XLOOKUP(Healthcare!A:A,Table4_2[Customer ID],Table4_2[Date of Birth])</f>
        <v>37956</v>
      </c>
      <c r="O2054" s="35">
        <f>_xlfn.XLOOKUP(A:A,Table4_2[Customer ID],Table4_2[Charges])</f>
        <v>2710.83</v>
      </c>
      <c r="P2054" s="33" t="str">
        <f>_xlfn.XLOOKUP(A:A,Table4_2[Customer ID],Table4_2[Hospital tier])</f>
        <v>tier - 2</v>
      </c>
      <c r="Q2054" s="33" t="str">
        <f>_xlfn.XLOOKUP(A:A,'Hospital details'!A:A,'Hospital details'!F:F)</f>
        <v>tier - 3</v>
      </c>
      <c r="R2054" s="33" t="str">
        <f>_xlfn.XLOOKUP(Healthcare!A:A,'Hospital details'!A:A,'Hospital details'!G:G)</f>
        <v>R1012</v>
      </c>
      <c r="S2054" s="36">
        <f>_xlfn.XLOOKUP(A:A,'Hospital details'!A:A,'Hospital details'!H:H)</f>
        <v>19</v>
      </c>
      <c r="T2054" s="8"/>
    </row>
    <row r="2055" spans="1:20" ht="18" x14ac:dyDescent="0.35">
      <c r="A2055" s="37" t="s">
        <v>2059</v>
      </c>
      <c r="B2055" s="31" t="str" cm="1">
        <f t="array" ref="B2055">_xlfn.XLOOKUP(_xlfn.SINGLE(A:A),'Customer Name'!A:A,Table14_3[[#All],[Title]])</f>
        <v>Mr</v>
      </c>
      <c r="C2055" s="32" t="str" cm="1">
        <f t="array" ref="C2055">_xlfn.XLOOKUP(_xlfn.SINGLE(A:A),'Customer Name'!A:A,Table14_3[[#All],[First Name]])</f>
        <v>Jennifer L</v>
      </c>
      <c r="D2055" s="32" t="str" cm="1">
        <f t="array" ref="D2055">_xlfn.XLOOKUP(_xlfn.SINGLE(A:A),'Customer Name'!A:A,Table14_3[[#All],[Last Name]])</f>
        <v>Brill</v>
      </c>
      <c r="E2055" s="32">
        <f>_xlfn.XLOOKUP(A:A,'Medical Examination'!A:A,'Medical Examination'!B:B)</f>
        <v>24.605</v>
      </c>
      <c r="F2055" s="32">
        <f>_xlfn.XLOOKUP(A:A,'Medical Examination'!A:A,'Medical Examination'!C:C)</f>
        <v>5.62</v>
      </c>
      <c r="G2055" s="33" t="str">
        <f>_xlfn.XLOOKUP(A:A,'Medical Examination'!A:A,'Medical Examination'!D:D)</f>
        <v>No</v>
      </c>
      <c r="H2055" s="33" t="str">
        <f>_xlfn.XLOOKUP(A:A,'Medical Examination'!A:A,'Medical Examination'!E:E)</f>
        <v>No</v>
      </c>
      <c r="I2055" s="33" t="str">
        <f>_xlfn.XLOOKUP(A:A,'Medical Examination'!A:A,'Medical Examination'!F:F)</f>
        <v>Yes</v>
      </c>
      <c r="J2055" s="33">
        <f>_xlfn.XLOOKUP(A:A,'Medical Examination'!A:A,'Medical Examination'!G:G)</f>
        <v>1</v>
      </c>
      <c r="K2055" s="33" t="str">
        <f>_xlfn.XLOOKUP(A:A,'Medical Examination'!A:A,'Medical Examination'!H:H)</f>
        <v>No</v>
      </c>
      <c r="L2055" s="32" t="str">
        <f>_xlfn.XLOOKUP(A:A,'Medical Examination'!A:A,'Medical Examination'!I:I)</f>
        <v>Normal Weight</v>
      </c>
      <c r="M2055" s="31" t="str">
        <f>_xlfn.XLOOKUP(A:A,'Medical Examination'!A:A,'Medical Examination'!J:J)</f>
        <v>Normal</v>
      </c>
      <c r="N2055" s="34">
        <f>_xlfn.XLOOKUP(Healthcare!A:A,Table4_2[Customer ID],Table4_2[Date of Birth])</f>
        <v>37946</v>
      </c>
      <c r="O2055" s="35">
        <f>_xlfn.XLOOKUP(A:A,Table4_2[Customer ID],Table4_2[Charges])</f>
        <v>2709.24</v>
      </c>
      <c r="P2055" s="33" t="str">
        <f>_xlfn.XLOOKUP(A:A,Table4_2[Customer ID],Table4_2[Hospital tier])</f>
        <v>tier - 2</v>
      </c>
      <c r="Q2055" s="33" t="str">
        <f>_xlfn.XLOOKUP(A:A,'Hospital details'!A:A,'Hospital details'!F:F)</f>
        <v>tier - 2</v>
      </c>
      <c r="R2055" s="33" t="str">
        <f>_xlfn.XLOOKUP(Healthcare!A:A,'Hospital details'!A:A,'Hospital details'!G:G)</f>
        <v>R1012</v>
      </c>
      <c r="S2055" s="36">
        <f>_xlfn.XLOOKUP(A:A,'Hospital details'!A:A,'Hospital details'!H:H)</f>
        <v>19</v>
      </c>
      <c r="T2055" s="8"/>
    </row>
    <row r="2056" spans="1:20" ht="18" x14ac:dyDescent="0.35">
      <c r="A2056" s="37" t="s">
        <v>2060</v>
      </c>
      <c r="B2056" s="31" t="str" cm="1">
        <f t="array" ref="B2056">_xlfn.XLOOKUP(_xlfn.SINGLE(A:A),'Customer Name'!A:A,Table14_3[[#All],[Title]])</f>
        <v>Mr</v>
      </c>
      <c r="C2056" s="32" t="str" cm="1">
        <f t="array" ref="C2056">_xlfn.XLOOKUP(_xlfn.SINGLE(A:A),'Customer Name'!A:A,Table14_3[[#All],[First Name]])</f>
        <v>Brooke</v>
      </c>
      <c r="D2056" s="32" t="str" cm="1">
        <f t="array" ref="D2056">_xlfn.XLOOKUP(_xlfn.SINGLE(A:A),'Customer Name'!A:A,Table14_3[[#All],[Last Name]])</f>
        <v>Adams</v>
      </c>
      <c r="E2056" s="32">
        <f>_xlfn.XLOOKUP(A:A,'Medical Examination'!A:A,'Medical Examination'!B:B)</f>
        <v>24.51</v>
      </c>
      <c r="F2056" s="32">
        <f>_xlfn.XLOOKUP(A:A,'Medical Examination'!A:A,'Medical Examination'!C:C)</f>
        <v>4.24</v>
      </c>
      <c r="G2056" s="33" t="str">
        <f>_xlfn.XLOOKUP(A:A,'Medical Examination'!A:A,'Medical Examination'!D:D)</f>
        <v>No</v>
      </c>
      <c r="H2056" s="33" t="str">
        <f>_xlfn.XLOOKUP(A:A,'Medical Examination'!A:A,'Medical Examination'!E:E)</f>
        <v>No</v>
      </c>
      <c r="I2056" s="33" t="str">
        <f>_xlfn.XLOOKUP(A:A,'Medical Examination'!A:A,'Medical Examination'!F:F)</f>
        <v>Yes</v>
      </c>
      <c r="J2056" s="33">
        <f>_xlfn.XLOOKUP(A:A,'Medical Examination'!A:A,'Medical Examination'!G:G)</f>
        <v>1</v>
      </c>
      <c r="K2056" s="33" t="str">
        <f>_xlfn.XLOOKUP(A:A,'Medical Examination'!A:A,'Medical Examination'!H:H)</f>
        <v>No</v>
      </c>
      <c r="L2056" s="32" t="str">
        <f>_xlfn.XLOOKUP(A:A,'Medical Examination'!A:A,'Medical Examination'!I:I)</f>
        <v>Normal Weight</v>
      </c>
      <c r="M2056" s="31" t="str">
        <f>_xlfn.XLOOKUP(A:A,'Medical Examination'!A:A,'Medical Examination'!J:J)</f>
        <v>Normal</v>
      </c>
      <c r="N2056" s="34">
        <f>_xlfn.XLOOKUP(Healthcare!A:A,Table4_2[Customer ID],Table4_2[Date of Birth])</f>
        <v>37819</v>
      </c>
      <c r="O2056" s="35">
        <f>_xlfn.XLOOKUP(A:A,Table4_2[Customer ID],Table4_2[Charges])</f>
        <v>2709.11</v>
      </c>
      <c r="P2056" s="33" t="str">
        <f>_xlfn.XLOOKUP(A:A,Table4_2[Customer ID],Table4_2[Hospital tier])</f>
        <v>tier - 2</v>
      </c>
      <c r="Q2056" s="33" t="str">
        <f>_xlfn.XLOOKUP(A:A,'Hospital details'!A:A,'Hospital details'!F:F)</f>
        <v>tier - 2</v>
      </c>
      <c r="R2056" s="33" t="str">
        <f>_xlfn.XLOOKUP(Healthcare!A:A,'Hospital details'!A:A,'Hospital details'!G:G)</f>
        <v>R1012</v>
      </c>
      <c r="S2056" s="36">
        <f>_xlfn.XLOOKUP(A:A,'Hospital details'!A:A,'Hospital details'!H:H)</f>
        <v>19</v>
      </c>
      <c r="T2056" s="8"/>
    </row>
    <row r="2057" spans="1:20" ht="18" x14ac:dyDescent="0.35">
      <c r="A2057" s="37" t="s">
        <v>2061</v>
      </c>
      <c r="B2057" s="31" t="str" cm="1">
        <f t="array" ref="B2057">_xlfn.XLOOKUP(_xlfn.SINGLE(A:A),'Customer Name'!A:A,Table14_3[[#All],[Title]])</f>
        <v>Ms</v>
      </c>
      <c r="C2057" s="32" t="str" cm="1">
        <f t="array" ref="C2057">_xlfn.XLOOKUP(_xlfn.SINGLE(A:A),'Customer Name'!A:A,Table14_3[[#All],[First Name]])</f>
        <v>Jeremy M</v>
      </c>
      <c r="D2057" s="32" t="str" cm="1">
        <f t="array" ref="D2057">_xlfn.XLOOKUP(_xlfn.SINGLE(A:A),'Customer Name'!A:A,Table14_3[[#All],[Last Name]])</f>
        <v>Nunn</v>
      </c>
      <c r="E2057" s="32">
        <f>_xlfn.XLOOKUP(A:A,'Medical Examination'!A:A,'Medical Examination'!B:B)</f>
        <v>31.065000000000001</v>
      </c>
      <c r="F2057" s="32">
        <f>_xlfn.XLOOKUP(A:A,'Medical Examination'!A:A,'Medical Examination'!C:C)</f>
        <v>4.57</v>
      </c>
      <c r="G2057" s="33" t="str">
        <f>_xlfn.XLOOKUP(A:A,'Medical Examination'!A:A,'Medical Examination'!D:D)</f>
        <v>yes</v>
      </c>
      <c r="H2057" s="33" t="str">
        <f>_xlfn.XLOOKUP(A:A,'Medical Examination'!A:A,'Medical Examination'!E:E)</f>
        <v>No</v>
      </c>
      <c r="I2057" s="33" t="str">
        <f>_xlfn.XLOOKUP(A:A,'Medical Examination'!A:A,'Medical Examination'!F:F)</f>
        <v>No</v>
      </c>
      <c r="J2057" s="33">
        <f>_xlfn.XLOOKUP(A:A,'Medical Examination'!A:A,'Medical Examination'!G:G)</f>
        <v>0</v>
      </c>
      <c r="K2057" s="33" t="str">
        <f>_xlfn.XLOOKUP(A:A,'Medical Examination'!A:A,'Medical Examination'!H:H)</f>
        <v>No</v>
      </c>
      <c r="L2057" s="32" t="str">
        <f>_xlfn.XLOOKUP(A:A,'Medical Examination'!A:A,'Medical Examination'!I:I)</f>
        <v>Obesity</v>
      </c>
      <c r="M2057" s="31" t="str">
        <f>_xlfn.XLOOKUP(A:A,'Medical Examination'!A:A,'Medical Examination'!J:J)</f>
        <v>Normal</v>
      </c>
      <c r="N2057" s="34">
        <f>_xlfn.XLOOKUP(Healthcare!A:A,Table4_2[Customer ID],Table4_2[Date of Birth])</f>
        <v>35229</v>
      </c>
      <c r="O2057" s="35">
        <f>_xlfn.XLOOKUP(A:A,Table4_2[Customer ID],Table4_2[Charges])</f>
        <v>2699.57</v>
      </c>
      <c r="P2057" s="33" t="str">
        <f>_xlfn.XLOOKUP(A:A,Table4_2[Customer ID],Table4_2[Hospital tier])</f>
        <v>tier - 2</v>
      </c>
      <c r="Q2057" s="33" t="str">
        <f>_xlfn.XLOOKUP(A:A,'Hospital details'!A:A,'Hospital details'!F:F)</f>
        <v>tier - 1</v>
      </c>
      <c r="R2057" s="33" t="str">
        <f>_xlfn.XLOOKUP(Healthcare!A:A,'Hospital details'!A:A,'Hospital details'!G:G)</f>
        <v>R1012</v>
      </c>
      <c r="S2057" s="36">
        <f>_xlfn.XLOOKUP(A:A,'Hospital details'!A:A,'Hospital details'!H:H)</f>
        <v>26</v>
      </c>
      <c r="T2057" s="8"/>
    </row>
    <row r="2058" spans="1:20" ht="18" x14ac:dyDescent="0.35">
      <c r="A2058" s="37" t="s">
        <v>2062</v>
      </c>
      <c r="B2058" s="31" t="str" cm="1">
        <f t="array" ref="B2058">_xlfn.XLOOKUP(_xlfn.SINGLE(A:A),'Customer Name'!A:A,Table14_3[[#All],[Title]])</f>
        <v>Mr</v>
      </c>
      <c r="C2058" s="32" t="str" cm="1">
        <f t="array" ref="C2058">_xlfn.XLOOKUP(_xlfn.SINGLE(A:A),'Customer Name'!A:A,Table14_3[[#All],[First Name]])</f>
        <v>Megan L</v>
      </c>
      <c r="D2058" s="32" t="str" cm="1">
        <f t="array" ref="D2058">_xlfn.XLOOKUP(_xlfn.SINGLE(A:A),'Customer Name'!A:A,Table14_3[[#All],[Last Name]])</f>
        <v>Blair</v>
      </c>
      <c r="E2058" s="32">
        <f>_xlfn.XLOOKUP(A:A,'Medical Examination'!A:A,'Medical Examination'!B:B)</f>
        <v>28.12</v>
      </c>
      <c r="F2058" s="32">
        <f>_xlfn.XLOOKUP(A:A,'Medical Examination'!A:A,'Medical Examination'!C:C)</f>
        <v>5.05</v>
      </c>
      <c r="G2058" s="33" t="str">
        <f>_xlfn.XLOOKUP(A:A,'Medical Examination'!A:A,'Medical Examination'!D:D)</f>
        <v>No</v>
      </c>
      <c r="H2058" s="33" t="str">
        <f>_xlfn.XLOOKUP(A:A,'Medical Examination'!A:A,'Medical Examination'!E:E)</f>
        <v>No</v>
      </c>
      <c r="I2058" s="33" t="str">
        <f>_xlfn.XLOOKUP(A:A,'Medical Examination'!A:A,'Medical Examination'!F:F)</f>
        <v>No</v>
      </c>
      <c r="J2058" s="33">
        <f>_xlfn.XLOOKUP(A:A,'Medical Examination'!A:A,'Medical Examination'!G:G)</f>
        <v>0</v>
      </c>
      <c r="K2058" s="33" t="str">
        <f>_xlfn.XLOOKUP(A:A,'Medical Examination'!A:A,'Medical Examination'!H:H)</f>
        <v>No</v>
      </c>
      <c r="L2058" s="32" t="str">
        <f>_xlfn.XLOOKUP(A:A,'Medical Examination'!A:A,'Medical Examination'!I:I)</f>
        <v>Overweight</v>
      </c>
      <c r="M2058" s="31" t="str">
        <f>_xlfn.XLOOKUP(A:A,'Medical Examination'!A:A,'Medical Examination'!J:J)</f>
        <v>Normal</v>
      </c>
      <c r="N2058" s="34">
        <f>_xlfn.XLOOKUP(Healthcare!A:A,Table4_2[Customer ID],Table4_2[Date of Birth])</f>
        <v>36322</v>
      </c>
      <c r="O2058" s="35">
        <f>_xlfn.XLOOKUP(A:A,Table4_2[Customer ID],Table4_2[Charges])</f>
        <v>2690.11</v>
      </c>
      <c r="P2058" s="33" t="str">
        <f>_xlfn.XLOOKUP(A:A,Table4_2[Customer ID],Table4_2[Hospital tier])</f>
        <v>tier - 2</v>
      </c>
      <c r="Q2058" s="33" t="str">
        <f>_xlfn.XLOOKUP(A:A,'Hospital details'!A:A,'Hospital details'!F:F)</f>
        <v>tier - 2</v>
      </c>
      <c r="R2058" s="33" t="str">
        <f>_xlfn.XLOOKUP(Healthcare!A:A,'Hospital details'!A:A,'Hospital details'!G:G)</f>
        <v>R1012</v>
      </c>
      <c r="S2058" s="36">
        <f>_xlfn.XLOOKUP(A:A,'Hospital details'!A:A,'Hospital details'!H:H)</f>
        <v>23</v>
      </c>
      <c r="T2058" s="8"/>
    </row>
    <row r="2059" spans="1:20" ht="18" x14ac:dyDescent="0.35">
      <c r="A2059" s="37" t="s">
        <v>2063</v>
      </c>
      <c r="B2059" s="31" t="str" cm="1">
        <f t="array" ref="B2059">_xlfn.XLOOKUP(_xlfn.SINGLE(A:A),'Customer Name'!A:A,Table14_3[[#All],[Title]])</f>
        <v>Mr</v>
      </c>
      <c r="C2059" s="32" t="str" cm="1">
        <f t="array" ref="C2059">_xlfn.XLOOKUP(_xlfn.SINGLE(A:A),'Customer Name'!A:A,Table14_3[[#All],[First Name]])</f>
        <v>Bryan</v>
      </c>
      <c r="D2059" s="32" t="str" cm="1">
        <f t="array" ref="D2059">_xlfn.XLOOKUP(_xlfn.SINGLE(A:A),'Customer Name'!A:A,Table14_3[[#All],[Last Name]])</f>
        <v>Sharkey</v>
      </c>
      <c r="E2059" s="32">
        <f>_xlfn.XLOOKUP(A:A,'Medical Examination'!A:A,'Medical Examination'!B:B)</f>
        <v>38.06</v>
      </c>
      <c r="F2059" s="32">
        <f>_xlfn.XLOOKUP(A:A,'Medical Examination'!A:A,'Medical Examination'!C:C)</f>
        <v>6.16</v>
      </c>
      <c r="G2059" s="33" t="str">
        <f>_xlfn.XLOOKUP(A:A,'Medical Examination'!A:A,'Medical Examination'!D:D)</f>
        <v>No</v>
      </c>
      <c r="H2059" s="33" t="str">
        <f>_xlfn.XLOOKUP(A:A,'Medical Examination'!A:A,'Medical Examination'!E:E)</f>
        <v>No</v>
      </c>
      <c r="I2059" s="33" t="str">
        <f>_xlfn.XLOOKUP(A:A,'Medical Examination'!A:A,'Medical Examination'!F:F)</f>
        <v>No</v>
      </c>
      <c r="J2059" s="33">
        <f>_xlfn.XLOOKUP(A:A,'Medical Examination'!A:A,'Medical Examination'!G:G)</f>
        <v>0</v>
      </c>
      <c r="K2059" s="33" t="str">
        <f>_xlfn.XLOOKUP(A:A,'Medical Examination'!A:A,'Medical Examination'!H:H)</f>
        <v>No</v>
      </c>
      <c r="L2059" s="32" t="str">
        <f>_xlfn.XLOOKUP(A:A,'Medical Examination'!A:A,'Medical Examination'!I:I)</f>
        <v>Obesity</v>
      </c>
      <c r="M2059" s="31" t="str">
        <f>_xlfn.XLOOKUP(A:A,'Medical Examination'!A:A,'Medical Examination'!J:J)</f>
        <v>Prediabetic</v>
      </c>
      <c r="N2059" s="34">
        <f>_xlfn.XLOOKUP(Healthcare!A:A,Table4_2[Customer ID],Table4_2[Date of Birth])</f>
        <v>34609</v>
      </c>
      <c r="O2059" s="35">
        <f>_xlfn.XLOOKUP(A:A,Table4_2[Customer ID],Table4_2[Charges])</f>
        <v>2689.5</v>
      </c>
      <c r="P2059" s="33" t="str">
        <f>_xlfn.XLOOKUP(A:A,Table4_2[Customer ID],Table4_2[Hospital tier])</f>
        <v>tier - 3</v>
      </c>
      <c r="Q2059" s="33" t="str">
        <f>_xlfn.XLOOKUP(A:A,'Hospital details'!A:A,'Hospital details'!F:F)</f>
        <v>tier - 2</v>
      </c>
      <c r="R2059" s="33" t="str">
        <f>_xlfn.XLOOKUP(Healthcare!A:A,'Hospital details'!A:A,'Hospital details'!G:G)</f>
        <v>R1013</v>
      </c>
      <c r="S2059" s="36">
        <f>_xlfn.XLOOKUP(A:A,'Hospital details'!A:A,'Hospital details'!H:H)</f>
        <v>28</v>
      </c>
      <c r="T2059" s="8"/>
    </row>
    <row r="2060" spans="1:20" ht="18" x14ac:dyDescent="0.35">
      <c r="A2060" s="37" t="s">
        <v>2064</v>
      </c>
      <c r="B2060" s="31" t="str" cm="1">
        <f t="array" ref="B2060">_xlfn.XLOOKUP(_xlfn.SINGLE(A:A),'Customer Name'!A:A,Table14_3[[#All],[Title]])</f>
        <v>Ms</v>
      </c>
      <c r="C2060" s="32" t="str" cm="1">
        <f t="array" ref="C2060">_xlfn.XLOOKUP(_xlfn.SINGLE(A:A),'Customer Name'!A:A,Table14_3[[#All],[First Name]])</f>
        <v>Marny</v>
      </c>
      <c r="D2060" s="32" t="str" cm="1">
        <f t="array" ref="D2060">_xlfn.XLOOKUP(_xlfn.SINGLE(A:A),'Customer Name'!A:A,Table14_3[[#All],[Last Name]])</f>
        <v>Scalard</v>
      </c>
      <c r="E2060" s="32">
        <f>_xlfn.XLOOKUP(A:A,'Medical Examination'!A:A,'Medical Examination'!B:B)</f>
        <v>24.96</v>
      </c>
      <c r="F2060" s="32">
        <f>_xlfn.XLOOKUP(A:A,'Medical Examination'!A:A,'Medical Examination'!C:C)</f>
        <v>4.57</v>
      </c>
      <c r="G2060" s="33" t="str">
        <f>_xlfn.XLOOKUP(A:A,'Medical Examination'!A:A,'Medical Examination'!D:D)</f>
        <v>No</v>
      </c>
      <c r="H2060" s="33" t="str">
        <f>_xlfn.XLOOKUP(A:A,'Medical Examination'!A:A,'Medical Examination'!E:E)</f>
        <v>No</v>
      </c>
      <c r="I2060" s="33" t="str">
        <f>_xlfn.XLOOKUP(A:A,'Medical Examination'!A:A,'Medical Examination'!F:F)</f>
        <v>No</v>
      </c>
      <c r="J2060" s="33">
        <f>_xlfn.XLOOKUP(A:A,'Medical Examination'!A:A,'Medical Examination'!G:G)</f>
        <v>0</v>
      </c>
      <c r="K2060" s="33" t="str">
        <f>_xlfn.XLOOKUP(A:A,'Medical Examination'!A:A,'Medical Examination'!H:H)</f>
        <v>No</v>
      </c>
      <c r="L2060" s="32" t="str">
        <f>_xlfn.XLOOKUP(A:A,'Medical Examination'!A:A,'Medical Examination'!I:I)</f>
        <v>Normal Weight</v>
      </c>
      <c r="M2060" s="31" t="str">
        <f>_xlfn.XLOOKUP(A:A,'Medical Examination'!A:A,'Medical Examination'!J:J)</f>
        <v>Normal</v>
      </c>
      <c r="N2060" s="34">
        <f>_xlfn.XLOOKUP(Healthcare!A:A,Table4_2[Customer ID],Table4_2[Date of Birth])</f>
        <v>34594</v>
      </c>
      <c r="O2060" s="35">
        <f>_xlfn.XLOOKUP(A:A,Table4_2[Customer ID],Table4_2[Charges])</f>
        <v>2684.69</v>
      </c>
      <c r="P2060" s="33" t="str">
        <f>_xlfn.XLOOKUP(A:A,Table4_2[Customer ID],Table4_2[Hospital tier])</f>
        <v>tier - 2</v>
      </c>
      <c r="Q2060" s="33" t="str">
        <f>_xlfn.XLOOKUP(A:A,'Hospital details'!A:A,'Hospital details'!F:F)</f>
        <v>tier - 2</v>
      </c>
      <c r="R2060" s="33" t="str">
        <f>_xlfn.XLOOKUP(Healthcare!A:A,'Hospital details'!A:A,'Hospital details'!G:G)</f>
        <v>R1013</v>
      </c>
      <c r="S2060" s="36">
        <f>_xlfn.XLOOKUP(A:A,'Hospital details'!A:A,'Hospital details'!H:H)</f>
        <v>28</v>
      </c>
      <c r="T2060" s="8"/>
    </row>
    <row r="2061" spans="1:20" ht="18" x14ac:dyDescent="0.35">
      <c r="A2061" s="37" t="s">
        <v>2065</v>
      </c>
      <c r="B2061" s="31" t="str" cm="1">
        <f t="array" ref="B2061">_xlfn.XLOOKUP(_xlfn.SINGLE(A:A),'Customer Name'!A:A,Table14_3[[#All],[Title]])</f>
        <v>Mr</v>
      </c>
      <c r="C2061" s="32" t="str" cm="1">
        <f t="array" ref="C2061">_xlfn.XLOOKUP(_xlfn.SINGLE(A:A),'Customer Name'!A:A,Table14_3[[#All],[First Name]])</f>
        <v>Marc</v>
      </c>
      <c r="D2061" s="32" t="str" cm="1">
        <f t="array" ref="D2061">_xlfn.XLOOKUP(_xlfn.SINGLE(A:A),'Customer Name'!A:A,Table14_3[[#All],[Last Name]])</f>
        <v>Burget</v>
      </c>
      <c r="E2061" s="32">
        <f>_xlfn.XLOOKUP(A:A,'Medical Examination'!A:A,'Medical Examination'!B:B)</f>
        <v>17.670000000000002</v>
      </c>
      <c r="F2061" s="32">
        <f>_xlfn.XLOOKUP(A:A,'Medical Examination'!A:A,'Medical Examination'!C:C)</f>
        <v>5.53</v>
      </c>
      <c r="G2061" s="33" t="str">
        <f>_xlfn.XLOOKUP(A:A,'Medical Examination'!A:A,'Medical Examination'!D:D)</f>
        <v>yes</v>
      </c>
      <c r="H2061" s="33" t="str">
        <f>_xlfn.XLOOKUP(A:A,'Medical Examination'!A:A,'Medical Examination'!E:E)</f>
        <v>No</v>
      </c>
      <c r="I2061" s="33" t="str">
        <f>_xlfn.XLOOKUP(A:A,'Medical Examination'!A:A,'Medical Examination'!F:F)</f>
        <v>No</v>
      </c>
      <c r="J2061" s="33">
        <f>_xlfn.XLOOKUP(A:A,'Medical Examination'!A:A,'Medical Examination'!G:G)</f>
        <v>0</v>
      </c>
      <c r="K2061" s="33" t="str">
        <f>_xlfn.XLOOKUP(A:A,'Medical Examination'!A:A,'Medical Examination'!H:H)</f>
        <v>No</v>
      </c>
      <c r="L2061" s="32" t="str">
        <f>_xlfn.XLOOKUP(A:A,'Medical Examination'!A:A,'Medical Examination'!I:I)</f>
        <v>Under  Weight</v>
      </c>
      <c r="M2061" s="31" t="str">
        <f>_xlfn.XLOOKUP(A:A,'Medical Examination'!A:A,'Medical Examination'!J:J)</f>
        <v>Normal</v>
      </c>
      <c r="N2061" s="34">
        <f>_xlfn.XLOOKUP(Healthcare!A:A,Table4_2[Customer ID],Table4_2[Date of Birth])</f>
        <v>35282</v>
      </c>
      <c r="O2061" s="35">
        <f>_xlfn.XLOOKUP(A:A,Table4_2[Customer ID],Table4_2[Charges])</f>
        <v>2680.95</v>
      </c>
      <c r="P2061" s="33" t="str">
        <f>_xlfn.XLOOKUP(A:A,Table4_2[Customer ID],Table4_2[Hospital tier])</f>
        <v>tier - 3</v>
      </c>
      <c r="Q2061" s="33" t="str">
        <f>_xlfn.XLOOKUP(A:A,'Hospital details'!A:A,'Hospital details'!F:F)</f>
        <v>tier - 2</v>
      </c>
      <c r="R2061" s="33" t="str">
        <f>_xlfn.XLOOKUP(Healthcare!A:A,'Hospital details'!A:A,'Hospital details'!G:G)</f>
        <v>R1012</v>
      </c>
      <c r="S2061" s="36">
        <f>_xlfn.XLOOKUP(A:A,'Hospital details'!A:A,'Hospital details'!H:H)</f>
        <v>26</v>
      </c>
      <c r="T2061" s="8"/>
    </row>
    <row r="2062" spans="1:20" ht="18" x14ac:dyDescent="0.35">
      <c r="A2062" s="37" t="s">
        <v>2066</v>
      </c>
      <c r="B2062" s="31" t="str" cm="1">
        <f t="array" ref="B2062">_xlfn.XLOOKUP(_xlfn.SINGLE(A:A),'Customer Name'!A:A,Table14_3[[#All],[Title]])</f>
        <v>Ms</v>
      </c>
      <c r="C2062" s="32" t="str" cm="1">
        <f t="array" ref="C2062">_xlfn.XLOOKUP(_xlfn.SINGLE(A:A),'Customer Name'!A:A,Table14_3[[#All],[First Name]])</f>
        <v>Benjamin L</v>
      </c>
      <c r="D2062" s="32" t="str" cm="1">
        <f t="array" ref="D2062">_xlfn.XLOOKUP(_xlfn.SINGLE(A:A),'Customer Name'!A:A,Table14_3[[#All],[Last Name]])</f>
        <v>English</v>
      </c>
      <c r="E2062" s="32">
        <f>_xlfn.XLOOKUP(A:A,'Medical Examination'!A:A,'Medical Examination'!B:B)</f>
        <v>31.35</v>
      </c>
      <c r="F2062" s="32">
        <f>_xlfn.XLOOKUP(A:A,'Medical Examination'!A:A,'Medical Examination'!C:C)</f>
        <v>5.84</v>
      </c>
      <c r="G2062" s="33" t="str">
        <f>_xlfn.XLOOKUP(A:A,'Medical Examination'!A:A,'Medical Examination'!D:D)</f>
        <v>No</v>
      </c>
      <c r="H2062" s="33" t="str">
        <f>_xlfn.XLOOKUP(A:A,'Medical Examination'!A:A,'Medical Examination'!E:E)</f>
        <v>yes</v>
      </c>
      <c r="I2062" s="33" t="str">
        <f>_xlfn.XLOOKUP(A:A,'Medical Examination'!A:A,'Medical Examination'!F:F)</f>
        <v>No</v>
      </c>
      <c r="J2062" s="33">
        <f>_xlfn.XLOOKUP(A:A,'Medical Examination'!A:A,'Medical Examination'!G:G)</f>
        <v>1</v>
      </c>
      <c r="K2062" s="33" t="str">
        <f>_xlfn.XLOOKUP(A:A,'Medical Examination'!A:A,'Medical Examination'!H:H)</f>
        <v>No</v>
      </c>
      <c r="L2062" s="32" t="str">
        <f>_xlfn.XLOOKUP(A:A,'Medical Examination'!A:A,'Medical Examination'!I:I)</f>
        <v>Obesity</v>
      </c>
      <c r="M2062" s="31" t="str">
        <f>_xlfn.XLOOKUP(A:A,'Medical Examination'!A:A,'Medical Examination'!J:J)</f>
        <v>Prediabetic</v>
      </c>
      <c r="N2062" s="34">
        <f>_xlfn.XLOOKUP(Healthcare!A:A,Table4_2[Customer ID],Table4_2[Date of Birth])</f>
        <v>36869</v>
      </c>
      <c r="O2062" s="35">
        <f>_xlfn.XLOOKUP(A:A,Table4_2[Customer ID],Table4_2[Charges])</f>
        <v>2643.27</v>
      </c>
      <c r="P2062" s="33" t="str">
        <f>_xlfn.XLOOKUP(A:A,Table4_2[Customer ID],Table4_2[Hospital tier])</f>
        <v>tier - 2</v>
      </c>
      <c r="Q2062" s="33" t="str">
        <f>_xlfn.XLOOKUP(A:A,'Hospital details'!A:A,'Hospital details'!F:F)</f>
        <v>tier - 1</v>
      </c>
      <c r="R2062" s="33" t="str">
        <f>_xlfn.XLOOKUP(Healthcare!A:A,'Hospital details'!A:A,'Hospital details'!G:G)</f>
        <v>R1012</v>
      </c>
      <c r="S2062" s="36">
        <f>_xlfn.XLOOKUP(A:A,'Hospital details'!A:A,'Hospital details'!H:H)</f>
        <v>22</v>
      </c>
      <c r="T2062" s="8"/>
    </row>
    <row r="2063" spans="1:20" ht="18" x14ac:dyDescent="0.35">
      <c r="A2063" s="37" t="s">
        <v>2067</v>
      </c>
      <c r="B2063" s="31" t="str" cm="1">
        <f t="array" ref="B2063">_xlfn.XLOOKUP(_xlfn.SINGLE(A:A),'Customer Name'!A:A,Table14_3[[#All],[Title]])</f>
        <v>Mr</v>
      </c>
      <c r="C2063" s="32" t="str" cm="1">
        <f t="array" ref="C2063">_xlfn.XLOOKUP(_xlfn.SINGLE(A:A),'Customer Name'!A:A,Table14_3[[#All],[First Name]])</f>
        <v>Rob G</v>
      </c>
      <c r="D2063" s="32" t="str" cm="1">
        <f t="array" ref="D2063">_xlfn.XLOOKUP(_xlfn.SINGLE(A:A),'Customer Name'!A:A,Table14_3[[#All],[Last Name]])</f>
        <v>Hampton</v>
      </c>
      <c r="E2063" s="32">
        <f>_xlfn.XLOOKUP(A:A,'Medical Examination'!A:A,'Medical Examination'!B:B)</f>
        <v>28.31</v>
      </c>
      <c r="F2063" s="32">
        <f>_xlfn.XLOOKUP(A:A,'Medical Examination'!A:A,'Medical Examination'!C:C)</f>
        <v>6.41</v>
      </c>
      <c r="G2063" s="33" t="str">
        <f>_xlfn.XLOOKUP(A:A,'Medical Examination'!A:A,'Medical Examination'!D:D)</f>
        <v>No</v>
      </c>
      <c r="H2063" s="33" t="str">
        <f>_xlfn.XLOOKUP(A:A,'Medical Examination'!A:A,'Medical Examination'!E:E)</f>
        <v>yes</v>
      </c>
      <c r="I2063" s="33" t="str">
        <f>_xlfn.XLOOKUP(A:A,'Medical Examination'!A:A,'Medical Examination'!F:F)</f>
        <v>No</v>
      </c>
      <c r="J2063" s="33">
        <f>_xlfn.XLOOKUP(A:A,'Medical Examination'!A:A,'Medical Examination'!G:G)</f>
        <v>1</v>
      </c>
      <c r="K2063" s="33" t="str">
        <f>_xlfn.XLOOKUP(A:A,'Medical Examination'!A:A,'Medical Examination'!H:H)</f>
        <v>No</v>
      </c>
      <c r="L2063" s="32" t="str">
        <f>_xlfn.XLOOKUP(A:A,'Medical Examination'!A:A,'Medical Examination'!I:I)</f>
        <v>Overweight</v>
      </c>
      <c r="M2063" s="31" t="str">
        <f>_xlfn.XLOOKUP(A:A,'Medical Examination'!A:A,'Medical Examination'!J:J)</f>
        <v>Prediabetic</v>
      </c>
      <c r="N2063" s="34">
        <f>_xlfn.XLOOKUP(Healthcare!A:A,Table4_2[Customer ID],Table4_2[Date of Birth])</f>
        <v>36701</v>
      </c>
      <c r="O2063" s="35">
        <f>_xlfn.XLOOKUP(A:A,Table4_2[Customer ID],Table4_2[Charges])</f>
        <v>2639.04</v>
      </c>
      <c r="P2063" s="33" t="str">
        <f>_xlfn.XLOOKUP(A:A,Table4_2[Customer ID],Table4_2[Hospital tier])</f>
        <v>tier - 2</v>
      </c>
      <c r="Q2063" s="33" t="str">
        <f>_xlfn.XLOOKUP(A:A,'Hospital details'!A:A,'Hospital details'!F:F)</f>
        <v>tier - 2</v>
      </c>
      <c r="R2063" s="33" t="str">
        <f>_xlfn.XLOOKUP(Healthcare!A:A,'Hospital details'!A:A,'Hospital details'!G:G)</f>
        <v>R1012</v>
      </c>
      <c r="S2063" s="36">
        <f>_xlfn.XLOOKUP(A:A,'Hospital details'!A:A,'Hospital details'!H:H)</f>
        <v>22</v>
      </c>
      <c r="T2063" s="8"/>
    </row>
    <row r="2064" spans="1:20" ht="18" x14ac:dyDescent="0.35">
      <c r="A2064" s="37" t="s">
        <v>2068</v>
      </c>
      <c r="B2064" s="31" t="str" cm="1">
        <f t="array" ref="B2064">_xlfn.XLOOKUP(_xlfn.SINGLE(A:A),'Customer Name'!A:A,Table14_3[[#All],[Title]])</f>
        <v>Mr</v>
      </c>
      <c r="C2064" s="32" t="str" cm="1">
        <f t="array" ref="C2064">_xlfn.XLOOKUP(_xlfn.SINGLE(A:A),'Customer Name'!A:A,Table14_3[[#All],[First Name]])</f>
        <v>Stefanie A</v>
      </c>
      <c r="D2064" s="32" t="str" cm="1">
        <f t="array" ref="D2064">_xlfn.XLOOKUP(_xlfn.SINGLE(A:A),'Customer Name'!A:A,Table14_3[[#All],[Last Name]])</f>
        <v>Flynn</v>
      </c>
      <c r="E2064" s="32">
        <f>_xlfn.XLOOKUP(A:A,'Medical Examination'!A:A,'Medical Examination'!B:B)</f>
        <v>30.3</v>
      </c>
      <c r="F2064" s="32">
        <f>_xlfn.XLOOKUP(A:A,'Medical Examination'!A:A,'Medical Examination'!C:C)</f>
        <v>4.7300000000000004</v>
      </c>
      <c r="G2064" s="33" t="str">
        <f>_xlfn.XLOOKUP(A:A,'Medical Examination'!A:A,'Medical Examination'!D:D)</f>
        <v>yes</v>
      </c>
      <c r="H2064" s="33" t="str">
        <f>_xlfn.XLOOKUP(A:A,'Medical Examination'!A:A,'Medical Examination'!E:E)</f>
        <v>No</v>
      </c>
      <c r="I2064" s="33" t="str">
        <f>_xlfn.XLOOKUP(A:A,'Medical Examination'!A:A,'Medical Examination'!F:F)</f>
        <v>Yes</v>
      </c>
      <c r="J2064" s="33">
        <f>_xlfn.XLOOKUP(A:A,'Medical Examination'!A:A,'Medical Examination'!G:G)</f>
        <v>1</v>
      </c>
      <c r="K2064" s="33" t="str">
        <f>_xlfn.XLOOKUP(A:A,'Medical Examination'!A:A,'Medical Examination'!H:H)</f>
        <v>No</v>
      </c>
      <c r="L2064" s="32" t="str">
        <f>_xlfn.XLOOKUP(A:A,'Medical Examination'!A:A,'Medical Examination'!I:I)</f>
        <v>Obesity</v>
      </c>
      <c r="M2064" s="31" t="str">
        <f>_xlfn.XLOOKUP(A:A,'Medical Examination'!A:A,'Medical Examination'!J:J)</f>
        <v>Normal</v>
      </c>
      <c r="N2064" s="34">
        <f>_xlfn.XLOOKUP(Healthcare!A:A,Table4_2[Customer ID],Table4_2[Date of Birth])</f>
        <v>35668</v>
      </c>
      <c r="O2064" s="35">
        <f>_xlfn.XLOOKUP(A:A,Table4_2[Customer ID],Table4_2[Charges])</f>
        <v>2632.99</v>
      </c>
      <c r="P2064" s="33" t="str">
        <f>_xlfn.XLOOKUP(A:A,Table4_2[Customer ID],Table4_2[Hospital tier])</f>
        <v>tier - 2</v>
      </c>
      <c r="Q2064" s="33" t="str">
        <f>_xlfn.XLOOKUP(A:A,'Hospital details'!A:A,'Hospital details'!F:F)</f>
        <v>tier - 1</v>
      </c>
      <c r="R2064" s="33" t="str">
        <f>_xlfn.XLOOKUP(Healthcare!A:A,'Hospital details'!A:A,'Hospital details'!G:G)</f>
        <v>R1011</v>
      </c>
      <c r="S2064" s="36">
        <f>_xlfn.XLOOKUP(A:A,'Hospital details'!A:A,'Hospital details'!H:H)</f>
        <v>25</v>
      </c>
      <c r="T2064" s="8"/>
    </row>
    <row r="2065" spans="1:20" ht="18" x14ac:dyDescent="0.35">
      <c r="A2065" s="37" t="s">
        <v>2069</v>
      </c>
      <c r="B2065" s="31" t="str" cm="1">
        <f t="array" ref="B2065">_xlfn.XLOOKUP(_xlfn.SINGLE(A:A),'Customer Name'!A:A,Table14_3[[#All],[Title]])</f>
        <v>Ms</v>
      </c>
      <c r="C2065" s="32" t="str" cm="1">
        <f t="array" ref="C2065">_xlfn.XLOOKUP(_xlfn.SINGLE(A:A),'Customer Name'!A:A,Table14_3[[#All],[First Name]])</f>
        <v>Stephanie</v>
      </c>
      <c r="D2065" s="32" t="str" cm="1">
        <f t="array" ref="D2065">_xlfn.XLOOKUP(_xlfn.SINGLE(A:A),'Customer Name'!A:A,Table14_3[[#All],[Last Name]])</f>
        <v>Knast</v>
      </c>
      <c r="E2065" s="32">
        <f>_xlfn.XLOOKUP(A:A,'Medical Examination'!A:A,'Medical Examination'!B:B)</f>
        <v>26.4</v>
      </c>
      <c r="F2065" s="32">
        <f>_xlfn.XLOOKUP(A:A,'Medical Examination'!A:A,'Medical Examination'!C:C)</f>
        <v>6.22</v>
      </c>
      <c r="G2065" s="33" t="str">
        <f>_xlfn.XLOOKUP(A:A,'Medical Examination'!A:A,'Medical Examination'!D:D)</f>
        <v>yes</v>
      </c>
      <c r="H2065" s="33" t="str">
        <f>_xlfn.XLOOKUP(A:A,'Medical Examination'!A:A,'Medical Examination'!E:E)</f>
        <v>No</v>
      </c>
      <c r="I2065" s="33" t="str">
        <f>_xlfn.XLOOKUP(A:A,'Medical Examination'!A:A,'Medical Examination'!F:F)</f>
        <v>No</v>
      </c>
      <c r="J2065" s="33">
        <f>_xlfn.XLOOKUP(A:A,'Medical Examination'!A:A,'Medical Examination'!G:G)</f>
        <v>0</v>
      </c>
      <c r="K2065" s="33" t="str">
        <f>_xlfn.XLOOKUP(A:A,'Medical Examination'!A:A,'Medical Examination'!H:H)</f>
        <v>No</v>
      </c>
      <c r="L2065" s="32" t="str">
        <f>_xlfn.XLOOKUP(A:A,'Medical Examination'!A:A,'Medical Examination'!I:I)</f>
        <v>Overweight</v>
      </c>
      <c r="M2065" s="31" t="str">
        <f>_xlfn.XLOOKUP(A:A,'Medical Examination'!A:A,'Medical Examination'!J:J)</f>
        <v>Prediabetic</v>
      </c>
      <c r="N2065" s="34">
        <f>_xlfn.XLOOKUP(Healthcare!A:A,Table4_2[Customer ID],Table4_2[Date of Birth])</f>
        <v>37129</v>
      </c>
      <c r="O2065" s="35">
        <f>_xlfn.XLOOKUP(A:A,Table4_2[Customer ID],Table4_2[Charges])</f>
        <v>2597.7800000000002</v>
      </c>
      <c r="P2065" s="33" t="str">
        <f>_xlfn.XLOOKUP(A:A,Table4_2[Customer ID],Table4_2[Hospital tier])</f>
        <v>tier - 2</v>
      </c>
      <c r="Q2065" s="33" t="str">
        <f>_xlfn.XLOOKUP(A:A,'Hospital details'!A:A,'Hospital details'!F:F)</f>
        <v>tier - 1</v>
      </c>
      <c r="R2065" s="33" t="str">
        <f>_xlfn.XLOOKUP(Healthcare!A:A,'Hospital details'!A:A,'Hospital details'!G:G)</f>
        <v>R1011</v>
      </c>
      <c r="S2065" s="36">
        <f>_xlfn.XLOOKUP(A:A,'Hospital details'!A:A,'Hospital details'!H:H)</f>
        <v>21</v>
      </c>
      <c r="T2065" s="8"/>
    </row>
    <row r="2066" spans="1:20" ht="18" x14ac:dyDescent="0.35">
      <c r="A2066" s="37" t="s">
        <v>2070</v>
      </c>
      <c r="B2066" s="31" t="str" cm="1">
        <f t="array" ref="B2066">_xlfn.XLOOKUP(_xlfn.SINGLE(A:A),'Customer Name'!A:A,Table14_3[[#All],[Title]])</f>
        <v>Mr</v>
      </c>
      <c r="C2066" s="32" t="str" cm="1">
        <f t="array" ref="C2066">_xlfn.XLOOKUP(_xlfn.SINGLE(A:A),'Customer Name'!A:A,Table14_3[[#All],[First Name]])</f>
        <v>Caroline F</v>
      </c>
      <c r="D2066" s="32" t="str" cm="1">
        <f t="array" ref="D2066">_xlfn.XLOOKUP(_xlfn.SINGLE(A:A),'Customer Name'!A:A,Table14_3[[#All],[Last Name]])</f>
        <v>Lucas</v>
      </c>
      <c r="E2066" s="32">
        <f>_xlfn.XLOOKUP(A:A,'Medical Examination'!A:A,'Medical Examination'!B:B)</f>
        <v>22.135000000000002</v>
      </c>
      <c r="F2066" s="32">
        <f>_xlfn.XLOOKUP(A:A,'Medical Examination'!A:A,'Medical Examination'!C:C)</f>
        <v>4.46</v>
      </c>
      <c r="G2066" s="33" t="str">
        <f>_xlfn.XLOOKUP(A:A,'Medical Examination'!A:A,'Medical Examination'!D:D)</f>
        <v>yes</v>
      </c>
      <c r="H2066" s="33" t="str">
        <f>_xlfn.XLOOKUP(A:A,'Medical Examination'!A:A,'Medical Examination'!E:E)</f>
        <v>No</v>
      </c>
      <c r="I2066" s="33" t="str">
        <f>_xlfn.XLOOKUP(A:A,'Medical Examination'!A:A,'Medical Examination'!F:F)</f>
        <v>No</v>
      </c>
      <c r="J2066" s="33">
        <f>_xlfn.XLOOKUP(A:A,'Medical Examination'!A:A,'Medical Examination'!G:G)</f>
        <v>0</v>
      </c>
      <c r="K2066" s="33" t="str">
        <f>_xlfn.XLOOKUP(A:A,'Medical Examination'!A:A,'Medical Examination'!H:H)</f>
        <v>No</v>
      </c>
      <c r="L2066" s="32" t="str">
        <f>_xlfn.XLOOKUP(A:A,'Medical Examination'!A:A,'Medical Examination'!I:I)</f>
        <v>Normal Weight</v>
      </c>
      <c r="M2066" s="31" t="str">
        <f>_xlfn.XLOOKUP(A:A,'Medical Examination'!A:A,'Medical Examination'!J:J)</f>
        <v>Normal</v>
      </c>
      <c r="N2066" s="34">
        <f>_xlfn.XLOOKUP(Healthcare!A:A,Table4_2[Customer ID],Table4_2[Date of Birth])</f>
        <v>37100</v>
      </c>
      <c r="O2066" s="35">
        <f>_xlfn.XLOOKUP(A:A,Table4_2[Customer ID],Table4_2[Charges])</f>
        <v>2585.85</v>
      </c>
      <c r="P2066" s="33" t="str">
        <f>_xlfn.XLOOKUP(A:A,Table4_2[Customer ID],Table4_2[Hospital tier])</f>
        <v>tier - 2</v>
      </c>
      <c r="Q2066" s="33" t="str">
        <f>_xlfn.XLOOKUP(A:A,'Hospital details'!A:A,'Hospital details'!F:F)</f>
        <v>tier - 2</v>
      </c>
      <c r="R2066" s="33" t="str">
        <f>_xlfn.XLOOKUP(Healthcare!A:A,'Hospital details'!A:A,'Hospital details'!G:G)</f>
        <v>R1024</v>
      </c>
      <c r="S2066" s="36">
        <f>_xlfn.XLOOKUP(A:A,'Hospital details'!A:A,'Hospital details'!H:H)</f>
        <v>21</v>
      </c>
      <c r="T2066" s="8"/>
    </row>
    <row r="2067" spans="1:20" ht="18" x14ac:dyDescent="0.35">
      <c r="A2067" s="37" t="s">
        <v>2071</v>
      </c>
      <c r="B2067" s="31" t="str" cm="1">
        <f t="array" ref="B2067">_xlfn.XLOOKUP(_xlfn.SINGLE(A:A),'Customer Name'!A:A,Table14_3[[#All],[Title]])</f>
        <v>Mr</v>
      </c>
      <c r="C2067" s="32" t="str" cm="1">
        <f t="array" ref="C2067">_xlfn.XLOOKUP(_xlfn.SINGLE(A:A),'Customer Name'!A:A,Table14_3[[#All],[First Name]])</f>
        <v>Julia J</v>
      </c>
      <c r="D2067" s="32" t="str" cm="1">
        <f t="array" ref="D2067">_xlfn.XLOOKUP(_xlfn.SINGLE(A:A),'Customer Name'!A:A,Table14_3[[#All],[Last Name]])</f>
        <v>Thomas</v>
      </c>
      <c r="E2067" s="32">
        <f>_xlfn.XLOOKUP(A:A,'Medical Examination'!A:A,'Medical Examination'!B:B)</f>
        <v>17.399999999999999</v>
      </c>
      <c r="F2067" s="32">
        <f>_xlfn.XLOOKUP(A:A,'Medical Examination'!A:A,'Medical Examination'!C:C)</f>
        <v>4.5</v>
      </c>
      <c r="G2067" s="33" t="str">
        <f>_xlfn.XLOOKUP(A:A,'Medical Examination'!A:A,'Medical Examination'!D:D)</f>
        <v>yes</v>
      </c>
      <c r="H2067" s="33" t="str">
        <f>_xlfn.XLOOKUP(A:A,'Medical Examination'!A:A,'Medical Examination'!E:E)</f>
        <v>No</v>
      </c>
      <c r="I2067" s="33" t="str">
        <f>_xlfn.XLOOKUP(A:A,'Medical Examination'!A:A,'Medical Examination'!F:F)</f>
        <v>No</v>
      </c>
      <c r="J2067" s="33">
        <f>_xlfn.XLOOKUP(A:A,'Medical Examination'!A:A,'Medical Examination'!G:G)</f>
        <v>0</v>
      </c>
      <c r="K2067" s="33" t="str">
        <f>_xlfn.XLOOKUP(A:A,'Medical Examination'!A:A,'Medical Examination'!H:H)</f>
        <v>No</v>
      </c>
      <c r="L2067" s="32" t="str">
        <f>_xlfn.XLOOKUP(A:A,'Medical Examination'!A:A,'Medical Examination'!I:I)</f>
        <v>Under  Weight</v>
      </c>
      <c r="M2067" s="31" t="str">
        <f>_xlfn.XLOOKUP(A:A,'Medical Examination'!A:A,'Medical Examination'!J:J)</f>
        <v>Normal</v>
      </c>
      <c r="N2067" s="34">
        <f>_xlfn.XLOOKUP(Healthcare!A:A,Table4_2[Customer ID],Table4_2[Date of Birth])</f>
        <v>37179</v>
      </c>
      <c r="O2067" s="35">
        <f>_xlfn.XLOOKUP(A:A,Table4_2[Customer ID],Table4_2[Charges])</f>
        <v>2585.27</v>
      </c>
      <c r="P2067" s="33" t="str">
        <f>_xlfn.XLOOKUP(A:A,Table4_2[Customer ID],Table4_2[Hospital tier])</f>
        <v>tier - 2</v>
      </c>
      <c r="Q2067" s="33" t="str">
        <f>_xlfn.XLOOKUP(A:A,'Hospital details'!A:A,'Hospital details'!F:F)</f>
        <v>tier - 3</v>
      </c>
      <c r="R2067" s="33" t="str">
        <f>_xlfn.XLOOKUP(Healthcare!A:A,'Hospital details'!A:A,'Hospital details'!G:G)</f>
        <v>R1011</v>
      </c>
      <c r="S2067" s="36">
        <f>_xlfn.XLOOKUP(A:A,'Hospital details'!A:A,'Hospital details'!H:H)</f>
        <v>21</v>
      </c>
      <c r="T2067" s="8"/>
    </row>
    <row r="2068" spans="1:20" ht="18" x14ac:dyDescent="0.35">
      <c r="A2068" s="37" t="s">
        <v>2072</v>
      </c>
      <c r="B2068" s="31" t="str" cm="1">
        <f t="array" ref="B2068">_xlfn.XLOOKUP(_xlfn.SINGLE(A:A),'Customer Name'!A:A,Table14_3[[#All],[Title]])</f>
        <v>Ms</v>
      </c>
      <c r="C2068" s="32" t="str" cm="1">
        <f t="array" ref="C2068">_xlfn.XLOOKUP(_xlfn.SINGLE(A:A),'Customer Name'!A:A,Table14_3[[#All],[First Name]])</f>
        <v>Jack</v>
      </c>
      <c r="D2068" s="32" t="str" cm="1">
        <f t="array" ref="D2068">_xlfn.XLOOKUP(_xlfn.SINGLE(A:A),'Customer Name'!A:A,Table14_3[[#All],[Last Name]])</f>
        <v>Cherewatti</v>
      </c>
      <c r="E2068" s="32">
        <f>_xlfn.XLOOKUP(A:A,'Medical Examination'!A:A,'Medical Examination'!B:B)</f>
        <v>28.06</v>
      </c>
      <c r="F2068" s="32">
        <f>_xlfn.XLOOKUP(A:A,'Medical Examination'!A:A,'Medical Examination'!C:C)</f>
        <v>8.93</v>
      </c>
      <c r="G2068" s="33" t="str">
        <f>_xlfn.XLOOKUP(A:A,'Medical Examination'!A:A,'Medical Examination'!D:D)</f>
        <v>No</v>
      </c>
      <c r="H2068" s="33" t="str">
        <f>_xlfn.XLOOKUP(A:A,'Medical Examination'!A:A,'Medical Examination'!E:E)</f>
        <v>No</v>
      </c>
      <c r="I2068" s="33" t="str">
        <f>_xlfn.XLOOKUP(A:A,'Medical Examination'!A:A,'Medical Examination'!F:F)</f>
        <v>No</v>
      </c>
      <c r="J2068" s="33">
        <f>_xlfn.XLOOKUP(A:A,'Medical Examination'!A:A,'Medical Examination'!G:G)</f>
        <v>0</v>
      </c>
      <c r="K2068" s="33" t="str">
        <f>_xlfn.XLOOKUP(A:A,'Medical Examination'!A:A,'Medical Examination'!H:H)</f>
        <v>No</v>
      </c>
      <c r="L2068" s="32" t="str">
        <f>_xlfn.XLOOKUP(A:A,'Medical Examination'!A:A,'Medical Examination'!I:I)</f>
        <v>Overweight</v>
      </c>
      <c r="M2068" s="31" t="str">
        <f>_xlfn.XLOOKUP(A:A,'Medical Examination'!A:A,'Medical Examination'!J:J)</f>
        <v>Diabetic</v>
      </c>
      <c r="N2068" s="34">
        <f>_xlfn.XLOOKUP(Healthcare!A:A,Table4_2[Customer ID],Table4_2[Date of Birth])</f>
        <v>37457</v>
      </c>
      <c r="O2068" s="35">
        <f>_xlfn.XLOOKUP(A:A,Table4_2[Customer ID],Table4_2[Charges])</f>
        <v>2585.04</v>
      </c>
      <c r="P2068" s="33" t="str">
        <f>_xlfn.XLOOKUP(A:A,Table4_2[Customer ID],Table4_2[Hospital tier])</f>
        <v>tier - 2</v>
      </c>
      <c r="Q2068" s="33" t="str">
        <f>_xlfn.XLOOKUP(A:A,'Hospital details'!A:A,'Hospital details'!F:F)</f>
        <v>tier - 2</v>
      </c>
      <c r="R2068" s="33" t="str">
        <f>_xlfn.XLOOKUP(Healthcare!A:A,'Hospital details'!A:A,'Hospital details'!G:G)</f>
        <v>R1021</v>
      </c>
      <c r="S2068" s="36">
        <f>_xlfn.XLOOKUP(A:A,'Hospital details'!A:A,'Hospital details'!H:H)</f>
        <v>20</v>
      </c>
      <c r="T2068" s="8"/>
    </row>
    <row r="2069" spans="1:20" ht="18" x14ac:dyDescent="0.35">
      <c r="A2069" s="37" t="s">
        <v>2073</v>
      </c>
      <c r="B2069" s="31" t="str" cm="1">
        <f t="array" ref="B2069">_xlfn.XLOOKUP(_xlfn.SINGLE(A:A),'Customer Name'!A:A,Table14_3[[#All],[Title]])</f>
        <v>Ms</v>
      </c>
      <c r="C2069" s="32" t="str" cm="1">
        <f t="array" ref="C2069">_xlfn.XLOOKUP(_xlfn.SINGLE(A:A),'Customer Name'!A:A,Table14_3[[#All],[First Name]])</f>
        <v>Bernat</v>
      </c>
      <c r="D2069" s="32" t="str" cm="1">
        <f t="array" ref="D2069">_xlfn.XLOOKUP(_xlfn.SINGLE(A:A),'Customer Name'!A:A,Table14_3[[#All],[Last Name]])</f>
        <v>Olle</v>
      </c>
      <c r="E2069" s="32">
        <f>_xlfn.XLOOKUP(A:A,'Medical Examination'!A:A,'Medical Examination'!B:B)</f>
        <v>31.13</v>
      </c>
      <c r="F2069" s="32">
        <f>_xlfn.XLOOKUP(A:A,'Medical Examination'!A:A,'Medical Examination'!C:C)</f>
        <v>11.02</v>
      </c>
      <c r="G2069" s="33" t="str">
        <f>_xlfn.XLOOKUP(A:A,'Medical Examination'!A:A,'Medical Examination'!D:D)</f>
        <v>No</v>
      </c>
      <c r="H2069" s="33" t="str">
        <f>_xlfn.XLOOKUP(A:A,'Medical Examination'!A:A,'Medical Examination'!E:E)</f>
        <v>No</v>
      </c>
      <c r="I2069" s="33" t="str">
        <f>_xlfn.XLOOKUP(A:A,'Medical Examination'!A:A,'Medical Examination'!F:F)</f>
        <v>No</v>
      </c>
      <c r="J2069" s="33">
        <f>_xlfn.XLOOKUP(A:A,'Medical Examination'!A:A,'Medical Examination'!G:G)</f>
        <v>0</v>
      </c>
      <c r="K2069" s="33" t="str">
        <f>_xlfn.XLOOKUP(A:A,'Medical Examination'!A:A,'Medical Examination'!H:H)</f>
        <v>No</v>
      </c>
      <c r="L2069" s="32" t="str">
        <f>_xlfn.XLOOKUP(A:A,'Medical Examination'!A:A,'Medical Examination'!I:I)</f>
        <v>Obesity</v>
      </c>
      <c r="M2069" s="31" t="str">
        <f>_xlfn.XLOOKUP(A:A,'Medical Examination'!A:A,'Medical Examination'!J:J)</f>
        <v>Diabetic</v>
      </c>
      <c r="N2069" s="34">
        <f>_xlfn.XLOOKUP(Healthcare!A:A,Table4_2[Customer ID],Table4_2[Date of Birth])</f>
        <v>37540</v>
      </c>
      <c r="O2069" s="35">
        <f>_xlfn.XLOOKUP(A:A,Table4_2[Customer ID],Table4_2[Charges])</f>
        <v>2566.4699999999998</v>
      </c>
      <c r="P2069" s="33" t="str">
        <f>_xlfn.XLOOKUP(A:A,Table4_2[Customer ID],Table4_2[Hospital tier])</f>
        <v>tier - 2</v>
      </c>
      <c r="Q2069" s="33" t="str">
        <f>_xlfn.XLOOKUP(A:A,'Hospital details'!A:A,'Hospital details'!F:F)</f>
        <v>tier - 3</v>
      </c>
      <c r="R2069" s="33" t="str">
        <f>_xlfn.XLOOKUP(Healthcare!A:A,'Hospital details'!A:A,'Hospital details'!G:G)</f>
        <v>R1013</v>
      </c>
      <c r="S2069" s="36">
        <f>_xlfn.XLOOKUP(A:A,'Hospital details'!A:A,'Hospital details'!H:H)</f>
        <v>20</v>
      </c>
      <c r="T2069" s="8"/>
    </row>
    <row r="2070" spans="1:20" ht="18" x14ac:dyDescent="0.35">
      <c r="A2070" s="37" t="s">
        <v>2074</v>
      </c>
      <c r="B2070" s="31" t="str" cm="1">
        <f t="array" ref="B2070">_xlfn.XLOOKUP(_xlfn.SINGLE(A:A),'Customer Name'!A:A,Table14_3[[#All],[Title]])</f>
        <v>Mr</v>
      </c>
      <c r="C2070" s="32" t="str" cm="1">
        <f t="array" ref="C2070">_xlfn.XLOOKUP(_xlfn.SINGLE(A:A),'Customer Name'!A:A,Table14_3[[#All],[First Name]])</f>
        <v>Hicham</v>
      </c>
      <c r="D2070" s="32" t="str" cm="1">
        <f t="array" ref="D2070">_xlfn.XLOOKUP(_xlfn.SINGLE(A:A),'Customer Name'!A:A,Table14_3[[#All],[Last Name]])</f>
        <v>Hamsi</v>
      </c>
      <c r="E2070" s="32">
        <f>_xlfn.XLOOKUP(A:A,'Medical Examination'!A:A,'Medical Examination'!B:B)</f>
        <v>18.46</v>
      </c>
      <c r="F2070" s="32">
        <f>_xlfn.XLOOKUP(A:A,'Medical Examination'!A:A,'Medical Examination'!C:C)</f>
        <v>5.25</v>
      </c>
      <c r="G2070" s="33" t="str">
        <f>_xlfn.XLOOKUP(A:A,'Medical Examination'!A:A,'Medical Examination'!D:D)</f>
        <v>No</v>
      </c>
      <c r="H2070" s="33" t="str">
        <f>_xlfn.XLOOKUP(A:A,'Medical Examination'!A:A,'Medical Examination'!E:E)</f>
        <v>No</v>
      </c>
      <c r="I2070" s="33" t="str">
        <f>_xlfn.XLOOKUP(A:A,'Medical Examination'!A:A,'Medical Examination'!F:F)</f>
        <v>No</v>
      </c>
      <c r="J2070" s="33">
        <f>_xlfn.XLOOKUP(A:A,'Medical Examination'!A:A,'Medical Examination'!G:G)</f>
        <v>0</v>
      </c>
      <c r="K2070" s="33" t="str">
        <f>_xlfn.XLOOKUP(A:A,'Medical Examination'!A:A,'Medical Examination'!H:H)</f>
        <v>No</v>
      </c>
      <c r="L2070" s="32" t="str">
        <f>_xlfn.XLOOKUP(A:A,'Medical Examination'!A:A,'Medical Examination'!I:I)</f>
        <v>Under  Weight</v>
      </c>
      <c r="M2070" s="31" t="str">
        <f>_xlfn.XLOOKUP(A:A,'Medical Examination'!A:A,'Medical Examination'!J:J)</f>
        <v>Normal</v>
      </c>
      <c r="N2070" s="34">
        <f>_xlfn.XLOOKUP(Healthcare!A:A,Table4_2[Customer ID],Table4_2[Date of Birth])</f>
        <v>33559</v>
      </c>
      <c r="O2070" s="35">
        <f>_xlfn.XLOOKUP(A:A,Table4_2[Customer ID],Table4_2[Charges])</f>
        <v>2545.6799999999998</v>
      </c>
      <c r="P2070" s="33" t="str">
        <f>_xlfn.XLOOKUP(A:A,Table4_2[Customer ID],Table4_2[Hospital tier])</f>
        <v>tier - 2</v>
      </c>
      <c r="Q2070" s="33" t="str">
        <f>_xlfn.XLOOKUP(A:A,'Hospital details'!A:A,'Hospital details'!F:F)</f>
        <v>tier - 1</v>
      </c>
      <c r="R2070" s="33" t="str">
        <f>_xlfn.XLOOKUP(Healthcare!A:A,'Hospital details'!A:A,'Hospital details'!G:G)</f>
        <v>R1013</v>
      </c>
      <c r="S2070" s="36">
        <f>_xlfn.XLOOKUP(A:A,'Hospital details'!A:A,'Hospital details'!H:H)</f>
        <v>31</v>
      </c>
      <c r="T2070" s="8"/>
    </row>
    <row r="2071" spans="1:20" ht="18" x14ac:dyDescent="0.35">
      <c r="A2071" s="37" t="s">
        <v>2075</v>
      </c>
      <c r="B2071" s="31" t="str" cm="1">
        <f t="array" ref="B2071">_xlfn.XLOOKUP(_xlfn.SINGLE(A:A),'Customer Name'!A:A,Table14_3[[#All],[Title]])</f>
        <v>Mr</v>
      </c>
      <c r="C2071" s="32" t="str" cm="1">
        <f t="array" ref="C2071">_xlfn.XLOOKUP(_xlfn.SINGLE(A:A),'Customer Name'!A:A,Table14_3[[#All],[First Name]])</f>
        <v>Sarah</v>
      </c>
      <c r="D2071" s="32" t="str" cm="1">
        <f t="array" ref="D2071">_xlfn.XLOOKUP(_xlfn.SINGLE(A:A),'Customer Name'!A:A,Table14_3[[#All],[Last Name]])</f>
        <v>Finnegan</v>
      </c>
      <c r="E2071" s="32">
        <f>_xlfn.XLOOKUP(A:A,'Medical Examination'!A:A,'Medical Examination'!B:B)</f>
        <v>17.3</v>
      </c>
      <c r="F2071" s="32">
        <f>_xlfn.XLOOKUP(A:A,'Medical Examination'!A:A,'Medical Examination'!C:C)</f>
        <v>4.75</v>
      </c>
      <c r="G2071" s="33" t="str">
        <f>_xlfn.XLOOKUP(A:A,'Medical Examination'!A:A,'Medical Examination'!D:D)</f>
        <v>No</v>
      </c>
      <c r="H2071" s="33" t="str">
        <f>_xlfn.XLOOKUP(A:A,'Medical Examination'!A:A,'Medical Examination'!E:E)</f>
        <v>No</v>
      </c>
      <c r="I2071" s="33" t="str">
        <f>_xlfn.XLOOKUP(A:A,'Medical Examination'!A:A,'Medical Examination'!F:F)</f>
        <v>No</v>
      </c>
      <c r="J2071" s="33">
        <f>_xlfn.XLOOKUP(A:A,'Medical Examination'!A:A,'Medical Examination'!G:G)</f>
        <v>0</v>
      </c>
      <c r="K2071" s="33" t="str">
        <f>_xlfn.XLOOKUP(A:A,'Medical Examination'!A:A,'Medical Examination'!H:H)</f>
        <v>No</v>
      </c>
      <c r="L2071" s="32" t="str">
        <f>_xlfn.XLOOKUP(A:A,'Medical Examination'!A:A,'Medical Examination'!I:I)</f>
        <v>Under  Weight</v>
      </c>
      <c r="M2071" s="31" t="str">
        <f>_xlfn.XLOOKUP(A:A,'Medical Examination'!A:A,'Medical Examination'!J:J)</f>
        <v>Normal</v>
      </c>
      <c r="N2071" s="34">
        <f>_xlfn.XLOOKUP(Healthcare!A:A,Table4_2[Customer ID],Table4_2[Date of Birth])</f>
        <v>33147</v>
      </c>
      <c r="O2071" s="35">
        <f>_xlfn.XLOOKUP(A:A,Table4_2[Customer ID],Table4_2[Charges])</f>
        <v>2540.39</v>
      </c>
      <c r="P2071" s="33" t="str">
        <f>_xlfn.XLOOKUP(A:A,Table4_2[Customer ID],Table4_2[Hospital tier])</f>
        <v>tier - 2</v>
      </c>
      <c r="Q2071" s="33" t="str">
        <f>_xlfn.XLOOKUP(A:A,'Hospital details'!A:A,'Hospital details'!F:F)</f>
        <v>tier - 2</v>
      </c>
      <c r="R2071" s="33" t="str">
        <f>_xlfn.XLOOKUP(Healthcare!A:A,'Hospital details'!A:A,'Hospital details'!G:G)</f>
        <v>R1013</v>
      </c>
      <c r="S2071" s="36">
        <f>_xlfn.XLOOKUP(A:A,'Hospital details'!A:A,'Hospital details'!H:H)</f>
        <v>32</v>
      </c>
      <c r="T2071" s="8"/>
    </row>
    <row r="2072" spans="1:20" ht="18" x14ac:dyDescent="0.35">
      <c r="A2072" s="37" t="s">
        <v>2076</v>
      </c>
      <c r="B2072" s="31" t="str" cm="1">
        <f t="array" ref="B2072">_xlfn.XLOOKUP(_xlfn.SINGLE(A:A),'Customer Name'!A:A,Table14_3[[#All],[Title]])</f>
        <v>Ms</v>
      </c>
      <c r="C2072" s="32" t="str" cm="1">
        <f t="array" ref="C2072">_xlfn.XLOOKUP(_xlfn.SINGLE(A:A),'Customer Name'!A:A,Table14_3[[#All],[First Name]])</f>
        <v>Anthony S</v>
      </c>
      <c r="D2072" s="32" t="str" cm="1">
        <f t="array" ref="D2072">_xlfn.XLOOKUP(_xlfn.SINGLE(A:A),'Customer Name'!A:A,Table14_3[[#All],[Last Name]])</f>
        <v>Walsh</v>
      </c>
      <c r="E2072" s="32">
        <f>_xlfn.XLOOKUP(A:A,'Medical Examination'!A:A,'Medical Examination'!B:B)</f>
        <v>35.625</v>
      </c>
      <c r="F2072" s="32">
        <f>_xlfn.XLOOKUP(A:A,'Medical Examination'!A:A,'Medical Examination'!C:C)</f>
        <v>4.68</v>
      </c>
      <c r="G2072" s="33" t="str">
        <f>_xlfn.XLOOKUP(A:A,'Medical Examination'!A:A,'Medical Examination'!D:D)</f>
        <v>yes</v>
      </c>
      <c r="H2072" s="33" t="str">
        <f>_xlfn.XLOOKUP(A:A,'Medical Examination'!A:A,'Medical Examination'!E:E)</f>
        <v>No</v>
      </c>
      <c r="I2072" s="33" t="str">
        <f>_xlfn.XLOOKUP(A:A,'Medical Examination'!A:A,'Medical Examination'!F:F)</f>
        <v>Yes</v>
      </c>
      <c r="J2072" s="33">
        <f>_xlfn.XLOOKUP(A:A,'Medical Examination'!A:A,'Medical Examination'!G:G)</f>
        <v>1</v>
      </c>
      <c r="K2072" s="33" t="str">
        <f>_xlfn.XLOOKUP(A:A,'Medical Examination'!A:A,'Medical Examination'!H:H)</f>
        <v>No</v>
      </c>
      <c r="L2072" s="32" t="str">
        <f>_xlfn.XLOOKUP(A:A,'Medical Examination'!A:A,'Medical Examination'!I:I)</f>
        <v>Obesity</v>
      </c>
      <c r="M2072" s="31" t="str">
        <f>_xlfn.XLOOKUP(A:A,'Medical Examination'!A:A,'Medical Examination'!J:J)</f>
        <v>Normal</v>
      </c>
      <c r="N2072" s="34">
        <f>_xlfn.XLOOKUP(Healthcare!A:A,Table4_2[Customer ID],Table4_2[Date of Birth])</f>
        <v>35639</v>
      </c>
      <c r="O2072" s="35">
        <f>_xlfn.XLOOKUP(A:A,Table4_2[Customer ID],Table4_2[Charges])</f>
        <v>2534.39</v>
      </c>
      <c r="P2072" s="33" t="str">
        <f>_xlfn.XLOOKUP(A:A,Table4_2[Customer ID],Table4_2[Hospital tier])</f>
        <v>tier - 3</v>
      </c>
      <c r="Q2072" s="33" t="str">
        <f>_xlfn.XLOOKUP(A:A,'Hospital details'!A:A,'Hospital details'!F:F)</f>
        <v>tier - 3</v>
      </c>
      <c r="R2072" s="33" t="str">
        <f>_xlfn.XLOOKUP(Healthcare!A:A,'Hospital details'!A:A,'Hospital details'!G:G)</f>
        <v>R1012</v>
      </c>
      <c r="S2072" s="36">
        <f>_xlfn.XLOOKUP(A:A,'Hospital details'!A:A,'Hospital details'!H:H)</f>
        <v>25</v>
      </c>
      <c r="T2072" s="8"/>
    </row>
    <row r="2073" spans="1:20" ht="18" x14ac:dyDescent="0.35">
      <c r="A2073" s="37" t="s">
        <v>2077</v>
      </c>
      <c r="B2073" s="31" t="str" cm="1">
        <f t="array" ref="B2073">_xlfn.XLOOKUP(_xlfn.SINGLE(A:A),'Customer Name'!A:A,Table14_3[[#All],[Title]])</f>
        <v>Mr</v>
      </c>
      <c r="C2073" s="32" t="str" cm="1">
        <f t="array" ref="C2073">_xlfn.XLOOKUP(_xlfn.SINGLE(A:A),'Customer Name'!A:A,Table14_3[[#All],[First Name]])</f>
        <v>Elisabetta</v>
      </c>
      <c r="D2073" s="32" t="str" cm="1">
        <f t="array" ref="D2073">_xlfn.XLOOKUP(_xlfn.SINGLE(A:A),'Customer Name'!A:A,Table14_3[[#All],[Last Name]])</f>
        <v>Villa</v>
      </c>
      <c r="E2073" s="32">
        <f>_xlfn.XLOOKUP(A:A,'Medical Examination'!A:A,'Medical Examination'!B:B)</f>
        <v>20.234999999999999</v>
      </c>
      <c r="F2073" s="32">
        <f>_xlfn.XLOOKUP(A:A,'Medical Examination'!A:A,'Medical Examination'!C:C)</f>
        <v>6.17</v>
      </c>
      <c r="G2073" s="33" t="str">
        <f>_xlfn.XLOOKUP(A:A,'Medical Examination'!A:A,'Medical Examination'!D:D)</f>
        <v>yes</v>
      </c>
      <c r="H2073" s="33" t="str">
        <f>_xlfn.XLOOKUP(A:A,'Medical Examination'!A:A,'Medical Examination'!E:E)</f>
        <v>yes</v>
      </c>
      <c r="I2073" s="33" t="str">
        <f>_xlfn.XLOOKUP(A:A,'Medical Examination'!A:A,'Medical Examination'!F:F)</f>
        <v>No</v>
      </c>
      <c r="J2073" s="33">
        <f>_xlfn.XLOOKUP(A:A,'Medical Examination'!A:A,'Medical Examination'!G:G)</f>
        <v>2</v>
      </c>
      <c r="K2073" s="33" t="str">
        <f>_xlfn.XLOOKUP(A:A,'Medical Examination'!A:A,'Medical Examination'!H:H)</f>
        <v>No</v>
      </c>
      <c r="L2073" s="32" t="str">
        <f>_xlfn.XLOOKUP(A:A,'Medical Examination'!A:A,'Medical Examination'!I:I)</f>
        <v>Normal Weight</v>
      </c>
      <c r="M2073" s="31" t="str">
        <f>_xlfn.XLOOKUP(A:A,'Medical Examination'!A:A,'Medical Examination'!J:J)</f>
        <v>Prediabetic</v>
      </c>
      <c r="N2073" s="34">
        <f>_xlfn.XLOOKUP(Healthcare!A:A,Table4_2[Customer ID],Table4_2[Date of Birth])</f>
        <v>36763</v>
      </c>
      <c r="O2073" s="35">
        <f>_xlfn.XLOOKUP(A:A,Table4_2[Customer ID],Table4_2[Charges])</f>
        <v>2527.8200000000002</v>
      </c>
      <c r="P2073" s="33" t="str">
        <f>_xlfn.XLOOKUP(A:A,Table4_2[Customer ID],Table4_2[Hospital tier])</f>
        <v>tier - 2</v>
      </c>
      <c r="Q2073" s="33" t="str">
        <f>_xlfn.XLOOKUP(A:A,'Hospital details'!A:A,'Hospital details'!F:F)</f>
        <v>tier - 3</v>
      </c>
      <c r="R2073" s="33" t="str">
        <f>_xlfn.XLOOKUP(Healthcare!A:A,'Hospital details'!A:A,'Hospital details'!G:G)</f>
        <v>R1012</v>
      </c>
      <c r="S2073" s="36">
        <f>_xlfn.XLOOKUP(A:A,'Hospital details'!A:A,'Hospital details'!H:H)</f>
        <v>22</v>
      </c>
      <c r="T2073" s="8"/>
    </row>
    <row r="2074" spans="1:20" ht="18" x14ac:dyDescent="0.35">
      <c r="A2074" s="37" t="s">
        <v>2078</v>
      </c>
      <c r="B2074" s="31" t="str" cm="1">
        <f t="array" ref="B2074">_xlfn.XLOOKUP(_xlfn.SINGLE(A:A),'Customer Name'!A:A,Table14_3[[#All],[Title]])</f>
        <v>Mr</v>
      </c>
      <c r="C2074" s="32" t="str" cm="1">
        <f t="array" ref="C2074">_xlfn.XLOOKUP(_xlfn.SINGLE(A:A),'Customer Name'!A:A,Table14_3[[#All],[First Name]])</f>
        <v>Trevor N</v>
      </c>
      <c r="D2074" s="32" t="str" cm="1">
        <f t="array" ref="D2074">_xlfn.XLOOKUP(_xlfn.SINGLE(A:A),'Customer Name'!A:A,Table14_3[[#All],[Last Name]])</f>
        <v>Cable</v>
      </c>
      <c r="E2074" s="32">
        <f>_xlfn.XLOOKUP(A:A,'Medical Examination'!A:A,'Medical Examination'!B:B)</f>
        <v>27.55</v>
      </c>
      <c r="F2074" s="32">
        <f>_xlfn.XLOOKUP(A:A,'Medical Examination'!A:A,'Medical Examination'!C:C)</f>
        <v>4.5599999999999996</v>
      </c>
      <c r="G2074" s="33" t="str">
        <f>_xlfn.XLOOKUP(A:A,'Medical Examination'!A:A,'Medical Examination'!D:D)</f>
        <v>yes</v>
      </c>
      <c r="H2074" s="33" t="str">
        <f>_xlfn.XLOOKUP(A:A,'Medical Examination'!A:A,'Medical Examination'!E:E)</f>
        <v>No</v>
      </c>
      <c r="I2074" s="33" t="str">
        <f>_xlfn.XLOOKUP(A:A,'Medical Examination'!A:A,'Medical Examination'!F:F)</f>
        <v>Yes</v>
      </c>
      <c r="J2074" s="33">
        <f>_xlfn.XLOOKUP(A:A,'Medical Examination'!A:A,'Medical Examination'!G:G)</f>
        <v>1</v>
      </c>
      <c r="K2074" s="33" t="str">
        <f>_xlfn.XLOOKUP(A:A,'Medical Examination'!A:A,'Medical Examination'!H:H)</f>
        <v>No</v>
      </c>
      <c r="L2074" s="32" t="str">
        <f>_xlfn.XLOOKUP(A:A,'Medical Examination'!A:A,'Medical Examination'!I:I)</f>
        <v>Overweight</v>
      </c>
      <c r="M2074" s="31" t="str">
        <f>_xlfn.XLOOKUP(A:A,'Medical Examination'!A:A,'Medical Examination'!J:J)</f>
        <v>Normal</v>
      </c>
      <c r="N2074" s="34">
        <f>_xlfn.XLOOKUP(Healthcare!A:A,Table4_2[Customer ID],Table4_2[Date of Birth])</f>
        <v>35736</v>
      </c>
      <c r="O2074" s="35">
        <f>_xlfn.XLOOKUP(A:A,Table4_2[Customer ID],Table4_2[Charges])</f>
        <v>2523.17</v>
      </c>
      <c r="P2074" s="33" t="str">
        <f>_xlfn.XLOOKUP(A:A,Table4_2[Customer ID],Table4_2[Hospital tier])</f>
        <v>tier - 3</v>
      </c>
      <c r="Q2074" s="33" t="str">
        <f>_xlfn.XLOOKUP(A:A,'Hospital details'!A:A,'Hospital details'!F:F)</f>
        <v>tier - 1</v>
      </c>
      <c r="R2074" s="33" t="str">
        <f>_xlfn.XLOOKUP(Healthcare!A:A,'Hospital details'!A:A,'Hospital details'!G:G)</f>
        <v>R1012</v>
      </c>
      <c r="S2074" s="36">
        <f>_xlfn.XLOOKUP(A:A,'Hospital details'!A:A,'Hospital details'!H:H)</f>
        <v>25</v>
      </c>
      <c r="T2074" s="8"/>
    </row>
    <row r="2075" spans="1:20" ht="18" x14ac:dyDescent="0.35">
      <c r="A2075" s="37" t="s">
        <v>2079</v>
      </c>
      <c r="B2075" s="31" t="str" cm="1">
        <f t="array" ref="B2075">_xlfn.XLOOKUP(_xlfn.SINGLE(A:A),'Customer Name'!A:A,Table14_3[[#All],[Title]])</f>
        <v>Ms</v>
      </c>
      <c r="C2075" s="32" t="str" cm="1">
        <f t="array" ref="C2075">_xlfn.XLOOKUP(_xlfn.SINGLE(A:A),'Customer Name'!A:A,Table14_3[[#All],[First Name]])</f>
        <v>Nancy</v>
      </c>
      <c r="D2075" s="32" t="str" cm="1">
        <f t="array" ref="D2075">_xlfn.XLOOKUP(_xlfn.SINGLE(A:A),'Customer Name'!A:A,Table14_3[[#All],[Last Name]])</f>
        <v>Eiring</v>
      </c>
      <c r="E2075" s="32">
        <f>_xlfn.XLOOKUP(A:A,'Medical Examination'!A:A,'Medical Examination'!B:B)</f>
        <v>17.97</v>
      </c>
      <c r="F2075" s="32">
        <f>_xlfn.XLOOKUP(A:A,'Medical Examination'!A:A,'Medical Examination'!C:C)</f>
        <v>6.3</v>
      </c>
      <c r="G2075" s="33" t="str">
        <f>_xlfn.XLOOKUP(A:A,'Medical Examination'!A:A,'Medical Examination'!D:D)</f>
        <v>No</v>
      </c>
      <c r="H2075" s="33" t="str">
        <f>_xlfn.XLOOKUP(A:A,'Medical Examination'!A:A,'Medical Examination'!E:E)</f>
        <v>No</v>
      </c>
      <c r="I2075" s="33" t="str">
        <f>_xlfn.XLOOKUP(A:A,'Medical Examination'!A:A,'Medical Examination'!F:F)</f>
        <v>No</v>
      </c>
      <c r="J2075" s="33">
        <f>_xlfn.XLOOKUP(A:A,'Medical Examination'!A:A,'Medical Examination'!G:G)</f>
        <v>0</v>
      </c>
      <c r="K2075" s="33" t="str">
        <f>_xlfn.XLOOKUP(A:A,'Medical Examination'!A:A,'Medical Examination'!H:H)</f>
        <v>No</v>
      </c>
      <c r="L2075" s="32" t="str">
        <f>_xlfn.XLOOKUP(A:A,'Medical Examination'!A:A,'Medical Examination'!I:I)</f>
        <v>Under  Weight</v>
      </c>
      <c r="M2075" s="31" t="str">
        <f>_xlfn.XLOOKUP(A:A,'Medical Examination'!A:A,'Medical Examination'!J:J)</f>
        <v>Prediabetic</v>
      </c>
      <c r="N2075" s="34">
        <f>_xlfn.XLOOKUP(Healthcare!A:A,Table4_2[Customer ID],Table4_2[Date of Birth])</f>
        <v>33455</v>
      </c>
      <c r="O2075" s="35">
        <f>_xlfn.XLOOKUP(A:A,Table4_2[Customer ID],Table4_2[Charges])</f>
        <v>2510.79</v>
      </c>
      <c r="P2075" s="33" t="str">
        <f>_xlfn.XLOOKUP(A:A,Table4_2[Customer ID],Table4_2[Hospital tier])</f>
        <v>tier - 2</v>
      </c>
      <c r="Q2075" s="33" t="str">
        <f>_xlfn.XLOOKUP(A:A,'Hospital details'!A:A,'Hospital details'!F:F)</f>
        <v>tier - 1</v>
      </c>
      <c r="R2075" s="33" t="str">
        <f>_xlfn.XLOOKUP(Healthcare!A:A,'Hospital details'!A:A,'Hospital details'!G:G)</f>
        <v>R1013</v>
      </c>
      <c r="S2075" s="36">
        <f>_xlfn.XLOOKUP(A:A,'Hospital details'!A:A,'Hospital details'!H:H)</f>
        <v>31</v>
      </c>
      <c r="T2075" s="8"/>
    </row>
    <row r="2076" spans="1:20" ht="18" x14ac:dyDescent="0.35">
      <c r="A2076" s="37" t="s">
        <v>2080</v>
      </c>
      <c r="B2076" s="31" t="str" cm="1">
        <f t="array" ref="B2076">_xlfn.XLOOKUP(_xlfn.SINGLE(A:A),'Customer Name'!A:A,Table14_3[[#All],[Title]])</f>
        <v>Mr</v>
      </c>
      <c r="C2076" s="32" t="str" cm="1">
        <f t="array" ref="C2076">_xlfn.XLOOKUP(_xlfn.SINGLE(A:A),'Customer Name'!A:A,Table14_3[[#All],[First Name]])</f>
        <v>Allison R</v>
      </c>
      <c r="D2076" s="32" t="str" cm="1">
        <f t="array" ref="D2076">_xlfn.XLOOKUP(_xlfn.SINGLE(A:A),'Customer Name'!A:A,Table14_3[[#All],[Last Name]])</f>
        <v>Connor</v>
      </c>
      <c r="E2076" s="32">
        <f>_xlfn.XLOOKUP(A:A,'Medical Examination'!A:A,'Medical Examination'!B:B)</f>
        <v>29.98</v>
      </c>
      <c r="F2076" s="32">
        <f>_xlfn.XLOOKUP(A:A,'Medical Examination'!A:A,'Medical Examination'!C:C)</f>
        <v>6.03</v>
      </c>
      <c r="G2076" s="33" t="str">
        <f>_xlfn.XLOOKUP(A:A,'Medical Examination'!A:A,'Medical Examination'!D:D)</f>
        <v>No</v>
      </c>
      <c r="H2076" s="33" t="str">
        <f>_xlfn.XLOOKUP(A:A,'Medical Examination'!A:A,'Medical Examination'!E:E)</f>
        <v>yes</v>
      </c>
      <c r="I2076" s="33" t="str">
        <f>_xlfn.XLOOKUP(A:A,'Medical Examination'!A:A,'Medical Examination'!F:F)</f>
        <v>No</v>
      </c>
      <c r="J2076" s="33">
        <f>_xlfn.XLOOKUP(A:A,'Medical Examination'!A:A,'Medical Examination'!G:G)</f>
        <v>1</v>
      </c>
      <c r="K2076" s="33" t="str">
        <f>_xlfn.XLOOKUP(A:A,'Medical Examination'!A:A,'Medical Examination'!H:H)</f>
        <v>No</v>
      </c>
      <c r="L2076" s="32" t="str">
        <f>_xlfn.XLOOKUP(A:A,'Medical Examination'!A:A,'Medical Examination'!I:I)</f>
        <v>Overweight</v>
      </c>
      <c r="M2076" s="31" t="str">
        <f>_xlfn.XLOOKUP(A:A,'Medical Examination'!A:A,'Medical Examination'!J:J)</f>
        <v>Prediabetic</v>
      </c>
      <c r="N2076" s="34">
        <f>_xlfn.XLOOKUP(Healthcare!A:A,Table4_2[Customer ID],Table4_2[Date of Birth])</f>
        <v>38236</v>
      </c>
      <c r="O2076" s="35">
        <f>_xlfn.XLOOKUP(A:A,Table4_2[Customer ID],Table4_2[Charges])</f>
        <v>2500.9299999999998</v>
      </c>
      <c r="P2076" s="33" t="str">
        <f>_xlfn.XLOOKUP(A:A,Table4_2[Customer ID],Table4_2[Hospital tier])</f>
        <v>tier - 2</v>
      </c>
      <c r="Q2076" s="33" t="str">
        <f>_xlfn.XLOOKUP(A:A,'Hospital details'!A:A,'Hospital details'!F:F)</f>
        <v>tier - 2</v>
      </c>
      <c r="R2076" s="33" t="str">
        <f>_xlfn.XLOOKUP(Healthcare!A:A,'Hospital details'!A:A,'Hospital details'!G:G)</f>
        <v>R1012</v>
      </c>
      <c r="S2076" s="36">
        <f>_xlfn.XLOOKUP(A:A,'Hospital details'!A:A,'Hospital details'!H:H)</f>
        <v>18</v>
      </c>
      <c r="T2076" s="8"/>
    </row>
    <row r="2077" spans="1:20" ht="18" x14ac:dyDescent="0.35">
      <c r="A2077" s="37" t="s">
        <v>2081</v>
      </c>
      <c r="B2077" s="31" t="str" cm="1">
        <f t="array" ref="B2077">_xlfn.XLOOKUP(_xlfn.SINGLE(A:A),'Customer Name'!A:A,Table14_3[[#All],[Title]])</f>
        <v>Mr</v>
      </c>
      <c r="C2077" s="32" t="str" cm="1">
        <f t="array" ref="C2077">_xlfn.XLOOKUP(_xlfn.SINGLE(A:A),'Customer Name'!A:A,Table14_3[[#All],[First Name]])</f>
        <v>Robert J</v>
      </c>
      <c r="D2077" s="32" t="str" cm="1">
        <f t="array" ref="D2077">_xlfn.XLOOKUP(_xlfn.SINGLE(A:A),'Customer Name'!A:A,Table14_3[[#All],[Last Name]])</f>
        <v>Friedman</v>
      </c>
      <c r="E2077" s="32">
        <f>_xlfn.XLOOKUP(A:A,'Medical Examination'!A:A,'Medical Examination'!B:B)</f>
        <v>33.659999999999997</v>
      </c>
      <c r="F2077" s="32">
        <f>_xlfn.XLOOKUP(A:A,'Medical Examination'!A:A,'Medical Examination'!C:C)</f>
        <v>4.2</v>
      </c>
      <c r="G2077" s="33" t="str">
        <f>_xlfn.XLOOKUP(A:A,'Medical Examination'!A:A,'Medical Examination'!D:D)</f>
        <v>yes</v>
      </c>
      <c r="H2077" s="33" t="str">
        <f>_xlfn.XLOOKUP(A:A,'Medical Examination'!A:A,'Medical Examination'!E:E)</f>
        <v>No</v>
      </c>
      <c r="I2077" s="33" t="str">
        <f>_xlfn.XLOOKUP(A:A,'Medical Examination'!A:A,'Medical Examination'!F:F)</f>
        <v>No</v>
      </c>
      <c r="J2077" s="33">
        <f>_xlfn.XLOOKUP(A:A,'Medical Examination'!A:A,'Medical Examination'!G:G)</f>
        <v>1</v>
      </c>
      <c r="K2077" s="33" t="str">
        <f>_xlfn.XLOOKUP(A:A,'Medical Examination'!A:A,'Medical Examination'!H:H)</f>
        <v>No</v>
      </c>
      <c r="L2077" s="32" t="str">
        <f>_xlfn.XLOOKUP(A:A,'Medical Examination'!A:A,'Medical Examination'!I:I)</f>
        <v>Obesity</v>
      </c>
      <c r="M2077" s="31" t="str">
        <f>_xlfn.XLOOKUP(A:A,'Medical Examination'!A:A,'Medical Examination'!J:J)</f>
        <v>Normal</v>
      </c>
      <c r="N2077" s="34">
        <f>_xlfn.XLOOKUP(Healthcare!A:A,Table4_2[Customer ID],Table4_2[Date of Birth])</f>
        <v>34987</v>
      </c>
      <c r="O2077" s="35">
        <f>_xlfn.XLOOKUP(A:A,Table4_2[Customer ID],Table4_2[Charges])</f>
        <v>2498.41</v>
      </c>
      <c r="P2077" s="33" t="str">
        <f>_xlfn.XLOOKUP(A:A,Table4_2[Customer ID],Table4_2[Hospital tier])</f>
        <v>tier - 3</v>
      </c>
      <c r="Q2077" s="33" t="str">
        <f>_xlfn.XLOOKUP(A:A,'Hospital details'!A:A,'Hospital details'!F:F)</f>
        <v>tier - 3</v>
      </c>
      <c r="R2077" s="33" t="str">
        <f>_xlfn.XLOOKUP(Healthcare!A:A,'Hospital details'!A:A,'Hospital details'!G:G)</f>
        <v>R1013</v>
      </c>
      <c r="S2077" s="36">
        <f>_xlfn.XLOOKUP(A:A,'Hospital details'!A:A,'Hospital details'!H:H)</f>
        <v>27</v>
      </c>
      <c r="T2077" s="8"/>
    </row>
    <row r="2078" spans="1:20" ht="18" x14ac:dyDescent="0.35">
      <c r="A2078" s="37" t="s">
        <v>2082</v>
      </c>
      <c r="B2078" s="31" t="str" cm="1">
        <f t="array" ref="B2078">_xlfn.XLOOKUP(_xlfn.SINGLE(A:A),'Customer Name'!A:A,Table14_3[[#All],[Title]])</f>
        <v>Ms</v>
      </c>
      <c r="C2078" s="32" t="str" cm="1">
        <f t="array" ref="C2078">_xlfn.XLOOKUP(_xlfn.SINGLE(A:A),'Customer Name'!A:A,Table14_3[[#All],[First Name]])</f>
        <v>Nicholas</v>
      </c>
      <c r="D2078" s="32" t="str" cm="1">
        <f t="array" ref="D2078">_xlfn.XLOOKUP(_xlfn.SINGLE(A:A),'Customer Name'!A:A,Table14_3[[#All],[Last Name]])</f>
        <v>Croker</v>
      </c>
      <c r="E2078" s="32">
        <f>_xlfn.XLOOKUP(A:A,'Medical Examination'!A:A,'Medical Examination'!B:B)</f>
        <v>32.67</v>
      </c>
      <c r="F2078" s="32">
        <f>_xlfn.XLOOKUP(A:A,'Medical Examination'!A:A,'Medical Examination'!C:C)</f>
        <v>5.61</v>
      </c>
      <c r="G2078" s="33" t="str">
        <f>_xlfn.XLOOKUP(A:A,'Medical Examination'!A:A,'Medical Examination'!D:D)</f>
        <v>yes</v>
      </c>
      <c r="H2078" s="33" t="str">
        <f>_xlfn.XLOOKUP(A:A,'Medical Examination'!A:A,'Medical Examination'!E:E)</f>
        <v>No</v>
      </c>
      <c r="I2078" s="33" t="str">
        <f>_xlfn.XLOOKUP(A:A,'Medical Examination'!A:A,'Medical Examination'!F:F)</f>
        <v>No</v>
      </c>
      <c r="J2078" s="33">
        <f>_xlfn.XLOOKUP(A:A,'Medical Examination'!A:A,'Medical Examination'!G:G)</f>
        <v>1</v>
      </c>
      <c r="K2078" s="33" t="str">
        <f>_xlfn.XLOOKUP(A:A,'Medical Examination'!A:A,'Medical Examination'!H:H)</f>
        <v>No</v>
      </c>
      <c r="L2078" s="32" t="str">
        <f>_xlfn.XLOOKUP(A:A,'Medical Examination'!A:A,'Medical Examination'!I:I)</f>
        <v>Obesity</v>
      </c>
      <c r="M2078" s="31" t="str">
        <f>_xlfn.XLOOKUP(A:A,'Medical Examination'!A:A,'Medical Examination'!J:J)</f>
        <v>Normal</v>
      </c>
      <c r="N2078" s="34">
        <f>_xlfn.XLOOKUP(Healthcare!A:A,Table4_2[Customer ID],Table4_2[Date of Birth])</f>
        <v>34889</v>
      </c>
      <c r="O2078" s="35">
        <f>_xlfn.XLOOKUP(A:A,Table4_2[Customer ID],Table4_2[Charges])</f>
        <v>2497.04</v>
      </c>
      <c r="P2078" s="33" t="str">
        <f>_xlfn.XLOOKUP(A:A,Table4_2[Customer ID],Table4_2[Hospital tier])</f>
        <v>tier - 3</v>
      </c>
      <c r="Q2078" s="33" t="str">
        <f>_xlfn.XLOOKUP(A:A,'Hospital details'!A:A,'Hospital details'!F:F)</f>
        <v>tier - 3</v>
      </c>
      <c r="R2078" s="33" t="str">
        <f>_xlfn.XLOOKUP(Healthcare!A:A,'Hospital details'!A:A,'Hospital details'!G:G)</f>
        <v>R1013</v>
      </c>
      <c r="S2078" s="36">
        <f>_xlfn.XLOOKUP(A:A,'Hospital details'!A:A,'Hospital details'!H:H)</f>
        <v>27</v>
      </c>
      <c r="T2078" s="8"/>
    </row>
    <row r="2079" spans="1:20" ht="18" x14ac:dyDescent="0.35">
      <c r="A2079" s="37" t="s">
        <v>2083</v>
      </c>
      <c r="B2079" s="31" t="str" cm="1">
        <f t="array" ref="B2079">_xlfn.XLOOKUP(_xlfn.SINGLE(A:A),'Customer Name'!A:A,Table14_3[[#All],[Title]])</f>
        <v>Ms</v>
      </c>
      <c r="C2079" s="32" t="str" cm="1">
        <f t="array" ref="C2079">_xlfn.XLOOKUP(_xlfn.SINGLE(A:A),'Customer Name'!A:A,Table14_3[[#All],[First Name]])</f>
        <v>Kevin L</v>
      </c>
      <c r="D2079" s="32" t="str" cm="1">
        <f t="array" ref="D2079">_xlfn.XLOOKUP(_xlfn.SINGLE(A:A),'Customer Name'!A:A,Table14_3[[#All],[Last Name]])</f>
        <v>Beganics</v>
      </c>
      <c r="E2079" s="32">
        <f>_xlfn.XLOOKUP(A:A,'Medical Examination'!A:A,'Medical Examination'!B:B)</f>
        <v>30.5</v>
      </c>
      <c r="F2079" s="32">
        <f>_xlfn.XLOOKUP(A:A,'Medical Examination'!A:A,'Medical Examination'!C:C)</f>
        <v>5.88</v>
      </c>
      <c r="G2079" s="33" t="str">
        <f>_xlfn.XLOOKUP(A:A,'Medical Examination'!A:A,'Medical Examination'!D:D)</f>
        <v>yes</v>
      </c>
      <c r="H2079" s="33" t="str">
        <f>_xlfn.XLOOKUP(A:A,'Medical Examination'!A:A,'Medical Examination'!E:E)</f>
        <v>No</v>
      </c>
      <c r="I2079" s="33" t="str">
        <f>_xlfn.XLOOKUP(A:A,'Medical Examination'!A:A,'Medical Examination'!F:F)</f>
        <v>No</v>
      </c>
      <c r="J2079" s="33">
        <f>_xlfn.XLOOKUP(A:A,'Medical Examination'!A:A,'Medical Examination'!G:G)</f>
        <v>1</v>
      </c>
      <c r="K2079" s="33" t="str">
        <f>_xlfn.XLOOKUP(A:A,'Medical Examination'!A:A,'Medical Examination'!H:H)</f>
        <v>No</v>
      </c>
      <c r="L2079" s="32" t="str">
        <f>_xlfn.XLOOKUP(A:A,'Medical Examination'!A:A,'Medical Examination'!I:I)</f>
        <v>Obesity</v>
      </c>
      <c r="M2079" s="31" t="str">
        <f>_xlfn.XLOOKUP(A:A,'Medical Examination'!A:A,'Medical Examination'!J:J)</f>
        <v>Prediabetic</v>
      </c>
      <c r="N2079" s="34">
        <f>_xlfn.XLOOKUP(Healthcare!A:A,Table4_2[Customer ID],Table4_2[Date of Birth])</f>
        <v>34986</v>
      </c>
      <c r="O2079" s="35">
        <f>_xlfn.XLOOKUP(A:A,Table4_2[Customer ID],Table4_2[Charges])</f>
        <v>2494.02</v>
      </c>
      <c r="P2079" s="33" t="str">
        <f>_xlfn.XLOOKUP(A:A,Table4_2[Customer ID],Table4_2[Hospital tier])</f>
        <v>tier - 3</v>
      </c>
      <c r="Q2079" s="33" t="str">
        <f>_xlfn.XLOOKUP(A:A,'Hospital details'!A:A,'Hospital details'!F:F)</f>
        <v>tier - 1</v>
      </c>
      <c r="R2079" s="33" t="str">
        <f>_xlfn.XLOOKUP(Healthcare!A:A,'Hospital details'!A:A,'Hospital details'!G:G)</f>
        <v>R1011</v>
      </c>
      <c r="S2079" s="36">
        <f>_xlfn.XLOOKUP(A:A,'Hospital details'!A:A,'Hospital details'!H:H)</f>
        <v>27</v>
      </c>
      <c r="T2079" s="8"/>
    </row>
    <row r="2080" spans="1:20" ht="18" x14ac:dyDescent="0.35">
      <c r="A2080" s="37" t="s">
        <v>2084</v>
      </c>
      <c r="B2080" s="31" t="str" cm="1">
        <f t="array" ref="B2080">_xlfn.XLOOKUP(_xlfn.SINGLE(A:A),'Customer Name'!A:A,Table14_3[[#All],[Title]])</f>
        <v>Mr</v>
      </c>
      <c r="C2080" s="32" t="str" cm="1">
        <f t="array" ref="C2080">_xlfn.XLOOKUP(_xlfn.SINGLE(A:A),'Customer Name'!A:A,Table14_3[[#All],[First Name]])</f>
        <v>Bryan</v>
      </c>
      <c r="D2080" s="32" t="str" cm="1">
        <f t="array" ref="D2080">_xlfn.XLOOKUP(_xlfn.SINGLE(A:A),'Customer Name'!A:A,Table14_3[[#All],[Last Name]])</f>
        <v>Huberty</v>
      </c>
      <c r="E2080" s="32">
        <f>_xlfn.XLOOKUP(A:A,'Medical Examination'!A:A,'Medical Examination'!B:B)</f>
        <v>23.1</v>
      </c>
      <c r="F2080" s="32">
        <f>_xlfn.XLOOKUP(A:A,'Medical Examination'!A:A,'Medical Examination'!C:C)</f>
        <v>5.92</v>
      </c>
      <c r="G2080" s="33" t="str">
        <f>_xlfn.XLOOKUP(A:A,'Medical Examination'!A:A,'Medical Examination'!D:D)</f>
        <v>yes</v>
      </c>
      <c r="H2080" s="33" t="str">
        <f>_xlfn.XLOOKUP(A:A,'Medical Examination'!A:A,'Medical Examination'!E:E)</f>
        <v>No</v>
      </c>
      <c r="I2080" s="33" t="str">
        <f>_xlfn.XLOOKUP(A:A,'Medical Examination'!A:A,'Medical Examination'!F:F)</f>
        <v>No</v>
      </c>
      <c r="J2080" s="33">
        <f>_xlfn.XLOOKUP(A:A,'Medical Examination'!A:A,'Medical Examination'!G:G)</f>
        <v>1</v>
      </c>
      <c r="K2080" s="33" t="str">
        <f>_xlfn.XLOOKUP(A:A,'Medical Examination'!A:A,'Medical Examination'!H:H)</f>
        <v>No</v>
      </c>
      <c r="L2080" s="32" t="str">
        <f>_xlfn.XLOOKUP(A:A,'Medical Examination'!A:A,'Medical Examination'!I:I)</f>
        <v>Normal Weight</v>
      </c>
      <c r="M2080" s="31" t="str">
        <f>_xlfn.XLOOKUP(A:A,'Medical Examination'!A:A,'Medical Examination'!J:J)</f>
        <v>Prediabetic</v>
      </c>
      <c r="N2080" s="34">
        <f>_xlfn.XLOOKUP(Healthcare!A:A,Table4_2[Customer ID],Table4_2[Date of Birth])</f>
        <v>35009</v>
      </c>
      <c r="O2080" s="35">
        <f>_xlfn.XLOOKUP(A:A,Table4_2[Customer ID],Table4_2[Charges])</f>
        <v>2483.7399999999998</v>
      </c>
      <c r="P2080" s="33" t="str">
        <f>_xlfn.XLOOKUP(A:A,Table4_2[Customer ID],Table4_2[Hospital tier])</f>
        <v>tier - 3</v>
      </c>
      <c r="Q2080" s="33" t="str">
        <f>_xlfn.XLOOKUP(A:A,'Hospital details'!A:A,'Hospital details'!F:F)</f>
        <v>tier - 2</v>
      </c>
      <c r="R2080" s="33" t="str">
        <f>_xlfn.XLOOKUP(Healthcare!A:A,'Hospital details'!A:A,'Hospital details'!G:G)</f>
        <v>R1013</v>
      </c>
      <c r="S2080" s="36">
        <f>_xlfn.XLOOKUP(A:A,'Hospital details'!A:A,'Hospital details'!H:H)</f>
        <v>27</v>
      </c>
      <c r="T2080" s="8"/>
    </row>
    <row r="2081" spans="1:20" ht="18" x14ac:dyDescent="0.35">
      <c r="A2081" s="37" t="s">
        <v>2085</v>
      </c>
      <c r="B2081" s="31" t="str" cm="1">
        <f t="array" ref="B2081">_xlfn.XLOOKUP(_xlfn.SINGLE(A:A),'Customer Name'!A:A,Table14_3[[#All],[Title]])</f>
        <v>Mr</v>
      </c>
      <c r="C2081" s="32" t="str" cm="1">
        <f t="array" ref="C2081">_xlfn.XLOOKUP(_xlfn.SINGLE(A:A),'Customer Name'!A:A,Table14_3[[#All],[First Name]])</f>
        <v>Janae N</v>
      </c>
      <c r="D2081" s="32" t="str" cm="1">
        <f t="array" ref="D2081">_xlfn.XLOOKUP(_xlfn.SINGLE(A:A),'Customer Name'!A:A,Table14_3[[#All],[Last Name]])</f>
        <v>Jacobs</v>
      </c>
      <c r="E2081" s="32">
        <f>_xlfn.XLOOKUP(A:A,'Medical Examination'!A:A,'Medical Examination'!B:B)</f>
        <v>39.49</v>
      </c>
      <c r="F2081" s="32">
        <f>_xlfn.XLOOKUP(A:A,'Medical Examination'!A:A,'Medical Examination'!C:C)</f>
        <v>4.8099999999999996</v>
      </c>
      <c r="G2081" s="33" t="str">
        <f>_xlfn.XLOOKUP(A:A,'Medical Examination'!A:A,'Medical Examination'!D:D)</f>
        <v>No</v>
      </c>
      <c r="H2081" s="33" t="str">
        <f>_xlfn.XLOOKUP(A:A,'Medical Examination'!A:A,'Medical Examination'!E:E)</f>
        <v>No</v>
      </c>
      <c r="I2081" s="33" t="str">
        <f>_xlfn.XLOOKUP(A:A,'Medical Examination'!A:A,'Medical Examination'!F:F)</f>
        <v>No</v>
      </c>
      <c r="J2081" s="33">
        <f>_xlfn.XLOOKUP(A:A,'Medical Examination'!A:A,'Medical Examination'!G:G)</f>
        <v>1</v>
      </c>
      <c r="K2081" s="33" t="str">
        <f>_xlfn.XLOOKUP(A:A,'Medical Examination'!A:A,'Medical Examination'!H:H)</f>
        <v>No</v>
      </c>
      <c r="L2081" s="32" t="str">
        <f>_xlfn.XLOOKUP(A:A,'Medical Examination'!A:A,'Medical Examination'!I:I)</f>
        <v>Obesity</v>
      </c>
      <c r="M2081" s="31" t="str">
        <f>_xlfn.XLOOKUP(A:A,'Medical Examination'!A:A,'Medical Examination'!J:J)</f>
        <v>Normal</v>
      </c>
      <c r="N2081" s="34">
        <f>_xlfn.XLOOKUP(Healthcare!A:A,Table4_2[Customer ID],Table4_2[Date of Birth])</f>
        <v>35966</v>
      </c>
      <c r="O2081" s="35">
        <f>_xlfn.XLOOKUP(A:A,Table4_2[Customer ID],Table4_2[Charges])</f>
        <v>2480.98</v>
      </c>
      <c r="P2081" s="33" t="str">
        <f>_xlfn.XLOOKUP(A:A,Table4_2[Customer ID],Table4_2[Hospital tier])</f>
        <v>tier - 2</v>
      </c>
      <c r="Q2081" s="33" t="str">
        <f>_xlfn.XLOOKUP(A:A,'Hospital details'!A:A,'Hospital details'!F:F)</f>
        <v>tier - 2</v>
      </c>
      <c r="R2081" s="33" t="str">
        <f>_xlfn.XLOOKUP(Healthcare!A:A,'Hospital details'!A:A,'Hospital details'!G:G)</f>
        <v>R1013</v>
      </c>
      <c r="S2081" s="36">
        <f>_xlfn.XLOOKUP(A:A,'Hospital details'!A:A,'Hospital details'!H:H)</f>
        <v>24</v>
      </c>
      <c r="T2081" s="8"/>
    </row>
    <row r="2082" spans="1:20" ht="18" x14ac:dyDescent="0.35">
      <c r="A2082" s="37" t="s">
        <v>2086</v>
      </c>
      <c r="B2082" s="31" t="str" cm="1">
        <f t="array" ref="B2082">_xlfn.XLOOKUP(_xlfn.SINGLE(A:A),'Customer Name'!A:A,Table14_3[[#All],[Title]])</f>
        <v>Ms</v>
      </c>
      <c r="C2082" s="32" t="str" cm="1">
        <f t="array" ref="C2082">_xlfn.XLOOKUP(_xlfn.SINGLE(A:A),'Customer Name'!A:A,Table14_3[[#All],[First Name]])</f>
        <v>Audrey</v>
      </c>
      <c r="D2082" s="32" t="str" cm="1">
        <f t="array" ref="D2082">_xlfn.XLOOKUP(_xlfn.SINGLE(A:A),'Customer Name'!A:A,Table14_3[[#All],[Last Name]])</f>
        <v>Hazlehurst</v>
      </c>
      <c r="E2082" s="32">
        <f>_xlfn.XLOOKUP(A:A,'Medical Examination'!A:A,'Medical Examination'!B:B)</f>
        <v>33.99</v>
      </c>
      <c r="F2082" s="32">
        <f>_xlfn.XLOOKUP(A:A,'Medical Examination'!A:A,'Medical Examination'!C:C)</f>
        <v>4.55</v>
      </c>
      <c r="G2082" s="33" t="str">
        <f>_xlfn.XLOOKUP(A:A,'Medical Examination'!A:A,'Medical Examination'!D:D)</f>
        <v>No</v>
      </c>
      <c r="H2082" s="33" t="str">
        <f>_xlfn.XLOOKUP(A:A,'Medical Examination'!A:A,'Medical Examination'!E:E)</f>
        <v>No</v>
      </c>
      <c r="I2082" s="33" t="str">
        <f>_xlfn.XLOOKUP(A:A,'Medical Examination'!A:A,'Medical Examination'!F:F)</f>
        <v>No</v>
      </c>
      <c r="J2082" s="33">
        <f>_xlfn.XLOOKUP(A:A,'Medical Examination'!A:A,'Medical Examination'!G:G)</f>
        <v>1</v>
      </c>
      <c r="K2082" s="33" t="str">
        <f>_xlfn.XLOOKUP(A:A,'Medical Examination'!A:A,'Medical Examination'!H:H)</f>
        <v>No</v>
      </c>
      <c r="L2082" s="32" t="str">
        <f>_xlfn.XLOOKUP(A:A,'Medical Examination'!A:A,'Medical Examination'!I:I)</f>
        <v>Obesity</v>
      </c>
      <c r="M2082" s="31" t="str">
        <f>_xlfn.XLOOKUP(A:A,'Medical Examination'!A:A,'Medical Examination'!J:J)</f>
        <v>Normal</v>
      </c>
      <c r="N2082" s="34">
        <f>_xlfn.XLOOKUP(Healthcare!A:A,Table4_2[Customer ID],Table4_2[Date of Birth])</f>
        <v>35978</v>
      </c>
      <c r="O2082" s="35">
        <f>_xlfn.XLOOKUP(A:A,Table4_2[Customer ID],Table4_2[Charges])</f>
        <v>2473.33</v>
      </c>
      <c r="P2082" s="33" t="str">
        <f>_xlfn.XLOOKUP(A:A,Table4_2[Customer ID],Table4_2[Hospital tier])</f>
        <v>tier - 2</v>
      </c>
      <c r="Q2082" s="33" t="str">
        <f>_xlfn.XLOOKUP(A:A,'Hospital details'!A:A,'Hospital details'!F:F)</f>
        <v>tier - 3</v>
      </c>
      <c r="R2082" s="33" t="str">
        <f>_xlfn.XLOOKUP(Healthcare!A:A,'Hospital details'!A:A,'Hospital details'!G:G)</f>
        <v>R1013</v>
      </c>
      <c r="S2082" s="36">
        <f>_xlfn.XLOOKUP(A:A,'Hospital details'!A:A,'Hospital details'!H:H)</f>
        <v>24</v>
      </c>
      <c r="T2082" s="8"/>
    </row>
    <row r="2083" spans="1:20" ht="18" x14ac:dyDescent="0.35">
      <c r="A2083" s="37" t="s">
        <v>2087</v>
      </c>
      <c r="B2083" s="31" t="str" cm="1">
        <f t="array" ref="B2083">_xlfn.XLOOKUP(_xlfn.SINGLE(A:A),'Customer Name'!A:A,Table14_3[[#All],[Title]])</f>
        <v>Mr</v>
      </c>
      <c r="C2083" s="32" t="str" cm="1">
        <f t="array" ref="C2083">_xlfn.XLOOKUP(_xlfn.SINGLE(A:A),'Customer Name'!A:A,Table14_3[[#All],[First Name]])</f>
        <v>Laura</v>
      </c>
      <c r="D2083" s="32" t="str" cm="1">
        <f t="array" ref="D2083">_xlfn.XLOOKUP(_xlfn.SINGLE(A:A),'Customer Name'!A:A,Table14_3[[#All],[Last Name]])</f>
        <v>Marin</v>
      </c>
      <c r="E2083" s="32">
        <f>_xlfn.XLOOKUP(A:A,'Medical Examination'!A:A,'Medical Examination'!B:B)</f>
        <v>27.72</v>
      </c>
      <c r="F2083" s="32">
        <f>_xlfn.XLOOKUP(A:A,'Medical Examination'!A:A,'Medical Examination'!C:C)</f>
        <v>6.43</v>
      </c>
      <c r="G2083" s="33" t="str">
        <f>_xlfn.XLOOKUP(A:A,'Medical Examination'!A:A,'Medical Examination'!D:D)</f>
        <v>No</v>
      </c>
      <c r="H2083" s="33" t="str">
        <f>_xlfn.XLOOKUP(A:A,'Medical Examination'!A:A,'Medical Examination'!E:E)</f>
        <v>No</v>
      </c>
      <c r="I2083" s="33" t="str">
        <f>_xlfn.XLOOKUP(A:A,'Medical Examination'!A:A,'Medical Examination'!F:F)</f>
        <v>No</v>
      </c>
      <c r="J2083" s="33">
        <f>_xlfn.XLOOKUP(A:A,'Medical Examination'!A:A,'Medical Examination'!G:G)</f>
        <v>1</v>
      </c>
      <c r="K2083" s="33" t="str">
        <f>_xlfn.XLOOKUP(A:A,'Medical Examination'!A:A,'Medical Examination'!H:H)</f>
        <v>No</v>
      </c>
      <c r="L2083" s="32" t="str">
        <f>_xlfn.XLOOKUP(A:A,'Medical Examination'!A:A,'Medical Examination'!I:I)</f>
        <v>Overweight</v>
      </c>
      <c r="M2083" s="31" t="str">
        <f>_xlfn.XLOOKUP(A:A,'Medical Examination'!A:A,'Medical Examination'!J:J)</f>
        <v>Prediabetic</v>
      </c>
      <c r="N2083" s="34">
        <f>_xlfn.XLOOKUP(Healthcare!A:A,Table4_2[Customer ID],Table4_2[Date of Birth])</f>
        <v>36024</v>
      </c>
      <c r="O2083" s="35">
        <f>_xlfn.XLOOKUP(A:A,Table4_2[Customer ID],Table4_2[Charges])</f>
        <v>2464.62</v>
      </c>
      <c r="P2083" s="33" t="str">
        <f>_xlfn.XLOOKUP(A:A,Table4_2[Customer ID],Table4_2[Hospital tier])</f>
        <v>tier - 2</v>
      </c>
      <c r="Q2083" s="33" t="str">
        <f>_xlfn.XLOOKUP(A:A,'Hospital details'!A:A,'Hospital details'!F:F)</f>
        <v>tier - 3</v>
      </c>
      <c r="R2083" s="33" t="str">
        <f>_xlfn.XLOOKUP(Healthcare!A:A,'Hospital details'!A:A,'Hospital details'!G:G)</f>
        <v>R1013</v>
      </c>
      <c r="S2083" s="36">
        <f>_xlfn.XLOOKUP(A:A,'Hospital details'!A:A,'Hospital details'!H:H)</f>
        <v>24</v>
      </c>
      <c r="T2083" s="8"/>
    </row>
    <row r="2084" spans="1:20" ht="18" x14ac:dyDescent="0.35">
      <c r="A2084" s="37" t="s">
        <v>2088</v>
      </c>
      <c r="B2084" s="31" t="str" cm="1">
        <f t="array" ref="B2084">_xlfn.XLOOKUP(_xlfn.SINGLE(A:A),'Customer Name'!A:A,Table14_3[[#All],[Title]])</f>
        <v>Mr</v>
      </c>
      <c r="C2084" s="32" t="str" cm="1">
        <f t="array" ref="C2084">_xlfn.XLOOKUP(_xlfn.SINGLE(A:A),'Customer Name'!A:A,Table14_3[[#All],[First Name]])</f>
        <v>Nicole F</v>
      </c>
      <c r="D2084" s="32" t="str" cm="1">
        <f t="array" ref="D2084">_xlfn.XLOOKUP(_xlfn.SINGLE(A:A),'Customer Name'!A:A,Table14_3[[#All],[Last Name]])</f>
        <v>Dear</v>
      </c>
      <c r="E2084" s="32">
        <f>_xlfn.XLOOKUP(A:A,'Medical Examination'!A:A,'Medical Examination'!B:B)</f>
        <v>30.59</v>
      </c>
      <c r="F2084" s="32">
        <f>_xlfn.XLOOKUP(A:A,'Medical Examination'!A:A,'Medical Examination'!C:C)</f>
        <v>11.62</v>
      </c>
      <c r="G2084" s="33" t="str">
        <f>_xlfn.XLOOKUP(A:A,'Medical Examination'!A:A,'Medical Examination'!D:D)</f>
        <v>No</v>
      </c>
      <c r="H2084" s="33" t="str">
        <f>_xlfn.XLOOKUP(A:A,'Medical Examination'!A:A,'Medical Examination'!E:E)</f>
        <v>No</v>
      </c>
      <c r="I2084" s="33" t="str">
        <f>_xlfn.XLOOKUP(A:A,'Medical Examination'!A:A,'Medical Examination'!F:F)</f>
        <v>No</v>
      </c>
      <c r="J2084" s="33">
        <f>_xlfn.XLOOKUP(A:A,'Medical Examination'!A:A,'Medical Examination'!G:G)</f>
        <v>0</v>
      </c>
      <c r="K2084" s="33" t="str">
        <f>_xlfn.XLOOKUP(A:A,'Medical Examination'!A:A,'Medical Examination'!H:H)</f>
        <v>No</v>
      </c>
      <c r="L2084" s="32" t="str">
        <f>_xlfn.XLOOKUP(A:A,'Medical Examination'!A:A,'Medical Examination'!I:I)</f>
        <v>Obesity</v>
      </c>
      <c r="M2084" s="31" t="str">
        <f>_xlfn.XLOOKUP(A:A,'Medical Examination'!A:A,'Medical Examination'!J:J)</f>
        <v>Diabetic</v>
      </c>
      <c r="N2084" s="34">
        <f>_xlfn.XLOOKUP(Healthcare!A:A,Table4_2[Customer ID],Table4_2[Date of Birth])</f>
        <v>37448</v>
      </c>
      <c r="O2084" s="35">
        <f>_xlfn.XLOOKUP(A:A,Table4_2[Customer ID],Table4_2[Charges])</f>
        <v>2459.7199999999998</v>
      </c>
      <c r="P2084" s="33" t="str">
        <f>_xlfn.XLOOKUP(A:A,Table4_2[Customer ID],Table4_2[Hospital tier])</f>
        <v>tier - 2</v>
      </c>
      <c r="Q2084" s="33" t="str">
        <f>_xlfn.XLOOKUP(A:A,'Hospital details'!A:A,'Hospital details'!F:F)</f>
        <v>tier - 2</v>
      </c>
      <c r="R2084" s="33" t="str">
        <f>_xlfn.XLOOKUP(Healthcare!A:A,'Hospital details'!A:A,'Hospital details'!G:G)</f>
        <v>R1024</v>
      </c>
      <c r="S2084" s="36">
        <f>_xlfn.XLOOKUP(A:A,'Hospital details'!A:A,'Hospital details'!H:H)</f>
        <v>20</v>
      </c>
      <c r="T2084" s="8"/>
    </row>
    <row r="2085" spans="1:20" ht="18" x14ac:dyDescent="0.35">
      <c r="A2085" s="37" t="s">
        <v>2089</v>
      </c>
      <c r="B2085" s="31" t="str" cm="1">
        <f t="array" ref="B2085">_xlfn.XLOOKUP(_xlfn.SINGLE(A:A),'Customer Name'!A:A,Table14_3[[#All],[Title]])</f>
        <v>Ms</v>
      </c>
      <c r="C2085" s="32" t="str" cm="1">
        <f t="array" ref="C2085">_xlfn.XLOOKUP(_xlfn.SINGLE(A:A),'Customer Name'!A:A,Table14_3[[#All],[First Name]])</f>
        <v>Krista L</v>
      </c>
      <c r="D2085" s="32" t="str" cm="1">
        <f t="array" ref="D2085">_xlfn.XLOOKUP(_xlfn.SINGLE(A:A),'Customer Name'!A:A,Table14_3[[#All],[Last Name]])</f>
        <v>Lederer</v>
      </c>
      <c r="E2085" s="32">
        <f>_xlfn.XLOOKUP(A:A,'Medical Examination'!A:A,'Medical Examination'!B:B)</f>
        <v>22.6</v>
      </c>
      <c r="F2085" s="32">
        <f>_xlfn.XLOOKUP(A:A,'Medical Examination'!A:A,'Medical Examination'!C:C)</f>
        <v>6.04</v>
      </c>
      <c r="G2085" s="33" t="str">
        <f>_xlfn.XLOOKUP(A:A,'Medical Examination'!A:A,'Medical Examination'!D:D)</f>
        <v>No</v>
      </c>
      <c r="H2085" s="33" t="str">
        <f>_xlfn.XLOOKUP(A:A,'Medical Examination'!A:A,'Medical Examination'!E:E)</f>
        <v>No</v>
      </c>
      <c r="I2085" s="33" t="str">
        <f>_xlfn.XLOOKUP(A:A,'Medical Examination'!A:A,'Medical Examination'!F:F)</f>
        <v>No</v>
      </c>
      <c r="J2085" s="33">
        <f>_xlfn.XLOOKUP(A:A,'Medical Examination'!A:A,'Medical Examination'!G:G)</f>
        <v>1</v>
      </c>
      <c r="K2085" s="33" t="str">
        <f>_xlfn.XLOOKUP(A:A,'Medical Examination'!A:A,'Medical Examination'!H:H)</f>
        <v>No</v>
      </c>
      <c r="L2085" s="32" t="str">
        <f>_xlfn.XLOOKUP(A:A,'Medical Examination'!A:A,'Medical Examination'!I:I)</f>
        <v>Normal Weight</v>
      </c>
      <c r="M2085" s="31" t="str">
        <f>_xlfn.XLOOKUP(A:A,'Medical Examination'!A:A,'Medical Examination'!J:J)</f>
        <v>Prediabetic</v>
      </c>
      <c r="N2085" s="34">
        <f>_xlfn.XLOOKUP(Healthcare!A:A,Table4_2[Customer ID],Table4_2[Date of Birth])</f>
        <v>36118</v>
      </c>
      <c r="O2085" s="35">
        <f>_xlfn.XLOOKUP(A:A,Table4_2[Customer ID],Table4_2[Charges])</f>
        <v>2457.5</v>
      </c>
      <c r="P2085" s="33" t="str">
        <f>_xlfn.XLOOKUP(A:A,Table4_2[Customer ID],Table4_2[Hospital tier])</f>
        <v>tier - 2</v>
      </c>
      <c r="Q2085" s="33" t="str">
        <f>_xlfn.XLOOKUP(A:A,'Hospital details'!A:A,'Hospital details'!F:F)</f>
        <v>tier - 1</v>
      </c>
      <c r="R2085" s="33" t="str">
        <f>_xlfn.XLOOKUP(Healthcare!A:A,'Hospital details'!A:A,'Hospital details'!G:G)</f>
        <v>R1011</v>
      </c>
      <c r="S2085" s="36">
        <f>_xlfn.XLOOKUP(A:A,'Hospital details'!A:A,'Hospital details'!H:H)</f>
        <v>24</v>
      </c>
      <c r="T2085" s="8"/>
    </row>
    <row r="2086" spans="1:20" ht="18" x14ac:dyDescent="0.35">
      <c r="A2086" s="37" t="s">
        <v>2090</v>
      </c>
      <c r="B2086" s="31" t="str" cm="1">
        <f t="array" ref="B2086">_xlfn.XLOOKUP(_xlfn.SINGLE(A:A),'Customer Name'!A:A,Table14_3[[#All],[Title]])</f>
        <v>Mr</v>
      </c>
      <c r="C2086" s="32" t="str" cm="1">
        <f t="array" ref="C2086">_xlfn.XLOOKUP(_xlfn.SINGLE(A:A),'Customer Name'!A:A,Table14_3[[#All],[First Name]])</f>
        <v>Denise</v>
      </c>
      <c r="D2086" s="32" t="str" cm="1">
        <f t="array" ref="D2086">_xlfn.XLOOKUP(_xlfn.SINGLE(A:A),'Customer Name'!A:A,Table14_3[[#All],[Last Name]])</f>
        <v>Robson</v>
      </c>
      <c r="E2086" s="32">
        <f>_xlfn.XLOOKUP(A:A,'Medical Examination'!A:A,'Medical Examination'!B:B)</f>
        <v>28.785</v>
      </c>
      <c r="F2086" s="32">
        <f>_xlfn.XLOOKUP(A:A,'Medical Examination'!A:A,'Medical Examination'!C:C)</f>
        <v>8.82</v>
      </c>
      <c r="G2086" s="33" t="str">
        <f>_xlfn.XLOOKUP(A:A,'Medical Examination'!A:A,'Medical Examination'!D:D)</f>
        <v>No</v>
      </c>
      <c r="H2086" s="33" t="str">
        <f>_xlfn.XLOOKUP(A:A,'Medical Examination'!A:A,'Medical Examination'!E:E)</f>
        <v>No</v>
      </c>
      <c r="I2086" s="33" t="str">
        <f>_xlfn.XLOOKUP(A:A,'Medical Examination'!A:A,'Medical Examination'!F:F)</f>
        <v>No</v>
      </c>
      <c r="J2086" s="33">
        <f>_xlfn.XLOOKUP(A:A,'Medical Examination'!A:A,'Medical Examination'!G:G)</f>
        <v>0</v>
      </c>
      <c r="K2086" s="33" t="str">
        <f>_xlfn.XLOOKUP(A:A,'Medical Examination'!A:A,'Medical Examination'!H:H)</f>
        <v>No</v>
      </c>
      <c r="L2086" s="32" t="str">
        <f>_xlfn.XLOOKUP(A:A,'Medical Examination'!A:A,'Medical Examination'!I:I)</f>
        <v>Overweight</v>
      </c>
      <c r="M2086" s="31" t="str">
        <f>_xlfn.XLOOKUP(A:A,'Medical Examination'!A:A,'Medical Examination'!J:J)</f>
        <v>Diabetic</v>
      </c>
      <c r="N2086" s="34">
        <f>_xlfn.XLOOKUP(Healthcare!A:A,Table4_2[Customer ID],Table4_2[Date of Birth])</f>
        <v>37466</v>
      </c>
      <c r="O2086" s="35">
        <f>_xlfn.XLOOKUP(A:A,Table4_2[Customer ID],Table4_2[Charges])</f>
        <v>2457.21</v>
      </c>
      <c r="P2086" s="33" t="str">
        <f>_xlfn.XLOOKUP(A:A,Table4_2[Customer ID],Table4_2[Hospital tier])</f>
        <v>tier - 2</v>
      </c>
      <c r="Q2086" s="33" t="str">
        <f>_xlfn.XLOOKUP(A:A,'Hospital details'!A:A,'Hospital details'!F:F)</f>
        <v>tier - 1</v>
      </c>
      <c r="R2086" s="33" t="str">
        <f>_xlfn.XLOOKUP(Healthcare!A:A,'Hospital details'!A:A,'Hospital details'!G:G)</f>
        <v>R1024</v>
      </c>
      <c r="S2086" s="36">
        <f>_xlfn.XLOOKUP(A:A,'Hospital details'!A:A,'Hospital details'!H:H)</f>
        <v>20</v>
      </c>
      <c r="T2086" s="8"/>
    </row>
    <row r="2087" spans="1:20" ht="18" x14ac:dyDescent="0.35">
      <c r="A2087" s="37" t="s">
        <v>2091</v>
      </c>
      <c r="B2087" s="31" t="str" cm="1">
        <f t="array" ref="B2087">_xlfn.XLOOKUP(_xlfn.SINGLE(A:A),'Customer Name'!A:A,Table14_3[[#All],[Title]])</f>
        <v>Mr</v>
      </c>
      <c r="C2087" s="32" t="str" cm="1">
        <f t="array" ref="C2087">_xlfn.XLOOKUP(_xlfn.SINGLE(A:A),'Customer Name'!A:A,Table14_3[[#All],[First Name]])</f>
        <v>Ariel</v>
      </c>
      <c r="D2087" s="32" t="str" cm="1">
        <f t="array" ref="D2087">_xlfn.XLOOKUP(_xlfn.SINGLE(A:A),'Customer Name'!A:A,Table14_3[[#All],[Last Name]])</f>
        <v>Galvan</v>
      </c>
      <c r="E2087" s="32">
        <f>_xlfn.XLOOKUP(A:A,'Medical Examination'!A:A,'Medical Examination'!B:B)</f>
        <v>50.38</v>
      </c>
      <c r="F2087" s="32">
        <f>_xlfn.XLOOKUP(A:A,'Medical Examination'!A:A,'Medical Examination'!C:C)</f>
        <v>5.8</v>
      </c>
      <c r="G2087" s="33" t="str">
        <f>_xlfn.XLOOKUP(A:A,'Medical Examination'!A:A,'Medical Examination'!D:D)</f>
        <v>No</v>
      </c>
      <c r="H2087" s="33" t="str">
        <f>_xlfn.XLOOKUP(A:A,'Medical Examination'!A:A,'Medical Examination'!E:E)</f>
        <v>No</v>
      </c>
      <c r="I2087" s="33" t="str">
        <f>_xlfn.XLOOKUP(A:A,'Medical Examination'!A:A,'Medical Examination'!F:F)</f>
        <v>No</v>
      </c>
      <c r="J2087" s="33">
        <f>_xlfn.XLOOKUP(A:A,'Medical Examination'!A:A,'Medical Examination'!G:G)</f>
        <v>0</v>
      </c>
      <c r="K2087" s="33" t="str">
        <f>_xlfn.XLOOKUP(A:A,'Medical Examination'!A:A,'Medical Examination'!H:H)</f>
        <v>No</v>
      </c>
      <c r="L2087" s="32" t="str">
        <f>_xlfn.XLOOKUP(A:A,'Medical Examination'!A:A,'Medical Examination'!I:I)</f>
        <v>Obesity</v>
      </c>
      <c r="M2087" s="31" t="str">
        <f>_xlfn.XLOOKUP(A:A,'Medical Examination'!A:A,'Medical Examination'!J:J)</f>
        <v>Prediabetic</v>
      </c>
      <c r="N2087" s="34">
        <f>_xlfn.XLOOKUP(Healthcare!A:A,Table4_2[Customer ID],Table4_2[Date of Birth])</f>
        <v>36485</v>
      </c>
      <c r="O2087" s="35">
        <f>_xlfn.XLOOKUP(A:A,Table4_2[Customer ID],Table4_2[Charges])</f>
        <v>2438.06</v>
      </c>
      <c r="P2087" s="33" t="str">
        <f>_xlfn.XLOOKUP(A:A,Table4_2[Customer ID],Table4_2[Hospital tier])</f>
        <v>tier - 2</v>
      </c>
      <c r="Q2087" s="33" t="str">
        <f>_xlfn.XLOOKUP(A:A,'Hospital details'!A:A,'Hospital details'!F:F)</f>
        <v>tier - 2</v>
      </c>
      <c r="R2087" s="33" t="str">
        <f>_xlfn.XLOOKUP(Healthcare!A:A,'Hospital details'!A:A,'Hospital details'!G:G)</f>
        <v>R1013</v>
      </c>
      <c r="S2087" s="36">
        <f>_xlfn.XLOOKUP(A:A,'Hospital details'!A:A,'Hospital details'!H:H)</f>
        <v>23</v>
      </c>
      <c r="T2087" s="8"/>
    </row>
    <row r="2088" spans="1:20" ht="18" x14ac:dyDescent="0.35">
      <c r="A2088" s="37" t="s">
        <v>2092</v>
      </c>
      <c r="B2088" s="31" t="str" cm="1">
        <f t="array" ref="B2088">_xlfn.XLOOKUP(_xlfn.SINGLE(A:A),'Customer Name'!A:A,Table14_3[[#All],[Title]])</f>
        <v>Ms</v>
      </c>
      <c r="C2088" s="32" t="str" cm="1">
        <f t="array" ref="C2088">_xlfn.XLOOKUP(_xlfn.SINGLE(A:A),'Customer Name'!A:A,Table14_3[[#All],[First Name]])</f>
        <v>Jeremy</v>
      </c>
      <c r="D2088" s="32" t="str" cm="1">
        <f t="array" ref="D2088">_xlfn.XLOOKUP(_xlfn.SINGLE(A:A),'Customer Name'!A:A,Table14_3[[#All],[Last Name]])</f>
        <v>Walsh</v>
      </c>
      <c r="E2088" s="32">
        <f>_xlfn.XLOOKUP(A:A,'Medical Examination'!A:A,'Medical Examination'!B:B)</f>
        <v>35.200000000000003</v>
      </c>
      <c r="F2088" s="32">
        <f>_xlfn.XLOOKUP(A:A,'Medical Examination'!A:A,'Medical Examination'!C:C)</f>
        <v>4.28</v>
      </c>
      <c r="G2088" s="33" t="str">
        <f>_xlfn.XLOOKUP(A:A,'Medical Examination'!A:A,'Medical Examination'!D:D)</f>
        <v>No</v>
      </c>
      <c r="H2088" s="33" t="str">
        <f>_xlfn.XLOOKUP(A:A,'Medical Examination'!A:A,'Medical Examination'!E:E)</f>
        <v>No</v>
      </c>
      <c r="I2088" s="33" t="str">
        <f>_xlfn.XLOOKUP(A:A,'Medical Examination'!A:A,'Medical Examination'!F:F)</f>
        <v>No</v>
      </c>
      <c r="J2088" s="33">
        <f>_xlfn.XLOOKUP(A:A,'Medical Examination'!A:A,'Medical Examination'!G:G)</f>
        <v>0</v>
      </c>
      <c r="K2088" s="33" t="str">
        <f>_xlfn.XLOOKUP(A:A,'Medical Examination'!A:A,'Medical Examination'!H:H)</f>
        <v>No</v>
      </c>
      <c r="L2088" s="32" t="str">
        <f>_xlfn.XLOOKUP(A:A,'Medical Examination'!A:A,'Medical Examination'!I:I)</f>
        <v>Obesity</v>
      </c>
      <c r="M2088" s="31" t="str">
        <f>_xlfn.XLOOKUP(A:A,'Medical Examination'!A:A,'Medical Examination'!J:J)</f>
        <v>Normal</v>
      </c>
      <c r="N2088" s="34">
        <f>_xlfn.XLOOKUP(Healthcare!A:A,Table4_2[Customer ID],Table4_2[Date of Birth])</f>
        <v>36476</v>
      </c>
      <c r="O2088" s="35">
        <f>_xlfn.XLOOKUP(A:A,Table4_2[Customer ID],Table4_2[Charges])</f>
        <v>2416.96</v>
      </c>
      <c r="P2088" s="33" t="str">
        <f>_xlfn.XLOOKUP(A:A,Table4_2[Customer ID],Table4_2[Hospital tier])</f>
        <v>tier - 2</v>
      </c>
      <c r="Q2088" s="33" t="str">
        <f>_xlfn.XLOOKUP(A:A,'Hospital details'!A:A,'Hospital details'!F:F)</f>
        <v>tier - 2</v>
      </c>
      <c r="R2088" s="33" t="str">
        <f>_xlfn.XLOOKUP(Healthcare!A:A,'Hospital details'!A:A,'Hospital details'!G:G)</f>
        <v>R1011</v>
      </c>
      <c r="S2088" s="36">
        <f>_xlfn.XLOOKUP(A:A,'Hospital details'!A:A,'Hospital details'!H:H)</f>
        <v>23</v>
      </c>
      <c r="T2088" s="8"/>
    </row>
    <row r="2089" spans="1:20" ht="18" x14ac:dyDescent="0.35">
      <c r="A2089" s="37" t="s">
        <v>2093</v>
      </c>
      <c r="B2089" s="31" t="str" cm="1">
        <f t="array" ref="B2089">_xlfn.XLOOKUP(_xlfn.SINGLE(A:A),'Customer Name'!A:A,Table14_3[[#All],[Title]])</f>
        <v>Mr</v>
      </c>
      <c r="C2089" s="32" t="str" cm="1">
        <f t="array" ref="C2089">_xlfn.XLOOKUP(_xlfn.SINGLE(A:A),'Customer Name'!A:A,Table14_3[[#All],[First Name]])</f>
        <v>Rosalie</v>
      </c>
      <c r="D2089" s="32" t="str" cm="1">
        <f t="array" ref="D2089">_xlfn.XLOOKUP(_xlfn.SINGLE(A:A),'Customer Name'!A:A,Table14_3[[#All],[Last Name]])</f>
        <v>Teeuwen</v>
      </c>
      <c r="E2089" s="32">
        <f>_xlfn.XLOOKUP(A:A,'Medical Examination'!A:A,'Medical Examination'!B:B)</f>
        <v>35.72</v>
      </c>
      <c r="F2089" s="32">
        <f>_xlfn.XLOOKUP(A:A,'Medical Examination'!A:A,'Medical Examination'!C:C)</f>
        <v>5.5</v>
      </c>
      <c r="G2089" s="33" t="str">
        <f>_xlfn.XLOOKUP(A:A,'Medical Examination'!A:A,'Medical Examination'!D:D)</f>
        <v>yes</v>
      </c>
      <c r="H2089" s="33" t="str">
        <f>_xlfn.XLOOKUP(A:A,'Medical Examination'!A:A,'Medical Examination'!E:E)</f>
        <v>No</v>
      </c>
      <c r="I2089" s="33" t="str">
        <f>_xlfn.XLOOKUP(A:A,'Medical Examination'!A:A,'Medical Examination'!F:F)</f>
        <v>No</v>
      </c>
      <c r="J2089" s="33">
        <f>_xlfn.XLOOKUP(A:A,'Medical Examination'!A:A,'Medical Examination'!G:G)</f>
        <v>0</v>
      </c>
      <c r="K2089" s="33" t="str">
        <f>_xlfn.XLOOKUP(A:A,'Medical Examination'!A:A,'Medical Examination'!H:H)</f>
        <v>No</v>
      </c>
      <c r="L2089" s="32" t="str">
        <f>_xlfn.XLOOKUP(A:A,'Medical Examination'!A:A,'Medical Examination'!I:I)</f>
        <v>Obesity</v>
      </c>
      <c r="M2089" s="31" t="str">
        <f>_xlfn.XLOOKUP(A:A,'Medical Examination'!A:A,'Medical Examination'!J:J)</f>
        <v>Normal</v>
      </c>
      <c r="N2089" s="34">
        <f>_xlfn.XLOOKUP(Healthcare!A:A,Table4_2[Customer ID],Table4_2[Date of Birth])</f>
        <v>37045</v>
      </c>
      <c r="O2089" s="35">
        <f>_xlfn.XLOOKUP(A:A,Table4_2[Customer ID],Table4_2[Charges])</f>
        <v>2404.73</v>
      </c>
      <c r="P2089" s="33" t="str">
        <f>_xlfn.XLOOKUP(A:A,Table4_2[Customer ID],Table4_2[Hospital tier])</f>
        <v>tier - 2</v>
      </c>
      <c r="Q2089" s="33" t="str">
        <f>_xlfn.XLOOKUP(A:A,'Hospital details'!A:A,'Hospital details'!F:F)</f>
        <v>tier - 3</v>
      </c>
      <c r="R2089" s="33" t="str">
        <f>_xlfn.XLOOKUP(Healthcare!A:A,'Hospital details'!A:A,'Hospital details'!G:G)</f>
        <v>R1012</v>
      </c>
      <c r="S2089" s="36">
        <f>_xlfn.XLOOKUP(A:A,'Hospital details'!A:A,'Hospital details'!H:H)</f>
        <v>22</v>
      </c>
      <c r="T2089" s="8"/>
    </row>
    <row r="2090" spans="1:20" ht="18" x14ac:dyDescent="0.35">
      <c r="A2090" s="37" t="s">
        <v>2094</v>
      </c>
      <c r="B2090" s="31" t="str" cm="1">
        <f t="array" ref="B2090">_xlfn.XLOOKUP(_xlfn.SINGLE(A:A),'Customer Name'!A:A,Table14_3[[#All],[Title]])</f>
        <v>Mr</v>
      </c>
      <c r="C2090" s="32" t="str" cm="1">
        <f t="array" ref="C2090">_xlfn.XLOOKUP(_xlfn.SINGLE(A:A),'Customer Name'!A:A,Table14_3[[#All],[First Name]])</f>
        <v>Jay</v>
      </c>
      <c r="D2090" s="32" t="str" cm="1">
        <f t="array" ref="D2090">_xlfn.XLOOKUP(_xlfn.SINGLE(A:A),'Customer Name'!A:A,Table14_3[[#All],[Last Name]])</f>
        <v>List</v>
      </c>
      <c r="E2090" s="32">
        <f>_xlfn.XLOOKUP(A:A,'Medical Examination'!A:A,'Medical Examination'!B:B)</f>
        <v>24.51</v>
      </c>
      <c r="F2090" s="32">
        <f>_xlfn.XLOOKUP(A:A,'Medical Examination'!A:A,'Medical Examination'!C:C)</f>
        <v>4.6900000000000004</v>
      </c>
      <c r="G2090" s="33" t="str">
        <f>_xlfn.XLOOKUP(A:A,'Medical Examination'!A:A,'Medical Examination'!D:D)</f>
        <v>No</v>
      </c>
      <c r="H2090" s="33" t="str">
        <f>_xlfn.XLOOKUP(A:A,'Medical Examination'!A:A,'Medical Examination'!E:E)</f>
        <v>No</v>
      </c>
      <c r="I2090" s="33" t="str">
        <f>_xlfn.XLOOKUP(A:A,'Medical Examination'!A:A,'Medical Examination'!F:F)</f>
        <v>No</v>
      </c>
      <c r="J2090" s="33">
        <f>_xlfn.XLOOKUP(A:A,'Medical Examination'!A:A,'Medical Examination'!G:G)</f>
        <v>0</v>
      </c>
      <c r="K2090" s="33" t="str">
        <f>_xlfn.XLOOKUP(A:A,'Medical Examination'!A:A,'Medical Examination'!H:H)</f>
        <v>No</v>
      </c>
      <c r="L2090" s="32" t="str">
        <f>_xlfn.XLOOKUP(A:A,'Medical Examination'!A:A,'Medical Examination'!I:I)</f>
        <v>Normal Weight</v>
      </c>
      <c r="M2090" s="31" t="str">
        <f>_xlfn.XLOOKUP(A:A,'Medical Examination'!A:A,'Medical Examination'!J:J)</f>
        <v>Normal</v>
      </c>
      <c r="N2090" s="34">
        <f>_xlfn.XLOOKUP(Healthcare!A:A,Table4_2[Customer ID],Table4_2[Date of Birth])</f>
        <v>36382</v>
      </c>
      <c r="O2090" s="35">
        <f>_xlfn.XLOOKUP(A:A,Table4_2[Customer ID],Table4_2[Charges])</f>
        <v>2396.1</v>
      </c>
      <c r="P2090" s="33" t="str">
        <f>_xlfn.XLOOKUP(A:A,Table4_2[Customer ID],Table4_2[Hospital tier])</f>
        <v>tier - 2</v>
      </c>
      <c r="Q2090" s="33" t="str">
        <f>_xlfn.XLOOKUP(A:A,'Hospital details'!A:A,'Hospital details'!F:F)</f>
        <v>tier - 1</v>
      </c>
      <c r="R2090" s="33" t="str">
        <f>_xlfn.XLOOKUP(Healthcare!A:A,'Hospital details'!A:A,'Hospital details'!G:G)</f>
        <v>R1019</v>
      </c>
      <c r="S2090" s="36">
        <f>_xlfn.XLOOKUP(A:A,'Hospital details'!A:A,'Hospital details'!H:H)</f>
        <v>23</v>
      </c>
      <c r="T2090" s="8"/>
    </row>
    <row r="2091" spans="1:20" ht="18" x14ac:dyDescent="0.35">
      <c r="A2091" s="37" t="s">
        <v>2095</v>
      </c>
      <c r="B2091" s="31" t="str" cm="1">
        <f t="array" ref="B2091">_xlfn.XLOOKUP(_xlfn.SINGLE(A:A),'Customer Name'!A:A,Table14_3[[#All],[Title]])</f>
        <v>Ms</v>
      </c>
      <c r="C2091" s="32" t="str" cm="1">
        <f t="array" ref="C2091">_xlfn.XLOOKUP(_xlfn.SINGLE(A:A),'Customer Name'!A:A,Table14_3[[#All],[First Name]])</f>
        <v>Vitaliy</v>
      </c>
      <c r="D2091" s="32" t="str" cm="1">
        <f t="array" ref="D2091">_xlfn.XLOOKUP(_xlfn.SINGLE(A:A),'Customer Name'!A:A,Table14_3[[#All],[Last Name]])</f>
        <v>Shafar</v>
      </c>
      <c r="E2091" s="32">
        <f>_xlfn.XLOOKUP(A:A,'Medical Examination'!A:A,'Medical Examination'!B:B)</f>
        <v>23.844999999999999</v>
      </c>
      <c r="F2091" s="32">
        <f>_xlfn.XLOOKUP(A:A,'Medical Examination'!A:A,'Medical Examination'!C:C)</f>
        <v>4.43</v>
      </c>
      <c r="G2091" s="33" t="str">
        <f>_xlfn.XLOOKUP(A:A,'Medical Examination'!A:A,'Medical Examination'!D:D)</f>
        <v>No</v>
      </c>
      <c r="H2091" s="33" t="str">
        <f>_xlfn.XLOOKUP(A:A,'Medical Examination'!A:A,'Medical Examination'!E:E)</f>
        <v>No</v>
      </c>
      <c r="I2091" s="33" t="str">
        <f>_xlfn.XLOOKUP(A:A,'Medical Examination'!A:A,'Medical Examination'!F:F)</f>
        <v>No</v>
      </c>
      <c r="J2091" s="33">
        <f>_xlfn.XLOOKUP(A:A,'Medical Examination'!A:A,'Medical Examination'!G:G)</f>
        <v>0</v>
      </c>
      <c r="K2091" s="33" t="str">
        <f>_xlfn.XLOOKUP(A:A,'Medical Examination'!A:A,'Medical Examination'!H:H)</f>
        <v>No</v>
      </c>
      <c r="L2091" s="32" t="str">
        <f>_xlfn.XLOOKUP(A:A,'Medical Examination'!A:A,'Medical Examination'!I:I)</f>
        <v>Normal Weight</v>
      </c>
      <c r="M2091" s="31" t="str">
        <f>_xlfn.XLOOKUP(A:A,'Medical Examination'!A:A,'Medical Examination'!J:J)</f>
        <v>Normal</v>
      </c>
      <c r="N2091" s="34">
        <f>_xlfn.XLOOKUP(Healthcare!A:A,Table4_2[Customer ID],Table4_2[Date of Birth])</f>
        <v>36511</v>
      </c>
      <c r="O2091" s="35">
        <f>_xlfn.XLOOKUP(A:A,Table4_2[Customer ID],Table4_2[Charges])</f>
        <v>2395.17</v>
      </c>
      <c r="P2091" s="33" t="str">
        <f>_xlfn.XLOOKUP(A:A,Table4_2[Customer ID],Table4_2[Hospital tier])</f>
        <v>tier - 2</v>
      </c>
      <c r="Q2091" s="33" t="str">
        <f>_xlfn.XLOOKUP(A:A,'Hospital details'!A:A,'Hospital details'!F:F)</f>
        <v>tier - 1</v>
      </c>
      <c r="R2091" s="33" t="str">
        <f>_xlfn.XLOOKUP(Healthcare!A:A,'Hospital details'!A:A,'Hospital details'!G:G)</f>
        <v>R1014</v>
      </c>
      <c r="S2091" s="36">
        <f>_xlfn.XLOOKUP(A:A,'Hospital details'!A:A,'Hospital details'!H:H)</f>
        <v>23</v>
      </c>
      <c r="T2091" s="8"/>
    </row>
    <row r="2092" spans="1:20" ht="18" x14ac:dyDescent="0.35">
      <c r="A2092" s="37" t="s">
        <v>2096</v>
      </c>
      <c r="B2092" s="31" t="str" cm="1">
        <f t="array" ref="B2092">_xlfn.XLOOKUP(_xlfn.SINGLE(A:A),'Customer Name'!A:A,Table14_3[[#All],[Title]])</f>
        <v>Mr</v>
      </c>
      <c r="C2092" s="32" t="str" cm="1">
        <f t="array" ref="C2092">_xlfn.XLOOKUP(_xlfn.SINGLE(A:A),'Customer Name'!A:A,Table14_3[[#All],[First Name]])</f>
        <v>Benjamin W</v>
      </c>
      <c r="D2092" s="32" t="str" cm="1">
        <f t="array" ref="D2092">_xlfn.XLOOKUP(_xlfn.SINGLE(A:A),'Customer Name'!A:A,Table14_3[[#All],[Last Name]])</f>
        <v>Copenhaver</v>
      </c>
      <c r="E2092" s="32">
        <f>_xlfn.XLOOKUP(A:A,'Medical Examination'!A:A,'Medical Examination'!B:B)</f>
        <v>15.68</v>
      </c>
      <c r="F2092" s="32">
        <f>_xlfn.XLOOKUP(A:A,'Medical Examination'!A:A,'Medical Examination'!C:C)</f>
        <v>6.16</v>
      </c>
      <c r="G2092" s="33" t="str">
        <f>_xlfn.XLOOKUP(A:A,'Medical Examination'!A:A,'Medical Examination'!D:D)</f>
        <v>yes</v>
      </c>
      <c r="H2092" s="33" t="str">
        <f>_xlfn.XLOOKUP(A:A,'Medical Examination'!A:A,'Medical Examination'!E:E)</f>
        <v>No</v>
      </c>
      <c r="I2092" s="33" t="str">
        <f>_xlfn.XLOOKUP(A:A,'Medical Examination'!A:A,'Medical Examination'!F:F)</f>
        <v>No</v>
      </c>
      <c r="J2092" s="33">
        <f>_xlfn.XLOOKUP(A:A,'Medical Examination'!A:A,'Medical Examination'!G:G)</f>
        <v>1</v>
      </c>
      <c r="K2092" s="33" t="str">
        <f>_xlfn.XLOOKUP(A:A,'Medical Examination'!A:A,'Medical Examination'!H:H)</f>
        <v>No</v>
      </c>
      <c r="L2092" s="32" t="str">
        <f>_xlfn.XLOOKUP(A:A,'Medical Examination'!A:A,'Medical Examination'!I:I)</f>
        <v>Under  Weight</v>
      </c>
      <c r="M2092" s="31" t="str">
        <f>_xlfn.XLOOKUP(A:A,'Medical Examination'!A:A,'Medical Examination'!J:J)</f>
        <v>Prediabetic</v>
      </c>
      <c r="N2092" s="34">
        <f>_xlfn.XLOOKUP(Healthcare!A:A,Table4_2[Customer ID],Table4_2[Date of Birth])</f>
        <v>32489</v>
      </c>
      <c r="O2092" s="35">
        <f>_xlfn.XLOOKUP(A:A,Table4_2[Customer ID],Table4_2[Charges])</f>
        <v>2373.3000000000002</v>
      </c>
      <c r="P2092" s="33" t="str">
        <f>_xlfn.XLOOKUP(A:A,Table4_2[Customer ID],Table4_2[Hospital tier])</f>
        <v>tier - 2</v>
      </c>
      <c r="Q2092" s="33" t="str">
        <f>_xlfn.XLOOKUP(A:A,'Hospital details'!A:A,'Hospital details'!F:F)</f>
        <v>tier - 2</v>
      </c>
      <c r="R2092" s="33" t="str">
        <f>_xlfn.XLOOKUP(Healthcare!A:A,'Hospital details'!A:A,'Hospital details'!G:G)</f>
        <v>R1013</v>
      </c>
      <c r="S2092" s="36">
        <f>_xlfn.XLOOKUP(A:A,'Hospital details'!A:A,'Hospital details'!H:H)</f>
        <v>34</v>
      </c>
      <c r="T2092" s="8"/>
    </row>
    <row r="2093" spans="1:20" ht="18" x14ac:dyDescent="0.35">
      <c r="A2093" s="37" t="s">
        <v>2097</v>
      </c>
      <c r="B2093" s="31" t="str" cm="1">
        <f t="array" ref="B2093">_xlfn.XLOOKUP(_xlfn.SINGLE(A:A),'Customer Name'!A:A,Table14_3[[#All],[Title]])</f>
        <v>Ms</v>
      </c>
      <c r="C2093" s="32" t="str" cm="1">
        <f t="array" ref="C2093">_xlfn.XLOOKUP(_xlfn.SINGLE(A:A),'Customer Name'!A:A,Table14_3[[#All],[First Name]])</f>
        <v>Jesse</v>
      </c>
      <c r="D2093" s="32" t="str" cm="1">
        <f t="array" ref="D2093">_xlfn.XLOOKUP(_xlfn.SINGLE(A:A),'Customer Name'!A:A,Table14_3[[#All],[Last Name]])</f>
        <v>Stump</v>
      </c>
      <c r="E2093" s="32">
        <f>_xlfn.XLOOKUP(A:A,'Medical Examination'!A:A,'Medical Examination'!B:B)</f>
        <v>32.395000000000003</v>
      </c>
      <c r="F2093" s="32">
        <f>_xlfn.XLOOKUP(A:A,'Medical Examination'!A:A,'Medical Examination'!C:C)</f>
        <v>6.66</v>
      </c>
      <c r="G2093" s="33" t="str">
        <f>_xlfn.XLOOKUP(A:A,'Medical Examination'!A:A,'Medical Examination'!D:D)</f>
        <v>No</v>
      </c>
      <c r="H2093" s="33" t="str">
        <f>_xlfn.XLOOKUP(A:A,'Medical Examination'!A:A,'Medical Examination'!E:E)</f>
        <v>No</v>
      </c>
      <c r="I2093" s="33" t="str">
        <f>_xlfn.XLOOKUP(A:A,'Medical Examination'!A:A,'Medical Examination'!F:F)</f>
        <v>No</v>
      </c>
      <c r="J2093" s="33">
        <f>_xlfn.XLOOKUP(A:A,'Medical Examination'!A:A,'Medical Examination'!G:G)</f>
        <v>0</v>
      </c>
      <c r="K2093" s="33" t="str">
        <f>_xlfn.XLOOKUP(A:A,'Medical Examination'!A:A,'Medical Examination'!H:H)</f>
        <v>No</v>
      </c>
      <c r="L2093" s="32" t="str">
        <f>_xlfn.XLOOKUP(A:A,'Medical Examination'!A:A,'Medical Examination'!I:I)</f>
        <v>Obesity</v>
      </c>
      <c r="M2093" s="31" t="str">
        <f>_xlfn.XLOOKUP(A:A,'Medical Examination'!A:A,'Medical Examination'!J:J)</f>
        <v>Diabetic</v>
      </c>
      <c r="N2093" s="34">
        <f>_xlfn.XLOOKUP(Healthcare!A:A,Table4_2[Customer ID],Table4_2[Date of Birth])</f>
        <v>37565</v>
      </c>
      <c r="O2093" s="35">
        <f>_xlfn.XLOOKUP(A:A,Table4_2[Customer ID],Table4_2[Charges])</f>
        <v>2362.23</v>
      </c>
      <c r="P2093" s="33" t="str">
        <f>_xlfn.XLOOKUP(A:A,Table4_2[Customer ID],Table4_2[Hospital tier])</f>
        <v>tier - 2</v>
      </c>
      <c r="Q2093" s="33" t="str">
        <f>_xlfn.XLOOKUP(A:A,'Hospital details'!A:A,'Hospital details'!F:F)</f>
        <v>tier - 1</v>
      </c>
      <c r="R2093" s="33" t="str">
        <f>_xlfn.XLOOKUP(Healthcare!A:A,'Hospital details'!A:A,'Hospital details'!G:G)</f>
        <v>R1012</v>
      </c>
      <c r="S2093" s="36">
        <f>_xlfn.XLOOKUP(A:A,'Hospital details'!A:A,'Hospital details'!H:H)</f>
        <v>20</v>
      </c>
      <c r="T2093" s="8"/>
    </row>
    <row r="2094" spans="1:20" ht="18" x14ac:dyDescent="0.35">
      <c r="A2094" s="37" t="s">
        <v>2098</v>
      </c>
      <c r="B2094" s="31" t="str" cm="1">
        <f t="array" ref="B2094">_xlfn.XLOOKUP(_xlfn.SINGLE(A:A),'Customer Name'!A:A,Table14_3[[#All],[Title]])</f>
        <v>Mr</v>
      </c>
      <c r="C2094" s="32" t="str" cm="1">
        <f t="array" ref="C2094">_xlfn.XLOOKUP(_xlfn.SINGLE(A:A),'Customer Name'!A:A,Table14_3[[#All],[First Name]])</f>
        <v>Mark</v>
      </c>
      <c r="D2094" s="32" t="str" cm="1">
        <f t="array" ref="D2094">_xlfn.XLOOKUP(_xlfn.SINGLE(A:A),'Customer Name'!A:A,Table14_3[[#All],[Last Name]])</f>
        <v>Wehrman</v>
      </c>
      <c r="E2094" s="32">
        <f>_xlfn.XLOOKUP(A:A,'Medical Examination'!A:A,'Medical Examination'!B:B)</f>
        <v>23.655000000000001</v>
      </c>
      <c r="F2094" s="32">
        <f>_xlfn.XLOOKUP(A:A,'Medical Examination'!A:A,'Medical Examination'!C:C)</f>
        <v>5.92</v>
      </c>
      <c r="G2094" s="33" t="str">
        <f>_xlfn.XLOOKUP(A:A,'Medical Examination'!A:A,'Medical Examination'!D:D)</f>
        <v>No</v>
      </c>
      <c r="H2094" s="33" t="str">
        <f>_xlfn.XLOOKUP(A:A,'Medical Examination'!A:A,'Medical Examination'!E:E)</f>
        <v>No</v>
      </c>
      <c r="I2094" s="33" t="str">
        <f>_xlfn.XLOOKUP(A:A,'Medical Examination'!A:A,'Medical Examination'!F:F)</f>
        <v>No</v>
      </c>
      <c r="J2094" s="33">
        <f>_xlfn.XLOOKUP(A:A,'Medical Examination'!A:A,'Medical Examination'!G:G)</f>
        <v>1</v>
      </c>
      <c r="K2094" s="33" t="str">
        <f>_xlfn.XLOOKUP(A:A,'Medical Examination'!A:A,'Medical Examination'!H:H)</f>
        <v>No</v>
      </c>
      <c r="L2094" s="32" t="str">
        <f>_xlfn.XLOOKUP(A:A,'Medical Examination'!A:A,'Medical Examination'!I:I)</f>
        <v>Normal Weight</v>
      </c>
      <c r="M2094" s="31" t="str">
        <f>_xlfn.XLOOKUP(A:A,'Medical Examination'!A:A,'Medical Examination'!J:J)</f>
        <v>Prediabetic</v>
      </c>
      <c r="N2094" s="34">
        <f>_xlfn.XLOOKUP(Healthcare!A:A,Table4_2[Customer ID],Table4_2[Date of Birth])</f>
        <v>36089</v>
      </c>
      <c r="O2094" s="35">
        <f>_xlfn.XLOOKUP(A:A,Table4_2[Customer ID],Table4_2[Charges])</f>
        <v>2352.9699999999998</v>
      </c>
      <c r="P2094" s="33" t="str">
        <f>_xlfn.XLOOKUP(A:A,Table4_2[Customer ID],Table4_2[Hospital tier])</f>
        <v>tier - 3</v>
      </c>
      <c r="Q2094" s="33" t="str">
        <f>_xlfn.XLOOKUP(A:A,'Hospital details'!A:A,'Hospital details'!F:F)</f>
        <v>tier - 3</v>
      </c>
      <c r="R2094" s="33" t="str">
        <f>_xlfn.XLOOKUP(Healthcare!A:A,'Hospital details'!A:A,'Hospital details'!G:G)</f>
        <v>R1012</v>
      </c>
      <c r="S2094" s="36">
        <f>_xlfn.XLOOKUP(A:A,'Hospital details'!A:A,'Hospital details'!H:H)</f>
        <v>24</v>
      </c>
      <c r="T2094" s="8"/>
    </row>
    <row r="2095" spans="1:20" ht="18" x14ac:dyDescent="0.35">
      <c r="A2095" s="37" t="s">
        <v>2099</v>
      </c>
      <c r="B2095" s="31" t="str" cm="1">
        <f t="array" ref="B2095">_xlfn.XLOOKUP(_xlfn.SINGLE(A:A),'Customer Name'!A:A,Table14_3[[#All],[Title]])</f>
        <v>Mr</v>
      </c>
      <c r="C2095" s="32" t="str" cm="1">
        <f t="array" ref="C2095">_xlfn.XLOOKUP(_xlfn.SINGLE(A:A),'Customer Name'!A:A,Table14_3[[#All],[First Name]])</f>
        <v>Lauren</v>
      </c>
      <c r="D2095" s="32" t="str" cm="1">
        <f t="array" ref="D2095">_xlfn.XLOOKUP(_xlfn.SINGLE(A:A),'Customer Name'!A:A,Table14_3[[#All],[Last Name]])</f>
        <v>Sischo</v>
      </c>
      <c r="E2095" s="32">
        <f>_xlfn.XLOOKUP(A:A,'Medical Examination'!A:A,'Medical Examination'!B:B)</f>
        <v>28.4</v>
      </c>
      <c r="F2095" s="32">
        <f>_xlfn.XLOOKUP(A:A,'Medical Examination'!A:A,'Medical Examination'!C:C)</f>
        <v>5.97</v>
      </c>
      <c r="G2095" s="33" t="str">
        <f>_xlfn.XLOOKUP(A:A,'Medical Examination'!A:A,'Medical Examination'!D:D)</f>
        <v>No</v>
      </c>
      <c r="H2095" s="33" t="str">
        <f>_xlfn.XLOOKUP(A:A,'Medical Examination'!A:A,'Medical Examination'!E:E)</f>
        <v>No</v>
      </c>
      <c r="I2095" s="33" t="str">
        <f>_xlfn.XLOOKUP(A:A,'Medical Examination'!A:A,'Medical Examination'!F:F)</f>
        <v>Yes</v>
      </c>
      <c r="J2095" s="33">
        <f>_xlfn.XLOOKUP(A:A,'Medical Examination'!A:A,'Medical Examination'!G:G)</f>
        <v>1</v>
      </c>
      <c r="K2095" s="33" t="str">
        <f>_xlfn.XLOOKUP(A:A,'Medical Examination'!A:A,'Medical Examination'!H:H)</f>
        <v>No</v>
      </c>
      <c r="L2095" s="32" t="str">
        <f>_xlfn.XLOOKUP(A:A,'Medical Examination'!A:A,'Medical Examination'!I:I)</f>
        <v>Overweight</v>
      </c>
      <c r="M2095" s="31" t="str">
        <f>_xlfn.XLOOKUP(A:A,'Medical Examination'!A:A,'Medical Examination'!J:J)</f>
        <v>Prediabetic</v>
      </c>
      <c r="N2095" s="34">
        <f>_xlfn.XLOOKUP(Healthcare!A:A,Table4_2[Customer ID],Table4_2[Date of Birth])</f>
        <v>37943</v>
      </c>
      <c r="O2095" s="35">
        <f>_xlfn.XLOOKUP(A:A,Table4_2[Customer ID],Table4_2[Charges])</f>
        <v>2331.52</v>
      </c>
      <c r="P2095" s="33" t="str">
        <f>_xlfn.XLOOKUP(A:A,Table4_2[Customer ID],Table4_2[Hospital tier])</f>
        <v>tier - 2</v>
      </c>
      <c r="Q2095" s="33" t="str">
        <f>_xlfn.XLOOKUP(A:A,'Hospital details'!A:A,'Hospital details'!F:F)</f>
        <v>tier - 3</v>
      </c>
      <c r="R2095" s="33" t="str">
        <f>_xlfn.XLOOKUP(Healthcare!A:A,'Hospital details'!A:A,'Hospital details'!G:G)</f>
        <v>R1011</v>
      </c>
      <c r="S2095" s="36">
        <f>_xlfn.XLOOKUP(A:A,'Hospital details'!A:A,'Hospital details'!H:H)</f>
        <v>19</v>
      </c>
      <c r="T2095" s="8"/>
    </row>
    <row r="2096" spans="1:20" ht="18" x14ac:dyDescent="0.35">
      <c r="A2096" s="37" t="s">
        <v>2100</v>
      </c>
      <c r="B2096" s="31" t="str" cm="1">
        <f t="array" ref="B2096">_xlfn.XLOOKUP(_xlfn.SINGLE(A:A),'Customer Name'!A:A,Table14_3[[#All],[Title]])</f>
        <v>Ms</v>
      </c>
      <c r="C2096" s="32" t="str" cm="1">
        <f t="array" ref="C2096">_xlfn.XLOOKUP(_xlfn.SINGLE(A:A),'Customer Name'!A:A,Table14_3[[#All],[First Name]])</f>
        <v>Massimiliano</v>
      </c>
      <c r="D2096" s="32" t="str" cm="1">
        <f t="array" ref="D2096">_xlfn.XLOOKUP(_xlfn.SINGLE(A:A),'Customer Name'!A:A,Table14_3[[#All],[Last Name]])</f>
        <v>Fonti</v>
      </c>
      <c r="E2096" s="32">
        <f>_xlfn.XLOOKUP(A:A,'Medical Examination'!A:A,'Medical Examination'!B:B)</f>
        <v>35.42</v>
      </c>
      <c r="F2096" s="32">
        <f>_xlfn.XLOOKUP(A:A,'Medical Examination'!A:A,'Medical Examination'!C:C)</f>
        <v>4.6399999999999997</v>
      </c>
      <c r="G2096" s="33" t="str">
        <f>_xlfn.XLOOKUP(A:A,'Medical Examination'!A:A,'Medical Examination'!D:D)</f>
        <v>yes</v>
      </c>
      <c r="H2096" s="33" t="str">
        <f>_xlfn.XLOOKUP(A:A,'Medical Examination'!A:A,'Medical Examination'!E:E)</f>
        <v>No</v>
      </c>
      <c r="I2096" s="33" t="str">
        <f>_xlfn.XLOOKUP(A:A,'Medical Examination'!A:A,'Medical Examination'!F:F)</f>
        <v>No</v>
      </c>
      <c r="J2096" s="33">
        <f>_xlfn.XLOOKUP(A:A,'Medical Examination'!A:A,'Medical Examination'!G:G)</f>
        <v>0</v>
      </c>
      <c r="K2096" s="33" t="str">
        <f>_xlfn.XLOOKUP(A:A,'Medical Examination'!A:A,'Medical Examination'!H:H)</f>
        <v>No</v>
      </c>
      <c r="L2096" s="32" t="str">
        <f>_xlfn.XLOOKUP(A:A,'Medical Examination'!A:A,'Medical Examination'!I:I)</f>
        <v>Obesity</v>
      </c>
      <c r="M2096" s="31" t="str">
        <f>_xlfn.XLOOKUP(A:A,'Medical Examination'!A:A,'Medical Examination'!J:J)</f>
        <v>Normal</v>
      </c>
      <c r="N2096" s="34">
        <f>_xlfn.XLOOKUP(Healthcare!A:A,Table4_2[Customer ID],Table4_2[Date of Birth])</f>
        <v>35416</v>
      </c>
      <c r="O2096" s="35">
        <f>_xlfn.XLOOKUP(A:A,Table4_2[Customer ID],Table4_2[Charges])</f>
        <v>2322.62</v>
      </c>
      <c r="P2096" s="33" t="str">
        <f>_xlfn.XLOOKUP(A:A,Table4_2[Customer ID],Table4_2[Hospital tier])</f>
        <v>tier - 2</v>
      </c>
      <c r="Q2096" s="33" t="str">
        <f>_xlfn.XLOOKUP(A:A,'Hospital details'!A:A,'Hospital details'!F:F)</f>
        <v>tier - 1</v>
      </c>
      <c r="R2096" s="33" t="str">
        <f>_xlfn.XLOOKUP(Healthcare!A:A,'Hospital details'!A:A,'Hospital details'!G:G)</f>
        <v>R1013</v>
      </c>
      <c r="S2096" s="36">
        <f>_xlfn.XLOOKUP(A:A,'Hospital details'!A:A,'Hospital details'!H:H)</f>
        <v>26</v>
      </c>
      <c r="T2096" s="8"/>
    </row>
    <row r="2097" spans="1:20" ht="18" x14ac:dyDescent="0.35">
      <c r="A2097" s="37" t="s">
        <v>2101</v>
      </c>
      <c r="B2097" s="31" t="str" cm="1">
        <f t="array" ref="B2097">_xlfn.XLOOKUP(_xlfn.SINGLE(A:A),'Customer Name'!A:A,Table14_3[[#All],[Title]])</f>
        <v>Mr</v>
      </c>
      <c r="C2097" s="32" t="str" cm="1">
        <f t="array" ref="C2097">_xlfn.XLOOKUP(_xlfn.SINGLE(A:A),'Customer Name'!A:A,Table14_3[[#All],[First Name]])</f>
        <v>Josh</v>
      </c>
      <c r="D2097" s="32" t="str" cm="1">
        <f t="array" ref="D2097">_xlfn.XLOOKUP(_xlfn.SINGLE(A:A),'Customer Name'!A:A,Table14_3[[#All],[Last Name]])</f>
        <v>Merlis</v>
      </c>
      <c r="E2097" s="32">
        <f>_xlfn.XLOOKUP(A:A,'Medical Examination'!A:A,'Medical Examination'!B:B)</f>
        <v>26.18</v>
      </c>
      <c r="F2097" s="32">
        <f>_xlfn.XLOOKUP(A:A,'Medical Examination'!A:A,'Medical Examination'!C:C)</f>
        <v>6.12</v>
      </c>
      <c r="G2097" s="33" t="str">
        <f>_xlfn.XLOOKUP(A:A,'Medical Examination'!A:A,'Medical Examination'!D:D)</f>
        <v>No</v>
      </c>
      <c r="H2097" s="33" t="str">
        <f>_xlfn.XLOOKUP(A:A,'Medical Examination'!A:A,'Medical Examination'!E:E)</f>
        <v>yes</v>
      </c>
      <c r="I2097" s="33" t="str">
        <f>_xlfn.XLOOKUP(A:A,'Medical Examination'!A:A,'Medical Examination'!F:F)</f>
        <v>No</v>
      </c>
      <c r="J2097" s="33">
        <f>_xlfn.XLOOKUP(A:A,'Medical Examination'!A:A,'Medical Examination'!G:G)</f>
        <v>1</v>
      </c>
      <c r="K2097" s="33" t="str">
        <f>_xlfn.XLOOKUP(A:A,'Medical Examination'!A:A,'Medical Examination'!H:H)</f>
        <v>No</v>
      </c>
      <c r="L2097" s="32" t="str">
        <f>_xlfn.XLOOKUP(A:A,'Medical Examination'!A:A,'Medical Examination'!I:I)</f>
        <v>Overweight</v>
      </c>
      <c r="M2097" s="31" t="str">
        <f>_xlfn.XLOOKUP(A:A,'Medical Examination'!A:A,'Medical Examination'!J:J)</f>
        <v>Prediabetic</v>
      </c>
      <c r="N2097" s="34">
        <f>_xlfn.XLOOKUP(Healthcare!A:A,Table4_2[Customer ID],Table4_2[Date of Birth])</f>
        <v>38236</v>
      </c>
      <c r="O2097" s="35">
        <f>_xlfn.XLOOKUP(A:A,Table4_2[Customer ID],Table4_2[Charges])</f>
        <v>2304</v>
      </c>
      <c r="P2097" s="33" t="str">
        <f>_xlfn.XLOOKUP(A:A,Table4_2[Customer ID],Table4_2[Hospital tier])</f>
        <v>tier - 2</v>
      </c>
      <c r="Q2097" s="33" t="str">
        <f>_xlfn.XLOOKUP(A:A,'Hospital details'!A:A,'Hospital details'!F:F)</f>
        <v>tier - 3</v>
      </c>
      <c r="R2097" s="33" t="str">
        <f>_xlfn.XLOOKUP(Healthcare!A:A,'Hospital details'!A:A,'Hospital details'!G:G)</f>
        <v>R1013</v>
      </c>
      <c r="S2097" s="36">
        <f>_xlfn.XLOOKUP(A:A,'Hospital details'!A:A,'Hospital details'!H:H)</f>
        <v>18</v>
      </c>
      <c r="T2097" s="8"/>
    </row>
    <row r="2098" spans="1:20" ht="18" x14ac:dyDescent="0.35">
      <c r="A2098" s="37" t="s">
        <v>2102</v>
      </c>
      <c r="B2098" s="31" t="str" cm="1">
        <f t="array" ref="B2098">_xlfn.XLOOKUP(_xlfn.SINGLE(A:A),'Customer Name'!A:A,Table14_3[[#All],[Title]])</f>
        <v>Mr</v>
      </c>
      <c r="C2098" s="32" t="str" cm="1">
        <f t="array" ref="C2098">_xlfn.XLOOKUP(_xlfn.SINGLE(A:A),'Customer Name'!A:A,Table14_3[[#All],[First Name]])</f>
        <v>Kiyokatsu</v>
      </c>
      <c r="D2098" s="32" t="str" cm="1">
        <f t="array" ref="D2098">_xlfn.XLOOKUP(_xlfn.SINGLE(A:A),'Customer Name'!A:A,Table14_3[[#All],[Last Name]])</f>
        <v>Hasegawa</v>
      </c>
      <c r="E2098" s="32">
        <f>_xlfn.XLOOKUP(A:A,'Medical Examination'!A:A,'Medical Examination'!B:B)</f>
        <v>20.8</v>
      </c>
      <c r="F2098" s="32">
        <f>_xlfn.XLOOKUP(A:A,'Medical Examination'!A:A,'Medical Examination'!C:C)</f>
        <v>4.87</v>
      </c>
      <c r="G2098" s="33" t="str">
        <f>_xlfn.XLOOKUP(A:A,'Medical Examination'!A:A,'Medical Examination'!D:D)</f>
        <v>yes</v>
      </c>
      <c r="H2098" s="33" t="str">
        <f>_xlfn.XLOOKUP(A:A,'Medical Examination'!A:A,'Medical Examination'!E:E)</f>
        <v>No</v>
      </c>
      <c r="I2098" s="33" t="str">
        <f>_xlfn.XLOOKUP(A:A,'Medical Examination'!A:A,'Medical Examination'!F:F)</f>
        <v>No</v>
      </c>
      <c r="J2098" s="33">
        <f>_xlfn.XLOOKUP(A:A,'Medical Examination'!A:A,'Medical Examination'!G:G)</f>
        <v>0</v>
      </c>
      <c r="K2098" s="33" t="str">
        <f>_xlfn.XLOOKUP(A:A,'Medical Examination'!A:A,'Medical Examination'!H:H)</f>
        <v>No</v>
      </c>
      <c r="L2098" s="32" t="str">
        <f>_xlfn.XLOOKUP(A:A,'Medical Examination'!A:A,'Medical Examination'!I:I)</f>
        <v>Normal Weight</v>
      </c>
      <c r="M2098" s="31" t="str">
        <f>_xlfn.XLOOKUP(A:A,'Medical Examination'!A:A,'Medical Examination'!J:J)</f>
        <v>Normal</v>
      </c>
      <c r="N2098" s="34">
        <f>_xlfn.XLOOKUP(Healthcare!A:A,Table4_2[Customer ID],Table4_2[Date of Birth])</f>
        <v>35397</v>
      </c>
      <c r="O2098" s="35">
        <f>_xlfn.XLOOKUP(A:A,Table4_2[Customer ID],Table4_2[Charges])</f>
        <v>2302.3000000000002</v>
      </c>
      <c r="P2098" s="33" t="str">
        <f>_xlfn.XLOOKUP(A:A,Table4_2[Customer ID],Table4_2[Hospital tier])</f>
        <v>tier - 1</v>
      </c>
      <c r="Q2098" s="33" t="str">
        <f>_xlfn.XLOOKUP(A:A,'Hospital details'!A:A,'Hospital details'!F:F)</f>
        <v>tier - 2</v>
      </c>
      <c r="R2098" s="33" t="str">
        <f>_xlfn.XLOOKUP(Healthcare!A:A,'Hospital details'!A:A,'Hospital details'!G:G)</f>
        <v>R1011</v>
      </c>
      <c r="S2098" s="36">
        <f>_xlfn.XLOOKUP(A:A,'Hospital details'!A:A,'Hospital details'!H:H)</f>
        <v>26</v>
      </c>
      <c r="T2098" s="8"/>
    </row>
    <row r="2099" spans="1:20" ht="18" x14ac:dyDescent="0.35">
      <c r="A2099" s="37" t="s">
        <v>2103</v>
      </c>
      <c r="B2099" s="31" t="str" cm="1">
        <f t="array" ref="B2099">_xlfn.XLOOKUP(_xlfn.SINGLE(A:A),'Customer Name'!A:A,Table14_3[[#All],[Title]])</f>
        <v>Ms</v>
      </c>
      <c r="C2099" s="32" t="str" cm="1">
        <f t="array" ref="C2099">_xlfn.XLOOKUP(_xlfn.SINGLE(A:A),'Customer Name'!A:A,Table14_3[[#All],[First Name]])</f>
        <v>Amanda L</v>
      </c>
      <c r="D2099" s="32" t="str" cm="1">
        <f t="array" ref="D2099">_xlfn.XLOOKUP(_xlfn.SINGLE(A:A),'Customer Name'!A:A,Table14_3[[#All],[Last Name]])</f>
        <v>Haselden</v>
      </c>
      <c r="E2099" s="32">
        <f>_xlfn.XLOOKUP(A:A,'Medical Examination'!A:A,'Medical Examination'!B:B)</f>
        <v>15.82</v>
      </c>
      <c r="F2099" s="32">
        <f>_xlfn.XLOOKUP(A:A,'Medical Examination'!A:A,'Medical Examination'!C:C)</f>
        <v>4.5999999999999996</v>
      </c>
      <c r="G2099" s="33" t="str">
        <f>_xlfn.XLOOKUP(A:A,'Medical Examination'!A:A,'Medical Examination'!D:D)</f>
        <v>No</v>
      </c>
      <c r="H2099" s="33" t="str">
        <f>_xlfn.XLOOKUP(A:A,'Medical Examination'!A:A,'Medical Examination'!E:E)</f>
        <v>No</v>
      </c>
      <c r="I2099" s="33" t="str">
        <f>_xlfn.XLOOKUP(A:A,'Medical Examination'!A:A,'Medical Examination'!F:F)</f>
        <v>No</v>
      </c>
      <c r="J2099" s="33">
        <f>_xlfn.XLOOKUP(A:A,'Medical Examination'!A:A,'Medical Examination'!G:G)</f>
        <v>0</v>
      </c>
      <c r="K2099" s="33" t="str">
        <f>_xlfn.XLOOKUP(A:A,'Medical Examination'!A:A,'Medical Examination'!H:H)</f>
        <v>No</v>
      </c>
      <c r="L2099" s="32" t="str">
        <f>_xlfn.XLOOKUP(A:A,'Medical Examination'!A:A,'Medical Examination'!I:I)</f>
        <v>Under  Weight</v>
      </c>
      <c r="M2099" s="31" t="str">
        <f>_xlfn.XLOOKUP(A:A,'Medical Examination'!A:A,'Medical Examination'!J:J)</f>
        <v>Normal</v>
      </c>
      <c r="N2099" s="34">
        <f>_xlfn.XLOOKUP(Healthcare!A:A,Table4_2[Customer ID],Table4_2[Date of Birth])</f>
        <v>32786</v>
      </c>
      <c r="O2099" s="35">
        <f>_xlfn.XLOOKUP(A:A,Table4_2[Customer ID],Table4_2[Charges])</f>
        <v>2295.2399999999998</v>
      </c>
      <c r="P2099" s="33" t="str">
        <f>_xlfn.XLOOKUP(A:A,Table4_2[Customer ID],Table4_2[Hospital tier])</f>
        <v>tier - 2</v>
      </c>
      <c r="Q2099" s="33" t="str">
        <f>_xlfn.XLOOKUP(A:A,'Hospital details'!A:A,'Hospital details'!F:F)</f>
        <v>tier - 1</v>
      </c>
      <c r="R2099" s="33" t="str">
        <f>_xlfn.XLOOKUP(Healthcare!A:A,'Hospital details'!A:A,'Hospital details'!G:G)</f>
        <v>R1013</v>
      </c>
      <c r="S2099" s="36">
        <f>_xlfn.XLOOKUP(A:A,'Hospital details'!A:A,'Hospital details'!H:H)</f>
        <v>33</v>
      </c>
      <c r="T2099" s="8"/>
    </row>
    <row r="2100" spans="1:20" ht="18" x14ac:dyDescent="0.35">
      <c r="A2100" s="37" t="s">
        <v>2104</v>
      </c>
      <c r="B2100" s="31" t="str" cm="1">
        <f t="array" ref="B2100">_xlfn.XLOOKUP(_xlfn.SINGLE(A:A),'Customer Name'!A:A,Table14_3[[#All],[Title]])</f>
        <v>Ms</v>
      </c>
      <c r="C2100" s="32" t="str" cm="1">
        <f t="array" ref="C2100">_xlfn.XLOOKUP(_xlfn.SINGLE(A:A),'Customer Name'!A:A,Table14_3[[#All],[First Name]])</f>
        <v>Matthew</v>
      </c>
      <c r="D2100" s="32" t="str" cm="1">
        <f t="array" ref="D2100">_xlfn.XLOOKUP(_xlfn.SINGLE(A:A),'Customer Name'!A:A,Table14_3[[#All],[Last Name]])</f>
        <v>Simonson</v>
      </c>
      <c r="E2100" s="32">
        <f>_xlfn.XLOOKUP(A:A,'Medical Examination'!A:A,'Medical Examination'!B:B)</f>
        <v>17.670000000000002</v>
      </c>
      <c r="F2100" s="32">
        <f>_xlfn.XLOOKUP(A:A,'Medical Examination'!A:A,'Medical Examination'!C:C)</f>
        <v>4.78</v>
      </c>
      <c r="G2100" s="33" t="str">
        <f>_xlfn.XLOOKUP(A:A,'Medical Examination'!A:A,'Medical Examination'!D:D)</f>
        <v>No</v>
      </c>
      <c r="H2100" s="33" t="str">
        <f>_xlfn.XLOOKUP(A:A,'Medical Examination'!A:A,'Medical Examination'!E:E)</f>
        <v>No</v>
      </c>
      <c r="I2100" s="33" t="str">
        <f>_xlfn.XLOOKUP(A:A,'Medical Examination'!A:A,'Medical Examination'!F:F)</f>
        <v>No</v>
      </c>
      <c r="J2100" s="33">
        <f>_xlfn.XLOOKUP(A:A,'Medical Examination'!A:A,'Medical Examination'!G:G)</f>
        <v>0</v>
      </c>
      <c r="K2100" s="33" t="str">
        <f>_xlfn.XLOOKUP(A:A,'Medical Examination'!A:A,'Medical Examination'!H:H)</f>
        <v>No</v>
      </c>
      <c r="L2100" s="32" t="str">
        <f>_xlfn.XLOOKUP(A:A,'Medical Examination'!A:A,'Medical Examination'!I:I)</f>
        <v>Under  Weight</v>
      </c>
      <c r="M2100" s="31" t="str">
        <f>_xlfn.XLOOKUP(A:A,'Medical Examination'!A:A,'Medical Examination'!J:J)</f>
        <v>Normal</v>
      </c>
      <c r="N2100" s="34">
        <f>_xlfn.XLOOKUP(Healthcare!A:A,Table4_2[Customer ID],Table4_2[Date of Birth])</f>
        <v>33405</v>
      </c>
      <c r="O2100" s="35">
        <f>_xlfn.XLOOKUP(A:A,Table4_2[Customer ID],Table4_2[Charges])</f>
        <v>2277.7199999999998</v>
      </c>
      <c r="P2100" s="33" t="str">
        <f>_xlfn.XLOOKUP(A:A,Table4_2[Customer ID],Table4_2[Hospital tier])</f>
        <v>tier - 2</v>
      </c>
      <c r="Q2100" s="33" t="str">
        <f>_xlfn.XLOOKUP(A:A,'Hospital details'!A:A,'Hospital details'!F:F)</f>
        <v>tier - 1</v>
      </c>
      <c r="R2100" s="33" t="str">
        <f>_xlfn.XLOOKUP(Healthcare!A:A,'Hospital details'!A:A,'Hospital details'!G:G)</f>
        <v>R1013</v>
      </c>
      <c r="S2100" s="36">
        <f>_xlfn.XLOOKUP(A:A,'Hospital details'!A:A,'Hospital details'!H:H)</f>
        <v>31</v>
      </c>
      <c r="T2100" s="8"/>
    </row>
    <row r="2101" spans="1:20" ht="18" x14ac:dyDescent="0.35">
      <c r="A2101" s="37" t="s">
        <v>2105</v>
      </c>
      <c r="B2101" s="31" t="str" cm="1">
        <f t="array" ref="B2101">_xlfn.XLOOKUP(_xlfn.SINGLE(A:A),'Customer Name'!A:A,Table14_3[[#All],[Title]])</f>
        <v>Mr</v>
      </c>
      <c r="C2101" s="32" t="str" cm="1">
        <f t="array" ref="C2101">_xlfn.XLOOKUP(_xlfn.SINGLE(A:A),'Customer Name'!A:A,Table14_3[[#All],[First Name]])</f>
        <v>Julia M</v>
      </c>
      <c r="D2101" s="32" t="str" cm="1">
        <f t="array" ref="D2101">_xlfn.XLOOKUP(_xlfn.SINGLE(A:A),'Customer Name'!A:A,Table14_3[[#All],[Last Name]])</f>
        <v>Montag</v>
      </c>
      <c r="E2101" s="32">
        <f>_xlfn.XLOOKUP(A:A,'Medical Examination'!A:A,'Medical Examination'!B:B)</f>
        <v>31.92</v>
      </c>
      <c r="F2101" s="32">
        <f>_xlfn.XLOOKUP(A:A,'Medical Examination'!A:A,'Medical Examination'!C:C)</f>
        <v>11.05</v>
      </c>
      <c r="G2101" s="33" t="str">
        <f>_xlfn.XLOOKUP(A:A,'Medical Examination'!A:A,'Medical Examination'!D:D)</f>
        <v>No</v>
      </c>
      <c r="H2101" s="33" t="str">
        <f>_xlfn.XLOOKUP(A:A,'Medical Examination'!A:A,'Medical Examination'!E:E)</f>
        <v>No</v>
      </c>
      <c r="I2101" s="33" t="str">
        <f>_xlfn.XLOOKUP(A:A,'Medical Examination'!A:A,'Medical Examination'!F:F)</f>
        <v>No</v>
      </c>
      <c r="J2101" s="33">
        <f>_xlfn.XLOOKUP(A:A,'Medical Examination'!A:A,'Medical Examination'!G:G)</f>
        <v>0</v>
      </c>
      <c r="K2101" s="33" t="str">
        <f>_xlfn.XLOOKUP(A:A,'Medical Examination'!A:A,'Medical Examination'!H:H)</f>
        <v>No</v>
      </c>
      <c r="L2101" s="32" t="str">
        <f>_xlfn.XLOOKUP(A:A,'Medical Examination'!A:A,'Medical Examination'!I:I)</f>
        <v>Obesity</v>
      </c>
      <c r="M2101" s="31" t="str">
        <f>_xlfn.XLOOKUP(A:A,'Medical Examination'!A:A,'Medical Examination'!J:J)</f>
        <v>Diabetic</v>
      </c>
      <c r="N2101" s="34">
        <f>_xlfn.XLOOKUP(Healthcare!A:A,Table4_2[Customer ID],Table4_2[Date of Birth])</f>
        <v>37572</v>
      </c>
      <c r="O2101" s="35">
        <f>_xlfn.XLOOKUP(A:A,Table4_2[Customer ID],Table4_2[Charges])</f>
        <v>2261.5700000000002</v>
      </c>
      <c r="P2101" s="33" t="str">
        <f>_xlfn.XLOOKUP(A:A,Table4_2[Customer ID],Table4_2[Hospital tier])</f>
        <v>tier - 2</v>
      </c>
      <c r="Q2101" s="33" t="str">
        <f>_xlfn.XLOOKUP(A:A,'Hospital details'!A:A,'Hospital details'!F:F)</f>
        <v>tier - 1</v>
      </c>
      <c r="R2101" s="33" t="str">
        <f>_xlfn.XLOOKUP(Healthcare!A:A,'Hospital details'!A:A,'Hospital details'!G:G)</f>
        <v>R1012</v>
      </c>
      <c r="S2101" s="36">
        <f>_xlfn.XLOOKUP(A:A,'Hospital details'!A:A,'Hospital details'!H:H)</f>
        <v>20</v>
      </c>
      <c r="T2101" s="8"/>
    </row>
    <row r="2102" spans="1:20" ht="18" x14ac:dyDescent="0.35">
      <c r="A2102" s="37" t="s">
        <v>2106</v>
      </c>
      <c r="B2102" s="31" t="str" cm="1">
        <f t="array" ref="B2102">_xlfn.XLOOKUP(_xlfn.SINGLE(A:A),'Customer Name'!A:A,Table14_3[[#All],[Title]])</f>
        <v>Mr</v>
      </c>
      <c r="C2102" s="32" t="str" cm="1">
        <f t="array" ref="C2102">_xlfn.XLOOKUP(_xlfn.SINGLE(A:A),'Customer Name'!A:A,Table14_3[[#All],[First Name]])</f>
        <v>Rhea</v>
      </c>
      <c r="D2102" s="32" t="str" cm="1">
        <f t="array" ref="D2102">_xlfn.XLOOKUP(_xlfn.SINGLE(A:A),'Customer Name'!A:A,Table14_3[[#All],[Last Name]])</f>
        <v>Deroian</v>
      </c>
      <c r="E2102" s="32">
        <f>_xlfn.XLOOKUP(A:A,'Medical Examination'!A:A,'Medical Examination'!B:B)</f>
        <v>28.975000000000001</v>
      </c>
      <c r="F2102" s="32">
        <f>_xlfn.XLOOKUP(A:A,'Medical Examination'!A:A,'Medical Examination'!C:C)</f>
        <v>7.62</v>
      </c>
      <c r="G2102" s="33" t="str">
        <f>_xlfn.XLOOKUP(A:A,'Medical Examination'!A:A,'Medical Examination'!D:D)</f>
        <v>No</v>
      </c>
      <c r="H2102" s="33" t="str">
        <f>_xlfn.XLOOKUP(A:A,'Medical Examination'!A:A,'Medical Examination'!E:E)</f>
        <v>No</v>
      </c>
      <c r="I2102" s="33" t="str">
        <f>_xlfn.XLOOKUP(A:A,'Medical Examination'!A:A,'Medical Examination'!F:F)</f>
        <v>No</v>
      </c>
      <c r="J2102" s="33">
        <f>_xlfn.XLOOKUP(A:A,'Medical Examination'!A:A,'Medical Examination'!G:G)</f>
        <v>0</v>
      </c>
      <c r="K2102" s="33" t="str">
        <f>_xlfn.XLOOKUP(A:A,'Medical Examination'!A:A,'Medical Examination'!H:H)</f>
        <v>No</v>
      </c>
      <c r="L2102" s="32" t="str">
        <f>_xlfn.XLOOKUP(A:A,'Medical Examination'!A:A,'Medical Examination'!I:I)</f>
        <v>Overweight</v>
      </c>
      <c r="M2102" s="31" t="str">
        <f>_xlfn.XLOOKUP(A:A,'Medical Examination'!A:A,'Medical Examination'!J:J)</f>
        <v>Diabetic</v>
      </c>
      <c r="N2102" s="34">
        <f>_xlfn.XLOOKUP(Healthcare!A:A,Table4_2[Customer ID],Table4_2[Date of Birth])</f>
        <v>37452</v>
      </c>
      <c r="O2102" s="35">
        <f>_xlfn.XLOOKUP(A:A,Table4_2[Customer ID],Table4_2[Charges])</f>
        <v>2257.48</v>
      </c>
      <c r="P2102" s="33" t="str">
        <f>_xlfn.XLOOKUP(A:A,Table4_2[Customer ID],Table4_2[Hospital tier])</f>
        <v>tier - 2</v>
      </c>
      <c r="Q2102" s="33" t="str">
        <f>_xlfn.XLOOKUP(A:A,'Hospital details'!A:A,'Hospital details'!F:F)</f>
        <v>tier - 1</v>
      </c>
      <c r="R2102" s="33" t="str">
        <f>_xlfn.XLOOKUP(Healthcare!A:A,'Hospital details'!A:A,'Hospital details'!G:G)</f>
        <v>R1012</v>
      </c>
      <c r="S2102" s="36">
        <f>_xlfn.XLOOKUP(A:A,'Hospital details'!A:A,'Hospital details'!H:H)</f>
        <v>20</v>
      </c>
      <c r="T2102" s="8"/>
    </row>
    <row r="2103" spans="1:20" ht="18" x14ac:dyDescent="0.35">
      <c r="A2103" s="37" t="s">
        <v>2107</v>
      </c>
      <c r="B2103" s="31" t="str" cm="1">
        <f t="array" ref="B2103">_xlfn.XLOOKUP(_xlfn.SINGLE(A:A),'Customer Name'!A:A,Table14_3[[#All],[Title]])</f>
        <v>Ms</v>
      </c>
      <c r="C2103" s="32" t="str" cm="1">
        <f t="array" ref="C2103">_xlfn.XLOOKUP(_xlfn.SINGLE(A:A),'Customer Name'!A:A,Table14_3[[#All],[First Name]])</f>
        <v>Justin</v>
      </c>
      <c r="D2103" s="32" t="str" cm="1">
        <f t="array" ref="D2103">_xlfn.XLOOKUP(_xlfn.SINGLE(A:A),'Customer Name'!A:A,Table14_3[[#All],[Last Name]])</f>
        <v>Goetz</v>
      </c>
      <c r="E2103" s="32">
        <f>_xlfn.XLOOKUP(A:A,'Medical Examination'!A:A,'Medical Examination'!B:B)</f>
        <v>31.73</v>
      </c>
      <c r="F2103" s="32">
        <f>_xlfn.XLOOKUP(A:A,'Medical Examination'!A:A,'Medical Examination'!C:C)</f>
        <v>4.78</v>
      </c>
      <c r="G2103" s="33" t="str">
        <f>_xlfn.XLOOKUP(A:A,'Medical Examination'!A:A,'Medical Examination'!D:D)</f>
        <v>yes</v>
      </c>
      <c r="H2103" s="33" t="str">
        <f>_xlfn.XLOOKUP(A:A,'Medical Examination'!A:A,'Medical Examination'!E:E)</f>
        <v>yes</v>
      </c>
      <c r="I2103" s="33" t="str">
        <f>_xlfn.XLOOKUP(A:A,'Medical Examination'!A:A,'Medical Examination'!F:F)</f>
        <v>No</v>
      </c>
      <c r="J2103" s="33">
        <f>_xlfn.XLOOKUP(A:A,'Medical Examination'!A:A,'Medical Examination'!G:G)</f>
        <v>2</v>
      </c>
      <c r="K2103" s="33" t="str">
        <f>_xlfn.XLOOKUP(A:A,'Medical Examination'!A:A,'Medical Examination'!H:H)</f>
        <v>No</v>
      </c>
      <c r="L2103" s="32" t="str">
        <f>_xlfn.XLOOKUP(A:A,'Medical Examination'!A:A,'Medical Examination'!I:I)</f>
        <v>Obesity</v>
      </c>
      <c r="M2103" s="31" t="str">
        <f>_xlfn.XLOOKUP(A:A,'Medical Examination'!A:A,'Medical Examination'!J:J)</f>
        <v>Normal</v>
      </c>
      <c r="N2103" s="34">
        <f>_xlfn.XLOOKUP(Healthcare!A:A,Table4_2[Customer ID],Table4_2[Date of Birth])</f>
        <v>36871</v>
      </c>
      <c r="O2103" s="35">
        <f>_xlfn.XLOOKUP(A:A,Table4_2[Customer ID],Table4_2[Charges])</f>
        <v>2254.8000000000002</v>
      </c>
      <c r="P2103" s="33" t="str">
        <f>_xlfn.XLOOKUP(A:A,Table4_2[Customer ID],Table4_2[Hospital tier])</f>
        <v>tier - 2</v>
      </c>
      <c r="Q2103" s="33" t="str">
        <f>_xlfn.XLOOKUP(A:A,'Hospital details'!A:A,'Hospital details'!F:F)</f>
        <v>tier - 3</v>
      </c>
      <c r="R2103" s="33" t="str">
        <f>_xlfn.XLOOKUP(Healthcare!A:A,'Hospital details'!A:A,'Hospital details'!G:G)</f>
        <v>R1016</v>
      </c>
      <c r="S2103" s="36">
        <f>_xlfn.XLOOKUP(A:A,'Hospital details'!A:A,'Hospital details'!H:H)</f>
        <v>22</v>
      </c>
      <c r="T2103" s="8"/>
    </row>
    <row r="2104" spans="1:20" ht="18" x14ac:dyDescent="0.35">
      <c r="A2104" s="37" t="s">
        <v>2108</v>
      </c>
      <c r="B2104" s="31" t="str" cm="1">
        <f t="array" ref="B2104">_xlfn.XLOOKUP(_xlfn.SINGLE(A:A),'Customer Name'!A:A,Table14_3[[#All],[Title]])</f>
        <v>Mr</v>
      </c>
      <c r="C2104" s="32" t="str" cm="1">
        <f t="array" ref="C2104">_xlfn.XLOOKUP(_xlfn.SINGLE(A:A),'Customer Name'!A:A,Table14_3[[#All],[First Name]])</f>
        <v>Shamus M</v>
      </c>
      <c r="D2104" s="32" t="str" cm="1">
        <f t="array" ref="D2104">_xlfn.XLOOKUP(_xlfn.SINGLE(A:A),'Customer Name'!A:A,Table14_3[[#All],[Last Name]])</f>
        <v>Brady</v>
      </c>
      <c r="E2104" s="32">
        <f>_xlfn.XLOOKUP(A:A,'Medical Examination'!A:A,'Medical Examination'!B:B)</f>
        <v>28.88</v>
      </c>
      <c r="F2104" s="32">
        <f>_xlfn.XLOOKUP(A:A,'Medical Examination'!A:A,'Medical Examination'!C:C)</f>
        <v>6.09</v>
      </c>
      <c r="G2104" s="33" t="str">
        <f>_xlfn.XLOOKUP(A:A,'Medical Examination'!A:A,'Medical Examination'!D:D)</f>
        <v>yes</v>
      </c>
      <c r="H2104" s="33" t="str">
        <f>_xlfn.XLOOKUP(A:A,'Medical Examination'!A:A,'Medical Examination'!E:E)</f>
        <v>yes</v>
      </c>
      <c r="I2104" s="33" t="str">
        <f>_xlfn.XLOOKUP(A:A,'Medical Examination'!A:A,'Medical Examination'!F:F)</f>
        <v>No</v>
      </c>
      <c r="J2104" s="33">
        <f>_xlfn.XLOOKUP(A:A,'Medical Examination'!A:A,'Medical Examination'!G:G)</f>
        <v>2</v>
      </c>
      <c r="K2104" s="33" t="str">
        <f>_xlfn.XLOOKUP(A:A,'Medical Examination'!A:A,'Medical Examination'!H:H)</f>
        <v>No</v>
      </c>
      <c r="L2104" s="32" t="str">
        <f>_xlfn.XLOOKUP(A:A,'Medical Examination'!A:A,'Medical Examination'!I:I)</f>
        <v>Overweight</v>
      </c>
      <c r="M2104" s="31" t="str">
        <f>_xlfn.XLOOKUP(A:A,'Medical Examination'!A:A,'Medical Examination'!J:J)</f>
        <v>Prediabetic</v>
      </c>
      <c r="N2104" s="34">
        <f>_xlfn.XLOOKUP(Healthcare!A:A,Table4_2[Customer ID],Table4_2[Date of Birth])</f>
        <v>36707</v>
      </c>
      <c r="O2104" s="35">
        <f>_xlfn.XLOOKUP(A:A,Table4_2[Customer ID],Table4_2[Charges])</f>
        <v>2250.84</v>
      </c>
      <c r="P2104" s="33" t="str">
        <f>_xlfn.XLOOKUP(A:A,Table4_2[Customer ID],Table4_2[Hospital tier])</f>
        <v>tier - 2</v>
      </c>
      <c r="Q2104" s="33" t="str">
        <f>_xlfn.XLOOKUP(A:A,'Hospital details'!A:A,'Hospital details'!F:F)</f>
        <v>tier - 2</v>
      </c>
      <c r="R2104" s="33" t="str">
        <f>_xlfn.XLOOKUP(Healthcare!A:A,'Hospital details'!A:A,'Hospital details'!G:G)</f>
        <v>R1018</v>
      </c>
      <c r="S2104" s="36">
        <f>_xlfn.XLOOKUP(A:A,'Hospital details'!A:A,'Hospital details'!H:H)</f>
        <v>22</v>
      </c>
      <c r="T2104" s="8"/>
    </row>
    <row r="2105" spans="1:20" ht="18" x14ac:dyDescent="0.35">
      <c r="A2105" s="37" t="s">
        <v>2109</v>
      </c>
      <c r="B2105" s="31" t="str" cm="1">
        <f t="array" ref="B2105">_xlfn.XLOOKUP(_xlfn.SINGLE(A:A),'Customer Name'!A:A,Table14_3[[#All],[Title]])</f>
        <v>Mr</v>
      </c>
      <c r="C2105" s="32" t="str" cm="1">
        <f t="array" ref="C2105">_xlfn.XLOOKUP(_xlfn.SINGLE(A:A),'Customer Name'!A:A,Table14_3[[#All],[First Name]])</f>
        <v>Mike</v>
      </c>
      <c r="D2105" s="32" t="str" cm="1">
        <f t="array" ref="D2105">_xlfn.XLOOKUP(_xlfn.SINGLE(A:A),'Customer Name'!A:A,Table14_3[[#All],[Last Name]])</f>
        <v>Moran</v>
      </c>
      <c r="E2105" s="32">
        <f>_xlfn.XLOOKUP(A:A,'Medical Examination'!A:A,'Medical Examination'!B:B)</f>
        <v>25.555</v>
      </c>
      <c r="F2105" s="32">
        <f>_xlfn.XLOOKUP(A:A,'Medical Examination'!A:A,'Medical Examination'!C:C)</f>
        <v>5.1100000000000003</v>
      </c>
      <c r="G2105" s="33" t="str">
        <f>_xlfn.XLOOKUP(A:A,'Medical Examination'!A:A,'Medical Examination'!D:D)</f>
        <v>No</v>
      </c>
      <c r="H2105" s="33" t="str">
        <f>_xlfn.XLOOKUP(A:A,'Medical Examination'!A:A,'Medical Examination'!E:E)</f>
        <v>No</v>
      </c>
      <c r="I2105" s="33" t="str">
        <f>_xlfn.XLOOKUP(A:A,'Medical Examination'!A:A,'Medical Examination'!F:F)</f>
        <v>Yes</v>
      </c>
      <c r="J2105" s="33">
        <f>_xlfn.XLOOKUP(A:A,'Medical Examination'!A:A,'Medical Examination'!G:G)</f>
        <v>1</v>
      </c>
      <c r="K2105" s="33" t="str">
        <f>_xlfn.XLOOKUP(A:A,'Medical Examination'!A:A,'Medical Examination'!H:H)</f>
        <v>No</v>
      </c>
      <c r="L2105" s="32" t="str">
        <f>_xlfn.XLOOKUP(A:A,'Medical Examination'!A:A,'Medical Examination'!I:I)</f>
        <v>Overweight</v>
      </c>
      <c r="M2105" s="31" t="str">
        <f>_xlfn.XLOOKUP(A:A,'Medical Examination'!A:A,'Medical Examination'!J:J)</f>
        <v>Normal</v>
      </c>
      <c r="N2105" s="34">
        <f>_xlfn.XLOOKUP(Healthcare!A:A,Table4_2[Customer ID],Table4_2[Date of Birth])</f>
        <v>37965</v>
      </c>
      <c r="O2105" s="35">
        <f>_xlfn.XLOOKUP(A:A,Table4_2[Customer ID],Table4_2[Charges])</f>
        <v>2221.56</v>
      </c>
      <c r="P2105" s="33" t="str">
        <f>_xlfn.XLOOKUP(A:A,Table4_2[Customer ID],Table4_2[Hospital tier])</f>
        <v>tier - 2</v>
      </c>
      <c r="Q2105" s="33" t="str">
        <f>_xlfn.XLOOKUP(A:A,'Hospital details'!A:A,'Hospital details'!F:F)</f>
        <v>tier - 3</v>
      </c>
      <c r="R2105" s="33" t="str">
        <f>_xlfn.XLOOKUP(Healthcare!A:A,'Hospital details'!A:A,'Hospital details'!G:G)</f>
        <v>R1012</v>
      </c>
      <c r="S2105" s="36">
        <f>_xlfn.XLOOKUP(A:A,'Hospital details'!A:A,'Hospital details'!H:H)</f>
        <v>19</v>
      </c>
      <c r="T2105" s="8"/>
    </row>
    <row r="2106" spans="1:20" ht="18" x14ac:dyDescent="0.35">
      <c r="A2106" s="37" t="s">
        <v>2110</v>
      </c>
      <c r="B2106" s="31" t="str" cm="1">
        <f t="array" ref="B2106">_xlfn.XLOOKUP(_xlfn.SINGLE(A:A),'Customer Name'!A:A,Table14_3[[#All],[Title]])</f>
        <v>Ms</v>
      </c>
      <c r="C2106" s="32" t="str" cm="1">
        <f t="array" ref="C2106">_xlfn.XLOOKUP(_xlfn.SINGLE(A:A),'Customer Name'!A:A,Table14_3[[#All],[First Name]])</f>
        <v>Mary Beth</v>
      </c>
      <c r="D2106" s="32" t="str" cm="1">
        <f t="array" ref="D2106">_xlfn.XLOOKUP(_xlfn.SINGLE(A:A),'Customer Name'!A:A,Table14_3[[#All],[Last Name]])</f>
        <v>Strickler</v>
      </c>
      <c r="E2106" s="32">
        <f>_xlfn.XLOOKUP(A:A,'Medical Examination'!A:A,'Medical Examination'!B:B)</f>
        <v>37.29</v>
      </c>
      <c r="F2106" s="32">
        <f>_xlfn.XLOOKUP(A:A,'Medical Examination'!A:A,'Medical Examination'!C:C)</f>
        <v>4.46</v>
      </c>
      <c r="G2106" s="33" t="str">
        <f>_xlfn.XLOOKUP(A:A,'Medical Examination'!A:A,'Medical Examination'!D:D)</f>
        <v>No</v>
      </c>
      <c r="H2106" s="33" t="str">
        <f>_xlfn.XLOOKUP(A:A,'Medical Examination'!A:A,'Medical Examination'!E:E)</f>
        <v>yes</v>
      </c>
      <c r="I2106" s="33" t="str">
        <f>_xlfn.XLOOKUP(A:A,'Medical Examination'!A:A,'Medical Examination'!F:F)</f>
        <v>No</v>
      </c>
      <c r="J2106" s="33">
        <f>_xlfn.XLOOKUP(A:A,'Medical Examination'!A:A,'Medical Examination'!G:G)</f>
        <v>1</v>
      </c>
      <c r="K2106" s="33" t="str">
        <f>_xlfn.XLOOKUP(A:A,'Medical Examination'!A:A,'Medical Examination'!H:H)</f>
        <v>No</v>
      </c>
      <c r="L2106" s="32" t="str">
        <f>_xlfn.XLOOKUP(A:A,'Medical Examination'!A:A,'Medical Examination'!I:I)</f>
        <v>Obesity</v>
      </c>
      <c r="M2106" s="31" t="str">
        <f>_xlfn.XLOOKUP(A:A,'Medical Examination'!A:A,'Medical Examination'!J:J)</f>
        <v>Normal</v>
      </c>
      <c r="N2106" s="34">
        <f>_xlfn.XLOOKUP(Healthcare!A:A,Table4_2[Customer ID],Table4_2[Date of Birth])</f>
        <v>38333</v>
      </c>
      <c r="O2106" s="35">
        <f>_xlfn.XLOOKUP(A:A,Table4_2[Customer ID],Table4_2[Charges])</f>
        <v>2219.4499999999998</v>
      </c>
      <c r="P2106" s="33" t="str">
        <f>_xlfn.XLOOKUP(A:A,Table4_2[Customer ID],Table4_2[Hospital tier])</f>
        <v>tier - 2</v>
      </c>
      <c r="Q2106" s="33" t="str">
        <f>_xlfn.XLOOKUP(A:A,'Hospital details'!A:A,'Hospital details'!F:F)</f>
        <v>tier - 1</v>
      </c>
      <c r="R2106" s="33" t="str">
        <f>_xlfn.XLOOKUP(Healthcare!A:A,'Hospital details'!A:A,'Hospital details'!G:G)</f>
        <v>R1013</v>
      </c>
      <c r="S2106" s="36">
        <f>_xlfn.XLOOKUP(A:A,'Hospital details'!A:A,'Hospital details'!H:H)</f>
        <v>18</v>
      </c>
      <c r="T2106" s="8"/>
    </row>
    <row r="2107" spans="1:20" ht="18" x14ac:dyDescent="0.35">
      <c r="A2107" s="37" t="s">
        <v>2111</v>
      </c>
      <c r="B2107" s="31" t="str" cm="1">
        <f t="array" ref="B2107">_xlfn.XLOOKUP(_xlfn.SINGLE(A:A),'Customer Name'!A:A,Table14_3[[#All],[Title]])</f>
        <v>Mr</v>
      </c>
      <c r="C2107" s="32" t="str" cm="1">
        <f t="array" ref="C2107">_xlfn.XLOOKUP(_xlfn.SINGLE(A:A),'Customer Name'!A:A,Table14_3[[#All],[First Name]])</f>
        <v>Erin</v>
      </c>
      <c r="D2107" s="32" t="str" cm="1">
        <f t="array" ref="D2107">_xlfn.XLOOKUP(_xlfn.SINGLE(A:A),'Customer Name'!A:A,Table14_3[[#All],[Last Name]])</f>
        <v>Simone</v>
      </c>
      <c r="E2107" s="32">
        <f>_xlfn.XLOOKUP(A:A,'Medical Examination'!A:A,'Medical Examination'!B:B)</f>
        <v>40.28</v>
      </c>
      <c r="F2107" s="32">
        <f>_xlfn.XLOOKUP(A:A,'Medical Examination'!A:A,'Medical Examination'!C:C)</f>
        <v>6.11</v>
      </c>
      <c r="G2107" s="33" t="str">
        <f>_xlfn.XLOOKUP(A:A,'Medical Examination'!A:A,'Medical Examination'!D:D)</f>
        <v>No</v>
      </c>
      <c r="H2107" s="33" t="str">
        <f>_xlfn.XLOOKUP(A:A,'Medical Examination'!A:A,'Medical Examination'!E:E)</f>
        <v>yes</v>
      </c>
      <c r="I2107" s="33" t="str">
        <f>_xlfn.XLOOKUP(A:A,'Medical Examination'!A:A,'Medical Examination'!F:F)</f>
        <v>No</v>
      </c>
      <c r="J2107" s="33">
        <f>_xlfn.XLOOKUP(A:A,'Medical Examination'!A:A,'Medical Examination'!G:G)</f>
        <v>1</v>
      </c>
      <c r="K2107" s="33" t="str">
        <f>_xlfn.XLOOKUP(A:A,'Medical Examination'!A:A,'Medical Examination'!H:H)</f>
        <v>No</v>
      </c>
      <c r="L2107" s="32" t="str">
        <f>_xlfn.XLOOKUP(A:A,'Medical Examination'!A:A,'Medical Examination'!I:I)</f>
        <v>Obesity</v>
      </c>
      <c r="M2107" s="31" t="str">
        <f>_xlfn.XLOOKUP(A:A,'Medical Examination'!A:A,'Medical Examination'!J:J)</f>
        <v>Prediabetic</v>
      </c>
      <c r="N2107" s="34">
        <f>_xlfn.XLOOKUP(Healthcare!A:A,Table4_2[Customer ID],Table4_2[Date of Birth])</f>
        <v>38255</v>
      </c>
      <c r="O2107" s="35">
        <f>_xlfn.XLOOKUP(A:A,Table4_2[Customer ID],Table4_2[Charges])</f>
        <v>2217.6</v>
      </c>
      <c r="P2107" s="33" t="str">
        <f>_xlfn.XLOOKUP(A:A,Table4_2[Customer ID],Table4_2[Hospital tier])</f>
        <v>tier - 2</v>
      </c>
      <c r="Q2107" s="33" t="str">
        <f>_xlfn.XLOOKUP(A:A,'Hospital details'!A:A,'Hospital details'!F:F)</f>
        <v>tier - 1</v>
      </c>
      <c r="R2107" s="33" t="str">
        <f>_xlfn.XLOOKUP(Healthcare!A:A,'Hospital details'!A:A,'Hospital details'!G:G)</f>
        <v>R1024</v>
      </c>
      <c r="S2107" s="36">
        <f>_xlfn.XLOOKUP(A:A,'Hospital details'!A:A,'Hospital details'!H:H)</f>
        <v>18</v>
      </c>
      <c r="T2107" s="8"/>
    </row>
    <row r="2108" spans="1:20" ht="18" x14ac:dyDescent="0.35">
      <c r="A2108" s="37" t="s">
        <v>2112</v>
      </c>
      <c r="B2108" s="31" t="str" cm="1">
        <f t="array" ref="B2108">_xlfn.XLOOKUP(_xlfn.SINGLE(A:A),'Customer Name'!A:A,Table14_3[[#All],[Title]])</f>
        <v>Mr</v>
      </c>
      <c r="C2108" s="32" t="str" cm="1">
        <f t="array" ref="C2108">_xlfn.XLOOKUP(_xlfn.SINGLE(A:A),'Customer Name'!A:A,Table14_3[[#All],[First Name]])</f>
        <v>Hallie</v>
      </c>
      <c r="D2108" s="32" t="str" cm="1">
        <f t="array" ref="D2108">_xlfn.XLOOKUP(_xlfn.SINGLE(A:A),'Customer Name'!A:A,Table14_3[[#All],[Last Name]])</f>
        <v>Von Rock</v>
      </c>
      <c r="E2108" s="32">
        <f>_xlfn.XLOOKUP(A:A,'Medical Examination'!A:A,'Medical Examination'!B:B)</f>
        <v>40.185000000000002</v>
      </c>
      <c r="F2108" s="32">
        <f>_xlfn.XLOOKUP(A:A,'Medical Examination'!A:A,'Medical Examination'!C:C)</f>
        <v>4.66</v>
      </c>
      <c r="G2108" s="33" t="str">
        <f>_xlfn.XLOOKUP(A:A,'Medical Examination'!A:A,'Medical Examination'!D:D)</f>
        <v>No</v>
      </c>
      <c r="H2108" s="33" t="str">
        <f>_xlfn.XLOOKUP(A:A,'Medical Examination'!A:A,'Medical Examination'!E:E)</f>
        <v>yes</v>
      </c>
      <c r="I2108" s="33" t="str">
        <f>_xlfn.XLOOKUP(A:A,'Medical Examination'!A:A,'Medical Examination'!F:F)</f>
        <v>No</v>
      </c>
      <c r="J2108" s="33">
        <f>_xlfn.XLOOKUP(A:A,'Medical Examination'!A:A,'Medical Examination'!G:G)</f>
        <v>1</v>
      </c>
      <c r="K2108" s="33" t="str">
        <f>_xlfn.XLOOKUP(A:A,'Medical Examination'!A:A,'Medical Examination'!H:H)</f>
        <v>No</v>
      </c>
      <c r="L2108" s="32" t="str">
        <f>_xlfn.XLOOKUP(A:A,'Medical Examination'!A:A,'Medical Examination'!I:I)</f>
        <v>Obesity</v>
      </c>
      <c r="M2108" s="31" t="str">
        <f>_xlfn.XLOOKUP(A:A,'Medical Examination'!A:A,'Medical Examination'!J:J)</f>
        <v>Normal</v>
      </c>
      <c r="N2108" s="34">
        <f>_xlfn.XLOOKUP(Healthcare!A:A,Table4_2[Customer ID],Table4_2[Date of Birth])</f>
        <v>38151</v>
      </c>
      <c r="O2108" s="35">
        <f>_xlfn.XLOOKUP(A:A,Table4_2[Customer ID],Table4_2[Charges])</f>
        <v>2217.4699999999998</v>
      </c>
      <c r="P2108" s="33" t="str">
        <f>_xlfn.XLOOKUP(A:A,Table4_2[Customer ID],Table4_2[Hospital tier])</f>
        <v>tier - 2</v>
      </c>
      <c r="Q2108" s="33" t="str">
        <f>_xlfn.XLOOKUP(A:A,'Hospital details'!A:A,'Hospital details'!F:F)</f>
        <v>tier - 1</v>
      </c>
      <c r="R2108" s="33" t="str">
        <f>_xlfn.XLOOKUP(Healthcare!A:A,'Hospital details'!A:A,'Hospital details'!G:G)</f>
        <v>R1024</v>
      </c>
      <c r="S2108" s="36">
        <f>_xlfn.XLOOKUP(A:A,'Hospital details'!A:A,'Hospital details'!H:H)</f>
        <v>18</v>
      </c>
      <c r="T2108" s="8"/>
    </row>
    <row r="2109" spans="1:20" ht="18" x14ac:dyDescent="0.35">
      <c r="A2109" s="37" t="s">
        <v>2113</v>
      </c>
      <c r="B2109" s="31" t="str" cm="1">
        <f t="array" ref="B2109">_xlfn.XLOOKUP(_xlfn.SINGLE(A:A),'Customer Name'!A:A,Table14_3[[#All],[Title]])</f>
        <v>Ms</v>
      </c>
      <c r="C2109" s="32" t="str" cm="1">
        <f t="array" ref="C2109">_xlfn.XLOOKUP(_xlfn.SINGLE(A:A),'Customer Name'!A:A,Table14_3[[#All],[First Name]])</f>
        <v>Paige P</v>
      </c>
      <c r="D2109" s="32" t="str" cm="1">
        <f t="array" ref="D2109">_xlfn.XLOOKUP(_xlfn.SINGLE(A:A),'Customer Name'!A:A,Table14_3[[#All],[Last Name]])</f>
        <v>Woodard</v>
      </c>
      <c r="E2109" s="32">
        <f>_xlfn.XLOOKUP(A:A,'Medical Examination'!A:A,'Medical Examination'!B:B)</f>
        <v>23.57</v>
      </c>
      <c r="F2109" s="32">
        <f>_xlfn.XLOOKUP(A:A,'Medical Examination'!A:A,'Medical Examination'!C:C)</f>
        <v>6.14</v>
      </c>
      <c r="G2109" s="33" t="str">
        <f>_xlfn.XLOOKUP(A:A,'Medical Examination'!A:A,'Medical Examination'!D:D)</f>
        <v>No</v>
      </c>
      <c r="H2109" s="33" t="str">
        <f>_xlfn.XLOOKUP(A:A,'Medical Examination'!A:A,'Medical Examination'!E:E)</f>
        <v>No</v>
      </c>
      <c r="I2109" s="33" t="str">
        <f>_xlfn.XLOOKUP(A:A,'Medical Examination'!A:A,'Medical Examination'!F:F)</f>
        <v>No</v>
      </c>
      <c r="J2109" s="33">
        <f>_xlfn.XLOOKUP(A:A,'Medical Examination'!A:A,'Medical Examination'!G:G)</f>
        <v>0</v>
      </c>
      <c r="K2109" s="33" t="str">
        <f>_xlfn.XLOOKUP(A:A,'Medical Examination'!A:A,'Medical Examination'!H:H)</f>
        <v>No</v>
      </c>
      <c r="L2109" s="32" t="str">
        <f>_xlfn.XLOOKUP(A:A,'Medical Examination'!A:A,'Medical Examination'!I:I)</f>
        <v>Normal Weight</v>
      </c>
      <c r="M2109" s="31" t="str">
        <f>_xlfn.XLOOKUP(A:A,'Medical Examination'!A:A,'Medical Examination'!J:J)</f>
        <v>Prediabetic</v>
      </c>
      <c r="N2109" s="34">
        <f>_xlfn.XLOOKUP(Healthcare!A:A,Table4_2[Customer ID],Table4_2[Date of Birth])</f>
        <v>34655</v>
      </c>
      <c r="O2109" s="35">
        <f>_xlfn.XLOOKUP(A:A,Table4_2[Customer ID],Table4_2[Charges])</f>
        <v>2213.21</v>
      </c>
      <c r="P2109" s="33" t="str">
        <f>_xlfn.XLOOKUP(A:A,Table4_2[Customer ID],Table4_2[Hospital tier])</f>
        <v>tier - 2</v>
      </c>
      <c r="Q2109" s="33" t="str">
        <f>_xlfn.XLOOKUP(A:A,'Hospital details'!A:A,'Hospital details'!F:F)</f>
        <v>tier - 2</v>
      </c>
      <c r="R2109" s="33" t="str">
        <f>_xlfn.XLOOKUP(Healthcare!A:A,'Hospital details'!A:A,'Hospital details'!G:G)</f>
        <v>R1013</v>
      </c>
      <c r="S2109" s="36">
        <f>_xlfn.XLOOKUP(A:A,'Hospital details'!A:A,'Hospital details'!H:H)</f>
        <v>28</v>
      </c>
      <c r="T2109" s="8"/>
    </row>
    <row r="2110" spans="1:20" ht="18" x14ac:dyDescent="0.35">
      <c r="A2110" s="37" t="s">
        <v>2114</v>
      </c>
      <c r="B2110" s="31" t="str" cm="1">
        <f t="array" ref="B2110">_xlfn.XLOOKUP(_xlfn.SINGLE(A:A),'Customer Name'!A:A,Table14_3[[#All],[Title]])</f>
        <v>Ms</v>
      </c>
      <c r="C2110" s="32" t="str" cm="1">
        <f t="array" ref="C2110">_xlfn.XLOOKUP(_xlfn.SINGLE(A:A),'Customer Name'!A:A,Table14_3[[#All],[First Name]])</f>
        <v>Ji</v>
      </c>
      <c r="D2110" s="32" t="str" cm="1">
        <f t="array" ref="D2110">_xlfn.XLOOKUP(_xlfn.SINGLE(A:A),'Customer Name'!A:A,Table14_3[[#All],[Last Name]])</f>
        <v>Li</v>
      </c>
      <c r="E2110" s="32">
        <f>_xlfn.XLOOKUP(A:A,'Medical Examination'!A:A,'Medical Examination'!B:B)</f>
        <v>35.625</v>
      </c>
      <c r="F2110" s="32">
        <f>_xlfn.XLOOKUP(A:A,'Medical Examination'!A:A,'Medical Examination'!C:C)</f>
        <v>6.21</v>
      </c>
      <c r="G2110" s="33" t="str">
        <f>_xlfn.XLOOKUP(A:A,'Medical Examination'!A:A,'Medical Examination'!D:D)</f>
        <v>No</v>
      </c>
      <c r="H2110" s="33" t="str">
        <f>_xlfn.XLOOKUP(A:A,'Medical Examination'!A:A,'Medical Examination'!E:E)</f>
        <v>yes</v>
      </c>
      <c r="I2110" s="33" t="str">
        <f>_xlfn.XLOOKUP(A:A,'Medical Examination'!A:A,'Medical Examination'!F:F)</f>
        <v>No</v>
      </c>
      <c r="J2110" s="33">
        <f>_xlfn.XLOOKUP(A:A,'Medical Examination'!A:A,'Medical Examination'!G:G)</f>
        <v>1</v>
      </c>
      <c r="K2110" s="33" t="str">
        <f>_xlfn.XLOOKUP(A:A,'Medical Examination'!A:A,'Medical Examination'!H:H)</f>
        <v>No</v>
      </c>
      <c r="L2110" s="32" t="str">
        <f>_xlfn.XLOOKUP(A:A,'Medical Examination'!A:A,'Medical Examination'!I:I)</f>
        <v>Obesity</v>
      </c>
      <c r="M2110" s="31" t="str">
        <f>_xlfn.XLOOKUP(A:A,'Medical Examination'!A:A,'Medical Examination'!J:J)</f>
        <v>Prediabetic</v>
      </c>
      <c r="N2110" s="34">
        <f>_xlfn.XLOOKUP(Healthcare!A:A,Table4_2[Customer ID],Table4_2[Date of Birth])</f>
        <v>38195</v>
      </c>
      <c r="O2110" s="35">
        <f>_xlfn.XLOOKUP(A:A,Table4_2[Customer ID],Table4_2[Charges])</f>
        <v>2211.13</v>
      </c>
      <c r="P2110" s="33" t="str">
        <f>_xlfn.XLOOKUP(A:A,Table4_2[Customer ID],Table4_2[Hospital tier])</f>
        <v>tier - 2</v>
      </c>
      <c r="Q2110" s="33" t="str">
        <f>_xlfn.XLOOKUP(A:A,'Hospital details'!A:A,'Hospital details'!F:F)</f>
        <v>tier - 2</v>
      </c>
      <c r="R2110" s="33" t="str">
        <f>_xlfn.XLOOKUP(Healthcare!A:A,'Hospital details'!A:A,'Hospital details'!G:G)</f>
        <v>R1024</v>
      </c>
      <c r="S2110" s="36">
        <f>_xlfn.XLOOKUP(A:A,'Hospital details'!A:A,'Hospital details'!H:H)</f>
        <v>18</v>
      </c>
      <c r="T2110" s="8"/>
    </row>
    <row r="2111" spans="1:20" ht="18" x14ac:dyDescent="0.35">
      <c r="A2111" s="37" t="s">
        <v>2115</v>
      </c>
      <c r="B2111" s="31" t="str" cm="1">
        <f t="array" ref="B2111">_xlfn.XLOOKUP(_xlfn.SINGLE(A:A),'Customer Name'!A:A,Table14_3[[#All],[Title]])</f>
        <v>Mr</v>
      </c>
      <c r="C2111" s="32" t="str" cm="1">
        <f t="array" ref="C2111">_xlfn.XLOOKUP(_xlfn.SINGLE(A:A),'Customer Name'!A:A,Table14_3[[#All],[First Name]])</f>
        <v>Carissa A</v>
      </c>
      <c r="D2111" s="32" t="str" cm="1">
        <f t="array" ref="D2111">_xlfn.XLOOKUP(_xlfn.SINGLE(A:A),'Customer Name'!A:A,Table14_3[[#All],[Last Name]])</f>
        <v>Sinda</v>
      </c>
      <c r="E2111" s="32">
        <f>_xlfn.XLOOKUP(A:A,'Medical Examination'!A:A,'Medical Examination'!B:B)</f>
        <v>33.155000000000001</v>
      </c>
      <c r="F2111" s="32">
        <f>_xlfn.XLOOKUP(A:A,'Medical Examination'!A:A,'Medical Examination'!C:C)</f>
        <v>4.5999999999999996</v>
      </c>
      <c r="G2111" s="33" t="str">
        <f>_xlfn.XLOOKUP(A:A,'Medical Examination'!A:A,'Medical Examination'!D:D)</f>
        <v>No</v>
      </c>
      <c r="H2111" s="33" t="str">
        <f>_xlfn.XLOOKUP(A:A,'Medical Examination'!A:A,'Medical Examination'!E:E)</f>
        <v>yes</v>
      </c>
      <c r="I2111" s="33" t="str">
        <f>_xlfn.XLOOKUP(A:A,'Medical Examination'!A:A,'Medical Examination'!F:F)</f>
        <v>No</v>
      </c>
      <c r="J2111" s="33">
        <f>_xlfn.XLOOKUP(A:A,'Medical Examination'!A:A,'Medical Examination'!G:G)</f>
        <v>1</v>
      </c>
      <c r="K2111" s="33" t="str">
        <f>_xlfn.XLOOKUP(A:A,'Medical Examination'!A:A,'Medical Examination'!H:H)</f>
        <v>No</v>
      </c>
      <c r="L2111" s="32" t="str">
        <f>_xlfn.XLOOKUP(A:A,'Medical Examination'!A:A,'Medical Examination'!I:I)</f>
        <v>Obesity</v>
      </c>
      <c r="M2111" s="31" t="str">
        <f>_xlfn.XLOOKUP(A:A,'Medical Examination'!A:A,'Medical Examination'!J:J)</f>
        <v>Normal</v>
      </c>
      <c r="N2111" s="34">
        <f>_xlfn.XLOOKUP(Healthcare!A:A,Table4_2[Customer ID],Table4_2[Date of Birth])</f>
        <v>38205</v>
      </c>
      <c r="O2111" s="35">
        <f>_xlfn.XLOOKUP(A:A,Table4_2[Customer ID],Table4_2[Charges])</f>
        <v>2207.6999999999998</v>
      </c>
      <c r="P2111" s="33" t="str">
        <f>_xlfn.XLOOKUP(A:A,Table4_2[Customer ID],Table4_2[Hospital tier])</f>
        <v>tier - 2</v>
      </c>
      <c r="Q2111" s="33" t="str">
        <f>_xlfn.XLOOKUP(A:A,'Hospital details'!A:A,'Hospital details'!F:F)</f>
        <v>tier - 2</v>
      </c>
      <c r="R2111" s="33" t="str">
        <f>_xlfn.XLOOKUP(Healthcare!A:A,'Hospital details'!A:A,'Hospital details'!G:G)</f>
        <v>R1024</v>
      </c>
      <c r="S2111" s="36">
        <f>_xlfn.XLOOKUP(A:A,'Hospital details'!A:A,'Hospital details'!H:H)</f>
        <v>18</v>
      </c>
      <c r="T2111" s="8"/>
    </row>
    <row r="2112" spans="1:20" ht="18" x14ac:dyDescent="0.35">
      <c r="A2112" s="37" t="s">
        <v>2116</v>
      </c>
      <c r="B2112" s="31" t="str" cm="1">
        <f t="array" ref="B2112">_xlfn.XLOOKUP(_xlfn.SINGLE(A:A),'Customer Name'!A:A,Table14_3[[#All],[Title]])</f>
        <v>Mr</v>
      </c>
      <c r="C2112" s="32" t="str" cm="1">
        <f t="array" ref="C2112">_xlfn.XLOOKUP(_xlfn.SINGLE(A:A),'Customer Name'!A:A,Table14_3[[#All],[First Name]])</f>
        <v>Mona</v>
      </c>
      <c r="D2112" s="32" t="str" cm="1">
        <f t="array" ref="D2112">_xlfn.XLOOKUP(_xlfn.SINGLE(A:A),'Customer Name'!A:A,Table14_3[[#All],[Last Name]])</f>
        <v>Rydland</v>
      </c>
      <c r="E2112" s="32">
        <f>_xlfn.XLOOKUP(A:A,'Medical Examination'!A:A,'Medical Examination'!B:B)</f>
        <v>31.92</v>
      </c>
      <c r="F2112" s="32">
        <f>_xlfn.XLOOKUP(A:A,'Medical Examination'!A:A,'Medical Examination'!C:C)</f>
        <v>5.04</v>
      </c>
      <c r="G2112" s="33" t="str">
        <f>_xlfn.XLOOKUP(A:A,'Medical Examination'!A:A,'Medical Examination'!D:D)</f>
        <v>No</v>
      </c>
      <c r="H2112" s="33" t="str">
        <f>_xlfn.XLOOKUP(A:A,'Medical Examination'!A:A,'Medical Examination'!E:E)</f>
        <v>yes</v>
      </c>
      <c r="I2112" s="33" t="str">
        <f>_xlfn.XLOOKUP(A:A,'Medical Examination'!A:A,'Medical Examination'!F:F)</f>
        <v>No</v>
      </c>
      <c r="J2112" s="33">
        <f>_xlfn.XLOOKUP(A:A,'Medical Examination'!A:A,'Medical Examination'!G:G)</f>
        <v>1</v>
      </c>
      <c r="K2112" s="33" t="str">
        <f>_xlfn.XLOOKUP(A:A,'Medical Examination'!A:A,'Medical Examination'!H:H)</f>
        <v>No</v>
      </c>
      <c r="L2112" s="32" t="str">
        <f>_xlfn.XLOOKUP(A:A,'Medical Examination'!A:A,'Medical Examination'!I:I)</f>
        <v>Obesity</v>
      </c>
      <c r="M2112" s="31" t="str">
        <f>_xlfn.XLOOKUP(A:A,'Medical Examination'!A:A,'Medical Examination'!J:J)</f>
        <v>Normal</v>
      </c>
      <c r="N2112" s="34">
        <f>_xlfn.XLOOKUP(Healthcare!A:A,Table4_2[Customer ID],Table4_2[Date of Birth])</f>
        <v>38304</v>
      </c>
      <c r="O2112" s="35">
        <f>_xlfn.XLOOKUP(A:A,Table4_2[Customer ID],Table4_2[Charges])</f>
        <v>2205.98</v>
      </c>
      <c r="P2112" s="33" t="str">
        <f>_xlfn.XLOOKUP(A:A,Table4_2[Customer ID],Table4_2[Hospital tier])</f>
        <v>tier - 2</v>
      </c>
      <c r="Q2112" s="33" t="str">
        <f>_xlfn.XLOOKUP(A:A,'Hospital details'!A:A,'Hospital details'!F:F)</f>
        <v>tier - 3</v>
      </c>
      <c r="R2112" s="33" t="str">
        <f>_xlfn.XLOOKUP(Healthcare!A:A,'Hospital details'!A:A,'Hospital details'!G:G)</f>
        <v>R1024</v>
      </c>
      <c r="S2112" s="36">
        <f>_xlfn.XLOOKUP(A:A,'Hospital details'!A:A,'Hospital details'!H:H)</f>
        <v>18</v>
      </c>
      <c r="T2112" s="8"/>
    </row>
    <row r="2113" spans="1:20" ht="18" x14ac:dyDescent="0.35">
      <c r="A2113" s="37" t="s">
        <v>2117</v>
      </c>
      <c r="B2113" s="31" t="str" cm="1">
        <f t="array" ref="B2113">_xlfn.XLOOKUP(_xlfn.SINGLE(A:A),'Customer Name'!A:A,Table14_3[[#All],[Title]])</f>
        <v>Ms</v>
      </c>
      <c r="C2113" s="32" t="str" cm="1">
        <f t="array" ref="C2113">_xlfn.XLOOKUP(_xlfn.SINGLE(A:A),'Customer Name'!A:A,Table14_3[[#All],[First Name]])</f>
        <v>Kristin R</v>
      </c>
      <c r="D2113" s="32" t="str" cm="1">
        <f t="array" ref="D2113">_xlfn.XLOOKUP(_xlfn.SINGLE(A:A),'Customer Name'!A:A,Table14_3[[#All],[Last Name]])</f>
        <v>Vespa</v>
      </c>
      <c r="E2113" s="32">
        <f>_xlfn.XLOOKUP(A:A,'Medical Examination'!A:A,'Medical Examination'!B:B)</f>
        <v>30.305</v>
      </c>
      <c r="F2113" s="32">
        <f>_xlfn.XLOOKUP(A:A,'Medical Examination'!A:A,'Medical Examination'!C:C)</f>
        <v>5.08</v>
      </c>
      <c r="G2113" s="33" t="str">
        <f>_xlfn.XLOOKUP(A:A,'Medical Examination'!A:A,'Medical Examination'!D:D)</f>
        <v>No</v>
      </c>
      <c r="H2113" s="33" t="str">
        <f>_xlfn.XLOOKUP(A:A,'Medical Examination'!A:A,'Medical Examination'!E:E)</f>
        <v>yes</v>
      </c>
      <c r="I2113" s="33" t="str">
        <f>_xlfn.XLOOKUP(A:A,'Medical Examination'!A:A,'Medical Examination'!F:F)</f>
        <v>No</v>
      </c>
      <c r="J2113" s="33">
        <f>_xlfn.XLOOKUP(A:A,'Medical Examination'!A:A,'Medical Examination'!G:G)</f>
        <v>1</v>
      </c>
      <c r="K2113" s="33" t="str">
        <f>_xlfn.XLOOKUP(A:A,'Medical Examination'!A:A,'Medical Examination'!H:H)</f>
        <v>No</v>
      </c>
      <c r="L2113" s="32" t="str">
        <f>_xlfn.XLOOKUP(A:A,'Medical Examination'!A:A,'Medical Examination'!I:I)</f>
        <v>Obesity</v>
      </c>
      <c r="M2113" s="31" t="str">
        <f>_xlfn.XLOOKUP(A:A,'Medical Examination'!A:A,'Medical Examination'!J:J)</f>
        <v>Normal</v>
      </c>
      <c r="N2113" s="34">
        <f>_xlfn.XLOOKUP(Healthcare!A:A,Table4_2[Customer ID],Table4_2[Date of Birth])</f>
        <v>38288</v>
      </c>
      <c r="O2113" s="35">
        <f>_xlfn.XLOOKUP(A:A,Table4_2[Customer ID],Table4_2[Charges])</f>
        <v>2203.7399999999998</v>
      </c>
      <c r="P2113" s="33" t="str">
        <f>_xlfn.XLOOKUP(A:A,Table4_2[Customer ID],Table4_2[Hospital tier])</f>
        <v>tier - 2</v>
      </c>
      <c r="Q2113" s="33" t="str">
        <f>_xlfn.XLOOKUP(A:A,'Hospital details'!A:A,'Hospital details'!F:F)</f>
        <v>tier - 2</v>
      </c>
      <c r="R2113" s="33" t="str">
        <f>_xlfn.XLOOKUP(Healthcare!A:A,'Hospital details'!A:A,'Hospital details'!G:G)</f>
        <v>R1024</v>
      </c>
      <c r="S2113" s="36">
        <f>_xlfn.XLOOKUP(A:A,'Hospital details'!A:A,'Hospital details'!H:H)</f>
        <v>18</v>
      </c>
      <c r="T2113" s="8"/>
    </row>
    <row r="2114" spans="1:20" ht="18" x14ac:dyDescent="0.35">
      <c r="A2114" s="37" t="s">
        <v>2118</v>
      </c>
      <c r="B2114" s="31" t="str" cm="1">
        <f t="array" ref="B2114">_xlfn.XLOOKUP(_xlfn.SINGLE(A:A),'Customer Name'!A:A,Table14_3[[#All],[Title]])</f>
        <v>Mr</v>
      </c>
      <c r="C2114" s="32" t="str" cm="1">
        <f t="array" ref="C2114">_xlfn.XLOOKUP(_xlfn.SINGLE(A:A),'Customer Name'!A:A,Table14_3[[#All],[First Name]])</f>
        <v>Beth</v>
      </c>
      <c r="D2114" s="32" t="str" cm="1">
        <f t="array" ref="D2114">_xlfn.XLOOKUP(_xlfn.SINGLE(A:A),'Customer Name'!A:A,Table14_3[[#All],[Last Name]])</f>
        <v>Meadows</v>
      </c>
      <c r="E2114" s="32">
        <f>_xlfn.XLOOKUP(A:A,'Medical Examination'!A:A,'Medical Examination'!B:B)</f>
        <v>30.114999999999998</v>
      </c>
      <c r="F2114" s="32">
        <f>_xlfn.XLOOKUP(A:A,'Medical Examination'!A:A,'Medical Examination'!C:C)</f>
        <v>4.38</v>
      </c>
      <c r="G2114" s="33" t="str">
        <f>_xlfn.XLOOKUP(A:A,'Medical Examination'!A:A,'Medical Examination'!D:D)</f>
        <v>No</v>
      </c>
      <c r="H2114" s="33" t="str">
        <f>_xlfn.XLOOKUP(A:A,'Medical Examination'!A:A,'Medical Examination'!E:E)</f>
        <v>yes</v>
      </c>
      <c r="I2114" s="33" t="str">
        <f>_xlfn.XLOOKUP(A:A,'Medical Examination'!A:A,'Medical Examination'!F:F)</f>
        <v>No</v>
      </c>
      <c r="J2114" s="33">
        <f>_xlfn.XLOOKUP(A:A,'Medical Examination'!A:A,'Medical Examination'!G:G)</f>
        <v>1</v>
      </c>
      <c r="K2114" s="33" t="str">
        <f>_xlfn.XLOOKUP(A:A,'Medical Examination'!A:A,'Medical Examination'!H:H)</f>
        <v>No</v>
      </c>
      <c r="L2114" s="32" t="str">
        <f>_xlfn.XLOOKUP(A:A,'Medical Examination'!A:A,'Medical Examination'!I:I)</f>
        <v>Obesity</v>
      </c>
      <c r="M2114" s="31" t="str">
        <f>_xlfn.XLOOKUP(A:A,'Medical Examination'!A:A,'Medical Examination'!J:J)</f>
        <v>Normal</v>
      </c>
      <c r="N2114" s="34">
        <f>_xlfn.XLOOKUP(Healthcare!A:A,Table4_2[Customer ID],Table4_2[Date of Birth])</f>
        <v>38205</v>
      </c>
      <c r="O2114" s="35">
        <f>_xlfn.XLOOKUP(A:A,Table4_2[Customer ID],Table4_2[Charges])</f>
        <v>2203.4699999999998</v>
      </c>
      <c r="P2114" s="33" t="str">
        <f>_xlfn.XLOOKUP(A:A,Table4_2[Customer ID],Table4_2[Hospital tier])</f>
        <v>tier - 2</v>
      </c>
      <c r="Q2114" s="33" t="str">
        <f>_xlfn.XLOOKUP(A:A,'Hospital details'!A:A,'Hospital details'!F:F)</f>
        <v>tier - 2</v>
      </c>
      <c r="R2114" s="33" t="str">
        <f>_xlfn.XLOOKUP(Healthcare!A:A,'Hospital details'!A:A,'Hospital details'!G:G)</f>
        <v>R1024</v>
      </c>
      <c r="S2114" s="36">
        <f>_xlfn.XLOOKUP(A:A,'Hospital details'!A:A,'Hospital details'!H:H)</f>
        <v>18</v>
      </c>
      <c r="T2114" s="8"/>
    </row>
    <row r="2115" spans="1:20" ht="18" x14ac:dyDescent="0.35">
      <c r="A2115" s="37" t="s">
        <v>2119</v>
      </c>
      <c r="B2115" s="31" t="str" cm="1">
        <f t="array" ref="B2115">_xlfn.XLOOKUP(_xlfn.SINGLE(A:A),'Customer Name'!A:A,Table14_3[[#All],[Title]])</f>
        <v>Mr</v>
      </c>
      <c r="C2115" s="32" t="str" cm="1">
        <f t="array" ref="C2115">_xlfn.XLOOKUP(_xlfn.SINGLE(A:A),'Customer Name'!A:A,Table14_3[[#All],[First Name]])</f>
        <v>Allison</v>
      </c>
      <c r="D2115" s="32" t="str" cm="1">
        <f t="array" ref="D2115">_xlfn.XLOOKUP(_xlfn.SINGLE(A:A),'Customer Name'!A:A,Table14_3[[#All],[Last Name]])</f>
        <v>Toppen</v>
      </c>
      <c r="E2115" s="32">
        <f>_xlfn.XLOOKUP(A:A,'Medical Examination'!A:A,'Medical Examination'!B:B)</f>
        <v>24.09</v>
      </c>
      <c r="F2115" s="32">
        <f>_xlfn.XLOOKUP(A:A,'Medical Examination'!A:A,'Medical Examination'!C:C)</f>
        <v>4.79</v>
      </c>
      <c r="G2115" s="33" t="str">
        <f>_xlfn.XLOOKUP(A:A,'Medical Examination'!A:A,'Medical Examination'!D:D)</f>
        <v>No</v>
      </c>
      <c r="H2115" s="33" t="str">
        <f>_xlfn.XLOOKUP(A:A,'Medical Examination'!A:A,'Medical Examination'!E:E)</f>
        <v>yes</v>
      </c>
      <c r="I2115" s="33" t="str">
        <f>_xlfn.XLOOKUP(A:A,'Medical Examination'!A:A,'Medical Examination'!F:F)</f>
        <v>No</v>
      </c>
      <c r="J2115" s="33">
        <f>_xlfn.XLOOKUP(A:A,'Medical Examination'!A:A,'Medical Examination'!G:G)</f>
        <v>1</v>
      </c>
      <c r="K2115" s="33" t="str">
        <f>_xlfn.XLOOKUP(A:A,'Medical Examination'!A:A,'Medical Examination'!H:H)</f>
        <v>No</v>
      </c>
      <c r="L2115" s="32" t="str">
        <f>_xlfn.XLOOKUP(A:A,'Medical Examination'!A:A,'Medical Examination'!I:I)</f>
        <v>Normal Weight</v>
      </c>
      <c r="M2115" s="31" t="str">
        <f>_xlfn.XLOOKUP(A:A,'Medical Examination'!A:A,'Medical Examination'!J:J)</f>
        <v>Normal</v>
      </c>
      <c r="N2115" s="34">
        <f>_xlfn.XLOOKUP(Healthcare!A:A,Table4_2[Customer ID],Table4_2[Date of Birth])</f>
        <v>38195</v>
      </c>
      <c r="O2115" s="35">
        <f>_xlfn.XLOOKUP(A:A,Table4_2[Customer ID],Table4_2[Charges])</f>
        <v>2201.1</v>
      </c>
      <c r="P2115" s="33" t="str">
        <f>_xlfn.XLOOKUP(A:A,Table4_2[Customer ID],Table4_2[Hospital tier])</f>
        <v>tier - 2</v>
      </c>
      <c r="Q2115" s="33" t="str">
        <f>_xlfn.XLOOKUP(A:A,'Hospital details'!A:A,'Hospital details'!F:F)</f>
        <v>tier - 3</v>
      </c>
      <c r="R2115" s="33" t="str">
        <f>_xlfn.XLOOKUP(Healthcare!A:A,'Hospital details'!A:A,'Hospital details'!G:G)</f>
        <v>R1013</v>
      </c>
      <c r="S2115" s="36">
        <f>_xlfn.XLOOKUP(A:A,'Hospital details'!A:A,'Hospital details'!H:H)</f>
        <v>18</v>
      </c>
      <c r="T2115" s="8"/>
    </row>
    <row r="2116" spans="1:20" ht="18" x14ac:dyDescent="0.35">
      <c r="A2116" s="37" t="s">
        <v>2120</v>
      </c>
      <c r="B2116" s="31" t="str" cm="1">
        <f t="array" ref="B2116">_xlfn.XLOOKUP(_xlfn.SINGLE(A:A),'Customer Name'!A:A,Table14_3[[#All],[Title]])</f>
        <v>Ms</v>
      </c>
      <c r="C2116" s="32" t="str" cm="1">
        <f t="array" ref="C2116">_xlfn.XLOOKUP(_xlfn.SINGLE(A:A),'Customer Name'!A:A,Table14_3[[#All],[First Name]])</f>
        <v>Ashley E</v>
      </c>
      <c r="D2116" s="32" t="str" cm="1">
        <f t="array" ref="D2116">_xlfn.XLOOKUP(_xlfn.SINGLE(A:A),'Customer Name'!A:A,Table14_3[[#All],[Last Name]])</f>
        <v>Ermer</v>
      </c>
      <c r="E2116" s="32">
        <f>_xlfn.XLOOKUP(A:A,'Medical Examination'!A:A,'Medical Examination'!B:B)</f>
        <v>28.215</v>
      </c>
      <c r="F2116" s="32">
        <f>_xlfn.XLOOKUP(A:A,'Medical Examination'!A:A,'Medical Examination'!C:C)</f>
        <v>4.21</v>
      </c>
      <c r="G2116" s="33" t="str">
        <f>_xlfn.XLOOKUP(A:A,'Medical Examination'!A:A,'Medical Examination'!D:D)</f>
        <v>No</v>
      </c>
      <c r="H2116" s="33" t="str">
        <f>_xlfn.XLOOKUP(A:A,'Medical Examination'!A:A,'Medical Examination'!E:E)</f>
        <v>yes</v>
      </c>
      <c r="I2116" s="33" t="str">
        <f>_xlfn.XLOOKUP(A:A,'Medical Examination'!A:A,'Medical Examination'!F:F)</f>
        <v>No</v>
      </c>
      <c r="J2116" s="33">
        <f>_xlfn.XLOOKUP(A:A,'Medical Examination'!A:A,'Medical Examination'!G:G)</f>
        <v>1</v>
      </c>
      <c r="K2116" s="33" t="str">
        <f>_xlfn.XLOOKUP(A:A,'Medical Examination'!A:A,'Medical Examination'!H:H)</f>
        <v>No</v>
      </c>
      <c r="L2116" s="32" t="str">
        <f>_xlfn.XLOOKUP(A:A,'Medical Examination'!A:A,'Medical Examination'!I:I)</f>
        <v>Overweight</v>
      </c>
      <c r="M2116" s="31" t="str">
        <f>_xlfn.XLOOKUP(A:A,'Medical Examination'!A:A,'Medical Examination'!J:J)</f>
        <v>Normal</v>
      </c>
      <c r="N2116" s="34">
        <f>_xlfn.XLOOKUP(Healthcare!A:A,Table4_2[Customer ID],Table4_2[Date of Birth])</f>
        <v>38242</v>
      </c>
      <c r="O2116" s="35">
        <f>_xlfn.XLOOKUP(A:A,Table4_2[Customer ID],Table4_2[Charges])</f>
        <v>2200.83</v>
      </c>
      <c r="P2116" s="33" t="str">
        <f>_xlfn.XLOOKUP(A:A,Table4_2[Customer ID],Table4_2[Hospital tier])</f>
        <v>tier - 2</v>
      </c>
      <c r="Q2116" s="33" t="str">
        <f>_xlfn.XLOOKUP(A:A,'Hospital details'!A:A,'Hospital details'!F:F)</f>
        <v>tier - 2</v>
      </c>
      <c r="R2116" s="33" t="str">
        <f>_xlfn.XLOOKUP(Healthcare!A:A,'Hospital details'!A:A,'Hospital details'!G:G)</f>
        <v>R1024</v>
      </c>
      <c r="S2116" s="36">
        <f>_xlfn.XLOOKUP(A:A,'Hospital details'!A:A,'Hospital details'!H:H)</f>
        <v>18</v>
      </c>
      <c r="T2116" s="8"/>
    </row>
    <row r="2117" spans="1:20" ht="18" x14ac:dyDescent="0.35">
      <c r="A2117" s="37" t="s">
        <v>2121</v>
      </c>
      <c r="B2117" s="31" t="str" cm="1">
        <f t="array" ref="B2117">_xlfn.XLOOKUP(_xlfn.SINGLE(A:A),'Customer Name'!A:A,Table14_3[[#All],[Title]])</f>
        <v>Mr</v>
      </c>
      <c r="C2117" s="32" t="str" cm="1">
        <f t="array" ref="C2117">_xlfn.XLOOKUP(_xlfn.SINGLE(A:A),'Customer Name'!A:A,Table14_3[[#All],[First Name]])</f>
        <v>Hilary K</v>
      </c>
      <c r="D2117" s="32" t="str" cm="1">
        <f t="array" ref="D2117">_xlfn.XLOOKUP(_xlfn.SINGLE(A:A),'Customer Name'!A:A,Table14_3[[#All],[Last Name]])</f>
        <v>Dionne</v>
      </c>
      <c r="E2117" s="32">
        <f>_xlfn.XLOOKUP(A:A,'Medical Examination'!A:A,'Medical Examination'!B:B)</f>
        <v>26.315000000000001</v>
      </c>
      <c r="F2117" s="32">
        <f>_xlfn.XLOOKUP(A:A,'Medical Examination'!A:A,'Medical Examination'!C:C)</f>
        <v>5.47</v>
      </c>
      <c r="G2117" s="33" t="str">
        <f>_xlfn.XLOOKUP(A:A,'Medical Examination'!A:A,'Medical Examination'!D:D)</f>
        <v>No</v>
      </c>
      <c r="H2117" s="33" t="str">
        <f>_xlfn.XLOOKUP(A:A,'Medical Examination'!A:A,'Medical Examination'!E:E)</f>
        <v>yes</v>
      </c>
      <c r="I2117" s="33" t="str">
        <f>_xlfn.XLOOKUP(A:A,'Medical Examination'!A:A,'Medical Examination'!F:F)</f>
        <v>No</v>
      </c>
      <c r="J2117" s="33">
        <f>_xlfn.XLOOKUP(A:A,'Medical Examination'!A:A,'Medical Examination'!G:G)</f>
        <v>1</v>
      </c>
      <c r="K2117" s="33" t="str">
        <f>_xlfn.XLOOKUP(A:A,'Medical Examination'!A:A,'Medical Examination'!H:H)</f>
        <v>No</v>
      </c>
      <c r="L2117" s="32" t="str">
        <f>_xlfn.XLOOKUP(A:A,'Medical Examination'!A:A,'Medical Examination'!I:I)</f>
        <v>Overweight</v>
      </c>
      <c r="M2117" s="31" t="str">
        <f>_xlfn.XLOOKUP(A:A,'Medical Examination'!A:A,'Medical Examination'!J:J)</f>
        <v>Normal</v>
      </c>
      <c r="N2117" s="34">
        <f>_xlfn.XLOOKUP(Healthcare!A:A,Table4_2[Customer ID],Table4_2[Date of Birth])</f>
        <v>38233</v>
      </c>
      <c r="O2117" s="35">
        <f>_xlfn.XLOOKUP(A:A,Table4_2[Customer ID],Table4_2[Charges])</f>
        <v>2198.19</v>
      </c>
      <c r="P2117" s="33" t="str">
        <f>_xlfn.XLOOKUP(A:A,Table4_2[Customer ID],Table4_2[Hospital tier])</f>
        <v>tier - 2</v>
      </c>
      <c r="Q2117" s="33" t="str">
        <f>_xlfn.XLOOKUP(A:A,'Hospital details'!A:A,'Hospital details'!F:F)</f>
        <v>tier - 1</v>
      </c>
      <c r="R2117" s="33" t="str">
        <f>_xlfn.XLOOKUP(Healthcare!A:A,'Hospital details'!A:A,'Hospital details'!G:G)</f>
        <v>R1023</v>
      </c>
      <c r="S2117" s="36">
        <f>_xlfn.XLOOKUP(A:A,'Hospital details'!A:A,'Hospital details'!H:H)</f>
        <v>18</v>
      </c>
      <c r="T2117" s="8"/>
    </row>
    <row r="2118" spans="1:20" ht="18" x14ac:dyDescent="0.35">
      <c r="A2118" s="37" t="s">
        <v>2122</v>
      </c>
      <c r="B2118" s="31" t="str" cm="1">
        <f t="array" ref="B2118">_xlfn.XLOOKUP(_xlfn.SINGLE(A:A),'Customer Name'!A:A,Table14_3[[#All],[Title]])</f>
        <v>Mr</v>
      </c>
      <c r="C2118" s="32" t="str" cm="1">
        <f t="array" ref="C2118">_xlfn.XLOOKUP(_xlfn.SINGLE(A:A),'Customer Name'!A:A,Table14_3[[#All],[First Name]])</f>
        <v>Dominique</v>
      </c>
      <c r="D2118" s="32" t="str" cm="1">
        <f t="array" ref="D2118">_xlfn.XLOOKUP(_xlfn.SINGLE(A:A),'Customer Name'!A:A,Table14_3[[#All],[Last Name]])</f>
        <v>Stasulli</v>
      </c>
      <c r="E2118" s="32">
        <f>_xlfn.XLOOKUP(A:A,'Medical Examination'!A:A,'Medical Examination'!B:B)</f>
        <v>25.08</v>
      </c>
      <c r="F2118" s="32">
        <f>_xlfn.XLOOKUP(A:A,'Medical Examination'!A:A,'Medical Examination'!C:C)</f>
        <v>5.09</v>
      </c>
      <c r="G2118" s="33" t="str">
        <f>_xlfn.XLOOKUP(A:A,'Medical Examination'!A:A,'Medical Examination'!D:D)</f>
        <v>No</v>
      </c>
      <c r="H2118" s="33" t="str">
        <f>_xlfn.XLOOKUP(A:A,'Medical Examination'!A:A,'Medical Examination'!E:E)</f>
        <v>yes</v>
      </c>
      <c r="I2118" s="33" t="str">
        <f>_xlfn.XLOOKUP(A:A,'Medical Examination'!A:A,'Medical Examination'!F:F)</f>
        <v>No</v>
      </c>
      <c r="J2118" s="33">
        <f>_xlfn.XLOOKUP(A:A,'Medical Examination'!A:A,'Medical Examination'!G:G)</f>
        <v>1</v>
      </c>
      <c r="K2118" s="33" t="str">
        <f>_xlfn.XLOOKUP(A:A,'Medical Examination'!A:A,'Medical Examination'!H:H)</f>
        <v>No</v>
      </c>
      <c r="L2118" s="32" t="str">
        <f>_xlfn.XLOOKUP(A:A,'Medical Examination'!A:A,'Medical Examination'!I:I)</f>
        <v>Overweight</v>
      </c>
      <c r="M2118" s="31" t="str">
        <f>_xlfn.XLOOKUP(A:A,'Medical Examination'!A:A,'Medical Examination'!J:J)</f>
        <v>Normal</v>
      </c>
      <c r="N2118" s="34">
        <f>_xlfn.XLOOKUP(Healthcare!A:A,Table4_2[Customer ID],Table4_2[Date of Birth])</f>
        <v>38328</v>
      </c>
      <c r="O2118" s="35">
        <f>_xlfn.XLOOKUP(A:A,Table4_2[Customer ID],Table4_2[Charges])</f>
        <v>2196.4699999999998</v>
      </c>
      <c r="P2118" s="33" t="str">
        <f>_xlfn.XLOOKUP(A:A,Table4_2[Customer ID],Table4_2[Hospital tier])</f>
        <v>tier - 2</v>
      </c>
      <c r="Q2118" s="33" t="str">
        <f>_xlfn.XLOOKUP(A:A,'Hospital details'!A:A,'Hospital details'!F:F)</f>
        <v>tier - 3</v>
      </c>
      <c r="R2118" s="33" t="str">
        <f>_xlfn.XLOOKUP(Healthcare!A:A,'Hospital details'!A:A,'Hospital details'!G:G)</f>
        <v>R1024</v>
      </c>
      <c r="S2118" s="36">
        <f>_xlfn.XLOOKUP(A:A,'Hospital details'!A:A,'Hospital details'!H:H)</f>
        <v>18</v>
      </c>
      <c r="T2118" s="8"/>
    </row>
    <row r="2119" spans="1:20" ht="18" x14ac:dyDescent="0.35">
      <c r="A2119" s="37" t="s">
        <v>2123</v>
      </c>
      <c r="B2119" s="31" t="str" cm="1">
        <f t="array" ref="B2119">_xlfn.XLOOKUP(_xlfn.SINGLE(A:A),'Customer Name'!A:A,Table14_3[[#All],[Title]])</f>
        <v>Ms</v>
      </c>
      <c r="C2119" s="32" t="str" cm="1">
        <f t="array" ref="C2119">_xlfn.XLOOKUP(_xlfn.SINGLE(A:A),'Customer Name'!A:A,Table14_3[[#All],[First Name]])</f>
        <v>Carlos I</v>
      </c>
      <c r="D2119" s="32" t="str" cm="1">
        <f t="array" ref="D2119">_xlfn.XLOOKUP(_xlfn.SINGLE(A:A),'Customer Name'!A:A,Table14_3[[#All],[Last Name]])</f>
        <v>Duran</v>
      </c>
      <c r="E2119" s="32">
        <f>_xlfn.XLOOKUP(A:A,'Medical Examination'!A:A,'Medical Examination'!B:B)</f>
        <v>15.41</v>
      </c>
      <c r="F2119" s="32">
        <f>_xlfn.XLOOKUP(A:A,'Medical Examination'!A:A,'Medical Examination'!C:C)</f>
        <v>5.08</v>
      </c>
      <c r="G2119" s="33" t="str">
        <f>_xlfn.XLOOKUP(A:A,'Medical Examination'!A:A,'Medical Examination'!D:D)</f>
        <v>No</v>
      </c>
      <c r="H2119" s="33" t="str">
        <f>_xlfn.XLOOKUP(A:A,'Medical Examination'!A:A,'Medical Examination'!E:E)</f>
        <v>No</v>
      </c>
      <c r="I2119" s="33" t="str">
        <f>_xlfn.XLOOKUP(A:A,'Medical Examination'!A:A,'Medical Examination'!F:F)</f>
        <v>No</v>
      </c>
      <c r="J2119" s="33">
        <f>_xlfn.XLOOKUP(A:A,'Medical Examination'!A:A,'Medical Examination'!G:G)</f>
        <v>0</v>
      </c>
      <c r="K2119" s="33" t="str">
        <f>_xlfn.XLOOKUP(A:A,'Medical Examination'!A:A,'Medical Examination'!H:H)</f>
        <v>No</v>
      </c>
      <c r="L2119" s="32" t="str">
        <f>_xlfn.XLOOKUP(A:A,'Medical Examination'!A:A,'Medical Examination'!I:I)</f>
        <v>Under  Weight</v>
      </c>
      <c r="M2119" s="31" t="str">
        <f>_xlfn.XLOOKUP(A:A,'Medical Examination'!A:A,'Medical Examination'!J:J)</f>
        <v>Normal</v>
      </c>
      <c r="N2119" s="34">
        <f>_xlfn.XLOOKUP(Healthcare!A:A,Table4_2[Customer ID],Table4_2[Date of Birth])</f>
        <v>33588</v>
      </c>
      <c r="O2119" s="35">
        <f>_xlfn.XLOOKUP(A:A,Table4_2[Customer ID],Table4_2[Charges])</f>
        <v>2193.1999999999998</v>
      </c>
      <c r="P2119" s="33" t="str">
        <f>_xlfn.XLOOKUP(A:A,Table4_2[Customer ID],Table4_2[Hospital tier])</f>
        <v>tier - 2</v>
      </c>
      <c r="Q2119" s="33" t="str">
        <f>_xlfn.XLOOKUP(A:A,'Hospital details'!A:A,'Hospital details'!F:F)</f>
        <v>tier - 2</v>
      </c>
      <c r="R2119" s="33" t="str">
        <f>_xlfn.XLOOKUP(Healthcare!A:A,'Hospital details'!A:A,'Hospital details'!G:G)</f>
        <v>R1012</v>
      </c>
      <c r="S2119" s="36">
        <f>_xlfn.XLOOKUP(A:A,'Hospital details'!A:A,'Hospital details'!H:H)</f>
        <v>31</v>
      </c>
      <c r="T2119" s="8"/>
    </row>
    <row r="2120" spans="1:20" ht="18" x14ac:dyDescent="0.35">
      <c r="A2120" s="37" t="s">
        <v>2124</v>
      </c>
      <c r="B2120" s="31" t="str" cm="1">
        <f t="array" ref="B2120">_xlfn.XLOOKUP(_xlfn.SINGLE(A:A),'Customer Name'!A:A,Table14_3[[#All],[Title]])</f>
        <v>Mr</v>
      </c>
      <c r="C2120" s="32" t="str" cm="1">
        <f t="array" ref="C2120">_xlfn.XLOOKUP(_xlfn.SINGLE(A:A),'Customer Name'!A:A,Table14_3[[#All],[First Name]])</f>
        <v>Matthew</v>
      </c>
      <c r="D2120" s="32" t="str" cm="1">
        <f t="array" ref="D2120">_xlfn.XLOOKUP(_xlfn.SINGLE(A:A),'Customer Name'!A:A,Table14_3[[#All],[Last Name]])</f>
        <v>Klundt</v>
      </c>
      <c r="E2120" s="32">
        <f>_xlfn.XLOOKUP(A:A,'Medical Examination'!A:A,'Medical Examination'!B:B)</f>
        <v>23.83</v>
      </c>
      <c r="F2120" s="32">
        <f>_xlfn.XLOOKUP(A:A,'Medical Examination'!A:A,'Medical Examination'!C:C)</f>
        <v>5.68</v>
      </c>
      <c r="G2120" s="33" t="str">
        <f>_xlfn.XLOOKUP(A:A,'Medical Examination'!A:A,'Medical Examination'!D:D)</f>
        <v>No</v>
      </c>
      <c r="H2120" s="33" t="str">
        <f>_xlfn.XLOOKUP(A:A,'Medical Examination'!A:A,'Medical Examination'!E:E)</f>
        <v>No</v>
      </c>
      <c r="I2120" s="33" t="str">
        <f>_xlfn.XLOOKUP(A:A,'Medical Examination'!A:A,'Medical Examination'!F:F)</f>
        <v>No</v>
      </c>
      <c r="J2120" s="33">
        <f>_xlfn.XLOOKUP(A:A,'Medical Examination'!A:A,'Medical Examination'!G:G)</f>
        <v>0</v>
      </c>
      <c r="K2120" s="33" t="str">
        <f>_xlfn.XLOOKUP(A:A,'Medical Examination'!A:A,'Medical Examination'!H:H)</f>
        <v>No</v>
      </c>
      <c r="L2120" s="32" t="str">
        <f>_xlfn.XLOOKUP(A:A,'Medical Examination'!A:A,'Medical Examination'!I:I)</f>
        <v>Normal Weight</v>
      </c>
      <c r="M2120" s="31" t="str">
        <f>_xlfn.XLOOKUP(A:A,'Medical Examination'!A:A,'Medical Examination'!J:J)</f>
        <v>Normal</v>
      </c>
      <c r="N2120" s="34">
        <f>_xlfn.XLOOKUP(Healthcare!A:A,Table4_2[Customer ID],Table4_2[Date of Birth])</f>
        <v>34604</v>
      </c>
      <c r="O2120" s="35">
        <f>_xlfn.XLOOKUP(A:A,Table4_2[Customer ID],Table4_2[Charges])</f>
        <v>2170.08</v>
      </c>
      <c r="P2120" s="33" t="str">
        <f>_xlfn.XLOOKUP(A:A,Table4_2[Customer ID],Table4_2[Hospital tier])</f>
        <v>tier - 2</v>
      </c>
      <c r="Q2120" s="33" t="str">
        <f>_xlfn.XLOOKUP(A:A,'Hospital details'!A:A,'Hospital details'!F:F)</f>
        <v>tier - 2</v>
      </c>
      <c r="R2120" s="33" t="str">
        <f>_xlfn.XLOOKUP(Healthcare!A:A,'Hospital details'!A:A,'Hospital details'!G:G)</f>
        <v>R1013</v>
      </c>
      <c r="S2120" s="36">
        <f>_xlfn.XLOOKUP(A:A,'Hospital details'!A:A,'Hospital details'!H:H)</f>
        <v>28</v>
      </c>
      <c r="T2120" s="8"/>
    </row>
    <row r="2121" spans="1:20" ht="18" x14ac:dyDescent="0.35">
      <c r="A2121" s="37" t="s">
        <v>2125</v>
      </c>
      <c r="B2121" s="31" t="str" cm="1">
        <f t="array" ref="B2121">_xlfn.XLOOKUP(_xlfn.SINGLE(A:A),'Customer Name'!A:A,Table14_3[[#All],[Title]])</f>
        <v>Mr</v>
      </c>
      <c r="C2121" s="32" t="str" cm="1">
        <f t="array" ref="C2121">_xlfn.XLOOKUP(_xlfn.SINGLE(A:A),'Customer Name'!A:A,Table14_3[[#All],[First Name]])</f>
        <v>Kara</v>
      </c>
      <c r="D2121" s="32" t="str" cm="1">
        <f t="array" ref="D2121">_xlfn.XLOOKUP(_xlfn.SINGLE(A:A),'Customer Name'!A:A,Table14_3[[#All],[Last Name]])</f>
        <v>Waters</v>
      </c>
      <c r="E2121" s="32">
        <f>_xlfn.XLOOKUP(A:A,'Medical Examination'!A:A,'Medical Examination'!B:B)</f>
        <v>36</v>
      </c>
      <c r="F2121" s="32">
        <f>_xlfn.XLOOKUP(A:A,'Medical Examination'!A:A,'Medical Examination'!C:C)</f>
        <v>4.66</v>
      </c>
      <c r="G2121" s="33" t="str">
        <f>_xlfn.XLOOKUP(A:A,'Medical Examination'!A:A,'Medical Examination'!D:D)</f>
        <v>No</v>
      </c>
      <c r="H2121" s="33" t="str">
        <f>_xlfn.XLOOKUP(A:A,'Medical Examination'!A:A,'Medical Examination'!E:E)</f>
        <v>yes</v>
      </c>
      <c r="I2121" s="33" t="str">
        <f>_xlfn.XLOOKUP(A:A,'Medical Examination'!A:A,'Medical Examination'!F:F)</f>
        <v>No</v>
      </c>
      <c r="J2121" s="33">
        <f>_xlfn.XLOOKUP(A:A,'Medical Examination'!A:A,'Medical Examination'!G:G)</f>
        <v>1</v>
      </c>
      <c r="K2121" s="33" t="str">
        <f>_xlfn.XLOOKUP(A:A,'Medical Examination'!A:A,'Medical Examination'!H:H)</f>
        <v>No</v>
      </c>
      <c r="L2121" s="32" t="str">
        <f>_xlfn.XLOOKUP(A:A,'Medical Examination'!A:A,'Medical Examination'!I:I)</f>
        <v>Obesity</v>
      </c>
      <c r="M2121" s="31" t="str">
        <f>_xlfn.XLOOKUP(A:A,'Medical Examination'!A:A,'Medical Examination'!J:J)</f>
        <v>Normal</v>
      </c>
      <c r="N2121" s="34">
        <f>_xlfn.XLOOKUP(Healthcare!A:A,Table4_2[Customer ID],Table4_2[Date of Birth])</f>
        <v>36761</v>
      </c>
      <c r="O2121" s="35">
        <f>_xlfn.XLOOKUP(A:A,Table4_2[Customer ID],Table4_2[Charges])</f>
        <v>2166.73</v>
      </c>
      <c r="P2121" s="33" t="str">
        <f>_xlfn.XLOOKUP(A:A,Table4_2[Customer ID],Table4_2[Hospital tier])</f>
        <v>tier - 2</v>
      </c>
      <c r="Q2121" s="33" t="str">
        <f>_xlfn.XLOOKUP(A:A,'Hospital details'!A:A,'Hospital details'!F:F)</f>
        <v>tier - 2</v>
      </c>
      <c r="R2121" s="33" t="str">
        <f>_xlfn.XLOOKUP(Healthcare!A:A,'Hospital details'!A:A,'Hospital details'!G:G)</f>
        <v>R1011</v>
      </c>
      <c r="S2121" s="36">
        <f>_xlfn.XLOOKUP(A:A,'Hospital details'!A:A,'Hospital details'!H:H)</f>
        <v>22</v>
      </c>
      <c r="T2121" s="8"/>
    </row>
    <row r="2122" spans="1:20" ht="18" x14ac:dyDescent="0.35">
      <c r="A2122" s="37" t="s">
        <v>2126</v>
      </c>
      <c r="B2122" s="31" t="str" cm="1">
        <f t="array" ref="B2122">_xlfn.XLOOKUP(_xlfn.SINGLE(A:A),'Customer Name'!A:A,Table14_3[[#All],[Title]])</f>
        <v>Ms</v>
      </c>
      <c r="C2122" s="32" t="str" cm="1">
        <f t="array" ref="C2122">_xlfn.XLOOKUP(_xlfn.SINGLE(A:A),'Customer Name'!A:A,Table14_3[[#All],[First Name]])</f>
        <v>Sarah S</v>
      </c>
      <c r="D2122" s="32" t="str" cm="1">
        <f t="array" ref="D2122">_xlfn.XLOOKUP(_xlfn.SINGLE(A:A),'Customer Name'!A:A,Table14_3[[#All],[Last Name]])</f>
        <v>Rusk</v>
      </c>
      <c r="E2122" s="32">
        <f>_xlfn.XLOOKUP(A:A,'Medical Examination'!A:A,'Medical Examination'!B:B)</f>
        <v>28.82</v>
      </c>
      <c r="F2122" s="32">
        <f>_xlfn.XLOOKUP(A:A,'Medical Examination'!A:A,'Medical Examination'!C:C)</f>
        <v>5.59</v>
      </c>
      <c r="G2122" s="33" t="str">
        <f>_xlfn.XLOOKUP(A:A,'Medical Examination'!A:A,'Medical Examination'!D:D)</f>
        <v>No</v>
      </c>
      <c r="H2122" s="33" t="str">
        <f>_xlfn.XLOOKUP(A:A,'Medical Examination'!A:A,'Medical Examination'!E:E)</f>
        <v>yes</v>
      </c>
      <c r="I2122" s="33" t="str">
        <f>_xlfn.XLOOKUP(A:A,'Medical Examination'!A:A,'Medical Examination'!F:F)</f>
        <v>No</v>
      </c>
      <c r="J2122" s="33">
        <f>_xlfn.XLOOKUP(A:A,'Medical Examination'!A:A,'Medical Examination'!G:G)</f>
        <v>1</v>
      </c>
      <c r="K2122" s="33" t="str">
        <f>_xlfn.XLOOKUP(A:A,'Medical Examination'!A:A,'Medical Examination'!H:H)</f>
        <v>No</v>
      </c>
      <c r="L2122" s="32" t="str">
        <f>_xlfn.XLOOKUP(A:A,'Medical Examination'!A:A,'Medical Examination'!I:I)</f>
        <v>Overweight</v>
      </c>
      <c r="M2122" s="31" t="str">
        <f>_xlfn.XLOOKUP(A:A,'Medical Examination'!A:A,'Medical Examination'!J:J)</f>
        <v>Normal</v>
      </c>
      <c r="N2122" s="34">
        <f>_xlfn.XLOOKUP(Healthcare!A:A,Table4_2[Customer ID],Table4_2[Date of Birth])</f>
        <v>36870</v>
      </c>
      <c r="O2122" s="35">
        <f>_xlfn.XLOOKUP(A:A,Table4_2[Customer ID],Table4_2[Charges])</f>
        <v>2156.75</v>
      </c>
      <c r="P2122" s="33" t="str">
        <f>_xlfn.XLOOKUP(A:A,Table4_2[Customer ID],Table4_2[Hospital tier])</f>
        <v>tier - 2</v>
      </c>
      <c r="Q2122" s="33" t="str">
        <f>_xlfn.XLOOKUP(A:A,'Hospital details'!A:A,'Hospital details'!F:F)</f>
        <v>tier - 2</v>
      </c>
      <c r="R2122" s="33" t="str">
        <f>_xlfn.XLOOKUP(Healthcare!A:A,'Hospital details'!A:A,'Hospital details'!G:G)</f>
        <v>R1013</v>
      </c>
      <c r="S2122" s="36">
        <f>_xlfn.XLOOKUP(A:A,'Hospital details'!A:A,'Hospital details'!H:H)</f>
        <v>22</v>
      </c>
      <c r="T2122" s="8"/>
    </row>
    <row r="2123" spans="1:20" ht="18" x14ac:dyDescent="0.35">
      <c r="A2123" s="37" t="s">
        <v>2127</v>
      </c>
      <c r="B2123" s="31" t="str" cm="1">
        <f t="array" ref="B2123">_xlfn.XLOOKUP(_xlfn.SINGLE(A:A),'Customer Name'!A:A,Table14_3[[#All],[Title]])</f>
        <v>Mr</v>
      </c>
      <c r="C2123" s="32" t="str" cm="1">
        <f t="array" ref="C2123">_xlfn.XLOOKUP(_xlfn.SINGLE(A:A),'Customer Name'!A:A,Table14_3[[#All],[First Name]])</f>
        <v>Shauna R</v>
      </c>
      <c r="D2123" s="32" t="str" cm="1">
        <f t="array" ref="D2123">_xlfn.XLOOKUP(_xlfn.SINGLE(A:A),'Customer Name'!A:A,Table14_3[[#All],[Last Name]])</f>
        <v>Gersbach</v>
      </c>
      <c r="E2123" s="32">
        <f>_xlfn.XLOOKUP(A:A,'Medical Examination'!A:A,'Medical Examination'!B:B)</f>
        <v>28.05</v>
      </c>
      <c r="F2123" s="32">
        <f>_xlfn.XLOOKUP(A:A,'Medical Examination'!A:A,'Medical Examination'!C:C)</f>
        <v>6.2</v>
      </c>
      <c r="G2123" s="33" t="str">
        <f>_xlfn.XLOOKUP(A:A,'Medical Examination'!A:A,'Medical Examination'!D:D)</f>
        <v>No</v>
      </c>
      <c r="H2123" s="33" t="str">
        <f>_xlfn.XLOOKUP(A:A,'Medical Examination'!A:A,'Medical Examination'!E:E)</f>
        <v>yes</v>
      </c>
      <c r="I2123" s="33" t="str">
        <f>_xlfn.XLOOKUP(A:A,'Medical Examination'!A:A,'Medical Examination'!F:F)</f>
        <v>No</v>
      </c>
      <c r="J2123" s="33">
        <f>_xlfn.XLOOKUP(A:A,'Medical Examination'!A:A,'Medical Examination'!G:G)</f>
        <v>1</v>
      </c>
      <c r="K2123" s="33" t="str">
        <f>_xlfn.XLOOKUP(A:A,'Medical Examination'!A:A,'Medical Examination'!H:H)</f>
        <v>No</v>
      </c>
      <c r="L2123" s="32" t="str">
        <f>_xlfn.XLOOKUP(A:A,'Medical Examination'!A:A,'Medical Examination'!I:I)</f>
        <v>Overweight</v>
      </c>
      <c r="M2123" s="31" t="str">
        <f>_xlfn.XLOOKUP(A:A,'Medical Examination'!A:A,'Medical Examination'!J:J)</f>
        <v>Prediabetic</v>
      </c>
      <c r="N2123" s="34">
        <f>_xlfn.XLOOKUP(Healthcare!A:A,Table4_2[Customer ID],Table4_2[Date of Birth])</f>
        <v>36859</v>
      </c>
      <c r="O2123" s="35">
        <f>_xlfn.XLOOKUP(A:A,Table4_2[Customer ID],Table4_2[Charges])</f>
        <v>2155.6799999999998</v>
      </c>
      <c r="P2123" s="33" t="str">
        <f>_xlfn.XLOOKUP(A:A,Table4_2[Customer ID],Table4_2[Hospital tier])</f>
        <v>tier - 2</v>
      </c>
      <c r="Q2123" s="33" t="str">
        <f>_xlfn.XLOOKUP(A:A,'Hospital details'!A:A,'Hospital details'!F:F)</f>
        <v>tier - 3</v>
      </c>
      <c r="R2123" s="33" t="str">
        <f>_xlfn.XLOOKUP(Healthcare!A:A,'Hospital details'!A:A,'Hospital details'!G:G)</f>
        <v>R1013</v>
      </c>
      <c r="S2123" s="36">
        <f>_xlfn.XLOOKUP(A:A,'Hospital details'!A:A,'Hospital details'!H:H)</f>
        <v>22</v>
      </c>
      <c r="T2123" s="8"/>
    </row>
    <row r="2124" spans="1:20" ht="18" x14ac:dyDescent="0.35">
      <c r="A2124" s="37" t="s">
        <v>2128</v>
      </c>
      <c r="B2124" s="31" t="str" cm="1">
        <f t="array" ref="B2124">_xlfn.XLOOKUP(_xlfn.SINGLE(A:A),'Customer Name'!A:A,Table14_3[[#All],[Title]])</f>
        <v>Ms</v>
      </c>
      <c r="C2124" s="32" t="str" cm="1">
        <f t="array" ref="C2124">_xlfn.XLOOKUP(_xlfn.SINGLE(A:A),'Customer Name'!A:A,Table14_3[[#All],[First Name]])</f>
        <v>Lindsay J</v>
      </c>
      <c r="D2124" s="32" t="str" cm="1">
        <f t="array" ref="D2124">_xlfn.XLOOKUP(_xlfn.SINGLE(A:A),'Customer Name'!A:A,Table14_3[[#All],[Last Name]])</f>
        <v>Taylor-Watson</v>
      </c>
      <c r="E2124" s="32">
        <f>_xlfn.XLOOKUP(A:A,'Medical Examination'!A:A,'Medical Examination'!B:B)</f>
        <v>27.1</v>
      </c>
      <c r="F2124" s="32">
        <f>_xlfn.XLOOKUP(A:A,'Medical Examination'!A:A,'Medical Examination'!C:C)</f>
        <v>4.45</v>
      </c>
      <c r="G2124" s="33" t="str">
        <f>_xlfn.XLOOKUP(A:A,'Medical Examination'!A:A,'Medical Examination'!D:D)</f>
        <v>No</v>
      </c>
      <c r="H2124" s="33" t="str">
        <f>_xlfn.XLOOKUP(A:A,'Medical Examination'!A:A,'Medical Examination'!E:E)</f>
        <v>yes</v>
      </c>
      <c r="I2124" s="33" t="str">
        <f>_xlfn.XLOOKUP(A:A,'Medical Examination'!A:A,'Medical Examination'!F:F)</f>
        <v>No</v>
      </c>
      <c r="J2124" s="33">
        <f>_xlfn.XLOOKUP(A:A,'Medical Examination'!A:A,'Medical Examination'!G:G)</f>
        <v>1</v>
      </c>
      <c r="K2124" s="33" t="str">
        <f>_xlfn.XLOOKUP(A:A,'Medical Examination'!A:A,'Medical Examination'!H:H)</f>
        <v>No</v>
      </c>
      <c r="L2124" s="32" t="str">
        <f>_xlfn.XLOOKUP(A:A,'Medical Examination'!A:A,'Medical Examination'!I:I)</f>
        <v>Overweight</v>
      </c>
      <c r="M2124" s="31" t="str">
        <f>_xlfn.XLOOKUP(A:A,'Medical Examination'!A:A,'Medical Examination'!J:J)</f>
        <v>Normal</v>
      </c>
      <c r="N2124" s="34">
        <f>_xlfn.XLOOKUP(Healthcare!A:A,Table4_2[Customer ID],Table4_2[Date of Birth])</f>
        <v>36821</v>
      </c>
      <c r="O2124" s="35">
        <f>_xlfn.XLOOKUP(A:A,Table4_2[Customer ID],Table4_2[Charges])</f>
        <v>2154.36</v>
      </c>
      <c r="P2124" s="33" t="str">
        <f>_xlfn.XLOOKUP(A:A,Table4_2[Customer ID],Table4_2[Hospital tier])</f>
        <v>tier - 2</v>
      </c>
      <c r="Q2124" s="33" t="str">
        <f>_xlfn.XLOOKUP(A:A,'Hospital details'!A:A,'Hospital details'!F:F)</f>
        <v>tier - 2</v>
      </c>
      <c r="R2124" s="33" t="str">
        <f>_xlfn.XLOOKUP(Healthcare!A:A,'Hospital details'!A:A,'Hospital details'!G:G)</f>
        <v>R1011</v>
      </c>
      <c r="S2124" s="36">
        <f>_xlfn.XLOOKUP(A:A,'Hospital details'!A:A,'Hospital details'!H:H)</f>
        <v>22</v>
      </c>
      <c r="T2124" s="8"/>
    </row>
    <row r="2125" spans="1:20" ht="18" x14ac:dyDescent="0.35">
      <c r="A2125" s="37" t="s">
        <v>2129</v>
      </c>
      <c r="B2125" s="31" t="str" cm="1">
        <f t="array" ref="B2125">_xlfn.XLOOKUP(_xlfn.SINGLE(A:A),'Customer Name'!A:A,Table14_3[[#All],[Title]])</f>
        <v>Mr</v>
      </c>
      <c r="C2125" s="32" t="str" cm="1">
        <f t="array" ref="C2125">_xlfn.XLOOKUP(_xlfn.SINGLE(A:A),'Customer Name'!A:A,Table14_3[[#All],[First Name]])</f>
        <v>Danya A</v>
      </c>
      <c r="D2125" s="32" t="str" cm="1">
        <f t="array" ref="D2125">_xlfn.XLOOKUP(_xlfn.SINGLE(A:A),'Customer Name'!A:A,Table14_3[[#All],[Last Name]])</f>
        <v>Crawford</v>
      </c>
      <c r="E2125" s="32">
        <f>_xlfn.XLOOKUP(A:A,'Medical Examination'!A:A,'Medical Examination'!B:B)</f>
        <v>24.3</v>
      </c>
      <c r="F2125" s="32">
        <f>_xlfn.XLOOKUP(A:A,'Medical Examination'!A:A,'Medical Examination'!C:C)</f>
        <v>6.1</v>
      </c>
      <c r="G2125" s="33" t="str">
        <f>_xlfn.XLOOKUP(A:A,'Medical Examination'!A:A,'Medical Examination'!D:D)</f>
        <v>yes</v>
      </c>
      <c r="H2125" s="33" t="str">
        <f>_xlfn.XLOOKUP(A:A,'Medical Examination'!A:A,'Medical Examination'!E:E)</f>
        <v>yes</v>
      </c>
      <c r="I2125" s="33" t="str">
        <f>_xlfn.XLOOKUP(A:A,'Medical Examination'!A:A,'Medical Examination'!F:F)</f>
        <v>No</v>
      </c>
      <c r="J2125" s="33">
        <f>_xlfn.XLOOKUP(A:A,'Medical Examination'!A:A,'Medical Examination'!G:G)</f>
        <v>1</v>
      </c>
      <c r="K2125" s="33" t="str">
        <f>_xlfn.XLOOKUP(A:A,'Medical Examination'!A:A,'Medical Examination'!H:H)</f>
        <v>No</v>
      </c>
      <c r="L2125" s="32" t="str">
        <f>_xlfn.XLOOKUP(A:A,'Medical Examination'!A:A,'Medical Examination'!I:I)</f>
        <v>Normal Weight</v>
      </c>
      <c r="M2125" s="31" t="str">
        <f>_xlfn.XLOOKUP(A:A,'Medical Examination'!A:A,'Medical Examination'!J:J)</f>
        <v>Prediabetic</v>
      </c>
      <c r="N2125" s="34">
        <f>_xlfn.XLOOKUP(Healthcare!A:A,Table4_2[Customer ID],Table4_2[Date of Birth])</f>
        <v>36887</v>
      </c>
      <c r="O2125" s="35">
        <f>_xlfn.XLOOKUP(A:A,Table4_2[Customer ID],Table4_2[Charges])</f>
        <v>2150.4699999999998</v>
      </c>
      <c r="P2125" s="33" t="str">
        <f>_xlfn.XLOOKUP(A:A,Table4_2[Customer ID],Table4_2[Hospital tier])</f>
        <v>tier - 2</v>
      </c>
      <c r="Q2125" s="33" t="str">
        <f>_xlfn.XLOOKUP(A:A,'Hospital details'!A:A,'Hospital details'!F:F)</f>
        <v>tier - 3</v>
      </c>
      <c r="R2125" s="33" t="str">
        <f>_xlfn.XLOOKUP(Healthcare!A:A,'Hospital details'!A:A,'Hospital details'!G:G)</f>
        <v>R1011</v>
      </c>
      <c r="S2125" s="36">
        <f>_xlfn.XLOOKUP(A:A,'Hospital details'!A:A,'Hospital details'!H:H)</f>
        <v>22</v>
      </c>
      <c r="T2125" s="8"/>
    </row>
    <row r="2126" spans="1:20" ht="18" x14ac:dyDescent="0.35">
      <c r="A2126" s="37" t="s">
        <v>2130</v>
      </c>
      <c r="B2126" s="31" t="str" cm="1">
        <f t="array" ref="B2126">_xlfn.XLOOKUP(_xlfn.SINGLE(A:A),'Customer Name'!A:A,Table14_3[[#All],[Title]])</f>
        <v>Mr</v>
      </c>
      <c r="C2126" s="32" t="str" cm="1">
        <f t="array" ref="C2126">_xlfn.XLOOKUP(_xlfn.SINGLE(A:A),'Customer Name'!A:A,Table14_3[[#All],[First Name]])</f>
        <v>Lorraine</v>
      </c>
      <c r="D2126" s="32" t="str" cm="1">
        <f t="array" ref="D2126">_xlfn.XLOOKUP(_xlfn.SINGLE(A:A),'Customer Name'!A:A,Table14_3[[#All],[Last Name]])</f>
        <v>Levitsky</v>
      </c>
      <c r="E2126" s="32">
        <f>_xlfn.XLOOKUP(A:A,'Medical Examination'!A:A,'Medical Examination'!B:B)</f>
        <v>30.72</v>
      </c>
      <c r="F2126" s="32">
        <f>_xlfn.XLOOKUP(A:A,'Medical Examination'!A:A,'Medical Examination'!C:C)</f>
        <v>6.06</v>
      </c>
      <c r="G2126" s="33" t="str">
        <f>_xlfn.XLOOKUP(A:A,'Medical Examination'!A:A,'Medical Examination'!D:D)</f>
        <v>No</v>
      </c>
      <c r="H2126" s="33" t="str">
        <f>_xlfn.XLOOKUP(A:A,'Medical Examination'!A:A,'Medical Examination'!E:E)</f>
        <v>yes</v>
      </c>
      <c r="I2126" s="33" t="str">
        <f>_xlfn.XLOOKUP(A:A,'Medical Examination'!A:A,'Medical Examination'!F:F)</f>
        <v>No</v>
      </c>
      <c r="J2126" s="33">
        <f>_xlfn.XLOOKUP(A:A,'Medical Examination'!A:A,'Medical Examination'!G:G)</f>
        <v>1</v>
      </c>
      <c r="K2126" s="33" t="str">
        <f>_xlfn.XLOOKUP(A:A,'Medical Examination'!A:A,'Medical Examination'!H:H)</f>
        <v>No</v>
      </c>
      <c r="L2126" s="32" t="str">
        <f>_xlfn.XLOOKUP(A:A,'Medical Examination'!A:A,'Medical Examination'!I:I)</f>
        <v>Obesity</v>
      </c>
      <c r="M2126" s="31" t="str">
        <f>_xlfn.XLOOKUP(A:A,'Medical Examination'!A:A,'Medical Examination'!J:J)</f>
        <v>Prediabetic</v>
      </c>
      <c r="N2126" s="34">
        <f>_xlfn.XLOOKUP(Healthcare!A:A,Table4_2[Customer ID],Table4_2[Date of Birth])</f>
        <v>38264</v>
      </c>
      <c r="O2126" s="35">
        <f>_xlfn.XLOOKUP(A:A,Table4_2[Customer ID],Table4_2[Charges])</f>
        <v>2144.85</v>
      </c>
      <c r="P2126" s="33" t="str">
        <f>_xlfn.XLOOKUP(A:A,Table4_2[Customer ID],Table4_2[Hospital tier])</f>
        <v>tier - 2</v>
      </c>
      <c r="Q2126" s="33" t="str">
        <f>_xlfn.XLOOKUP(A:A,'Hospital details'!A:A,'Hospital details'!F:F)</f>
        <v>tier - 1</v>
      </c>
      <c r="R2126" s="33" t="str">
        <f>_xlfn.XLOOKUP(Healthcare!A:A,'Hospital details'!A:A,'Hospital details'!G:G)</f>
        <v>R1011</v>
      </c>
      <c r="S2126" s="36">
        <f>_xlfn.XLOOKUP(A:A,'Hospital details'!A:A,'Hospital details'!H:H)</f>
        <v>18</v>
      </c>
      <c r="T2126" s="8"/>
    </row>
    <row r="2127" spans="1:20" ht="18" x14ac:dyDescent="0.35">
      <c r="A2127" s="37" t="s">
        <v>2131</v>
      </c>
      <c r="B2127" s="31" t="str" cm="1">
        <f t="array" ref="B2127">_xlfn.XLOOKUP(_xlfn.SINGLE(A:A),'Customer Name'!A:A,Table14_3[[#All],[Title]])</f>
        <v>Ms</v>
      </c>
      <c r="C2127" s="32" t="str" cm="1">
        <f t="array" ref="C2127">_xlfn.XLOOKUP(_xlfn.SINGLE(A:A),'Customer Name'!A:A,Table14_3[[#All],[First Name]])</f>
        <v>Jennifer L</v>
      </c>
      <c r="D2127" s="32" t="str" cm="1">
        <f t="array" ref="D2127">_xlfn.XLOOKUP(_xlfn.SINGLE(A:A),'Customer Name'!A:A,Table14_3[[#All],[Last Name]])</f>
        <v>Carroll</v>
      </c>
      <c r="E2127" s="32">
        <f>_xlfn.XLOOKUP(A:A,'Medical Examination'!A:A,'Medical Examination'!B:B)</f>
        <v>37.43</v>
      </c>
      <c r="F2127" s="32">
        <f>_xlfn.XLOOKUP(A:A,'Medical Examination'!A:A,'Medical Examination'!C:C)</f>
        <v>4.5599999999999996</v>
      </c>
      <c r="G2127" s="33" t="str">
        <f>_xlfn.XLOOKUP(A:A,'Medical Examination'!A:A,'Medical Examination'!D:D)</f>
        <v>No</v>
      </c>
      <c r="H2127" s="33" t="str">
        <f>_xlfn.XLOOKUP(A:A,'Medical Examination'!A:A,'Medical Examination'!E:E)</f>
        <v>No</v>
      </c>
      <c r="I2127" s="33" t="str">
        <f>_xlfn.XLOOKUP(A:A,'Medical Examination'!A:A,'Medical Examination'!F:F)</f>
        <v>Yes</v>
      </c>
      <c r="J2127" s="33">
        <f>_xlfn.XLOOKUP(A:A,'Medical Examination'!A:A,'Medical Examination'!G:G)</f>
        <v>1</v>
      </c>
      <c r="K2127" s="33" t="str">
        <f>_xlfn.XLOOKUP(A:A,'Medical Examination'!A:A,'Medical Examination'!H:H)</f>
        <v>No</v>
      </c>
      <c r="L2127" s="32" t="str">
        <f>_xlfn.XLOOKUP(A:A,'Medical Examination'!A:A,'Medical Examination'!I:I)</f>
        <v>Obesity</v>
      </c>
      <c r="M2127" s="31" t="str">
        <f>_xlfn.XLOOKUP(A:A,'Medical Examination'!A:A,'Medical Examination'!J:J)</f>
        <v>Normal</v>
      </c>
      <c r="N2127" s="34">
        <f>_xlfn.XLOOKUP(Healthcare!A:A,Table4_2[Customer ID],Table4_2[Date of Birth])</f>
        <v>37852</v>
      </c>
      <c r="O2127" s="35">
        <f>_xlfn.XLOOKUP(A:A,Table4_2[Customer ID],Table4_2[Charges])</f>
        <v>2138.0700000000002</v>
      </c>
      <c r="P2127" s="33" t="str">
        <f>_xlfn.XLOOKUP(A:A,Table4_2[Customer ID],Table4_2[Hospital tier])</f>
        <v>tier - 2</v>
      </c>
      <c r="Q2127" s="33" t="str">
        <f>_xlfn.XLOOKUP(A:A,'Hospital details'!A:A,'Hospital details'!F:F)</f>
        <v>tier - 1</v>
      </c>
      <c r="R2127" s="33" t="str">
        <f>_xlfn.XLOOKUP(Healthcare!A:A,'Hospital details'!A:A,'Hospital details'!G:G)</f>
        <v>R1012</v>
      </c>
      <c r="S2127" s="36">
        <f>_xlfn.XLOOKUP(A:A,'Hospital details'!A:A,'Hospital details'!H:H)</f>
        <v>19</v>
      </c>
      <c r="T2127" s="8"/>
    </row>
    <row r="2128" spans="1:20" ht="18" x14ac:dyDescent="0.35">
      <c r="A2128" s="37" t="s">
        <v>2132</v>
      </c>
      <c r="B2128" s="31" t="str" cm="1">
        <f t="array" ref="B2128">_xlfn.XLOOKUP(_xlfn.SINGLE(A:A),'Customer Name'!A:A,Table14_3[[#All],[Title]])</f>
        <v>Mr</v>
      </c>
      <c r="C2128" s="32" t="str" cm="1">
        <f t="array" ref="C2128">_xlfn.XLOOKUP(_xlfn.SINGLE(A:A),'Customer Name'!A:A,Table14_3[[#All],[First Name]])</f>
        <v>Jesus Sr</v>
      </c>
      <c r="D2128" s="32" t="str" cm="1">
        <f t="array" ref="D2128">_xlfn.XLOOKUP(_xlfn.SINGLE(A:A),'Customer Name'!A:A,Table14_3[[#All],[Last Name]])</f>
        <v>Campos</v>
      </c>
      <c r="E2128" s="32">
        <f>_xlfn.XLOOKUP(A:A,'Medical Examination'!A:A,'Medical Examination'!B:B)</f>
        <v>25.74</v>
      </c>
      <c r="F2128" s="32">
        <f>_xlfn.XLOOKUP(A:A,'Medical Examination'!A:A,'Medical Examination'!C:C)</f>
        <v>6.41</v>
      </c>
      <c r="G2128" s="33" t="str">
        <f>_xlfn.XLOOKUP(A:A,'Medical Examination'!A:A,'Medical Examination'!D:D)</f>
        <v>yes</v>
      </c>
      <c r="H2128" s="33" t="str">
        <f>_xlfn.XLOOKUP(A:A,'Medical Examination'!A:A,'Medical Examination'!E:E)</f>
        <v>No</v>
      </c>
      <c r="I2128" s="33" t="str">
        <f>_xlfn.XLOOKUP(A:A,'Medical Examination'!A:A,'Medical Examination'!F:F)</f>
        <v>Yes</v>
      </c>
      <c r="J2128" s="33">
        <f>_xlfn.XLOOKUP(A:A,'Medical Examination'!A:A,'Medical Examination'!G:G)</f>
        <v>1</v>
      </c>
      <c r="K2128" s="33" t="str">
        <f>_xlfn.XLOOKUP(A:A,'Medical Examination'!A:A,'Medical Examination'!H:H)</f>
        <v>No</v>
      </c>
      <c r="L2128" s="32" t="str">
        <f>_xlfn.XLOOKUP(A:A,'Medical Examination'!A:A,'Medical Examination'!I:I)</f>
        <v>Overweight</v>
      </c>
      <c r="M2128" s="31" t="str">
        <f>_xlfn.XLOOKUP(A:A,'Medical Examination'!A:A,'Medical Examination'!J:J)</f>
        <v>Prediabetic</v>
      </c>
      <c r="N2128" s="34">
        <f>_xlfn.XLOOKUP(Healthcare!A:A,Table4_2[Customer ID],Table4_2[Date of Birth])</f>
        <v>35676</v>
      </c>
      <c r="O2128" s="35">
        <f>_xlfn.XLOOKUP(A:A,Table4_2[Customer ID],Table4_2[Charges])</f>
        <v>2137.65</v>
      </c>
      <c r="P2128" s="33" t="str">
        <f>_xlfn.XLOOKUP(A:A,Table4_2[Customer ID],Table4_2[Hospital tier])</f>
        <v>tier - 3</v>
      </c>
      <c r="Q2128" s="33" t="str">
        <f>_xlfn.XLOOKUP(A:A,'Hospital details'!A:A,'Hospital details'!F:F)</f>
        <v>tier - 1</v>
      </c>
      <c r="R2128" s="33" t="str">
        <f>_xlfn.XLOOKUP(Healthcare!A:A,'Hospital details'!A:A,'Hospital details'!G:G)</f>
        <v>R1013</v>
      </c>
      <c r="S2128" s="36">
        <f>_xlfn.XLOOKUP(A:A,'Hospital details'!A:A,'Hospital details'!H:H)</f>
        <v>25</v>
      </c>
      <c r="T2128" s="8"/>
    </row>
    <row r="2129" spans="1:20" ht="18" x14ac:dyDescent="0.35">
      <c r="A2129" s="37" t="s">
        <v>2133</v>
      </c>
      <c r="B2129" s="31" t="str" cm="1">
        <f t="array" ref="B2129">_xlfn.XLOOKUP(_xlfn.SINGLE(A:A),'Customer Name'!A:A,Table14_3[[#All],[Title]])</f>
        <v>Mr</v>
      </c>
      <c r="C2129" s="32" t="str" cm="1">
        <f t="array" ref="C2129">_xlfn.XLOOKUP(_xlfn.SINGLE(A:A),'Customer Name'!A:A,Table14_3[[#All],[First Name]])</f>
        <v>Kristen</v>
      </c>
      <c r="D2129" s="32" t="str" cm="1">
        <f t="array" ref="D2129">_xlfn.XLOOKUP(_xlfn.SINGLE(A:A),'Customer Name'!A:A,Table14_3[[#All],[Last Name]])</f>
        <v>Flajslik</v>
      </c>
      <c r="E2129" s="32">
        <f>_xlfn.XLOOKUP(A:A,'Medical Examination'!A:A,'Medical Examination'!B:B)</f>
        <v>36.575000000000003</v>
      </c>
      <c r="F2129" s="32">
        <f>_xlfn.XLOOKUP(A:A,'Medical Examination'!A:A,'Medical Examination'!C:C)</f>
        <v>5.57</v>
      </c>
      <c r="G2129" s="33" t="str">
        <f>_xlfn.XLOOKUP(A:A,'Medical Examination'!A:A,'Medical Examination'!D:D)</f>
        <v>No</v>
      </c>
      <c r="H2129" s="33" t="str">
        <f>_xlfn.XLOOKUP(A:A,'Medical Examination'!A:A,'Medical Examination'!E:E)</f>
        <v>No</v>
      </c>
      <c r="I2129" s="33" t="str">
        <f>_xlfn.XLOOKUP(A:A,'Medical Examination'!A:A,'Medical Examination'!F:F)</f>
        <v>Yes</v>
      </c>
      <c r="J2129" s="33">
        <f>_xlfn.XLOOKUP(A:A,'Medical Examination'!A:A,'Medical Examination'!G:G)</f>
        <v>1</v>
      </c>
      <c r="K2129" s="33" t="str">
        <f>_xlfn.XLOOKUP(A:A,'Medical Examination'!A:A,'Medical Examination'!H:H)</f>
        <v>No</v>
      </c>
      <c r="L2129" s="32" t="str">
        <f>_xlfn.XLOOKUP(A:A,'Medical Examination'!A:A,'Medical Examination'!I:I)</f>
        <v>Obesity</v>
      </c>
      <c r="M2129" s="31" t="str">
        <f>_xlfn.XLOOKUP(A:A,'Medical Examination'!A:A,'Medical Examination'!J:J)</f>
        <v>Normal</v>
      </c>
      <c r="N2129" s="34">
        <f>_xlfn.XLOOKUP(Healthcare!A:A,Table4_2[Customer ID],Table4_2[Date of Birth])</f>
        <v>37890</v>
      </c>
      <c r="O2129" s="35">
        <f>_xlfn.XLOOKUP(A:A,Table4_2[Customer ID],Table4_2[Charges])</f>
        <v>2136.88</v>
      </c>
      <c r="P2129" s="33" t="str">
        <f>_xlfn.XLOOKUP(A:A,Table4_2[Customer ID],Table4_2[Hospital tier])</f>
        <v>tier - 2</v>
      </c>
      <c r="Q2129" s="33" t="str">
        <f>_xlfn.XLOOKUP(A:A,'Hospital details'!A:A,'Hospital details'!F:F)</f>
        <v>tier - 2</v>
      </c>
      <c r="R2129" s="33" t="str">
        <f>_xlfn.XLOOKUP(Healthcare!A:A,'Hospital details'!A:A,'Hospital details'!G:G)</f>
        <v>R1012</v>
      </c>
      <c r="S2129" s="36">
        <f>_xlfn.XLOOKUP(A:A,'Hospital details'!A:A,'Hospital details'!H:H)</f>
        <v>19</v>
      </c>
      <c r="T2129" s="8"/>
    </row>
    <row r="2130" spans="1:20" ht="18" x14ac:dyDescent="0.35">
      <c r="A2130" s="37" t="s">
        <v>2134</v>
      </c>
      <c r="B2130" s="31" t="str" cm="1">
        <f t="array" ref="B2130">_xlfn.XLOOKUP(_xlfn.SINGLE(A:A),'Customer Name'!A:A,Table14_3[[#All],[Title]])</f>
        <v>Ms</v>
      </c>
      <c r="C2130" s="32" t="str" cm="1">
        <f t="array" ref="C2130">_xlfn.XLOOKUP(_xlfn.SINGLE(A:A),'Customer Name'!A:A,Table14_3[[#All],[First Name]])</f>
        <v>Catherine C</v>
      </c>
      <c r="D2130" s="32" t="str" cm="1">
        <f t="array" ref="D2130">_xlfn.XLOOKUP(_xlfn.SINGLE(A:A),'Customer Name'!A:A,Table14_3[[#All],[Last Name]])</f>
        <v>Chua</v>
      </c>
      <c r="E2130" s="32">
        <f>_xlfn.XLOOKUP(A:A,'Medical Examination'!A:A,'Medical Examination'!B:B)</f>
        <v>35.15</v>
      </c>
      <c r="F2130" s="32">
        <f>_xlfn.XLOOKUP(A:A,'Medical Examination'!A:A,'Medical Examination'!C:C)</f>
        <v>5.47</v>
      </c>
      <c r="G2130" s="33" t="str">
        <f>_xlfn.XLOOKUP(A:A,'Medical Examination'!A:A,'Medical Examination'!D:D)</f>
        <v>No</v>
      </c>
      <c r="H2130" s="33" t="str">
        <f>_xlfn.XLOOKUP(A:A,'Medical Examination'!A:A,'Medical Examination'!E:E)</f>
        <v>No</v>
      </c>
      <c r="I2130" s="33" t="str">
        <f>_xlfn.XLOOKUP(A:A,'Medical Examination'!A:A,'Medical Examination'!F:F)</f>
        <v>Yes</v>
      </c>
      <c r="J2130" s="33">
        <f>_xlfn.XLOOKUP(A:A,'Medical Examination'!A:A,'Medical Examination'!G:G)</f>
        <v>1</v>
      </c>
      <c r="K2130" s="33" t="str">
        <f>_xlfn.XLOOKUP(A:A,'Medical Examination'!A:A,'Medical Examination'!H:H)</f>
        <v>No</v>
      </c>
      <c r="L2130" s="32" t="str">
        <f>_xlfn.XLOOKUP(A:A,'Medical Examination'!A:A,'Medical Examination'!I:I)</f>
        <v>Obesity</v>
      </c>
      <c r="M2130" s="31" t="str">
        <f>_xlfn.XLOOKUP(A:A,'Medical Examination'!A:A,'Medical Examination'!J:J)</f>
        <v>Normal</v>
      </c>
      <c r="N2130" s="34">
        <f>_xlfn.XLOOKUP(Healthcare!A:A,Table4_2[Customer ID],Table4_2[Date of Birth])</f>
        <v>37865</v>
      </c>
      <c r="O2130" s="35">
        <f>_xlfn.XLOOKUP(A:A,Table4_2[Customer ID],Table4_2[Charges])</f>
        <v>2134.9</v>
      </c>
      <c r="P2130" s="33" t="str">
        <f>_xlfn.XLOOKUP(A:A,Table4_2[Customer ID],Table4_2[Hospital tier])</f>
        <v>tier - 2</v>
      </c>
      <c r="Q2130" s="33" t="str">
        <f>_xlfn.XLOOKUP(A:A,'Hospital details'!A:A,'Hospital details'!F:F)</f>
        <v>tier - 3</v>
      </c>
      <c r="R2130" s="33" t="str">
        <f>_xlfn.XLOOKUP(Healthcare!A:A,'Hospital details'!A:A,'Hospital details'!G:G)</f>
        <v>R1012</v>
      </c>
      <c r="S2130" s="36">
        <f>_xlfn.XLOOKUP(A:A,'Hospital details'!A:A,'Hospital details'!H:H)</f>
        <v>19</v>
      </c>
      <c r="T2130" s="8"/>
    </row>
    <row r="2131" spans="1:20" ht="18" x14ac:dyDescent="0.35">
      <c r="A2131" s="37" t="s">
        <v>2135</v>
      </c>
      <c r="B2131" s="31" t="str" cm="1">
        <f t="array" ref="B2131">_xlfn.XLOOKUP(_xlfn.SINGLE(A:A),'Customer Name'!A:A,Table14_3[[#All],[Title]])</f>
        <v>Ms</v>
      </c>
      <c r="C2131" s="32" t="str" cm="1">
        <f t="array" ref="C2131">_xlfn.XLOOKUP(_xlfn.SINGLE(A:A),'Customer Name'!A:A,Table14_3[[#All],[First Name]])</f>
        <v>Paula</v>
      </c>
      <c r="D2131" s="32" t="str" cm="1">
        <f t="array" ref="D2131">_xlfn.XLOOKUP(_xlfn.SINGLE(A:A),'Customer Name'!A:A,Table14_3[[#All],[Last Name]])</f>
        <v>Wiltse</v>
      </c>
      <c r="E2131" s="32">
        <f>_xlfn.XLOOKUP(A:A,'Medical Examination'!A:A,'Medical Examination'!B:B)</f>
        <v>32.11</v>
      </c>
      <c r="F2131" s="32">
        <f>_xlfn.XLOOKUP(A:A,'Medical Examination'!A:A,'Medical Examination'!C:C)</f>
        <v>4.43</v>
      </c>
      <c r="G2131" s="33" t="str">
        <f>_xlfn.XLOOKUP(A:A,'Medical Examination'!A:A,'Medical Examination'!D:D)</f>
        <v>No</v>
      </c>
      <c r="H2131" s="33" t="str">
        <f>_xlfn.XLOOKUP(A:A,'Medical Examination'!A:A,'Medical Examination'!E:E)</f>
        <v>No</v>
      </c>
      <c r="I2131" s="33" t="str">
        <f>_xlfn.XLOOKUP(A:A,'Medical Examination'!A:A,'Medical Examination'!F:F)</f>
        <v>Yes</v>
      </c>
      <c r="J2131" s="33">
        <f>_xlfn.XLOOKUP(A:A,'Medical Examination'!A:A,'Medical Examination'!G:G)</f>
        <v>1</v>
      </c>
      <c r="K2131" s="33" t="str">
        <f>_xlfn.XLOOKUP(A:A,'Medical Examination'!A:A,'Medical Examination'!H:H)</f>
        <v>No</v>
      </c>
      <c r="L2131" s="32" t="str">
        <f>_xlfn.XLOOKUP(A:A,'Medical Examination'!A:A,'Medical Examination'!I:I)</f>
        <v>Obesity</v>
      </c>
      <c r="M2131" s="31" t="str">
        <f>_xlfn.XLOOKUP(A:A,'Medical Examination'!A:A,'Medical Examination'!J:J)</f>
        <v>Normal</v>
      </c>
      <c r="N2131" s="34">
        <f>_xlfn.XLOOKUP(Healthcare!A:A,Table4_2[Customer ID],Table4_2[Date of Birth])</f>
        <v>37977</v>
      </c>
      <c r="O2131" s="35">
        <f>_xlfn.XLOOKUP(A:A,Table4_2[Customer ID],Table4_2[Charges])</f>
        <v>2130.6799999999998</v>
      </c>
      <c r="P2131" s="33" t="str">
        <f>_xlfn.XLOOKUP(A:A,Table4_2[Customer ID],Table4_2[Hospital tier])</f>
        <v>tier - 2</v>
      </c>
      <c r="Q2131" s="33" t="str">
        <f>_xlfn.XLOOKUP(A:A,'Hospital details'!A:A,'Hospital details'!F:F)</f>
        <v>tier - 3</v>
      </c>
      <c r="R2131" s="33" t="str">
        <f>_xlfn.XLOOKUP(Healthcare!A:A,'Hospital details'!A:A,'Hospital details'!G:G)</f>
        <v>R1012</v>
      </c>
      <c r="S2131" s="36">
        <f>_xlfn.XLOOKUP(A:A,'Hospital details'!A:A,'Hospital details'!H:H)</f>
        <v>19</v>
      </c>
      <c r="T2131" s="8"/>
    </row>
    <row r="2132" spans="1:20" ht="18" x14ac:dyDescent="0.35">
      <c r="A2132" s="37" t="s">
        <v>2136</v>
      </c>
      <c r="B2132" s="31" t="str" cm="1">
        <f t="array" ref="B2132">_xlfn.XLOOKUP(_xlfn.SINGLE(A:A),'Customer Name'!A:A,Table14_3[[#All],[Title]])</f>
        <v>Mr</v>
      </c>
      <c r="C2132" s="32" t="str" cm="1">
        <f t="array" ref="C2132">_xlfn.XLOOKUP(_xlfn.SINGLE(A:A),'Customer Name'!A:A,Table14_3[[#All],[First Name]])</f>
        <v>Evan</v>
      </c>
      <c r="D2132" s="32" t="str" cm="1">
        <f t="array" ref="D2132">_xlfn.XLOOKUP(_xlfn.SINGLE(A:A),'Customer Name'!A:A,Table14_3[[#All],[Last Name]])</f>
        <v>Fisher</v>
      </c>
      <c r="E2132" s="32">
        <f>_xlfn.XLOOKUP(A:A,'Medical Examination'!A:A,'Medical Examination'!B:B)</f>
        <v>30.495000000000001</v>
      </c>
      <c r="F2132" s="32">
        <f>_xlfn.XLOOKUP(A:A,'Medical Examination'!A:A,'Medical Examination'!C:C)</f>
        <v>4.95</v>
      </c>
      <c r="G2132" s="33" t="str">
        <f>_xlfn.XLOOKUP(A:A,'Medical Examination'!A:A,'Medical Examination'!D:D)</f>
        <v>No</v>
      </c>
      <c r="H2132" s="33" t="str">
        <f>_xlfn.XLOOKUP(A:A,'Medical Examination'!A:A,'Medical Examination'!E:E)</f>
        <v>No</v>
      </c>
      <c r="I2132" s="33" t="str">
        <f>_xlfn.XLOOKUP(A:A,'Medical Examination'!A:A,'Medical Examination'!F:F)</f>
        <v>Yes</v>
      </c>
      <c r="J2132" s="33">
        <f>_xlfn.XLOOKUP(A:A,'Medical Examination'!A:A,'Medical Examination'!G:G)</f>
        <v>1</v>
      </c>
      <c r="K2132" s="33" t="str">
        <f>_xlfn.XLOOKUP(A:A,'Medical Examination'!A:A,'Medical Examination'!H:H)</f>
        <v>No</v>
      </c>
      <c r="L2132" s="32" t="str">
        <f>_xlfn.XLOOKUP(A:A,'Medical Examination'!A:A,'Medical Examination'!I:I)</f>
        <v>Obesity</v>
      </c>
      <c r="M2132" s="31" t="str">
        <f>_xlfn.XLOOKUP(A:A,'Medical Examination'!A:A,'Medical Examination'!J:J)</f>
        <v>Normal</v>
      </c>
      <c r="N2132" s="34">
        <f>_xlfn.XLOOKUP(Healthcare!A:A,Table4_2[Customer ID],Table4_2[Date of Birth])</f>
        <v>37863</v>
      </c>
      <c r="O2132" s="35">
        <f>_xlfn.XLOOKUP(A:A,Table4_2[Customer ID],Table4_2[Charges])</f>
        <v>2128.4299999999998</v>
      </c>
      <c r="P2132" s="33" t="str">
        <f>_xlfn.XLOOKUP(A:A,Table4_2[Customer ID],Table4_2[Hospital tier])</f>
        <v>tier - 2</v>
      </c>
      <c r="Q2132" s="33" t="str">
        <f>_xlfn.XLOOKUP(A:A,'Hospital details'!A:A,'Hospital details'!F:F)</f>
        <v>tier - 1</v>
      </c>
      <c r="R2132" s="33" t="str">
        <f>_xlfn.XLOOKUP(Healthcare!A:A,'Hospital details'!A:A,'Hospital details'!G:G)</f>
        <v>R1012</v>
      </c>
      <c r="S2132" s="36">
        <f>_xlfn.XLOOKUP(A:A,'Hospital details'!A:A,'Hospital details'!H:H)</f>
        <v>19</v>
      </c>
      <c r="T2132" s="8"/>
    </row>
    <row r="2133" spans="1:20" ht="18" x14ac:dyDescent="0.35">
      <c r="A2133" s="37" t="s">
        <v>2137</v>
      </c>
      <c r="B2133" s="31" t="str" cm="1">
        <f t="array" ref="B2133">_xlfn.XLOOKUP(_xlfn.SINGLE(A:A),'Customer Name'!A:A,Table14_3[[#All],[Title]])</f>
        <v>Mr</v>
      </c>
      <c r="C2133" s="32" t="str" cm="1">
        <f t="array" ref="C2133">_xlfn.XLOOKUP(_xlfn.SINGLE(A:A),'Customer Name'!A:A,Table14_3[[#All],[First Name]])</f>
        <v>Nathan J</v>
      </c>
      <c r="D2133" s="32" t="str" cm="1">
        <f t="array" ref="D2133">_xlfn.XLOOKUP(_xlfn.SINGLE(A:A),'Customer Name'!A:A,Table14_3[[#All],[Last Name]])</f>
        <v>Wilzbacher</v>
      </c>
      <c r="E2133" s="32">
        <f>_xlfn.XLOOKUP(A:A,'Medical Examination'!A:A,'Medical Examination'!B:B)</f>
        <v>29.24</v>
      </c>
      <c r="F2133" s="32">
        <f>_xlfn.XLOOKUP(A:A,'Medical Examination'!A:A,'Medical Examination'!C:C)</f>
        <v>4.04</v>
      </c>
      <c r="G2133" s="33" t="str">
        <f>_xlfn.XLOOKUP(A:A,'Medical Examination'!A:A,'Medical Examination'!D:D)</f>
        <v>No</v>
      </c>
      <c r="H2133" s="33" t="str">
        <f>_xlfn.XLOOKUP(A:A,'Medical Examination'!A:A,'Medical Examination'!E:E)</f>
        <v>yes</v>
      </c>
      <c r="I2133" s="33" t="str">
        <f>_xlfn.XLOOKUP(A:A,'Medical Examination'!A:A,'Medical Examination'!F:F)</f>
        <v>No</v>
      </c>
      <c r="J2133" s="33">
        <f>_xlfn.XLOOKUP(A:A,'Medical Examination'!A:A,'Medical Examination'!G:G)</f>
        <v>1</v>
      </c>
      <c r="K2133" s="33" t="str">
        <f>_xlfn.XLOOKUP(A:A,'Medical Examination'!A:A,'Medical Examination'!H:H)</f>
        <v>No</v>
      </c>
      <c r="L2133" s="32" t="str">
        <f>_xlfn.XLOOKUP(A:A,'Medical Examination'!A:A,'Medical Examination'!I:I)</f>
        <v>Overweight</v>
      </c>
      <c r="M2133" s="31" t="str">
        <f>_xlfn.XLOOKUP(A:A,'Medical Examination'!A:A,'Medical Examination'!J:J)</f>
        <v>Normal</v>
      </c>
      <c r="N2133" s="34">
        <f>_xlfn.XLOOKUP(Healthcare!A:A,Table4_2[Customer ID],Table4_2[Date of Birth])</f>
        <v>38295</v>
      </c>
      <c r="O2133" s="35">
        <f>_xlfn.XLOOKUP(A:A,Table4_2[Customer ID],Table4_2[Charges])</f>
        <v>2118.61</v>
      </c>
      <c r="P2133" s="33" t="str">
        <f>_xlfn.XLOOKUP(A:A,Table4_2[Customer ID],Table4_2[Hospital tier])</f>
        <v>tier - 2</v>
      </c>
      <c r="Q2133" s="33" t="str">
        <f>_xlfn.XLOOKUP(A:A,'Hospital details'!A:A,'Hospital details'!F:F)</f>
        <v>tier - 1</v>
      </c>
      <c r="R2133" s="33" t="str">
        <f>_xlfn.XLOOKUP(Healthcare!A:A,'Hospital details'!A:A,'Hospital details'!G:G)</f>
        <v>R1012</v>
      </c>
      <c r="S2133" s="36">
        <f>_xlfn.XLOOKUP(A:A,'Hospital details'!A:A,'Hospital details'!H:H)</f>
        <v>18</v>
      </c>
      <c r="T2133" s="8"/>
    </row>
    <row r="2134" spans="1:20" ht="18" x14ac:dyDescent="0.35">
      <c r="A2134" s="37" t="s">
        <v>2138</v>
      </c>
      <c r="B2134" s="31" t="str" cm="1">
        <f t="array" ref="B2134">_xlfn.XLOOKUP(_xlfn.SINGLE(A:A),'Customer Name'!A:A,Table14_3[[#All],[Title]])</f>
        <v>Ms</v>
      </c>
      <c r="C2134" s="32" t="str" cm="1">
        <f t="array" ref="C2134">_xlfn.XLOOKUP(_xlfn.SINGLE(A:A),'Customer Name'!A:A,Table14_3[[#All],[First Name]])</f>
        <v>Ashley M</v>
      </c>
      <c r="D2134" s="32" t="str" cm="1">
        <f t="array" ref="D2134">_xlfn.XLOOKUP(_xlfn.SINGLE(A:A),'Customer Name'!A:A,Table14_3[[#All],[Last Name]])</f>
        <v>Thayer</v>
      </c>
      <c r="E2134" s="32">
        <f>_xlfn.XLOOKUP(A:A,'Medical Examination'!A:A,'Medical Examination'!B:B)</f>
        <v>22.515000000000001</v>
      </c>
      <c r="F2134" s="32">
        <f>_xlfn.XLOOKUP(A:A,'Medical Examination'!A:A,'Medical Examination'!C:C)</f>
        <v>5.93</v>
      </c>
      <c r="G2134" s="33" t="str">
        <f>_xlfn.XLOOKUP(A:A,'Medical Examination'!A:A,'Medical Examination'!D:D)</f>
        <v>No</v>
      </c>
      <c r="H2134" s="33" t="str">
        <f>_xlfn.XLOOKUP(A:A,'Medical Examination'!A:A,'Medical Examination'!E:E)</f>
        <v>No</v>
      </c>
      <c r="I2134" s="33" t="str">
        <f>_xlfn.XLOOKUP(A:A,'Medical Examination'!A:A,'Medical Examination'!F:F)</f>
        <v>Yes</v>
      </c>
      <c r="J2134" s="33">
        <f>_xlfn.XLOOKUP(A:A,'Medical Examination'!A:A,'Medical Examination'!G:G)</f>
        <v>1</v>
      </c>
      <c r="K2134" s="33" t="str">
        <f>_xlfn.XLOOKUP(A:A,'Medical Examination'!A:A,'Medical Examination'!H:H)</f>
        <v>No</v>
      </c>
      <c r="L2134" s="32" t="str">
        <f>_xlfn.XLOOKUP(A:A,'Medical Examination'!A:A,'Medical Examination'!I:I)</f>
        <v>Normal Weight</v>
      </c>
      <c r="M2134" s="31" t="str">
        <f>_xlfn.XLOOKUP(A:A,'Medical Examination'!A:A,'Medical Examination'!J:J)</f>
        <v>Prediabetic</v>
      </c>
      <c r="N2134" s="34">
        <f>_xlfn.XLOOKUP(Healthcare!A:A,Table4_2[Customer ID],Table4_2[Date of Birth])</f>
        <v>37894</v>
      </c>
      <c r="O2134" s="35">
        <f>_xlfn.XLOOKUP(A:A,Table4_2[Customer ID],Table4_2[Charges])</f>
        <v>2117.34</v>
      </c>
      <c r="P2134" s="33" t="str">
        <f>_xlfn.XLOOKUP(A:A,Table4_2[Customer ID],Table4_2[Hospital tier])</f>
        <v>tier - 2</v>
      </c>
      <c r="Q2134" s="33" t="str">
        <f>_xlfn.XLOOKUP(A:A,'Hospital details'!A:A,'Hospital details'!F:F)</f>
        <v>tier - 3</v>
      </c>
      <c r="R2134" s="33" t="str">
        <f>_xlfn.XLOOKUP(Healthcare!A:A,'Hospital details'!A:A,'Hospital details'!G:G)</f>
        <v>R1012</v>
      </c>
      <c r="S2134" s="36">
        <f>_xlfn.XLOOKUP(A:A,'Hospital details'!A:A,'Hospital details'!H:H)</f>
        <v>19</v>
      </c>
      <c r="T2134" s="8"/>
    </row>
    <row r="2135" spans="1:20" ht="18" x14ac:dyDescent="0.35">
      <c r="A2135" s="37" t="s">
        <v>2139</v>
      </c>
      <c r="B2135" s="31" t="str" cm="1">
        <f t="array" ref="B2135">_xlfn.XLOOKUP(_xlfn.SINGLE(A:A),'Customer Name'!A:A,Table14_3[[#All],[Title]])</f>
        <v>Mr</v>
      </c>
      <c r="C2135" s="32" t="str" cm="1">
        <f t="array" ref="C2135">_xlfn.XLOOKUP(_xlfn.SINGLE(A:A),'Customer Name'!A:A,Table14_3[[#All],[First Name]])</f>
        <v>Jason</v>
      </c>
      <c r="D2135" s="32" t="str" cm="1">
        <f t="array" ref="D2135">_xlfn.XLOOKUP(_xlfn.SINGLE(A:A),'Customer Name'!A:A,Table14_3[[#All],[Last Name]])</f>
        <v>Brosseau</v>
      </c>
      <c r="E2135" s="32">
        <f>_xlfn.XLOOKUP(A:A,'Medical Examination'!A:A,'Medical Examination'!B:B)</f>
        <v>15.65</v>
      </c>
      <c r="F2135" s="32">
        <f>_xlfn.XLOOKUP(A:A,'Medical Examination'!A:A,'Medical Examination'!C:C)</f>
        <v>4.2300000000000004</v>
      </c>
      <c r="G2135" s="33" t="str">
        <f>_xlfn.XLOOKUP(A:A,'Medical Examination'!A:A,'Medical Examination'!D:D)</f>
        <v>No</v>
      </c>
      <c r="H2135" s="33" t="str">
        <f>_xlfn.XLOOKUP(A:A,'Medical Examination'!A:A,'Medical Examination'!E:E)</f>
        <v>No</v>
      </c>
      <c r="I2135" s="33" t="str">
        <f>_xlfn.XLOOKUP(A:A,'Medical Examination'!A:A,'Medical Examination'!F:F)</f>
        <v>No</v>
      </c>
      <c r="J2135" s="33">
        <f>_xlfn.XLOOKUP(A:A,'Medical Examination'!A:A,'Medical Examination'!G:G)</f>
        <v>0</v>
      </c>
      <c r="K2135" s="33" t="str">
        <f>_xlfn.XLOOKUP(A:A,'Medical Examination'!A:A,'Medical Examination'!H:H)</f>
        <v>No</v>
      </c>
      <c r="L2135" s="32" t="str">
        <f>_xlfn.XLOOKUP(A:A,'Medical Examination'!A:A,'Medical Examination'!I:I)</f>
        <v>Under  Weight</v>
      </c>
      <c r="M2135" s="31" t="str">
        <f>_xlfn.XLOOKUP(A:A,'Medical Examination'!A:A,'Medical Examination'!J:J)</f>
        <v>Normal</v>
      </c>
      <c r="N2135" s="34">
        <f>_xlfn.XLOOKUP(Healthcare!A:A,Table4_2[Customer ID],Table4_2[Date of Birth])</f>
        <v>32710</v>
      </c>
      <c r="O2135" s="35">
        <f>_xlfn.XLOOKUP(A:A,Table4_2[Customer ID],Table4_2[Charges])</f>
        <v>2106.2600000000002</v>
      </c>
      <c r="P2135" s="33" t="str">
        <f>_xlfn.XLOOKUP(A:A,Table4_2[Customer ID],Table4_2[Hospital tier])</f>
        <v>tier - 2</v>
      </c>
      <c r="Q2135" s="33" t="str">
        <f>_xlfn.XLOOKUP(A:A,'Hospital details'!A:A,'Hospital details'!F:F)</f>
        <v>tier - 2</v>
      </c>
      <c r="R2135" s="33" t="str">
        <f>_xlfn.XLOOKUP(Healthcare!A:A,'Hospital details'!A:A,'Hospital details'!G:G)</f>
        <v>R1013</v>
      </c>
      <c r="S2135" s="36">
        <f>_xlfn.XLOOKUP(A:A,'Hospital details'!A:A,'Hospital details'!H:H)</f>
        <v>33</v>
      </c>
      <c r="T2135" s="8"/>
    </row>
    <row r="2136" spans="1:20" ht="18" x14ac:dyDescent="0.35">
      <c r="A2136" s="37" t="s">
        <v>2140</v>
      </c>
      <c r="B2136" s="31" t="str" cm="1">
        <f t="array" ref="B2136">_xlfn.XLOOKUP(_xlfn.SINGLE(A:A),'Customer Name'!A:A,Table14_3[[#All],[Title]])</f>
        <v>Mr</v>
      </c>
      <c r="C2136" s="32" t="str" cm="1">
        <f t="array" ref="C2136">_xlfn.XLOOKUP(_xlfn.SINGLE(A:A),'Customer Name'!A:A,Table14_3[[#All],[First Name]])</f>
        <v>Marshall</v>
      </c>
      <c r="D2136" s="32" t="str" cm="1">
        <f t="array" ref="D2136">_xlfn.XLOOKUP(_xlfn.SINGLE(A:A),'Customer Name'!A:A,Table14_3[[#All],[Last Name]])</f>
        <v>Phares</v>
      </c>
      <c r="E2136" s="32">
        <f>_xlfn.XLOOKUP(A:A,'Medical Examination'!A:A,'Medical Examination'!B:B)</f>
        <v>27.36</v>
      </c>
      <c r="F2136" s="32">
        <f>_xlfn.XLOOKUP(A:A,'Medical Examination'!A:A,'Medical Examination'!C:C)</f>
        <v>5.59</v>
      </c>
      <c r="G2136" s="33" t="str">
        <f>_xlfn.XLOOKUP(A:A,'Medical Examination'!A:A,'Medical Examination'!D:D)</f>
        <v>yes</v>
      </c>
      <c r="H2136" s="33" t="str">
        <f>_xlfn.XLOOKUP(A:A,'Medical Examination'!A:A,'Medical Examination'!E:E)</f>
        <v>No</v>
      </c>
      <c r="I2136" s="33" t="str">
        <f>_xlfn.XLOOKUP(A:A,'Medical Examination'!A:A,'Medical Examination'!F:F)</f>
        <v>No</v>
      </c>
      <c r="J2136" s="33">
        <f>_xlfn.XLOOKUP(A:A,'Medical Examination'!A:A,'Medical Examination'!G:G)</f>
        <v>0</v>
      </c>
      <c r="K2136" s="33" t="str">
        <f>_xlfn.XLOOKUP(A:A,'Medical Examination'!A:A,'Medical Examination'!H:H)</f>
        <v>No</v>
      </c>
      <c r="L2136" s="32" t="str">
        <f>_xlfn.XLOOKUP(A:A,'Medical Examination'!A:A,'Medical Examination'!I:I)</f>
        <v>Overweight</v>
      </c>
      <c r="M2136" s="31" t="str">
        <f>_xlfn.XLOOKUP(A:A,'Medical Examination'!A:A,'Medical Examination'!J:J)</f>
        <v>Normal</v>
      </c>
      <c r="N2136" s="34">
        <f>_xlfn.XLOOKUP(Healthcare!A:A,Table4_2[Customer ID],Table4_2[Date of Birth])</f>
        <v>37223</v>
      </c>
      <c r="O2136" s="35">
        <f>_xlfn.XLOOKUP(A:A,Table4_2[Customer ID],Table4_2[Charges])</f>
        <v>2104.11</v>
      </c>
      <c r="P2136" s="33" t="str">
        <f>_xlfn.XLOOKUP(A:A,Table4_2[Customer ID],Table4_2[Hospital tier])</f>
        <v>tier - 2</v>
      </c>
      <c r="Q2136" s="33" t="str">
        <f>_xlfn.XLOOKUP(A:A,'Hospital details'!A:A,'Hospital details'!F:F)</f>
        <v>tier - 1</v>
      </c>
      <c r="R2136" s="33" t="str">
        <f>_xlfn.XLOOKUP(Healthcare!A:A,'Hospital details'!A:A,'Hospital details'!G:G)</f>
        <v>R1016</v>
      </c>
      <c r="S2136" s="36">
        <f>_xlfn.XLOOKUP(A:A,'Hospital details'!A:A,'Hospital details'!H:H)</f>
        <v>21</v>
      </c>
      <c r="T2136" s="8"/>
    </row>
    <row r="2137" spans="1:20" ht="18" x14ac:dyDescent="0.35">
      <c r="A2137" s="37" t="s">
        <v>2141</v>
      </c>
      <c r="B2137" s="31" t="str" cm="1">
        <f t="array" ref="B2137">_xlfn.XLOOKUP(_xlfn.SINGLE(A:A),'Customer Name'!A:A,Table14_3[[#All],[Title]])</f>
        <v>Ms</v>
      </c>
      <c r="C2137" s="32" t="str" cm="1">
        <f t="array" ref="C2137">_xlfn.XLOOKUP(_xlfn.SINGLE(A:A),'Customer Name'!A:A,Table14_3[[#All],[First Name]])</f>
        <v>Lavar</v>
      </c>
      <c r="D2137" s="32" t="str" cm="1">
        <f t="array" ref="D2137">_xlfn.XLOOKUP(_xlfn.SINGLE(A:A),'Customer Name'!A:A,Table14_3[[#All],[Last Name]])</f>
        <v>Curley</v>
      </c>
      <c r="E2137" s="32">
        <f>_xlfn.XLOOKUP(A:A,'Medical Examination'!A:A,'Medical Examination'!B:B)</f>
        <v>22.3</v>
      </c>
      <c r="F2137" s="32">
        <f>_xlfn.XLOOKUP(A:A,'Medical Examination'!A:A,'Medical Examination'!C:C)</f>
        <v>4.8899999999999997</v>
      </c>
      <c r="G2137" s="33" t="str">
        <f>_xlfn.XLOOKUP(A:A,'Medical Examination'!A:A,'Medical Examination'!D:D)</f>
        <v>yes</v>
      </c>
      <c r="H2137" s="33" t="str">
        <f>_xlfn.XLOOKUP(A:A,'Medical Examination'!A:A,'Medical Examination'!E:E)</f>
        <v>No</v>
      </c>
      <c r="I2137" s="33" t="str">
        <f>_xlfn.XLOOKUP(A:A,'Medical Examination'!A:A,'Medical Examination'!F:F)</f>
        <v>No</v>
      </c>
      <c r="J2137" s="33">
        <f>_xlfn.XLOOKUP(A:A,'Medical Examination'!A:A,'Medical Examination'!G:G)</f>
        <v>0</v>
      </c>
      <c r="K2137" s="33" t="str">
        <f>_xlfn.XLOOKUP(A:A,'Medical Examination'!A:A,'Medical Examination'!H:H)</f>
        <v>No</v>
      </c>
      <c r="L2137" s="32" t="str">
        <f>_xlfn.XLOOKUP(A:A,'Medical Examination'!A:A,'Medical Examination'!I:I)</f>
        <v>Normal Weight</v>
      </c>
      <c r="M2137" s="31" t="str">
        <f>_xlfn.XLOOKUP(A:A,'Medical Examination'!A:A,'Medical Examination'!J:J)</f>
        <v>Normal</v>
      </c>
      <c r="N2137" s="34">
        <f>_xlfn.XLOOKUP(Healthcare!A:A,Table4_2[Customer ID],Table4_2[Date of Birth])</f>
        <v>37064</v>
      </c>
      <c r="O2137" s="35">
        <f>_xlfn.XLOOKUP(A:A,Table4_2[Customer ID],Table4_2[Charges])</f>
        <v>2103.08</v>
      </c>
      <c r="P2137" s="33" t="str">
        <f>_xlfn.XLOOKUP(A:A,Table4_2[Customer ID],Table4_2[Hospital tier])</f>
        <v>tier - 3</v>
      </c>
      <c r="Q2137" s="33" t="str">
        <f>_xlfn.XLOOKUP(A:A,'Hospital details'!A:A,'Hospital details'!F:F)</f>
        <v>tier - 2</v>
      </c>
      <c r="R2137" s="33" t="str">
        <f>_xlfn.XLOOKUP(Healthcare!A:A,'Hospital details'!A:A,'Hospital details'!G:G)</f>
        <v>R1011</v>
      </c>
      <c r="S2137" s="36">
        <f>_xlfn.XLOOKUP(A:A,'Hospital details'!A:A,'Hospital details'!H:H)</f>
        <v>21</v>
      </c>
      <c r="T2137" s="8"/>
    </row>
    <row r="2138" spans="1:20" ht="18" x14ac:dyDescent="0.35">
      <c r="A2138" s="37" t="s">
        <v>2142</v>
      </c>
      <c r="B2138" s="31" t="str" cm="1">
        <f t="array" ref="B2138">_xlfn.XLOOKUP(_xlfn.SINGLE(A:A),'Customer Name'!A:A,Table14_3[[#All],[Title]])</f>
        <v>Mr</v>
      </c>
      <c r="C2138" s="32" t="str" cm="1">
        <f t="array" ref="C2138">_xlfn.XLOOKUP(_xlfn.SINGLE(A:A),'Customer Name'!A:A,Table14_3[[#All],[First Name]])</f>
        <v>Charlie T</v>
      </c>
      <c r="D2138" s="32" t="str" cm="1">
        <f t="array" ref="D2138">_xlfn.XLOOKUP(_xlfn.SINGLE(A:A),'Customer Name'!A:A,Table14_3[[#All],[Last Name]])</f>
        <v>Johnston</v>
      </c>
      <c r="E2138" s="32">
        <f>_xlfn.XLOOKUP(A:A,'Medical Examination'!A:A,'Medical Examination'!B:B)</f>
        <v>26.03</v>
      </c>
      <c r="F2138" s="32">
        <f>_xlfn.XLOOKUP(A:A,'Medical Examination'!A:A,'Medical Examination'!C:C)</f>
        <v>5.81</v>
      </c>
      <c r="G2138" s="33" t="str">
        <f>_xlfn.XLOOKUP(A:A,'Medical Examination'!A:A,'Medical Examination'!D:D)</f>
        <v>yes</v>
      </c>
      <c r="H2138" s="33" t="str">
        <f>_xlfn.XLOOKUP(A:A,'Medical Examination'!A:A,'Medical Examination'!E:E)</f>
        <v>No</v>
      </c>
      <c r="I2138" s="33" t="str">
        <f>_xlfn.XLOOKUP(A:A,'Medical Examination'!A:A,'Medical Examination'!F:F)</f>
        <v>No</v>
      </c>
      <c r="J2138" s="33">
        <f>_xlfn.XLOOKUP(A:A,'Medical Examination'!A:A,'Medical Examination'!G:G)</f>
        <v>0</v>
      </c>
      <c r="K2138" s="33" t="str">
        <f>_xlfn.XLOOKUP(A:A,'Medical Examination'!A:A,'Medical Examination'!H:H)</f>
        <v>No</v>
      </c>
      <c r="L2138" s="32" t="str">
        <f>_xlfn.XLOOKUP(A:A,'Medical Examination'!A:A,'Medical Examination'!I:I)</f>
        <v>Overweight</v>
      </c>
      <c r="M2138" s="31" t="str">
        <f>_xlfn.XLOOKUP(A:A,'Medical Examination'!A:A,'Medical Examination'!J:J)</f>
        <v>Prediabetic</v>
      </c>
      <c r="N2138" s="34">
        <f>_xlfn.XLOOKUP(Healthcare!A:A,Table4_2[Customer ID],Table4_2[Date of Birth])</f>
        <v>37117</v>
      </c>
      <c r="O2138" s="35">
        <f>_xlfn.XLOOKUP(A:A,Table4_2[Customer ID],Table4_2[Charges])</f>
        <v>2102.2600000000002</v>
      </c>
      <c r="P2138" s="33" t="str">
        <f>_xlfn.XLOOKUP(A:A,Table4_2[Customer ID],Table4_2[Hospital tier])</f>
        <v>tier - 3</v>
      </c>
      <c r="Q2138" s="33" t="str">
        <f>_xlfn.XLOOKUP(A:A,'Hospital details'!A:A,'Hospital details'!F:F)</f>
        <v>tier - 2</v>
      </c>
      <c r="R2138" s="33" t="str">
        <f>_xlfn.XLOOKUP(Healthcare!A:A,'Hospital details'!A:A,'Hospital details'!G:G)</f>
        <v>R1019</v>
      </c>
      <c r="S2138" s="36">
        <f>_xlfn.XLOOKUP(A:A,'Hospital details'!A:A,'Hospital details'!H:H)</f>
        <v>21</v>
      </c>
      <c r="T2138" s="8"/>
    </row>
    <row r="2139" spans="1:20" ht="18" x14ac:dyDescent="0.35">
      <c r="A2139" s="37" t="s">
        <v>2143</v>
      </c>
      <c r="B2139" s="31" t="str" cm="1">
        <f t="array" ref="B2139">_xlfn.XLOOKUP(_xlfn.SINGLE(A:A),'Customer Name'!A:A,Table14_3[[#All],[Title]])</f>
        <v>Mr</v>
      </c>
      <c r="C2139" s="32" t="str" cm="1">
        <f t="array" ref="C2139">_xlfn.XLOOKUP(_xlfn.SINGLE(A:A),'Customer Name'!A:A,Table14_3[[#All],[First Name]])</f>
        <v>Lauren</v>
      </c>
      <c r="D2139" s="32" t="str" cm="1">
        <f t="array" ref="D2139">_xlfn.XLOOKUP(_xlfn.SINGLE(A:A),'Customer Name'!A:A,Table14_3[[#All],[Last Name]])</f>
        <v>Padula</v>
      </c>
      <c r="E2139" s="32">
        <f>_xlfn.XLOOKUP(A:A,'Medical Examination'!A:A,'Medical Examination'!B:B)</f>
        <v>27.74</v>
      </c>
      <c r="F2139" s="32">
        <f>_xlfn.XLOOKUP(A:A,'Medical Examination'!A:A,'Medical Examination'!C:C)</f>
        <v>4.29</v>
      </c>
      <c r="G2139" s="33" t="str">
        <f>_xlfn.XLOOKUP(A:A,'Medical Examination'!A:A,'Medical Examination'!D:D)</f>
        <v>No</v>
      </c>
      <c r="H2139" s="33" t="str">
        <f>_xlfn.XLOOKUP(A:A,'Medical Examination'!A:A,'Medical Examination'!E:E)</f>
        <v>yes</v>
      </c>
      <c r="I2139" s="33" t="str">
        <f>_xlfn.XLOOKUP(A:A,'Medical Examination'!A:A,'Medical Examination'!F:F)</f>
        <v>No</v>
      </c>
      <c r="J2139" s="33">
        <f>_xlfn.XLOOKUP(A:A,'Medical Examination'!A:A,'Medical Examination'!G:G)</f>
        <v>1</v>
      </c>
      <c r="K2139" s="33" t="str">
        <f>_xlfn.XLOOKUP(A:A,'Medical Examination'!A:A,'Medical Examination'!H:H)</f>
        <v>No</v>
      </c>
      <c r="L2139" s="32" t="str">
        <f>_xlfn.XLOOKUP(A:A,'Medical Examination'!A:A,'Medical Examination'!I:I)</f>
        <v>Overweight</v>
      </c>
      <c r="M2139" s="31" t="str">
        <f>_xlfn.XLOOKUP(A:A,'Medical Examination'!A:A,'Medical Examination'!J:J)</f>
        <v>Normal</v>
      </c>
      <c r="N2139" s="34">
        <f>_xlfn.XLOOKUP(Healthcare!A:A,Table4_2[Customer ID],Table4_2[Date of Birth])</f>
        <v>38150</v>
      </c>
      <c r="O2139" s="35">
        <f>_xlfn.XLOOKUP(A:A,Table4_2[Customer ID],Table4_2[Charges])</f>
        <v>2094.1</v>
      </c>
      <c r="P2139" s="33" t="str">
        <f>_xlfn.XLOOKUP(A:A,Table4_2[Customer ID],Table4_2[Hospital tier])</f>
        <v>tier - 3</v>
      </c>
      <c r="Q2139" s="33" t="str">
        <f>_xlfn.XLOOKUP(A:A,'Hospital details'!A:A,'Hospital details'!F:F)</f>
        <v>tier - 2</v>
      </c>
      <c r="R2139" s="33" t="str">
        <f>_xlfn.XLOOKUP(Healthcare!A:A,'Hospital details'!A:A,'Hospital details'!G:G)</f>
        <v>R1025</v>
      </c>
      <c r="S2139" s="36">
        <f>_xlfn.XLOOKUP(A:A,'Hospital details'!A:A,'Hospital details'!H:H)</f>
        <v>18</v>
      </c>
      <c r="T2139" s="8"/>
    </row>
    <row r="2140" spans="1:20" ht="18" x14ac:dyDescent="0.35">
      <c r="A2140" s="37" t="s">
        <v>2144</v>
      </c>
      <c r="B2140" s="31" t="str" cm="1">
        <f t="array" ref="B2140">_xlfn.XLOOKUP(_xlfn.SINGLE(A:A),'Customer Name'!A:A,Table14_3[[#All],[Title]])</f>
        <v>Ms</v>
      </c>
      <c r="C2140" s="32" t="str" cm="1">
        <f t="array" ref="C2140">_xlfn.XLOOKUP(_xlfn.SINGLE(A:A),'Customer Name'!A:A,Table14_3[[#All],[First Name]])</f>
        <v>Arthur</v>
      </c>
      <c r="D2140" s="32" t="str" cm="1">
        <f t="array" ref="D2140">_xlfn.XLOOKUP(_xlfn.SINGLE(A:A),'Customer Name'!A:A,Table14_3[[#All],[Last Name]])</f>
        <v>Gamirov</v>
      </c>
      <c r="E2140" s="32">
        <f>_xlfn.XLOOKUP(A:A,'Medical Examination'!A:A,'Medical Examination'!B:B)</f>
        <v>32.11</v>
      </c>
      <c r="F2140" s="32">
        <f>_xlfn.XLOOKUP(A:A,'Medical Examination'!A:A,'Medical Examination'!C:C)</f>
        <v>4.03</v>
      </c>
      <c r="G2140" s="33" t="str">
        <f>_xlfn.XLOOKUP(A:A,'Medical Examination'!A:A,'Medical Examination'!D:D)</f>
        <v>yes</v>
      </c>
      <c r="H2140" s="33" t="str">
        <f>_xlfn.XLOOKUP(A:A,'Medical Examination'!A:A,'Medical Examination'!E:E)</f>
        <v>yes</v>
      </c>
      <c r="I2140" s="33" t="str">
        <f>_xlfn.XLOOKUP(A:A,'Medical Examination'!A:A,'Medical Examination'!F:F)</f>
        <v>No</v>
      </c>
      <c r="J2140" s="33">
        <f>_xlfn.XLOOKUP(A:A,'Medical Examination'!A:A,'Medical Examination'!G:G)</f>
        <v>2</v>
      </c>
      <c r="K2140" s="33" t="str">
        <f>_xlfn.XLOOKUP(A:A,'Medical Examination'!A:A,'Medical Examination'!H:H)</f>
        <v>No</v>
      </c>
      <c r="L2140" s="32" t="str">
        <f>_xlfn.XLOOKUP(A:A,'Medical Examination'!A:A,'Medical Examination'!I:I)</f>
        <v>Obesity</v>
      </c>
      <c r="M2140" s="31" t="str">
        <f>_xlfn.XLOOKUP(A:A,'Medical Examination'!A:A,'Medical Examination'!J:J)</f>
        <v>Normal</v>
      </c>
      <c r="N2140" s="34">
        <f>_xlfn.XLOOKUP(Healthcare!A:A,Table4_2[Customer ID],Table4_2[Date of Birth])</f>
        <v>36733</v>
      </c>
      <c r="O2140" s="35">
        <f>_xlfn.XLOOKUP(A:A,Table4_2[Customer ID],Table4_2[Charges])</f>
        <v>2055.3200000000002</v>
      </c>
      <c r="P2140" s="33" t="str">
        <f>_xlfn.XLOOKUP(A:A,Table4_2[Customer ID],Table4_2[Hospital tier])</f>
        <v>tier - 3</v>
      </c>
      <c r="Q2140" s="33" t="str">
        <f>_xlfn.XLOOKUP(A:A,'Hospital details'!A:A,'Hospital details'!F:F)</f>
        <v>tier - 3</v>
      </c>
      <c r="R2140" s="33" t="str">
        <f>_xlfn.XLOOKUP(Healthcare!A:A,'Hospital details'!A:A,'Hospital details'!G:G)</f>
        <v>R1012</v>
      </c>
      <c r="S2140" s="36">
        <f>_xlfn.XLOOKUP(A:A,'Hospital details'!A:A,'Hospital details'!H:H)</f>
        <v>22</v>
      </c>
      <c r="T2140" s="8"/>
    </row>
    <row r="2141" spans="1:20" ht="18" x14ac:dyDescent="0.35">
      <c r="A2141" s="37" t="s">
        <v>2145</v>
      </c>
      <c r="B2141" s="31" t="str" cm="1">
        <f t="array" ref="B2141">_xlfn.XLOOKUP(_xlfn.SINGLE(A:A),'Customer Name'!A:A,Table14_3[[#All],[Title]])</f>
        <v>Ms</v>
      </c>
      <c r="C2141" s="32" t="str" cm="1">
        <f t="array" ref="C2141">_xlfn.XLOOKUP(_xlfn.SINGLE(A:A),'Customer Name'!A:A,Table14_3[[#All],[First Name]])</f>
        <v>Thomas</v>
      </c>
      <c r="D2141" s="32" t="str" cm="1">
        <f t="array" ref="D2141">_xlfn.XLOOKUP(_xlfn.SINGLE(A:A),'Customer Name'!A:A,Table14_3[[#All],[Last Name]])</f>
        <v>Briot</v>
      </c>
      <c r="E2141" s="32">
        <f>_xlfn.XLOOKUP(A:A,'Medical Examination'!A:A,'Medical Examination'!B:B)</f>
        <v>25.175000000000001</v>
      </c>
      <c r="F2141" s="32">
        <f>_xlfn.XLOOKUP(A:A,'Medical Examination'!A:A,'Medical Examination'!C:C)</f>
        <v>6.29</v>
      </c>
      <c r="G2141" s="33" t="str">
        <f>_xlfn.XLOOKUP(A:A,'Medical Examination'!A:A,'Medical Examination'!D:D)</f>
        <v>yes</v>
      </c>
      <c r="H2141" s="33" t="str">
        <f>_xlfn.XLOOKUP(A:A,'Medical Examination'!A:A,'Medical Examination'!E:E)</f>
        <v>yes</v>
      </c>
      <c r="I2141" s="33" t="str">
        <f>_xlfn.XLOOKUP(A:A,'Medical Examination'!A:A,'Medical Examination'!F:F)</f>
        <v>No</v>
      </c>
      <c r="J2141" s="33">
        <f>_xlfn.XLOOKUP(A:A,'Medical Examination'!A:A,'Medical Examination'!G:G)</f>
        <v>2</v>
      </c>
      <c r="K2141" s="33" t="str">
        <f>_xlfn.XLOOKUP(A:A,'Medical Examination'!A:A,'Medical Examination'!H:H)</f>
        <v>No</v>
      </c>
      <c r="L2141" s="32" t="str">
        <f>_xlfn.XLOOKUP(A:A,'Medical Examination'!A:A,'Medical Examination'!I:I)</f>
        <v>Overweight</v>
      </c>
      <c r="M2141" s="31" t="str">
        <f>_xlfn.XLOOKUP(A:A,'Medical Examination'!A:A,'Medical Examination'!J:J)</f>
        <v>Prediabetic</v>
      </c>
      <c r="N2141" s="34">
        <f>_xlfn.XLOOKUP(Healthcare!A:A,Table4_2[Customer ID],Table4_2[Date of Birth])</f>
        <v>36771</v>
      </c>
      <c r="O2141" s="35">
        <f>_xlfn.XLOOKUP(A:A,Table4_2[Customer ID],Table4_2[Charges])</f>
        <v>2045.69</v>
      </c>
      <c r="P2141" s="33" t="str">
        <f>_xlfn.XLOOKUP(A:A,Table4_2[Customer ID],Table4_2[Hospital tier])</f>
        <v>tier - 3</v>
      </c>
      <c r="Q2141" s="33" t="str">
        <f>_xlfn.XLOOKUP(A:A,'Hospital details'!A:A,'Hospital details'!F:F)</f>
        <v>tier - 3</v>
      </c>
      <c r="R2141" s="33" t="str">
        <f>_xlfn.XLOOKUP(Healthcare!A:A,'Hospital details'!A:A,'Hospital details'!G:G)</f>
        <v>R1012</v>
      </c>
      <c r="S2141" s="36">
        <f>_xlfn.XLOOKUP(A:A,'Hospital details'!A:A,'Hospital details'!H:H)</f>
        <v>22</v>
      </c>
      <c r="T2141" s="8"/>
    </row>
    <row r="2142" spans="1:20" ht="18" x14ac:dyDescent="0.35">
      <c r="A2142" s="37" t="s">
        <v>2146</v>
      </c>
      <c r="B2142" s="31" t="str" cm="1">
        <f t="array" ref="B2142">_xlfn.XLOOKUP(_xlfn.SINGLE(A:A),'Customer Name'!A:A,Table14_3[[#All],[Title]])</f>
        <v>Mr</v>
      </c>
      <c r="C2142" s="32" t="str" cm="1">
        <f t="array" ref="C2142">_xlfn.XLOOKUP(_xlfn.SINGLE(A:A),'Customer Name'!A:A,Table14_3[[#All],[First Name]])</f>
        <v>Jennifer</v>
      </c>
      <c r="D2142" s="32" t="str" cm="1">
        <f t="array" ref="D2142">_xlfn.XLOOKUP(_xlfn.SINGLE(A:A),'Customer Name'!A:A,Table14_3[[#All],[Last Name]])</f>
        <v>De Hueck</v>
      </c>
      <c r="E2142" s="32">
        <f>_xlfn.XLOOKUP(A:A,'Medical Examination'!A:A,'Medical Examination'!B:B)</f>
        <v>39.49</v>
      </c>
      <c r="F2142" s="32">
        <f>_xlfn.XLOOKUP(A:A,'Medical Examination'!A:A,'Medical Examination'!C:C)</f>
        <v>4.4800000000000004</v>
      </c>
      <c r="G2142" s="33" t="str">
        <f>_xlfn.XLOOKUP(A:A,'Medical Examination'!A:A,'Medical Examination'!D:D)</f>
        <v>yes</v>
      </c>
      <c r="H2142" s="33" t="str">
        <f>_xlfn.XLOOKUP(A:A,'Medical Examination'!A:A,'Medical Examination'!E:E)</f>
        <v>No</v>
      </c>
      <c r="I2142" s="33" t="str">
        <f>_xlfn.XLOOKUP(A:A,'Medical Examination'!A:A,'Medical Examination'!F:F)</f>
        <v>No</v>
      </c>
      <c r="J2142" s="33">
        <f>_xlfn.XLOOKUP(A:A,'Medical Examination'!A:A,'Medical Examination'!G:G)</f>
        <v>0</v>
      </c>
      <c r="K2142" s="33" t="str">
        <f>_xlfn.XLOOKUP(A:A,'Medical Examination'!A:A,'Medical Examination'!H:H)</f>
        <v>No</v>
      </c>
      <c r="L2142" s="32" t="str">
        <f>_xlfn.XLOOKUP(A:A,'Medical Examination'!A:A,'Medical Examination'!I:I)</f>
        <v>Obesity</v>
      </c>
      <c r="M2142" s="31" t="str">
        <f>_xlfn.XLOOKUP(A:A,'Medical Examination'!A:A,'Medical Examination'!J:J)</f>
        <v>Normal</v>
      </c>
      <c r="N2142" s="34">
        <f>_xlfn.XLOOKUP(Healthcare!A:A,Table4_2[Customer ID],Table4_2[Date of Birth])</f>
        <v>37107</v>
      </c>
      <c r="O2142" s="35">
        <f>_xlfn.XLOOKUP(A:A,Table4_2[Customer ID],Table4_2[Charges])</f>
        <v>2026.97</v>
      </c>
      <c r="P2142" s="33" t="str">
        <f>_xlfn.XLOOKUP(A:A,Table4_2[Customer ID],Table4_2[Hospital tier])</f>
        <v>tier - 3</v>
      </c>
      <c r="Q2142" s="33" t="str">
        <f>_xlfn.XLOOKUP(A:A,'Hospital details'!A:A,'Hospital details'!F:F)</f>
        <v>tier - 2</v>
      </c>
      <c r="R2142" s="33" t="str">
        <f>_xlfn.XLOOKUP(Healthcare!A:A,'Hospital details'!A:A,'Hospital details'!G:G)</f>
        <v>R1013</v>
      </c>
      <c r="S2142" s="36">
        <f>_xlfn.XLOOKUP(A:A,'Hospital details'!A:A,'Hospital details'!H:H)</f>
        <v>21</v>
      </c>
      <c r="T2142" s="8"/>
    </row>
    <row r="2143" spans="1:20" ht="18" x14ac:dyDescent="0.35">
      <c r="A2143" s="37" t="s">
        <v>2147</v>
      </c>
      <c r="B2143" s="31" t="str" cm="1">
        <f t="array" ref="B2143">_xlfn.XLOOKUP(_xlfn.SINGLE(A:A),'Customer Name'!A:A,Table14_3[[#All],[Title]])</f>
        <v>Mr</v>
      </c>
      <c r="C2143" s="32" t="str" cm="1">
        <f t="array" ref="C2143">_xlfn.XLOOKUP(_xlfn.SINGLE(A:A),'Customer Name'!A:A,Table14_3[[#All],[First Name]])</f>
        <v>Tammy</v>
      </c>
      <c r="D2143" s="32" t="str" cm="1">
        <f t="array" ref="D2143">_xlfn.XLOOKUP(_xlfn.SINGLE(A:A),'Customer Name'!A:A,Table14_3[[#All],[Last Name]])</f>
        <v>Putt</v>
      </c>
      <c r="E2143" s="32">
        <f>_xlfn.XLOOKUP(A:A,'Medical Examination'!A:A,'Medical Examination'!B:B)</f>
        <v>34.869999999999997</v>
      </c>
      <c r="F2143" s="32">
        <f>_xlfn.XLOOKUP(A:A,'Medical Examination'!A:A,'Medical Examination'!C:C)</f>
        <v>5.51</v>
      </c>
      <c r="G2143" s="33" t="str">
        <f>_xlfn.XLOOKUP(A:A,'Medical Examination'!A:A,'Medical Examination'!D:D)</f>
        <v>yes</v>
      </c>
      <c r="H2143" s="33" t="str">
        <f>_xlfn.XLOOKUP(A:A,'Medical Examination'!A:A,'Medical Examination'!E:E)</f>
        <v>No</v>
      </c>
      <c r="I2143" s="33" t="str">
        <f>_xlfn.XLOOKUP(A:A,'Medical Examination'!A:A,'Medical Examination'!F:F)</f>
        <v>No</v>
      </c>
      <c r="J2143" s="33">
        <f>_xlfn.XLOOKUP(A:A,'Medical Examination'!A:A,'Medical Examination'!G:G)</f>
        <v>0</v>
      </c>
      <c r="K2143" s="33" t="str">
        <f>_xlfn.XLOOKUP(A:A,'Medical Examination'!A:A,'Medical Examination'!H:H)</f>
        <v>No</v>
      </c>
      <c r="L2143" s="32" t="str">
        <f>_xlfn.XLOOKUP(A:A,'Medical Examination'!A:A,'Medical Examination'!I:I)</f>
        <v>Obesity</v>
      </c>
      <c r="M2143" s="31" t="str">
        <f>_xlfn.XLOOKUP(A:A,'Medical Examination'!A:A,'Medical Examination'!J:J)</f>
        <v>Normal</v>
      </c>
      <c r="N2143" s="34">
        <f>_xlfn.XLOOKUP(Healthcare!A:A,Table4_2[Customer ID],Table4_2[Date of Birth])</f>
        <v>37140</v>
      </c>
      <c r="O2143" s="35">
        <f>_xlfn.XLOOKUP(A:A,Table4_2[Customer ID],Table4_2[Charges])</f>
        <v>2020.55</v>
      </c>
      <c r="P2143" s="33" t="str">
        <f>_xlfn.XLOOKUP(A:A,Table4_2[Customer ID],Table4_2[Hospital tier])</f>
        <v>tier - 3</v>
      </c>
      <c r="Q2143" s="33" t="str">
        <f>_xlfn.XLOOKUP(A:A,'Hospital details'!A:A,'Hospital details'!F:F)</f>
        <v>tier - 2</v>
      </c>
      <c r="R2143" s="33" t="str">
        <f>_xlfn.XLOOKUP(Healthcare!A:A,'Hospital details'!A:A,'Hospital details'!G:G)</f>
        <v>R1013</v>
      </c>
      <c r="S2143" s="36">
        <f>_xlfn.XLOOKUP(A:A,'Hospital details'!A:A,'Hospital details'!H:H)</f>
        <v>21</v>
      </c>
      <c r="T2143" s="8"/>
    </row>
    <row r="2144" spans="1:20" ht="18" x14ac:dyDescent="0.35">
      <c r="A2144" s="37" t="s">
        <v>2148</v>
      </c>
      <c r="B2144" s="31" t="str" cm="1">
        <f t="array" ref="B2144">_xlfn.XLOOKUP(_xlfn.SINGLE(A:A),'Customer Name'!A:A,Table14_3[[#All],[Title]])</f>
        <v>Ms</v>
      </c>
      <c r="C2144" s="32" t="str" cm="1">
        <f t="array" ref="C2144">_xlfn.XLOOKUP(_xlfn.SINGLE(A:A),'Customer Name'!A:A,Table14_3[[#All],[First Name]])</f>
        <v>Lena</v>
      </c>
      <c r="D2144" s="32" t="str" cm="1">
        <f t="array" ref="D2144">_xlfn.XLOOKUP(_xlfn.SINGLE(A:A),'Customer Name'!A:A,Table14_3[[#All],[Last Name]])</f>
        <v>Deiman</v>
      </c>
      <c r="E2144" s="32">
        <f>_xlfn.XLOOKUP(A:A,'Medical Examination'!A:A,'Medical Examination'!B:B)</f>
        <v>34.6</v>
      </c>
      <c r="F2144" s="32">
        <f>_xlfn.XLOOKUP(A:A,'Medical Examination'!A:A,'Medical Examination'!C:C)</f>
        <v>4.5</v>
      </c>
      <c r="G2144" s="33" t="str">
        <f>_xlfn.XLOOKUP(A:A,'Medical Examination'!A:A,'Medical Examination'!D:D)</f>
        <v>yes</v>
      </c>
      <c r="H2144" s="33" t="str">
        <f>_xlfn.XLOOKUP(A:A,'Medical Examination'!A:A,'Medical Examination'!E:E)</f>
        <v>No</v>
      </c>
      <c r="I2144" s="33" t="str">
        <f>_xlfn.XLOOKUP(A:A,'Medical Examination'!A:A,'Medical Examination'!F:F)</f>
        <v>No</v>
      </c>
      <c r="J2144" s="33">
        <f>_xlfn.XLOOKUP(A:A,'Medical Examination'!A:A,'Medical Examination'!G:G)</f>
        <v>0</v>
      </c>
      <c r="K2144" s="33" t="str">
        <f>_xlfn.XLOOKUP(A:A,'Medical Examination'!A:A,'Medical Examination'!H:H)</f>
        <v>No</v>
      </c>
      <c r="L2144" s="32" t="str">
        <f>_xlfn.XLOOKUP(A:A,'Medical Examination'!A:A,'Medical Examination'!I:I)</f>
        <v>Obesity</v>
      </c>
      <c r="M2144" s="31" t="str">
        <f>_xlfn.XLOOKUP(A:A,'Medical Examination'!A:A,'Medical Examination'!J:J)</f>
        <v>Normal</v>
      </c>
      <c r="N2144" s="34">
        <f>_xlfn.XLOOKUP(Healthcare!A:A,Table4_2[Customer ID],Table4_2[Date of Birth])</f>
        <v>37073</v>
      </c>
      <c r="O2144" s="35">
        <f>_xlfn.XLOOKUP(A:A,Table4_2[Customer ID],Table4_2[Charges])</f>
        <v>2020.18</v>
      </c>
      <c r="P2144" s="33" t="str">
        <f>_xlfn.XLOOKUP(A:A,Table4_2[Customer ID],Table4_2[Hospital tier])</f>
        <v>tier - 3</v>
      </c>
      <c r="Q2144" s="33" t="str">
        <f>_xlfn.XLOOKUP(A:A,'Hospital details'!A:A,'Hospital details'!F:F)</f>
        <v>tier - 1</v>
      </c>
      <c r="R2144" s="33" t="str">
        <f>_xlfn.XLOOKUP(Healthcare!A:A,'Hospital details'!A:A,'Hospital details'!G:G)</f>
        <v>R1011</v>
      </c>
      <c r="S2144" s="36">
        <f>_xlfn.XLOOKUP(A:A,'Hospital details'!A:A,'Hospital details'!H:H)</f>
        <v>21</v>
      </c>
      <c r="T2144" s="8"/>
    </row>
    <row r="2145" spans="1:20" ht="18" x14ac:dyDescent="0.35">
      <c r="A2145" s="37" t="s">
        <v>2149</v>
      </c>
      <c r="B2145" s="31" t="str" cm="1">
        <f t="array" ref="B2145">_xlfn.XLOOKUP(_xlfn.SINGLE(A:A),'Customer Name'!A:A,Table14_3[[#All],[Title]])</f>
        <v>Mr</v>
      </c>
      <c r="C2145" s="32" t="str" cm="1">
        <f t="array" ref="C2145">_xlfn.XLOOKUP(_xlfn.SINGLE(A:A),'Customer Name'!A:A,Table14_3[[#All],[First Name]])</f>
        <v>Valentina</v>
      </c>
      <c r="D2145" s="32" t="str" cm="1">
        <f t="array" ref="D2145">_xlfn.XLOOKUP(_xlfn.SINGLE(A:A),'Customer Name'!A:A,Table14_3[[#All],[Last Name]])</f>
        <v>Bonanni</v>
      </c>
      <c r="E2145" s="32">
        <f>_xlfn.XLOOKUP(A:A,'Medical Examination'!A:A,'Medical Examination'!B:B)</f>
        <v>25.8</v>
      </c>
      <c r="F2145" s="32">
        <f>_xlfn.XLOOKUP(A:A,'Medical Examination'!A:A,'Medical Examination'!C:C)</f>
        <v>6.29</v>
      </c>
      <c r="G2145" s="33" t="str">
        <f>_xlfn.XLOOKUP(A:A,'Medical Examination'!A:A,'Medical Examination'!D:D)</f>
        <v>yes</v>
      </c>
      <c r="H2145" s="33" t="str">
        <f>_xlfn.XLOOKUP(A:A,'Medical Examination'!A:A,'Medical Examination'!E:E)</f>
        <v>No</v>
      </c>
      <c r="I2145" s="33" t="str">
        <f>_xlfn.XLOOKUP(A:A,'Medical Examination'!A:A,'Medical Examination'!F:F)</f>
        <v>No</v>
      </c>
      <c r="J2145" s="33">
        <f>_xlfn.XLOOKUP(A:A,'Medical Examination'!A:A,'Medical Examination'!G:G)</f>
        <v>0</v>
      </c>
      <c r="K2145" s="33" t="str">
        <f>_xlfn.XLOOKUP(A:A,'Medical Examination'!A:A,'Medical Examination'!H:H)</f>
        <v>No</v>
      </c>
      <c r="L2145" s="32" t="str">
        <f>_xlfn.XLOOKUP(A:A,'Medical Examination'!A:A,'Medical Examination'!I:I)</f>
        <v>Overweight</v>
      </c>
      <c r="M2145" s="31" t="str">
        <f>_xlfn.XLOOKUP(A:A,'Medical Examination'!A:A,'Medical Examination'!J:J)</f>
        <v>Prediabetic</v>
      </c>
      <c r="N2145" s="34">
        <f>_xlfn.XLOOKUP(Healthcare!A:A,Table4_2[Customer ID],Table4_2[Date of Birth])</f>
        <v>37117</v>
      </c>
      <c r="O2145" s="35">
        <f>_xlfn.XLOOKUP(A:A,Table4_2[Customer ID],Table4_2[Charges])</f>
        <v>2007.95</v>
      </c>
      <c r="P2145" s="33" t="str">
        <f>_xlfn.XLOOKUP(A:A,Table4_2[Customer ID],Table4_2[Hospital tier])</f>
        <v>tier - 3</v>
      </c>
      <c r="Q2145" s="33" t="str">
        <f>_xlfn.XLOOKUP(A:A,'Hospital details'!A:A,'Hospital details'!F:F)</f>
        <v>tier - 2</v>
      </c>
      <c r="R2145" s="33" t="str">
        <f>_xlfn.XLOOKUP(Healthcare!A:A,'Hospital details'!A:A,'Hospital details'!G:G)</f>
        <v>R1011</v>
      </c>
      <c r="S2145" s="36">
        <f>_xlfn.XLOOKUP(A:A,'Hospital details'!A:A,'Hospital details'!H:H)</f>
        <v>21</v>
      </c>
      <c r="T2145" s="8"/>
    </row>
    <row r="2146" spans="1:20" ht="18" x14ac:dyDescent="0.35">
      <c r="A2146" s="37" t="s">
        <v>2150</v>
      </c>
      <c r="B2146" s="31" t="str" cm="1">
        <f t="array" ref="B2146">_xlfn.XLOOKUP(_xlfn.SINGLE(A:A),'Customer Name'!A:A,Table14_3[[#All],[Title]])</f>
        <v>Mr</v>
      </c>
      <c r="C2146" s="32" t="str" cm="1">
        <f t="array" ref="C2146">_xlfn.XLOOKUP(_xlfn.SINGLE(A:A),'Customer Name'!A:A,Table14_3[[#All],[First Name]])</f>
        <v>Russell N</v>
      </c>
      <c r="D2146" s="32" t="str" cm="1">
        <f t="array" ref="D2146">_xlfn.XLOOKUP(_xlfn.SINGLE(A:A),'Customer Name'!A:A,Table14_3[[#All],[Last Name]])</f>
        <v>Stein</v>
      </c>
      <c r="E2146" s="32">
        <f>_xlfn.XLOOKUP(A:A,'Medical Examination'!A:A,'Medical Examination'!B:B)</f>
        <v>35.86</v>
      </c>
      <c r="F2146" s="32">
        <f>_xlfn.XLOOKUP(A:A,'Medical Examination'!A:A,'Medical Examination'!C:C)</f>
        <v>4.33</v>
      </c>
      <c r="G2146" s="33" t="str">
        <f>_xlfn.XLOOKUP(A:A,'Medical Examination'!A:A,'Medical Examination'!D:D)</f>
        <v>No</v>
      </c>
      <c r="H2146" s="33" t="str">
        <f>_xlfn.XLOOKUP(A:A,'Medical Examination'!A:A,'Medical Examination'!E:E)</f>
        <v>No</v>
      </c>
      <c r="I2146" s="33" t="str">
        <f>_xlfn.XLOOKUP(A:A,'Medical Examination'!A:A,'Medical Examination'!F:F)</f>
        <v>No</v>
      </c>
      <c r="J2146" s="33">
        <f>_xlfn.XLOOKUP(A:A,'Medical Examination'!A:A,'Medical Examination'!G:G)</f>
        <v>1</v>
      </c>
      <c r="K2146" s="33" t="str">
        <f>_xlfn.XLOOKUP(A:A,'Medical Examination'!A:A,'Medical Examination'!H:H)</f>
        <v>No</v>
      </c>
      <c r="L2146" s="32" t="str">
        <f>_xlfn.XLOOKUP(A:A,'Medical Examination'!A:A,'Medical Examination'!I:I)</f>
        <v>Obesity</v>
      </c>
      <c r="M2146" s="31" t="str">
        <f>_xlfn.XLOOKUP(A:A,'Medical Examination'!A:A,'Medical Examination'!J:J)</f>
        <v>Normal</v>
      </c>
      <c r="N2146" s="34">
        <f>_xlfn.XLOOKUP(Healthcare!A:A,Table4_2[Customer ID],Table4_2[Date of Birth])</f>
        <v>36052</v>
      </c>
      <c r="O2146" s="35">
        <f>_xlfn.XLOOKUP(A:A,Table4_2[Customer ID],Table4_2[Charges])</f>
        <v>1986.93</v>
      </c>
      <c r="P2146" s="33" t="str">
        <f>_xlfn.XLOOKUP(A:A,Table4_2[Customer ID],Table4_2[Hospital tier])</f>
        <v>tier - 3</v>
      </c>
      <c r="Q2146" s="33" t="str">
        <f>_xlfn.XLOOKUP(A:A,'Hospital details'!A:A,'Hospital details'!F:F)</f>
        <v>tier - 2</v>
      </c>
      <c r="R2146" s="33" t="str">
        <f>_xlfn.XLOOKUP(Healthcare!A:A,'Hospital details'!A:A,'Hospital details'!G:G)</f>
        <v>R1013</v>
      </c>
      <c r="S2146" s="36">
        <f>_xlfn.XLOOKUP(A:A,'Hospital details'!A:A,'Hospital details'!H:H)</f>
        <v>24</v>
      </c>
      <c r="T2146" s="8"/>
    </row>
    <row r="2147" spans="1:20" ht="18" x14ac:dyDescent="0.35">
      <c r="A2147" s="37" t="s">
        <v>2151</v>
      </c>
      <c r="B2147" s="31" t="str" cm="1">
        <f t="array" ref="B2147">_xlfn.XLOOKUP(_xlfn.SINGLE(A:A),'Customer Name'!A:A,Table14_3[[#All],[Title]])</f>
        <v>Ms</v>
      </c>
      <c r="C2147" s="32" t="str" cm="1">
        <f t="array" ref="C2147">_xlfn.XLOOKUP(_xlfn.SINGLE(A:A),'Customer Name'!A:A,Table14_3[[#All],[First Name]])</f>
        <v>Scott R</v>
      </c>
      <c r="D2147" s="32" t="str" cm="1">
        <f t="array" ref="D2147">_xlfn.XLOOKUP(_xlfn.SINGLE(A:A),'Customer Name'!A:A,Table14_3[[#All],[Last Name]])</f>
        <v>Laumann</v>
      </c>
      <c r="E2147" s="32">
        <f>_xlfn.XLOOKUP(A:A,'Medical Examination'!A:A,'Medical Examination'!B:B)</f>
        <v>40.47</v>
      </c>
      <c r="F2147" s="32">
        <f>_xlfn.XLOOKUP(A:A,'Medical Examination'!A:A,'Medical Examination'!C:C)</f>
        <v>11.15</v>
      </c>
      <c r="G2147" s="33" t="str">
        <f>_xlfn.XLOOKUP(A:A,'Medical Examination'!A:A,'Medical Examination'!D:D)</f>
        <v>No</v>
      </c>
      <c r="H2147" s="33" t="str">
        <f>_xlfn.XLOOKUP(A:A,'Medical Examination'!A:A,'Medical Examination'!E:E)</f>
        <v>No</v>
      </c>
      <c r="I2147" s="33" t="str">
        <f>_xlfn.XLOOKUP(A:A,'Medical Examination'!A:A,'Medical Examination'!F:F)</f>
        <v>No</v>
      </c>
      <c r="J2147" s="33">
        <f>_xlfn.XLOOKUP(A:A,'Medical Examination'!A:A,'Medical Examination'!G:G)</f>
        <v>0</v>
      </c>
      <c r="K2147" s="33" t="str">
        <f>_xlfn.XLOOKUP(A:A,'Medical Examination'!A:A,'Medical Examination'!H:H)</f>
        <v>No</v>
      </c>
      <c r="L2147" s="32" t="str">
        <f>_xlfn.XLOOKUP(A:A,'Medical Examination'!A:A,'Medical Examination'!I:I)</f>
        <v>Obesity</v>
      </c>
      <c r="M2147" s="31" t="str">
        <f>_xlfn.XLOOKUP(A:A,'Medical Examination'!A:A,'Medical Examination'!J:J)</f>
        <v>Diabetic</v>
      </c>
      <c r="N2147" s="34">
        <f>_xlfn.XLOOKUP(Healthcare!A:A,Table4_2[Customer ID],Table4_2[Date of Birth])</f>
        <v>37528</v>
      </c>
      <c r="O2147" s="35">
        <f>_xlfn.XLOOKUP(A:A,Table4_2[Customer ID],Table4_2[Charges])</f>
        <v>1984.45</v>
      </c>
      <c r="P2147" s="33" t="str">
        <f>_xlfn.XLOOKUP(A:A,Table4_2[Customer ID],Table4_2[Hospital tier])</f>
        <v>tier - 3</v>
      </c>
      <c r="Q2147" s="33" t="str">
        <f>_xlfn.XLOOKUP(A:A,'Hospital details'!A:A,'Hospital details'!F:F)</f>
        <v>tier - 3</v>
      </c>
      <c r="R2147" s="33" t="str">
        <f>_xlfn.XLOOKUP(Healthcare!A:A,'Hospital details'!A:A,'Hospital details'!G:G)</f>
        <v>R1016</v>
      </c>
      <c r="S2147" s="36">
        <f>_xlfn.XLOOKUP(A:A,'Hospital details'!A:A,'Hospital details'!H:H)</f>
        <v>20</v>
      </c>
      <c r="T2147" s="8"/>
    </row>
    <row r="2148" spans="1:20" ht="18" x14ac:dyDescent="0.35">
      <c r="A2148" s="37" t="s">
        <v>2152</v>
      </c>
      <c r="B2148" s="31" t="str" cm="1">
        <f t="array" ref="B2148">_xlfn.XLOOKUP(_xlfn.SINGLE(A:A),'Customer Name'!A:A,Table14_3[[#All],[Title]])</f>
        <v>Mr</v>
      </c>
      <c r="C2148" s="32" t="str" cm="1">
        <f t="array" ref="C2148">_xlfn.XLOOKUP(_xlfn.SINGLE(A:A),'Customer Name'!A:A,Table14_3[[#All],[First Name]])</f>
        <v>Jose Francisco Sr</v>
      </c>
      <c r="D2148" s="32" t="str" cm="1">
        <f t="array" ref="D2148">_xlfn.XLOOKUP(_xlfn.SINGLE(A:A),'Customer Name'!A:A,Table14_3[[#All],[Last Name]])</f>
        <v>Galaviz</v>
      </c>
      <c r="E2148" s="32">
        <f>_xlfn.XLOOKUP(A:A,'Medical Examination'!A:A,'Medical Examination'!B:B)</f>
        <v>32.01</v>
      </c>
      <c r="F2148" s="32">
        <f>_xlfn.XLOOKUP(A:A,'Medical Examination'!A:A,'Medical Examination'!C:C)</f>
        <v>6.45</v>
      </c>
      <c r="G2148" s="33" t="str">
        <f>_xlfn.XLOOKUP(A:A,'Medical Examination'!A:A,'Medical Examination'!D:D)</f>
        <v>No</v>
      </c>
      <c r="H2148" s="33" t="str">
        <f>_xlfn.XLOOKUP(A:A,'Medical Examination'!A:A,'Medical Examination'!E:E)</f>
        <v>No</v>
      </c>
      <c r="I2148" s="33" t="str">
        <f>_xlfn.XLOOKUP(A:A,'Medical Examination'!A:A,'Medical Examination'!F:F)</f>
        <v>No</v>
      </c>
      <c r="J2148" s="33">
        <f>_xlfn.XLOOKUP(A:A,'Medical Examination'!A:A,'Medical Examination'!G:G)</f>
        <v>1</v>
      </c>
      <c r="K2148" s="33" t="str">
        <f>_xlfn.XLOOKUP(A:A,'Medical Examination'!A:A,'Medical Examination'!H:H)</f>
        <v>No</v>
      </c>
      <c r="L2148" s="32" t="str">
        <f>_xlfn.XLOOKUP(A:A,'Medical Examination'!A:A,'Medical Examination'!I:I)</f>
        <v>Obesity</v>
      </c>
      <c r="M2148" s="31" t="str">
        <f>_xlfn.XLOOKUP(A:A,'Medical Examination'!A:A,'Medical Examination'!J:J)</f>
        <v>Prediabetic</v>
      </c>
      <c r="N2148" s="34">
        <f>_xlfn.XLOOKUP(Healthcare!A:A,Table4_2[Customer ID],Table4_2[Date of Birth])</f>
        <v>36158</v>
      </c>
      <c r="O2148" s="35">
        <f>_xlfn.XLOOKUP(A:A,Table4_2[Customer ID],Table4_2[Charges])</f>
        <v>1981.58</v>
      </c>
      <c r="P2148" s="33" t="str">
        <f>_xlfn.XLOOKUP(A:A,Table4_2[Customer ID],Table4_2[Hospital tier])</f>
        <v>tier - 3</v>
      </c>
      <c r="Q2148" s="33" t="str">
        <f>_xlfn.XLOOKUP(A:A,'Hospital details'!A:A,'Hospital details'!F:F)</f>
        <v>tier - 1</v>
      </c>
      <c r="R2148" s="33" t="str">
        <f>_xlfn.XLOOKUP(Healthcare!A:A,'Hospital details'!A:A,'Hospital details'!G:G)</f>
        <v>R1013</v>
      </c>
      <c r="S2148" s="36">
        <f>_xlfn.XLOOKUP(A:A,'Hospital details'!A:A,'Hospital details'!H:H)</f>
        <v>24</v>
      </c>
      <c r="T2148" s="8"/>
    </row>
    <row r="2149" spans="1:20" ht="18" x14ac:dyDescent="0.35">
      <c r="A2149" s="37" t="s">
        <v>2153</v>
      </c>
      <c r="B2149" s="31" t="str" cm="1">
        <f t="array" ref="B2149">_xlfn.XLOOKUP(_xlfn.SINGLE(A:A),'Customer Name'!A:A,Table14_3[[#All],[Title]])</f>
        <v>Mr</v>
      </c>
      <c r="C2149" s="32" t="str" cm="1">
        <f t="array" ref="C2149">_xlfn.XLOOKUP(_xlfn.SINGLE(A:A),'Customer Name'!A:A,Table14_3[[#All],[First Name]])</f>
        <v>Paul J</v>
      </c>
      <c r="D2149" s="32" t="str" cm="1">
        <f t="array" ref="D2149">_xlfn.XLOOKUP(_xlfn.SINGLE(A:A),'Customer Name'!A:A,Table14_3[[#All],[Last Name]])</f>
        <v>Piper</v>
      </c>
      <c r="E2149" s="32">
        <f>_xlfn.XLOOKUP(A:A,'Medical Examination'!A:A,'Medical Examination'!B:B)</f>
        <v>33</v>
      </c>
      <c r="F2149" s="32">
        <f>_xlfn.XLOOKUP(A:A,'Medical Examination'!A:A,'Medical Examination'!C:C)</f>
        <v>9.27</v>
      </c>
      <c r="G2149" s="33" t="str">
        <f>_xlfn.XLOOKUP(A:A,'Medical Examination'!A:A,'Medical Examination'!D:D)</f>
        <v>No</v>
      </c>
      <c r="H2149" s="33" t="str">
        <f>_xlfn.XLOOKUP(A:A,'Medical Examination'!A:A,'Medical Examination'!E:E)</f>
        <v>No</v>
      </c>
      <c r="I2149" s="33" t="str">
        <f>_xlfn.XLOOKUP(A:A,'Medical Examination'!A:A,'Medical Examination'!F:F)</f>
        <v>No</v>
      </c>
      <c r="J2149" s="33">
        <f>_xlfn.XLOOKUP(A:A,'Medical Examination'!A:A,'Medical Examination'!G:G)</f>
        <v>0</v>
      </c>
      <c r="K2149" s="33" t="str">
        <f>_xlfn.XLOOKUP(A:A,'Medical Examination'!A:A,'Medical Examination'!H:H)</f>
        <v>No</v>
      </c>
      <c r="L2149" s="32" t="str">
        <f>_xlfn.XLOOKUP(A:A,'Medical Examination'!A:A,'Medical Examination'!I:I)</f>
        <v>Obesity</v>
      </c>
      <c r="M2149" s="31" t="str">
        <f>_xlfn.XLOOKUP(A:A,'Medical Examination'!A:A,'Medical Examination'!J:J)</f>
        <v>Diabetic</v>
      </c>
      <c r="N2149" s="34">
        <f>_xlfn.XLOOKUP(Healthcare!A:A,Table4_2[Customer ID],Table4_2[Date of Birth])</f>
        <v>37453</v>
      </c>
      <c r="O2149" s="35">
        <f>_xlfn.XLOOKUP(A:A,Table4_2[Customer ID],Table4_2[Charges])</f>
        <v>1980.07</v>
      </c>
      <c r="P2149" s="33" t="str">
        <f>_xlfn.XLOOKUP(A:A,Table4_2[Customer ID],Table4_2[Hospital tier])</f>
        <v>tier - 3</v>
      </c>
      <c r="Q2149" s="33" t="str">
        <f>_xlfn.XLOOKUP(A:A,'Hospital details'!A:A,'Hospital details'!F:F)</f>
        <v>tier - 3</v>
      </c>
      <c r="R2149" s="33" t="str">
        <f>_xlfn.XLOOKUP(Healthcare!A:A,'Hospital details'!A:A,'Hospital details'!G:G)</f>
        <v>R1011</v>
      </c>
      <c r="S2149" s="36">
        <f>_xlfn.XLOOKUP(A:A,'Hospital details'!A:A,'Hospital details'!H:H)</f>
        <v>20</v>
      </c>
      <c r="T2149" s="8"/>
    </row>
    <row r="2150" spans="1:20" ht="18" x14ac:dyDescent="0.35">
      <c r="A2150" s="37" t="s">
        <v>2154</v>
      </c>
      <c r="B2150" s="31" t="str" cm="1">
        <f t="array" ref="B2150">_xlfn.XLOOKUP(_xlfn.SINGLE(A:A),'Customer Name'!A:A,Table14_3[[#All],[Title]])</f>
        <v>Ms</v>
      </c>
      <c r="C2150" s="32" t="str" cm="1">
        <f t="array" ref="C2150">_xlfn.XLOOKUP(_xlfn.SINGLE(A:A),'Customer Name'!A:A,Table14_3[[#All],[First Name]])</f>
        <v>Adam</v>
      </c>
      <c r="D2150" s="32" t="str" cm="1">
        <f t="array" ref="D2150">_xlfn.XLOOKUP(_xlfn.SINGLE(A:A),'Customer Name'!A:A,Table14_3[[#All],[Last Name]])</f>
        <v>Cantini</v>
      </c>
      <c r="E2150" s="32">
        <f>_xlfn.XLOOKUP(A:A,'Medical Examination'!A:A,'Medical Examination'!B:B)</f>
        <v>29.3</v>
      </c>
      <c r="F2150" s="32">
        <f>_xlfn.XLOOKUP(A:A,'Medical Examination'!A:A,'Medical Examination'!C:C)</f>
        <v>6.15</v>
      </c>
      <c r="G2150" s="33" t="str">
        <f>_xlfn.XLOOKUP(A:A,'Medical Examination'!A:A,'Medical Examination'!D:D)</f>
        <v>No</v>
      </c>
      <c r="H2150" s="33" t="str">
        <f>_xlfn.XLOOKUP(A:A,'Medical Examination'!A:A,'Medical Examination'!E:E)</f>
        <v>No</v>
      </c>
      <c r="I2150" s="33" t="str">
        <f>_xlfn.XLOOKUP(A:A,'Medical Examination'!A:A,'Medical Examination'!F:F)</f>
        <v>No</v>
      </c>
      <c r="J2150" s="33">
        <f>_xlfn.XLOOKUP(A:A,'Medical Examination'!A:A,'Medical Examination'!G:G)</f>
        <v>1</v>
      </c>
      <c r="K2150" s="33" t="str">
        <f>_xlfn.XLOOKUP(A:A,'Medical Examination'!A:A,'Medical Examination'!H:H)</f>
        <v>No</v>
      </c>
      <c r="L2150" s="32" t="str">
        <f>_xlfn.XLOOKUP(A:A,'Medical Examination'!A:A,'Medical Examination'!I:I)</f>
        <v>Overweight</v>
      </c>
      <c r="M2150" s="31" t="str">
        <f>_xlfn.XLOOKUP(A:A,'Medical Examination'!A:A,'Medical Examination'!J:J)</f>
        <v>Prediabetic</v>
      </c>
      <c r="N2150" s="34">
        <f>_xlfn.XLOOKUP(Healthcare!A:A,Table4_2[Customer ID],Table4_2[Date of Birth])</f>
        <v>36067</v>
      </c>
      <c r="O2150" s="35">
        <f>_xlfn.XLOOKUP(A:A,Table4_2[Customer ID],Table4_2[Charges])</f>
        <v>1977.82</v>
      </c>
      <c r="P2150" s="33" t="str">
        <f>_xlfn.XLOOKUP(A:A,Table4_2[Customer ID],Table4_2[Hospital tier])</f>
        <v>tier - 3</v>
      </c>
      <c r="Q2150" s="33" t="str">
        <f>_xlfn.XLOOKUP(A:A,'Hospital details'!A:A,'Hospital details'!F:F)</f>
        <v>tier - 1</v>
      </c>
      <c r="R2150" s="33" t="str">
        <f>_xlfn.XLOOKUP(Healthcare!A:A,'Hospital details'!A:A,'Hospital details'!G:G)</f>
        <v>R1011</v>
      </c>
      <c r="S2150" s="36">
        <f>_xlfn.XLOOKUP(A:A,'Hospital details'!A:A,'Hospital details'!H:H)</f>
        <v>24</v>
      </c>
      <c r="T2150" s="8"/>
    </row>
    <row r="2151" spans="1:20" ht="18" x14ac:dyDescent="0.35">
      <c r="A2151" s="37" t="s">
        <v>2155</v>
      </c>
      <c r="B2151" s="31" t="str" cm="1">
        <f t="array" ref="B2151">_xlfn.XLOOKUP(_xlfn.SINGLE(A:A),'Customer Name'!A:A,Table14_3[[#All],[Title]])</f>
        <v>Mr</v>
      </c>
      <c r="C2151" s="32" t="str" cm="1">
        <f t="array" ref="C2151">_xlfn.XLOOKUP(_xlfn.SINGLE(A:A),'Customer Name'!A:A,Table14_3[[#All],[First Name]])</f>
        <v>Edward J</v>
      </c>
      <c r="D2151" s="32" t="str" cm="1">
        <f t="array" ref="D2151">_xlfn.XLOOKUP(_xlfn.SINGLE(A:A),'Customer Name'!A:A,Table14_3[[#All],[Last Name]])</f>
        <v>Hartman</v>
      </c>
      <c r="E2151" s="32">
        <f>_xlfn.XLOOKUP(A:A,'Medical Examination'!A:A,'Medical Examination'!B:B)</f>
        <v>25.8</v>
      </c>
      <c r="F2151" s="32">
        <f>_xlfn.XLOOKUP(A:A,'Medical Examination'!A:A,'Medical Examination'!C:C)</f>
        <v>4.13</v>
      </c>
      <c r="G2151" s="33" t="str">
        <f>_xlfn.XLOOKUP(A:A,'Medical Examination'!A:A,'Medical Examination'!D:D)</f>
        <v>No</v>
      </c>
      <c r="H2151" s="33" t="str">
        <f>_xlfn.XLOOKUP(A:A,'Medical Examination'!A:A,'Medical Examination'!E:E)</f>
        <v>No</v>
      </c>
      <c r="I2151" s="33" t="str">
        <f>_xlfn.XLOOKUP(A:A,'Medical Examination'!A:A,'Medical Examination'!F:F)</f>
        <v>No</v>
      </c>
      <c r="J2151" s="33">
        <f>_xlfn.XLOOKUP(A:A,'Medical Examination'!A:A,'Medical Examination'!G:G)</f>
        <v>1</v>
      </c>
      <c r="K2151" s="33" t="str">
        <f>_xlfn.XLOOKUP(A:A,'Medical Examination'!A:A,'Medical Examination'!H:H)</f>
        <v>No</v>
      </c>
      <c r="L2151" s="32" t="str">
        <f>_xlfn.XLOOKUP(A:A,'Medical Examination'!A:A,'Medical Examination'!I:I)</f>
        <v>Overweight</v>
      </c>
      <c r="M2151" s="31" t="str">
        <f>_xlfn.XLOOKUP(A:A,'Medical Examination'!A:A,'Medical Examination'!J:J)</f>
        <v>Normal</v>
      </c>
      <c r="N2151" s="34">
        <f>_xlfn.XLOOKUP(Healthcare!A:A,Table4_2[Customer ID],Table4_2[Date of Birth])</f>
        <v>36073</v>
      </c>
      <c r="O2151" s="35">
        <f>_xlfn.XLOOKUP(A:A,Table4_2[Customer ID],Table4_2[Charges])</f>
        <v>1972.95</v>
      </c>
      <c r="P2151" s="33" t="str">
        <f>_xlfn.XLOOKUP(A:A,Table4_2[Customer ID],Table4_2[Hospital tier])</f>
        <v>tier - 3</v>
      </c>
      <c r="Q2151" s="33" t="str">
        <f>_xlfn.XLOOKUP(A:A,'Hospital details'!A:A,'Hospital details'!F:F)</f>
        <v>tier - 1</v>
      </c>
      <c r="R2151" s="33" t="str">
        <f>_xlfn.XLOOKUP(Healthcare!A:A,'Hospital details'!A:A,'Hospital details'!G:G)</f>
        <v>R1011</v>
      </c>
      <c r="S2151" s="36">
        <f>_xlfn.XLOOKUP(A:A,'Hospital details'!A:A,'Hospital details'!H:H)</f>
        <v>24</v>
      </c>
      <c r="T2151" s="8"/>
    </row>
    <row r="2152" spans="1:20" ht="18" x14ac:dyDescent="0.35">
      <c r="A2152" s="37" t="s">
        <v>2156</v>
      </c>
      <c r="B2152" s="31" t="str" cm="1">
        <f t="array" ref="B2152">_xlfn.XLOOKUP(_xlfn.SINGLE(A:A),'Customer Name'!A:A,Table14_3[[#All],[Title]])</f>
        <v>Mr</v>
      </c>
      <c r="C2152" s="32" t="str" cm="1">
        <f t="array" ref="C2152">_xlfn.XLOOKUP(_xlfn.SINGLE(A:A),'Customer Name'!A:A,Table14_3[[#All],[First Name]])</f>
        <v>Patrick A</v>
      </c>
      <c r="D2152" s="32" t="str" cm="1">
        <f t="array" ref="D2152">_xlfn.XLOOKUP(_xlfn.SINGLE(A:A),'Customer Name'!A:A,Table14_3[[#All],[Last Name]])</f>
        <v>Werhane</v>
      </c>
      <c r="E2152" s="32">
        <f>_xlfn.XLOOKUP(A:A,'Medical Examination'!A:A,'Medical Examination'!B:B)</f>
        <v>23.4</v>
      </c>
      <c r="F2152" s="32">
        <f>_xlfn.XLOOKUP(A:A,'Medical Examination'!A:A,'Medical Examination'!C:C)</f>
        <v>4.24</v>
      </c>
      <c r="G2152" s="33" t="str">
        <f>_xlfn.XLOOKUP(A:A,'Medical Examination'!A:A,'Medical Examination'!D:D)</f>
        <v>No</v>
      </c>
      <c r="H2152" s="33" t="str">
        <f>_xlfn.XLOOKUP(A:A,'Medical Examination'!A:A,'Medical Examination'!E:E)</f>
        <v>No</v>
      </c>
      <c r="I2152" s="33" t="str">
        <f>_xlfn.XLOOKUP(A:A,'Medical Examination'!A:A,'Medical Examination'!F:F)</f>
        <v>No</v>
      </c>
      <c r="J2152" s="33">
        <f>_xlfn.XLOOKUP(A:A,'Medical Examination'!A:A,'Medical Examination'!G:G)</f>
        <v>1</v>
      </c>
      <c r="K2152" s="33" t="str">
        <f>_xlfn.XLOOKUP(A:A,'Medical Examination'!A:A,'Medical Examination'!H:H)</f>
        <v>No</v>
      </c>
      <c r="L2152" s="32" t="str">
        <f>_xlfn.XLOOKUP(A:A,'Medical Examination'!A:A,'Medical Examination'!I:I)</f>
        <v>Normal Weight</v>
      </c>
      <c r="M2152" s="31" t="str">
        <f>_xlfn.XLOOKUP(A:A,'Medical Examination'!A:A,'Medical Examination'!J:J)</f>
        <v>Normal</v>
      </c>
      <c r="N2152" s="34">
        <f>_xlfn.XLOOKUP(Healthcare!A:A,Table4_2[Customer ID],Table4_2[Date of Birth])</f>
        <v>36066</v>
      </c>
      <c r="O2152" s="35">
        <f>_xlfn.XLOOKUP(A:A,Table4_2[Customer ID],Table4_2[Charges])</f>
        <v>1969.61</v>
      </c>
      <c r="P2152" s="33" t="str">
        <f>_xlfn.XLOOKUP(A:A,Table4_2[Customer ID],Table4_2[Hospital tier])</f>
        <v>tier - 3</v>
      </c>
      <c r="Q2152" s="33" t="str">
        <f>_xlfn.XLOOKUP(A:A,'Hospital details'!A:A,'Hospital details'!F:F)</f>
        <v>tier - 3</v>
      </c>
      <c r="R2152" s="33" t="str">
        <f>_xlfn.XLOOKUP(Healthcare!A:A,'Hospital details'!A:A,'Hospital details'!G:G)</f>
        <v>R1011</v>
      </c>
      <c r="S2152" s="36">
        <f>_xlfn.XLOOKUP(A:A,'Hospital details'!A:A,'Hospital details'!H:H)</f>
        <v>24</v>
      </c>
      <c r="T2152" s="8"/>
    </row>
    <row r="2153" spans="1:20" ht="18" x14ac:dyDescent="0.35">
      <c r="A2153" s="37" t="s">
        <v>2157</v>
      </c>
      <c r="B2153" s="31" t="str" cm="1">
        <f t="array" ref="B2153">_xlfn.XLOOKUP(_xlfn.SINGLE(A:A),'Customer Name'!A:A,Table14_3[[#All],[Title]])</f>
        <v>Ms</v>
      </c>
      <c r="C2153" s="32" t="str" cm="1">
        <f t="array" ref="C2153">_xlfn.XLOOKUP(_xlfn.SINGLE(A:A),'Customer Name'!A:A,Table14_3[[#All],[First Name]])</f>
        <v>Geraint H</v>
      </c>
      <c r="D2153" s="32" t="str" cm="1">
        <f t="array" ref="D2153">_xlfn.XLOOKUP(_xlfn.SINGLE(A:A),'Customer Name'!A:A,Table14_3[[#All],[Last Name]])</f>
        <v>Davies</v>
      </c>
      <c r="E2153" s="32">
        <f>_xlfn.XLOOKUP(A:A,'Medical Examination'!A:A,'Medical Examination'!B:B)</f>
        <v>27.93</v>
      </c>
      <c r="F2153" s="32">
        <f>_xlfn.XLOOKUP(A:A,'Medical Examination'!A:A,'Medical Examination'!C:C)</f>
        <v>9.8800000000000008</v>
      </c>
      <c r="G2153" s="33" t="str">
        <f>_xlfn.XLOOKUP(A:A,'Medical Examination'!A:A,'Medical Examination'!D:D)</f>
        <v>No</v>
      </c>
      <c r="H2153" s="33" t="str">
        <f>_xlfn.XLOOKUP(A:A,'Medical Examination'!A:A,'Medical Examination'!E:E)</f>
        <v>No</v>
      </c>
      <c r="I2153" s="33" t="str">
        <f>_xlfn.XLOOKUP(A:A,'Medical Examination'!A:A,'Medical Examination'!F:F)</f>
        <v>No</v>
      </c>
      <c r="J2153" s="33">
        <f>_xlfn.XLOOKUP(A:A,'Medical Examination'!A:A,'Medical Examination'!G:G)</f>
        <v>0</v>
      </c>
      <c r="K2153" s="33" t="str">
        <f>_xlfn.XLOOKUP(A:A,'Medical Examination'!A:A,'Medical Examination'!H:H)</f>
        <v>No</v>
      </c>
      <c r="L2153" s="32" t="str">
        <f>_xlfn.XLOOKUP(A:A,'Medical Examination'!A:A,'Medical Examination'!I:I)</f>
        <v>Overweight</v>
      </c>
      <c r="M2153" s="31" t="str">
        <f>_xlfn.XLOOKUP(A:A,'Medical Examination'!A:A,'Medical Examination'!J:J)</f>
        <v>Diabetic</v>
      </c>
      <c r="N2153" s="34">
        <f>_xlfn.XLOOKUP(Healthcare!A:A,Table4_2[Customer ID],Table4_2[Date of Birth])</f>
        <v>37466</v>
      </c>
      <c r="O2153" s="35">
        <f>_xlfn.XLOOKUP(A:A,Table4_2[Customer ID],Table4_2[Charges])</f>
        <v>1967.02</v>
      </c>
      <c r="P2153" s="33" t="str">
        <f>_xlfn.XLOOKUP(A:A,Table4_2[Customer ID],Table4_2[Hospital tier])</f>
        <v>tier - 3</v>
      </c>
      <c r="Q2153" s="33" t="str">
        <f>_xlfn.XLOOKUP(A:A,'Hospital details'!A:A,'Hospital details'!F:F)</f>
        <v>tier - 2</v>
      </c>
      <c r="R2153" s="33" t="str">
        <f>_xlfn.XLOOKUP(Healthcare!A:A,'Hospital details'!A:A,'Hospital details'!G:G)</f>
        <v>R1016</v>
      </c>
      <c r="S2153" s="36">
        <f>_xlfn.XLOOKUP(A:A,'Hospital details'!A:A,'Hospital details'!H:H)</f>
        <v>20</v>
      </c>
      <c r="T2153" s="8"/>
    </row>
    <row r="2154" spans="1:20" ht="18" x14ac:dyDescent="0.35">
      <c r="A2154" s="37" t="s">
        <v>2158</v>
      </c>
      <c r="B2154" s="31" t="str" cm="1">
        <f t="array" ref="B2154">_xlfn.XLOOKUP(_xlfn.SINGLE(A:A),'Customer Name'!A:A,Table14_3[[#All],[Title]])</f>
        <v>Mr</v>
      </c>
      <c r="C2154" s="32" t="str" cm="1">
        <f t="array" ref="C2154">_xlfn.XLOOKUP(_xlfn.SINGLE(A:A),'Customer Name'!A:A,Table14_3[[#All],[First Name]])</f>
        <v>Dj</v>
      </c>
      <c r="D2154" s="32" t="str" cm="1">
        <f t="array" ref="D2154">_xlfn.XLOOKUP(_xlfn.SINGLE(A:A),'Customer Name'!A:A,Table14_3[[#All],[Last Name]])</f>
        <v>Hummel</v>
      </c>
      <c r="E2154" s="32">
        <f>_xlfn.XLOOKUP(A:A,'Medical Examination'!A:A,'Medical Examination'!B:B)</f>
        <v>22</v>
      </c>
      <c r="F2154" s="32">
        <f>_xlfn.XLOOKUP(A:A,'Medical Examination'!A:A,'Medical Examination'!C:C)</f>
        <v>9.5</v>
      </c>
      <c r="G2154" s="33" t="str">
        <f>_xlfn.XLOOKUP(A:A,'Medical Examination'!A:A,'Medical Examination'!D:D)</f>
        <v>No</v>
      </c>
      <c r="H2154" s="33" t="str">
        <f>_xlfn.XLOOKUP(A:A,'Medical Examination'!A:A,'Medical Examination'!E:E)</f>
        <v>No</v>
      </c>
      <c r="I2154" s="33" t="str">
        <f>_xlfn.XLOOKUP(A:A,'Medical Examination'!A:A,'Medical Examination'!F:F)</f>
        <v>No</v>
      </c>
      <c r="J2154" s="33">
        <f>_xlfn.XLOOKUP(A:A,'Medical Examination'!A:A,'Medical Examination'!G:G)</f>
        <v>0</v>
      </c>
      <c r="K2154" s="33" t="str">
        <f>_xlfn.XLOOKUP(A:A,'Medical Examination'!A:A,'Medical Examination'!H:H)</f>
        <v>No</v>
      </c>
      <c r="L2154" s="32" t="str">
        <f>_xlfn.XLOOKUP(A:A,'Medical Examination'!A:A,'Medical Examination'!I:I)</f>
        <v>Normal Weight</v>
      </c>
      <c r="M2154" s="31" t="str">
        <f>_xlfn.XLOOKUP(A:A,'Medical Examination'!A:A,'Medical Examination'!J:J)</f>
        <v>Diabetic</v>
      </c>
      <c r="N2154" s="34">
        <f>_xlfn.XLOOKUP(Healthcare!A:A,Table4_2[Customer ID],Table4_2[Date of Birth])</f>
        <v>37506</v>
      </c>
      <c r="O2154" s="35">
        <f>_xlfn.XLOOKUP(A:A,Table4_2[Customer ID],Table4_2[Charges])</f>
        <v>1964.78</v>
      </c>
      <c r="P2154" s="33" t="str">
        <f>_xlfn.XLOOKUP(A:A,Table4_2[Customer ID],Table4_2[Hospital tier])</f>
        <v>tier - 3</v>
      </c>
      <c r="Q2154" s="33" t="str">
        <f>_xlfn.XLOOKUP(A:A,'Hospital details'!A:A,'Hospital details'!F:F)</f>
        <v>tier - 1</v>
      </c>
      <c r="R2154" s="33" t="str">
        <f>_xlfn.XLOOKUP(Healthcare!A:A,'Hospital details'!A:A,'Hospital details'!G:G)</f>
        <v>R1011</v>
      </c>
      <c r="S2154" s="36">
        <f>_xlfn.XLOOKUP(A:A,'Hospital details'!A:A,'Hospital details'!H:H)</f>
        <v>20</v>
      </c>
      <c r="T2154" s="8"/>
    </row>
    <row r="2155" spans="1:20" ht="18" x14ac:dyDescent="0.35">
      <c r="A2155" s="37" t="s">
        <v>2159</v>
      </c>
      <c r="B2155" s="31" t="str" cm="1">
        <f t="array" ref="B2155">_xlfn.XLOOKUP(_xlfn.SINGLE(A:A),'Customer Name'!A:A,Table14_3[[#All],[Title]])</f>
        <v>Ms</v>
      </c>
      <c r="C2155" s="32" t="str" cm="1">
        <f t="array" ref="C2155">_xlfn.XLOOKUP(_xlfn.SINGLE(A:A),'Customer Name'!A:A,Table14_3[[#All],[First Name]])</f>
        <v>Zachary A</v>
      </c>
      <c r="D2155" s="32" t="str" cm="1">
        <f t="array" ref="D2155">_xlfn.XLOOKUP(_xlfn.SINGLE(A:A),'Customer Name'!A:A,Table14_3[[#All],[Last Name]])</f>
        <v>Lutz</v>
      </c>
      <c r="E2155" s="32">
        <f>_xlfn.XLOOKUP(A:A,'Medical Examination'!A:A,'Medical Examination'!B:B)</f>
        <v>36.86</v>
      </c>
      <c r="F2155" s="32">
        <f>_xlfn.XLOOKUP(A:A,'Medical Examination'!A:A,'Medical Examination'!C:C)</f>
        <v>4.97</v>
      </c>
      <c r="G2155" s="33" t="str">
        <f>_xlfn.XLOOKUP(A:A,'Medical Examination'!A:A,'Medical Examination'!D:D)</f>
        <v>yes</v>
      </c>
      <c r="H2155" s="33" t="str">
        <f>_xlfn.XLOOKUP(A:A,'Medical Examination'!A:A,'Medical Examination'!E:E)</f>
        <v>No</v>
      </c>
      <c r="I2155" s="33" t="str">
        <f>_xlfn.XLOOKUP(A:A,'Medical Examination'!A:A,'Medical Examination'!F:F)</f>
        <v>No</v>
      </c>
      <c r="J2155" s="33">
        <f>_xlfn.XLOOKUP(A:A,'Medical Examination'!A:A,'Medical Examination'!G:G)</f>
        <v>0</v>
      </c>
      <c r="K2155" s="33" t="str">
        <f>_xlfn.XLOOKUP(A:A,'Medical Examination'!A:A,'Medical Examination'!H:H)</f>
        <v>No</v>
      </c>
      <c r="L2155" s="32" t="str">
        <f>_xlfn.XLOOKUP(A:A,'Medical Examination'!A:A,'Medical Examination'!I:I)</f>
        <v>Obesity</v>
      </c>
      <c r="M2155" s="31" t="str">
        <f>_xlfn.XLOOKUP(A:A,'Medical Examination'!A:A,'Medical Examination'!J:J)</f>
        <v>Normal</v>
      </c>
      <c r="N2155" s="34">
        <f>_xlfn.XLOOKUP(Healthcare!A:A,Table4_2[Customer ID],Table4_2[Date of Birth])</f>
        <v>37234</v>
      </c>
      <c r="O2155" s="35">
        <f>_xlfn.XLOOKUP(A:A,Table4_2[Customer ID],Table4_2[Charges])</f>
        <v>1917.32</v>
      </c>
      <c r="P2155" s="33" t="str">
        <f>_xlfn.XLOOKUP(A:A,Table4_2[Customer ID],Table4_2[Hospital tier])</f>
        <v>tier - 3</v>
      </c>
      <c r="Q2155" s="33" t="str">
        <f>_xlfn.XLOOKUP(A:A,'Hospital details'!A:A,'Hospital details'!F:F)</f>
        <v>tier - 2</v>
      </c>
      <c r="R2155" s="33" t="str">
        <f>_xlfn.XLOOKUP(Healthcare!A:A,'Hospital details'!A:A,'Hospital details'!G:G)</f>
        <v>R1012</v>
      </c>
      <c r="S2155" s="36">
        <f>_xlfn.XLOOKUP(A:A,'Hospital details'!A:A,'Hospital details'!H:H)</f>
        <v>21</v>
      </c>
      <c r="T2155" s="8"/>
    </row>
    <row r="2156" spans="1:20" ht="18" x14ac:dyDescent="0.35">
      <c r="A2156" s="37" t="s">
        <v>2160</v>
      </c>
      <c r="B2156" s="31" t="str" cm="1">
        <f t="array" ref="B2156">_xlfn.XLOOKUP(_xlfn.SINGLE(A:A),'Customer Name'!A:A,Table14_3[[#All],[Title]])</f>
        <v>Mr</v>
      </c>
      <c r="C2156" s="32" t="str" cm="1">
        <f t="array" ref="C2156">_xlfn.XLOOKUP(_xlfn.SINGLE(A:A),'Customer Name'!A:A,Table14_3[[#All],[First Name]])</f>
        <v>Brian W</v>
      </c>
      <c r="D2156" s="32" t="str" cm="1">
        <f t="array" ref="D2156">_xlfn.XLOOKUP(_xlfn.SINGLE(A:A),'Customer Name'!A:A,Table14_3[[#All],[Last Name]])</f>
        <v>Waters</v>
      </c>
      <c r="E2156" s="32">
        <f>_xlfn.XLOOKUP(A:A,'Medical Examination'!A:A,'Medical Examination'!B:B)</f>
        <v>31.254999999999999</v>
      </c>
      <c r="F2156" s="32">
        <f>_xlfn.XLOOKUP(A:A,'Medical Examination'!A:A,'Medical Examination'!C:C)</f>
        <v>5.49</v>
      </c>
      <c r="G2156" s="33" t="str">
        <f>_xlfn.XLOOKUP(A:A,'Medical Examination'!A:A,'Medical Examination'!D:D)</f>
        <v>yes</v>
      </c>
      <c r="H2156" s="33" t="str">
        <f>_xlfn.XLOOKUP(A:A,'Medical Examination'!A:A,'Medical Examination'!E:E)</f>
        <v>No</v>
      </c>
      <c r="I2156" s="33" t="str">
        <f>_xlfn.XLOOKUP(A:A,'Medical Examination'!A:A,'Medical Examination'!F:F)</f>
        <v>No</v>
      </c>
      <c r="J2156" s="33">
        <f>_xlfn.XLOOKUP(A:A,'Medical Examination'!A:A,'Medical Examination'!G:G)</f>
        <v>0</v>
      </c>
      <c r="K2156" s="33" t="str">
        <f>_xlfn.XLOOKUP(A:A,'Medical Examination'!A:A,'Medical Examination'!H:H)</f>
        <v>No</v>
      </c>
      <c r="L2156" s="32" t="str">
        <f>_xlfn.XLOOKUP(A:A,'Medical Examination'!A:A,'Medical Examination'!I:I)</f>
        <v>Obesity</v>
      </c>
      <c r="M2156" s="31" t="str">
        <f>_xlfn.XLOOKUP(A:A,'Medical Examination'!A:A,'Medical Examination'!J:J)</f>
        <v>Normal</v>
      </c>
      <c r="N2156" s="34">
        <f>_xlfn.XLOOKUP(Healthcare!A:A,Table4_2[Customer ID],Table4_2[Date of Birth])</f>
        <v>37106</v>
      </c>
      <c r="O2156" s="35">
        <f>_xlfn.XLOOKUP(A:A,Table4_2[Customer ID],Table4_2[Charges])</f>
        <v>1909.53</v>
      </c>
      <c r="P2156" s="33" t="str">
        <f>_xlfn.XLOOKUP(A:A,Table4_2[Customer ID],Table4_2[Hospital tier])</f>
        <v>tier - 3</v>
      </c>
      <c r="Q2156" s="33" t="str">
        <f>_xlfn.XLOOKUP(A:A,'Hospital details'!A:A,'Hospital details'!F:F)</f>
        <v>tier - 3</v>
      </c>
      <c r="R2156" s="33" t="str">
        <f>_xlfn.XLOOKUP(Healthcare!A:A,'Hospital details'!A:A,'Hospital details'!G:G)</f>
        <v>R1012</v>
      </c>
      <c r="S2156" s="36">
        <f>_xlfn.XLOOKUP(A:A,'Hospital details'!A:A,'Hospital details'!H:H)</f>
        <v>21</v>
      </c>
      <c r="T2156" s="8"/>
    </row>
    <row r="2157" spans="1:20" ht="18" x14ac:dyDescent="0.35">
      <c r="A2157" s="37" t="s">
        <v>2161</v>
      </c>
      <c r="B2157" s="31" t="str" cm="1">
        <f t="array" ref="B2157">_xlfn.XLOOKUP(_xlfn.SINGLE(A:A),'Customer Name'!A:A,Table14_3[[#All],[Title]])</f>
        <v>Mr</v>
      </c>
      <c r="C2157" s="32" t="str" cm="1">
        <f t="array" ref="C2157">_xlfn.XLOOKUP(_xlfn.SINGLE(A:A),'Customer Name'!A:A,Table14_3[[#All],[First Name]])</f>
        <v>Joe</v>
      </c>
      <c r="D2157" s="32" t="str" cm="1">
        <f t="array" ref="D2157">_xlfn.XLOOKUP(_xlfn.SINGLE(A:A),'Customer Name'!A:A,Table14_3[[#All],[Last Name]])</f>
        <v>Viglienzoni</v>
      </c>
      <c r="E2157" s="32">
        <f>_xlfn.XLOOKUP(A:A,'Medical Examination'!A:A,'Medical Examination'!B:B)</f>
        <v>23.06</v>
      </c>
      <c r="F2157" s="32">
        <f>_xlfn.XLOOKUP(A:A,'Medical Examination'!A:A,'Medical Examination'!C:C)</f>
        <v>4.47</v>
      </c>
      <c r="G2157" s="33" t="str">
        <f>_xlfn.XLOOKUP(A:A,'Medical Examination'!A:A,'Medical Examination'!D:D)</f>
        <v>No</v>
      </c>
      <c r="H2157" s="33" t="str">
        <f>_xlfn.XLOOKUP(A:A,'Medical Examination'!A:A,'Medical Examination'!E:E)</f>
        <v>No</v>
      </c>
      <c r="I2157" s="33" t="str">
        <f>_xlfn.XLOOKUP(A:A,'Medical Examination'!A:A,'Medical Examination'!F:F)</f>
        <v>No</v>
      </c>
      <c r="J2157" s="33">
        <f>_xlfn.XLOOKUP(A:A,'Medical Examination'!A:A,'Medical Examination'!G:G)</f>
        <v>0</v>
      </c>
      <c r="K2157" s="33" t="str">
        <f>_xlfn.XLOOKUP(A:A,'Medical Examination'!A:A,'Medical Examination'!H:H)</f>
        <v>No</v>
      </c>
      <c r="L2157" s="32" t="str">
        <f>_xlfn.XLOOKUP(A:A,'Medical Examination'!A:A,'Medical Examination'!I:I)</f>
        <v>Normal Weight</v>
      </c>
      <c r="M2157" s="31" t="str">
        <f>_xlfn.XLOOKUP(A:A,'Medical Examination'!A:A,'Medical Examination'!J:J)</f>
        <v>Normal</v>
      </c>
      <c r="N2157" s="34">
        <f>_xlfn.XLOOKUP(Healthcare!A:A,Table4_2[Customer ID],Table4_2[Date of Birth])</f>
        <v>34613</v>
      </c>
      <c r="O2157" s="35">
        <f>_xlfn.XLOOKUP(A:A,Table4_2[Customer ID],Table4_2[Charges])</f>
        <v>1908.9</v>
      </c>
      <c r="P2157" s="33" t="str">
        <f>_xlfn.XLOOKUP(A:A,Table4_2[Customer ID],Table4_2[Hospital tier])</f>
        <v>tier - 3</v>
      </c>
      <c r="Q2157" s="33" t="str">
        <f>_xlfn.XLOOKUP(A:A,'Hospital details'!A:A,'Hospital details'!F:F)</f>
        <v>tier - 3</v>
      </c>
      <c r="R2157" s="33" t="str">
        <f>_xlfn.XLOOKUP(Healthcare!A:A,'Hospital details'!A:A,'Hospital details'!G:G)</f>
        <v>R1013</v>
      </c>
      <c r="S2157" s="36">
        <f>_xlfn.XLOOKUP(A:A,'Hospital details'!A:A,'Hospital details'!H:H)</f>
        <v>28</v>
      </c>
      <c r="T2157" s="8"/>
    </row>
    <row r="2158" spans="1:20" ht="18" x14ac:dyDescent="0.35">
      <c r="A2158" s="37" t="s">
        <v>2162</v>
      </c>
      <c r="B2158" s="31" t="str" cm="1">
        <f t="array" ref="B2158">_xlfn.XLOOKUP(_xlfn.SINGLE(A:A),'Customer Name'!A:A,Table14_3[[#All],[Title]])</f>
        <v>Ms</v>
      </c>
      <c r="C2158" s="32" t="str" cm="1">
        <f t="array" ref="C2158">_xlfn.XLOOKUP(_xlfn.SINGLE(A:A),'Customer Name'!A:A,Table14_3[[#All],[First Name]])</f>
        <v>Stephen</v>
      </c>
      <c r="D2158" s="32" t="str" cm="1">
        <f t="array" ref="D2158">_xlfn.XLOOKUP(_xlfn.SINGLE(A:A),'Customer Name'!A:A,Table14_3[[#All],[Last Name]])</f>
        <v>Rathbun</v>
      </c>
      <c r="E2158" s="32">
        <f>_xlfn.XLOOKUP(A:A,'Medical Examination'!A:A,'Medical Examination'!B:B)</f>
        <v>28.975000000000001</v>
      </c>
      <c r="F2158" s="32">
        <f>_xlfn.XLOOKUP(A:A,'Medical Examination'!A:A,'Medical Examination'!C:C)</f>
        <v>4.34</v>
      </c>
      <c r="G2158" s="33" t="str">
        <f>_xlfn.XLOOKUP(A:A,'Medical Examination'!A:A,'Medical Examination'!D:D)</f>
        <v>yes</v>
      </c>
      <c r="H2158" s="33" t="str">
        <f>_xlfn.XLOOKUP(A:A,'Medical Examination'!A:A,'Medical Examination'!E:E)</f>
        <v>No</v>
      </c>
      <c r="I2158" s="33" t="str">
        <f>_xlfn.XLOOKUP(A:A,'Medical Examination'!A:A,'Medical Examination'!F:F)</f>
        <v>No</v>
      </c>
      <c r="J2158" s="33">
        <f>_xlfn.XLOOKUP(A:A,'Medical Examination'!A:A,'Medical Examination'!G:G)</f>
        <v>0</v>
      </c>
      <c r="K2158" s="33" t="str">
        <f>_xlfn.XLOOKUP(A:A,'Medical Examination'!A:A,'Medical Examination'!H:H)</f>
        <v>No</v>
      </c>
      <c r="L2158" s="32" t="str">
        <f>_xlfn.XLOOKUP(A:A,'Medical Examination'!A:A,'Medical Examination'!I:I)</f>
        <v>Overweight</v>
      </c>
      <c r="M2158" s="31" t="str">
        <f>_xlfn.XLOOKUP(A:A,'Medical Examination'!A:A,'Medical Examination'!J:J)</f>
        <v>Normal</v>
      </c>
      <c r="N2158" s="34">
        <f>_xlfn.XLOOKUP(Healthcare!A:A,Table4_2[Customer ID],Table4_2[Date of Birth])</f>
        <v>37113</v>
      </c>
      <c r="O2158" s="35">
        <f>_xlfn.XLOOKUP(A:A,Table4_2[Customer ID],Table4_2[Charges])</f>
        <v>1906.36</v>
      </c>
      <c r="P2158" s="33" t="str">
        <f>_xlfn.XLOOKUP(A:A,Table4_2[Customer ID],Table4_2[Hospital tier])</f>
        <v>tier - 3</v>
      </c>
      <c r="Q2158" s="33" t="str">
        <f>_xlfn.XLOOKUP(A:A,'Hospital details'!A:A,'Hospital details'!F:F)</f>
        <v>tier - 1</v>
      </c>
      <c r="R2158" s="33" t="str">
        <f>_xlfn.XLOOKUP(Healthcare!A:A,'Hospital details'!A:A,'Hospital details'!G:G)</f>
        <v>R1012</v>
      </c>
      <c r="S2158" s="36">
        <f>_xlfn.XLOOKUP(A:A,'Hospital details'!A:A,'Hospital details'!H:H)</f>
        <v>21</v>
      </c>
      <c r="T2158" s="8"/>
    </row>
    <row r="2159" spans="1:20" ht="18" x14ac:dyDescent="0.35">
      <c r="A2159" s="37" t="s">
        <v>2163</v>
      </c>
      <c r="B2159" s="31" t="str" cm="1">
        <f t="array" ref="B2159">_xlfn.XLOOKUP(_xlfn.SINGLE(A:A),'Customer Name'!A:A,Table14_3[[#All],[Title]])</f>
        <v>Mr</v>
      </c>
      <c r="C2159" s="32" t="str" cm="1">
        <f t="array" ref="C2159">_xlfn.XLOOKUP(_xlfn.SINGLE(A:A),'Customer Name'!A:A,Table14_3[[#All],[First Name]])</f>
        <v>Ellen L</v>
      </c>
      <c r="D2159" s="32" t="str" cm="1">
        <f t="array" ref="D2159">_xlfn.XLOOKUP(_xlfn.SINGLE(A:A),'Customer Name'!A:A,Table14_3[[#All],[Last Name]])</f>
        <v>Crane</v>
      </c>
      <c r="E2159" s="32">
        <f>_xlfn.XLOOKUP(A:A,'Medical Examination'!A:A,'Medical Examination'!B:B)</f>
        <v>33.299999999999997</v>
      </c>
      <c r="F2159" s="32">
        <f>_xlfn.XLOOKUP(A:A,'Medical Examination'!A:A,'Medical Examination'!C:C)</f>
        <v>9.49</v>
      </c>
      <c r="G2159" s="33" t="str">
        <f>_xlfn.XLOOKUP(A:A,'Medical Examination'!A:A,'Medical Examination'!D:D)</f>
        <v>No</v>
      </c>
      <c r="H2159" s="33" t="str">
        <f>_xlfn.XLOOKUP(A:A,'Medical Examination'!A:A,'Medical Examination'!E:E)</f>
        <v>No</v>
      </c>
      <c r="I2159" s="33" t="str">
        <f>_xlfn.XLOOKUP(A:A,'Medical Examination'!A:A,'Medical Examination'!F:F)</f>
        <v>No</v>
      </c>
      <c r="J2159" s="33">
        <f>_xlfn.XLOOKUP(A:A,'Medical Examination'!A:A,'Medical Examination'!G:G)</f>
        <v>0</v>
      </c>
      <c r="K2159" s="33" t="str">
        <f>_xlfn.XLOOKUP(A:A,'Medical Examination'!A:A,'Medical Examination'!H:H)</f>
        <v>No</v>
      </c>
      <c r="L2159" s="32" t="str">
        <f>_xlfn.XLOOKUP(A:A,'Medical Examination'!A:A,'Medical Examination'!I:I)</f>
        <v>Obesity</v>
      </c>
      <c r="M2159" s="31" t="str">
        <f>_xlfn.XLOOKUP(A:A,'Medical Examination'!A:A,'Medical Examination'!J:J)</f>
        <v>Diabetic</v>
      </c>
      <c r="N2159" s="34">
        <f>_xlfn.XLOOKUP(Healthcare!A:A,Table4_2[Customer ID],Table4_2[Date of Birth])</f>
        <v>37489</v>
      </c>
      <c r="O2159" s="35">
        <f>_xlfn.XLOOKUP(A:A,Table4_2[Customer ID],Table4_2[Charges])</f>
        <v>1880.49</v>
      </c>
      <c r="P2159" s="33" t="str">
        <f>_xlfn.XLOOKUP(A:A,Table4_2[Customer ID],Table4_2[Hospital tier])</f>
        <v>tier - 3</v>
      </c>
      <c r="Q2159" s="33" t="str">
        <f>_xlfn.XLOOKUP(A:A,'Hospital details'!A:A,'Hospital details'!F:F)</f>
        <v>tier - 1</v>
      </c>
      <c r="R2159" s="33" t="str">
        <f>_xlfn.XLOOKUP(Healthcare!A:A,'Hospital details'!A:A,'Hospital details'!G:G)</f>
        <v>R1011</v>
      </c>
      <c r="S2159" s="36">
        <f>_xlfn.XLOOKUP(A:A,'Hospital details'!A:A,'Hospital details'!H:H)</f>
        <v>20</v>
      </c>
      <c r="T2159" s="8"/>
    </row>
    <row r="2160" spans="1:20" ht="18" x14ac:dyDescent="0.35">
      <c r="A2160" s="37" t="s">
        <v>2164</v>
      </c>
      <c r="B2160" s="31" t="str" cm="1">
        <f t="array" ref="B2160">_xlfn.XLOOKUP(_xlfn.SINGLE(A:A),'Customer Name'!A:A,Table14_3[[#All],[Title]])</f>
        <v>Mr</v>
      </c>
      <c r="C2160" s="32" t="str" cm="1">
        <f t="array" ref="C2160">_xlfn.XLOOKUP(_xlfn.SINGLE(A:A),'Customer Name'!A:A,Table14_3[[#All],[First Name]])</f>
        <v>Cindy</v>
      </c>
      <c r="D2160" s="32" t="str" cm="1">
        <f t="array" ref="D2160">_xlfn.XLOOKUP(_xlfn.SINGLE(A:A),'Customer Name'!A:A,Table14_3[[#All],[Last Name]])</f>
        <v>Conant</v>
      </c>
      <c r="E2160" s="32">
        <f>_xlfn.XLOOKUP(A:A,'Medical Examination'!A:A,'Medical Examination'!B:B)</f>
        <v>33</v>
      </c>
      <c r="F2160" s="32">
        <f>_xlfn.XLOOKUP(A:A,'Medical Examination'!A:A,'Medical Examination'!C:C)</f>
        <v>10.16</v>
      </c>
      <c r="G2160" s="33" t="str">
        <f>_xlfn.XLOOKUP(A:A,'Medical Examination'!A:A,'Medical Examination'!D:D)</f>
        <v>No</v>
      </c>
      <c r="H2160" s="33" t="str">
        <f>_xlfn.XLOOKUP(A:A,'Medical Examination'!A:A,'Medical Examination'!E:E)</f>
        <v>No</v>
      </c>
      <c r="I2160" s="33" t="str">
        <f>_xlfn.XLOOKUP(A:A,'Medical Examination'!A:A,'Medical Examination'!F:F)</f>
        <v>No</v>
      </c>
      <c r="J2160" s="33">
        <f>_xlfn.XLOOKUP(A:A,'Medical Examination'!A:A,'Medical Examination'!G:G)</f>
        <v>0</v>
      </c>
      <c r="K2160" s="33" t="str">
        <f>_xlfn.XLOOKUP(A:A,'Medical Examination'!A:A,'Medical Examination'!H:H)</f>
        <v>No</v>
      </c>
      <c r="L2160" s="32" t="str">
        <f>_xlfn.XLOOKUP(A:A,'Medical Examination'!A:A,'Medical Examination'!I:I)</f>
        <v>Obesity</v>
      </c>
      <c r="M2160" s="31" t="str">
        <f>_xlfn.XLOOKUP(A:A,'Medical Examination'!A:A,'Medical Examination'!J:J)</f>
        <v>Diabetic</v>
      </c>
      <c r="N2160" s="34">
        <f>_xlfn.XLOOKUP(Healthcare!A:A,Table4_2[Customer ID],Table4_2[Date of Birth])</f>
        <v>37497</v>
      </c>
      <c r="O2160" s="35">
        <f>_xlfn.XLOOKUP(A:A,Table4_2[Customer ID],Table4_2[Charges])</f>
        <v>1880.07</v>
      </c>
      <c r="P2160" s="33" t="str">
        <f>_xlfn.XLOOKUP(A:A,Table4_2[Customer ID],Table4_2[Hospital tier])</f>
        <v>tier - 3</v>
      </c>
      <c r="Q2160" s="33" t="str">
        <f>_xlfn.XLOOKUP(A:A,'Hospital details'!A:A,'Hospital details'!F:F)</f>
        <v>tier - 2</v>
      </c>
      <c r="R2160" s="33" t="str">
        <f>_xlfn.XLOOKUP(Healthcare!A:A,'Hospital details'!A:A,'Hospital details'!G:G)</f>
        <v>R1013</v>
      </c>
      <c r="S2160" s="36">
        <f>_xlfn.XLOOKUP(A:A,'Hospital details'!A:A,'Hospital details'!H:H)</f>
        <v>20</v>
      </c>
      <c r="T2160" s="8"/>
    </row>
    <row r="2161" spans="1:20" ht="18" x14ac:dyDescent="0.35">
      <c r="A2161" s="37" t="s">
        <v>2165</v>
      </c>
      <c r="B2161" s="31" t="str" cm="1">
        <f t="array" ref="B2161">_xlfn.XLOOKUP(_xlfn.SINGLE(A:A),'Customer Name'!A:A,Table14_3[[#All],[Title]])</f>
        <v>Ms</v>
      </c>
      <c r="C2161" s="32" t="str" cm="1">
        <f t="array" ref="C2161">_xlfn.XLOOKUP(_xlfn.SINGLE(A:A),'Customer Name'!A:A,Table14_3[[#All],[First Name]])</f>
        <v>Abigail R</v>
      </c>
      <c r="D2161" s="32" t="str" cm="1">
        <f t="array" ref="D2161">_xlfn.XLOOKUP(_xlfn.SINGLE(A:A),'Customer Name'!A:A,Table14_3[[#All],[Last Name]])</f>
        <v>Huyser-Wierenga</v>
      </c>
      <c r="E2161" s="32">
        <f>_xlfn.XLOOKUP(A:A,'Medical Examination'!A:A,'Medical Examination'!B:B)</f>
        <v>31.46</v>
      </c>
      <c r="F2161" s="32">
        <f>_xlfn.XLOOKUP(A:A,'Medical Examination'!A:A,'Medical Examination'!C:C)</f>
        <v>11.19</v>
      </c>
      <c r="G2161" s="33" t="str">
        <f>_xlfn.XLOOKUP(A:A,'Medical Examination'!A:A,'Medical Examination'!D:D)</f>
        <v>No</v>
      </c>
      <c r="H2161" s="33" t="str">
        <f>_xlfn.XLOOKUP(A:A,'Medical Examination'!A:A,'Medical Examination'!E:E)</f>
        <v>No</v>
      </c>
      <c r="I2161" s="33" t="str">
        <f>_xlfn.XLOOKUP(A:A,'Medical Examination'!A:A,'Medical Examination'!F:F)</f>
        <v>No</v>
      </c>
      <c r="J2161" s="33">
        <f>_xlfn.XLOOKUP(A:A,'Medical Examination'!A:A,'Medical Examination'!G:G)</f>
        <v>0</v>
      </c>
      <c r="K2161" s="33" t="str">
        <f>_xlfn.XLOOKUP(A:A,'Medical Examination'!A:A,'Medical Examination'!H:H)</f>
        <v>No</v>
      </c>
      <c r="L2161" s="32" t="str">
        <f>_xlfn.XLOOKUP(A:A,'Medical Examination'!A:A,'Medical Examination'!I:I)</f>
        <v>Obesity</v>
      </c>
      <c r="M2161" s="31" t="str">
        <f>_xlfn.XLOOKUP(A:A,'Medical Examination'!A:A,'Medical Examination'!J:J)</f>
        <v>Diabetic</v>
      </c>
      <c r="N2161" s="34">
        <f>_xlfn.XLOOKUP(Healthcare!A:A,Table4_2[Customer ID],Table4_2[Date of Birth])</f>
        <v>37558</v>
      </c>
      <c r="O2161" s="35">
        <f>_xlfn.XLOOKUP(A:A,Table4_2[Customer ID],Table4_2[Charges])</f>
        <v>1877.93</v>
      </c>
      <c r="P2161" s="33" t="str">
        <f>_xlfn.XLOOKUP(A:A,Table4_2[Customer ID],Table4_2[Hospital tier])</f>
        <v>tier - 3</v>
      </c>
      <c r="Q2161" s="33" t="str">
        <f>_xlfn.XLOOKUP(A:A,'Hospital details'!A:A,'Hospital details'!F:F)</f>
        <v>tier - 1</v>
      </c>
      <c r="R2161" s="33" t="str">
        <f>_xlfn.XLOOKUP(Healthcare!A:A,'Hospital details'!A:A,'Hospital details'!G:G)</f>
        <v>R1013</v>
      </c>
      <c r="S2161" s="36">
        <f>_xlfn.XLOOKUP(A:A,'Hospital details'!A:A,'Hospital details'!H:H)</f>
        <v>20</v>
      </c>
      <c r="T2161" s="8"/>
    </row>
    <row r="2162" spans="1:20" ht="18" x14ac:dyDescent="0.35">
      <c r="A2162" s="37" t="s">
        <v>2166</v>
      </c>
      <c r="B2162" s="31" t="str" cm="1">
        <f t="array" ref="B2162">_xlfn.XLOOKUP(_xlfn.SINGLE(A:A),'Customer Name'!A:A,Table14_3[[#All],[Title]])</f>
        <v>Ms</v>
      </c>
      <c r="C2162" s="32" t="str" cm="1">
        <f t="array" ref="C2162">_xlfn.XLOOKUP(_xlfn.SINGLE(A:A),'Customer Name'!A:A,Table14_3[[#All],[First Name]])</f>
        <v>Amy L</v>
      </c>
      <c r="D2162" s="32" t="str" cm="1">
        <f t="array" ref="D2162">_xlfn.XLOOKUP(_xlfn.SINGLE(A:A),'Customer Name'!A:A,Table14_3[[#All],[Last Name]])</f>
        <v>Natalini</v>
      </c>
      <c r="E2162" s="32">
        <f>_xlfn.XLOOKUP(A:A,'Medical Examination'!A:A,'Medical Examination'!B:B)</f>
        <v>29.6</v>
      </c>
      <c r="F2162" s="32">
        <f>_xlfn.XLOOKUP(A:A,'Medical Examination'!A:A,'Medical Examination'!C:C)</f>
        <v>11.03</v>
      </c>
      <c r="G2162" s="33" t="str">
        <f>_xlfn.XLOOKUP(A:A,'Medical Examination'!A:A,'Medical Examination'!D:D)</f>
        <v>No</v>
      </c>
      <c r="H2162" s="33" t="str">
        <f>_xlfn.XLOOKUP(A:A,'Medical Examination'!A:A,'Medical Examination'!E:E)</f>
        <v>No</v>
      </c>
      <c r="I2162" s="33" t="str">
        <f>_xlfn.XLOOKUP(A:A,'Medical Examination'!A:A,'Medical Examination'!F:F)</f>
        <v>No</v>
      </c>
      <c r="J2162" s="33">
        <f>_xlfn.XLOOKUP(A:A,'Medical Examination'!A:A,'Medical Examination'!G:G)</f>
        <v>0</v>
      </c>
      <c r="K2162" s="33" t="str">
        <f>_xlfn.XLOOKUP(A:A,'Medical Examination'!A:A,'Medical Examination'!H:H)</f>
        <v>No</v>
      </c>
      <c r="L2162" s="32" t="str">
        <f>_xlfn.XLOOKUP(A:A,'Medical Examination'!A:A,'Medical Examination'!I:I)</f>
        <v>Overweight</v>
      </c>
      <c r="M2162" s="31" t="str">
        <f>_xlfn.XLOOKUP(A:A,'Medical Examination'!A:A,'Medical Examination'!J:J)</f>
        <v>Diabetic</v>
      </c>
      <c r="N2162" s="34">
        <f>_xlfn.XLOOKUP(Healthcare!A:A,Table4_2[Customer ID],Table4_2[Date of Birth])</f>
        <v>37521</v>
      </c>
      <c r="O2162" s="35">
        <f>_xlfn.XLOOKUP(A:A,Table4_2[Customer ID],Table4_2[Charges])</f>
        <v>1875.34</v>
      </c>
      <c r="P2162" s="33" t="str">
        <f>_xlfn.XLOOKUP(A:A,Table4_2[Customer ID],Table4_2[Hospital tier])</f>
        <v>tier - 3</v>
      </c>
      <c r="Q2162" s="33" t="str">
        <f>_xlfn.XLOOKUP(A:A,'Hospital details'!A:A,'Hospital details'!F:F)</f>
        <v>tier - 2</v>
      </c>
      <c r="R2162" s="33" t="str">
        <f>_xlfn.XLOOKUP(Healthcare!A:A,'Hospital details'!A:A,'Hospital details'!G:G)</f>
        <v>R1011</v>
      </c>
      <c r="S2162" s="36">
        <f>_xlfn.XLOOKUP(A:A,'Hospital details'!A:A,'Hospital details'!H:H)</f>
        <v>20</v>
      </c>
      <c r="T2162" s="8"/>
    </row>
    <row r="2163" spans="1:20" ht="18" x14ac:dyDescent="0.35">
      <c r="A2163" s="37" t="s">
        <v>2167</v>
      </c>
      <c r="B2163" s="31" t="str" cm="1">
        <f t="array" ref="B2163">_xlfn.XLOOKUP(_xlfn.SINGLE(A:A),'Customer Name'!A:A,Table14_3[[#All],[Title]])</f>
        <v>Mr</v>
      </c>
      <c r="C2163" s="32" t="str" cm="1">
        <f t="array" ref="C2163">_xlfn.XLOOKUP(_xlfn.SINGLE(A:A),'Customer Name'!A:A,Table14_3[[#All],[First Name]])</f>
        <v>Amy</v>
      </c>
      <c r="D2163" s="32" t="str" cm="1">
        <f t="array" ref="D2163">_xlfn.XLOOKUP(_xlfn.SINGLE(A:A),'Customer Name'!A:A,Table14_3[[#All],[Last Name]])</f>
        <v>Robbins</v>
      </c>
      <c r="E2163" s="32">
        <f>_xlfn.XLOOKUP(A:A,'Medical Examination'!A:A,'Medical Examination'!B:B)</f>
        <v>22.05</v>
      </c>
      <c r="F2163" s="32">
        <f>_xlfn.XLOOKUP(A:A,'Medical Examination'!A:A,'Medical Examination'!C:C)</f>
        <v>4.43</v>
      </c>
      <c r="G2163" s="33" t="str">
        <f>_xlfn.XLOOKUP(A:A,'Medical Examination'!A:A,'Medical Examination'!D:D)</f>
        <v>yes</v>
      </c>
      <c r="H2163" s="33" t="str">
        <f>_xlfn.XLOOKUP(A:A,'Medical Examination'!A:A,'Medical Examination'!E:E)</f>
        <v>No</v>
      </c>
      <c r="I2163" s="33" t="str">
        <f>_xlfn.XLOOKUP(A:A,'Medical Examination'!A:A,'Medical Examination'!F:F)</f>
        <v>No</v>
      </c>
      <c r="J2163" s="33">
        <f>_xlfn.XLOOKUP(A:A,'Medical Examination'!A:A,'Medical Examination'!G:G)</f>
        <v>0</v>
      </c>
      <c r="K2163" s="33" t="str">
        <f>_xlfn.XLOOKUP(A:A,'Medical Examination'!A:A,'Medical Examination'!H:H)</f>
        <v>No</v>
      </c>
      <c r="L2163" s="32" t="str">
        <f>_xlfn.XLOOKUP(A:A,'Medical Examination'!A:A,'Medical Examination'!I:I)</f>
        <v>Normal Weight</v>
      </c>
      <c r="M2163" s="31" t="str">
        <f>_xlfn.XLOOKUP(A:A,'Medical Examination'!A:A,'Medical Examination'!J:J)</f>
        <v>Normal</v>
      </c>
      <c r="N2163" s="34">
        <f>_xlfn.XLOOKUP(Healthcare!A:A,Table4_2[Customer ID],Table4_2[Date of Birth])</f>
        <v>35248</v>
      </c>
      <c r="O2163" s="35">
        <f>_xlfn.XLOOKUP(A:A,Table4_2[Customer ID],Table4_2[Charges])</f>
        <v>1865.98</v>
      </c>
      <c r="P2163" s="33" t="str">
        <f>_xlfn.XLOOKUP(A:A,Table4_2[Customer ID],Table4_2[Hospital tier])</f>
        <v>tier - 3</v>
      </c>
      <c r="Q2163" s="33" t="str">
        <f>_xlfn.XLOOKUP(A:A,'Hospital details'!A:A,'Hospital details'!F:F)</f>
        <v>tier - 3</v>
      </c>
      <c r="R2163" s="33" t="str">
        <f>_xlfn.XLOOKUP(Healthcare!A:A,'Hospital details'!A:A,'Hospital details'!G:G)</f>
        <v>R1012</v>
      </c>
      <c r="S2163" s="36">
        <f>_xlfn.XLOOKUP(A:A,'Hospital details'!A:A,'Hospital details'!H:H)</f>
        <v>26</v>
      </c>
      <c r="T2163" s="8"/>
    </row>
    <row r="2164" spans="1:20" ht="18" x14ac:dyDescent="0.35">
      <c r="A2164" s="37" t="s">
        <v>2168</v>
      </c>
      <c r="B2164" s="31" t="str" cm="1">
        <f t="array" ref="B2164">_xlfn.XLOOKUP(_xlfn.SINGLE(A:A),'Customer Name'!A:A,Table14_3[[#All],[Title]])</f>
        <v>Mr</v>
      </c>
      <c r="C2164" s="32" t="str" cm="1">
        <f t="array" ref="C2164">_xlfn.XLOOKUP(_xlfn.SINGLE(A:A),'Customer Name'!A:A,Table14_3[[#All],[First Name]])</f>
        <v>Grace H</v>
      </c>
      <c r="D2164" s="32" t="str" cm="1">
        <f t="array" ref="D2164">_xlfn.XLOOKUP(_xlfn.SINGLE(A:A),'Customer Name'!A:A,Table14_3[[#All],[Last Name]])</f>
        <v>Stanislav</v>
      </c>
      <c r="E2164" s="32">
        <f>_xlfn.XLOOKUP(A:A,'Medical Examination'!A:A,'Medical Examination'!B:B)</f>
        <v>27.06</v>
      </c>
      <c r="F2164" s="32">
        <f>_xlfn.XLOOKUP(A:A,'Medical Examination'!A:A,'Medical Examination'!C:C)</f>
        <v>6.14</v>
      </c>
      <c r="G2164" s="33" t="str">
        <f>_xlfn.XLOOKUP(A:A,'Medical Examination'!A:A,'Medical Examination'!D:D)</f>
        <v>No</v>
      </c>
      <c r="H2164" s="33" t="str">
        <f>_xlfn.XLOOKUP(A:A,'Medical Examination'!A:A,'Medical Examination'!E:E)</f>
        <v>yes</v>
      </c>
      <c r="I2164" s="33" t="str">
        <f>_xlfn.XLOOKUP(A:A,'Medical Examination'!A:A,'Medical Examination'!F:F)</f>
        <v>No</v>
      </c>
      <c r="J2164" s="33">
        <f>_xlfn.XLOOKUP(A:A,'Medical Examination'!A:A,'Medical Examination'!G:G)</f>
        <v>1</v>
      </c>
      <c r="K2164" s="33" t="str">
        <f>_xlfn.XLOOKUP(A:A,'Medical Examination'!A:A,'Medical Examination'!H:H)</f>
        <v>No</v>
      </c>
      <c r="L2164" s="32" t="str">
        <f>_xlfn.XLOOKUP(A:A,'Medical Examination'!A:A,'Medical Examination'!I:I)</f>
        <v>Overweight</v>
      </c>
      <c r="M2164" s="31" t="str">
        <f>_xlfn.XLOOKUP(A:A,'Medical Examination'!A:A,'Medical Examination'!J:J)</f>
        <v>Prediabetic</v>
      </c>
      <c r="N2164" s="34">
        <f>_xlfn.XLOOKUP(Healthcare!A:A,Table4_2[Customer ID],Table4_2[Date of Birth])</f>
        <v>38348</v>
      </c>
      <c r="O2164" s="35">
        <f>_xlfn.XLOOKUP(A:A,Table4_2[Customer ID],Table4_2[Charges])</f>
        <v>1863.45</v>
      </c>
      <c r="P2164" s="33" t="str">
        <f>_xlfn.XLOOKUP(A:A,Table4_2[Customer ID],Table4_2[Hospital tier])</f>
        <v>tier - 3</v>
      </c>
      <c r="Q2164" s="33" t="str">
        <f>_xlfn.XLOOKUP(A:A,'Hospital details'!A:A,'Hospital details'!F:F)</f>
        <v>tier - 1</v>
      </c>
      <c r="R2164" s="33" t="str">
        <f>_xlfn.XLOOKUP(Healthcare!A:A,'Hospital details'!A:A,'Hospital details'!G:G)</f>
        <v>R1025</v>
      </c>
      <c r="S2164" s="36">
        <f>_xlfn.XLOOKUP(A:A,'Hospital details'!A:A,'Hospital details'!H:H)</f>
        <v>18</v>
      </c>
      <c r="T2164" s="8"/>
    </row>
    <row r="2165" spans="1:20" ht="18" x14ac:dyDescent="0.35">
      <c r="A2165" s="37" t="s">
        <v>2169</v>
      </c>
      <c r="B2165" s="31" t="str" cm="1">
        <f t="array" ref="B2165">_xlfn.XLOOKUP(_xlfn.SINGLE(A:A),'Customer Name'!A:A,Table14_3[[#All],[Title]])</f>
        <v>Ms</v>
      </c>
      <c r="C2165" s="32" t="str" cm="1">
        <f t="array" ref="C2165">_xlfn.XLOOKUP(_xlfn.SINGLE(A:A),'Customer Name'!A:A,Table14_3[[#All],[First Name]])</f>
        <v>Caitie J</v>
      </c>
      <c r="D2165" s="32" t="str" cm="1">
        <f t="array" ref="D2165">_xlfn.XLOOKUP(_xlfn.SINGLE(A:A),'Customer Name'!A:A,Table14_3[[#All],[Last Name]])</f>
        <v>Meyer</v>
      </c>
      <c r="E2165" s="32">
        <f>_xlfn.XLOOKUP(A:A,'Medical Examination'!A:A,'Medical Examination'!B:B)</f>
        <v>20.49</v>
      </c>
      <c r="F2165" s="32">
        <f>_xlfn.XLOOKUP(A:A,'Medical Examination'!A:A,'Medical Examination'!C:C)</f>
        <v>4.87</v>
      </c>
      <c r="G2165" s="33" t="str">
        <f>_xlfn.XLOOKUP(A:A,'Medical Examination'!A:A,'Medical Examination'!D:D)</f>
        <v>No</v>
      </c>
      <c r="H2165" s="33" t="str">
        <f>_xlfn.XLOOKUP(A:A,'Medical Examination'!A:A,'Medical Examination'!E:E)</f>
        <v>No</v>
      </c>
      <c r="I2165" s="33" t="str">
        <f>_xlfn.XLOOKUP(A:A,'Medical Examination'!A:A,'Medical Examination'!F:F)</f>
        <v>No</v>
      </c>
      <c r="J2165" s="33">
        <f>_xlfn.XLOOKUP(A:A,'Medical Examination'!A:A,'Medical Examination'!G:G)</f>
        <v>0</v>
      </c>
      <c r="K2165" s="33" t="str">
        <f>_xlfn.XLOOKUP(A:A,'Medical Examination'!A:A,'Medical Examination'!H:H)</f>
        <v>No</v>
      </c>
      <c r="L2165" s="32" t="str">
        <f>_xlfn.XLOOKUP(A:A,'Medical Examination'!A:A,'Medical Examination'!I:I)</f>
        <v>Normal Weight</v>
      </c>
      <c r="M2165" s="31" t="str">
        <f>_xlfn.XLOOKUP(A:A,'Medical Examination'!A:A,'Medical Examination'!J:J)</f>
        <v>Normal</v>
      </c>
      <c r="N2165" s="34">
        <f>_xlfn.XLOOKUP(Healthcare!A:A,Table4_2[Customer ID],Table4_2[Date of Birth])</f>
        <v>34674</v>
      </c>
      <c r="O2165" s="35">
        <f>_xlfn.XLOOKUP(A:A,Table4_2[Customer ID],Table4_2[Charges])</f>
        <v>1850.55</v>
      </c>
      <c r="P2165" s="33" t="str">
        <f>_xlfn.XLOOKUP(A:A,Table4_2[Customer ID],Table4_2[Hospital tier])</f>
        <v>tier - 3</v>
      </c>
      <c r="Q2165" s="33" t="str">
        <f>_xlfn.XLOOKUP(A:A,'Hospital details'!A:A,'Hospital details'!F:F)</f>
        <v>tier - 2</v>
      </c>
      <c r="R2165" s="33" t="str">
        <f>_xlfn.XLOOKUP(Healthcare!A:A,'Hospital details'!A:A,'Hospital details'!G:G)</f>
        <v>R1012</v>
      </c>
      <c r="S2165" s="36">
        <f>_xlfn.XLOOKUP(A:A,'Hospital details'!A:A,'Hospital details'!H:H)</f>
        <v>28</v>
      </c>
      <c r="T2165" s="8"/>
    </row>
    <row r="2166" spans="1:20" ht="18" x14ac:dyDescent="0.35">
      <c r="A2166" s="37" t="s">
        <v>2170</v>
      </c>
      <c r="B2166" s="31" t="str" cm="1">
        <f t="array" ref="B2166">_xlfn.XLOOKUP(_xlfn.SINGLE(A:A),'Customer Name'!A:A,Table14_3[[#All],[Title]])</f>
        <v>Mr</v>
      </c>
      <c r="C2166" s="32" t="str" cm="1">
        <f t="array" ref="C2166">_xlfn.XLOOKUP(_xlfn.SINGLE(A:A),'Customer Name'!A:A,Table14_3[[#All],[First Name]])</f>
        <v>Benjamin</v>
      </c>
      <c r="D2166" s="32" t="str" cm="1">
        <f t="array" ref="D2166">_xlfn.XLOOKUP(_xlfn.SINGLE(A:A),'Customer Name'!A:A,Table14_3[[#All],[Last Name]])</f>
        <v>Mears</v>
      </c>
      <c r="E2166" s="32">
        <f>_xlfn.XLOOKUP(A:A,'Medical Examination'!A:A,'Medical Examination'!B:B)</f>
        <v>28.4</v>
      </c>
      <c r="F2166" s="32">
        <f>_xlfn.XLOOKUP(A:A,'Medical Examination'!A:A,'Medical Examination'!C:C)</f>
        <v>4.3</v>
      </c>
      <c r="G2166" s="33" t="str">
        <f>_xlfn.XLOOKUP(A:A,'Medical Examination'!A:A,'Medical Examination'!D:D)</f>
        <v>No</v>
      </c>
      <c r="H2166" s="33" t="str">
        <f>_xlfn.XLOOKUP(A:A,'Medical Examination'!A:A,'Medical Examination'!E:E)</f>
        <v>No</v>
      </c>
      <c r="I2166" s="33" t="str">
        <f>_xlfn.XLOOKUP(A:A,'Medical Examination'!A:A,'Medical Examination'!F:F)</f>
        <v>Yes</v>
      </c>
      <c r="J2166" s="33">
        <f>_xlfn.XLOOKUP(A:A,'Medical Examination'!A:A,'Medical Examination'!G:G)</f>
        <v>1</v>
      </c>
      <c r="K2166" s="33" t="str">
        <f>_xlfn.XLOOKUP(A:A,'Medical Examination'!A:A,'Medical Examination'!H:H)</f>
        <v>No</v>
      </c>
      <c r="L2166" s="32" t="str">
        <f>_xlfn.XLOOKUP(A:A,'Medical Examination'!A:A,'Medical Examination'!I:I)</f>
        <v>Overweight</v>
      </c>
      <c r="M2166" s="31" t="str">
        <f>_xlfn.XLOOKUP(A:A,'Medical Examination'!A:A,'Medical Examination'!J:J)</f>
        <v>Normal</v>
      </c>
      <c r="N2166" s="34">
        <f>_xlfn.XLOOKUP(Healthcare!A:A,Table4_2[Customer ID],Table4_2[Date of Birth])</f>
        <v>37822</v>
      </c>
      <c r="O2166" s="35">
        <f>_xlfn.XLOOKUP(A:A,Table4_2[Customer ID],Table4_2[Charges])</f>
        <v>1842.52</v>
      </c>
      <c r="P2166" s="33" t="str">
        <f>_xlfn.XLOOKUP(A:A,Table4_2[Customer ID],Table4_2[Hospital tier])</f>
        <v>tier - 3</v>
      </c>
      <c r="Q2166" s="33" t="str">
        <f>_xlfn.XLOOKUP(A:A,'Hospital details'!A:A,'Hospital details'!F:F)</f>
        <v>tier - 2</v>
      </c>
      <c r="R2166" s="33" t="str">
        <f>_xlfn.XLOOKUP(Healthcare!A:A,'Hospital details'!A:A,'Hospital details'!G:G)</f>
        <v>R1011</v>
      </c>
      <c r="S2166" s="36">
        <f>_xlfn.XLOOKUP(A:A,'Hospital details'!A:A,'Hospital details'!H:H)</f>
        <v>19</v>
      </c>
      <c r="T2166" s="8"/>
    </row>
    <row r="2167" spans="1:20" ht="18" x14ac:dyDescent="0.35">
      <c r="A2167" s="37" t="s">
        <v>2171</v>
      </c>
      <c r="B2167" s="31" t="str" cm="1">
        <f t="array" ref="B2167">_xlfn.XLOOKUP(_xlfn.SINGLE(A:A),'Customer Name'!A:A,Table14_3[[#All],[Title]])</f>
        <v>Mr</v>
      </c>
      <c r="C2167" s="32" t="str" cm="1">
        <f t="array" ref="C2167">_xlfn.XLOOKUP(_xlfn.SINGLE(A:A),'Customer Name'!A:A,Table14_3[[#All],[First Name]])</f>
        <v>Ian T</v>
      </c>
      <c r="D2167" s="32" t="str" cm="1">
        <f t="array" ref="D2167">_xlfn.XLOOKUP(_xlfn.SINGLE(A:A),'Customer Name'!A:A,Table14_3[[#All],[Last Name]])</f>
        <v>Neill</v>
      </c>
      <c r="E2167" s="32">
        <f>_xlfn.XLOOKUP(A:A,'Medical Examination'!A:A,'Medical Examination'!B:B)</f>
        <v>41.91</v>
      </c>
      <c r="F2167" s="32">
        <f>_xlfn.XLOOKUP(A:A,'Medical Examination'!A:A,'Medical Examination'!C:C)</f>
        <v>6.19</v>
      </c>
      <c r="G2167" s="33" t="str">
        <f>_xlfn.XLOOKUP(A:A,'Medical Examination'!A:A,'Medical Examination'!D:D)</f>
        <v>No</v>
      </c>
      <c r="H2167" s="33" t="str">
        <f>_xlfn.XLOOKUP(A:A,'Medical Examination'!A:A,'Medical Examination'!E:E)</f>
        <v>No</v>
      </c>
      <c r="I2167" s="33" t="str">
        <f>_xlfn.XLOOKUP(A:A,'Medical Examination'!A:A,'Medical Examination'!F:F)</f>
        <v>No</v>
      </c>
      <c r="J2167" s="33">
        <f>_xlfn.XLOOKUP(A:A,'Medical Examination'!A:A,'Medical Examination'!G:G)</f>
        <v>0</v>
      </c>
      <c r="K2167" s="33" t="str">
        <f>_xlfn.XLOOKUP(A:A,'Medical Examination'!A:A,'Medical Examination'!H:H)</f>
        <v>No</v>
      </c>
      <c r="L2167" s="32" t="str">
        <f>_xlfn.XLOOKUP(A:A,'Medical Examination'!A:A,'Medical Examination'!I:I)</f>
        <v>Obesity</v>
      </c>
      <c r="M2167" s="31" t="str">
        <f>_xlfn.XLOOKUP(A:A,'Medical Examination'!A:A,'Medical Examination'!J:J)</f>
        <v>Prediabetic</v>
      </c>
      <c r="N2167" s="34">
        <f>_xlfn.XLOOKUP(Healthcare!A:A,Table4_2[Customer ID],Table4_2[Date of Birth])</f>
        <v>36506</v>
      </c>
      <c r="O2167" s="35">
        <f>_xlfn.XLOOKUP(A:A,Table4_2[Customer ID],Table4_2[Charges])</f>
        <v>1837.28</v>
      </c>
      <c r="P2167" s="33" t="str">
        <f>_xlfn.XLOOKUP(A:A,Table4_2[Customer ID],Table4_2[Hospital tier])</f>
        <v>tier - 3</v>
      </c>
      <c r="Q2167" s="33" t="str">
        <f>_xlfn.XLOOKUP(A:A,'Hospital details'!A:A,'Hospital details'!F:F)</f>
        <v>tier - 2</v>
      </c>
      <c r="R2167" s="33" t="str">
        <f>_xlfn.XLOOKUP(Healthcare!A:A,'Hospital details'!A:A,'Hospital details'!G:G)</f>
        <v>R1013</v>
      </c>
      <c r="S2167" s="36">
        <f>_xlfn.XLOOKUP(A:A,'Hospital details'!A:A,'Hospital details'!H:H)</f>
        <v>23</v>
      </c>
      <c r="T2167" s="8"/>
    </row>
    <row r="2168" spans="1:20" ht="18" x14ac:dyDescent="0.35">
      <c r="A2168" s="37" t="s">
        <v>2172</v>
      </c>
      <c r="B2168" s="31" t="str" cm="1">
        <f t="array" ref="B2168">_xlfn.XLOOKUP(_xlfn.SINGLE(A:A),'Customer Name'!A:A,Table14_3[[#All],[Title]])</f>
        <v>Ms</v>
      </c>
      <c r="C2168" s="32" t="str" cm="1">
        <f t="array" ref="C2168">_xlfn.XLOOKUP(_xlfn.SINGLE(A:A),'Customer Name'!A:A,Table14_3[[#All],[First Name]])</f>
        <v>Tadese</v>
      </c>
      <c r="D2168" s="32" t="str" cm="1">
        <f t="array" ref="D2168">_xlfn.XLOOKUP(_xlfn.SINGLE(A:A),'Customer Name'!A:A,Table14_3[[#All],[Last Name]])</f>
        <v>Tola</v>
      </c>
      <c r="E2168" s="32">
        <f>_xlfn.XLOOKUP(A:A,'Medical Examination'!A:A,'Medical Examination'!B:B)</f>
        <v>24.6</v>
      </c>
      <c r="F2168" s="32">
        <f>_xlfn.XLOOKUP(A:A,'Medical Examination'!A:A,'Medical Examination'!C:C)</f>
        <v>6.19</v>
      </c>
      <c r="G2168" s="33" t="str">
        <f>_xlfn.XLOOKUP(A:A,'Medical Examination'!A:A,'Medical Examination'!D:D)</f>
        <v>No</v>
      </c>
      <c r="H2168" s="33" t="str">
        <f>_xlfn.XLOOKUP(A:A,'Medical Examination'!A:A,'Medical Examination'!E:E)</f>
        <v>No</v>
      </c>
      <c r="I2168" s="33" t="str">
        <f>_xlfn.XLOOKUP(A:A,'Medical Examination'!A:A,'Medical Examination'!F:F)</f>
        <v>Yes</v>
      </c>
      <c r="J2168" s="33">
        <f>_xlfn.XLOOKUP(A:A,'Medical Examination'!A:A,'Medical Examination'!G:G)</f>
        <v>1</v>
      </c>
      <c r="K2168" s="33" t="str">
        <f>_xlfn.XLOOKUP(A:A,'Medical Examination'!A:A,'Medical Examination'!H:H)</f>
        <v>No</v>
      </c>
      <c r="L2168" s="32" t="str">
        <f>_xlfn.XLOOKUP(A:A,'Medical Examination'!A:A,'Medical Examination'!I:I)</f>
        <v>Normal Weight</v>
      </c>
      <c r="M2168" s="31" t="str">
        <f>_xlfn.XLOOKUP(A:A,'Medical Examination'!A:A,'Medical Examination'!J:J)</f>
        <v>Prediabetic</v>
      </c>
      <c r="N2168" s="34">
        <f>_xlfn.XLOOKUP(Healthcare!A:A,Table4_2[Customer ID],Table4_2[Date of Birth])</f>
        <v>37837</v>
      </c>
      <c r="O2168" s="35">
        <f>_xlfn.XLOOKUP(A:A,Table4_2[Customer ID],Table4_2[Charges])</f>
        <v>1837.24</v>
      </c>
      <c r="P2168" s="33" t="str">
        <f>_xlfn.XLOOKUP(A:A,Table4_2[Customer ID],Table4_2[Hospital tier])</f>
        <v>tier - 3</v>
      </c>
      <c r="Q2168" s="33" t="str">
        <f>_xlfn.XLOOKUP(A:A,'Hospital details'!A:A,'Hospital details'!F:F)</f>
        <v>tier - 2</v>
      </c>
      <c r="R2168" s="33" t="str">
        <f>_xlfn.XLOOKUP(Healthcare!A:A,'Hospital details'!A:A,'Hospital details'!G:G)</f>
        <v>R1011</v>
      </c>
      <c r="S2168" s="36">
        <f>_xlfn.XLOOKUP(A:A,'Hospital details'!A:A,'Hospital details'!H:H)</f>
        <v>19</v>
      </c>
      <c r="T2168" s="8"/>
    </row>
    <row r="2169" spans="1:20" ht="18" x14ac:dyDescent="0.35">
      <c r="A2169" s="37" t="s">
        <v>2173</v>
      </c>
      <c r="B2169" s="31" t="str" cm="1">
        <f t="array" ref="B2169">_xlfn.XLOOKUP(_xlfn.SINGLE(A:A),'Customer Name'!A:A,Table14_3[[#All],[Title]])</f>
        <v>Mr</v>
      </c>
      <c r="C2169" s="32" t="str" cm="1">
        <f t="array" ref="C2169">_xlfn.XLOOKUP(_xlfn.SINGLE(A:A),'Customer Name'!A:A,Table14_3[[#All],[First Name]])</f>
        <v>Jonathan</v>
      </c>
      <c r="D2169" s="32" t="str" cm="1">
        <f t="array" ref="D2169">_xlfn.XLOOKUP(_xlfn.SINGLE(A:A),'Customer Name'!A:A,Table14_3[[#All],[Last Name]])</f>
        <v>Briskman</v>
      </c>
      <c r="E2169" s="32">
        <f>_xlfn.XLOOKUP(A:A,'Medical Examination'!A:A,'Medical Examination'!B:B)</f>
        <v>20.9</v>
      </c>
      <c r="F2169" s="32">
        <f>_xlfn.XLOOKUP(A:A,'Medical Examination'!A:A,'Medical Examination'!C:C)</f>
        <v>5.12</v>
      </c>
      <c r="G2169" s="33" t="str">
        <f>_xlfn.XLOOKUP(A:A,'Medical Examination'!A:A,'Medical Examination'!D:D)</f>
        <v>No</v>
      </c>
      <c r="H2169" s="33" t="str">
        <f>_xlfn.XLOOKUP(A:A,'Medical Examination'!A:A,'Medical Examination'!E:E)</f>
        <v>No</v>
      </c>
      <c r="I2169" s="33" t="str">
        <f>_xlfn.XLOOKUP(A:A,'Medical Examination'!A:A,'Medical Examination'!F:F)</f>
        <v>Yes</v>
      </c>
      <c r="J2169" s="33">
        <f>_xlfn.XLOOKUP(A:A,'Medical Examination'!A:A,'Medical Examination'!G:G)</f>
        <v>1</v>
      </c>
      <c r="K2169" s="33" t="str">
        <f>_xlfn.XLOOKUP(A:A,'Medical Examination'!A:A,'Medical Examination'!H:H)</f>
        <v>No</v>
      </c>
      <c r="L2169" s="32" t="str">
        <f>_xlfn.XLOOKUP(A:A,'Medical Examination'!A:A,'Medical Examination'!I:I)</f>
        <v>Normal Weight</v>
      </c>
      <c r="M2169" s="31" t="str">
        <f>_xlfn.XLOOKUP(A:A,'Medical Examination'!A:A,'Medical Examination'!J:J)</f>
        <v>Normal</v>
      </c>
      <c r="N2169" s="34">
        <f>_xlfn.XLOOKUP(Healthcare!A:A,Table4_2[Customer ID],Table4_2[Date of Birth])</f>
        <v>37844</v>
      </c>
      <c r="O2169" s="35">
        <f>_xlfn.XLOOKUP(A:A,Table4_2[Customer ID],Table4_2[Charges])</f>
        <v>1832.09</v>
      </c>
      <c r="P2169" s="33" t="str">
        <f>_xlfn.XLOOKUP(A:A,Table4_2[Customer ID],Table4_2[Hospital tier])</f>
        <v>tier - 3</v>
      </c>
      <c r="Q2169" s="33" t="str">
        <f>_xlfn.XLOOKUP(A:A,'Hospital details'!A:A,'Hospital details'!F:F)</f>
        <v>tier - 3</v>
      </c>
      <c r="R2169" s="33" t="str">
        <f>_xlfn.XLOOKUP(Healthcare!A:A,'Hospital details'!A:A,'Hospital details'!G:G)</f>
        <v>R1011</v>
      </c>
      <c r="S2169" s="36">
        <f>_xlfn.XLOOKUP(A:A,'Hospital details'!A:A,'Hospital details'!H:H)</f>
        <v>19</v>
      </c>
      <c r="T2169" s="8"/>
    </row>
    <row r="2170" spans="1:20" ht="18" x14ac:dyDescent="0.35">
      <c r="A2170" s="37" t="s">
        <v>2174</v>
      </c>
      <c r="B2170" s="31" t="str" cm="1">
        <f t="array" ref="B2170">_xlfn.XLOOKUP(_xlfn.SINGLE(A:A),'Customer Name'!A:A,Table14_3[[#All],[Title]])</f>
        <v>Mr</v>
      </c>
      <c r="C2170" s="32" t="str" cm="1">
        <f t="array" ref="C2170">_xlfn.XLOOKUP(_xlfn.SINGLE(A:A),'Customer Name'!A:A,Table14_3[[#All],[First Name]])</f>
        <v>Dathan</v>
      </c>
      <c r="D2170" s="32" t="str" cm="1">
        <f t="array" ref="D2170">_xlfn.XLOOKUP(_xlfn.SINGLE(A:A),'Customer Name'!A:A,Table14_3[[#All],[Last Name]])</f>
        <v>Ritzenhein</v>
      </c>
      <c r="E2170" s="32">
        <f>_xlfn.XLOOKUP(A:A,'Medical Examination'!A:A,'Medical Examination'!B:B)</f>
        <v>34.4</v>
      </c>
      <c r="F2170" s="32">
        <f>_xlfn.XLOOKUP(A:A,'Medical Examination'!A:A,'Medical Examination'!C:C)</f>
        <v>4.04</v>
      </c>
      <c r="G2170" s="33" t="str">
        <f>_xlfn.XLOOKUP(A:A,'Medical Examination'!A:A,'Medical Examination'!D:D)</f>
        <v>No</v>
      </c>
      <c r="H2170" s="33" t="str">
        <f>_xlfn.XLOOKUP(A:A,'Medical Examination'!A:A,'Medical Examination'!E:E)</f>
        <v>No</v>
      </c>
      <c r="I2170" s="33" t="str">
        <f>_xlfn.XLOOKUP(A:A,'Medical Examination'!A:A,'Medical Examination'!F:F)</f>
        <v>No</v>
      </c>
      <c r="J2170" s="33">
        <f>_xlfn.XLOOKUP(A:A,'Medical Examination'!A:A,'Medical Examination'!G:G)</f>
        <v>0</v>
      </c>
      <c r="K2170" s="33" t="str">
        <f>_xlfn.XLOOKUP(A:A,'Medical Examination'!A:A,'Medical Examination'!H:H)</f>
        <v>No</v>
      </c>
      <c r="L2170" s="32" t="str">
        <f>_xlfn.XLOOKUP(A:A,'Medical Examination'!A:A,'Medical Examination'!I:I)</f>
        <v>Obesity</v>
      </c>
      <c r="M2170" s="31" t="str">
        <f>_xlfn.XLOOKUP(A:A,'Medical Examination'!A:A,'Medical Examination'!J:J)</f>
        <v>Normal</v>
      </c>
      <c r="N2170" s="34">
        <f>_xlfn.XLOOKUP(Healthcare!A:A,Table4_2[Customer ID],Table4_2[Date of Birth])</f>
        <v>36434</v>
      </c>
      <c r="O2170" s="35">
        <f>_xlfn.XLOOKUP(A:A,Table4_2[Customer ID],Table4_2[Charges])</f>
        <v>1826.84</v>
      </c>
      <c r="P2170" s="33" t="str">
        <f>_xlfn.XLOOKUP(A:A,Table4_2[Customer ID],Table4_2[Hospital tier])</f>
        <v>tier - 3</v>
      </c>
      <c r="Q2170" s="33" t="str">
        <f>_xlfn.XLOOKUP(A:A,'Hospital details'!A:A,'Hospital details'!F:F)</f>
        <v>tier - 2</v>
      </c>
      <c r="R2170" s="33" t="str">
        <f>_xlfn.XLOOKUP(Healthcare!A:A,'Hospital details'!A:A,'Hospital details'!G:G)</f>
        <v>R1011</v>
      </c>
      <c r="S2170" s="36">
        <f>_xlfn.XLOOKUP(A:A,'Hospital details'!A:A,'Hospital details'!H:H)</f>
        <v>23</v>
      </c>
      <c r="T2170" s="8"/>
    </row>
    <row r="2171" spans="1:20" ht="18" x14ac:dyDescent="0.35">
      <c r="A2171" s="37" t="s">
        <v>2175</v>
      </c>
      <c r="B2171" s="31" t="str" cm="1">
        <f t="array" ref="B2171">_xlfn.XLOOKUP(_xlfn.SINGLE(A:A),'Customer Name'!A:A,Table14_3[[#All],[Title]])</f>
        <v>Ms</v>
      </c>
      <c r="C2171" s="32" t="str" cm="1">
        <f t="array" ref="C2171">_xlfn.XLOOKUP(_xlfn.SINGLE(A:A),'Customer Name'!A:A,Table14_3[[#All],[First Name]])</f>
        <v>Eric</v>
      </c>
      <c r="D2171" s="32" t="str" cm="1">
        <f t="array" ref="D2171">_xlfn.XLOOKUP(_xlfn.SINGLE(A:A),'Customer Name'!A:A,Table14_3[[#All],[Last Name]])</f>
        <v>Malkowski</v>
      </c>
      <c r="E2171" s="32">
        <f>_xlfn.XLOOKUP(A:A,'Medical Examination'!A:A,'Medical Examination'!B:B)</f>
        <v>32.56</v>
      </c>
      <c r="F2171" s="32">
        <f>_xlfn.XLOOKUP(A:A,'Medical Examination'!A:A,'Medical Examination'!C:C)</f>
        <v>5.36</v>
      </c>
      <c r="G2171" s="33" t="str">
        <f>_xlfn.XLOOKUP(A:A,'Medical Examination'!A:A,'Medical Examination'!D:D)</f>
        <v>No</v>
      </c>
      <c r="H2171" s="33" t="str">
        <f>_xlfn.XLOOKUP(A:A,'Medical Examination'!A:A,'Medical Examination'!E:E)</f>
        <v>No</v>
      </c>
      <c r="I2171" s="33" t="str">
        <f>_xlfn.XLOOKUP(A:A,'Medical Examination'!A:A,'Medical Examination'!F:F)</f>
        <v>No</v>
      </c>
      <c r="J2171" s="33">
        <f>_xlfn.XLOOKUP(A:A,'Medical Examination'!A:A,'Medical Examination'!G:G)</f>
        <v>0</v>
      </c>
      <c r="K2171" s="33" t="str">
        <f>_xlfn.XLOOKUP(A:A,'Medical Examination'!A:A,'Medical Examination'!H:H)</f>
        <v>No</v>
      </c>
      <c r="L2171" s="32" t="str">
        <f>_xlfn.XLOOKUP(A:A,'Medical Examination'!A:A,'Medical Examination'!I:I)</f>
        <v>Obesity</v>
      </c>
      <c r="M2171" s="31" t="str">
        <f>_xlfn.XLOOKUP(A:A,'Medical Examination'!A:A,'Medical Examination'!J:J)</f>
        <v>Normal</v>
      </c>
      <c r="N2171" s="34">
        <f>_xlfn.XLOOKUP(Healthcare!A:A,Table4_2[Customer ID],Table4_2[Date of Birth])</f>
        <v>36481</v>
      </c>
      <c r="O2171" s="35">
        <f>_xlfn.XLOOKUP(A:A,Table4_2[Customer ID],Table4_2[Charges])</f>
        <v>1824.29</v>
      </c>
      <c r="P2171" s="33" t="str">
        <f>_xlfn.XLOOKUP(A:A,Table4_2[Customer ID],Table4_2[Hospital tier])</f>
        <v>tier - 3</v>
      </c>
      <c r="Q2171" s="33" t="str">
        <f>_xlfn.XLOOKUP(A:A,'Hospital details'!A:A,'Hospital details'!F:F)</f>
        <v>tier - 3</v>
      </c>
      <c r="R2171" s="33" t="str">
        <f>_xlfn.XLOOKUP(Healthcare!A:A,'Hospital details'!A:A,'Hospital details'!G:G)</f>
        <v>R1013</v>
      </c>
      <c r="S2171" s="36">
        <f>_xlfn.XLOOKUP(A:A,'Hospital details'!A:A,'Hospital details'!H:H)</f>
        <v>23</v>
      </c>
      <c r="T2171" s="8"/>
    </row>
    <row r="2172" spans="1:20" ht="18" x14ac:dyDescent="0.35">
      <c r="A2172" s="37" t="s">
        <v>2176</v>
      </c>
      <c r="B2172" s="31" t="str" cm="1">
        <f t="array" ref="B2172">_xlfn.XLOOKUP(_xlfn.SINGLE(A:A),'Customer Name'!A:A,Table14_3[[#All],[Title]])</f>
        <v>Ms</v>
      </c>
      <c r="C2172" s="32" t="str" cm="1">
        <f t="array" ref="C2172">_xlfn.XLOOKUP(_xlfn.SINGLE(A:A),'Customer Name'!A:A,Table14_3[[#All],[First Name]])</f>
        <v>Allison M</v>
      </c>
      <c r="D2172" s="32" t="str" cm="1">
        <f t="array" ref="D2172">_xlfn.XLOOKUP(_xlfn.SINGLE(A:A),'Customer Name'!A:A,Table14_3[[#All],[Last Name]])</f>
        <v>Andreyko</v>
      </c>
      <c r="E2172" s="32">
        <f>_xlfn.XLOOKUP(A:A,'Medical Examination'!A:A,'Medical Examination'!B:B)</f>
        <v>27.98</v>
      </c>
      <c r="F2172" s="32">
        <f>_xlfn.XLOOKUP(A:A,'Medical Examination'!A:A,'Medical Examination'!C:C)</f>
        <v>4.38</v>
      </c>
      <c r="G2172" s="33" t="str">
        <f>_xlfn.XLOOKUP(A:A,'Medical Examination'!A:A,'Medical Examination'!D:D)</f>
        <v>No</v>
      </c>
      <c r="H2172" s="33" t="str">
        <f>_xlfn.XLOOKUP(A:A,'Medical Examination'!A:A,'Medical Examination'!E:E)</f>
        <v>yes</v>
      </c>
      <c r="I2172" s="33" t="str">
        <f>_xlfn.XLOOKUP(A:A,'Medical Examination'!A:A,'Medical Examination'!F:F)</f>
        <v>No</v>
      </c>
      <c r="J2172" s="33">
        <f>_xlfn.XLOOKUP(A:A,'Medical Examination'!A:A,'Medical Examination'!G:G)</f>
        <v>1</v>
      </c>
      <c r="K2172" s="33" t="str">
        <f>_xlfn.XLOOKUP(A:A,'Medical Examination'!A:A,'Medical Examination'!H:H)</f>
        <v>No</v>
      </c>
      <c r="L2172" s="32" t="str">
        <f>_xlfn.XLOOKUP(A:A,'Medical Examination'!A:A,'Medical Examination'!I:I)</f>
        <v>Overweight</v>
      </c>
      <c r="M2172" s="31" t="str">
        <f>_xlfn.XLOOKUP(A:A,'Medical Examination'!A:A,'Medical Examination'!J:J)</f>
        <v>Normal</v>
      </c>
      <c r="N2172" s="34">
        <f>_xlfn.XLOOKUP(Healthcare!A:A,Table4_2[Customer ID],Table4_2[Date of Birth])</f>
        <v>38218</v>
      </c>
      <c r="O2172" s="35">
        <f>_xlfn.XLOOKUP(A:A,Table4_2[Customer ID],Table4_2[Charges])</f>
        <v>1822.54</v>
      </c>
      <c r="P2172" s="33" t="str">
        <f>_xlfn.XLOOKUP(A:A,Table4_2[Customer ID],Table4_2[Hospital tier])</f>
        <v>tier - 3</v>
      </c>
      <c r="Q2172" s="33" t="str">
        <f>_xlfn.XLOOKUP(A:A,'Hospital details'!A:A,'Hospital details'!F:F)</f>
        <v>tier - 1</v>
      </c>
      <c r="R2172" s="33" t="str">
        <f>_xlfn.XLOOKUP(Healthcare!A:A,'Hospital details'!A:A,'Hospital details'!G:G)</f>
        <v>R1012</v>
      </c>
      <c r="S2172" s="36">
        <f>_xlfn.XLOOKUP(A:A,'Hospital details'!A:A,'Hospital details'!H:H)</f>
        <v>18</v>
      </c>
      <c r="T2172" s="8"/>
    </row>
    <row r="2173" spans="1:20" ht="18" x14ac:dyDescent="0.35">
      <c r="A2173" s="37" t="s">
        <v>2177</v>
      </c>
      <c r="B2173" s="31" t="str" cm="1">
        <f t="array" ref="B2173">_xlfn.XLOOKUP(_xlfn.SINGLE(A:A),'Customer Name'!A:A,Table14_3[[#All],[Title]])</f>
        <v>Mr</v>
      </c>
      <c r="C2173" s="32" t="str" cm="1">
        <f t="array" ref="C2173">_xlfn.XLOOKUP(_xlfn.SINGLE(A:A),'Customer Name'!A:A,Table14_3[[#All],[First Name]])</f>
        <v>Paul</v>
      </c>
      <c r="D2173" s="32" t="str" cm="1">
        <f t="array" ref="D2173">_xlfn.XLOOKUP(_xlfn.SINGLE(A:A),'Customer Name'!A:A,Table14_3[[#All],[Last Name]])</f>
        <v>Landry</v>
      </c>
      <c r="E2173" s="32">
        <f>_xlfn.XLOOKUP(A:A,'Medical Examination'!A:A,'Medical Examination'!B:B)</f>
        <v>26.51</v>
      </c>
      <c r="F2173" s="32">
        <f>_xlfn.XLOOKUP(A:A,'Medical Examination'!A:A,'Medical Examination'!C:C)</f>
        <v>4.58</v>
      </c>
      <c r="G2173" s="33" t="str">
        <f>_xlfn.XLOOKUP(A:A,'Medical Examination'!A:A,'Medical Examination'!D:D)</f>
        <v>No</v>
      </c>
      <c r="H2173" s="33" t="str">
        <f>_xlfn.XLOOKUP(A:A,'Medical Examination'!A:A,'Medical Examination'!E:E)</f>
        <v>No</v>
      </c>
      <c r="I2173" s="33" t="str">
        <f>_xlfn.XLOOKUP(A:A,'Medical Examination'!A:A,'Medical Examination'!F:F)</f>
        <v>No</v>
      </c>
      <c r="J2173" s="33">
        <f>_xlfn.XLOOKUP(A:A,'Medical Examination'!A:A,'Medical Examination'!G:G)</f>
        <v>0</v>
      </c>
      <c r="K2173" s="33" t="str">
        <f>_xlfn.XLOOKUP(A:A,'Medical Examination'!A:A,'Medical Examination'!H:H)</f>
        <v>No</v>
      </c>
      <c r="L2173" s="32" t="str">
        <f>_xlfn.XLOOKUP(A:A,'Medical Examination'!A:A,'Medical Examination'!I:I)</f>
        <v>Overweight</v>
      </c>
      <c r="M2173" s="31" t="str">
        <f>_xlfn.XLOOKUP(A:A,'Medical Examination'!A:A,'Medical Examination'!J:J)</f>
        <v>Normal</v>
      </c>
      <c r="N2173" s="34">
        <f>_xlfn.XLOOKUP(Healthcare!A:A,Table4_2[Customer ID],Table4_2[Date of Birth])</f>
        <v>36428</v>
      </c>
      <c r="O2173" s="35">
        <f>_xlfn.XLOOKUP(A:A,Table4_2[Customer ID],Table4_2[Charges])</f>
        <v>1815.88</v>
      </c>
      <c r="P2173" s="33" t="str">
        <f>_xlfn.XLOOKUP(A:A,Table4_2[Customer ID],Table4_2[Hospital tier])</f>
        <v>tier - 3</v>
      </c>
      <c r="Q2173" s="33" t="str">
        <f>_xlfn.XLOOKUP(A:A,'Hospital details'!A:A,'Hospital details'!F:F)</f>
        <v>tier - 3</v>
      </c>
      <c r="R2173" s="33" t="str">
        <f>_xlfn.XLOOKUP(Healthcare!A:A,'Hospital details'!A:A,'Hospital details'!G:G)</f>
        <v>R1013</v>
      </c>
      <c r="S2173" s="36">
        <f>_xlfn.XLOOKUP(A:A,'Hospital details'!A:A,'Hospital details'!H:H)</f>
        <v>23</v>
      </c>
      <c r="T2173" s="8"/>
    </row>
    <row r="2174" spans="1:20" ht="18" x14ac:dyDescent="0.35">
      <c r="A2174" s="37" t="s">
        <v>2178</v>
      </c>
      <c r="B2174" s="31" t="str" cm="1">
        <f t="array" ref="B2174">_xlfn.XLOOKUP(_xlfn.SINGLE(A:A),'Customer Name'!A:A,Table14_3[[#All],[Title]])</f>
        <v>Mr</v>
      </c>
      <c r="C2174" s="32" t="str" cm="1">
        <f t="array" ref="C2174">_xlfn.XLOOKUP(_xlfn.SINGLE(A:A),'Customer Name'!A:A,Table14_3[[#All],[First Name]])</f>
        <v>Aaron R</v>
      </c>
      <c r="D2174" s="32" t="str" cm="1">
        <f t="array" ref="D2174">_xlfn.XLOOKUP(_xlfn.SINGLE(A:A),'Customer Name'!A:A,Table14_3[[#All],[Last Name]])</f>
        <v>Lozier</v>
      </c>
      <c r="E2174" s="32">
        <f>_xlfn.XLOOKUP(A:A,'Medical Examination'!A:A,'Medical Examination'!B:B)</f>
        <v>29.734999999999999</v>
      </c>
      <c r="F2174" s="32">
        <f>_xlfn.XLOOKUP(A:A,'Medical Examination'!A:A,'Medical Examination'!C:C)</f>
        <v>11.92</v>
      </c>
      <c r="G2174" s="33" t="str">
        <f>_xlfn.XLOOKUP(A:A,'Medical Examination'!A:A,'Medical Examination'!D:D)</f>
        <v>No</v>
      </c>
      <c r="H2174" s="33" t="str">
        <f>_xlfn.XLOOKUP(A:A,'Medical Examination'!A:A,'Medical Examination'!E:E)</f>
        <v>No</v>
      </c>
      <c r="I2174" s="33" t="str">
        <f>_xlfn.XLOOKUP(A:A,'Medical Examination'!A:A,'Medical Examination'!F:F)</f>
        <v>No</v>
      </c>
      <c r="J2174" s="33">
        <f>_xlfn.XLOOKUP(A:A,'Medical Examination'!A:A,'Medical Examination'!G:G)</f>
        <v>0</v>
      </c>
      <c r="K2174" s="33" t="str">
        <f>_xlfn.XLOOKUP(A:A,'Medical Examination'!A:A,'Medical Examination'!H:H)</f>
        <v>No</v>
      </c>
      <c r="L2174" s="32" t="str">
        <f>_xlfn.XLOOKUP(A:A,'Medical Examination'!A:A,'Medical Examination'!I:I)</f>
        <v>Overweight</v>
      </c>
      <c r="M2174" s="31" t="str">
        <f>_xlfn.XLOOKUP(A:A,'Medical Examination'!A:A,'Medical Examination'!J:J)</f>
        <v>Diabetic</v>
      </c>
      <c r="N2174" s="34">
        <f>_xlfn.XLOOKUP(Healthcare!A:A,Table4_2[Customer ID],Table4_2[Date of Birth])</f>
        <v>37603</v>
      </c>
      <c r="O2174" s="35">
        <f>_xlfn.XLOOKUP(A:A,Table4_2[Customer ID],Table4_2[Charges])</f>
        <v>1769.53</v>
      </c>
      <c r="P2174" s="33" t="str">
        <f>_xlfn.XLOOKUP(A:A,Table4_2[Customer ID],Table4_2[Hospital tier])</f>
        <v>tier - 3</v>
      </c>
      <c r="Q2174" s="33" t="str">
        <f>_xlfn.XLOOKUP(A:A,'Hospital details'!A:A,'Hospital details'!F:F)</f>
        <v>tier - 3</v>
      </c>
      <c r="R2174" s="33" t="str">
        <f>_xlfn.XLOOKUP(Healthcare!A:A,'Hospital details'!A:A,'Hospital details'!G:G)</f>
        <v>R1012</v>
      </c>
      <c r="S2174" s="36">
        <f>_xlfn.XLOOKUP(A:A,'Hospital details'!A:A,'Hospital details'!H:H)</f>
        <v>20</v>
      </c>
      <c r="T2174" s="8"/>
    </row>
    <row r="2175" spans="1:20" ht="18" x14ac:dyDescent="0.35">
      <c r="A2175" s="37" t="s">
        <v>2179</v>
      </c>
      <c r="B2175" s="31" t="str" cm="1">
        <f t="array" ref="B2175">_xlfn.XLOOKUP(_xlfn.SINGLE(A:A),'Customer Name'!A:A,Table14_3[[#All],[Title]])</f>
        <v>Ms</v>
      </c>
      <c r="C2175" s="32" t="str" cm="1">
        <f t="array" ref="C2175">_xlfn.XLOOKUP(_xlfn.SINGLE(A:A),'Customer Name'!A:A,Table14_3[[#All],[First Name]])</f>
        <v>Caitlin H</v>
      </c>
      <c r="D2175" s="32" t="str" cm="1">
        <f t="array" ref="D2175">_xlfn.XLOOKUP(_xlfn.SINGLE(A:A),'Customer Name'!A:A,Table14_3[[#All],[Last Name]])</f>
        <v>O'Brien</v>
      </c>
      <c r="E2175" s="32">
        <f>_xlfn.XLOOKUP(A:A,'Medical Examination'!A:A,'Medical Examination'!B:B)</f>
        <v>40.5</v>
      </c>
      <c r="F2175" s="32">
        <f>_xlfn.XLOOKUP(A:A,'Medical Examination'!A:A,'Medical Examination'!C:C)</f>
        <v>5.4</v>
      </c>
      <c r="G2175" s="33" t="str">
        <f>_xlfn.XLOOKUP(A:A,'Medical Examination'!A:A,'Medical Examination'!D:D)</f>
        <v>No</v>
      </c>
      <c r="H2175" s="33" t="str">
        <f>_xlfn.XLOOKUP(A:A,'Medical Examination'!A:A,'Medical Examination'!E:E)</f>
        <v>No</v>
      </c>
      <c r="I2175" s="33" t="str">
        <f>_xlfn.XLOOKUP(A:A,'Medical Examination'!A:A,'Medical Examination'!F:F)</f>
        <v>Yes</v>
      </c>
      <c r="J2175" s="33">
        <f>_xlfn.XLOOKUP(A:A,'Medical Examination'!A:A,'Medical Examination'!G:G)</f>
        <v>1</v>
      </c>
      <c r="K2175" s="33" t="str">
        <f>_xlfn.XLOOKUP(A:A,'Medical Examination'!A:A,'Medical Examination'!H:H)</f>
        <v>No</v>
      </c>
      <c r="L2175" s="32" t="str">
        <f>_xlfn.XLOOKUP(A:A,'Medical Examination'!A:A,'Medical Examination'!I:I)</f>
        <v>Obesity</v>
      </c>
      <c r="M2175" s="31" t="str">
        <f>_xlfn.XLOOKUP(A:A,'Medical Examination'!A:A,'Medical Examination'!J:J)</f>
        <v>Normal</v>
      </c>
      <c r="N2175" s="34">
        <f>_xlfn.XLOOKUP(Healthcare!A:A,Table4_2[Customer ID],Table4_2[Date of Birth])</f>
        <v>37944</v>
      </c>
      <c r="O2175" s="35">
        <f>_xlfn.XLOOKUP(A:A,Table4_2[Customer ID],Table4_2[Charges])</f>
        <v>1759.34</v>
      </c>
      <c r="P2175" s="33" t="str">
        <f>_xlfn.XLOOKUP(A:A,Table4_2[Customer ID],Table4_2[Hospital tier])</f>
        <v>tier - 3</v>
      </c>
      <c r="Q2175" s="33" t="str">
        <f>_xlfn.XLOOKUP(A:A,'Hospital details'!A:A,'Hospital details'!F:F)</f>
        <v>tier - 1</v>
      </c>
      <c r="R2175" s="33" t="str">
        <f>_xlfn.XLOOKUP(Healthcare!A:A,'Hospital details'!A:A,'Hospital details'!G:G)</f>
        <v>R1011</v>
      </c>
      <c r="S2175" s="36">
        <f>_xlfn.XLOOKUP(A:A,'Hospital details'!A:A,'Hospital details'!H:H)</f>
        <v>19</v>
      </c>
      <c r="T2175" s="8"/>
    </row>
    <row r="2176" spans="1:20" ht="18" x14ac:dyDescent="0.35">
      <c r="A2176" s="37" t="s">
        <v>2180</v>
      </c>
      <c r="B2176" s="31" t="str" cm="1">
        <f t="array" ref="B2176">_xlfn.XLOOKUP(_xlfn.SINGLE(A:A),'Customer Name'!A:A,Table14_3[[#All],[Title]])</f>
        <v>Mr</v>
      </c>
      <c r="C2176" s="32" t="str" cm="1">
        <f t="array" ref="C2176">_xlfn.XLOOKUP(_xlfn.SINGLE(A:A),'Customer Name'!A:A,Table14_3[[#All],[First Name]])</f>
        <v>Harald E</v>
      </c>
      <c r="D2176" s="32" t="str" cm="1">
        <f t="array" ref="D2176">_xlfn.XLOOKUP(_xlfn.SINGLE(A:A),'Customer Name'!A:A,Table14_3[[#All],[Last Name]])</f>
        <v>Rodas</v>
      </c>
      <c r="E2176" s="32">
        <f>_xlfn.XLOOKUP(A:A,'Medical Examination'!A:A,'Medical Examination'!B:B)</f>
        <v>25.64</v>
      </c>
      <c r="F2176" s="32">
        <f>_xlfn.XLOOKUP(A:A,'Medical Examination'!A:A,'Medical Examination'!C:C)</f>
        <v>4.76</v>
      </c>
      <c r="G2176" s="33" t="str">
        <f>_xlfn.XLOOKUP(A:A,'Medical Examination'!A:A,'Medical Examination'!D:D)</f>
        <v>No</v>
      </c>
      <c r="H2176" s="33" t="str">
        <f>_xlfn.XLOOKUP(A:A,'Medical Examination'!A:A,'Medical Examination'!E:E)</f>
        <v>No</v>
      </c>
      <c r="I2176" s="33" t="str">
        <f>_xlfn.XLOOKUP(A:A,'Medical Examination'!A:A,'Medical Examination'!F:F)</f>
        <v>No</v>
      </c>
      <c r="J2176" s="33">
        <f>_xlfn.XLOOKUP(A:A,'Medical Examination'!A:A,'Medical Examination'!G:G)</f>
        <v>1</v>
      </c>
      <c r="K2176" s="33" t="str">
        <f>_xlfn.XLOOKUP(A:A,'Medical Examination'!A:A,'Medical Examination'!H:H)</f>
        <v>No</v>
      </c>
      <c r="L2176" s="32" t="str">
        <f>_xlfn.XLOOKUP(A:A,'Medical Examination'!A:A,'Medical Examination'!I:I)</f>
        <v>Overweight</v>
      </c>
      <c r="M2176" s="31" t="str">
        <f>_xlfn.XLOOKUP(A:A,'Medical Examination'!A:A,'Medical Examination'!J:J)</f>
        <v>Normal</v>
      </c>
      <c r="N2176" s="34">
        <f>_xlfn.XLOOKUP(Healthcare!A:A,Table4_2[Customer ID],Table4_2[Date of Birth])</f>
        <v>36075</v>
      </c>
      <c r="O2176" s="35">
        <f>_xlfn.XLOOKUP(A:A,Table4_2[Customer ID],Table4_2[Charges])</f>
        <v>1756.6</v>
      </c>
      <c r="P2176" s="33" t="str">
        <f>_xlfn.XLOOKUP(A:A,Table4_2[Customer ID],Table4_2[Hospital tier])</f>
        <v>tier - 3</v>
      </c>
      <c r="Q2176" s="33" t="str">
        <f>_xlfn.XLOOKUP(A:A,'Hospital details'!A:A,'Hospital details'!F:F)</f>
        <v>tier - 3</v>
      </c>
      <c r="R2176" s="33" t="str">
        <f>_xlfn.XLOOKUP(Healthcare!A:A,'Hospital details'!A:A,'Hospital details'!G:G)</f>
        <v>R1013</v>
      </c>
      <c r="S2176" s="36">
        <f>_xlfn.XLOOKUP(A:A,'Hospital details'!A:A,'Hospital details'!H:H)</f>
        <v>24</v>
      </c>
      <c r="T2176" s="8"/>
    </row>
    <row r="2177" spans="1:20" ht="18" x14ac:dyDescent="0.35">
      <c r="A2177" s="37" t="s">
        <v>2181</v>
      </c>
      <c r="B2177" s="31" t="str" cm="1">
        <f t="array" ref="B2177">_xlfn.XLOOKUP(_xlfn.SINGLE(A:A),'Customer Name'!A:A,Table14_3[[#All],[Title]])</f>
        <v>Mr</v>
      </c>
      <c r="C2177" s="32" t="str" cm="1">
        <f t="array" ref="C2177">_xlfn.XLOOKUP(_xlfn.SINGLE(A:A),'Customer Name'!A:A,Table14_3[[#All],[First Name]])</f>
        <v>Siobhan A</v>
      </c>
      <c r="D2177" s="32" t="str" cm="1">
        <f t="array" ref="D2177">_xlfn.XLOOKUP(_xlfn.SINGLE(A:A),'Customer Name'!A:A,Table14_3[[#All],[Last Name]])</f>
        <v>O'Connor</v>
      </c>
      <c r="E2177" s="32">
        <f>_xlfn.XLOOKUP(A:A,'Medical Examination'!A:A,'Medical Examination'!B:B)</f>
        <v>32.9</v>
      </c>
      <c r="F2177" s="32">
        <f>_xlfn.XLOOKUP(A:A,'Medical Examination'!A:A,'Medical Examination'!C:C)</f>
        <v>4.78</v>
      </c>
      <c r="G2177" s="33" t="str">
        <f>_xlfn.XLOOKUP(A:A,'Medical Examination'!A:A,'Medical Examination'!D:D)</f>
        <v>No</v>
      </c>
      <c r="H2177" s="33" t="str">
        <f>_xlfn.XLOOKUP(A:A,'Medical Examination'!A:A,'Medical Examination'!E:E)</f>
        <v>No</v>
      </c>
      <c r="I2177" s="33" t="str">
        <f>_xlfn.XLOOKUP(A:A,'Medical Examination'!A:A,'Medical Examination'!F:F)</f>
        <v>Yes</v>
      </c>
      <c r="J2177" s="33">
        <f>_xlfn.XLOOKUP(A:A,'Medical Examination'!A:A,'Medical Examination'!G:G)</f>
        <v>1</v>
      </c>
      <c r="K2177" s="33" t="str">
        <f>_xlfn.XLOOKUP(A:A,'Medical Examination'!A:A,'Medical Examination'!H:H)</f>
        <v>No</v>
      </c>
      <c r="L2177" s="32" t="str">
        <f>_xlfn.XLOOKUP(A:A,'Medical Examination'!A:A,'Medical Examination'!I:I)</f>
        <v>Obesity</v>
      </c>
      <c r="M2177" s="31" t="str">
        <f>_xlfn.XLOOKUP(A:A,'Medical Examination'!A:A,'Medical Examination'!J:J)</f>
        <v>Normal</v>
      </c>
      <c r="N2177" s="34">
        <f>_xlfn.XLOOKUP(Healthcare!A:A,Table4_2[Customer ID],Table4_2[Date of Birth])</f>
        <v>37890</v>
      </c>
      <c r="O2177" s="35">
        <f>_xlfn.XLOOKUP(A:A,Table4_2[Customer ID],Table4_2[Charges])</f>
        <v>1748.77</v>
      </c>
      <c r="P2177" s="33" t="str">
        <f>_xlfn.XLOOKUP(A:A,Table4_2[Customer ID],Table4_2[Hospital tier])</f>
        <v>tier - 3</v>
      </c>
      <c r="Q2177" s="33" t="str">
        <f>_xlfn.XLOOKUP(A:A,'Hospital details'!A:A,'Hospital details'!F:F)</f>
        <v>tier - 1</v>
      </c>
      <c r="R2177" s="33" t="str">
        <f>_xlfn.XLOOKUP(Healthcare!A:A,'Hospital details'!A:A,'Hospital details'!G:G)</f>
        <v>R1011</v>
      </c>
      <c r="S2177" s="36">
        <f>_xlfn.XLOOKUP(A:A,'Hospital details'!A:A,'Hospital details'!H:H)</f>
        <v>19</v>
      </c>
      <c r="T2177" s="8"/>
    </row>
    <row r="2178" spans="1:20" ht="18" x14ac:dyDescent="0.35">
      <c r="A2178" s="37" t="s">
        <v>2182</v>
      </c>
      <c r="B2178" s="31" t="str" cm="1">
        <f t="array" ref="B2178">_xlfn.XLOOKUP(_xlfn.SINGLE(A:A),'Customer Name'!A:A,Table14_3[[#All],[Title]])</f>
        <v>Ms</v>
      </c>
      <c r="C2178" s="32" t="str" cm="1">
        <f t="array" ref="C2178">_xlfn.XLOOKUP(_xlfn.SINGLE(A:A),'Customer Name'!A:A,Table14_3[[#All],[First Name]])</f>
        <v>Andrea J</v>
      </c>
      <c r="D2178" s="32" t="str" cm="1">
        <f t="array" ref="D2178">_xlfn.XLOOKUP(_xlfn.SINGLE(A:A),'Customer Name'!A:A,Table14_3[[#All],[Last Name]])</f>
        <v>White</v>
      </c>
      <c r="E2178" s="32">
        <f>_xlfn.XLOOKUP(A:A,'Medical Examination'!A:A,'Medical Examination'!B:B)</f>
        <v>29.8</v>
      </c>
      <c r="F2178" s="32">
        <f>_xlfn.XLOOKUP(A:A,'Medical Examination'!A:A,'Medical Examination'!C:C)</f>
        <v>4.26</v>
      </c>
      <c r="G2178" s="33" t="str">
        <f>_xlfn.XLOOKUP(A:A,'Medical Examination'!A:A,'Medical Examination'!D:D)</f>
        <v>No</v>
      </c>
      <c r="H2178" s="33" t="str">
        <f>_xlfn.XLOOKUP(A:A,'Medical Examination'!A:A,'Medical Examination'!E:E)</f>
        <v>No</v>
      </c>
      <c r="I2178" s="33" t="str">
        <f>_xlfn.XLOOKUP(A:A,'Medical Examination'!A:A,'Medical Examination'!F:F)</f>
        <v>Yes</v>
      </c>
      <c r="J2178" s="33">
        <f>_xlfn.XLOOKUP(A:A,'Medical Examination'!A:A,'Medical Examination'!G:G)</f>
        <v>1</v>
      </c>
      <c r="K2178" s="33" t="str">
        <f>_xlfn.XLOOKUP(A:A,'Medical Examination'!A:A,'Medical Examination'!H:H)</f>
        <v>No</v>
      </c>
      <c r="L2178" s="32" t="str">
        <f>_xlfn.XLOOKUP(A:A,'Medical Examination'!A:A,'Medical Examination'!I:I)</f>
        <v>Overweight</v>
      </c>
      <c r="M2178" s="31" t="str">
        <f>_xlfn.XLOOKUP(A:A,'Medical Examination'!A:A,'Medical Examination'!J:J)</f>
        <v>Normal</v>
      </c>
      <c r="N2178" s="34">
        <f>_xlfn.XLOOKUP(Healthcare!A:A,Table4_2[Customer ID],Table4_2[Date of Birth])</f>
        <v>37830</v>
      </c>
      <c r="O2178" s="35">
        <f>_xlfn.XLOOKUP(A:A,Table4_2[Customer ID],Table4_2[Charges])</f>
        <v>1744.47</v>
      </c>
      <c r="P2178" s="33" t="str">
        <f>_xlfn.XLOOKUP(A:A,Table4_2[Customer ID],Table4_2[Hospital tier])</f>
        <v>tier - 3</v>
      </c>
      <c r="Q2178" s="33" t="str">
        <f>_xlfn.XLOOKUP(A:A,'Hospital details'!A:A,'Hospital details'!F:F)</f>
        <v>tier - 1</v>
      </c>
      <c r="R2178" s="33" t="str">
        <f>_xlfn.XLOOKUP(Healthcare!A:A,'Hospital details'!A:A,'Hospital details'!G:G)</f>
        <v>R1011</v>
      </c>
      <c r="S2178" s="36">
        <f>_xlfn.XLOOKUP(A:A,'Hospital details'!A:A,'Hospital details'!H:H)</f>
        <v>19</v>
      </c>
      <c r="T2178" s="8"/>
    </row>
    <row r="2179" spans="1:20" ht="18" x14ac:dyDescent="0.35">
      <c r="A2179" s="37" t="s">
        <v>2183</v>
      </c>
      <c r="B2179" s="31" t="str" cm="1">
        <f t="array" ref="B2179">_xlfn.XLOOKUP(_xlfn.SINGLE(A:A),'Customer Name'!A:A,Table14_3[[#All],[Title]])</f>
        <v>Mr</v>
      </c>
      <c r="C2179" s="32" t="str" cm="1">
        <f t="array" ref="C2179">_xlfn.XLOOKUP(_xlfn.SINGLE(A:A),'Customer Name'!A:A,Table14_3[[#All],[First Name]])</f>
        <v>Marie</v>
      </c>
      <c r="D2179" s="32" t="str" cm="1">
        <f t="array" ref="D2179">_xlfn.XLOOKUP(_xlfn.SINGLE(A:A),'Customer Name'!A:A,Table14_3[[#All],[Last Name]])</f>
        <v>Davenport</v>
      </c>
      <c r="E2179" s="32">
        <f>_xlfn.XLOOKUP(A:A,'Medical Examination'!A:A,'Medical Examination'!B:B)</f>
        <v>28.9</v>
      </c>
      <c r="F2179" s="32">
        <f>_xlfn.XLOOKUP(A:A,'Medical Examination'!A:A,'Medical Examination'!C:C)</f>
        <v>5.85</v>
      </c>
      <c r="G2179" s="33" t="str">
        <f>_xlfn.XLOOKUP(A:A,'Medical Examination'!A:A,'Medical Examination'!D:D)</f>
        <v>No</v>
      </c>
      <c r="H2179" s="33" t="str">
        <f>_xlfn.XLOOKUP(A:A,'Medical Examination'!A:A,'Medical Examination'!E:E)</f>
        <v>No</v>
      </c>
      <c r="I2179" s="33" t="str">
        <f>_xlfn.XLOOKUP(A:A,'Medical Examination'!A:A,'Medical Examination'!F:F)</f>
        <v>Yes</v>
      </c>
      <c r="J2179" s="33">
        <f>_xlfn.XLOOKUP(A:A,'Medical Examination'!A:A,'Medical Examination'!G:G)</f>
        <v>1</v>
      </c>
      <c r="K2179" s="33" t="str">
        <f>_xlfn.XLOOKUP(A:A,'Medical Examination'!A:A,'Medical Examination'!H:H)</f>
        <v>No</v>
      </c>
      <c r="L2179" s="32" t="str">
        <f>_xlfn.XLOOKUP(A:A,'Medical Examination'!A:A,'Medical Examination'!I:I)</f>
        <v>Overweight</v>
      </c>
      <c r="M2179" s="31" t="str">
        <f>_xlfn.XLOOKUP(A:A,'Medical Examination'!A:A,'Medical Examination'!J:J)</f>
        <v>Prediabetic</v>
      </c>
      <c r="N2179" s="34">
        <f>_xlfn.XLOOKUP(Healthcare!A:A,Table4_2[Customer ID],Table4_2[Date of Birth])</f>
        <v>37827</v>
      </c>
      <c r="O2179" s="35">
        <f>_xlfn.XLOOKUP(A:A,Table4_2[Customer ID],Table4_2[Charges])</f>
        <v>1743.21</v>
      </c>
      <c r="P2179" s="33" t="str">
        <f>_xlfn.XLOOKUP(A:A,Table4_2[Customer ID],Table4_2[Hospital tier])</f>
        <v>tier - 3</v>
      </c>
      <c r="Q2179" s="33" t="str">
        <f>_xlfn.XLOOKUP(A:A,'Hospital details'!A:A,'Hospital details'!F:F)</f>
        <v>tier - 1</v>
      </c>
      <c r="R2179" s="33" t="str">
        <f>_xlfn.XLOOKUP(Healthcare!A:A,'Hospital details'!A:A,'Hospital details'!G:G)</f>
        <v>R1011</v>
      </c>
      <c r="S2179" s="36">
        <f>_xlfn.XLOOKUP(A:A,'Hospital details'!A:A,'Hospital details'!H:H)</f>
        <v>19</v>
      </c>
      <c r="T2179" s="8"/>
    </row>
    <row r="2180" spans="1:20" ht="18" x14ac:dyDescent="0.35">
      <c r="A2180" s="37" t="s">
        <v>2184</v>
      </c>
      <c r="B2180" s="31" t="str" cm="1">
        <f t="array" ref="B2180">_xlfn.XLOOKUP(_xlfn.SINGLE(A:A),'Customer Name'!A:A,Table14_3[[#All],[Title]])</f>
        <v>Mr</v>
      </c>
      <c r="C2180" s="32" t="str" cm="1">
        <f t="array" ref="C2180">_xlfn.XLOOKUP(_xlfn.SINGLE(A:A),'Customer Name'!A:A,Table14_3[[#All],[First Name]])</f>
        <v>Rachel A</v>
      </c>
      <c r="D2180" s="32" t="str" cm="1">
        <f t="array" ref="D2180">_xlfn.XLOOKUP(_xlfn.SINGLE(A:A),'Customer Name'!A:A,Table14_3[[#All],[Last Name]])</f>
        <v>Karmen</v>
      </c>
      <c r="E2180" s="32">
        <f>_xlfn.XLOOKUP(A:A,'Medical Examination'!A:A,'Medical Examination'!B:B)</f>
        <v>24.7</v>
      </c>
      <c r="F2180" s="32">
        <f>_xlfn.XLOOKUP(A:A,'Medical Examination'!A:A,'Medical Examination'!C:C)</f>
        <v>5.32</v>
      </c>
      <c r="G2180" s="33" t="str">
        <f>_xlfn.XLOOKUP(A:A,'Medical Examination'!A:A,'Medical Examination'!D:D)</f>
        <v>No</v>
      </c>
      <c r="H2180" s="33" t="str">
        <f>_xlfn.XLOOKUP(A:A,'Medical Examination'!A:A,'Medical Examination'!E:E)</f>
        <v>No</v>
      </c>
      <c r="I2180" s="33" t="str">
        <f>_xlfn.XLOOKUP(A:A,'Medical Examination'!A:A,'Medical Examination'!F:F)</f>
        <v>Yes</v>
      </c>
      <c r="J2180" s="33">
        <f>_xlfn.XLOOKUP(A:A,'Medical Examination'!A:A,'Medical Examination'!G:G)</f>
        <v>1</v>
      </c>
      <c r="K2180" s="33" t="str">
        <f>_xlfn.XLOOKUP(A:A,'Medical Examination'!A:A,'Medical Examination'!H:H)</f>
        <v>No</v>
      </c>
      <c r="L2180" s="32" t="str">
        <f>_xlfn.XLOOKUP(A:A,'Medical Examination'!A:A,'Medical Examination'!I:I)</f>
        <v>Normal Weight</v>
      </c>
      <c r="M2180" s="31" t="str">
        <f>_xlfn.XLOOKUP(A:A,'Medical Examination'!A:A,'Medical Examination'!J:J)</f>
        <v>Normal</v>
      </c>
      <c r="N2180" s="34">
        <f>_xlfn.XLOOKUP(Healthcare!A:A,Table4_2[Customer ID],Table4_2[Date of Birth])</f>
        <v>37939</v>
      </c>
      <c r="O2180" s="35">
        <f>_xlfn.XLOOKUP(A:A,Table4_2[Customer ID],Table4_2[Charges])</f>
        <v>1737.38</v>
      </c>
      <c r="P2180" s="33" t="str">
        <f>_xlfn.XLOOKUP(A:A,Table4_2[Customer ID],Table4_2[Hospital tier])</f>
        <v>tier - 3</v>
      </c>
      <c r="Q2180" s="33" t="str">
        <f>_xlfn.XLOOKUP(A:A,'Hospital details'!A:A,'Hospital details'!F:F)</f>
        <v>tier - 2</v>
      </c>
      <c r="R2180" s="33" t="str">
        <f>_xlfn.XLOOKUP(Healthcare!A:A,'Hospital details'!A:A,'Hospital details'!G:G)</f>
        <v>R1011</v>
      </c>
      <c r="S2180" s="36">
        <f>_xlfn.XLOOKUP(A:A,'Hospital details'!A:A,'Hospital details'!H:H)</f>
        <v>19</v>
      </c>
      <c r="T2180" s="8"/>
    </row>
    <row r="2181" spans="1:20" ht="18" x14ac:dyDescent="0.35">
      <c r="A2181" s="37" t="s">
        <v>2185</v>
      </c>
      <c r="B2181" s="31" t="str" cm="1">
        <f t="array" ref="B2181">_xlfn.XLOOKUP(_xlfn.SINGLE(A:A),'Customer Name'!A:A,Table14_3[[#All],[Title]])</f>
        <v>Ms</v>
      </c>
      <c r="C2181" s="32" t="str" cm="1">
        <f t="array" ref="C2181">_xlfn.XLOOKUP(_xlfn.SINGLE(A:A),'Customer Name'!A:A,Table14_3[[#All],[First Name]])</f>
        <v>Emma</v>
      </c>
      <c r="D2181" s="32" t="str" cm="1">
        <f t="array" ref="D2181">_xlfn.XLOOKUP(_xlfn.SINGLE(A:A),'Customer Name'!A:A,Table14_3[[#All],[Last Name]])</f>
        <v>Miller</v>
      </c>
      <c r="E2181" s="32">
        <f>_xlfn.XLOOKUP(A:A,'Medical Examination'!A:A,'Medical Examination'!B:B)</f>
        <v>20.6</v>
      </c>
      <c r="F2181" s="32">
        <f>_xlfn.XLOOKUP(A:A,'Medical Examination'!A:A,'Medical Examination'!C:C)</f>
        <v>5.14</v>
      </c>
      <c r="G2181" s="33" t="str">
        <f>_xlfn.XLOOKUP(A:A,'Medical Examination'!A:A,'Medical Examination'!D:D)</f>
        <v>No</v>
      </c>
      <c r="H2181" s="33" t="str">
        <f>_xlfn.XLOOKUP(A:A,'Medical Examination'!A:A,'Medical Examination'!E:E)</f>
        <v>No</v>
      </c>
      <c r="I2181" s="33" t="str">
        <f>_xlfn.XLOOKUP(A:A,'Medical Examination'!A:A,'Medical Examination'!F:F)</f>
        <v>Yes</v>
      </c>
      <c r="J2181" s="33">
        <f>_xlfn.XLOOKUP(A:A,'Medical Examination'!A:A,'Medical Examination'!G:G)</f>
        <v>1</v>
      </c>
      <c r="K2181" s="33" t="str">
        <f>_xlfn.XLOOKUP(A:A,'Medical Examination'!A:A,'Medical Examination'!H:H)</f>
        <v>No</v>
      </c>
      <c r="L2181" s="32" t="str">
        <f>_xlfn.XLOOKUP(A:A,'Medical Examination'!A:A,'Medical Examination'!I:I)</f>
        <v>Normal Weight</v>
      </c>
      <c r="M2181" s="31" t="str">
        <f>_xlfn.XLOOKUP(A:A,'Medical Examination'!A:A,'Medical Examination'!J:J)</f>
        <v>Normal</v>
      </c>
      <c r="N2181" s="34">
        <f>_xlfn.XLOOKUP(Healthcare!A:A,Table4_2[Customer ID],Table4_2[Date of Birth])</f>
        <v>37934</v>
      </c>
      <c r="O2181" s="35">
        <f>_xlfn.XLOOKUP(A:A,Table4_2[Customer ID],Table4_2[Charges])</f>
        <v>1731.68</v>
      </c>
      <c r="P2181" s="33" t="str">
        <f>_xlfn.XLOOKUP(A:A,Table4_2[Customer ID],Table4_2[Hospital tier])</f>
        <v>tier - 3</v>
      </c>
      <c r="Q2181" s="33" t="str">
        <f>_xlfn.XLOOKUP(A:A,'Hospital details'!A:A,'Hospital details'!F:F)</f>
        <v>tier - 2</v>
      </c>
      <c r="R2181" s="33" t="str">
        <f>_xlfn.XLOOKUP(Healthcare!A:A,'Hospital details'!A:A,'Hospital details'!G:G)</f>
        <v>R1011</v>
      </c>
      <c r="S2181" s="36">
        <f>_xlfn.XLOOKUP(A:A,'Hospital details'!A:A,'Hospital details'!H:H)</f>
        <v>19</v>
      </c>
      <c r="T2181" s="8"/>
    </row>
    <row r="2182" spans="1:20" ht="18" x14ac:dyDescent="0.35">
      <c r="A2182" s="37" t="s">
        <v>2186</v>
      </c>
      <c r="B2182" s="31" t="str" cm="1">
        <f t="array" ref="B2182">_xlfn.XLOOKUP(_xlfn.SINGLE(A:A),'Customer Name'!A:A,Table14_3[[#All],[Title]])</f>
        <v>Mr</v>
      </c>
      <c r="C2182" s="32" t="str" cm="1">
        <f t="array" ref="C2182">_xlfn.XLOOKUP(_xlfn.SINGLE(A:A),'Customer Name'!A:A,Table14_3[[#All],[First Name]])</f>
        <v>Kiersten</v>
      </c>
      <c r="D2182" s="32" t="str" cm="1">
        <f t="array" ref="D2182">_xlfn.XLOOKUP(_xlfn.SINGLE(A:A),'Customer Name'!A:A,Table14_3[[#All],[Last Name]])</f>
        <v>Lippmann</v>
      </c>
      <c r="E2182" s="32">
        <f>_xlfn.XLOOKUP(A:A,'Medical Examination'!A:A,'Medical Examination'!B:B)</f>
        <v>18.600000000000001</v>
      </c>
      <c r="F2182" s="32">
        <f>_xlfn.XLOOKUP(A:A,'Medical Examination'!A:A,'Medical Examination'!C:C)</f>
        <v>5</v>
      </c>
      <c r="G2182" s="33" t="str">
        <f>_xlfn.XLOOKUP(A:A,'Medical Examination'!A:A,'Medical Examination'!D:D)</f>
        <v>No</v>
      </c>
      <c r="H2182" s="33" t="str">
        <f>_xlfn.XLOOKUP(A:A,'Medical Examination'!A:A,'Medical Examination'!E:E)</f>
        <v>No</v>
      </c>
      <c r="I2182" s="33" t="str">
        <f>_xlfn.XLOOKUP(A:A,'Medical Examination'!A:A,'Medical Examination'!F:F)</f>
        <v>Yes</v>
      </c>
      <c r="J2182" s="33">
        <f>_xlfn.XLOOKUP(A:A,'Medical Examination'!A:A,'Medical Examination'!G:G)</f>
        <v>1</v>
      </c>
      <c r="K2182" s="33" t="str">
        <f>_xlfn.XLOOKUP(A:A,'Medical Examination'!A:A,'Medical Examination'!H:H)</f>
        <v>No</v>
      </c>
      <c r="L2182" s="32" t="str">
        <f>_xlfn.XLOOKUP(A:A,'Medical Examination'!A:A,'Medical Examination'!I:I)</f>
        <v>Normal Weight</v>
      </c>
      <c r="M2182" s="31" t="str">
        <f>_xlfn.XLOOKUP(A:A,'Medical Examination'!A:A,'Medical Examination'!J:J)</f>
        <v>Normal</v>
      </c>
      <c r="N2182" s="34">
        <f>_xlfn.XLOOKUP(Healthcare!A:A,Table4_2[Customer ID],Table4_2[Date of Birth])</f>
        <v>37865</v>
      </c>
      <c r="O2182" s="35">
        <f>_xlfn.XLOOKUP(A:A,Table4_2[Customer ID],Table4_2[Charges])</f>
        <v>1728.9</v>
      </c>
      <c r="P2182" s="33" t="str">
        <f>_xlfn.XLOOKUP(A:A,Table4_2[Customer ID],Table4_2[Hospital tier])</f>
        <v>tier - 3</v>
      </c>
      <c r="Q2182" s="33" t="str">
        <f>_xlfn.XLOOKUP(A:A,'Hospital details'!A:A,'Hospital details'!F:F)</f>
        <v>tier - 2</v>
      </c>
      <c r="R2182" s="33" t="str">
        <f>_xlfn.XLOOKUP(Healthcare!A:A,'Hospital details'!A:A,'Hospital details'!G:G)</f>
        <v>R1011</v>
      </c>
      <c r="S2182" s="36">
        <f>_xlfn.XLOOKUP(A:A,'Hospital details'!A:A,'Hospital details'!H:H)</f>
        <v>19</v>
      </c>
      <c r="T2182" s="8"/>
    </row>
    <row r="2183" spans="1:20" ht="18" x14ac:dyDescent="0.35">
      <c r="A2183" s="37" t="s">
        <v>2187</v>
      </c>
      <c r="B2183" s="31" t="str" cm="1">
        <f t="array" ref="B2183">_xlfn.XLOOKUP(_xlfn.SINGLE(A:A),'Customer Name'!A:A,Table14_3[[#All],[Title]])</f>
        <v>Mr</v>
      </c>
      <c r="C2183" s="32" t="str" cm="1">
        <f t="array" ref="C2183">_xlfn.XLOOKUP(_xlfn.SINGLE(A:A),'Customer Name'!A:A,Table14_3[[#All],[First Name]])</f>
        <v>Rachael</v>
      </c>
      <c r="D2183" s="32" t="str" cm="1">
        <f t="array" ref="D2183">_xlfn.XLOOKUP(_xlfn.SINGLE(A:A),'Customer Name'!A:A,Table14_3[[#All],[Last Name]])</f>
        <v>Klehm</v>
      </c>
      <c r="E2183" s="32">
        <f>_xlfn.XLOOKUP(A:A,'Medical Examination'!A:A,'Medical Examination'!B:B)</f>
        <v>17.8</v>
      </c>
      <c r="F2183" s="32">
        <f>_xlfn.XLOOKUP(A:A,'Medical Examination'!A:A,'Medical Examination'!C:C)</f>
        <v>4.55</v>
      </c>
      <c r="G2183" s="33" t="str">
        <f>_xlfn.XLOOKUP(A:A,'Medical Examination'!A:A,'Medical Examination'!D:D)</f>
        <v>No</v>
      </c>
      <c r="H2183" s="33" t="str">
        <f>_xlfn.XLOOKUP(A:A,'Medical Examination'!A:A,'Medical Examination'!E:E)</f>
        <v>No</v>
      </c>
      <c r="I2183" s="33" t="str">
        <f>_xlfn.XLOOKUP(A:A,'Medical Examination'!A:A,'Medical Examination'!F:F)</f>
        <v>Yes</v>
      </c>
      <c r="J2183" s="33">
        <f>_xlfn.XLOOKUP(A:A,'Medical Examination'!A:A,'Medical Examination'!G:G)</f>
        <v>1</v>
      </c>
      <c r="K2183" s="33" t="str">
        <f>_xlfn.XLOOKUP(A:A,'Medical Examination'!A:A,'Medical Examination'!H:H)</f>
        <v>No</v>
      </c>
      <c r="L2183" s="32" t="str">
        <f>_xlfn.XLOOKUP(A:A,'Medical Examination'!A:A,'Medical Examination'!I:I)</f>
        <v>Under  Weight</v>
      </c>
      <c r="M2183" s="31" t="str">
        <f>_xlfn.XLOOKUP(A:A,'Medical Examination'!A:A,'Medical Examination'!J:J)</f>
        <v>Normal</v>
      </c>
      <c r="N2183" s="34">
        <f>_xlfn.XLOOKUP(Healthcare!A:A,Table4_2[Customer ID],Table4_2[Date of Birth])</f>
        <v>37946</v>
      </c>
      <c r="O2183" s="35">
        <f>_xlfn.XLOOKUP(A:A,Table4_2[Customer ID],Table4_2[Charges])</f>
        <v>1727.79</v>
      </c>
      <c r="P2183" s="33" t="str">
        <f>_xlfn.XLOOKUP(A:A,Table4_2[Customer ID],Table4_2[Hospital tier])</f>
        <v>tier - 3</v>
      </c>
      <c r="Q2183" s="33" t="str">
        <f>_xlfn.XLOOKUP(A:A,'Hospital details'!A:A,'Hospital details'!F:F)</f>
        <v>tier - 3</v>
      </c>
      <c r="R2183" s="33" t="str">
        <f>_xlfn.XLOOKUP(Healthcare!A:A,'Hospital details'!A:A,'Hospital details'!G:G)</f>
        <v>R1011</v>
      </c>
      <c r="S2183" s="36">
        <f>_xlfn.XLOOKUP(A:A,'Hospital details'!A:A,'Hospital details'!H:H)</f>
        <v>19</v>
      </c>
      <c r="T2183" s="8"/>
    </row>
    <row r="2184" spans="1:20" ht="18" x14ac:dyDescent="0.35">
      <c r="A2184" s="37" t="s">
        <v>2188</v>
      </c>
      <c r="B2184" s="31" t="str" cm="1">
        <f t="array" ref="B2184">_xlfn.XLOOKUP(_xlfn.SINGLE(A:A),'Customer Name'!A:A,Table14_3[[#All],[Title]])</f>
        <v>Ms</v>
      </c>
      <c r="C2184" s="32" t="str" cm="1">
        <f t="array" ref="C2184">_xlfn.XLOOKUP(_xlfn.SINGLE(A:A),'Customer Name'!A:A,Table14_3[[#All],[First Name]])</f>
        <v>Timothy P</v>
      </c>
      <c r="D2184" s="32" t="str" cm="1">
        <f t="array" ref="D2184">_xlfn.XLOOKUP(_xlfn.SINGLE(A:A),'Customer Name'!A:A,Table14_3[[#All],[Last Name]])</f>
        <v>Murphy</v>
      </c>
      <c r="E2184" s="32">
        <f>_xlfn.XLOOKUP(A:A,'Medical Examination'!A:A,'Medical Examination'!B:B)</f>
        <v>35.200000000000003</v>
      </c>
      <c r="F2184" s="32">
        <f>_xlfn.XLOOKUP(A:A,'Medical Examination'!A:A,'Medical Examination'!C:C)</f>
        <v>5.97</v>
      </c>
      <c r="G2184" s="33" t="str">
        <f>_xlfn.XLOOKUP(A:A,'Medical Examination'!A:A,'Medical Examination'!D:D)</f>
        <v>No</v>
      </c>
      <c r="H2184" s="33" t="str">
        <f>_xlfn.XLOOKUP(A:A,'Medical Examination'!A:A,'Medical Examination'!E:E)</f>
        <v>yes</v>
      </c>
      <c r="I2184" s="33" t="str">
        <f>_xlfn.XLOOKUP(A:A,'Medical Examination'!A:A,'Medical Examination'!F:F)</f>
        <v>No</v>
      </c>
      <c r="J2184" s="33">
        <f>_xlfn.XLOOKUP(A:A,'Medical Examination'!A:A,'Medical Examination'!G:G)</f>
        <v>1</v>
      </c>
      <c r="K2184" s="33" t="str">
        <f>_xlfn.XLOOKUP(A:A,'Medical Examination'!A:A,'Medical Examination'!H:H)</f>
        <v>No</v>
      </c>
      <c r="L2184" s="32" t="str">
        <f>_xlfn.XLOOKUP(A:A,'Medical Examination'!A:A,'Medical Examination'!I:I)</f>
        <v>Obesity</v>
      </c>
      <c r="M2184" s="31" t="str">
        <f>_xlfn.XLOOKUP(A:A,'Medical Examination'!A:A,'Medical Examination'!J:J)</f>
        <v>Prediabetic</v>
      </c>
      <c r="N2184" s="34">
        <f>_xlfn.XLOOKUP(Healthcare!A:A,Table4_2[Customer ID],Table4_2[Date of Birth])</f>
        <v>38239</v>
      </c>
      <c r="O2184" s="35">
        <f>_xlfn.XLOOKUP(A:A,Table4_2[Customer ID],Table4_2[Charges])</f>
        <v>1727.54</v>
      </c>
      <c r="P2184" s="33" t="str">
        <f>_xlfn.XLOOKUP(A:A,Table4_2[Customer ID],Table4_2[Hospital tier])</f>
        <v>tier - 3</v>
      </c>
      <c r="Q2184" s="33" t="str">
        <f>_xlfn.XLOOKUP(A:A,'Hospital details'!A:A,'Hospital details'!F:F)</f>
        <v>tier - 1</v>
      </c>
      <c r="R2184" s="33" t="str">
        <f>_xlfn.XLOOKUP(Healthcare!A:A,'Hospital details'!A:A,'Hospital details'!G:G)</f>
        <v>R1013</v>
      </c>
      <c r="S2184" s="36">
        <f>_xlfn.XLOOKUP(A:A,'Hospital details'!A:A,'Hospital details'!H:H)</f>
        <v>18</v>
      </c>
      <c r="T2184" s="8"/>
    </row>
    <row r="2185" spans="1:20" ht="18" x14ac:dyDescent="0.35">
      <c r="A2185" s="37" t="s">
        <v>2189</v>
      </c>
      <c r="B2185" s="31" t="str" cm="1">
        <f t="array" ref="B2185">_xlfn.XLOOKUP(_xlfn.SINGLE(A:A),'Customer Name'!A:A,Table14_3[[#All],[Title]])</f>
        <v>Mr</v>
      </c>
      <c r="C2185" s="32" t="str" cm="1">
        <f t="array" ref="C2185">_xlfn.XLOOKUP(_xlfn.SINGLE(A:A),'Customer Name'!A:A,Table14_3[[#All],[First Name]])</f>
        <v>Lelisa</v>
      </c>
      <c r="D2185" s="32" t="str" cm="1">
        <f t="array" ref="D2185">_xlfn.XLOOKUP(_xlfn.SINGLE(A:A),'Customer Name'!A:A,Table14_3[[#All],[Last Name]])</f>
        <v>Desisa</v>
      </c>
      <c r="E2185" s="32">
        <f>_xlfn.XLOOKUP(A:A,'Medical Examination'!A:A,'Medical Examination'!B:B)</f>
        <v>33.770000000000003</v>
      </c>
      <c r="F2185" s="32">
        <f>_xlfn.XLOOKUP(A:A,'Medical Examination'!A:A,'Medical Examination'!C:C)</f>
        <v>4.0199999999999996</v>
      </c>
      <c r="G2185" s="33" t="str">
        <f>_xlfn.XLOOKUP(A:A,'Medical Examination'!A:A,'Medical Examination'!D:D)</f>
        <v>No</v>
      </c>
      <c r="H2185" s="33" t="str">
        <f>_xlfn.XLOOKUP(A:A,'Medical Examination'!A:A,'Medical Examination'!E:E)</f>
        <v>yes</v>
      </c>
      <c r="I2185" s="33" t="str">
        <f>_xlfn.XLOOKUP(A:A,'Medical Examination'!A:A,'Medical Examination'!F:F)</f>
        <v>No</v>
      </c>
      <c r="J2185" s="33">
        <f>_xlfn.XLOOKUP(A:A,'Medical Examination'!A:A,'Medical Examination'!G:G)</f>
        <v>1</v>
      </c>
      <c r="K2185" s="33" t="str">
        <f>_xlfn.XLOOKUP(A:A,'Medical Examination'!A:A,'Medical Examination'!H:H)</f>
        <v>No</v>
      </c>
      <c r="L2185" s="32" t="str">
        <f>_xlfn.XLOOKUP(A:A,'Medical Examination'!A:A,'Medical Examination'!I:I)</f>
        <v>Obesity</v>
      </c>
      <c r="M2185" s="31" t="str">
        <f>_xlfn.XLOOKUP(A:A,'Medical Examination'!A:A,'Medical Examination'!J:J)</f>
        <v>Normal</v>
      </c>
      <c r="N2185" s="34">
        <f>_xlfn.XLOOKUP(Healthcare!A:A,Table4_2[Customer ID],Table4_2[Date of Birth])</f>
        <v>38281</v>
      </c>
      <c r="O2185" s="35">
        <f>_xlfn.XLOOKUP(A:A,Table4_2[Customer ID],Table4_2[Charges])</f>
        <v>1725.55</v>
      </c>
      <c r="P2185" s="33" t="str">
        <f>_xlfn.XLOOKUP(A:A,Table4_2[Customer ID],Table4_2[Hospital tier])</f>
        <v>tier - 3</v>
      </c>
      <c r="Q2185" s="33" t="str">
        <f>_xlfn.XLOOKUP(A:A,'Hospital details'!A:A,'Hospital details'!F:F)</f>
        <v>tier - 2</v>
      </c>
      <c r="R2185" s="33" t="str">
        <f>_xlfn.XLOOKUP(Healthcare!A:A,'Hospital details'!A:A,'Hospital details'!G:G)</f>
        <v>R1013</v>
      </c>
      <c r="S2185" s="36">
        <f>_xlfn.XLOOKUP(A:A,'Hospital details'!A:A,'Hospital details'!H:H)</f>
        <v>18</v>
      </c>
      <c r="T2185" s="8"/>
    </row>
    <row r="2186" spans="1:20" ht="18" x14ac:dyDescent="0.35">
      <c r="A2186" s="37" t="s">
        <v>2190</v>
      </c>
      <c r="B2186" s="31" t="str" cm="1">
        <f t="array" ref="B2186">_xlfn.XLOOKUP(_xlfn.SINGLE(A:A),'Customer Name'!A:A,Table14_3[[#All],[Title]])</f>
        <v>Ms</v>
      </c>
      <c r="C2186" s="32" t="str" cm="1">
        <f t="array" ref="C2186">_xlfn.XLOOKUP(_xlfn.SINGLE(A:A),'Customer Name'!A:A,Table14_3[[#All],[First Name]])</f>
        <v>Nate</v>
      </c>
      <c r="D2186" s="32" t="str" cm="1">
        <f t="array" ref="D2186">_xlfn.XLOOKUP(_xlfn.SINGLE(A:A),'Customer Name'!A:A,Table14_3[[#All],[Last Name]])</f>
        <v>Brooks</v>
      </c>
      <c r="E2186" s="32">
        <f>_xlfn.XLOOKUP(A:A,'Medical Examination'!A:A,'Medical Examination'!B:B)</f>
        <v>30.03</v>
      </c>
      <c r="F2186" s="32">
        <f>_xlfn.XLOOKUP(A:A,'Medical Examination'!A:A,'Medical Examination'!C:C)</f>
        <v>4.04</v>
      </c>
      <c r="G2186" s="33" t="str">
        <f>_xlfn.XLOOKUP(A:A,'Medical Examination'!A:A,'Medical Examination'!D:D)</f>
        <v>No</v>
      </c>
      <c r="H2186" s="33" t="str">
        <f>_xlfn.XLOOKUP(A:A,'Medical Examination'!A:A,'Medical Examination'!E:E)</f>
        <v>yes</v>
      </c>
      <c r="I2186" s="33" t="str">
        <f>_xlfn.XLOOKUP(A:A,'Medical Examination'!A:A,'Medical Examination'!F:F)</f>
        <v>No</v>
      </c>
      <c r="J2186" s="33">
        <f>_xlfn.XLOOKUP(A:A,'Medical Examination'!A:A,'Medical Examination'!G:G)</f>
        <v>1</v>
      </c>
      <c r="K2186" s="33" t="str">
        <f>_xlfn.XLOOKUP(A:A,'Medical Examination'!A:A,'Medical Examination'!H:H)</f>
        <v>No</v>
      </c>
      <c r="L2186" s="32" t="str">
        <f>_xlfn.XLOOKUP(A:A,'Medical Examination'!A:A,'Medical Examination'!I:I)</f>
        <v>Obesity</v>
      </c>
      <c r="M2186" s="31" t="str">
        <f>_xlfn.XLOOKUP(A:A,'Medical Examination'!A:A,'Medical Examination'!J:J)</f>
        <v>Normal</v>
      </c>
      <c r="N2186" s="34">
        <f>_xlfn.XLOOKUP(Healthcare!A:A,Table4_2[Customer ID],Table4_2[Date of Birth])</f>
        <v>38241</v>
      </c>
      <c r="O2186" s="35">
        <f>_xlfn.XLOOKUP(A:A,Table4_2[Customer ID],Table4_2[Charges])</f>
        <v>1720.35</v>
      </c>
      <c r="P2186" s="33" t="str">
        <f>_xlfn.XLOOKUP(A:A,Table4_2[Customer ID],Table4_2[Hospital tier])</f>
        <v>tier - 3</v>
      </c>
      <c r="Q2186" s="33" t="str">
        <f>_xlfn.XLOOKUP(A:A,'Hospital details'!A:A,'Hospital details'!F:F)</f>
        <v>tier - 3</v>
      </c>
      <c r="R2186" s="33" t="str">
        <f>_xlfn.XLOOKUP(Healthcare!A:A,'Hospital details'!A:A,'Hospital details'!G:G)</f>
        <v>R1013</v>
      </c>
      <c r="S2186" s="36">
        <f>_xlfn.XLOOKUP(A:A,'Hospital details'!A:A,'Hospital details'!H:H)</f>
        <v>18</v>
      </c>
      <c r="T2186" s="8"/>
    </row>
    <row r="2187" spans="1:20" ht="18" x14ac:dyDescent="0.35">
      <c r="A2187" s="37" t="s">
        <v>2191</v>
      </c>
      <c r="B2187" s="31" t="str" cm="1">
        <f t="array" ref="B2187">_xlfn.XLOOKUP(_xlfn.SINGLE(A:A),'Customer Name'!A:A,Table14_3[[#All],[Title]])</f>
        <v>Mr</v>
      </c>
      <c r="C2187" s="32" t="str" cm="1">
        <f t="array" ref="C2187">_xlfn.XLOOKUP(_xlfn.SINGLE(A:A),'Customer Name'!A:A,Table14_3[[#All],[First Name]])</f>
        <v>Chris C</v>
      </c>
      <c r="D2187" s="32" t="str" cm="1">
        <f t="array" ref="D2187">_xlfn.XLOOKUP(_xlfn.SINGLE(A:A),'Customer Name'!A:A,Table14_3[[#All],[Last Name]])</f>
        <v>Stone</v>
      </c>
      <c r="E2187" s="32">
        <f>_xlfn.XLOOKUP(A:A,'Medical Examination'!A:A,'Medical Examination'!B:B)</f>
        <v>29.37</v>
      </c>
      <c r="F2187" s="32">
        <f>_xlfn.XLOOKUP(A:A,'Medical Examination'!A:A,'Medical Examination'!C:C)</f>
        <v>5.54</v>
      </c>
      <c r="G2187" s="33" t="str">
        <f>_xlfn.XLOOKUP(A:A,'Medical Examination'!A:A,'Medical Examination'!D:D)</f>
        <v>No</v>
      </c>
      <c r="H2187" s="33" t="str">
        <f>_xlfn.XLOOKUP(A:A,'Medical Examination'!A:A,'Medical Examination'!E:E)</f>
        <v>yes</v>
      </c>
      <c r="I2187" s="33" t="str">
        <f>_xlfn.XLOOKUP(A:A,'Medical Examination'!A:A,'Medical Examination'!F:F)</f>
        <v>No</v>
      </c>
      <c r="J2187" s="33">
        <f>_xlfn.XLOOKUP(A:A,'Medical Examination'!A:A,'Medical Examination'!G:G)</f>
        <v>1</v>
      </c>
      <c r="K2187" s="33" t="str">
        <f>_xlfn.XLOOKUP(A:A,'Medical Examination'!A:A,'Medical Examination'!H:H)</f>
        <v>No</v>
      </c>
      <c r="L2187" s="32" t="str">
        <f>_xlfn.XLOOKUP(A:A,'Medical Examination'!A:A,'Medical Examination'!I:I)</f>
        <v>Overweight</v>
      </c>
      <c r="M2187" s="31" t="str">
        <f>_xlfn.XLOOKUP(A:A,'Medical Examination'!A:A,'Medical Examination'!J:J)</f>
        <v>Normal</v>
      </c>
      <c r="N2187" s="34">
        <f>_xlfn.XLOOKUP(Healthcare!A:A,Table4_2[Customer ID],Table4_2[Date of Birth])</f>
        <v>38148</v>
      </c>
      <c r="O2187" s="35">
        <f>_xlfn.XLOOKUP(A:A,Table4_2[Customer ID],Table4_2[Charges])</f>
        <v>1719.44</v>
      </c>
      <c r="P2187" s="33" t="str">
        <f>_xlfn.XLOOKUP(A:A,Table4_2[Customer ID],Table4_2[Hospital tier])</f>
        <v>tier - 3</v>
      </c>
      <c r="Q2187" s="33" t="str">
        <f>_xlfn.XLOOKUP(A:A,'Hospital details'!A:A,'Hospital details'!F:F)</f>
        <v>tier - 3</v>
      </c>
      <c r="R2187" s="33" t="str">
        <f>_xlfn.XLOOKUP(Healthcare!A:A,'Hospital details'!A:A,'Hospital details'!G:G)</f>
        <v>R1013</v>
      </c>
      <c r="S2187" s="36">
        <f>_xlfn.XLOOKUP(A:A,'Hospital details'!A:A,'Hospital details'!H:H)</f>
        <v>18</v>
      </c>
      <c r="T2187" s="8"/>
    </row>
    <row r="2188" spans="1:20" ht="18" x14ac:dyDescent="0.35">
      <c r="A2188" s="37" t="s">
        <v>2192</v>
      </c>
      <c r="B2188" s="31" t="str" cm="1">
        <f t="array" ref="B2188">_xlfn.XLOOKUP(_xlfn.SINGLE(A:A),'Customer Name'!A:A,Table14_3[[#All],[Title]])</f>
        <v>Mr</v>
      </c>
      <c r="C2188" s="32" t="str" cm="1">
        <f t="array" ref="C2188">_xlfn.XLOOKUP(_xlfn.SINGLE(A:A),'Customer Name'!A:A,Table14_3[[#All],[First Name]])</f>
        <v>Scott</v>
      </c>
      <c r="D2188" s="32" t="str" cm="1">
        <f t="array" ref="D2188">_xlfn.XLOOKUP(_xlfn.SINGLE(A:A),'Customer Name'!A:A,Table14_3[[#All],[Last Name]])</f>
        <v>Weispfennig</v>
      </c>
      <c r="E2188" s="32">
        <f>_xlfn.XLOOKUP(A:A,'Medical Examination'!A:A,'Medical Examination'!B:B)</f>
        <v>28.5</v>
      </c>
      <c r="F2188" s="32">
        <f>_xlfn.XLOOKUP(A:A,'Medical Examination'!A:A,'Medical Examination'!C:C)</f>
        <v>4.03</v>
      </c>
      <c r="G2188" s="33" t="str">
        <f>_xlfn.XLOOKUP(A:A,'Medical Examination'!A:A,'Medical Examination'!D:D)</f>
        <v>No</v>
      </c>
      <c r="H2188" s="33" t="str">
        <f>_xlfn.XLOOKUP(A:A,'Medical Examination'!A:A,'Medical Examination'!E:E)</f>
        <v>yes</v>
      </c>
      <c r="I2188" s="33" t="str">
        <f>_xlfn.XLOOKUP(A:A,'Medical Examination'!A:A,'Medical Examination'!F:F)</f>
        <v>No</v>
      </c>
      <c r="J2188" s="33">
        <f>_xlfn.XLOOKUP(A:A,'Medical Examination'!A:A,'Medical Examination'!G:G)</f>
        <v>1</v>
      </c>
      <c r="K2188" s="33" t="str">
        <f>_xlfn.XLOOKUP(A:A,'Medical Examination'!A:A,'Medical Examination'!H:H)</f>
        <v>No</v>
      </c>
      <c r="L2188" s="32" t="str">
        <f>_xlfn.XLOOKUP(A:A,'Medical Examination'!A:A,'Medical Examination'!I:I)</f>
        <v>Overweight</v>
      </c>
      <c r="M2188" s="31" t="str">
        <f>_xlfn.XLOOKUP(A:A,'Medical Examination'!A:A,'Medical Examination'!J:J)</f>
        <v>Normal</v>
      </c>
      <c r="N2188" s="34">
        <f>_xlfn.XLOOKUP(Healthcare!A:A,Table4_2[Customer ID],Table4_2[Date of Birth])</f>
        <v>38251</v>
      </c>
      <c r="O2188" s="35">
        <f>_xlfn.XLOOKUP(A:A,Table4_2[Customer ID],Table4_2[Charges])</f>
        <v>1712.23</v>
      </c>
      <c r="P2188" s="33" t="str">
        <f>_xlfn.XLOOKUP(A:A,Table4_2[Customer ID],Table4_2[Hospital tier])</f>
        <v>tier - 3</v>
      </c>
      <c r="Q2188" s="33" t="str">
        <f>_xlfn.XLOOKUP(A:A,'Hospital details'!A:A,'Hospital details'!F:F)</f>
        <v>tier - 1</v>
      </c>
      <c r="R2188" s="33" t="str">
        <f>_xlfn.XLOOKUP(Healthcare!A:A,'Hospital details'!A:A,'Hospital details'!G:G)</f>
        <v>R1016</v>
      </c>
      <c r="S2188" s="36">
        <f>_xlfn.XLOOKUP(A:A,'Hospital details'!A:A,'Hospital details'!H:H)</f>
        <v>18</v>
      </c>
      <c r="T2188" s="8"/>
    </row>
    <row r="2189" spans="1:20" ht="18" x14ac:dyDescent="0.35">
      <c r="A2189" s="37" t="s">
        <v>2193</v>
      </c>
      <c r="B2189" s="31" t="str" cm="1">
        <f t="array" ref="B2189">_xlfn.XLOOKUP(_xlfn.SINGLE(A:A),'Customer Name'!A:A,Table14_3[[#All],[Title]])</f>
        <v>Ms</v>
      </c>
      <c r="C2189" s="32" t="str" cm="1">
        <f t="array" ref="C2189">_xlfn.XLOOKUP(_xlfn.SINGLE(A:A),'Customer Name'!A:A,Table14_3[[#All],[First Name]])</f>
        <v>Kevin</v>
      </c>
      <c r="D2189" s="32" t="str" cm="1">
        <f t="array" ref="D2189">_xlfn.XLOOKUP(_xlfn.SINGLE(A:A),'Customer Name'!A:A,Table14_3[[#All],[Last Name]])</f>
        <v>Sorrell</v>
      </c>
      <c r="E2189" s="32">
        <f>_xlfn.XLOOKUP(A:A,'Medical Examination'!A:A,'Medical Examination'!B:B)</f>
        <v>23.32</v>
      </c>
      <c r="F2189" s="32">
        <f>_xlfn.XLOOKUP(A:A,'Medical Examination'!A:A,'Medical Examination'!C:C)</f>
        <v>5.62</v>
      </c>
      <c r="G2189" s="33" t="str">
        <f>_xlfn.XLOOKUP(A:A,'Medical Examination'!A:A,'Medical Examination'!D:D)</f>
        <v>No</v>
      </c>
      <c r="H2189" s="33" t="str">
        <f>_xlfn.XLOOKUP(A:A,'Medical Examination'!A:A,'Medical Examination'!E:E)</f>
        <v>yes</v>
      </c>
      <c r="I2189" s="33" t="str">
        <f>_xlfn.XLOOKUP(A:A,'Medical Examination'!A:A,'Medical Examination'!F:F)</f>
        <v>No</v>
      </c>
      <c r="J2189" s="33">
        <f>_xlfn.XLOOKUP(A:A,'Medical Examination'!A:A,'Medical Examination'!G:G)</f>
        <v>1</v>
      </c>
      <c r="K2189" s="33" t="str">
        <f>_xlfn.XLOOKUP(A:A,'Medical Examination'!A:A,'Medical Examination'!H:H)</f>
        <v>No</v>
      </c>
      <c r="L2189" s="32" t="str">
        <f>_xlfn.XLOOKUP(A:A,'Medical Examination'!A:A,'Medical Examination'!I:I)</f>
        <v>Normal Weight</v>
      </c>
      <c r="M2189" s="31" t="str">
        <f>_xlfn.XLOOKUP(A:A,'Medical Examination'!A:A,'Medical Examination'!J:J)</f>
        <v>Normal</v>
      </c>
      <c r="N2189" s="34">
        <f>_xlfn.XLOOKUP(Healthcare!A:A,Table4_2[Customer ID],Table4_2[Date of Birth])</f>
        <v>38249</v>
      </c>
      <c r="O2189" s="35">
        <f>_xlfn.XLOOKUP(A:A,Table4_2[Customer ID],Table4_2[Charges])</f>
        <v>1711.03</v>
      </c>
      <c r="P2189" s="33" t="str">
        <f>_xlfn.XLOOKUP(A:A,Table4_2[Customer ID],Table4_2[Hospital tier])</f>
        <v>tier - 3</v>
      </c>
      <c r="Q2189" s="33" t="str">
        <f>_xlfn.XLOOKUP(A:A,'Hospital details'!A:A,'Hospital details'!F:F)</f>
        <v>tier - 3</v>
      </c>
      <c r="R2189" s="33" t="str">
        <f>_xlfn.XLOOKUP(Healthcare!A:A,'Hospital details'!A:A,'Hospital details'!G:G)</f>
        <v>R1013</v>
      </c>
      <c r="S2189" s="36">
        <f>_xlfn.XLOOKUP(A:A,'Hospital details'!A:A,'Hospital details'!H:H)</f>
        <v>18</v>
      </c>
      <c r="T2189" s="8"/>
    </row>
    <row r="2190" spans="1:20" ht="18" x14ac:dyDescent="0.35">
      <c r="A2190" s="37" t="s">
        <v>2194</v>
      </c>
      <c r="B2190" s="31" t="str" cm="1">
        <f t="array" ref="B2190">_xlfn.XLOOKUP(_xlfn.SINGLE(A:A),'Customer Name'!A:A,Table14_3[[#All],[Title]])</f>
        <v>Mr</v>
      </c>
      <c r="C2190" s="32" t="str" cm="1">
        <f t="array" ref="C2190">_xlfn.XLOOKUP(_xlfn.SINGLE(A:A),'Customer Name'!A:A,Table14_3[[#All],[First Name]])</f>
        <v>Erik C</v>
      </c>
      <c r="D2190" s="32" t="str" cm="1">
        <f t="array" ref="D2190">_xlfn.XLOOKUP(_xlfn.SINGLE(A:A),'Customer Name'!A:A,Table14_3[[#All],[Last Name]])</f>
        <v>Morris</v>
      </c>
      <c r="E2190" s="32">
        <f>_xlfn.XLOOKUP(A:A,'Medical Examination'!A:A,'Medical Examination'!B:B)</f>
        <v>26.125</v>
      </c>
      <c r="F2190" s="32">
        <f>_xlfn.XLOOKUP(A:A,'Medical Examination'!A:A,'Medical Examination'!C:C)</f>
        <v>5.27</v>
      </c>
      <c r="G2190" s="33" t="str">
        <f>_xlfn.XLOOKUP(A:A,'Medical Examination'!A:A,'Medical Examination'!D:D)</f>
        <v>No</v>
      </c>
      <c r="H2190" s="33" t="str">
        <f>_xlfn.XLOOKUP(A:A,'Medical Examination'!A:A,'Medical Examination'!E:E)</f>
        <v>yes</v>
      </c>
      <c r="I2190" s="33" t="str">
        <f>_xlfn.XLOOKUP(A:A,'Medical Examination'!A:A,'Medical Examination'!F:F)</f>
        <v>No</v>
      </c>
      <c r="J2190" s="33">
        <f>_xlfn.XLOOKUP(A:A,'Medical Examination'!A:A,'Medical Examination'!G:G)</f>
        <v>1</v>
      </c>
      <c r="K2190" s="33" t="str">
        <f>_xlfn.XLOOKUP(A:A,'Medical Examination'!A:A,'Medical Examination'!H:H)</f>
        <v>No</v>
      </c>
      <c r="L2190" s="32" t="str">
        <f>_xlfn.XLOOKUP(A:A,'Medical Examination'!A:A,'Medical Examination'!I:I)</f>
        <v>Overweight</v>
      </c>
      <c r="M2190" s="31" t="str">
        <f>_xlfn.XLOOKUP(A:A,'Medical Examination'!A:A,'Medical Examination'!J:J)</f>
        <v>Normal</v>
      </c>
      <c r="N2190" s="34">
        <f>_xlfn.XLOOKUP(Healthcare!A:A,Table4_2[Customer ID],Table4_2[Date of Birth])</f>
        <v>38333</v>
      </c>
      <c r="O2190" s="35">
        <f>_xlfn.XLOOKUP(A:A,Table4_2[Customer ID],Table4_2[Charges])</f>
        <v>1708.93</v>
      </c>
      <c r="P2190" s="33" t="str">
        <f>_xlfn.XLOOKUP(A:A,Table4_2[Customer ID],Table4_2[Hospital tier])</f>
        <v>tier - 3</v>
      </c>
      <c r="Q2190" s="33" t="str">
        <f>_xlfn.XLOOKUP(A:A,'Hospital details'!A:A,'Hospital details'!F:F)</f>
        <v>tier - 1</v>
      </c>
      <c r="R2190" s="33" t="str">
        <f>_xlfn.XLOOKUP(Healthcare!A:A,'Hospital details'!A:A,'Hospital details'!G:G)</f>
        <v>R1019</v>
      </c>
      <c r="S2190" s="36">
        <f>_xlfn.XLOOKUP(A:A,'Hospital details'!A:A,'Hospital details'!H:H)</f>
        <v>18</v>
      </c>
      <c r="T2190" s="8"/>
    </row>
    <row r="2191" spans="1:20" ht="18" x14ac:dyDescent="0.35">
      <c r="A2191" s="37" t="s">
        <v>2195</v>
      </c>
      <c r="B2191" s="31" t="str" cm="1">
        <f t="array" ref="B2191">_xlfn.XLOOKUP(_xlfn.SINGLE(A:A),'Customer Name'!A:A,Table14_3[[#All],[Title]])</f>
        <v>Mr</v>
      </c>
      <c r="C2191" s="32" t="str" cm="1">
        <f t="array" ref="C2191">_xlfn.XLOOKUP(_xlfn.SINGLE(A:A),'Customer Name'!A:A,Table14_3[[#All],[First Name]])</f>
        <v>Shawn C</v>
      </c>
      <c r="D2191" s="32" t="str" cm="1">
        <f t="array" ref="D2191">_xlfn.XLOOKUP(_xlfn.SINGLE(A:A),'Customer Name'!A:A,Table14_3[[#All],[Last Name]])</f>
        <v>Marek</v>
      </c>
      <c r="E2191" s="32">
        <f>_xlfn.XLOOKUP(A:A,'Medical Examination'!A:A,'Medical Examination'!B:B)</f>
        <v>25.46</v>
      </c>
      <c r="F2191" s="32">
        <f>_xlfn.XLOOKUP(A:A,'Medical Examination'!A:A,'Medical Examination'!C:C)</f>
        <v>5.18</v>
      </c>
      <c r="G2191" s="33" t="str">
        <f>_xlfn.XLOOKUP(A:A,'Medical Examination'!A:A,'Medical Examination'!D:D)</f>
        <v>No</v>
      </c>
      <c r="H2191" s="33" t="str">
        <f>_xlfn.XLOOKUP(A:A,'Medical Examination'!A:A,'Medical Examination'!E:E)</f>
        <v>yes</v>
      </c>
      <c r="I2191" s="33" t="str">
        <f>_xlfn.XLOOKUP(A:A,'Medical Examination'!A:A,'Medical Examination'!F:F)</f>
        <v>No</v>
      </c>
      <c r="J2191" s="33">
        <f>_xlfn.XLOOKUP(A:A,'Medical Examination'!A:A,'Medical Examination'!G:G)</f>
        <v>1</v>
      </c>
      <c r="K2191" s="33" t="str">
        <f>_xlfn.XLOOKUP(A:A,'Medical Examination'!A:A,'Medical Examination'!H:H)</f>
        <v>No</v>
      </c>
      <c r="L2191" s="32" t="str">
        <f>_xlfn.XLOOKUP(A:A,'Medical Examination'!A:A,'Medical Examination'!I:I)</f>
        <v>Overweight</v>
      </c>
      <c r="M2191" s="31" t="str">
        <f>_xlfn.XLOOKUP(A:A,'Medical Examination'!A:A,'Medical Examination'!J:J)</f>
        <v>Normal</v>
      </c>
      <c r="N2191" s="34">
        <f>_xlfn.XLOOKUP(Healthcare!A:A,Table4_2[Customer ID],Table4_2[Date of Birth])</f>
        <v>38277</v>
      </c>
      <c r="O2191" s="35">
        <f>_xlfn.XLOOKUP(A:A,Table4_2[Customer ID],Table4_2[Charges])</f>
        <v>1708</v>
      </c>
      <c r="P2191" s="33" t="str">
        <f>_xlfn.XLOOKUP(A:A,Table4_2[Customer ID],Table4_2[Hospital tier])</f>
        <v>tier - 3</v>
      </c>
      <c r="Q2191" s="33" t="str">
        <f>_xlfn.XLOOKUP(A:A,'Hospital details'!A:A,'Hospital details'!F:F)</f>
        <v>tier - 2</v>
      </c>
      <c r="R2191" s="33" t="str">
        <f>_xlfn.XLOOKUP(Healthcare!A:A,'Hospital details'!A:A,'Hospital details'!G:G)</f>
        <v>R1016</v>
      </c>
      <c r="S2191" s="36">
        <f>_xlfn.XLOOKUP(A:A,'Hospital details'!A:A,'Hospital details'!H:H)</f>
        <v>18</v>
      </c>
      <c r="T2191" s="8"/>
    </row>
    <row r="2192" spans="1:20" ht="18" x14ac:dyDescent="0.35">
      <c r="A2192" s="37" t="s">
        <v>2196</v>
      </c>
      <c r="B2192" s="31" t="str" cm="1">
        <f t="array" ref="B2192">_xlfn.XLOOKUP(_xlfn.SINGLE(A:A),'Customer Name'!A:A,Table14_3[[#All],[Title]])</f>
        <v>Ms</v>
      </c>
      <c r="C2192" s="32" t="str" cm="1">
        <f t="array" ref="C2192">_xlfn.XLOOKUP(_xlfn.SINGLE(A:A),'Customer Name'!A:A,Table14_3[[#All],[First Name]])</f>
        <v>Vajin L</v>
      </c>
      <c r="D2192" s="32" t="str" cm="1">
        <f t="array" ref="D2192">_xlfn.XLOOKUP(_xlfn.SINGLE(A:A),'Customer Name'!A:A,Table14_3[[#All],[Last Name]])</f>
        <v>Armstrong</v>
      </c>
      <c r="E2192" s="32">
        <f>_xlfn.XLOOKUP(A:A,'Medical Examination'!A:A,'Medical Examination'!B:B)</f>
        <v>23.75</v>
      </c>
      <c r="F2192" s="32">
        <f>_xlfn.XLOOKUP(A:A,'Medical Examination'!A:A,'Medical Examination'!C:C)</f>
        <v>5.27</v>
      </c>
      <c r="G2192" s="33" t="str">
        <f>_xlfn.XLOOKUP(A:A,'Medical Examination'!A:A,'Medical Examination'!D:D)</f>
        <v>No</v>
      </c>
      <c r="H2192" s="33" t="str">
        <f>_xlfn.XLOOKUP(A:A,'Medical Examination'!A:A,'Medical Examination'!E:E)</f>
        <v>yes</v>
      </c>
      <c r="I2192" s="33" t="str">
        <f>_xlfn.XLOOKUP(A:A,'Medical Examination'!A:A,'Medical Examination'!F:F)</f>
        <v>No</v>
      </c>
      <c r="J2192" s="33">
        <f>_xlfn.XLOOKUP(A:A,'Medical Examination'!A:A,'Medical Examination'!G:G)</f>
        <v>1</v>
      </c>
      <c r="K2192" s="33" t="str">
        <f>_xlfn.XLOOKUP(A:A,'Medical Examination'!A:A,'Medical Examination'!H:H)</f>
        <v>No</v>
      </c>
      <c r="L2192" s="32" t="str">
        <f>_xlfn.XLOOKUP(A:A,'Medical Examination'!A:A,'Medical Examination'!I:I)</f>
        <v>Normal Weight</v>
      </c>
      <c r="M2192" s="31" t="str">
        <f>_xlfn.XLOOKUP(A:A,'Medical Examination'!A:A,'Medical Examination'!J:J)</f>
        <v>Normal</v>
      </c>
      <c r="N2192" s="34">
        <f>_xlfn.XLOOKUP(Healthcare!A:A,Table4_2[Customer ID],Table4_2[Date of Birth])</f>
        <v>38327</v>
      </c>
      <c r="O2192" s="35">
        <f>_xlfn.XLOOKUP(A:A,Table4_2[Customer ID],Table4_2[Charges])</f>
        <v>1705.62</v>
      </c>
      <c r="P2192" s="33" t="str">
        <f>_xlfn.XLOOKUP(A:A,Table4_2[Customer ID],Table4_2[Hospital tier])</f>
        <v>tier - 2</v>
      </c>
      <c r="Q2192" s="33" t="str">
        <f>_xlfn.XLOOKUP(A:A,'Hospital details'!A:A,'Hospital details'!F:F)</f>
        <v>tier - 2</v>
      </c>
      <c r="R2192" s="33" t="str">
        <f>_xlfn.XLOOKUP(Healthcare!A:A,'Hospital details'!A:A,'Hospital details'!G:G)</f>
        <v>R1015</v>
      </c>
      <c r="S2192" s="36">
        <f>_xlfn.XLOOKUP(A:A,'Hospital details'!A:A,'Hospital details'!H:H)</f>
        <v>18</v>
      </c>
      <c r="T2192" s="8"/>
    </row>
    <row r="2193" spans="1:20" ht="18" x14ac:dyDescent="0.35">
      <c r="A2193" s="37" t="s">
        <v>2197</v>
      </c>
      <c r="B2193" s="31" t="str" cm="1">
        <f t="array" ref="B2193">_xlfn.XLOOKUP(_xlfn.SINGLE(A:A),'Customer Name'!A:A,Table14_3[[#All],[Title]])</f>
        <v>Ms</v>
      </c>
      <c r="C2193" s="32" t="str" cm="1">
        <f t="array" ref="C2193">_xlfn.XLOOKUP(_xlfn.SINGLE(A:A),'Customer Name'!A:A,Table14_3[[#All],[First Name]])</f>
        <v>John K</v>
      </c>
      <c r="D2193" s="32" t="str" cm="1">
        <f t="array" ref="D2193">_xlfn.XLOOKUP(_xlfn.SINGLE(A:A),'Customer Name'!A:A,Table14_3[[#All],[Last Name]])</f>
        <v>Werner</v>
      </c>
      <c r="E2193" s="32">
        <f>_xlfn.XLOOKUP(A:A,'Medical Examination'!A:A,'Medical Examination'!B:B)</f>
        <v>23.085000000000001</v>
      </c>
      <c r="F2193" s="32">
        <f>_xlfn.XLOOKUP(A:A,'Medical Examination'!A:A,'Medical Examination'!C:C)</f>
        <v>5.62</v>
      </c>
      <c r="G2193" s="33" t="str">
        <f>_xlfn.XLOOKUP(A:A,'Medical Examination'!A:A,'Medical Examination'!D:D)</f>
        <v>No</v>
      </c>
      <c r="H2193" s="33" t="str">
        <f>_xlfn.XLOOKUP(A:A,'Medical Examination'!A:A,'Medical Examination'!E:E)</f>
        <v>yes</v>
      </c>
      <c r="I2193" s="33" t="str">
        <f>_xlfn.XLOOKUP(A:A,'Medical Examination'!A:A,'Medical Examination'!F:F)</f>
        <v>No</v>
      </c>
      <c r="J2193" s="33">
        <f>_xlfn.XLOOKUP(A:A,'Medical Examination'!A:A,'Medical Examination'!G:G)</f>
        <v>1</v>
      </c>
      <c r="K2193" s="33" t="str">
        <f>_xlfn.XLOOKUP(A:A,'Medical Examination'!A:A,'Medical Examination'!H:H)</f>
        <v>No</v>
      </c>
      <c r="L2193" s="32" t="str">
        <f>_xlfn.XLOOKUP(A:A,'Medical Examination'!A:A,'Medical Examination'!I:I)</f>
        <v>Normal Weight</v>
      </c>
      <c r="M2193" s="31" t="str">
        <f>_xlfn.XLOOKUP(A:A,'Medical Examination'!A:A,'Medical Examination'!J:J)</f>
        <v>Normal</v>
      </c>
      <c r="N2193" s="34">
        <f>_xlfn.XLOOKUP(Healthcare!A:A,Table4_2[Customer ID],Table4_2[Date of Birth])</f>
        <v>38335</v>
      </c>
      <c r="O2193" s="35">
        <f>_xlfn.XLOOKUP(A:A,Table4_2[Customer ID],Table4_2[Charges])</f>
        <v>1704.7</v>
      </c>
      <c r="P2193" s="33" t="str">
        <f>_xlfn.XLOOKUP(A:A,Table4_2[Customer ID],Table4_2[Hospital tier])</f>
        <v>tier - 2</v>
      </c>
      <c r="Q2193" s="33" t="str">
        <f>_xlfn.XLOOKUP(A:A,'Hospital details'!A:A,'Hospital details'!F:F)</f>
        <v>tier - 3</v>
      </c>
      <c r="R2193" s="33" t="str">
        <f>_xlfn.XLOOKUP(Healthcare!A:A,'Hospital details'!A:A,'Hospital details'!G:G)</f>
        <v>R1018</v>
      </c>
      <c r="S2193" s="36">
        <f>_xlfn.XLOOKUP(A:A,'Hospital details'!A:A,'Hospital details'!H:H)</f>
        <v>18</v>
      </c>
      <c r="T2193" s="8"/>
    </row>
    <row r="2194" spans="1:20" ht="18" x14ac:dyDescent="0.35">
      <c r="A2194" s="37" t="s">
        <v>2198</v>
      </c>
      <c r="B2194" s="31" t="str" cm="1">
        <f t="array" ref="B2194">_xlfn.XLOOKUP(_xlfn.SINGLE(A:A),'Customer Name'!A:A,Table14_3[[#All],[Title]])</f>
        <v>Mr</v>
      </c>
      <c r="C2194" s="32" t="str" cm="1">
        <f t="array" ref="C2194">_xlfn.XLOOKUP(_xlfn.SINGLE(A:A),'Customer Name'!A:A,Table14_3[[#All],[First Name]])</f>
        <v>Kevin J</v>
      </c>
      <c r="D2194" s="32" t="str" cm="1">
        <f t="array" ref="D2194">_xlfn.XLOOKUP(_xlfn.SINGLE(A:A),'Customer Name'!A:A,Table14_3[[#All],[Last Name]])</f>
        <v>Gries</v>
      </c>
      <c r="E2194" s="32">
        <f>_xlfn.XLOOKUP(A:A,'Medical Examination'!A:A,'Medical Examination'!B:B)</f>
        <v>22.99</v>
      </c>
      <c r="F2194" s="32">
        <f>_xlfn.XLOOKUP(A:A,'Medical Examination'!A:A,'Medical Examination'!C:C)</f>
        <v>5.0599999999999996</v>
      </c>
      <c r="G2194" s="33" t="str">
        <f>_xlfn.XLOOKUP(A:A,'Medical Examination'!A:A,'Medical Examination'!D:D)</f>
        <v>No</v>
      </c>
      <c r="H2194" s="33" t="str">
        <f>_xlfn.XLOOKUP(A:A,'Medical Examination'!A:A,'Medical Examination'!E:E)</f>
        <v>yes</v>
      </c>
      <c r="I2194" s="33" t="str">
        <f>_xlfn.XLOOKUP(A:A,'Medical Examination'!A:A,'Medical Examination'!F:F)</f>
        <v>No</v>
      </c>
      <c r="J2194" s="33">
        <f>_xlfn.XLOOKUP(A:A,'Medical Examination'!A:A,'Medical Examination'!G:G)</f>
        <v>1</v>
      </c>
      <c r="K2194" s="33" t="str">
        <f>_xlfn.XLOOKUP(A:A,'Medical Examination'!A:A,'Medical Examination'!H:H)</f>
        <v>No</v>
      </c>
      <c r="L2194" s="32" t="str">
        <f>_xlfn.XLOOKUP(A:A,'Medical Examination'!A:A,'Medical Examination'!I:I)</f>
        <v>Normal Weight</v>
      </c>
      <c r="M2194" s="31" t="str">
        <f>_xlfn.XLOOKUP(A:A,'Medical Examination'!A:A,'Medical Examination'!J:J)</f>
        <v>Normal</v>
      </c>
      <c r="N2194" s="34">
        <f>_xlfn.XLOOKUP(Healthcare!A:A,Table4_2[Customer ID],Table4_2[Date of Birth])</f>
        <v>38298</v>
      </c>
      <c r="O2194" s="35">
        <f>_xlfn.XLOOKUP(A:A,Table4_2[Customer ID],Table4_2[Charges])</f>
        <v>1704.57</v>
      </c>
      <c r="P2194" s="33" t="str">
        <f>_xlfn.XLOOKUP(A:A,Table4_2[Customer ID],Table4_2[Hospital tier])</f>
        <v>tier - 2</v>
      </c>
      <c r="Q2194" s="33" t="str">
        <f>_xlfn.XLOOKUP(A:A,'Hospital details'!A:A,'Hospital details'!F:F)</f>
        <v>tier - 1</v>
      </c>
      <c r="R2194" s="33" t="str">
        <f>_xlfn.XLOOKUP(Healthcare!A:A,'Hospital details'!A:A,'Hospital details'!G:G)</f>
        <v>R1016</v>
      </c>
      <c r="S2194" s="36">
        <f>_xlfn.XLOOKUP(A:A,'Hospital details'!A:A,'Hospital details'!H:H)</f>
        <v>18</v>
      </c>
      <c r="T2194" s="8"/>
    </row>
    <row r="2195" spans="1:20" ht="18" x14ac:dyDescent="0.35">
      <c r="A2195" s="37" t="s">
        <v>2199</v>
      </c>
      <c r="B2195" s="31" t="str" cm="1">
        <f t="array" ref="B2195">_xlfn.XLOOKUP(_xlfn.SINGLE(A:A),'Customer Name'!A:A,Table14_3[[#All],[Title]])</f>
        <v>Mr</v>
      </c>
      <c r="C2195" s="32" t="str" cm="1">
        <f t="array" ref="C2195">_xlfn.XLOOKUP(_xlfn.SINGLE(A:A),'Customer Name'!A:A,Table14_3[[#All],[First Name]])</f>
        <v>Kirby W</v>
      </c>
      <c r="D2195" s="32" t="str" cm="1">
        <f t="array" ref="D2195">_xlfn.XLOOKUP(_xlfn.SINGLE(A:A),'Customer Name'!A:A,Table14_3[[#All],[Last Name]])</f>
        <v>Mills</v>
      </c>
      <c r="E2195" s="32">
        <f>_xlfn.XLOOKUP(A:A,'Medical Examination'!A:A,'Medical Examination'!B:B)</f>
        <v>21.47</v>
      </c>
      <c r="F2195" s="32">
        <f>_xlfn.XLOOKUP(A:A,'Medical Examination'!A:A,'Medical Examination'!C:C)</f>
        <v>4.6900000000000004</v>
      </c>
      <c r="G2195" s="33" t="str">
        <f>_xlfn.XLOOKUP(A:A,'Medical Examination'!A:A,'Medical Examination'!D:D)</f>
        <v>No</v>
      </c>
      <c r="H2195" s="33" t="str">
        <f>_xlfn.XLOOKUP(A:A,'Medical Examination'!A:A,'Medical Examination'!E:E)</f>
        <v>yes</v>
      </c>
      <c r="I2195" s="33" t="str">
        <f>_xlfn.XLOOKUP(A:A,'Medical Examination'!A:A,'Medical Examination'!F:F)</f>
        <v>No</v>
      </c>
      <c r="J2195" s="33">
        <f>_xlfn.XLOOKUP(A:A,'Medical Examination'!A:A,'Medical Examination'!G:G)</f>
        <v>1</v>
      </c>
      <c r="K2195" s="33" t="str">
        <f>_xlfn.XLOOKUP(A:A,'Medical Examination'!A:A,'Medical Examination'!H:H)</f>
        <v>No</v>
      </c>
      <c r="L2195" s="32" t="str">
        <f>_xlfn.XLOOKUP(A:A,'Medical Examination'!A:A,'Medical Examination'!I:I)</f>
        <v>Normal Weight</v>
      </c>
      <c r="M2195" s="31" t="str">
        <f>_xlfn.XLOOKUP(A:A,'Medical Examination'!A:A,'Medical Examination'!J:J)</f>
        <v>Normal</v>
      </c>
      <c r="N2195" s="34">
        <f>_xlfn.XLOOKUP(Healthcare!A:A,Table4_2[Customer ID],Table4_2[Date of Birth])</f>
        <v>38331</v>
      </c>
      <c r="O2195" s="35">
        <f>_xlfn.XLOOKUP(A:A,Table4_2[Customer ID],Table4_2[Charges])</f>
        <v>1702.46</v>
      </c>
      <c r="P2195" s="33" t="str">
        <f>_xlfn.XLOOKUP(A:A,Table4_2[Customer ID],Table4_2[Hospital tier])</f>
        <v>tier - 2</v>
      </c>
      <c r="Q2195" s="33" t="str">
        <f>_xlfn.XLOOKUP(A:A,'Hospital details'!A:A,'Hospital details'!F:F)</f>
        <v>tier - 3</v>
      </c>
      <c r="R2195" s="33" t="str">
        <f>_xlfn.XLOOKUP(Healthcare!A:A,'Hospital details'!A:A,'Hospital details'!G:G)</f>
        <v>R1019</v>
      </c>
      <c r="S2195" s="36">
        <f>_xlfn.XLOOKUP(A:A,'Hospital details'!A:A,'Hospital details'!H:H)</f>
        <v>18</v>
      </c>
      <c r="T2195" s="8"/>
    </row>
    <row r="2196" spans="1:20" ht="18" x14ac:dyDescent="0.35">
      <c r="A2196" s="37" t="s">
        <v>2200</v>
      </c>
      <c r="B2196" s="31" t="str" cm="1">
        <f t="array" ref="B2196">_xlfn.XLOOKUP(_xlfn.SINGLE(A:A),'Customer Name'!A:A,Table14_3[[#All],[Title]])</f>
        <v>Ms</v>
      </c>
      <c r="C2196" s="32" t="str" cm="1">
        <f t="array" ref="C2196">_xlfn.XLOOKUP(_xlfn.SINGLE(A:A),'Customer Name'!A:A,Table14_3[[#All],[First Name]])</f>
        <v>J A</v>
      </c>
      <c r="D2196" s="32" t="str" cm="1">
        <f t="array" ref="D2196">_xlfn.XLOOKUP(_xlfn.SINGLE(A:A),'Customer Name'!A:A,Table14_3[[#All],[Last Name]])</f>
        <v>Penny</v>
      </c>
      <c r="E2196" s="32">
        <f>_xlfn.XLOOKUP(A:A,'Medical Examination'!A:A,'Medical Examination'!B:B)</f>
        <v>15.96</v>
      </c>
      <c r="F2196" s="32">
        <f>_xlfn.XLOOKUP(A:A,'Medical Examination'!A:A,'Medical Examination'!C:C)</f>
        <v>5.44</v>
      </c>
      <c r="G2196" s="33" t="str">
        <f>_xlfn.XLOOKUP(A:A,'Medical Examination'!A:A,'Medical Examination'!D:D)</f>
        <v>No</v>
      </c>
      <c r="H2196" s="33" t="str">
        <f>_xlfn.XLOOKUP(A:A,'Medical Examination'!A:A,'Medical Examination'!E:E)</f>
        <v>yes</v>
      </c>
      <c r="I2196" s="33" t="str">
        <f>_xlfn.XLOOKUP(A:A,'Medical Examination'!A:A,'Medical Examination'!F:F)</f>
        <v>No</v>
      </c>
      <c r="J2196" s="33">
        <f>_xlfn.XLOOKUP(A:A,'Medical Examination'!A:A,'Medical Examination'!G:G)</f>
        <v>1</v>
      </c>
      <c r="K2196" s="33" t="str">
        <f>_xlfn.XLOOKUP(A:A,'Medical Examination'!A:A,'Medical Examination'!H:H)</f>
        <v>No</v>
      </c>
      <c r="L2196" s="32" t="str">
        <f>_xlfn.XLOOKUP(A:A,'Medical Examination'!A:A,'Medical Examination'!I:I)</f>
        <v>Under  Weight</v>
      </c>
      <c r="M2196" s="31" t="str">
        <f>_xlfn.XLOOKUP(A:A,'Medical Examination'!A:A,'Medical Examination'!J:J)</f>
        <v>Normal</v>
      </c>
      <c r="N2196" s="34">
        <f>_xlfn.XLOOKUP(Healthcare!A:A,Table4_2[Customer ID],Table4_2[Date of Birth])</f>
        <v>38308</v>
      </c>
      <c r="O2196" s="35">
        <f>_xlfn.XLOOKUP(A:A,Table4_2[Customer ID],Table4_2[Charges])</f>
        <v>1694.8</v>
      </c>
      <c r="P2196" s="33" t="str">
        <f>_xlfn.XLOOKUP(A:A,Table4_2[Customer ID],Table4_2[Hospital tier])</f>
        <v>tier - 2</v>
      </c>
      <c r="Q2196" s="33" t="str">
        <f>_xlfn.XLOOKUP(A:A,'Hospital details'!A:A,'Hospital details'!F:F)</f>
        <v>tier - 2</v>
      </c>
      <c r="R2196" s="33" t="str">
        <f>_xlfn.XLOOKUP(Healthcare!A:A,'Hospital details'!A:A,'Hospital details'!G:G)</f>
        <v>R1015</v>
      </c>
      <c r="S2196" s="36">
        <f>_xlfn.XLOOKUP(A:A,'Hospital details'!A:A,'Hospital details'!H:H)</f>
        <v>18</v>
      </c>
      <c r="T2196" s="8"/>
    </row>
    <row r="2197" spans="1:20" ht="18" x14ac:dyDescent="0.35">
      <c r="A2197" s="37" t="s">
        <v>2201</v>
      </c>
      <c r="B2197" s="31" t="str" cm="1">
        <f t="array" ref="B2197">_xlfn.XLOOKUP(_xlfn.SINGLE(A:A),'Customer Name'!A:A,Table14_3[[#All],[Title]])</f>
        <v>Mr</v>
      </c>
      <c r="C2197" s="32" t="str" cm="1">
        <f t="array" ref="C2197">_xlfn.XLOOKUP(_xlfn.SINGLE(A:A),'Customer Name'!A:A,Table14_3[[#All],[First Name]])</f>
        <v>Dustin G</v>
      </c>
      <c r="D2197" s="32" t="str" cm="1">
        <f t="array" ref="D2197">_xlfn.XLOOKUP(_xlfn.SINGLE(A:A),'Customer Name'!A:A,Table14_3[[#All],[Last Name]])</f>
        <v>Hicks</v>
      </c>
      <c r="E2197" s="32">
        <f>_xlfn.XLOOKUP(A:A,'Medical Examination'!A:A,'Medical Examination'!B:B)</f>
        <v>39.5</v>
      </c>
      <c r="F2197" s="32">
        <f>_xlfn.XLOOKUP(A:A,'Medical Examination'!A:A,'Medical Examination'!C:C)</f>
        <v>5.05</v>
      </c>
      <c r="G2197" s="33" t="str">
        <f>_xlfn.XLOOKUP(A:A,'Medical Examination'!A:A,'Medical Examination'!D:D)</f>
        <v>No</v>
      </c>
      <c r="H2197" s="33" t="str">
        <f>_xlfn.XLOOKUP(A:A,'Medical Examination'!A:A,'Medical Examination'!E:E)</f>
        <v>yes</v>
      </c>
      <c r="I2197" s="33" t="str">
        <f>_xlfn.XLOOKUP(A:A,'Medical Examination'!A:A,'Medical Examination'!F:F)</f>
        <v>No</v>
      </c>
      <c r="J2197" s="33">
        <f>_xlfn.XLOOKUP(A:A,'Medical Examination'!A:A,'Medical Examination'!G:G)</f>
        <v>1</v>
      </c>
      <c r="K2197" s="33" t="str">
        <f>_xlfn.XLOOKUP(A:A,'Medical Examination'!A:A,'Medical Examination'!H:H)</f>
        <v>No</v>
      </c>
      <c r="L2197" s="32" t="str">
        <f>_xlfn.XLOOKUP(A:A,'Medical Examination'!A:A,'Medical Examination'!I:I)</f>
        <v>Obesity</v>
      </c>
      <c r="M2197" s="31" t="str">
        <f>_xlfn.XLOOKUP(A:A,'Medical Examination'!A:A,'Medical Examination'!J:J)</f>
        <v>Normal</v>
      </c>
      <c r="N2197" s="34">
        <f>_xlfn.XLOOKUP(Healthcare!A:A,Table4_2[Customer ID],Table4_2[Date of Birth])</f>
        <v>36820</v>
      </c>
      <c r="O2197" s="35">
        <f>_xlfn.XLOOKUP(A:A,Table4_2[Customer ID],Table4_2[Charges])</f>
        <v>1682.6</v>
      </c>
      <c r="P2197" s="33" t="str">
        <f>_xlfn.XLOOKUP(A:A,Table4_2[Customer ID],Table4_2[Hospital tier])</f>
        <v>tier - 2</v>
      </c>
      <c r="Q2197" s="33" t="str">
        <f>_xlfn.XLOOKUP(A:A,'Hospital details'!A:A,'Hospital details'!F:F)</f>
        <v>tier - 2</v>
      </c>
      <c r="R2197" s="33" t="str">
        <f>_xlfn.XLOOKUP(Healthcare!A:A,'Hospital details'!A:A,'Hospital details'!G:G)</f>
        <v>R1011</v>
      </c>
      <c r="S2197" s="36">
        <f>_xlfn.XLOOKUP(A:A,'Hospital details'!A:A,'Hospital details'!H:H)</f>
        <v>22</v>
      </c>
      <c r="T2197" s="8"/>
    </row>
    <row r="2198" spans="1:20" ht="18" x14ac:dyDescent="0.35">
      <c r="A2198" s="37" t="s">
        <v>2202</v>
      </c>
      <c r="B2198" s="31" t="str" cm="1">
        <f t="array" ref="B2198">_xlfn.XLOOKUP(_xlfn.SINGLE(A:A),'Customer Name'!A:A,Table14_3[[#All],[Title]])</f>
        <v>Mr</v>
      </c>
      <c r="C2198" s="32" t="str" cm="1">
        <f t="array" ref="C2198">_xlfn.XLOOKUP(_xlfn.SINGLE(A:A),'Customer Name'!A:A,Table14_3[[#All],[First Name]])</f>
        <v>Anthony G</v>
      </c>
      <c r="D2198" s="32" t="str" cm="1">
        <f t="array" ref="D2198">_xlfn.XLOOKUP(_xlfn.SINGLE(A:A),'Customer Name'!A:A,Table14_3[[#All],[Last Name]])</f>
        <v>Masayesva</v>
      </c>
      <c r="E2198" s="32">
        <f>_xlfn.XLOOKUP(A:A,'Medical Examination'!A:A,'Medical Examination'!B:B)</f>
        <v>33.770000000000003</v>
      </c>
      <c r="F2198" s="32">
        <f>_xlfn.XLOOKUP(A:A,'Medical Examination'!A:A,'Medical Examination'!C:C)</f>
        <v>6</v>
      </c>
      <c r="G2198" s="33" t="str">
        <f>_xlfn.XLOOKUP(A:A,'Medical Examination'!A:A,'Medical Examination'!D:D)</f>
        <v>No</v>
      </c>
      <c r="H2198" s="33" t="str">
        <f>_xlfn.XLOOKUP(A:A,'Medical Examination'!A:A,'Medical Examination'!E:E)</f>
        <v>yes</v>
      </c>
      <c r="I2198" s="33" t="str">
        <f>_xlfn.XLOOKUP(A:A,'Medical Examination'!A:A,'Medical Examination'!F:F)</f>
        <v>No</v>
      </c>
      <c r="J2198" s="33">
        <f>_xlfn.XLOOKUP(A:A,'Medical Examination'!A:A,'Medical Examination'!G:G)</f>
        <v>1</v>
      </c>
      <c r="K2198" s="33" t="str">
        <f>_xlfn.XLOOKUP(A:A,'Medical Examination'!A:A,'Medical Examination'!H:H)</f>
        <v>No</v>
      </c>
      <c r="L2198" s="32" t="str">
        <f>_xlfn.XLOOKUP(A:A,'Medical Examination'!A:A,'Medical Examination'!I:I)</f>
        <v>Obesity</v>
      </c>
      <c r="M2198" s="31" t="str">
        <f>_xlfn.XLOOKUP(A:A,'Medical Examination'!A:A,'Medical Examination'!J:J)</f>
        <v>Prediabetic</v>
      </c>
      <c r="N2198" s="34">
        <f>_xlfn.XLOOKUP(Healthcare!A:A,Table4_2[Customer ID],Table4_2[Date of Birth])</f>
        <v>36687</v>
      </c>
      <c r="O2198" s="35">
        <f>_xlfn.XLOOKUP(A:A,Table4_2[Customer ID],Table4_2[Charges])</f>
        <v>1674.63</v>
      </c>
      <c r="P2198" s="33" t="str">
        <f>_xlfn.XLOOKUP(A:A,Table4_2[Customer ID],Table4_2[Hospital tier])</f>
        <v>tier - 2</v>
      </c>
      <c r="Q2198" s="33" t="str">
        <f>_xlfn.XLOOKUP(A:A,'Hospital details'!A:A,'Hospital details'!F:F)</f>
        <v>tier - 2</v>
      </c>
      <c r="R2198" s="33" t="str">
        <f>_xlfn.XLOOKUP(Healthcare!A:A,'Hospital details'!A:A,'Hospital details'!G:G)</f>
        <v>R1013</v>
      </c>
      <c r="S2198" s="36">
        <f>_xlfn.XLOOKUP(A:A,'Hospital details'!A:A,'Hospital details'!H:H)</f>
        <v>22</v>
      </c>
      <c r="T2198" s="8"/>
    </row>
    <row r="2199" spans="1:20" ht="18" x14ac:dyDescent="0.35">
      <c r="A2199" s="37" t="s">
        <v>2203</v>
      </c>
      <c r="B2199" s="31" t="str" cm="1">
        <f t="array" ref="B2199">_xlfn.XLOOKUP(_xlfn.SINGLE(A:A),'Customer Name'!A:A,Table14_3[[#All],[Title]])</f>
        <v>Ms</v>
      </c>
      <c r="C2199" s="32" t="str" cm="1">
        <f t="array" ref="C2199">_xlfn.XLOOKUP(_xlfn.SINGLE(A:A),'Customer Name'!A:A,Table14_3[[#All],[First Name]])</f>
        <v>Ryan</v>
      </c>
      <c r="D2199" s="32" t="str" cm="1">
        <f t="array" ref="D2199">_xlfn.XLOOKUP(_xlfn.SINGLE(A:A),'Customer Name'!A:A,Table14_3[[#All],[Last Name]])</f>
        <v>Paavola</v>
      </c>
      <c r="E2199" s="32">
        <f>_xlfn.XLOOKUP(A:A,'Medical Examination'!A:A,'Medical Examination'!B:B)</f>
        <v>26.84</v>
      </c>
      <c r="F2199" s="32">
        <f>_xlfn.XLOOKUP(A:A,'Medical Examination'!A:A,'Medical Examination'!C:C)</f>
        <v>5.99</v>
      </c>
      <c r="G2199" s="33" t="str">
        <f>_xlfn.XLOOKUP(A:A,'Medical Examination'!A:A,'Medical Examination'!D:D)</f>
        <v>yes</v>
      </c>
      <c r="H2199" s="33" t="str">
        <f>_xlfn.XLOOKUP(A:A,'Medical Examination'!A:A,'Medical Examination'!E:E)</f>
        <v>yes</v>
      </c>
      <c r="I2199" s="33" t="str">
        <f>_xlfn.XLOOKUP(A:A,'Medical Examination'!A:A,'Medical Examination'!F:F)</f>
        <v>No</v>
      </c>
      <c r="J2199" s="33">
        <f>_xlfn.XLOOKUP(A:A,'Medical Examination'!A:A,'Medical Examination'!G:G)</f>
        <v>1</v>
      </c>
      <c r="K2199" s="33" t="str">
        <f>_xlfn.XLOOKUP(A:A,'Medical Examination'!A:A,'Medical Examination'!H:H)</f>
        <v>No</v>
      </c>
      <c r="L2199" s="32" t="str">
        <f>_xlfn.XLOOKUP(A:A,'Medical Examination'!A:A,'Medical Examination'!I:I)</f>
        <v>Overweight</v>
      </c>
      <c r="M2199" s="31" t="str">
        <f>_xlfn.XLOOKUP(A:A,'Medical Examination'!A:A,'Medical Examination'!J:J)</f>
        <v>Prediabetic</v>
      </c>
      <c r="N2199" s="34">
        <f>_xlfn.XLOOKUP(Healthcare!A:A,Table4_2[Customer ID],Table4_2[Date of Birth])</f>
        <v>36822</v>
      </c>
      <c r="O2199" s="35">
        <f>_xlfn.XLOOKUP(A:A,Table4_2[Customer ID],Table4_2[Charges])</f>
        <v>1665</v>
      </c>
      <c r="P2199" s="33" t="str">
        <f>_xlfn.XLOOKUP(A:A,Table4_2[Customer ID],Table4_2[Hospital tier])</f>
        <v>tier - 2</v>
      </c>
      <c r="Q2199" s="33" t="str">
        <f>_xlfn.XLOOKUP(A:A,'Hospital details'!A:A,'Hospital details'!F:F)</f>
        <v>tier - 2</v>
      </c>
      <c r="R2199" s="33" t="str">
        <f>_xlfn.XLOOKUP(Healthcare!A:A,'Hospital details'!A:A,'Hospital details'!G:G)</f>
        <v>R1013</v>
      </c>
      <c r="S2199" s="36">
        <f>_xlfn.XLOOKUP(A:A,'Hospital details'!A:A,'Hospital details'!H:H)</f>
        <v>22</v>
      </c>
      <c r="T2199" s="8"/>
    </row>
    <row r="2200" spans="1:20" ht="18" x14ac:dyDescent="0.35">
      <c r="A2200" s="37" t="s">
        <v>2204</v>
      </c>
      <c r="B2200" s="31" t="str" cm="1">
        <f t="array" ref="B2200">_xlfn.XLOOKUP(_xlfn.SINGLE(A:A),'Customer Name'!A:A,Table14_3[[#All],[Title]])</f>
        <v>Mr</v>
      </c>
      <c r="C2200" s="32" t="str" cm="1">
        <f t="array" ref="C2200">_xlfn.XLOOKUP(_xlfn.SINGLE(A:A),'Customer Name'!A:A,Table14_3[[#All],[First Name]])</f>
        <v>Eric N</v>
      </c>
      <c r="D2200" s="32" t="str" cm="1">
        <f t="array" ref="D2200">_xlfn.XLOOKUP(_xlfn.SINGLE(A:A),'Customer Name'!A:A,Table14_3[[#All],[Last Name]])</f>
        <v>Gehlsen</v>
      </c>
      <c r="E2200" s="32">
        <f>_xlfn.XLOOKUP(A:A,'Medical Examination'!A:A,'Medical Examination'!B:B)</f>
        <v>35.53</v>
      </c>
      <c r="F2200" s="32">
        <f>_xlfn.XLOOKUP(A:A,'Medical Examination'!A:A,'Medical Examination'!C:C)</f>
        <v>4.3600000000000003</v>
      </c>
      <c r="G2200" s="33" t="str">
        <f>_xlfn.XLOOKUP(A:A,'Medical Examination'!A:A,'Medical Examination'!D:D)</f>
        <v>No</v>
      </c>
      <c r="H2200" s="33" t="str">
        <f>_xlfn.XLOOKUP(A:A,'Medical Examination'!A:A,'Medical Examination'!E:E)</f>
        <v>No</v>
      </c>
      <c r="I2200" s="33" t="str">
        <f>_xlfn.XLOOKUP(A:A,'Medical Examination'!A:A,'Medical Examination'!F:F)</f>
        <v>Yes</v>
      </c>
      <c r="J2200" s="33">
        <f>_xlfn.XLOOKUP(A:A,'Medical Examination'!A:A,'Medical Examination'!G:G)</f>
        <v>1</v>
      </c>
      <c r="K2200" s="33" t="str">
        <f>_xlfn.XLOOKUP(A:A,'Medical Examination'!A:A,'Medical Examination'!H:H)</f>
        <v>No</v>
      </c>
      <c r="L2200" s="32" t="str">
        <f>_xlfn.XLOOKUP(A:A,'Medical Examination'!A:A,'Medical Examination'!I:I)</f>
        <v>Obesity</v>
      </c>
      <c r="M2200" s="31" t="str">
        <f>_xlfn.XLOOKUP(A:A,'Medical Examination'!A:A,'Medical Examination'!J:J)</f>
        <v>Normal</v>
      </c>
      <c r="N2200" s="34">
        <f>_xlfn.XLOOKUP(Healthcare!A:A,Table4_2[Customer ID],Table4_2[Date of Birth])</f>
        <v>37985</v>
      </c>
      <c r="O2200" s="35">
        <f>_xlfn.XLOOKUP(A:A,Table4_2[Customer ID],Table4_2[Charges])</f>
        <v>1646.43</v>
      </c>
      <c r="P2200" s="33" t="str">
        <f>_xlfn.XLOOKUP(A:A,Table4_2[Customer ID],Table4_2[Hospital tier])</f>
        <v>tier - 2</v>
      </c>
      <c r="Q2200" s="33" t="str">
        <f>_xlfn.XLOOKUP(A:A,'Hospital details'!A:A,'Hospital details'!F:F)</f>
        <v>tier - 1</v>
      </c>
      <c r="R2200" s="33" t="str">
        <f>_xlfn.XLOOKUP(Healthcare!A:A,'Hospital details'!A:A,'Hospital details'!G:G)</f>
        <v>R1012</v>
      </c>
      <c r="S2200" s="36">
        <f>_xlfn.XLOOKUP(A:A,'Hospital details'!A:A,'Hospital details'!H:H)</f>
        <v>19</v>
      </c>
      <c r="T2200" s="8"/>
    </row>
    <row r="2201" spans="1:20" ht="18" x14ac:dyDescent="0.35">
      <c r="A2201" s="37" t="s">
        <v>2205</v>
      </c>
      <c r="B2201" s="31" t="str" cm="1">
        <f t="array" ref="B2201">_xlfn.XLOOKUP(_xlfn.SINGLE(A:A),'Customer Name'!A:A,Table14_3[[#All],[Title]])</f>
        <v>Mr</v>
      </c>
      <c r="C2201" s="32" t="str" cm="1">
        <f t="array" ref="C2201">_xlfn.XLOOKUP(_xlfn.SINGLE(A:A),'Customer Name'!A:A,Table14_3[[#All],[First Name]])</f>
        <v>Connor</v>
      </c>
      <c r="D2201" s="32" t="str" cm="1">
        <f t="array" ref="D2201">_xlfn.XLOOKUP(_xlfn.SINGLE(A:A),'Customer Name'!A:A,Table14_3[[#All],[Last Name]])</f>
        <v>Roche</v>
      </c>
      <c r="E2201" s="32">
        <f>_xlfn.XLOOKUP(A:A,'Medical Examination'!A:A,'Medical Examination'!B:B)</f>
        <v>30.59</v>
      </c>
      <c r="F2201" s="32">
        <f>_xlfn.XLOOKUP(A:A,'Medical Examination'!A:A,'Medical Examination'!C:C)</f>
        <v>4.41</v>
      </c>
      <c r="G2201" s="33" t="str">
        <f>_xlfn.XLOOKUP(A:A,'Medical Examination'!A:A,'Medical Examination'!D:D)</f>
        <v>No</v>
      </c>
      <c r="H2201" s="33" t="str">
        <f>_xlfn.XLOOKUP(A:A,'Medical Examination'!A:A,'Medical Examination'!E:E)</f>
        <v>No</v>
      </c>
      <c r="I2201" s="33" t="str">
        <f>_xlfn.XLOOKUP(A:A,'Medical Examination'!A:A,'Medical Examination'!F:F)</f>
        <v>Yes</v>
      </c>
      <c r="J2201" s="33">
        <f>_xlfn.XLOOKUP(A:A,'Medical Examination'!A:A,'Medical Examination'!G:G)</f>
        <v>1</v>
      </c>
      <c r="K2201" s="33" t="str">
        <f>_xlfn.XLOOKUP(A:A,'Medical Examination'!A:A,'Medical Examination'!H:H)</f>
        <v>No</v>
      </c>
      <c r="L2201" s="32" t="str">
        <f>_xlfn.XLOOKUP(A:A,'Medical Examination'!A:A,'Medical Examination'!I:I)</f>
        <v>Obesity</v>
      </c>
      <c r="M2201" s="31" t="str">
        <f>_xlfn.XLOOKUP(A:A,'Medical Examination'!A:A,'Medical Examination'!J:J)</f>
        <v>Normal</v>
      </c>
      <c r="N2201" s="34">
        <f>_xlfn.XLOOKUP(Healthcare!A:A,Table4_2[Customer ID],Table4_2[Date of Birth])</f>
        <v>37854</v>
      </c>
      <c r="O2201" s="35">
        <f>_xlfn.XLOOKUP(A:A,Table4_2[Customer ID],Table4_2[Charges])</f>
        <v>1639.56</v>
      </c>
      <c r="P2201" s="33" t="str">
        <f>_xlfn.XLOOKUP(A:A,Table4_2[Customer ID],Table4_2[Hospital tier])</f>
        <v>tier - 2</v>
      </c>
      <c r="Q2201" s="33" t="str">
        <f>_xlfn.XLOOKUP(A:A,'Hospital details'!A:A,'Hospital details'!F:F)</f>
        <v>tier - 2</v>
      </c>
      <c r="R2201" s="33" t="str">
        <f>_xlfn.XLOOKUP(Healthcare!A:A,'Hospital details'!A:A,'Hospital details'!G:G)</f>
        <v>R1012</v>
      </c>
      <c r="S2201" s="36">
        <f>_xlfn.XLOOKUP(A:A,'Hospital details'!A:A,'Hospital details'!H:H)</f>
        <v>19</v>
      </c>
      <c r="T2201" s="8"/>
    </row>
    <row r="2202" spans="1:20" ht="18" x14ac:dyDescent="0.35">
      <c r="A2202" s="37" t="s">
        <v>2206</v>
      </c>
      <c r="B2202" s="31" t="str" cm="1">
        <f t="array" ref="B2202">_xlfn.XLOOKUP(_xlfn.SINGLE(A:A),'Customer Name'!A:A,Table14_3[[#All],[Title]])</f>
        <v>Ms</v>
      </c>
      <c r="C2202" s="32" t="str" cm="1">
        <f t="array" ref="C2202">_xlfn.XLOOKUP(_xlfn.SINGLE(A:A),'Customer Name'!A:A,Table14_3[[#All],[First Name]])</f>
        <v>Patrick H</v>
      </c>
      <c r="D2202" s="32" t="str" cm="1">
        <f t="array" ref="D2202">_xlfn.XLOOKUP(_xlfn.SINGLE(A:A),'Customer Name'!A:A,Table14_3[[#All],[Last Name]])</f>
        <v>Hearn</v>
      </c>
      <c r="E2202" s="32">
        <f>_xlfn.XLOOKUP(A:A,'Medical Examination'!A:A,'Medical Examination'!B:B)</f>
        <v>30.59</v>
      </c>
      <c r="F2202" s="32">
        <f>_xlfn.XLOOKUP(A:A,'Medical Examination'!A:A,'Medical Examination'!C:C)</f>
        <v>4.17</v>
      </c>
      <c r="G2202" s="33" t="str">
        <f>_xlfn.XLOOKUP(A:A,'Medical Examination'!A:A,'Medical Examination'!D:D)</f>
        <v>No</v>
      </c>
      <c r="H2202" s="33" t="str">
        <f>_xlfn.XLOOKUP(A:A,'Medical Examination'!A:A,'Medical Examination'!E:E)</f>
        <v>No</v>
      </c>
      <c r="I2202" s="33" t="str">
        <f>_xlfn.XLOOKUP(A:A,'Medical Examination'!A:A,'Medical Examination'!F:F)</f>
        <v>Yes</v>
      </c>
      <c r="J2202" s="33">
        <f>_xlfn.XLOOKUP(A:A,'Medical Examination'!A:A,'Medical Examination'!G:G)</f>
        <v>1</v>
      </c>
      <c r="K2202" s="33" t="str">
        <f>_xlfn.XLOOKUP(A:A,'Medical Examination'!A:A,'Medical Examination'!H:H)</f>
        <v>No</v>
      </c>
      <c r="L2202" s="32" t="str">
        <f>_xlfn.XLOOKUP(A:A,'Medical Examination'!A:A,'Medical Examination'!I:I)</f>
        <v>Obesity</v>
      </c>
      <c r="M2202" s="31" t="str">
        <f>_xlfn.XLOOKUP(A:A,'Medical Examination'!A:A,'Medical Examination'!J:J)</f>
        <v>Normal</v>
      </c>
      <c r="N2202" s="34">
        <f>_xlfn.XLOOKUP(Healthcare!A:A,Table4_2[Customer ID],Table4_2[Date of Birth])</f>
        <v>37880</v>
      </c>
      <c r="O2202" s="35">
        <f>_xlfn.XLOOKUP(A:A,Table4_2[Customer ID],Table4_2[Charges])</f>
        <v>1639.56</v>
      </c>
      <c r="P2202" s="33" t="str">
        <f>_xlfn.XLOOKUP(A:A,Table4_2[Customer ID],Table4_2[Hospital tier])</f>
        <v>tier - 2</v>
      </c>
      <c r="Q2202" s="33" t="str">
        <f>_xlfn.XLOOKUP(A:A,'Hospital details'!A:A,'Hospital details'!F:F)</f>
        <v>tier - 2</v>
      </c>
      <c r="R2202" s="33" t="str">
        <f>_xlfn.XLOOKUP(Healthcare!A:A,'Hospital details'!A:A,'Hospital details'!G:G)</f>
        <v>R1012</v>
      </c>
      <c r="S2202" s="36">
        <f>_xlfn.XLOOKUP(A:A,'Hospital details'!A:A,'Hospital details'!H:H)</f>
        <v>19</v>
      </c>
      <c r="T2202" s="8"/>
    </row>
    <row r="2203" spans="1:20" ht="18" x14ac:dyDescent="0.35">
      <c r="A2203" s="37" t="s">
        <v>2207</v>
      </c>
      <c r="B2203" s="31" t="str" cm="1">
        <f t="array" ref="B2203">_xlfn.XLOOKUP(_xlfn.SINGLE(A:A),'Customer Name'!A:A,Table14_3[[#All],[Title]])</f>
        <v>Ms</v>
      </c>
      <c r="C2203" s="32" t="str" cm="1">
        <f t="array" ref="C2203">_xlfn.XLOOKUP(_xlfn.SINGLE(A:A),'Customer Name'!A:A,Table14_3[[#All],[First Name]])</f>
        <v>Tyler</v>
      </c>
      <c r="D2203" s="32" t="str" cm="1">
        <f t="array" ref="D2203">_xlfn.XLOOKUP(_xlfn.SINGLE(A:A),'Customer Name'!A:A,Table14_3[[#All],[Last Name]])</f>
        <v>Dimson</v>
      </c>
      <c r="E2203" s="32">
        <f>_xlfn.XLOOKUP(A:A,'Medical Examination'!A:A,'Medical Examination'!B:B)</f>
        <v>27.835000000000001</v>
      </c>
      <c r="F2203" s="32">
        <f>_xlfn.XLOOKUP(A:A,'Medical Examination'!A:A,'Medical Examination'!C:C)</f>
        <v>4.4400000000000004</v>
      </c>
      <c r="G2203" s="33" t="str">
        <f>_xlfn.XLOOKUP(A:A,'Medical Examination'!A:A,'Medical Examination'!D:D)</f>
        <v>No</v>
      </c>
      <c r="H2203" s="33" t="str">
        <f>_xlfn.XLOOKUP(A:A,'Medical Examination'!A:A,'Medical Examination'!E:E)</f>
        <v>No</v>
      </c>
      <c r="I2203" s="33" t="str">
        <f>_xlfn.XLOOKUP(A:A,'Medical Examination'!A:A,'Medical Examination'!F:F)</f>
        <v>Yes</v>
      </c>
      <c r="J2203" s="33">
        <f>_xlfn.XLOOKUP(A:A,'Medical Examination'!A:A,'Medical Examination'!G:G)</f>
        <v>1</v>
      </c>
      <c r="K2203" s="33" t="str">
        <f>_xlfn.XLOOKUP(A:A,'Medical Examination'!A:A,'Medical Examination'!H:H)</f>
        <v>No</v>
      </c>
      <c r="L2203" s="32" t="str">
        <f>_xlfn.XLOOKUP(A:A,'Medical Examination'!A:A,'Medical Examination'!I:I)</f>
        <v>Overweight</v>
      </c>
      <c r="M2203" s="31" t="str">
        <f>_xlfn.XLOOKUP(A:A,'Medical Examination'!A:A,'Medical Examination'!J:J)</f>
        <v>Normal</v>
      </c>
      <c r="N2203" s="34">
        <f>_xlfn.XLOOKUP(Healthcare!A:A,Table4_2[Customer ID],Table4_2[Date of Birth])</f>
        <v>37985</v>
      </c>
      <c r="O2203" s="35">
        <f>_xlfn.XLOOKUP(A:A,Table4_2[Customer ID],Table4_2[Charges])</f>
        <v>1635.73</v>
      </c>
      <c r="P2203" s="33" t="str">
        <f>_xlfn.XLOOKUP(A:A,Table4_2[Customer ID],Table4_2[Hospital tier])</f>
        <v>tier - 2</v>
      </c>
      <c r="Q2203" s="33" t="str">
        <f>_xlfn.XLOOKUP(A:A,'Hospital details'!A:A,'Hospital details'!F:F)</f>
        <v>tier - 3</v>
      </c>
      <c r="R2203" s="33" t="str">
        <f>_xlfn.XLOOKUP(Healthcare!A:A,'Hospital details'!A:A,'Hospital details'!G:G)</f>
        <v>R1012</v>
      </c>
      <c r="S2203" s="36">
        <f>_xlfn.XLOOKUP(A:A,'Hospital details'!A:A,'Hospital details'!H:H)</f>
        <v>19</v>
      </c>
      <c r="T2203" s="8"/>
    </row>
    <row r="2204" spans="1:20" ht="18" x14ac:dyDescent="0.35">
      <c r="A2204" s="37" t="s">
        <v>2208</v>
      </c>
      <c r="B2204" s="31" t="str" cm="1">
        <f t="array" ref="B2204">_xlfn.XLOOKUP(_xlfn.SINGLE(A:A),'Customer Name'!A:A,Table14_3[[#All],[Title]])</f>
        <v>Mr</v>
      </c>
      <c r="C2204" s="32" t="str" cm="1">
        <f t="array" ref="C2204">_xlfn.XLOOKUP(_xlfn.SINGLE(A:A),'Customer Name'!A:A,Table14_3[[#All],[First Name]])</f>
        <v>Deborah L</v>
      </c>
      <c r="D2204" s="32" t="str" cm="1">
        <f t="array" ref="D2204">_xlfn.XLOOKUP(_xlfn.SINGLE(A:A),'Customer Name'!A:A,Table14_3[[#All],[Last Name]])</f>
        <v>Slason</v>
      </c>
      <c r="E2204" s="32">
        <f>_xlfn.XLOOKUP(A:A,'Medical Examination'!A:A,'Medical Examination'!B:B)</f>
        <v>40.26</v>
      </c>
      <c r="F2204" s="32">
        <f>_xlfn.XLOOKUP(A:A,'Medical Examination'!A:A,'Medical Examination'!C:C)</f>
        <v>5.52</v>
      </c>
      <c r="G2204" s="33" t="str">
        <f>_xlfn.XLOOKUP(A:A,'Medical Examination'!A:A,'Medical Examination'!D:D)</f>
        <v>No</v>
      </c>
      <c r="H2204" s="33" t="str">
        <f>_xlfn.XLOOKUP(A:A,'Medical Examination'!A:A,'Medical Examination'!E:E)</f>
        <v>yes</v>
      </c>
      <c r="I2204" s="33" t="str">
        <f>_xlfn.XLOOKUP(A:A,'Medical Examination'!A:A,'Medical Examination'!F:F)</f>
        <v>No</v>
      </c>
      <c r="J2204" s="33">
        <f>_xlfn.XLOOKUP(A:A,'Medical Examination'!A:A,'Medical Examination'!G:G)</f>
        <v>1</v>
      </c>
      <c r="K2204" s="33" t="str">
        <f>_xlfn.XLOOKUP(A:A,'Medical Examination'!A:A,'Medical Examination'!H:H)</f>
        <v>No</v>
      </c>
      <c r="L2204" s="32" t="str">
        <f>_xlfn.XLOOKUP(A:A,'Medical Examination'!A:A,'Medical Examination'!I:I)</f>
        <v>Obesity</v>
      </c>
      <c r="M2204" s="31" t="str">
        <f>_xlfn.XLOOKUP(A:A,'Medical Examination'!A:A,'Medical Examination'!J:J)</f>
        <v>Normal</v>
      </c>
      <c r="N2204" s="34">
        <f>_xlfn.XLOOKUP(Healthcare!A:A,Table4_2[Customer ID],Table4_2[Date of Birth])</f>
        <v>38151</v>
      </c>
      <c r="O2204" s="35">
        <f>_xlfn.XLOOKUP(A:A,Table4_2[Customer ID],Table4_2[Charges])</f>
        <v>1634.57</v>
      </c>
      <c r="P2204" s="33" t="str">
        <f>_xlfn.XLOOKUP(A:A,Table4_2[Customer ID],Table4_2[Hospital tier])</f>
        <v>tier - 2</v>
      </c>
      <c r="Q2204" s="33" t="str">
        <f>_xlfn.XLOOKUP(A:A,'Hospital details'!A:A,'Hospital details'!F:F)</f>
        <v>tier - 2</v>
      </c>
      <c r="R2204" s="33" t="str">
        <f>_xlfn.XLOOKUP(Healthcare!A:A,'Hospital details'!A:A,'Hospital details'!G:G)</f>
        <v>R1013</v>
      </c>
      <c r="S2204" s="36">
        <f>_xlfn.XLOOKUP(A:A,'Hospital details'!A:A,'Hospital details'!H:H)</f>
        <v>18</v>
      </c>
      <c r="T2204" s="8"/>
    </row>
    <row r="2205" spans="1:20" ht="18" x14ac:dyDescent="0.35">
      <c r="A2205" s="37" t="s">
        <v>2209</v>
      </c>
      <c r="B2205" s="31" t="str" cm="1">
        <f t="array" ref="B2205">_xlfn.XLOOKUP(_xlfn.SINGLE(A:A),'Customer Name'!A:A,Table14_3[[#All],[Title]])</f>
        <v>Mr</v>
      </c>
      <c r="C2205" s="32" t="str" cm="1">
        <f t="array" ref="C2205">_xlfn.XLOOKUP(_xlfn.SINGLE(A:A),'Customer Name'!A:A,Table14_3[[#All],[First Name]])</f>
        <v>Andrea K</v>
      </c>
      <c r="D2205" s="32" t="str" cm="1">
        <f t="array" ref="D2205">_xlfn.XLOOKUP(_xlfn.SINGLE(A:A),'Customer Name'!A:A,Table14_3[[#All],[Last Name]])</f>
        <v>Gibson</v>
      </c>
      <c r="E2205" s="32">
        <f>_xlfn.XLOOKUP(A:A,'Medical Examination'!A:A,'Medical Examination'!B:B)</f>
        <v>39.82</v>
      </c>
      <c r="F2205" s="32">
        <f>_xlfn.XLOOKUP(A:A,'Medical Examination'!A:A,'Medical Examination'!C:C)</f>
        <v>6.01</v>
      </c>
      <c r="G2205" s="33" t="str">
        <f>_xlfn.XLOOKUP(A:A,'Medical Examination'!A:A,'Medical Examination'!D:D)</f>
        <v>No</v>
      </c>
      <c r="H2205" s="33" t="str">
        <f>_xlfn.XLOOKUP(A:A,'Medical Examination'!A:A,'Medical Examination'!E:E)</f>
        <v>yes</v>
      </c>
      <c r="I2205" s="33" t="str">
        <f>_xlfn.XLOOKUP(A:A,'Medical Examination'!A:A,'Medical Examination'!F:F)</f>
        <v>No</v>
      </c>
      <c r="J2205" s="33">
        <f>_xlfn.XLOOKUP(A:A,'Medical Examination'!A:A,'Medical Examination'!G:G)</f>
        <v>1</v>
      </c>
      <c r="K2205" s="33" t="str">
        <f>_xlfn.XLOOKUP(A:A,'Medical Examination'!A:A,'Medical Examination'!H:H)</f>
        <v>No</v>
      </c>
      <c r="L2205" s="32" t="str">
        <f>_xlfn.XLOOKUP(A:A,'Medical Examination'!A:A,'Medical Examination'!I:I)</f>
        <v>Obesity</v>
      </c>
      <c r="M2205" s="31" t="str">
        <f>_xlfn.XLOOKUP(A:A,'Medical Examination'!A:A,'Medical Examination'!J:J)</f>
        <v>Prediabetic</v>
      </c>
      <c r="N2205" s="34">
        <f>_xlfn.XLOOKUP(Healthcare!A:A,Table4_2[Customer ID],Table4_2[Date of Birth])</f>
        <v>38207</v>
      </c>
      <c r="O2205" s="35">
        <f>_xlfn.XLOOKUP(A:A,Table4_2[Customer ID],Table4_2[Charges])</f>
        <v>1633.96</v>
      </c>
      <c r="P2205" s="33" t="str">
        <f>_xlfn.XLOOKUP(A:A,Table4_2[Customer ID],Table4_2[Hospital tier])</f>
        <v>tier - 2</v>
      </c>
      <c r="Q2205" s="33" t="str">
        <f>_xlfn.XLOOKUP(A:A,'Hospital details'!A:A,'Hospital details'!F:F)</f>
        <v>tier - 1</v>
      </c>
      <c r="R2205" s="33" t="str">
        <f>_xlfn.XLOOKUP(Healthcare!A:A,'Hospital details'!A:A,'Hospital details'!G:G)</f>
        <v>R1013</v>
      </c>
      <c r="S2205" s="36">
        <f>_xlfn.XLOOKUP(A:A,'Hospital details'!A:A,'Hospital details'!H:H)</f>
        <v>18</v>
      </c>
      <c r="T2205" s="8"/>
    </row>
    <row r="2206" spans="1:20" ht="18" x14ac:dyDescent="0.35">
      <c r="A2206" s="37" t="s">
        <v>2210</v>
      </c>
      <c r="B2206" s="31" t="str" cm="1">
        <f t="array" ref="B2206">_xlfn.XLOOKUP(_xlfn.SINGLE(A:A),'Customer Name'!A:A,Table14_3[[#All],[Title]])</f>
        <v>Ms</v>
      </c>
      <c r="C2206" s="32" t="str" cm="1">
        <f t="array" ref="C2206">_xlfn.XLOOKUP(_xlfn.SINGLE(A:A),'Customer Name'!A:A,Table14_3[[#All],[First Name]])</f>
        <v>Elleree</v>
      </c>
      <c r="D2206" s="32" t="str" cm="1">
        <f t="array" ref="D2206">_xlfn.XLOOKUP(_xlfn.SINGLE(A:A),'Customer Name'!A:A,Table14_3[[#All],[Last Name]])</f>
        <v>Erdos</v>
      </c>
      <c r="E2206" s="32">
        <f>_xlfn.XLOOKUP(A:A,'Medical Examination'!A:A,'Medical Examination'!B:B)</f>
        <v>39.159999999999997</v>
      </c>
      <c r="F2206" s="32">
        <f>_xlfn.XLOOKUP(A:A,'Medical Examination'!A:A,'Medical Examination'!C:C)</f>
        <v>5.81</v>
      </c>
      <c r="G2206" s="33" t="str">
        <f>_xlfn.XLOOKUP(A:A,'Medical Examination'!A:A,'Medical Examination'!D:D)</f>
        <v>No</v>
      </c>
      <c r="H2206" s="33" t="str">
        <f>_xlfn.XLOOKUP(A:A,'Medical Examination'!A:A,'Medical Examination'!E:E)</f>
        <v>yes</v>
      </c>
      <c r="I2206" s="33" t="str">
        <f>_xlfn.XLOOKUP(A:A,'Medical Examination'!A:A,'Medical Examination'!F:F)</f>
        <v>No</v>
      </c>
      <c r="J2206" s="33">
        <f>_xlfn.XLOOKUP(A:A,'Medical Examination'!A:A,'Medical Examination'!G:G)</f>
        <v>1</v>
      </c>
      <c r="K2206" s="33" t="str">
        <f>_xlfn.XLOOKUP(A:A,'Medical Examination'!A:A,'Medical Examination'!H:H)</f>
        <v>No</v>
      </c>
      <c r="L2206" s="32" t="str">
        <f>_xlfn.XLOOKUP(A:A,'Medical Examination'!A:A,'Medical Examination'!I:I)</f>
        <v>Obesity</v>
      </c>
      <c r="M2206" s="31" t="str">
        <f>_xlfn.XLOOKUP(A:A,'Medical Examination'!A:A,'Medical Examination'!J:J)</f>
        <v>Prediabetic</v>
      </c>
      <c r="N2206" s="34">
        <f>_xlfn.XLOOKUP(Healthcare!A:A,Table4_2[Customer ID],Table4_2[Date of Birth])</f>
        <v>38334</v>
      </c>
      <c r="O2206" s="35">
        <f>_xlfn.XLOOKUP(A:A,Table4_2[Customer ID],Table4_2[Charges])</f>
        <v>1633.04</v>
      </c>
      <c r="P2206" s="33" t="str">
        <f>_xlfn.XLOOKUP(A:A,Table4_2[Customer ID],Table4_2[Hospital tier])</f>
        <v>tier - 2</v>
      </c>
      <c r="Q2206" s="33" t="str">
        <f>_xlfn.XLOOKUP(A:A,'Hospital details'!A:A,'Hospital details'!F:F)</f>
        <v>tier - 2</v>
      </c>
      <c r="R2206" s="33" t="str">
        <f>_xlfn.XLOOKUP(Healthcare!A:A,'Hospital details'!A:A,'Hospital details'!G:G)</f>
        <v>R1013</v>
      </c>
      <c r="S2206" s="36">
        <f>_xlfn.XLOOKUP(A:A,'Hospital details'!A:A,'Hospital details'!H:H)</f>
        <v>18</v>
      </c>
      <c r="T2206" s="8"/>
    </row>
    <row r="2207" spans="1:20" ht="18" x14ac:dyDescent="0.35">
      <c r="A2207" s="37" t="s">
        <v>2211</v>
      </c>
      <c r="B2207" s="31" t="str" cm="1">
        <f t="array" ref="B2207">_xlfn.XLOOKUP(_xlfn.SINGLE(A:A),'Customer Name'!A:A,Table14_3[[#All],[Title]])</f>
        <v>Mr</v>
      </c>
      <c r="C2207" s="32" t="str" cm="1">
        <f t="array" ref="C2207">_xlfn.XLOOKUP(_xlfn.SINGLE(A:A),'Customer Name'!A:A,Table14_3[[#All],[First Name]])</f>
        <v>Brandon J</v>
      </c>
      <c r="D2207" s="32" t="str" cm="1">
        <f t="array" ref="D2207">_xlfn.XLOOKUP(_xlfn.SINGLE(A:A),'Customer Name'!A:A,Table14_3[[#All],[Last Name]])</f>
        <v>Cushman</v>
      </c>
      <c r="E2207" s="32">
        <f>_xlfn.XLOOKUP(A:A,'Medical Examination'!A:A,'Medical Examination'!B:B)</f>
        <v>25.555</v>
      </c>
      <c r="F2207" s="32">
        <f>_xlfn.XLOOKUP(A:A,'Medical Examination'!A:A,'Medical Examination'!C:C)</f>
        <v>4.37</v>
      </c>
      <c r="G2207" s="33" t="str">
        <f>_xlfn.XLOOKUP(A:A,'Medical Examination'!A:A,'Medical Examination'!D:D)</f>
        <v>No</v>
      </c>
      <c r="H2207" s="33" t="str">
        <f>_xlfn.XLOOKUP(A:A,'Medical Examination'!A:A,'Medical Examination'!E:E)</f>
        <v>No</v>
      </c>
      <c r="I2207" s="33" t="str">
        <f>_xlfn.XLOOKUP(A:A,'Medical Examination'!A:A,'Medical Examination'!F:F)</f>
        <v>Yes</v>
      </c>
      <c r="J2207" s="33">
        <f>_xlfn.XLOOKUP(A:A,'Medical Examination'!A:A,'Medical Examination'!G:G)</f>
        <v>1</v>
      </c>
      <c r="K2207" s="33" t="str">
        <f>_xlfn.XLOOKUP(A:A,'Medical Examination'!A:A,'Medical Examination'!H:H)</f>
        <v>No</v>
      </c>
      <c r="L2207" s="32" t="str">
        <f>_xlfn.XLOOKUP(A:A,'Medical Examination'!A:A,'Medical Examination'!I:I)</f>
        <v>Overweight</v>
      </c>
      <c r="M2207" s="31" t="str">
        <f>_xlfn.XLOOKUP(A:A,'Medical Examination'!A:A,'Medical Examination'!J:J)</f>
        <v>Normal</v>
      </c>
      <c r="N2207" s="34">
        <f>_xlfn.XLOOKUP(Healthcare!A:A,Table4_2[Customer ID],Table4_2[Date of Birth])</f>
        <v>37880</v>
      </c>
      <c r="O2207" s="35">
        <f>_xlfn.XLOOKUP(A:A,Table4_2[Customer ID],Table4_2[Charges])</f>
        <v>1632.56</v>
      </c>
      <c r="P2207" s="33" t="str">
        <f>_xlfn.XLOOKUP(A:A,Table4_2[Customer ID],Table4_2[Hospital tier])</f>
        <v>tier - 2</v>
      </c>
      <c r="Q2207" s="33" t="str">
        <f>_xlfn.XLOOKUP(A:A,'Hospital details'!A:A,'Hospital details'!F:F)</f>
        <v>tier - 2</v>
      </c>
      <c r="R2207" s="33" t="str">
        <f>_xlfn.XLOOKUP(Healthcare!A:A,'Hospital details'!A:A,'Hospital details'!G:G)</f>
        <v>R1012</v>
      </c>
      <c r="S2207" s="36">
        <f>_xlfn.XLOOKUP(A:A,'Hospital details'!A:A,'Hospital details'!H:H)</f>
        <v>19</v>
      </c>
      <c r="T2207" s="8"/>
    </row>
    <row r="2208" spans="1:20" ht="18" x14ac:dyDescent="0.35">
      <c r="A2208" s="37" t="s">
        <v>2212</v>
      </c>
      <c r="B2208" s="31" t="str" cm="1">
        <f t="array" ref="B2208">_xlfn.XLOOKUP(_xlfn.SINGLE(A:A),'Customer Name'!A:A,Table14_3[[#All],[Title]])</f>
        <v>Mr</v>
      </c>
      <c r="C2208" s="32" t="str" cm="1">
        <f t="array" ref="C2208">_xlfn.XLOOKUP(_xlfn.SINGLE(A:A),'Customer Name'!A:A,Table14_3[[#All],[First Name]])</f>
        <v>Steve</v>
      </c>
      <c r="D2208" s="32" t="str" cm="1">
        <f t="array" ref="D2208">_xlfn.XLOOKUP(_xlfn.SINGLE(A:A),'Customer Name'!A:A,Table14_3[[#All],[Last Name]])</f>
        <v>Hammel</v>
      </c>
      <c r="E2208" s="32">
        <f>_xlfn.XLOOKUP(A:A,'Medical Examination'!A:A,'Medical Examination'!B:B)</f>
        <v>25.175000000000001</v>
      </c>
      <c r="F2208" s="32">
        <f>_xlfn.XLOOKUP(A:A,'Medical Examination'!A:A,'Medical Examination'!C:C)</f>
        <v>5.74</v>
      </c>
      <c r="G2208" s="33" t="str">
        <f>_xlfn.XLOOKUP(A:A,'Medical Examination'!A:A,'Medical Examination'!D:D)</f>
        <v>No</v>
      </c>
      <c r="H2208" s="33" t="str">
        <f>_xlfn.XLOOKUP(A:A,'Medical Examination'!A:A,'Medical Examination'!E:E)</f>
        <v>No</v>
      </c>
      <c r="I2208" s="33" t="str">
        <f>_xlfn.XLOOKUP(A:A,'Medical Examination'!A:A,'Medical Examination'!F:F)</f>
        <v>Yes</v>
      </c>
      <c r="J2208" s="33">
        <f>_xlfn.XLOOKUP(A:A,'Medical Examination'!A:A,'Medical Examination'!G:G)</f>
        <v>1</v>
      </c>
      <c r="K2208" s="33" t="str">
        <f>_xlfn.XLOOKUP(A:A,'Medical Examination'!A:A,'Medical Examination'!H:H)</f>
        <v>No</v>
      </c>
      <c r="L2208" s="32" t="str">
        <f>_xlfn.XLOOKUP(A:A,'Medical Examination'!A:A,'Medical Examination'!I:I)</f>
        <v>Overweight</v>
      </c>
      <c r="M2208" s="31" t="str">
        <f>_xlfn.XLOOKUP(A:A,'Medical Examination'!A:A,'Medical Examination'!J:J)</f>
        <v>Prediabetic</v>
      </c>
      <c r="N2208" s="34">
        <f>_xlfn.XLOOKUP(Healthcare!A:A,Table4_2[Customer ID],Table4_2[Date of Birth])</f>
        <v>37897</v>
      </c>
      <c r="O2208" s="35">
        <f>_xlfn.XLOOKUP(A:A,Table4_2[Customer ID],Table4_2[Charges])</f>
        <v>1632.04</v>
      </c>
      <c r="P2208" s="33" t="str">
        <f>_xlfn.XLOOKUP(A:A,Table4_2[Customer ID],Table4_2[Hospital tier])</f>
        <v>tier - 2</v>
      </c>
      <c r="Q2208" s="33" t="str">
        <f>_xlfn.XLOOKUP(A:A,'Hospital details'!A:A,'Hospital details'!F:F)</f>
        <v>tier - 2</v>
      </c>
      <c r="R2208" s="33" t="str">
        <f>_xlfn.XLOOKUP(Healthcare!A:A,'Hospital details'!A:A,'Hospital details'!G:G)</f>
        <v>R1012</v>
      </c>
      <c r="S2208" s="36">
        <f>_xlfn.XLOOKUP(A:A,'Hospital details'!A:A,'Hospital details'!H:H)</f>
        <v>19</v>
      </c>
      <c r="T2208" s="8"/>
    </row>
    <row r="2209" spans="1:20" ht="18" x14ac:dyDescent="0.35">
      <c r="A2209" s="37" t="s">
        <v>2213</v>
      </c>
      <c r="B2209" s="31" t="str" cm="1">
        <f t="array" ref="B2209">_xlfn.XLOOKUP(_xlfn.SINGLE(A:A),'Customer Name'!A:A,Table14_3[[#All],[Title]])</f>
        <v>Ms</v>
      </c>
      <c r="C2209" s="32" t="str" cm="1">
        <f t="array" ref="C2209">_xlfn.XLOOKUP(_xlfn.SINGLE(A:A),'Customer Name'!A:A,Table14_3[[#All],[First Name]])</f>
        <v>Nina Wavik Sr</v>
      </c>
      <c r="D2209" s="32" t="str" cm="1">
        <f t="array" ref="D2209">_xlfn.XLOOKUP(_xlfn.SINGLE(A:A),'Customer Name'!A:A,Table14_3[[#All],[Last Name]])</f>
        <v>Ytterstad</v>
      </c>
      <c r="E2209" s="32">
        <f>_xlfn.XLOOKUP(A:A,'Medical Examination'!A:A,'Medical Examination'!B:B)</f>
        <v>38.28</v>
      </c>
      <c r="F2209" s="32">
        <f>_xlfn.XLOOKUP(A:A,'Medical Examination'!A:A,'Medical Examination'!C:C)</f>
        <v>5.39</v>
      </c>
      <c r="G2209" s="33" t="str">
        <f>_xlfn.XLOOKUP(A:A,'Medical Examination'!A:A,'Medical Examination'!D:D)</f>
        <v>No</v>
      </c>
      <c r="H2209" s="33" t="str">
        <f>_xlfn.XLOOKUP(A:A,'Medical Examination'!A:A,'Medical Examination'!E:E)</f>
        <v>yes</v>
      </c>
      <c r="I2209" s="33" t="str">
        <f>_xlfn.XLOOKUP(A:A,'Medical Examination'!A:A,'Medical Examination'!F:F)</f>
        <v>No</v>
      </c>
      <c r="J2209" s="33">
        <f>_xlfn.XLOOKUP(A:A,'Medical Examination'!A:A,'Medical Examination'!G:G)</f>
        <v>1</v>
      </c>
      <c r="K2209" s="33" t="str">
        <f>_xlfn.XLOOKUP(A:A,'Medical Examination'!A:A,'Medical Examination'!H:H)</f>
        <v>No</v>
      </c>
      <c r="L2209" s="32" t="str">
        <f>_xlfn.XLOOKUP(A:A,'Medical Examination'!A:A,'Medical Examination'!I:I)</f>
        <v>Obesity</v>
      </c>
      <c r="M2209" s="31" t="str">
        <f>_xlfn.XLOOKUP(A:A,'Medical Examination'!A:A,'Medical Examination'!J:J)</f>
        <v>Normal</v>
      </c>
      <c r="N2209" s="34">
        <f>_xlfn.XLOOKUP(Healthcare!A:A,Table4_2[Customer ID],Table4_2[Date of Birth])</f>
        <v>38177</v>
      </c>
      <c r="O2209" s="35">
        <f>_xlfn.XLOOKUP(A:A,Table4_2[Customer ID],Table4_2[Charges])</f>
        <v>1631.82</v>
      </c>
      <c r="P2209" s="33" t="str">
        <f>_xlfn.XLOOKUP(A:A,Table4_2[Customer ID],Table4_2[Hospital tier])</f>
        <v>tier - 2</v>
      </c>
      <c r="Q2209" s="33" t="str">
        <f>_xlfn.XLOOKUP(A:A,'Hospital details'!A:A,'Hospital details'!F:F)</f>
        <v>tier - 1</v>
      </c>
      <c r="R2209" s="33" t="str">
        <f>_xlfn.XLOOKUP(Healthcare!A:A,'Hospital details'!A:A,'Hospital details'!G:G)</f>
        <v>R1013</v>
      </c>
      <c r="S2209" s="36">
        <f>_xlfn.XLOOKUP(A:A,'Hospital details'!A:A,'Hospital details'!H:H)</f>
        <v>18</v>
      </c>
      <c r="T2209" s="8"/>
    </row>
    <row r="2210" spans="1:20" ht="18" x14ac:dyDescent="0.35">
      <c r="A2210" s="37" t="s">
        <v>2214</v>
      </c>
      <c r="B2210" s="31" t="str" cm="1">
        <f t="array" ref="B2210">_xlfn.XLOOKUP(_xlfn.SINGLE(A:A),'Customer Name'!A:A,Table14_3[[#All],[Title]])</f>
        <v>Mr</v>
      </c>
      <c r="C2210" s="32" t="str" cm="1">
        <f t="array" ref="C2210">_xlfn.XLOOKUP(_xlfn.SINGLE(A:A),'Customer Name'!A:A,Table14_3[[#All],[First Name]])</f>
        <v>Dani</v>
      </c>
      <c r="D2210" s="32" t="str" cm="1">
        <f t="array" ref="D2210">_xlfn.XLOOKUP(_xlfn.SINGLE(A:A),'Customer Name'!A:A,Table14_3[[#All],[Last Name]])</f>
        <v>Prince</v>
      </c>
      <c r="E2210" s="32">
        <f>_xlfn.XLOOKUP(A:A,'Medical Examination'!A:A,'Medical Examination'!B:B)</f>
        <v>38.17</v>
      </c>
      <c r="F2210" s="32">
        <f>_xlfn.XLOOKUP(A:A,'Medical Examination'!A:A,'Medical Examination'!C:C)</f>
        <v>4.07</v>
      </c>
      <c r="G2210" s="33" t="str">
        <f>_xlfn.XLOOKUP(A:A,'Medical Examination'!A:A,'Medical Examination'!D:D)</f>
        <v>No</v>
      </c>
      <c r="H2210" s="33" t="str">
        <f>_xlfn.XLOOKUP(A:A,'Medical Examination'!A:A,'Medical Examination'!E:E)</f>
        <v>yes</v>
      </c>
      <c r="I2210" s="33" t="str">
        <f>_xlfn.XLOOKUP(A:A,'Medical Examination'!A:A,'Medical Examination'!F:F)</f>
        <v>No</v>
      </c>
      <c r="J2210" s="33">
        <f>_xlfn.XLOOKUP(A:A,'Medical Examination'!A:A,'Medical Examination'!G:G)</f>
        <v>1</v>
      </c>
      <c r="K2210" s="33" t="str">
        <f>_xlfn.XLOOKUP(A:A,'Medical Examination'!A:A,'Medical Examination'!H:H)</f>
        <v>No</v>
      </c>
      <c r="L2210" s="32" t="str">
        <f>_xlfn.XLOOKUP(A:A,'Medical Examination'!A:A,'Medical Examination'!I:I)</f>
        <v>Obesity</v>
      </c>
      <c r="M2210" s="31" t="str">
        <f>_xlfn.XLOOKUP(A:A,'Medical Examination'!A:A,'Medical Examination'!J:J)</f>
        <v>Normal</v>
      </c>
      <c r="N2210" s="34">
        <f>_xlfn.XLOOKUP(Healthcare!A:A,Table4_2[Customer ID],Table4_2[Date of Birth])</f>
        <v>38326</v>
      </c>
      <c r="O2210" s="35">
        <f>_xlfn.XLOOKUP(A:A,Table4_2[Customer ID],Table4_2[Charges])</f>
        <v>1631.67</v>
      </c>
      <c r="P2210" s="33" t="str">
        <f>_xlfn.XLOOKUP(A:A,Table4_2[Customer ID],Table4_2[Hospital tier])</f>
        <v>tier - 2</v>
      </c>
      <c r="Q2210" s="33" t="str">
        <f>_xlfn.XLOOKUP(A:A,'Hospital details'!A:A,'Hospital details'!F:F)</f>
        <v>tier - 3</v>
      </c>
      <c r="R2210" s="33" t="str">
        <f>_xlfn.XLOOKUP(Healthcare!A:A,'Hospital details'!A:A,'Hospital details'!G:G)</f>
        <v>R1013</v>
      </c>
      <c r="S2210" s="36">
        <f>_xlfn.XLOOKUP(A:A,'Hospital details'!A:A,'Hospital details'!H:H)</f>
        <v>18</v>
      </c>
      <c r="T2210" s="8"/>
    </row>
    <row r="2211" spans="1:20" ht="18" x14ac:dyDescent="0.35">
      <c r="A2211" s="37" t="s">
        <v>2215</v>
      </c>
      <c r="B2211" s="31" t="str" cm="1">
        <f t="array" ref="B2211">_xlfn.XLOOKUP(_xlfn.SINGLE(A:A),'Customer Name'!A:A,Table14_3[[#All],[Title]])</f>
        <v>Mr</v>
      </c>
      <c r="C2211" s="32" t="str" cm="1">
        <f t="array" ref="C2211">_xlfn.XLOOKUP(_xlfn.SINGLE(A:A),'Customer Name'!A:A,Table14_3[[#All],[First Name]])</f>
        <v>Jennifer A</v>
      </c>
      <c r="D2211" s="32" t="str" cm="1">
        <f t="array" ref="D2211">_xlfn.XLOOKUP(_xlfn.SINGLE(A:A),'Customer Name'!A:A,Table14_3[[#All],[Last Name]])</f>
        <v>Freeman</v>
      </c>
      <c r="E2211" s="32">
        <f>_xlfn.XLOOKUP(A:A,'Medical Examination'!A:A,'Medical Examination'!B:B)</f>
        <v>36.85</v>
      </c>
      <c r="F2211" s="32">
        <f>_xlfn.XLOOKUP(A:A,'Medical Examination'!A:A,'Medical Examination'!C:C)</f>
        <v>5.49</v>
      </c>
      <c r="G2211" s="33" t="str">
        <f>_xlfn.XLOOKUP(A:A,'Medical Examination'!A:A,'Medical Examination'!D:D)</f>
        <v>No</v>
      </c>
      <c r="H2211" s="33" t="str">
        <f>_xlfn.XLOOKUP(A:A,'Medical Examination'!A:A,'Medical Examination'!E:E)</f>
        <v>yes</v>
      </c>
      <c r="I2211" s="33" t="str">
        <f>_xlfn.XLOOKUP(A:A,'Medical Examination'!A:A,'Medical Examination'!F:F)</f>
        <v>No</v>
      </c>
      <c r="J2211" s="33">
        <f>_xlfn.XLOOKUP(A:A,'Medical Examination'!A:A,'Medical Examination'!G:G)</f>
        <v>1</v>
      </c>
      <c r="K2211" s="33" t="str">
        <f>_xlfn.XLOOKUP(A:A,'Medical Examination'!A:A,'Medical Examination'!H:H)</f>
        <v>No</v>
      </c>
      <c r="L2211" s="32" t="str">
        <f>_xlfn.XLOOKUP(A:A,'Medical Examination'!A:A,'Medical Examination'!I:I)</f>
        <v>Obesity</v>
      </c>
      <c r="M2211" s="31" t="str">
        <f>_xlfn.XLOOKUP(A:A,'Medical Examination'!A:A,'Medical Examination'!J:J)</f>
        <v>Normal</v>
      </c>
      <c r="N2211" s="34">
        <f>_xlfn.XLOOKUP(Healthcare!A:A,Table4_2[Customer ID],Table4_2[Date of Birth])</f>
        <v>38264</v>
      </c>
      <c r="O2211" s="35">
        <f>_xlfn.XLOOKUP(A:A,Table4_2[Customer ID],Table4_2[Charges])</f>
        <v>1629.83</v>
      </c>
      <c r="P2211" s="33" t="str">
        <f>_xlfn.XLOOKUP(A:A,Table4_2[Customer ID],Table4_2[Hospital tier])</f>
        <v>tier - 2</v>
      </c>
      <c r="Q2211" s="33" t="str">
        <f>_xlfn.XLOOKUP(A:A,'Hospital details'!A:A,'Hospital details'!F:F)</f>
        <v>tier - 2</v>
      </c>
      <c r="R2211" s="33" t="str">
        <f>_xlfn.XLOOKUP(Healthcare!A:A,'Hospital details'!A:A,'Hospital details'!G:G)</f>
        <v>R1013</v>
      </c>
      <c r="S2211" s="36">
        <f>_xlfn.XLOOKUP(A:A,'Hospital details'!A:A,'Hospital details'!H:H)</f>
        <v>18</v>
      </c>
      <c r="T2211" s="8"/>
    </row>
    <row r="2212" spans="1:20" ht="18" x14ac:dyDescent="0.35">
      <c r="A2212" s="37" t="s">
        <v>2216</v>
      </c>
      <c r="B2212" s="31" t="str" cm="1">
        <f t="array" ref="B2212">_xlfn.XLOOKUP(_xlfn.SINGLE(A:A),'Customer Name'!A:A,Table14_3[[#All],[Title]])</f>
        <v>Ms</v>
      </c>
      <c r="C2212" s="32" t="str" cm="1">
        <f t="array" ref="C2212">_xlfn.XLOOKUP(_xlfn.SINGLE(A:A),'Customer Name'!A:A,Table14_3[[#All],[First Name]])</f>
        <v>Martin</v>
      </c>
      <c r="D2212" s="32" t="str" cm="1">
        <f t="array" ref="D2212">_xlfn.XLOOKUP(_xlfn.SINGLE(A:A),'Customer Name'!A:A,Table14_3[[#All],[Last Name]])</f>
        <v>Petrulak</v>
      </c>
      <c r="E2212" s="32">
        <f>_xlfn.XLOOKUP(A:A,'Medical Examination'!A:A,'Medical Examination'!B:B)</f>
        <v>22.61</v>
      </c>
      <c r="F2212" s="32">
        <f>_xlfn.XLOOKUP(A:A,'Medical Examination'!A:A,'Medical Examination'!C:C)</f>
        <v>5.68</v>
      </c>
      <c r="G2212" s="33" t="str">
        <f>_xlfn.XLOOKUP(A:A,'Medical Examination'!A:A,'Medical Examination'!D:D)</f>
        <v>No</v>
      </c>
      <c r="H2212" s="33" t="str">
        <f>_xlfn.XLOOKUP(A:A,'Medical Examination'!A:A,'Medical Examination'!E:E)</f>
        <v>No</v>
      </c>
      <c r="I2212" s="33" t="str">
        <f>_xlfn.XLOOKUP(A:A,'Medical Examination'!A:A,'Medical Examination'!F:F)</f>
        <v>Yes</v>
      </c>
      <c r="J2212" s="33">
        <f>_xlfn.XLOOKUP(A:A,'Medical Examination'!A:A,'Medical Examination'!G:G)</f>
        <v>1</v>
      </c>
      <c r="K2212" s="33" t="str">
        <f>_xlfn.XLOOKUP(A:A,'Medical Examination'!A:A,'Medical Examination'!H:H)</f>
        <v>No</v>
      </c>
      <c r="L2212" s="32" t="str">
        <f>_xlfn.XLOOKUP(A:A,'Medical Examination'!A:A,'Medical Examination'!I:I)</f>
        <v>Normal Weight</v>
      </c>
      <c r="M2212" s="31" t="str">
        <f>_xlfn.XLOOKUP(A:A,'Medical Examination'!A:A,'Medical Examination'!J:J)</f>
        <v>Normal</v>
      </c>
      <c r="N2212" s="34">
        <f>_xlfn.XLOOKUP(Healthcare!A:A,Table4_2[Customer ID],Table4_2[Date of Birth])</f>
        <v>37819</v>
      </c>
      <c r="O2212" s="35">
        <f>_xlfn.XLOOKUP(A:A,Table4_2[Customer ID],Table4_2[Charges])</f>
        <v>1628.47</v>
      </c>
      <c r="P2212" s="33" t="str">
        <f>_xlfn.XLOOKUP(A:A,Table4_2[Customer ID],Table4_2[Hospital tier])</f>
        <v>tier - 2</v>
      </c>
      <c r="Q2212" s="33" t="str">
        <f>_xlfn.XLOOKUP(A:A,'Hospital details'!A:A,'Hospital details'!F:F)</f>
        <v>tier - 1</v>
      </c>
      <c r="R2212" s="33" t="str">
        <f>_xlfn.XLOOKUP(Healthcare!A:A,'Hospital details'!A:A,'Hospital details'!G:G)</f>
        <v>R1012</v>
      </c>
      <c r="S2212" s="36">
        <f>_xlfn.XLOOKUP(A:A,'Hospital details'!A:A,'Hospital details'!H:H)</f>
        <v>19</v>
      </c>
      <c r="T2212" s="8"/>
    </row>
    <row r="2213" spans="1:20" ht="18" x14ac:dyDescent="0.35">
      <c r="A2213" s="37" t="s">
        <v>2217</v>
      </c>
      <c r="B2213" s="31" t="str" cm="1">
        <f t="array" ref="B2213">_xlfn.XLOOKUP(_xlfn.SINGLE(A:A),'Customer Name'!A:A,Table14_3[[#All],[Title]])</f>
        <v>Mr</v>
      </c>
      <c r="C2213" s="32" t="str" cm="1">
        <f t="array" ref="C2213">_xlfn.XLOOKUP(_xlfn.SINGLE(A:A),'Customer Name'!A:A,Table14_3[[#All],[First Name]])</f>
        <v>Steve</v>
      </c>
      <c r="D2213" s="32" t="str" cm="1">
        <f t="array" ref="D2213">_xlfn.XLOOKUP(_xlfn.SINGLE(A:A),'Customer Name'!A:A,Table14_3[[#All],[Last Name]])</f>
        <v>Lloyd</v>
      </c>
      <c r="E2213" s="32">
        <f>_xlfn.XLOOKUP(A:A,'Medical Examination'!A:A,'Medical Examination'!B:B)</f>
        <v>21.754999999999999</v>
      </c>
      <c r="F2213" s="32">
        <f>_xlfn.XLOOKUP(A:A,'Medical Examination'!A:A,'Medical Examination'!C:C)</f>
        <v>6.09</v>
      </c>
      <c r="G2213" s="33" t="str">
        <f>_xlfn.XLOOKUP(A:A,'Medical Examination'!A:A,'Medical Examination'!D:D)</f>
        <v>No</v>
      </c>
      <c r="H2213" s="33" t="str">
        <f>_xlfn.XLOOKUP(A:A,'Medical Examination'!A:A,'Medical Examination'!E:E)</f>
        <v>No</v>
      </c>
      <c r="I2213" s="33" t="str">
        <f>_xlfn.XLOOKUP(A:A,'Medical Examination'!A:A,'Medical Examination'!F:F)</f>
        <v>Yes</v>
      </c>
      <c r="J2213" s="33">
        <f>_xlfn.XLOOKUP(A:A,'Medical Examination'!A:A,'Medical Examination'!G:G)</f>
        <v>1</v>
      </c>
      <c r="K2213" s="33" t="str">
        <f>_xlfn.XLOOKUP(A:A,'Medical Examination'!A:A,'Medical Examination'!H:H)</f>
        <v>No</v>
      </c>
      <c r="L2213" s="32" t="str">
        <f>_xlfn.XLOOKUP(A:A,'Medical Examination'!A:A,'Medical Examination'!I:I)</f>
        <v>Normal Weight</v>
      </c>
      <c r="M2213" s="31" t="str">
        <f>_xlfn.XLOOKUP(A:A,'Medical Examination'!A:A,'Medical Examination'!J:J)</f>
        <v>Prediabetic</v>
      </c>
      <c r="N2213" s="34">
        <f>_xlfn.XLOOKUP(Healthcare!A:A,Table4_2[Customer ID],Table4_2[Date of Birth])</f>
        <v>37959</v>
      </c>
      <c r="O2213" s="35">
        <f>_xlfn.XLOOKUP(A:A,Table4_2[Customer ID],Table4_2[Charges])</f>
        <v>1627.28</v>
      </c>
      <c r="P2213" s="33" t="str">
        <f>_xlfn.XLOOKUP(A:A,Table4_2[Customer ID],Table4_2[Hospital tier])</f>
        <v>tier - 2</v>
      </c>
      <c r="Q2213" s="33" t="str">
        <f>_xlfn.XLOOKUP(A:A,'Hospital details'!A:A,'Hospital details'!F:F)</f>
        <v>tier - 2</v>
      </c>
      <c r="R2213" s="33" t="str">
        <f>_xlfn.XLOOKUP(Healthcare!A:A,'Hospital details'!A:A,'Hospital details'!G:G)</f>
        <v>R1012</v>
      </c>
      <c r="S2213" s="36">
        <f>_xlfn.XLOOKUP(A:A,'Hospital details'!A:A,'Hospital details'!H:H)</f>
        <v>19</v>
      </c>
      <c r="T2213" s="8"/>
    </row>
    <row r="2214" spans="1:20" ht="18" x14ac:dyDescent="0.35">
      <c r="A2214" s="37" t="s">
        <v>2218</v>
      </c>
      <c r="B2214" s="31" t="str" cm="1">
        <f t="array" ref="B2214">_xlfn.XLOOKUP(_xlfn.SINGLE(A:A),'Customer Name'!A:A,Table14_3[[#All],[Title]])</f>
        <v>Mr</v>
      </c>
      <c r="C2214" s="32" t="str" cm="1">
        <f t="array" ref="C2214">_xlfn.XLOOKUP(_xlfn.SINGLE(A:A),'Customer Name'!A:A,Table14_3[[#All],[First Name]])</f>
        <v>Christopher</v>
      </c>
      <c r="D2214" s="32" t="str" cm="1">
        <f t="array" ref="D2214">_xlfn.XLOOKUP(_xlfn.SINGLE(A:A),'Customer Name'!A:A,Table14_3[[#All],[Last Name]])</f>
        <v>Zablocki</v>
      </c>
      <c r="E2214" s="32">
        <f>_xlfn.XLOOKUP(A:A,'Medical Examination'!A:A,'Medical Examination'!B:B)</f>
        <v>20.425000000000001</v>
      </c>
      <c r="F2214" s="32">
        <f>_xlfn.XLOOKUP(A:A,'Medical Examination'!A:A,'Medical Examination'!C:C)</f>
        <v>5.53</v>
      </c>
      <c r="G2214" s="33" t="str">
        <f>_xlfn.XLOOKUP(A:A,'Medical Examination'!A:A,'Medical Examination'!D:D)</f>
        <v>No</v>
      </c>
      <c r="H2214" s="33" t="str">
        <f>_xlfn.XLOOKUP(A:A,'Medical Examination'!A:A,'Medical Examination'!E:E)</f>
        <v>No</v>
      </c>
      <c r="I2214" s="33" t="str">
        <f>_xlfn.XLOOKUP(A:A,'Medical Examination'!A:A,'Medical Examination'!F:F)</f>
        <v>Yes</v>
      </c>
      <c r="J2214" s="33">
        <f>_xlfn.XLOOKUP(A:A,'Medical Examination'!A:A,'Medical Examination'!G:G)</f>
        <v>1</v>
      </c>
      <c r="K2214" s="33" t="str">
        <f>_xlfn.XLOOKUP(A:A,'Medical Examination'!A:A,'Medical Examination'!H:H)</f>
        <v>No</v>
      </c>
      <c r="L2214" s="32" t="str">
        <f>_xlfn.XLOOKUP(A:A,'Medical Examination'!A:A,'Medical Examination'!I:I)</f>
        <v>Normal Weight</v>
      </c>
      <c r="M2214" s="31" t="str">
        <f>_xlfn.XLOOKUP(A:A,'Medical Examination'!A:A,'Medical Examination'!J:J)</f>
        <v>Normal</v>
      </c>
      <c r="N2214" s="34">
        <f>_xlfn.XLOOKUP(Healthcare!A:A,Table4_2[Customer ID],Table4_2[Date of Birth])</f>
        <v>37873</v>
      </c>
      <c r="O2214" s="35">
        <f>_xlfn.XLOOKUP(A:A,Table4_2[Customer ID],Table4_2[Charges])</f>
        <v>1625.43</v>
      </c>
      <c r="P2214" s="33" t="str">
        <f>_xlfn.XLOOKUP(A:A,Table4_2[Customer ID],Table4_2[Hospital tier])</f>
        <v>tier - 2</v>
      </c>
      <c r="Q2214" s="33" t="str">
        <f>_xlfn.XLOOKUP(A:A,'Hospital details'!A:A,'Hospital details'!F:F)</f>
        <v>tier - 3</v>
      </c>
      <c r="R2214" s="33" t="str">
        <f>_xlfn.XLOOKUP(Healthcare!A:A,'Hospital details'!A:A,'Hospital details'!G:G)</f>
        <v>R1012</v>
      </c>
      <c r="S2214" s="36">
        <f>_xlfn.XLOOKUP(A:A,'Hospital details'!A:A,'Hospital details'!H:H)</f>
        <v>19</v>
      </c>
      <c r="T2214" s="8"/>
    </row>
    <row r="2215" spans="1:20" ht="18" x14ac:dyDescent="0.35">
      <c r="A2215" s="37" t="s">
        <v>2219</v>
      </c>
      <c r="B2215" s="31" t="str" cm="1">
        <f t="array" ref="B2215">_xlfn.XLOOKUP(_xlfn.SINGLE(A:A),'Customer Name'!A:A,Table14_3[[#All],[Title]])</f>
        <v>Ms</v>
      </c>
      <c r="C2215" s="32" t="str" cm="1">
        <f t="array" ref="C2215">_xlfn.XLOOKUP(_xlfn.SINGLE(A:A),'Customer Name'!A:A,Table14_3[[#All],[First Name]])</f>
        <v>Kathryn M</v>
      </c>
      <c r="D2215" s="32" t="str" cm="1">
        <f t="array" ref="D2215">_xlfn.XLOOKUP(_xlfn.SINGLE(A:A),'Customer Name'!A:A,Table14_3[[#All],[Last Name]])</f>
        <v>Van Meter</v>
      </c>
      <c r="E2215" s="32">
        <f>_xlfn.XLOOKUP(A:A,'Medical Examination'!A:A,'Medical Examination'!B:B)</f>
        <v>31.35</v>
      </c>
      <c r="F2215" s="32">
        <f>_xlfn.XLOOKUP(A:A,'Medical Examination'!A:A,'Medical Examination'!C:C)</f>
        <v>4.28</v>
      </c>
      <c r="G2215" s="33" t="str">
        <f>_xlfn.XLOOKUP(A:A,'Medical Examination'!A:A,'Medical Examination'!D:D)</f>
        <v>No</v>
      </c>
      <c r="H2215" s="33" t="str">
        <f>_xlfn.XLOOKUP(A:A,'Medical Examination'!A:A,'Medical Examination'!E:E)</f>
        <v>yes</v>
      </c>
      <c r="I2215" s="33" t="str">
        <f>_xlfn.XLOOKUP(A:A,'Medical Examination'!A:A,'Medical Examination'!F:F)</f>
        <v>No</v>
      </c>
      <c r="J2215" s="33">
        <f>_xlfn.XLOOKUP(A:A,'Medical Examination'!A:A,'Medical Examination'!G:G)</f>
        <v>1</v>
      </c>
      <c r="K2215" s="33" t="str">
        <f>_xlfn.XLOOKUP(A:A,'Medical Examination'!A:A,'Medical Examination'!H:H)</f>
        <v>No</v>
      </c>
      <c r="L2215" s="32" t="str">
        <f>_xlfn.XLOOKUP(A:A,'Medical Examination'!A:A,'Medical Examination'!I:I)</f>
        <v>Obesity</v>
      </c>
      <c r="M2215" s="31" t="str">
        <f>_xlfn.XLOOKUP(A:A,'Medical Examination'!A:A,'Medical Examination'!J:J)</f>
        <v>Normal</v>
      </c>
      <c r="N2215" s="34">
        <f>_xlfn.XLOOKUP(Healthcare!A:A,Table4_2[Customer ID],Table4_2[Date of Birth])</f>
        <v>38193</v>
      </c>
      <c r="O2215" s="35">
        <f>_xlfn.XLOOKUP(A:A,Table4_2[Customer ID],Table4_2[Charges])</f>
        <v>1622.19</v>
      </c>
      <c r="P2215" s="33" t="str">
        <f>_xlfn.XLOOKUP(A:A,Table4_2[Customer ID],Table4_2[Hospital tier])</f>
        <v>tier - 2</v>
      </c>
      <c r="Q2215" s="33" t="str">
        <f>_xlfn.XLOOKUP(A:A,'Hospital details'!A:A,'Hospital details'!F:F)</f>
        <v>tier - 1</v>
      </c>
      <c r="R2215" s="33" t="str">
        <f>_xlfn.XLOOKUP(Healthcare!A:A,'Hospital details'!A:A,'Hospital details'!G:G)</f>
        <v>R1013</v>
      </c>
      <c r="S2215" s="36">
        <f>_xlfn.XLOOKUP(A:A,'Hospital details'!A:A,'Hospital details'!H:H)</f>
        <v>18</v>
      </c>
      <c r="T2215" s="8"/>
    </row>
    <row r="2216" spans="1:20" ht="18" x14ac:dyDescent="0.35">
      <c r="A2216" s="37" t="s">
        <v>2220</v>
      </c>
      <c r="B2216" s="31" t="str" cm="1">
        <f t="array" ref="B2216">_xlfn.XLOOKUP(_xlfn.SINGLE(A:A),'Customer Name'!A:A,Table14_3[[#All],[Title]])</f>
        <v>Mr</v>
      </c>
      <c r="C2216" s="32" t="str" cm="1">
        <f t="array" ref="C2216">_xlfn.XLOOKUP(_xlfn.SINGLE(A:A),'Customer Name'!A:A,Table14_3[[#All],[First Name]])</f>
        <v>Emily</v>
      </c>
      <c r="D2216" s="32" t="str" cm="1">
        <f t="array" ref="D2216">_xlfn.XLOOKUP(_xlfn.SINGLE(A:A),'Customer Name'!A:A,Table14_3[[#All],[Last Name]])</f>
        <v>Babay</v>
      </c>
      <c r="E2216" s="32">
        <f>_xlfn.XLOOKUP(A:A,'Medical Examination'!A:A,'Medical Examination'!B:B)</f>
        <v>31.13</v>
      </c>
      <c r="F2216" s="32">
        <f>_xlfn.XLOOKUP(A:A,'Medical Examination'!A:A,'Medical Examination'!C:C)</f>
        <v>6.01</v>
      </c>
      <c r="G2216" s="33" t="str">
        <f>_xlfn.XLOOKUP(A:A,'Medical Examination'!A:A,'Medical Examination'!D:D)</f>
        <v>No</v>
      </c>
      <c r="H2216" s="33" t="str">
        <f>_xlfn.XLOOKUP(A:A,'Medical Examination'!A:A,'Medical Examination'!E:E)</f>
        <v>yes</v>
      </c>
      <c r="I2216" s="33" t="str">
        <f>_xlfn.XLOOKUP(A:A,'Medical Examination'!A:A,'Medical Examination'!F:F)</f>
        <v>No</v>
      </c>
      <c r="J2216" s="33">
        <f>_xlfn.XLOOKUP(A:A,'Medical Examination'!A:A,'Medical Examination'!G:G)</f>
        <v>1</v>
      </c>
      <c r="K2216" s="33" t="str">
        <f>_xlfn.XLOOKUP(A:A,'Medical Examination'!A:A,'Medical Examination'!H:H)</f>
        <v>No</v>
      </c>
      <c r="L2216" s="32" t="str">
        <f>_xlfn.XLOOKUP(A:A,'Medical Examination'!A:A,'Medical Examination'!I:I)</f>
        <v>Obesity</v>
      </c>
      <c r="M2216" s="31" t="str">
        <f>_xlfn.XLOOKUP(A:A,'Medical Examination'!A:A,'Medical Examination'!J:J)</f>
        <v>Prediabetic</v>
      </c>
      <c r="N2216" s="34">
        <f>_xlfn.XLOOKUP(Healthcare!A:A,Table4_2[Customer ID],Table4_2[Date of Birth])</f>
        <v>38220</v>
      </c>
      <c r="O2216" s="35">
        <f>_xlfn.XLOOKUP(A:A,Table4_2[Customer ID],Table4_2[Charges])</f>
        <v>1621.88</v>
      </c>
      <c r="P2216" s="33" t="str">
        <f>_xlfn.XLOOKUP(A:A,Table4_2[Customer ID],Table4_2[Hospital tier])</f>
        <v>tier - 2</v>
      </c>
      <c r="Q2216" s="33" t="str">
        <f>_xlfn.XLOOKUP(A:A,'Hospital details'!A:A,'Hospital details'!F:F)</f>
        <v>tier - 2</v>
      </c>
      <c r="R2216" s="33" t="str">
        <f>_xlfn.XLOOKUP(Healthcare!A:A,'Hospital details'!A:A,'Hospital details'!G:G)</f>
        <v>R1013</v>
      </c>
      <c r="S2216" s="36">
        <f>_xlfn.XLOOKUP(A:A,'Hospital details'!A:A,'Hospital details'!H:H)</f>
        <v>18</v>
      </c>
      <c r="T2216" s="8"/>
    </row>
    <row r="2217" spans="1:20" ht="18" x14ac:dyDescent="0.35">
      <c r="A2217" s="37" t="s">
        <v>2221</v>
      </c>
      <c r="B2217" s="31" t="str" cm="1">
        <f t="array" ref="B2217">_xlfn.XLOOKUP(_xlfn.SINGLE(A:A),'Customer Name'!A:A,Table14_3[[#All],[Title]])</f>
        <v>Ms</v>
      </c>
      <c r="C2217" s="32" t="str" cm="1">
        <f t="array" ref="C2217">_xlfn.XLOOKUP(_xlfn.SINGLE(A:A),'Customer Name'!A:A,Table14_3[[#All],[First Name]])</f>
        <v>Trent A</v>
      </c>
      <c r="D2217" s="32" t="str" cm="1">
        <f t="array" ref="D2217">_xlfn.XLOOKUP(_xlfn.SINGLE(A:A),'Customer Name'!A:A,Table14_3[[#All],[Last Name]])</f>
        <v>Taylor</v>
      </c>
      <c r="E2217" s="32">
        <f>_xlfn.XLOOKUP(A:A,'Medical Examination'!A:A,'Medical Examination'!B:B)</f>
        <v>17.48</v>
      </c>
      <c r="F2217" s="32">
        <f>_xlfn.XLOOKUP(A:A,'Medical Examination'!A:A,'Medical Examination'!C:C)</f>
        <v>4.59</v>
      </c>
      <c r="G2217" s="33" t="str">
        <f>_xlfn.XLOOKUP(A:A,'Medical Examination'!A:A,'Medical Examination'!D:D)</f>
        <v>No</v>
      </c>
      <c r="H2217" s="33" t="str">
        <f>_xlfn.XLOOKUP(A:A,'Medical Examination'!A:A,'Medical Examination'!E:E)</f>
        <v>No</v>
      </c>
      <c r="I2217" s="33" t="str">
        <f>_xlfn.XLOOKUP(A:A,'Medical Examination'!A:A,'Medical Examination'!F:F)</f>
        <v>Yes</v>
      </c>
      <c r="J2217" s="33">
        <f>_xlfn.XLOOKUP(A:A,'Medical Examination'!A:A,'Medical Examination'!G:G)</f>
        <v>1</v>
      </c>
      <c r="K2217" s="33" t="str">
        <f>_xlfn.XLOOKUP(A:A,'Medical Examination'!A:A,'Medical Examination'!H:H)</f>
        <v>No</v>
      </c>
      <c r="L2217" s="32" t="str">
        <f>_xlfn.XLOOKUP(A:A,'Medical Examination'!A:A,'Medical Examination'!I:I)</f>
        <v>Under  Weight</v>
      </c>
      <c r="M2217" s="31" t="str">
        <f>_xlfn.XLOOKUP(A:A,'Medical Examination'!A:A,'Medical Examination'!J:J)</f>
        <v>Normal</v>
      </c>
      <c r="N2217" s="34">
        <f>_xlfn.XLOOKUP(Healthcare!A:A,Table4_2[Customer ID],Table4_2[Date of Birth])</f>
        <v>37878</v>
      </c>
      <c r="O2217" s="35">
        <f>_xlfn.XLOOKUP(A:A,Table4_2[Customer ID],Table4_2[Charges])</f>
        <v>1621.34</v>
      </c>
      <c r="P2217" s="33" t="str">
        <f>_xlfn.XLOOKUP(A:A,Table4_2[Customer ID],Table4_2[Hospital tier])</f>
        <v>tier - 2</v>
      </c>
      <c r="Q2217" s="33" t="str">
        <f>_xlfn.XLOOKUP(A:A,'Hospital details'!A:A,'Hospital details'!F:F)</f>
        <v>tier - 2</v>
      </c>
      <c r="R2217" s="33" t="str">
        <f>_xlfn.XLOOKUP(Healthcare!A:A,'Hospital details'!A:A,'Hospital details'!G:G)</f>
        <v>R1012</v>
      </c>
      <c r="S2217" s="36">
        <f>_xlfn.XLOOKUP(A:A,'Hospital details'!A:A,'Hospital details'!H:H)</f>
        <v>19</v>
      </c>
      <c r="T2217" s="8"/>
    </row>
    <row r="2218" spans="1:20" ht="18" x14ac:dyDescent="0.35">
      <c r="A2218" s="37" t="s">
        <v>2222</v>
      </c>
      <c r="B2218" s="31" t="str" cm="1">
        <f t="array" ref="B2218">_xlfn.XLOOKUP(_xlfn.SINGLE(A:A),'Customer Name'!A:A,Table14_3[[#All],[Title]])</f>
        <v>Mr</v>
      </c>
      <c r="C2218" s="32" t="str" cm="1">
        <f t="array" ref="C2218">_xlfn.XLOOKUP(_xlfn.SINGLE(A:A),'Customer Name'!A:A,Table14_3[[#All],[First Name]])</f>
        <v>Jennifer E</v>
      </c>
      <c r="D2218" s="32" t="str" cm="1">
        <f t="array" ref="D2218">_xlfn.XLOOKUP(_xlfn.SINGLE(A:A),'Customer Name'!A:A,Table14_3[[#All],[Last Name]])</f>
        <v>Smith</v>
      </c>
      <c r="E2218" s="32">
        <f>_xlfn.XLOOKUP(A:A,'Medical Examination'!A:A,'Medical Examination'!B:B)</f>
        <v>22.57</v>
      </c>
      <c r="F2218" s="32">
        <f>_xlfn.XLOOKUP(A:A,'Medical Examination'!A:A,'Medical Examination'!C:C)</f>
        <v>5.8</v>
      </c>
      <c r="G2218" s="33" t="str">
        <f>_xlfn.XLOOKUP(A:A,'Medical Examination'!A:A,'Medical Examination'!D:D)</f>
        <v>yes</v>
      </c>
      <c r="H2218" s="33" t="str">
        <f>_xlfn.XLOOKUP(A:A,'Medical Examination'!A:A,'Medical Examination'!E:E)</f>
        <v>No</v>
      </c>
      <c r="I2218" s="33" t="str">
        <f>_xlfn.XLOOKUP(A:A,'Medical Examination'!A:A,'Medical Examination'!F:F)</f>
        <v>No</v>
      </c>
      <c r="J2218" s="33">
        <f>_xlfn.XLOOKUP(A:A,'Medical Examination'!A:A,'Medical Examination'!G:G)</f>
        <v>1</v>
      </c>
      <c r="K2218" s="33" t="str">
        <f>_xlfn.XLOOKUP(A:A,'Medical Examination'!A:A,'Medical Examination'!H:H)</f>
        <v>No</v>
      </c>
      <c r="L2218" s="32" t="str">
        <f>_xlfn.XLOOKUP(A:A,'Medical Examination'!A:A,'Medical Examination'!I:I)</f>
        <v>Normal Weight</v>
      </c>
      <c r="M2218" s="31" t="str">
        <f>_xlfn.XLOOKUP(A:A,'Medical Examination'!A:A,'Medical Examination'!J:J)</f>
        <v>Prediabetic</v>
      </c>
      <c r="N2218" s="34">
        <f>_xlfn.XLOOKUP(Healthcare!A:A,Table4_2[Customer ID],Table4_2[Date of Birth])</f>
        <v>34916</v>
      </c>
      <c r="O2218" s="35">
        <f>_xlfn.XLOOKUP(A:A,Table4_2[Customer ID],Table4_2[Charges])</f>
        <v>1617.16</v>
      </c>
      <c r="P2218" s="33" t="str">
        <f>_xlfn.XLOOKUP(A:A,Table4_2[Customer ID],Table4_2[Hospital tier])</f>
        <v>tier - 2</v>
      </c>
      <c r="Q2218" s="33" t="str">
        <f>_xlfn.XLOOKUP(A:A,'Hospital details'!A:A,'Hospital details'!F:F)</f>
        <v>tier - 1</v>
      </c>
      <c r="R2218" s="33" t="str">
        <f>_xlfn.XLOOKUP(Healthcare!A:A,'Hospital details'!A:A,'Hospital details'!G:G)</f>
        <v>R1013</v>
      </c>
      <c r="S2218" s="36">
        <f>_xlfn.XLOOKUP(A:A,'Hospital details'!A:A,'Hospital details'!H:H)</f>
        <v>27</v>
      </c>
      <c r="T2218" s="8"/>
    </row>
    <row r="2219" spans="1:20" ht="18" x14ac:dyDescent="0.35">
      <c r="A2219" s="37" t="s">
        <v>2223</v>
      </c>
      <c r="B2219" s="31" t="str" cm="1">
        <f t="array" ref="B2219">_xlfn.XLOOKUP(_xlfn.SINGLE(A:A),'Customer Name'!A:A,Table14_3[[#All],[Title]])</f>
        <v>Mr</v>
      </c>
      <c r="C2219" s="32" t="str" cm="1">
        <f t="array" ref="C2219">_xlfn.XLOOKUP(_xlfn.SINGLE(A:A),'Customer Name'!A:A,Table14_3[[#All],[First Name]])</f>
        <v>Polly</v>
      </c>
      <c r="D2219" s="32" t="str" cm="1">
        <f t="array" ref="D2219">_xlfn.XLOOKUP(_xlfn.SINGLE(A:A),'Customer Name'!A:A,Table14_3[[#All],[Last Name]])</f>
        <v>Moody</v>
      </c>
      <c r="E2219" s="32">
        <f>_xlfn.XLOOKUP(A:A,'Medical Examination'!A:A,'Medical Examination'!B:B)</f>
        <v>26.73</v>
      </c>
      <c r="F2219" s="32">
        <f>_xlfn.XLOOKUP(A:A,'Medical Examination'!A:A,'Medical Examination'!C:C)</f>
        <v>5.08</v>
      </c>
      <c r="G2219" s="33" t="str">
        <f>_xlfn.XLOOKUP(A:A,'Medical Examination'!A:A,'Medical Examination'!D:D)</f>
        <v>No</v>
      </c>
      <c r="H2219" s="33" t="str">
        <f>_xlfn.XLOOKUP(A:A,'Medical Examination'!A:A,'Medical Examination'!E:E)</f>
        <v>yes</v>
      </c>
      <c r="I2219" s="33" t="str">
        <f>_xlfn.XLOOKUP(A:A,'Medical Examination'!A:A,'Medical Examination'!F:F)</f>
        <v>No</v>
      </c>
      <c r="J2219" s="33">
        <f>_xlfn.XLOOKUP(A:A,'Medical Examination'!A:A,'Medical Examination'!G:G)</f>
        <v>1</v>
      </c>
      <c r="K2219" s="33" t="str">
        <f>_xlfn.XLOOKUP(A:A,'Medical Examination'!A:A,'Medical Examination'!H:H)</f>
        <v>No</v>
      </c>
      <c r="L2219" s="32" t="str">
        <f>_xlfn.XLOOKUP(A:A,'Medical Examination'!A:A,'Medical Examination'!I:I)</f>
        <v>Overweight</v>
      </c>
      <c r="M2219" s="31" t="str">
        <f>_xlfn.XLOOKUP(A:A,'Medical Examination'!A:A,'Medical Examination'!J:J)</f>
        <v>Normal</v>
      </c>
      <c r="N2219" s="34">
        <f>_xlfn.XLOOKUP(Healthcare!A:A,Table4_2[Customer ID],Table4_2[Date of Birth])</f>
        <v>38190</v>
      </c>
      <c r="O2219" s="35">
        <f>_xlfn.XLOOKUP(A:A,Table4_2[Customer ID],Table4_2[Charges])</f>
        <v>1615.77</v>
      </c>
      <c r="P2219" s="33" t="str">
        <f>_xlfn.XLOOKUP(A:A,Table4_2[Customer ID],Table4_2[Hospital tier])</f>
        <v>tier - 2</v>
      </c>
      <c r="Q2219" s="33" t="str">
        <f>_xlfn.XLOOKUP(A:A,'Hospital details'!A:A,'Hospital details'!F:F)</f>
        <v>tier - 1</v>
      </c>
      <c r="R2219" s="33" t="str">
        <f>_xlfn.XLOOKUP(Healthcare!A:A,'Hospital details'!A:A,'Hospital details'!G:G)</f>
        <v>R1013</v>
      </c>
      <c r="S2219" s="36">
        <f>_xlfn.XLOOKUP(A:A,'Hospital details'!A:A,'Hospital details'!H:H)</f>
        <v>18</v>
      </c>
      <c r="T2219" s="8"/>
    </row>
    <row r="2220" spans="1:20" ht="18" x14ac:dyDescent="0.35">
      <c r="A2220" s="37" t="s">
        <v>2224</v>
      </c>
      <c r="B2220" s="31" t="str" cm="1">
        <f t="array" ref="B2220">_xlfn.XLOOKUP(_xlfn.SINGLE(A:A),'Customer Name'!A:A,Table14_3[[#All],[Title]])</f>
        <v>Ms</v>
      </c>
      <c r="C2220" s="32" t="str" cm="1">
        <f t="array" ref="C2220">_xlfn.XLOOKUP(_xlfn.SINGLE(A:A),'Customer Name'!A:A,Table14_3[[#All],[First Name]])</f>
        <v>Elizabeth</v>
      </c>
      <c r="D2220" s="32" t="str" cm="1">
        <f t="array" ref="D2220">_xlfn.XLOOKUP(_xlfn.SINGLE(A:A),'Customer Name'!A:A,Table14_3[[#All],[Last Name]])</f>
        <v>Swierzbinski</v>
      </c>
      <c r="E2220" s="32">
        <f>_xlfn.XLOOKUP(A:A,'Medical Examination'!A:A,'Medical Examination'!B:B)</f>
        <v>20.79</v>
      </c>
      <c r="F2220" s="32">
        <f>_xlfn.XLOOKUP(A:A,'Medical Examination'!A:A,'Medical Examination'!C:C)</f>
        <v>5.84</v>
      </c>
      <c r="G2220" s="33" t="str">
        <f>_xlfn.XLOOKUP(A:A,'Medical Examination'!A:A,'Medical Examination'!D:D)</f>
        <v>No</v>
      </c>
      <c r="H2220" s="33" t="str">
        <f>_xlfn.XLOOKUP(A:A,'Medical Examination'!A:A,'Medical Examination'!E:E)</f>
        <v>yes</v>
      </c>
      <c r="I2220" s="33" t="str">
        <f>_xlfn.XLOOKUP(A:A,'Medical Examination'!A:A,'Medical Examination'!F:F)</f>
        <v>No</v>
      </c>
      <c r="J2220" s="33">
        <f>_xlfn.XLOOKUP(A:A,'Medical Examination'!A:A,'Medical Examination'!G:G)</f>
        <v>1</v>
      </c>
      <c r="K2220" s="33" t="str">
        <f>_xlfn.XLOOKUP(A:A,'Medical Examination'!A:A,'Medical Examination'!H:H)</f>
        <v>No</v>
      </c>
      <c r="L2220" s="32" t="str">
        <f>_xlfn.XLOOKUP(A:A,'Medical Examination'!A:A,'Medical Examination'!I:I)</f>
        <v>Normal Weight</v>
      </c>
      <c r="M2220" s="31" t="str">
        <f>_xlfn.XLOOKUP(A:A,'Medical Examination'!A:A,'Medical Examination'!J:J)</f>
        <v>Prediabetic</v>
      </c>
      <c r="N2220" s="34">
        <f>_xlfn.XLOOKUP(Healthcare!A:A,Table4_2[Customer ID],Table4_2[Date of Birth])</f>
        <v>38310</v>
      </c>
      <c r="O2220" s="35">
        <f>_xlfn.XLOOKUP(A:A,Table4_2[Customer ID],Table4_2[Charges])</f>
        <v>1607.51</v>
      </c>
      <c r="P2220" s="33" t="str">
        <f>_xlfn.XLOOKUP(A:A,Table4_2[Customer ID],Table4_2[Hospital tier])</f>
        <v>tier - 2</v>
      </c>
      <c r="Q2220" s="33" t="str">
        <f>_xlfn.XLOOKUP(A:A,'Hospital details'!A:A,'Hospital details'!F:F)</f>
        <v>tier - 3</v>
      </c>
      <c r="R2220" s="33" t="str">
        <f>_xlfn.XLOOKUP(Healthcare!A:A,'Hospital details'!A:A,'Hospital details'!G:G)</f>
        <v>R1013</v>
      </c>
      <c r="S2220" s="36">
        <f>_xlfn.XLOOKUP(A:A,'Hospital details'!A:A,'Hospital details'!H:H)</f>
        <v>18</v>
      </c>
      <c r="T2220" s="8"/>
    </row>
    <row r="2221" spans="1:20" ht="18" x14ac:dyDescent="0.35">
      <c r="A2221" s="37" t="s">
        <v>2225</v>
      </c>
      <c r="B2221" s="31" t="str" cm="1">
        <f t="array" ref="B2221">_xlfn.XLOOKUP(_xlfn.SINGLE(A:A),'Customer Name'!A:A,Table14_3[[#All],[Title]])</f>
        <v>Mr</v>
      </c>
      <c r="C2221" s="32" t="str" cm="1">
        <f t="array" ref="C2221">_xlfn.XLOOKUP(_xlfn.SINGLE(A:A),'Customer Name'!A:A,Table14_3[[#All],[First Name]])</f>
        <v>Tiffany A</v>
      </c>
      <c r="D2221" s="32" t="str" cm="1">
        <f t="array" ref="D2221">_xlfn.XLOOKUP(_xlfn.SINGLE(A:A),'Customer Name'!A:A,Table14_3[[#All],[Last Name]])</f>
        <v>Schwartz</v>
      </c>
      <c r="E2221" s="32">
        <f>_xlfn.XLOOKUP(A:A,'Medical Examination'!A:A,'Medical Examination'!B:B)</f>
        <v>20.149999999999999</v>
      </c>
      <c r="F2221" s="32">
        <f>_xlfn.XLOOKUP(A:A,'Medical Examination'!A:A,'Medical Examination'!C:C)</f>
        <v>4.1500000000000004</v>
      </c>
      <c r="G2221" s="33" t="str">
        <f>_xlfn.XLOOKUP(A:A,'Medical Examination'!A:A,'Medical Examination'!D:D)</f>
        <v>No</v>
      </c>
      <c r="H2221" s="33" t="str">
        <f>_xlfn.XLOOKUP(A:A,'Medical Examination'!A:A,'Medical Examination'!E:E)</f>
        <v>No</v>
      </c>
      <c r="I2221" s="33" t="str">
        <f>_xlfn.XLOOKUP(A:A,'Medical Examination'!A:A,'Medical Examination'!F:F)</f>
        <v>No</v>
      </c>
      <c r="J2221" s="33">
        <f>_xlfn.XLOOKUP(A:A,'Medical Examination'!A:A,'Medical Examination'!G:G)</f>
        <v>1</v>
      </c>
      <c r="K2221" s="33" t="str">
        <f>_xlfn.XLOOKUP(A:A,'Medical Examination'!A:A,'Medical Examination'!H:H)</f>
        <v>No</v>
      </c>
      <c r="L2221" s="32" t="str">
        <f>_xlfn.XLOOKUP(A:A,'Medical Examination'!A:A,'Medical Examination'!I:I)</f>
        <v>Normal Weight</v>
      </c>
      <c r="M2221" s="31" t="str">
        <f>_xlfn.XLOOKUP(A:A,'Medical Examination'!A:A,'Medical Examination'!J:J)</f>
        <v>Normal</v>
      </c>
      <c r="N2221" s="34">
        <f>_xlfn.XLOOKUP(Healthcare!A:A,Table4_2[Customer ID],Table4_2[Date of Birth])</f>
        <v>33869</v>
      </c>
      <c r="O2221" s="35">
        <f>_xlfn.XLOOKUP(A:A,Table4_2[Customer ID],Table4_2[Charges])</f>
        <v>1566.88</v>
      </c>
      <c r="P2221" s="33" t="str">
        <f>_xlfn.XLOOKUP(A:A,Table4_2[Customer ID],Table4_2[Hospital tier])</f>
        <v>tier - 2</v>
      </c>
      <c r="Q2221" s="33" t="str">
        <f>_xlfn.XLOOKUP(A:A,'Hospital details'!A:A,'Hospital details'!F:F)</f>
        <v>tier - 1</v>
      </c>
      <c r="R2221" s="33" t="str">
        <f>_xlfn.XLOOKUP(Healthcare!A:A,'Hospital details'!A:A,'Hospital details'!G:G)</f>
        <v>R1013</v>
      </c>
      <c r="S2221" s="36">
        <f>_xlfn.XLOOKUP(A:A,'Hospital details'!A:A,'Hospital details'!H:H)</f>
        <v>30</v>
      </c>
      <c r="T2221" s="8"/>
    </row>
    <row r="2222" spans="1:20" ht="18" x14ac:dyDescent="0.35">
      <c r="A2222" s="37" t="s">
        <v>2226</v>
      </c>
      <c r="B2222" s="31" t="str" cm="1">
        <f t="array" ref="B2222">_xlfn.XLOOKUP(_xlfn.SINGLE(A:A),'Customer Name'!A:A,Table14_3[[#All],[Title]])</f>
        <v>Mr</v>
      </c>
      <c r="C2222" s="32" t="str" cm="1">
        <f t="array" ref="C2222">_xlfn.XLOOKUP(_xlfn.SINGLE(A:A),'Customer Name'!A:A,Table14_3[[#All],[First Name]])</f>
        <v>Cole</v>
      </c>
      <c r="D2222" s="32" t="str" cm="1">
        <f t="array" ref="D2222">_xlfn.XLOOKUP(_xlfn.SINGLE(A:A),'Customer Name'!A:A,Table14_3[[#All],[Last Name]])</f>
        <v>Sanseverino</v>
      </c>
      <c r="E2222" s="32">
        <f>_xlfn.XLOOKUP(A:A,'Medical Examination'!A:A,'Medical Examination'!B:B)</f>
        <v>36.85</v>
      </c>
      <c r="F2222" s="32">
        <f>_xlfn.XLOOKUP(A:A,'Medical Examination'!A:A,'Medical Examination'!C:C)</f>
        <v>4.3600000000000003</v>
      </c>
      <c r="G2222" s="33" t="str">
        <f>_xlfn.XLOOKUP(A:A,'Medical Examination'!A:A,'Medical Examination'!D:D)</f>
        <v>yes</v>
      </c>
      <c r="H2222" s="33" t="str">
        <f>_xlfn.XLOOKUP(A:A,'Medical Examination'!A:A,'Medical Examination'!E:E)</f>
        <v>No</v>
      </c>
      <c r="I2222" s="33" t="str">
        <f>_xlfn.XLOOKUP(A:A,'Medical Examination'!A:A,'Medical Examination'!F:F)</f>
        <v>No</v>
      </c>
      <c r="J2222" s="33">
        <f>_xlfn.XLOOKUP(A:A,'Medical Examination'!A:A,'Medical Examination'!G:G)</f>
        <v>0</v>
      </c>
      <c r="K2222" s="33" t="str">
        <f>_xlfn.XLOOKUP(A:A,'Medical Examination'!A:A,'Medical Examination'!H:H)</f>
        <v>No</v>
      </c>
      <c r="L2222" s="32" t="str">
        <f>_xlfn.XLOOKUP(A:A,'Medical Examination'!A:A,'Medical Examination'!I:I)</f>
        <v>Obesity</v>
      </c>
      <c r="M2222" s="31" t="str">
        <f>_xlfn.XLOOKUP(A:A,'Medical Examination'!A:A,'Medical Examination'!J:J)</f>
        <v>Normal</v>
      </c>
      <c r="N2222" s="34">
        <f>_xlfn.XLOOKUP(Healthcare!A:A,Table4_2[Customer ID],Table4_2[Date of Birth])</f>
        <v>37230</v>
      </c>
      <c r="O2222" s="35">
        <f>_xlfn.XLOOKUP(A:A,Table4_2[Customer ID],Table4_2[Charges])</f>
        <v>1534.3</v>
      </c>
      <c r="P2222" s="33" t="str">
        <f>_xlfn.XLOOKUP(A:A,Table4_2[Customer ID],Table4_2[Hospital tier])</f>
        <v>tier - 2</v>
      </c>
      <c r="Q2222" s="33" t="str">
        <f>_xlfn.XLOOKUP(A:A,'Hospital details'!A:A,'Hospital details'!F:F)</f>
        <v>tier - 2</v>
      </c>
      <c r="R2222" s="33" t="str">
        <f>_xlfn.XLOOKUP(Healthcare!A:A,'Hospital details'!A:A,'Hospital details'!G:G)</f>
        <v>R1013</v>
      </c>
      <c r="S2222" s="36">
        <f>_xlfn.XLOOKUP(A:A,'Hospital details'!A:A,'Hospital details'!H:H)</f>
        <v>21</v>
      </c>
      <c r="T2222" s="8"/>
    </row>
    <row r="2223" spans="1:20" ht="18" x14ac:dyDescent="0.35">
      <c r="A2223" s="37" t="s">
        <v>2227</v>
      </c>
      <c r="B2223" s="31" t="str" cm="1">
        <f t="array" ref="B2223">_xlfn.XLOOKUP(_xlfn.SINGLE(A:A),'Customer Name'!A:A,Table14_3[[#All],[Title]])</f>
        <v>Ms</v>
      </c>
      <c r="C2223" s="32" t="str" cm="1">
        <f t="array" ref="C2223">_xlfn.XLOOKUP(_xlfn.SINGLE(A:A),'Customer Name'!A:A,Table14_3[[#All],[First Name]])</f>
        <v>Matthew T</v>
      </c>
      <c r="D2223" s="32" t="str" cm="1">
        <f t="array" ref="D2223">_xlfn.XLOOKUP(_xlfn.SINGLE(A:A),'Customer Name'!A:A,Table14_3[[#All],[Last Name]])</f>
        <v>Lawder</v>
      </c>
      <c r="E2223" s="32">
        <f>_xlfn.XLOOKUP(A:A,'Medical Examination'!A:A,'Medical Examination'!B:B)</f>
        <v>35.53</v>
      </c>
      <c r="F2223" s="32">
        <f>_xlfn.XLOOKUP(A:A,'Medical Examination'!A:A,'Medical Examination'!C:C)</f>
        <v>4.55</v>
      </c>
      <c r="G2223" s="33" t="str">
        <f>_xlfn.XLOOKUP(A:A,'Medical Examination'!A:A,'Medical Examination'!D:D)</f>
        <v>yes</v>
      </c>
      <c r="H2223" s="33" t="str">
        <f>_xlfn.XLOOKUP(A:A,'Medical Examination'!A:A,'Medical Examination'!E:E)</f>
        <v>No</v>
      </c>
      <c r="I2223" s="33" t="str">
        <f>_xlfn.XLOOKUP(A:A,'Medical Examination'!A:A,'Medical Examination'!F:F)</f>
        <v>No</v>
      </c>
      <c r="J2223" s="33">
        <f>_xlfn.XLOOKUP(A:A,'Medical Examination'!A:A,'Medical Examination'!G:G)</f>
        <v>0</v>
      </c>
      <c r="K2223" s="33" t="str">
        <f>_xlfn.XLOOKUP(A:A,'Medical Examination'!A:A,'Medical Examination'!H:H)</f>
        <v>No</v>
      </c>
      <c r="L2223" s="32" t="str">
        <f>_xlfn.XLOOKUP(A:A,'Medical Examination'!A:A,'Medical Examination'!I:I)</f>
        <v>Obesity</v>
      </c>
      <c r="M2223" s="31" t="str">
        <f>_xlfn.XLOOKUP(A:A,'Medical Examination'!A:A,'Medical Examination'!J:J)</f>
        <v>Normal</v>
      </c>
      <c r="N2223" s="34">
        <f>_xlfn.XLOOKUP(Healthcare!A:A,Table4_2[Customer ID],Table4_2[Date of Birth])</f>
        <v>37044</v>
      </c>
      <c r="O2223" s="35">
        <f>_xlfn.XLOOKUP(A:A,Table4_2[Customer ID],Table4_2[Charges])</f>
        <v>1532.47</v>
      </c>
      <c r="P2223" s="33" t="str">
        <f>_xlfn.XLOOKUP(A:A,Table4_2[Customer ID],Table4_2[Hospital tier])</f>
        <v>tier - 2</v>
      </c>
      <c r="Q2223" s="33" t="str">
        <f>_xlfn.XLOOKUP(A:A,'Hospital details'!A:A,'Hospital details'!F:F)</f>
        <v>tier - 2</v>
      </c>
      <c r="R2223" s="33" t="str">
        <f>_xlfn.XLOOKUP(Healthcare!A:A,'Hospital details'!A:A,'Hospital details'!G:G)</f>
        <v>R1013</v>
      </c>
      <c r="S2223" s="36">
        <f>_xlfn.XLOOKUP(A:A,'Hospital details'!A:A,'Hospital details'!H:H)</f>
        <v>22</v>
      </c>
      <c r="T2223" s="8"/>
    </row>
    <row r="2224" spans="1:20" ht="18" x14ac:dyDescent="0.35">
      <c r="A2224" s="37" t="s">
        <v>2228</v>
      </c>
      <c r="B2224" s="31" t="str" cm="1">
        <f t="array" ref="B2224">_xlfn.XLOOKUP(_xlfn.SINGLE(A:A),'Customer Name'!A:A,Table14_3[[#All],[Title]])</f>
        <v>Ms</v>
      </c>
      <c r="C2224" s="32" t="str" cm="1">
        <f t="array" ref="C2224">_xlfn.XLOOKUP(_xlfn.SINGLE(A:A),'Customer Name'!A:A,Table14_3[[#All],[First Name]])</f>
        <v>Zachary</v>
      </c>
      <c r="D2224" s="32" t="str" cm="1">
        <f t="array" ref="D2224">_xlfn.XLOOKUP(_xlfn.SINGLE(A:A),'Customer Name'!A:A,Table14_3[[#All],[Last Name]])</f>
        <v>Young</v>
      </c>
      <c r="E2224" s="32">
        <f>_xlfn.XLOOKUP(A:A,'Medical Examination'!A:A,'Medical Examination'!B:B)</f>
        <v>31.1</v>
      </c>
      <c r="F2224" s="32">
        <f>_xlfn.XLOOKUP(A:A,'Medical Examination'!A:A,'Medical Examination'!C:C)</f>
        <v>4.37</v>
      </c>
      <c r="G2224" s="33" t="str">
        <f>_xlfn.XLOOKUP(A:A,'Medical Examination'!A:A,'Medical Examination'!D:D)</f>
        <v>yes</v>
      </c>
      <c r="H2224" s="33" t="str">
        <f>_xlfn.XLOOKUP(A:A,'Medical Examination'!A:A,'Medical Examination'!E:E)</f>
        <v>No</v>
      </c>
      <c r="I2224" s="33" t="str">
        <f>_xlfn.XLOOKUP(A:A,'Medical Examination'!A:A,'Medical Examination'!F:F)</f>
        <v>No</v>
      </c>
      <c r="J2224" s="33">
        <f>_xlfn.XLOOKUP(A:A,'Medical Examination'!A:A,'Medical Examination'!G:G)</f>
        <v>0</v>
      </c>
      <c r="K2224" s="33" t="str">
        <f>_xlfn.XLOOKUP(A:A,'Medical Examination'!A:A,'Medical Examination'!H:H)</f>
        <v>No</v>
      </c>
      <c r="L2224" s="32" t="str">
        <f>_xlfn.XLOOKUP(A:A,'Medical Examination'!A:A,'Medical Examination'!I:I)</f>
        <v>Obesity</v>
      </c>
      <c r="M2224" s="31" t="str">
        <f>_xlfn.XLOOKUP(A:A,'Medical Examination'!A:A,'Medical Examination'!J:J)</f>
        <v>Normal</v>
      </c>
      <c r="N2224" s="34">
        <f>_xlfn.XLOOKUP(Healthcare!A:A,Table4_2[Customer ID],Table4_2[Date of Birth])</f>
        <v>37079</v>
      </c>
      <c r="O2224" s="35">
        <f>_xlfn.XLOOKUP(A:A,Table4_2[Customer ID],Table4_2[Charges])</f>
        <v>1526.31</v>
      </c>
      <c r="P2224" s="33" t="str">
        <f>_xlfn.XLOOKUP(A:A,Table4_2[Customer ID],Table4_2[Hospital tier])</f>
        <v>tier - 2</v>
      </c>
      <c r="Q2224" s="33" t="str">
        <f>_xlfn.XLOOKUP(A:A,'Hospital details'!A:A,'Hospital details'!F:F)</f>
        <v>tier - 3</v>
      </c>
      <c r="R2224" s="33" t="str">
        <f>_xlfn.XLOOKUP(Healthcare!A:A,'Hospital details'!A:A,'Hospital details'!G:G)</f>
        <v>R1011</v>
      </c>
      <c r="S2224" s="36">
        <f>_xlfn.XLOOKUP(A:A,'Hospital details'!A:A,'Hospital details'!H:H)</f>
        <v>21</v>
      </c>
      <c r="T2224" s="8"/>
    </row>
    <row r="2225" spans="1:20" ht="18" x14ac:dyDescent="0.35">
      <c r="A2225" s="37" t="s">
        <v>2229</v>
      </c>
      <c r="B2225" s="31" t="str" cm="1">
        <f t="array" ref="B2225">_xlfn.XLOOKUP(_xlfn.SINGLE(A:A),'Customer Name'!A:A,Table14_3[[#All],[Title]])</f>
        <v>Mr</v>
      </c>
      <c r="C2225" s="32" t="str" cm="1">
        <f t="array" ref="C2225">_xlfn.XLOOKUP(_xlfn.SINGLE(A:A),'Customer Name'!A:A,Table14_3[[#All],[First Name]])</f>
        <v>Matthew T</v>
      </c>
      <c r="D2225" s="32" t="str" cm="1">
        <f t="array" ref="D2225">_xlfn.XLOOKUP(_xlfn.SINGLE(A:A),'Customer Name'!A:A,Table14_3[[#All],[Last Name]])</f>
        <v>Hoerner</v>
      </c>
      <c r="E2225" s="32">
        <f>_xlfn.XLOOKUP(A:A,'Medical Examination'!A:A,'Medical Examination'!B:B)</f>
        <v>23.21</v>
      </c>
      <c r="F2225" s="32">
        <f>_xlfn.XLOOKUP(A:A,'Medical Examination'!A:A,'Medical Examination'!C:C)</f>
        <v>5.24</v>
      </c>
      <c r="G2225" s="33" t="str">
        <f>_xlfn.XLOOKUP(A:A,'Medical Examination'!A:A,'Medical Examination'!D:D)</f>
        <v>yes</v>
      </c>
      <c r="H2225" s="33" t="str">
        <f>_xlfn.XLOOKUP(A:A,'Medical Examination'!A:A,'Medical Examination'!E:E)</f>
        <v>No</v>
      </c>
      <c r="I2225" s="33" t="str">
        <f>_xlfn.XLOOKUP(A:A,'Medical Examination'!A:A,'Medical Examination'!F:F)</f>
        <v>No</v>
      </c>
      <c r="J2225" s="33">
        <f>_xlfn.XLOOKUP(A:A,'Medical Examination'!A:A,'Medical Examination'!G:G)</f>
        <v>0</v>
      </c>
      <c r="K2225" s="33" t="str">
        <f>_xlfn.XLOOKUP(A:A,'Medical Examination'!A:A,'Medical Examination'!H:H)</f>
        <v>No</v>
      </c>
      <c r="L2225" s="32" t="str">
        <f>_xlfn.XLOOKUP(A:A,'Medical Examination'!A:A,'Medical Examination'!I:I)</f>
        <v>Normal Weight</v>
      </c>
      <c r="M2225" s="31" t="str">
        <f>_xlfn.XLOOKUP(A:A,'Medical Examination'!A:A,'Medical Examination'!J:J)</f>
        <v>Normal</v>
      </c>
      <c r="N2225" s="34">
        <f>_xlfn.XLOOKUP(Healthcare!A:A,Table4_2[Customer ID],Table4_2[Date of Birth])</f>
        <v>37128</v>
      </c>
      <c r="O2225" s="35">
        <f>_xlfn.XLOOKUP(A:A,Table4_2[Customer ID],Table4_2[Charges])</f>
        <v>1515.34</v>
      </c>
      <c r="P2225" s="33" t="str">
        <f>_xlfn.XLOOKUP(A:A,Table4_2[Customer ID],Table4_2[Hospital tier])</f>
        <v>tier - 2</v>
      </c>
      <c r="Q2225" s="33" t="str">
        <f>_xlfn.XLOOKUP(A:A,'Hospital details'!A:A,'Hospital details'!F:F)</f>
        <v>tier - 3</v>
      </c>
      <c r="R2225" s="33" t="str">
        <f>_xlfn.XLOOKUP(Healthcare!A:A,'Hospital details'!A:A,'Hospital details'!G:G)</f>
        <v>R1013</v>
      </c>
      <c r="S2225" s="36">
        <f>_xlfn.XLOOKUP(A:A,'Hospital details'!A:A,'Hospital details'!H:H)</f>
        <v>21</v>
      </c>
      <c r="T2225" s="8"/>
    </row>
    <row r="2226" spans="1:20" ht="18" x14ac:dyDescent="0.35">
      <c r="A2226" s="37" t="s">
        <v>2230</v>
      </c>
      <c r="B2226" s="31" t="str" cm="1">
        <f t="array" ref="B2226">_xlfn.XLOOKUP(_xlfn.SINGLE(A:A),'Customer Name'!A:A,Table14_3[[#All],[Title]])</f>
        <v>Mr</v>
      </c>
      <c r="C2226" s="32" t="str" cm="1">
        <f t="array" ref="C2226">_xlfn.XLOOKUP(_xlfn.SINGLE(A:A),'Customer Name'!A:A,Table14_3[[#All],[First Name]])</f>
        <v>Pat</v>
      </c>
      <c r="D2226" s="32" t="str" cm="1">
        <f t="array" ref="D2226">_xlfn.XLOOKUP(_xlfn.SINGLE(A:A),'Customer Name'!A:A,Table14_3[[#All],[Last Name]])</f>
        <v>Benson</v>
      </c>
      <c r="E2226" s="32">
        <f>_xlfn.XLOOKUP(A:A,'Medical Examination'!A:A,'Medical Examination'!B:B)</f>
        <v>18.36</v>
      </c>
      <c r="F2226" s="32">
        <f>_xlfn.XLOOKUP(A:A,'Medical Examination'!A:A,'Medical Examination'!C:C)</f>
        <v>5.96</v>
      </c>
      <c r="G2226" s="33" t="str">
        <f>_xlfn.XLOOKUP(A:A,'Medical Examination'!A:A,'Medical Examination'!D:D)</f>
        <v>No</v>
      </c>
      <c r="H2226" s="33" t="str">
        <f>_xlfn.XLOOKUP(A:A,'Medical Examination'!A:A,'Medical Examination'!E:E)</f>
        <v>No</v>
      </c>
      <c r="I2226" s="33" t="str">
        <f>_xlfn.XLOOKUP(A:A,'Medical Examination'!A:A,'Medical Examination'!F:F)</f>
        <v>No</v>
      </c>
      <c r="J2226" s="33">
        <f>_xlfn.XLOOKUP(A:A,'Medical Examination'!A:A,'Medical Examination'!G:G)</f>
        <v>1</v>
      </c>
      <c r="K2226" s="33" t="str">
        <f>_xlfn.XLOOKUP(A:A,'Medical Examination'!A:A,'Medical Examination'!H:H)</f>
        <v>No</v>
      </c>
      <c r="L2226" s="32" t="str">
        <f>_xlfn.XLOOKUP(A:A,'Medical Examination'!A:A,'Medical Examination'!I:I)</f>
        <v>Under  Weight</v>
      </c>
      <c r="M2226" s="31" t="str">
        <f>_xlfn.XLOOKUP(A:A,'Medical Examination'!A:A,'Medical Examination'!J:J)</f>
        <v>Prediabetic</v>
      </c>
      <c r="N2226" s="34">
        <f>_xlfn.XLOOKUP(Healthcare!A:A,Table4_2[Customer ID],Table4_2[Date of Birth])</f>
        <v>35965</v>
      </c>
      <c r="O2226" s="35">
        <f>_xlfn.XLOOKUP(A:A,Table4_2[Customer ID],Table4_2[Charges])</f>
        <v>1497</v>
      </c>
      <c r="P2226" s="33" t="str">
        <f>_xlfn.XLOOKUP(A:A,Table4_2[Customer ID],Table4_2[Hospital tier])</f>
        <v>tier - 2</v>
      </c>
      <c r="Q2226" s="33" t="str">
        <f>_xlfn.XLOOKUP(A:A,'Hospital details'!A:A,'Hospital details'!F:F)</f>
        <v>tier - 2</v>
      </c>
      <c r="R2226" s="33" t="str">
        <f>_xlfn.XLOOKUP(Healthcare!A:A,'Hospital details'!A:A,'Hospital details'!G:G)</f>
        <v>R1013</v>
      </c>
      <c r="S2226" s="36">
        <f>_xlfn.XLOOKUP(A:A,'Hospital details'!A:A,'Hospital details'!H:H)</f>
        <v>24</v>
      </c>
      <c r="T2226" s="8"/>
    </row>
    <row r="2227" spans="1:20" ht="18" x14ac:dyDescent="0.35">
      <c r="A2227" s="37" t="s">
        <v>2231</v>
      </c>
      <c r="B2227" s="31" t="str" cm="1">
        <f t="array" ref="B2227">_xlfn.XLOOKUP(_xlfn.SINGLE(A:A),'Customer Name'!A:A,Table14_3[[#All],[Title]])</f>
        <v>Ms</v>
      </c>
      <c r="C2227" s="32" t="str" cm="1">
        <f t="array" ref="C2227">_xlfn.XLOOKUP(_xlfn.SINGLE(A:A),'Customer Name'!A:A,Table14_3[[#All],[First Name]])</f>
        <v>Ashley</v>
      </c>
      <c r="D2227" s="32" t="str" cm="1">
        <f t="array" ref="D2227">_xlfn.XLOOKUP(_xlfn.SINGLE(A:A),'Customer Name'!A:A,Table14_3[[#All],[Last Name]])</f>
        <v>Horton</v>
      </c>
      <c r="E2227" s="32">
        <f>_xlfn.XLOOKUP(A:A,'Medical Examination'!A:A,'Medical Examination'!B:B)</f>
        <v>15.92</v>
      </c>
      <c r="F2227" s="32">
        <f>_xlfn.XLOOKUP(A:A,'Medical Examination'!A:A,'Medical Examination'!C:C)</f>
        <v>4.76</v>
      </c>
      <c r="G2227" s="33" t="str">
        <f>_xlfn.XLOOKUP(A:A,'Medical Examination'!A:A,'Medical Examination'!D:D)</f>
        <v>yes</v>
      </c>
      <c r="H2227" s="33" t="str">
        <f>_xlfn.XLOOKUP(A:A,'Medical Examination'!A:A,'Medical Examination'!E:E)</f>
        <v>No</v>
      </c>
      <c r="I2227" s="33" t="str">
        <f>_xlfn.XLOOKUP(A:A,'Medical Examination'!A:A,'Medical Examination'!F:F)</f>
        <v>No</v>
      </c>
      <c r="J2227" s="33">
        <f>_xlfn.XLOOKUP(A:A,'Medical Examination'!A:A,'Medical Examination'!G:G)</f>
        <v>1</v>
      </c>
      <c r="K2227" s="33" t="str">
        <f>_xlfn.XLOOKUP(A:A,'Medical Examination'!A:A,'Medical Examination'!H:H)</f>
        <v>No</v>
      </c>
      <c r="L2227" s="32" t="str">
        <f>_xlfn.XLOOKUP(A:A,'Medical Examination'!A:A,'Medical Examination'!I:I)</f>
        <v>Under  Weight</v>
      </c>
      <c r="M2227" s="31" t="str">
        <f>_xlfn.XLOOKUP(A:A,'Medical Examination'!A:A,'Medical Examination'!J:J)</f>
        <v>Normal</v>
      </c>
      <c r="N2227" s="34">
        <f>_xlfn.XLOOKUP(Healthcare!A:A,Table4_2[Customer ID],Table4_2[Date of Birth])</f>
        <v>34979</v>
      </c>
      <c r="O2227" s="35">
        <f>_xlfn.XLOOKUP(A:A,Table4_2[Customer ID],Table4_2[Charges])</f>
        <v>1493</v>
      </c>
      <c r="P2227" s="33" t="str">
        <f>_xlfn.XLOOKUP(A:A,Table4_2[Customer ID],Table4_2[Hospital tier])</f>
        <v>tier - 2</v>
      </c>
      <c r="Q2227" s="33" t="str">
        <f>_xlfn.XLOOKUP(A:A,'Hospital details'!A:A,'Hospital details'!F:F)</f>
        <v>tier - 3</v>
      </c>
      <c r="R2227" s="33" t="str">
        <f>_xlfn.XLOOKUP(Healthcare!A:A,'Hospital details'!A:A,'Hospital details'!G:G)</f>
        <v>R1013</v>
      </c>
      <c r="S2227" s="36">
        <f>_xlfn.XLOOKUP(A:A,'Hospital details'!A:A,'Hospital details'!H:H)</f>
        <v>27</v>
      </c>
      <c r="T2227" s="8"/>
    </row>
    <row r="2228" spans="1:20" ht="18" x14ac:dyDescent="0.35">
      <c r="A2228" s="37" t="s">
        <v>2232</v>
      </c>
      <c r="B2228" s="31" t="str" cm="1">
        <f t="array" ref="B2228">_xlfn.XLOOKUP(_xlfn.SINGLE(A:A),'Customer Name'!A:A,Table14_3[[#All],[Title]])</f>
        <v>Mr</v>
      </c>
      <c r="C2228" s="32" t="str" cm="1">
        <f t="array" ref="C2228">_xlfn.XLOOKUP(_xlfn.SINGLE(A:A),'Customer Name'!A:A,Table14_3[[#All],[First Name]])</f>
        <v>Elizabeth A</v>
      </c>
      <c r="D2228" s="32" t="str" cm="1">
        <f t="array" ref="D2228">_xlfn.XLOOKUP(_xlfn.SINGLE(A:A),'Customer Name'!A:A,Table14_3[[#All],[Last Name]])</f>
        <v>Mcgraw</v>
      </c>
      <c r="E2228" s="32">
        <f>_xlfn.XLOOKUP(A:A,'Medical Examination'!A:A,'Medical Examination'!B:B)</f>
        <v>15.17</v>
      </c>
      <c r="F2228" s="32">
        <f>_xlfn.XLOOKUP(A:A,'Medical Examination'!A:A,'Medical Examination'!C:C)</f>
        <v>4.3</v>
      </c>
      <c r="G2228" s="33" t="str">
        <f>_xlfn.XLOOKUP(A:A,'Medical Examination'!A:A,'Medical Examination'!D:D)</f>
        <v>yes</v>
      </c>
      <c r="H2228" s="33" t="str">
        <f>_xlfn.XLOOKUP(A:A,'Medical Examination'!A:A,'Medical Examination'!E:E)</f>
        <v>No</v>
      </c>
      <c r="I2228" s="33" t="str">
        <f>_xlfn.XLOOKUP(A:A,'Medical Examination'!A:A,'Medical Examination'!F:F)</f>
        <v>Yes</v>
      </c>
      <c r="J2228" s="33">
        <f>_xlfn.XLOOKUP(A:A,'Medical Examination'!A:A,'Medical Examination'!G:G)</f>
        <v>1</v>
      </c>
      <c r="K2228" s="33" t="str">
        <f>_xlfn.XLOOKUP(A:A,'Medical Examination'!A:A,'Medical Examination'!H:H)</f>
        <v>No</v>
      </c>
      <c r="L2228" s="32" t="str">
        <f>_xlfn.XLOOKUP(A:A,'Medical Examination'!A:A,'Medical Examination'!I:I)</f>
        <v>Under  Weight</v>
      </c>
      <c r="M2228" s="31" t="str">
        <f>_xlfn.XLOOKUP(A:A,'Medical Examination'!A:A,'Medical Examination'!J:J)</f>
        <v>Normal</v>
      </c>
      <c r="N2228" s="34">
        <f>_xlfn.XLOOKUP(Healthcare!A:A,Table4_2[Customer ID],Table4_2[Date of Birth])</f>
        <v>35590</v>
      </c>
      <c r="O2228" s="35">
        <f>_xlfn.XLOOKUP(A:A,Table4_2[Customer ID],Table4_2[Charges])</f>
        <v>1481</v>
      </c>
      <c r="P2228" s="33" t="str">
        <f>_xlfn.XLOOKUP(A:A,Table4_2[Customer ID],Table4_2[Hospital tier])</f>
        <v>tier - 2</v>
      </c>
      <c r="Q2228" s="33" t="str">
        <f>_xlfn.XLOOKUP(A:A,'Hospital details'!A:A,'Hospital details'!F:F)</f>
        <v>tier - 1</v>
      </c>
      <c r="R2228" s="33" t="str">
        <f>_xlfn.XLOOKUP(Healthcare!A:A,'Hospital details'!A:A,'Hospital details'!G:G)</f>
        <v>R1012</v>
      </c>
      <c r="S2228" s="36">
        <f>_xlfn.XLOOKUP(A:A,'Hospital details'!A:A,'Hospital details'!H:H)</f>
        <v>25</v>
      </c>
      <c r="T2228" s="8"/>
    </row>
    <row r="2229" spans="1:20" ht="18" x14ac:dyDescent="0.35">
      <c r="A2229" s="37" t="s">
        <v>2233</v>
      </c>
      <c r="B2229" s="31" t="str" cm="1">
        <f t="array" ref="B2229">_xlfn.XLOOKUP(_xlfn.SINGLE(A:A),'Customer Name'!A:A,Table14_3[[#All],[Title]])</f>
        <v>Mr</v>
      </c>
      <c r="C2229" s="32" t="str" cm="1">
        <f t="array" ref="C2229">_xlfn.XLOOKUP(_xlfn.SINGLE(A:A),'Customer Name'!A:A,Table14_3[[#All],[First Name]])</f>
        <v>Rebecca M</v>
      </c>
      <c r="D2229" s="32" t="str" cm="1">
        <f t="array" ref="D2229">_xlfn.XLOOKUP(_xlfn.SINGLE(A:A),'Customer Name'!A:A,Table14_3[[#All],[Last Name]])</f>
        <v>Beaulne</v>
      </c>
      <c r="E2229" s="32">
        <f>_xlfn.XLOOKUP(A:A,'Medical Examination'!A:A,'Medical Examination'!B:B)</f>
        <v>16.63</v>
      </c>
      <c r="F2229" s="32">
        <f>_xlfn.XLOOKUP(A:A,'Medical Examination'!A:A,'Medical Examination'!C:C)</f>
        <v>4.5</v>
      </c>
      <c r="G2229" s="33" t="str">
        <f>_xlfn.XLOOKUP(A:A,'Medical Examination'!A:A,'Medical Examination'!D:D)</f>
        <v>No</v>
      </c>
      <c r="H2229" s="33" t="str">
        <f>_xlfn.XLOOKUP(A:A,'Medical Examination'!A:A,'Medical Examination'!E:E)</f>
        <v>No</v>
      </c>
      <c r="I2229" s="33" t="str">
        <f>_xlfn.XLOOKUP(A:A,'Medical Examination'!A:A,'Medical Examination'!F:F)</f>
        <v>No</v>
      </c>
      <c r="J2229" s="33">
        <f>_xlfn.XLOOKUP(A:A,'Medical Examination'!A:A,'Medical Examination'!G:G)</f>
        <v>1</v>
      </c>
      <c r="K2229" s="33" t="str">
        <f>_xlfn.XLOOKUP(A:A,'Medical Examination'!A:A,'Medical Examination'!H:H)</f>
        <v>No</v>
      </c>
      <c r="L2229" s="32" t="str">
        <f>_xlfn.XLOOKUP(A:A,'Medical Examination'!A:A,'Medical Examination'!I:I)</f>
        <v>Under  Weight</v>
      </c>
      <c r="M2229" s="31" t="str">
        <f>_xlfn.XLOOKUP(A:A,'Medical Examination'!A:A,'Medical Examination'!J:J)</f>
        <v>Normal</v>
      </c>
      <c r="N2229" s="34">
        <f>_xlfn.XLOOKUP(Healthcare!A:A,Table4_2[Customer ID],Table4_2[Date of Birth])</f>
        <v>36136</v>
      </c>
      <c r="O2229" s="35">
        <f>_xlfn.XLOOKUP(A:A,Table4_2[Customer ID],Table4_2[Charges])</f>
        <v>1477</v>
      </c>
      <c r="P2229" s="33" t="str">
        <f>_xlfn.XLOOKUP(A:A,Table4_2[Customer ID],Table4_2[Hospital tier])</f>
        <v>tier - 2</v>
      </c>
      <c r="Q2229" s="33" t="str">
        <f>_xlfn.XLOOKUP(A:A,'Hospital details'!A:A,'Hospital details'!F:F)</f>
        <v>tier - 1</v>
      </c>
      <c r="R2229" s="33" t="str">
        <f>_xlfn.XLOOKUP(Healthcare!A:A,'Hospital details'!A:A,'Hospital details'!G:G)</f>
        <v>R1013</v>
      </c>
      <c r="S2229" s="36">
        <f>_xlfn.XLOOKUP(A:A,'Hospital details'!A:A,'Hospital details'!H:H)</f>
        <v>24</v>
      </c>
      <c r="T2229" s="8"/>
    </row>
    <row r="2230" spans="1:20" ht="18" x14ac:dyDescent="0.35">
      <c r="A2230" s="37" t="s">
        <v>2234</v>
      </c>
      <c r="B2230" s="31" t="str" cm="1">
        <f t="array" ref="B2230">_xlfn.XLOOKUP(_xlfn.SINGLE(A:A),'Customer Name'!A:A,Table14_3[[#All],[Title]])</f>
        <v>Ms</v>
      </c>
      <c r="C2230" s="32" t="str" cm="1">
        <f t="array" ref="C2230">_xlfn.XLOOKUP(_xlfn.SINGLE(A:A),'Customer Name'!A:A,Table14_3[[#All],[First Name]])</f>
        <v>Ruth</v>
      </c>
      <c r="D2230" s="32" t="str" cm="1">
        <f t="array" ref="D2230">_xlfn.XLOOKUP(_xlfn.SINGLE(A:A),'Customer Name'!A:A,Table14_3[[#All],[Last Name]])</f>
        <v>Lunz</v>
      </c>
      <c r="E2230" s="32">
        <f>_xlfn.XLOOKUP(A:A,'Medical Examination'!A:A,'Medical Examination'!B:B)</f>
        <v>19.39</v>
      </c>
      <c r="F2230" s="32">
        <f>_xlfn.XLOOKUP(A:A,'Medical Examination'!A:A,'Medical Examination'!C:C)</f>
        <v>5.59</v>
      </c>
      <c r="G2230" s="33" t="str">
        <f>_xlfn.XLOOKUP(A:A,'Medical Examination'!A:A,'Medical Examination'!D:D)</f>
        <v>No</v>
      </c>
      <c r="H2230" s="33" t="str">
        <f>_xlfn.XLOOKUP(A:A,'Medical Examination'!A:A,'Medical Examination'!E:E)</f>
        <v>No</v>
      </c>
      <c r="I2230" s="33" t="str">
        <f>_xlfn.XLOOKUP(A:A,'Medical Examination'!A:A,'Medical Examination'!F:F)</f>
        <v>Yes</v>
      </c>
      <c r="J2230" s="33">
        <f>_xlfn.XLOOKUP(A:A,'Medical Examination'!A:A,'Medical Examination'!G:G)</f>
        <v>1</v>
      </c>
      <c r="K2230" s="33" t="str">
        <f>_xlfn.XLOOKUP(A:A,'Medical Examination'!A:A,'Medical Examination'!H:H)</f>
        <v>No</v>
      </c>
      <c r="L2230" s="32" t="str">
        <f>_xlfn.XLOOKUP(A:A,'Medical Examination'!A:A,'Medical Examination'!I:I)</f>
        <v>Normal Weight</v>
      </c>
      <c r="M2230" s="31" t="str">
        <f>_xlfn.XLOOKUP(A:A,'Medical Examination'!A:A,'Medical Examination'!J:J)</f>
        <v>Normal</v>
      </c>
      <c r="N2230" s="34">
        <f>_xlfn.XLOOKUP(Healthcare!A:A,Table4_2[Customer ID],Table4_2[Date of Birth])</f>
        <v>37792</v>
      </c>
      <c r="O2230" s="35">
        <f>_xlfn.XLOOKUP(A:A,Table4_2[Customer ID],Table4_2[Charges])</f>
        <v>1467</v>
      </c>
      <c r="P2230" s="33" t="str">
        <f>_xlfn.XLOOKUP(A:A,Table4_2[Customer ID],Table4_2[Hospital tier])</f>
        <v>tier - 2</v>
      </c>
      <c r="Q2230" s="33" t="str">
        <f>_xlfn.XLOOKUP(A:A,'Hospital details'!A:A,'Hospital details'!F:F)</f>
        <v>tier - 2</v>
      </c>
      <c r="R2230" s="33" t="str">
        <f>_xlfn.XLOOKUP(Healthcare!A:A,'Hospital details'!A:A,'Hospital details'!G:G)</f>
        <v>R1013</v>
      </c>
      <c r="S2230" s="36">
        <f>_xlfn.XLOOKUP(A:A,'Hospital details'!A:A,'Hospital details'!H:H)</f>
        <v>19</v>
      </c>
      <c r="T2230" s="8"/>
    </row>
    <row r="2231" spans="1:20" ht="18" x14ac:dyDescent="0.35">
      <c r="A2231" s="37" t="s">
        <v>2235</v>
      </c>
      <c r="B2231" s="31" t="str" cm="1">
        <f t="array" ref="B2231">_xlfn.XLOOKUP(_xlfn.SINGLE(A:A),'Customer Name'!A:A,Table14_3[[#All],[Title]])</f>
        <v>Mr</v>
      </c>
      <c r="C2231" s="32" t="str" cm="1">
        <f t="array" ref="C2231">_xlfn.XLOOKUP(_xlfn.SINGLE(A:A),'Customer Name'!A:A,Table14_3[[#All],[First Name]])</f>
        <v>Gregory S</v>
      </c>
      <c r="D2231" s="32" t="str" cm="1">
        <f t="array" ref="D2231">_xlfn.XLOOKUP(_xlfn.SINGLE(A:A),'Customer Name'!A:A,Table14_3[[#All],[Last Name]])</f>
        <v>Kyle</v>
      </c>
      <c r="E2231" s="32">
        <f>_xlfn.XLOOKUP(A:A,'Medical Examination'!A:A,'Medical Examination'!B:B)</f>
        <v>17.34</v>
      </c>
      <c r="F2231" s="32">
        <f>_xlfn.XLOOKUP(A:A,'Medical Examination'!A:A,'Medical Examination'!C:C)</f>
        <v>6.29</v>
      </c>
      <c r="G2231" s="33" t="str">
        <f>_xlfn.XLOOKUP(A:A,'Medical Examination'!A:A,'Medical Examination'!D:D)</f>
        <v>yes</v>
      </c>
      <c r="H2231" s="33" t="str">
        <f>_xlfn.XLOOKUP(A:A,'Medical Examination'!A:A,'Medical Examination'!E:E)</f>
        <v>No</v>
      </c>
      <c r="I2231" s="33" t="str">
        <f>_xlfn.XLOOKUP(A:A,'Medical Examination'!A:A,'Medical Examination'!F:F)</f>
        <v>Yes</v>
      </c>
      <c r="J2231" s="33">
        <f>_xlfn.XLOOKUP(A:A,'Medical Examination'!A:A,'Medical Examination'!G:G)</f>
        <v>1</v>
      </c>
      <c r="K2231" s="33" t="str">
        <f>_xlfn.XLOOKUP(A:A,'Medical Examination'!A:A,'Medical Examination'!H:H)</f>
        <v>No</v>
      </c>
      <c r="L2231" s="32" t="str">
        <f>_xlfn.XLOOKUP(A:A,'Medical Examination'!A:A,'Medical Examination'!I:I)</f>
        <v>Under  Weight</v>
      </c>
      <c r="M2231" s="31" t="str">
        <f>_xlfn.XLOOKUP(A:A,'Medical Examination'!A:A,'Medical Examination'!J:J)</f>
        <v>Prediabetic</v>
      </c>
      <c r="N2231" s="34">
        <f>_xlfn.XLOOKUP(Healthcare!A:A,Table4_2[Customer ID],Table4_2[Date of Birth])</f>
        <v>35600</v>
      </c>
      <c r="O2231" s="35">
        <f>_xlfn.XLOOKUP(A:A,Table4_2[Customer ID],Table4_2[Charges])</f>
        <v>1445</v>
      </c>
      <c r="P2231" s="33" t="str">
        <f>_xlfn.XLOOKUP(A:A,Table4_2[Customer ID],Table4_2[Hospital tier])</f>
        <v>tier - 2</v>
      </c>
      <c r="Q2231" s="33" t="str">
        <f>_xlfn.XLOOKUP(A:A,'Hospital details'!A:A,'Hospital details'!F:F)</f>
        <v>tier - 1</v>
      </c>
      <c r="R2231" s="33" t="str">
        <f>_xlfn.XLOOKUP(Healthcare!A:A,'Hospital details'!A:A,'Hospital details'!G:G)</f>
        <v>R1013</v>
      </c>
      <c r="S2231" s="36">
        <f>_xlfn.XLOOKUP(A:A,'Hospital details'!A:A,'Hospital details'!H:H)</f>
        <v>25</v>
      </c>
      <c r="T2231" s="8"/>
    </row>
    <row r="2232" spans="1:20" ht="18" x14ac:dyDescent="0.35">
      <c r="A2232" s="37" t="s">
        <v>2236</v>
      </c>
      <c r="B2232" s="31" t="str" cm="1">
        <f t="array" ref="B2232">_xlfn.XLOOKUP(_xlfn.SINGLE(A:A),'Customer Name'!A:A,Table14_3[[#All],[Title]])</f>
        <v>Mr</v>
      </c>
      <c r="C2232" s="32" t="str" cm="1">
        <f t="array" ref="C2232">_xlfn.XLOOKUP(_xlfn.SINGLE(A:A),'Customer Name'!A:A,Table14_3[[#All],[First Name]])</f>
        <v>Alexandra S</v>
      </c>
      <c r="D2232" s="32" t="str" cm="1">
        <f t="array" ref="D2232">_xlfn.XLOOKUP(_xlfn.SINGLE(A:A),'Customer Name'!A:A,Table14_3[[#All],[Last Name]])</f>
        <v>Brackenwagen</v>
      </c>
      <c r="E2232" s="32">
        <f>_xlfn.XLOOKUP(A:A,'Medical Examination'!A:A,'Medical Examination'!B:B)</f>
        <v>17.940000000000001</v>
      </c>
      <c r="F2232" s="32">
        <f>_xlfn.XLOOKUP(A:A,'Medical Examination'!A:A,'Medical Examination'!C:C)</f>
        <v>4.1900000000000004</v>
      </c>
      <c r="G2232" s="33" t="str">
        <f>_xlfn.XLOOKUP(A:A,'Medical Examination'!A:A,'Medical Examination'!D:D)</f>
        <v>No</v>
      </c>
      <c r="H2232" s="33" t="str">
        <f>_xlfn.XLOOKUP(A:A,'Medical Examination'!A:A,'Medical Examination'!E:E)</f>
        <v>yes</v>
      </c>
      <c r="I2232" s="33" t="str">
        <f>_xlfn.XLOOKUP(A:A,'Medical Examination'!A:A,'Medical Examination'!F:F)</f>
        <v>No</v>
      </c>
      <c r="J2232" s="33">
        <f>_xlfn.XLOOKUP(A:A,'Medical Examination'!A:A,'Medical Examination'!G:G)</f>
        <v>1</v>
      </c>
      <c r="K2232" s="33" t="str">
        <f>_xlfn.XLOOKUP(A:A,'Medical Examination'!A:A,'Medical Examination'!H:H)</f>
        <v>No</v>
      </c>
      <c r="L2232" s="32" t="str">
        <f>_xlfn.XLOOKUP(A:A,'Medical Examination'!A:A,'Medical Examination'!I:I)</f>
        <v>Under  Weight</v>
      </c>
      <c r="M2232" s="31" t="str">
        <f>_xlfn.XLOOKUP(A:A,'Medical Examination'!A:A,'Medical Examination'!J:J)</f>
        <v>Normal</v>
      </c>
      <c r="N2232" s="34">
        <f>_xlfn.XLOOKUP(Healthcare!A:A,Table4_2[Customer ID],Table4_2[Date of Birth])</f>
        <v>36770</v>
      </c>
      <c r="O2232" s="35">
        <f>_xlfn.XLOOKUP(A:A,Table4_2[Customer ID],Table4_2[Charges])</f>
        <v>1438</v>
      </c>
      <c r="P2232" s="33" t="str">
        <f>_xlfn.XLOOKUP(A:A,Table4_2[Customer ID],Table4_2[Hospital tier])</f>
        <v>tier - 2</v>
      </c>
      <c r="Q2232" s="33" t="str">
        <f>_xlfn.XLOOKUP(A:A,'Hospital details'!A:A,'Hospital details'!F:F)</f>
        <v>tier - 2</v>
      </c>
      <c r="R2232" s="33" t="str">
        <f>_xlfn.XLOOKUP(Healthcare!A:A,'Hospital details'!A:A,'Hospital details'!G:G)</f>
        <v>R1013</v>
      </c>
      <c r="S2232" s="36">
        <f>_xlfn.XLOOKUP(A:A,'Hospital details'!A:A,'Hospital details'!H:H)</f>
        <v>22</v>
      </c>
      <c r="T2232" s="8"/>
    </row>
    <row r="2233" spans="1:20" ht="18" x14ac:dyDescent="0.35">
      <c r="A2233" s="37" t="s">
        <v>2237</v>
      </c>
      <c r="B2233" s="31" t="str" cm="1">
        <f t="array" ref="B2233">_xlfn.XLOOKUP(_xlfn.SINGLE(A:A),'Customer Name'!A:A,Table14_3[[#All],[Title]])</f>
        <v>Ms</v>
      </c>
      <c r="C2233" s="32" t="str" cm="1">
        <f t="array" ref="C2233">_xlfn.XLOOKUP(_xlfn.SINGLE(A:A),'Customer Name'!A:A,Table14_3[[#All],[First Name]])</f>
        <v>Hillary</v>
      </c>
      <c r="D2233" s="32" t="str" cm="1">
        <f t="array" ref="D2233">_xlfn.XLOOKUP(_xlfn.SINGLE(A:A),'Customer Name'!A:A,Table14_3[[#All],[Last Name]])</f>
        <v>Schmitt</v>
      </c>
      <c r="E2233" s="32">
        <f>_xlfn.XLOOKUP(A:A,'Medical Examination'!A:A,'Medical Examination'!B:B)</f>
        <v>16.670000000000002</v>
      </c>
      <c r="F2233" s="32">
        <f>_xlfn.XLOOKUP(A:A,'Medical Examination'!A:A,'Medical Examination'!C:C)</f>
        <v>4.7</v>
      </c>
      <c r="G2233" s="33" t="str">
        <f>_xlfn.XLOOKUP(A:A,'Medical Examination'!A:A,'Medical Examination'!D:D)</f>
        <v>yes</v>
      </c>
      <c r="H2233" s="33" t="str">
        <f>_xlfn.XLOOKUP(A:A,'Medical Examination'!A:A,'Medical Examination'!E:E)</f>
        <v>No</v>
      </c>
      <c r="I2233" s="33" t="str">
        <f>_xlfn.XLOOKUP(A:A,'Medical Examination'!A:A,'Medical Examination'!F:F)</f>
        <v>Yes</v>
      </c>
      <c r="J2233" s="33">
        <f>_xlfn.XLOOKUP(A:A,'Medical Examination'!A:A,'Medical Examination'!G:G)</f>
        <v>1</v>
      </c>
      <c r="K2233" s="33" t="str">
        <f>_xlfn.XLOOKUP(A:A,'Medical Examination'!A:A,'Medical Examination'!H:H)</f>
        <v>No</v>
      </c>
      <c r="L2233" s="32" t="str">
        <f>_xlfn.XLOOKUP(A:A,'Medical Examination'!A:A,'Medical Examination'!I:I)</f>
        <v>Under  Weight</v>
      </c>
      <c r="M2233" s="31" t="str">
        <f>_xlfn.XLOOKUP(A:A,'Medical Examination'!A:A,'Medical Examination'!J:J)</f>
        <v>Normal</v>
      </c>
      <c r="N2233" s="34">
        <f>_xlfn.XLOOKUP(Healthcare!A:A,Table4_2[Customer ID],Table4_2[Date of Birth])</f>
        <v>35769</v>
      </c>
      <c r="O2233" s="35">
        <f>_xlfn.XLOOKUP(A:A,Table4_2[Customer ID],Table4_2[Charges])</f>
        <v>1422</v>
      </c>
      <c r="P2233" s="33" t="str">
        <f>_xlfn.XLOOKUP(A:A,Table4_2[Customer ID],Table4_2[Hospital tier])</f>
        <v>tier - 2</v>
      </c>
      <c r="Q2233" s="33" t="str">
        <f>_xlfn.XLOOKUP(A:A,'Hospital details'!A:A,'Hospital details'!F:F)</f>
        <v>tier - 2</v>
      </c>
      <c r="R2233" s="33" t="str">
        <f>_xlfn.XLOOKUP(Healthcare!A:A,'Hospital details'!A:A,'Hospital details'!G:G)</f>
        <v>R1013</v>
      </c>
      <c r="S2233" s="36">
        <f>_xlfn.XLOOKUP(A:A,'Hospital details'!A:A,'Hospital details'!H:H)</f>
        <v>25</v>
      </c>
      <c r="T2233" s="8"/>
    </row>
    <row r="2234" spans="1:20" ht="18" x14ac:dyDescent="0.35">
      <c r="A2234" s="37" t="s">
        <v>2238</v>
      </c>
      <c r="B2234" s="31" t="str" cm="1">
        <f t="array" ref="B2234">_xlfn.XLOOKUP(_xlfn.SINGLE(A:A),'Customer Name'!A:A,Table14_3[[#All],[Title]])</f>
        <v>Ms</v>
      </c>
      <c r="C2234" s="32" t="str" cm="1">
        <f t="array" ref="C2234">_xlfn.XLOOKUP(_xlfn.SINGLE(A:A),'Customer Name'!A:A,Table14_3[[#All],[First Name]])</f>
        <v>Amy K</v>
      </c>
      <c r="D2234" s="32" t="str" cm="1">
        <f t="array" ref="D2234">_xlfn.XLOOKUP(_xlfn.SINGLE(A:A),'Customer Name'!A:A,Table14_3[[#All],[Last Name]])</f>
        <v>Borden</v>
      </c>
      <c r="E2234" s="32">
        <f>_xlfn.XLOOKUP(A:A,'Medical Examination'!A:A,'Medical Examination'!B:B)</f>
        <v>20.58</v>
      </c>
      <c r="F2234" s="32">
        <f>_xlfn.XLOOKUP(A:A,'Medical Examination'!A:A,'Medical Examination'!C:C)</f>
        <v>5.64</v>
      </c>
      <c r="G2234" s="33" t="str">
        <f>_xlfn.XLOOKUP(A:A,'Medical Examination'!A:A,'Medical Examination'!D:D)</f>
        <v>yes</v>
      </c>
      <c r="H2234" s="33" t="str">
        <f>_xlfn.XLOOKUP(A:A,'Medical Examination'!A:A,'Medical Examination'!E:E)</f>
        <v>No</v>
      </c>
      <c r="I2234" s="33" t="str">
        <f>_xlfn.XLOOKUP(A:A,'Medical Examination'!A:A,'Medical Examination'!F:F)</f>
        <v>No</v>
      </c>
      <c r="J2234" s="33">
        <f>_xlfn.XLOOKUP(A:A,'Medical Examination'!A:A,'Medical Examination'!G:G)</f>
        <v>0</v>
      </c>
      <c r="K2234" s="33" t="str">
        <f>_xlfn.XLOOKUP(A:A,'Medical Examination'!A:A,'Medical Examination'!H:H)</f>
        <v>No</v>
      </c>
      <c r="L2234" s="32" t="str">
        <f>_xlfn.XLOOKUP(A:A,'Medical Examination'!A:A,'Medical Examination'!I:I)</f>
        <v>Normal Weight</v>
      </c>
      <c r="M2234" s="31" t="str">
        <f>_xlfn.XLOOKUP(A:A,'Medical Examination'!A:A,'Medical Examination'!J:J)</f>
        <v>Normal</v>
      </c>
      <c r="N2234" s="34">
        <f>_xlfn.XLOOKUP(Healthcare!A:A,Table4_2[Customer ID],Table4_2[Date of Birth])</f>
        <v>37126</v>
      </c>
      <c r="O2234" s="35">
        <f>_xlfn.XLOOKUP(A:A,Table4_2[Customer ID],Table4_2[Charges])</f>
        <v>1421</v>
      </c>
      <c r="P2234" s="33" t="str">
        <f>_xlfn.XLOOKUP(A:A,Table4_2[Customer ID],Table4_2[Hospital tier])</f>
        <v>tier - 2</v>
      </c>
      <c r="Q2234" s="33" t="str">
        <f>_xlfn.XLOOKUP(A:A,'Hospital details'!A:A,'Hospital details'!F:F)</f>
        <v>tier - 2</v>
      </c>
      <c r="R2234" s="33" t="str">
        <f>_xlfn.XLOOKUP(Healthcare!A:A,'Hospital details'!A:A,'Hospital details'!G:G)</f>
        <v>R1013</v>
      </c>
      <c r="S2234" s="36">
        <f>_xlfn.XLOOKUP(A:A,'Hospital details'!A:A,'Hospital details'!H:H)</f>
        <v>21</v>
      </c>
      <c r="T2234" s="8"/>
    </row>
    <row r="2235" spans="1:20" ht="18" x14ac:dyDescent="0.35">
      <c r="A2235" s="37" t="s">
        <v>2239</v>
      </c>
      <c r="B2235" s="31" t="str" cm="1">
        <f t="array" ref="B2235">_xlfn.XLOOKUP(_xlfn.SINGLE(A:A),'Customer Name'!A:A,Table14_3[[#All],[Title]])</f>
        <v>Mr</v>
      </c>
      <c r="C2235" s="32" t="str" cm="1">
        <f t="array" ref="C2235">_xlfn.XLOOKUP(_xlfn.SINGLE(A:A),'Customer Name'!A:A,Table14_3[[#All],[First Name]])</f>
        <v>Scott</v>
      </c>
      <c r="D2235" s="32" t="str" cm="1">
        <f t="array" ref="D2235">_xlfn.XLOOKUP(_xlfn.SINGLE(A:A),'Customer Name'!A:A,Table14_3[[#All],[Last Name]])</f>
        <v>Mclean</v>
      </c>
      <c r="E2235" s="32">
        <f>_xlfn.XLOOKUP(A:A,'Medical Examination'!A:A,'Medical Examination'!B:B)</f>
        <v>16.5</v>
      </c>
      <c r="F2235" s="32">
        <f>_xlfn.XLOOKUP(A:A,'Medical Examination'!A:A,'Medical Examination'!C:C)</f>
        <v>4.1100000000000003</v>
      </c>
      <c r="G2235" s="33" t="str">
        <f>_xlfn.XLOOKUP(A:A,'Medical Examination'!A:A,'Medical Examination'!D:D)</f>
        <v>yes</v>
      </c>
      <c r="H2235" s="33" t="str">
        <f>_xlfn.XLOOKUP(A:A,'Medical Examination'!A:A,'Medical Examination'!E:E)</f>
        <v>No</v>
      </c>
      <c r="I2235" s="33" t="str">
        <f>_xlfn.XLOOKUP(A:A,'Medical Examination'!A:A,'Medical Examination'!F:F)</f>
        <v>No</v>
      </c>
      <c r="J2235" s="33">
        <f>_xlfn.XLOOKUP(A:A,'Medical Examination'!A:A,'Medical Examination'!G:G)</f>
        <v>0</v>
      </c>
      <c r="K2235" s="33" t="str">
        <f>_xlfn.XLOOKUP(A:A,'Medical Examination'!A:A,'Medical Examination'!H:H)</f>
        <v>No</v>
      </c>
      <c r="L2235" s="32" t="str">
        <f>_xlfn.XLOOKUP(A:A,'Medical Examination'!A:A,'Medical Examination'!I:I)</f>
        <v>Under  Weight</v>
      </c>
      <c r="M2235" s="31" t="str">
        <f>_xlfn.XLOOKUP(A:A,'Medical Examination'!A:A,'Medical Examination'!J:J)</f>
        <v>Normal</v>
      </c>
      <c r="N2235" s="34">
        <f>_xlfn.XLOOKUP(Healthcare!A:A,Table4_2[Customer ID],Table4_2[Date of Birth])</f>
        <v>35239</v>
      </c>
      <c r="O2235" s="35">
        <f>_xlfn.XLOOKUP(A:A,Table4_2[Customer ID],Table4_2[Charges])</f>
        <v>1417</v>
      </c>
      <c r="P2235" s="33" t="str">
        <f>_xlfn.XLOOKUP(A:A,Table4_2[Customer ID],Table4_2[Hospital tier])</f>
        <v>tier - 2</v>
      </c>
      <c r="Q2235" s="33" t="str">
        <f>_xlfn.XLOOKUP(A:A,'Hospital details'!A:A,'Hospital details'!F:F)</f>
        <v>tier - 3</v>
      </c>
      <c r="R2235" s="33" t="str">
        <f>_xlfn.XLOOKUP(Healthcare!A:A,'Hospital details'!A:A,'Hospital details'!G:G)</f>
        <v>R1013</v>
      </c>
      <c r="S2235" s="36">
        <f>_xlfn.XLOOKUP(A:A,'Hospital details'!A:A,'Hospital details'!H:H)</f>
        <v>26</v>
      </c>
      <c r="T2235" s="8"/>
    </row>
    <row r="2236" spans="1:20" ht="18" x14ac:dyDescent="0.35">
      <c r="A2236" s="37" t="s">
        <v>2240</v>
      </c>
      <c r="B2236" s="31" t="str" cm="1">
        <f t="array" ref="B2236">_xlfn.XLOOKUP(_xlfn.SINGLE(A:A),'Customer Name'!A:A,Table14_3[[#All],[Title]])</f>
        <v>Mr</v>
      </c>
      <c r="C2236" s="32" t="str" cm="1">
        <f t="array" ref="C2236">_xlfn.XLOOKUP(_xlfn.SINGLE(A:A),'Customer Name'!A:A,Table14_3[[#All],[First Name]])</f>
        <v>John</v>
      </c>
      <c r="D2236" s="32" t="str" cm="1">
        <f t="array" ref="D2236">_xlfn.XLOOKUP(_xlfn.SINGLE(A:A),'Customer Name'!A:A,Table14_3[[#All],[Last Name]])</f>
        <v>Regan</v>
      </c>
      <c r="E2236" s="32">
        <f>_xlfn.XLOOKUP(A:A,'Medical Examination'!A:A,'Medical Examination'!B:B)</f>
        <v>15.41</v>
      </c>
      <c r="F2236" s="32">
        <f>_xlfn.XLOOKUP(A:A,'Medical Examination'!A:A,'Medical Examination'!C:C)</f>
        <v>5.43</v>
      </c>
      <c r="G2236" s="33" t="str">
        <f>_xlfn.XLOOKUP(A:A,'Medical Examination'!A:A,'Medical Examination'!D:D)</f>
        <v>yes</v>
      </c>
      <c r="H2236" s="33" t="str">
        <f>_xlfn.XLOOKUP(A:A,'Medical Examination'!A:A,'Medical Examination'!E:E)</f>
        <v>No</v>
      </c>
      <c r="I2236" s="33" t="str">
        <f>_xlfn.XLOOKUP(A:A,'Medical Examination'!A:A,'Medical Examination'!F:F)</f>
        <v>Yes</v>
      </c>
      <c r="J2236" s="33">
        <f>_xlfn.XLOOKUP(A:A,'Medical Examination'!A:A,'Medical Examination'!G:G)</f>
        <v>1</v>
      </c>
      <c r="K2236" s="33" t="str">
        <f>_xlfn.XLOOKUP(A:A,'Medical Examination'!A:A,'Medical Examination'!H:H)</f>
        <v>No</v>
      </c>
      <c r="L2236" s="32" t="str">
        <f>_xlfn.XLOOKUP(A:A,'Medical Examination'!A:A,'Medical Examination'!I:I)</f>
        <v>Under  Weight</v>
      </c>
      <c r="M2236" s="31" t="str">
        <f>_xlfn.XLOOKUP(A:A,'Medical Examination'!A:A,'Medical Examination'!J:J)</f>
        <v>Normal</v>
      </c>
      <c r="N2236" s="34">
        <f>_xlfn.XLOOKUP(Healthcare!A:A,Table4_2[Customer ID],Table4_2[Date of Birth])</f>
        <v>35730</v>
      </c>
      <c r="O2236" s="35">
        <f>_xlfn.XLOOKUP(A:A,Table4_2[Customer ID],Table4_2[Charges])</f>
        <v>1402</v>
      </c>
      <c r="P2236" s="33" t="str">
        <f>_xlfn.XLOOKUP(A:A,Table4_2[Customer ID],Table4_2[Hospital tier])</f>
        <v>tier - 2</v>
      </c>
      <c r="Q2236" s="33" t="str">
        <f>_xlfn.XLOOKUP(A:A,'Hospital details'!A:A,'Hospital details'!F:F)</f>
        <v>tier - 3</v>
      </c>
      <c r="R2236" s="33" t="str">
        <f>_xlfn.XLOOKUP(Healthcare!A:A,'Hospital details'!A:A,'Hospital details'!G:G)</f>
        <v>R1011</v>
      </c>
      <c r="S2236" s="36">
        <f>_xlfn.XLOOKUP(A:A,'Hospital details'!A:A,'Hospital details'!H:H)</f>
        <v>25</v>
      </c>
      <c r="T2236" s="8"/>
    </row>
    <row r="2237" spans="1:20" ht="18" x14ac:dyDescent="0.35">
      <c r="A2237" s="37" t="s">
        <v>2241</v>
      </c>
      <c r="B2237" s="31" t="str" cm="1">
        <f t="array" ref="B2237">_xlfn.XLOOKUP(_xlfn.SINGLE(A:A),'Customer Name'!A:A,Table14_3[[#All],[Title]])</f>
        <v>Ms</v>
      </c>
      <c r="C2237" s="32" t="str" cm="1">
        <f t="array" ref="C2237">_xlfn.XLOOKUP(_xlfn.SINGLE(A:A),'Customer Name'!A:A,Table14_3[[#All],[First Name]])</f>
        <v>Maaikel</v>
      </c>
      <c r="D2237" s="32" t="str" cm="1">
        <f t="array" ref="D2237">_xlfn.XLOOKUP(_xlfn.SINGLE(A:A),'Customer Name'!A:A,Table14_3[[#All],[Last Name]])</f>
        <v>Koenis</v>
      </c>
      <c r="E2237" s="32">
        <f>_xlfn.XLOOKUP(A:A,'Medical Examination'!A:A,'Medical Examination'!B:B)</f>
        <v>24.59</v>
      </c>
      <c r="F2237" s="32">
        <f>_xlfn.XLOOKUP(A:A,'Medical Examination'!A:A,'Medical Examination'!C:C)</f>
        <v>4.38</v>
      </c>
      <c r="G2237" s="33" t="str">
        <f>_xlfn.XLOOKUP(A:A,'Medical Examination'!A:A,'Medical Examination'!D:D)</f>
        <v>No</v>
      </c>
      <c r="H2237" s="33" t="str">
        <f>_xlfn.XLOOKUP(A:A,'Medical Examination'!A:A,'Medical Examination'!E:E)</f>
        <v>No</v>
      </c>
      <c r="I2237" s="33" t="str">
        <f>_xlfn.XLOOKUP(A:A,'Medical Examination'!A:A,'Medical Examination'!F:F)</f>
        <v>No</v>
      </c>
      <c r="J2237" s="33">
        <f>_xlfn.XLOOKUP(A:A,'Medical Examination'!A:A,'Medical Examination'!G:G)</f>
        <v>1</v>
      </c>
      <c r="K2237" s="33" t="str">
        <f>_xlfn.XLOOKUP(A:A,'Medical Examination'!A:A,'Medical Examination'!H:H)</f>
        <v>No</v>
      </c>
      <c r="L2237" s="32" t="str">
        <f>_xlfn.XLOOKUP(A:A,'Medical Examination'!A:A,'Medical Examination'!I:I)</f>
        <v>Normal Weight</v>
      </c>
      <c r="M2237" s="31" t="str">
        <f>_xlfn.XLOOKUP(A:A,'Medical Examination'!A:A,'Medical Examination'!J:J)</f>
        <v>Normal</v>
      </c>
      <c r="N2237" s="34">
        <f>_xlfn.XLOOKUP(Healthcare!A:A,Table4_2[Customer ID],Table4_2[Date of Birth])</f>
        <v>36043</v>
      </c>
      <c r="O2237" s="35">
        <f>_xlfn.XLOOKUP(A:A,Table4_2[Customer ID],Table4_2[Charges])</f>
        <v>1400.44</v>
      </c>
      <c r="P2237" s="33" t="str">
        <f>_xlfn.XLOOKUP(A:A,Table4_2[Customer ID],Table4_2[Hospital tier])</f>
        <v>tier - 2</v>
      </c>
      <c r="Q2237" s="33" t="str">
        <f>_xlfn.XLOOKUP(A:A,'Hospital details'!A:A,'Hospital details'!F:F)</f>
        <v>tier - 2</v>
      </c>
      <c r="R2237" s="33" t="str">
        <f>_xlfn.XLOOKUP(Healthcare!A:A,'Hospital details'!A:A,'Hospital details'!G:G)</f>
        <v>R1013</v>
      </c>
      <c r="S2237" s="36">
        <f>_xlfn.XLOOKUP(A:A,'Hospital details'!A:A,'Hospital details'!H:H)</f>
        <v>24</v>
      </c>
      <c r="T2237" s="8"/>
    </row>
    <row r="2238" spans="1:20" ht="18" x14ac:dyDescent="0.35">
      <c r="A2238" s="37" t="s">
        <v>2242</v>
      </c>
      <c r="B2238" s="31" t="str" cm="1">
        <f t="array" ref="B2238">_xlfn.XLOOKUP(_xlfn.SINGLE(A:A),'Customer Name'!A:A,Table14_3[[#All],[Title]])</f>
        <v>Mr</v>
      </c>
      <c r="C2238" s="32" t="str" cm="1">
        <f t="array" ref="C2238">_xlfn.XLOOKUP(_xlfn.SINGLE(A:A),'Customer Name'!A:A,Table14_3[[#All],[First Name]])</f>
        <v>Daniel C</v>
      </c>
      <c r="D2238" s="32" t="str" cm="1">
        <f t="array" ref="D2238">_xlfn.XLOOKUP(_xlfn.SINGLE(A:A),'Customer Name'!A:A,Table14_3[[#All],[Last Name]])</f>
        <v>Kittaka</v>
      </c>
      <c r="E2238" s="32">
        <f>_xlfn.XLOOKUP(A:A,'Medical Examination'!A:A,'Medical Examination'!B:B)</f>
        <v>33.33</v>
      </c>
      <c r="F2238" s="32">
        <f>_xlfn.XLOOKUP(A:A,'Medical Examination'!A:A,'Medical Examination'!C:C)</f>
        <v>9.7899999999999991</v>
      </c>
      <c r="G2238" s="33" t="str">
        <f>_xlfn.XLOOKUP(A:A,'Medical Examination'!A:A,'Medical Examination'!D:D)</f>
        <v>No</v>
      </c>
      <c r="H2238" s="33" t="str">
        <f>_xlfn.XLOOKUP(A:A,'Medical Examination'!A:A,'Medical Examination'!E:E)</f>
        <v>No</v>
      </c>
      <c r="I2238" s="33" t="str">
        <f>_xlfn.XLOOKUP(A:A,'Medical Examination'!A:A,'Medical Examination'!F:F)</f>
        <v>No</v>
      </c>
      <c r="J2238" s="33">
        <f>_xlfn.XLOOKUP(A:A,'Medical Examination'!A:A,'Medical Examination'!G:G)</f>
        <v>0</v>
      </c>
      <c r="K2238" s="33" t="str">
        <f>_xlfn.XLOOKUP(A:A,'Medical Examination'!A:A,'Medical Examination'!H:H)</f>
        <v>No</v>
      </c>
      <c r="L2238" s="32" t="str">
        <f>_xlfn.XLOOKUP(A:A,'Medical Examination'!A:A,'Medical Examination'!I:I)</f>
        <v>Obesity</v>
      </c>
      <c r="M2238" s="31" t="str">
        <f>_xlfn.XLOOKUP(A:A,'Medical Examination'!A:A,'Medical Examination'!J:J)</f>
        <v>Diabetic</v>
      </c>
      <c r="N2238" s="34">
        <f>_xlfn.XLOOKUP(Healthcare!A:A,Table4_2[Customer ID],Table4_2[Date of Birth])</f>
        <v>37612</v>
      </c>
      <c r="O2238" s="35">
        <f>_xlfn.XLOOKUP(A:A,Table4_2[Customer ID],Table4_2[Charges])</f>
        <v>1391.53</v>
      </c>
      <c r="P2238" s="33" t="str">
        <f>_xlfn.XLOOKUP(A:A,Table4_2[Customer ID],Table4_2[Hospital tier])</f>
        <v>tier - 2</v>
      </c>
      <c r="Q2238" s="33" t="str">
        <f>_xlfn.XLOOKUP(A:A,'Hospital details'!A:A,'Hospital details'!F:F)</f>
        <v>tier - 1</v>
      </c>
      <c r="R2238" s="33" t="str">
        <f>_xlfn.XLOOKUP(Healthcare!A:A,'Hospital details'!A:A,'Hospital details'!G:G)</f>
        <v>R1013</v>
      </c>
      <c r="S2238" s="36">
        <f>_xlfn.XLOOKUP(A:A,'Hospital details'!A:A,'Hospital details'!H:H)</f>
        <v>20</v>
      </c>
      <c r="T2238" s="8"/>
    </row>
    <row r="2239" spans="1:20" ht="18" x14ac:dyDescent="0.35">
      <c r="A2239" s="37" t="s">
        <v>2243</v>
      </c>
      <c r="B2239" s="31" t="str" cm="1">
        <f t="array" ref="B2239">_xlfn.XLOOKUP(_xlfn.SINGLE(A:A),'Customer Name'!A:A,Table14_3[[#All],[Title]])</f>
        <v>Mr</v>
      </c>
      <c r="C2239" s="32" t="str" cm="1">
        <f t="array" ref="C2239">_xlfn.XLOOKUP(_xlfn.SINGLE(A:A),'Customer Name'!A:A,Table14_3[[#All],[First Name]])</f>
        <v>Christopher S</v>
      </c>
      <c r="D2239" s="32" t="str" cm="1">
        <f t="array" ref="D2239">_xlfn.XLOOKUP(_xlfn.SINGLE(A:A),'Customer Name'!A:A,Table14_3[[#All],[Last Name]])</f>
        <v>Concannon</v>
      </c>
      <c r="E2239" s="32">
        <f>_xlfn.XLOOKUP(A:A,'Medical Examination'!A:A,'Medical Examination'!B:B)</f>
        <v>18.5</v>
      </c>
      <c r="F2239" s="32">
        <f>_xlfn.XLOOKUP(A:A,'Medical Examination'!A:A,'Medical Examination'!C:C)</f>
        <v>11.84</v>
      </c>
      <c r="G2239" s="33" t="str">
        <f>_xlfn.XLOOKUP(A:A,'Medical Examination'!A:A,'Medical Examination'!D:D)</f>
        <v>No</v>
      </c>
      <c r="H2239" s="33" t="str">
        <f>_xlfn.XLOOKUP(A:A,'Medical Examination'!A:A,'Medical Examination'!E:E)</f>
        <v>No</v>
      </c>
      <c r="I2239" s="33" t="str">
        <f>_xlfn.XLOOKUP(A:A,'Medical Examination'!A:A,'Medical Examination'!F:F)</f>
        <v>No</v>
      </c>
      <c r="J2239" s="33">
        <f>_xlfn.XLOOKUP(A:A,'Medical Examination'!A:A,'Medical Examination'!G:G)</f>
        <v>0</v>
      </c>
      <c r="K2239" s="33" t="str">
        <f>_xlfn.XLOOKUP(A:A,'Medical Examination'!A:A,'Medical Examination'!H:H)</f>
        <v>No</v>
      </c>
      <c r="L2239" s="32" t="str">
        <f>_xlfn.XLOOKUP(A:A,'Medical Examination'!A:A,'Medical Examination'!I:I)</f>
        <v>Under  Weight</v>
      </c>
      <c r="M2239" s="31" t="str">
        <f>_xlfn.XLOOKUP(A:A,'Medical Examination'!A:A,'Medical Examination'!J:J)</f>
        <v>Diabetic</v>
      </c>
      <c r="N2239" s="34">
        <f>_xlfn.XLOOKUP(Healthcare!A:A,Table4_2[Customer ID],Table4_2[Date of Birth])</f>
        <v>37574</v>
      </c>
      <c r="O2239" s="35">
        <f>_xlfn.XLOOKUP(A:A,Table4_2[Customer ID],Table4_2[Charges])</f>
        <v>1390</v>
      </c>
      <c r="P2239" s="33" t="str">
        <f>_xlfn.XLOOKUP(A:A,Table4_2[Customer ID],Table4_2[Hospital tier])</f>
        <v>tier - 2</v>
      </c>
      <c r="Q2239" s="33" t="str">
        <f>_xlfn.XLOOKUP(A:A,'Hospital details'!A:A,'Hospital details'!F:F)</f>
        <v>tier - 2</v>
      </c>
      <c r="R2239" s="33" t="str">
        <f>_xlfn.XLOOKUP(Healthcare!A:A,'Hospital details'!A:A,'Hospital details'!G:G)</f>
        <v>R1013</v>
      </c>
      <c r="S2239" s="36">
        <f>_xlfn.XLOOKUP(A:A,'Hospital details'!A:A,'Hospital details'!H:H)</f>
        <v>20</v>
      </c>
      <c r="T2239" s="8"/>
    </row>
    <row r="2240" spans="1:20" ht="18" x14ac:dyDescent="0.35">
      <c r="A2240" s="37" t="s">
        <v>2244</v>
      </c>
      <c r="B2240" s="31" t="str" cm="1">
        <f t="array" ref="B2240">_xlfn.XLOOKUP(_xlfn.SINGLE(A:A),'Customer Name'!A:A,Table14_3[[#All],[Title]])</f>
        <v>Ms</v>
      </c>
      <c r="C2240" s="32" t="str" cm="1">
        <f t="array" ref="C2240">_xlfn.XLOOKUP(_xlfn.SINGLE(A:A),'Customer Name'!A:A,Table14_3[[#All],[First Name]])</f>
        <v>William R</v>
      </c>
      <c r="D2240" s="32" t="str" cm="1">
        <f t="array" ref="D2240">_xlfn.XLOOKUP(_xlfn.SINGLE(A:A),'Customer Name'!A:A,Table14_3[[#All],[Last Name]])</f>
        <v>Johnson</v>
      </c>
      <c r="E2240" s="32">
        <f>_xlfn.XLOOKUP(A:A,'Medical Examination'!A:A,'Medical Examination'!B:B)</f>
        <v>18.579999999999998</v>
      </c>
      <c r="F2240" s="32">
        <f>_xlfn.XLOOKUP(A:A,'Medical Examination'!A:A,'Medical Examination'!C:C)</f>
        <v>6.22</v>
      </c>
      <c r="G2240" s="33" t="str">
        <f>_xlfn.XLOOKUP(A:A,'Medical Examination'!A:A,'Medical Examination'!D:D)</f>
        <v>No</v>
      </c>
      <c r="H2240" s="33" t="str">
        <f>_xlfn.XLOOKUP(A:A,'Medical Examination'!A:A,'Medical Examination'!E:E)</f>
        <v>No</v>
      </c>
      <c r="I2240" s="33" t="str">
        <f>_xlfn.XLOOKUP(A:A,'Medical Examination'!A:A,'Medical Examination'!F:F)</f>
        <v>No</v>
      </c>
      <c r="J2240" s="33">
        <f>_xlfn.XLOOKUP(A:A,'Medical Examination'!A:A,'Medical Examination'!G:G)</f>
        <v>0</v>
      </c>
      <c r="K2240" s="33" t="str">
        <f>_xlfn.XLOOKUP(A:A,'Medical Examination'!A:A,'Medical Examination'!H:H)</f>
        <v>No</v>
      </c>
      <c r="L2240" s="32" t="str">
        <f>_xlfn.XLOOKUP(A:A,'Medical Examination'!A:A,'Medical Examination'!I:I)</f>
        <v>Normal Weight</v>
      </c>
      <c r="M2240" s="31" t="str">
        <f>_xlfn.XLOOKUP(A:A,'Medical Examination'!A:A,'Medical Examination'!J:J)</f>
        <v>Prediabetic</v>
      </c>
      <c r="N2240" s="34">
        <f>_xlfn.XLOOKUP(Healthcare!A:A,Table4_2[Customer ID],Table4_2[Date of Birth])</f>
        <v>36347</v>
      </c>
      <c r="O2240" s="35">
        <f>_xlfn.XLOOKUP(A:A,Table4_2[Customer ID],Table4_2[Charges])</f>
        <v>1389</v>
      </c>
      <c r="P2240" s="33" t="str">
        <f>_xlfn.XLOOKUP(A:A,Table4_2[Customer ID],Table4_2[Hospital tier])</f>
        <v>tier - 2</v>
      </c>
      <c r="Q2240" s="33" t="str">
        <f>_xlfn.XLOOKUP(A:A,'Hospital details'!A:A,'Hospital details'!F:F)</f>
        <v>tier - 2</v>
      </c>
      <c r="R2240" s="33" t="str">
        <f>_xlfn.XLOOKUP(Healthcare!A:A,'Hospital details'!A:A,'Hospital details'!G:G)</f>
        <v>R1013</v>
      </c>
      <c r="S2240" s="36">
        <f>_xlfn.XLOOKUP(A:A,'Hospital details'!A:A,'Hospital details'!H:H)</f>
        <v>23</v>
      </c>
      <c r="T2240" s="8"/>
    </row>
    <row r="2241" spans="1:20" ht="18" x14ac:dyDescent="0.35">
      <c r="A2241" s="37" t="s">
        <v>2245</v>
      </c>
      <c r="B2241" s="31" t="str" cm="1">
        <f t="array" ref="B2241">_xlfn.XLOOKUP(_xlfn.SINGLE(A:A),'Customer Name'!A:A,Table14_3[[#All],[Title]])</f>
        <v>Mr</v>
      </c>
      <c r="C2241" s="32" t="str" cm="1">
        <f t="array" ref="C2241">_xlfn.XLOOKUP(_xlfn.SINGLE(A:A),'Customer Name'!A:A,Table14_3[[#All],[First Name]])</f>
        <v>Lyndsy</v>
      </c>
      <c r="D2241" s="32" t="str" cm="1">
        <f t="array" ref="D2241">_xlfn.XLOOKUP(_xlfn.SINGLE(A:A),'Customer Name'!A:A,Table14_3[[#All],[Last Name]])</f>
        <v>Schultz</v>
      </c>
      <c r="E2241" s="32">
        <f>_xlfn.XLOOKUP(A:A,'Medical Examination'!A:A,'Medical Examination'!B:B)</f>
        <v>16.64</v>
      </c>
      <c r="F2241" s="32">
        <f>_xlfn.XLOOKUP(A:A,'Medical Examination'!A:A,'Medical Examination'!C:C)</f>
        <v>10.01</v>
      </c>
      <c r="G2241" s="33" t="str">
        <f>_xlfn.XLOOKUP(A:A,'Medical Examination'!A:A,'Medical Examination'!D:D)</f>
        <v>No</v>
      </c>
      <c r="H2241" s="33" t="str">
        <f>_xlfn.XLOOKUP(A:A,'Medical Examination'!A:A,'Medical Examination'!E:E)</f>
        <v>No</v>
      </c>
      <c r="I2241" s="33" t="str">
        <f>_xlfn.XLOOKUP(A:A,'Medical Examination'!A:A,'Medical Examination'!F:F)</f>
        <v>No</v>
      </c>
      <c r="J2241" s="33">
        <f>_xlfn.XLOOKUP(A:A,'Medical Examination'!A:A,'Medical Examination'!G:G)</f>
        <v>0</v>
      </c>
      <c r="K2241" s="33" t="str">
        <f>_xlfn.XLOOKUP(A:A,'Medical Examination'!A:A,'Medical Examination'!H:H)</f>
        <v>No</v>
      </c>
      <c r="L2241" s="32" t="str">
        <f>_xlfn.XLOOKUP(A:A,'Medical Examination'!A:A,'Medical Examination'!I:I)</f>
        <v>Under  Weight</v>
      </c>
      <c r="M2241" s="31" t="str">
        <f>_xlfn.XLOOKUP(A:A,'Medical Examination'!A:A,'Medical Examination'!J:J)</f>
        <v>Diabetic</v>
      </c>
      <c r="N2241" s="34">
        <f>_xlfn.XLOOKUP(Healthcare!A:A,Table4_2[Customer ID],Table4_2[Date of Birth])</f>
        <v>37483</v>
      </c>
      <c r="O2241" s="35">
        <f>_xlfn.XLOOKUP(A:A,Table4_2[Customer ID],Table4_2[Charges])</f>
        <v>1382</v>
      </c>
      <c r="P2241" s="33" t="str">
        <f>_xlfn.XLOOKUP(A:A,Table4_2[Customer ID],Table4_2[Hospital tier])</f>
        <v>tier - 2</v>
      </c>
      <c r="Q2241" s="33" t="str">
        <f>_xlfn.XLOOKUP(A:A,'Hospital details'!A:A,'Hospital details'!F:F)</f>
        <v>tier - 1</v>
      </c>
      <c r="R2241" s="33" t="str">
        <f>_xlfn.XLOOKUP(Healthcare!A:A,'Hospital details'!A:A,'Hospital details'!G:G)</f>
        <v>R1013</v>
      </c>
      <c r="S2241" s="36">
        <f>_xlfn.XLOOKUP(A:A,'Hospital details'!A:A,'Hospital details'!H:H)</f>
        <v>20</v>
      </c>
      <c r="T2241" s="8"/>
    </row>
    <row r="2242" spans="1:20" ht="18" x14ac:dyDescent="0.35">
      <c r="A2242" s="37" t="s">
        <v>2246</v>
      </c>
      <c r="B2242" s="31" t="str" cm="1">
        <f t="array" ref="B2242">_xlfn.XLOOKUP(_xlfn.SINGLE(A:A),'Customer Name'!A:A,Table14_3[[#All],[Title]])</f>
        <v>Mr</v>
      </c>
      <c r="C2242" s="32" t="str" cm="1">
        <f t="array" ref="C2242">_xlfn.XLOOKUP(_xlfn.SINGLE(A:A),'Customer Name'!A:A,Table14_3[[#All],[First Name]])</f>
        <v>Jessica</v>
      </c>
      <c r="D2242" s="32" t="str" cm="1">
        <f t="array" ref="D2242">_xlfn.XLOOKUP(_xlfn.SINGLE(A:A),'Customer Name'!A:A,Table14_3[[#All],[Last Name]])</f>
        <v>Brannigan</v>
      </c>
      <c r="E2242" s="32">
        <f>_xlfn.XLOOKUP(A:A,'Medical Examination'!A:A,'Medical Examination'!B:B)</f>
        <v>19.329999999999998</v>
      </c>
      <c r="F2242" s="32">
        <f>_xlfn.XLOOKUP(A:A,'Medical Examination'!A:A,'Medical Examination'!C:C)</f>
        <v>4.32</v>
      </c>
      <c r="G2242" s="33" t="str">
        <f>_xlfn.XLOOKUP(A:A,'Medical Examination'!A:A,'Medical Examination'!D:D)</f>
        <v>No</v>
      </c>
      <c r="H2242" s="33" t="str">
        <f>_xlfn.XLOOKUP(A:A,'Medical Examination'!A:A,'Medical Examination'!E:E)</f>
        <v>No</v>
      </c>
      <c r="I2242" s="33" t="str">
        <f>_xlfn.XLOOKUP(A:A,'Medical Examination'!A:A,'Medical Examination'!F:F)</f>
        <v>No</v>
      </c>
      <c r="J2242" s="33">
        <f>_xlfn.XLOOKUP(A:A,'Medical Examination'!A:A,'Medical Examination'!G:G)</f>
        <v>1</v>
      </c>
      <c r="K2242" s="33" t="str">
        <f>_xlfn.XLOOKUP(A:A,'Medical Examination'!A:A,'Medical Examination'!H:H)</f>
        <v>No</v>
      </c>
      <c r="L2242" s="32" t="str">
        <f>_xlfn.XLOOKUP(A:A,'Medical Examination'!A:A,'Medical Examination'!I:I)</f>
        <v>Normal Weight</v>
      </c>
      <c r="M2242" s="31" t="str">
        <f>_xlfn.XLOOKUP(A:A,'Medical Examination'!A:A,'Medical Examination'!J:J)</f>
        <v>Normal</v>
      </c>
      <c r="N2242" s="34">
        <f>_xlfn.XLOOKUP(Healthcare!A:A,Table4_2[Customer ID],Table4_2[Date of Birth])</f>
        <v>36132</v>
      </c>
      <c r="O2242" s="35">
        <f>_xlfn.XLOOKUP(A:A,Table4_2[Customer ID],Table4_2[Charges])</f>
        <v>1359</v>
      </c>
      <c r="P2242" s="33" t="str">
        <f>_xlfn.XLOOKUP(A:A,Table4_2[Customer ID],Table4_2[Hospital tier])</f>
        <v>tier - 2</v>
      </c>
      <c r="Q2242" s="33" t="str">
        <f>_xlfn.XLOOKUP(A:A,'Hospital details'!A:A,'Hospital details'!F:F)</f>
        <v>tier - 1</v>
      </c>
      <c r="R2242" s="33" t="str">
        <f>_xlfn.XLOOKUP(Healthcare!A:A,'Hospital details'!A:A,'Hospital details'!G:G)</f>
        <v>R1013</v>
      </c>
      <c r="S2242" s="36">
        <f>_xlfn.XLOOKUP(A:A,'Hospital details'!A:A,'Hospital details'!H:H)</f>
        <v>24</v>
      </c>
      <c r="T2242" s="8"/>
    </row>
    <row r="2243" spans="1:20" ht="18" x14ac:dyDescent="0.35">
      <c r="A2243" s="37" t="s">
        <v>2247</v>
      </c>
      <c r="B2243" s="31" t="str" cm="1">
        <f t="array" ref="B2243">_xlfn.XLOOKUP(_xlfn.SINGLE(A:A),'Customer Name'!A:A,Table14_3[[#All],[Title]])</f>
        <v>Ms</v>
      </c>
      <c r="C2243" s="32" t="str" cm="1">
        <f t="array" ref="C2243">_xlfn.XLOOKUP(_xlfn.SINGLE(A:A),'Customer Name'!A:A,Table14_3[[#All],[First Name]])</f>
        <v>Anna</v>
      </c>
      <c r="D2243" s="32" t="str" cm="1">
        <f t="array" ref="D2243">_xlfn.XLOOKUP(_xlfn.SINGLE(A:A),'Customer Name'!A:A,Table14_3[[#All],[Last Name]])</f>
        <v>Cavallo</v>
      </c>
      <c r="E2243" s="32">
        <f>_xlfn.XLOOKUP(A:A,'Medical Examination'!A:A,'Medical Examination'!B:B)</f>
        <v>21.26</v>
      </c>
      <c r="F2243" s="32">
        <f>_xlfn.XLOOKUP(A:A,'Medical Examination'!A:A,'Medical Examination'!C:C)</f>
        <v>5.65</v>
      </c>
      <c r="G2243" s="33" t="str">
        <f>_xlfn.XLOOKUP(A:A,'Medical Examination'!A:A,'Medical Examination'!D:D)</f>
        <v>yes</v>
      </c>
      <c r="H2243" s="33" t="str">
        <f>_xlfn.XLOOKUP(A:A,'Medical Examination'!A:A,'Medical Examination'!E:E)</f>
        <v>No</v>
      </c>
      <c r="I2243" s="33" t="str">
        <f>_xlfn.XLOOKUP(A:A,'Medical Examination'!A:A,'Medical Examination'!F:F)</f>
        <v>Yes</v>
      </c>
      <c r="J2243" s="33">
        <f>_xlfn.XLOOKUP(A:A,'Medical Examination'!A:A,'Medical Examination'!G:G)</f>
        <v>1</v>
      </c>
      <c r="K2243" s="33" t="str">
        <f>_xlfn.XLOOKUP(A:A,'Medical Examination'!A:A,'Medical Examination'!H:H)</f>
        <v>No</v>
      </c>
      <c r="L2243" s="32" t="str">
        <f>_xlfn.XLOOKUP(A:A,'Medical Examination'!A:A,'Medical Examination'!I:I)</f>
        <v>Normal Weight</v>
      </c>
      <c r="M2243" s="31" t="str">
        <f>_xlfn.XLOOKUP(A:A,'Medical Examination'!A:A,'Medical Examination'!J:J)</f>
        <v>Normal</v>
      </c>
      <c r="N2243" s="34">
        <f>_xlfn.XLOOKUP(Healthcare!A:A,Table4_2[Customer ID],Table4_2[Date of Birth])</f>
        <v>35741</v>
      </c>
      <c r="O2243" s="35">
        <f>_xlfn.XLOOKUP(A:A,Table4_2[Customer ID],Table4_2[Charges])</f>
        <v>1341.16</v>
      </c>
      <c r="P2243" s="33" t="str">
        <f>_xlfn.XLOOKUP(A:A,Table4_2[Customer ID],Table4_2[Hospital tier])</f>
        <v>tier - 2</v>
      </c>
      <c r="Q2243" s="33" t="str">
        <f>_xlfn.XLOOKUP(A:A,'Hospital details'!A:A,'Hospital details'!F:F)</f>
        <v>tier - 2</v>
      </c>
      <c r="R2243" s="33" t="str">
        <f>_xlfn.XLOOKUP(Healthcare!A:A,'Hospital details'!A:A,'Hospital details'!G:G)</f>
        <v>R1012</v>
      </c>
      <c r="S2243" s="36">
        <f>_xlfn.XLOOKUP(A:A,'Hospital details'!A:A,'Hospital details'!H:H)</f>
        <v>25</v>
      </c>
      <c r="T2243" s="8"/>
    </row>
    <row r="2244" spans="1:20" ht="18" x14ac:dyDescent="0.35">
      <c r="A2244" s="37" t="s">
        <v>2248</v>
      </c>
      <c r="B2244" s="31" t="str" cm="1">
        <f t="array" ref="B2244">_xlfn.XLOOKUP(_xlfn.SINGLE(A:A),'Customer Name'!A:A,Table14_3[[#All],[Title]])</f>
        <v>Mr</v>
      </c>
      <c r="C2244" s="32" t="str" cm="1">
        <f t="array" ref="C2244">_xlfn.XLOOKUP(_xlfn.SINGLE(A:A),'Customer Name'!A:A,Table14_3[[#All],[First Name]])</f>
        <v>Jordan</v>
      </c>
      <c r="D2244" s="32" t="str" cm="1">
        <f t="array" ref="D2244">_xlfn.XLOOKUP(_xlfn.SINGLE(A:A),'Customer Name'!A:A,Table14_3[[#All],[Last Name]])</f>
        <v>Chang</v>
      </c>
      <c r="E2244" s="32">
        <f>_xlfn.XLOOKUP(A:A,'Medical Examination'!A:A,'Medical Examination'!B:B)</f>
        <v>15.6</v>
      </c>
      <c r="F2244" s="32">
        <f>_xlfn.XLOOKUP(A:A,'Medical Examination'!A:A,'Medical Examination'!C:C)</f>
        <v>4.12</v>
      </c>
      <c r="G2244" s="33" t="str">
        <f>_xlfn.XLOOKUP(A:A,'Medical Examination'!A:A,'Medical Examination'!D:D)</f>
        <v>yes</v>
      </c>
      <c r="H2244" s="33" t="str">
        <f>_xlfn.XLOOKUP(A:A,'Medical Examination'!A:A,'Medical Examination'!E:E)</f>
        <v>No</v>
      </c>
      <c r="I2244" s="33" t="str">
        <f>_xlfn.XLOOKUP(A:A,'Medical Examination'!A:A,'Medical Examination'!F:F)</f>
        <v>No</v>
      </c>
      <c r="J2244" s="33">
        <f>_xlfn.XLOOKUP(A:A,'Medical Examination'!A:A,'Medical Examination'!G:G)</f>
        <v>1</v>
      </c>
      <c r="K2244" s="33" t="str">
        <f>_xlfn.XLOOKUP(A:A,'Medical Examination'!A:A,'Medical Examination'!H:H)</f>
        <v>No</v>
      </c>
      <c r="L2244" s="32" t="str">
        <f>_xlfn.XLOOKUP(A:A,'Medical Examination'!A:A,'Medical Examination'!I:I)</f>
        <v>Under  Weight</v>
      </c>
      <c r="M2244" s="31" t="str">
        <f>_xlfn.XLOOKUP(A:A,'Medical Examination'!A:A,'Medical Examination'!J:J)</f>
        <v>Normal</v>
      </c>
      <c r="N2244" s="34">
        <f>_xlfn.XLOOKUP(Healthcare!A:A,Table4_2[Customer ID],Table4_2[Date of Birth])</f>
        <v>34910</v>
      </c>
      <c r="O2244" s="35">
        <f>_xlfn.XLOOKUP(A:A,Table4_2[Customer ID],Table4_2[Charges])</f>
        <v>1338</v>
      </c>
      <c r="P2244" s="33" t="str">
        <f>_xlfn.XLOOKUP(A:A,Table4_2[Customer ID],Table4_2[Hospital tier])</f>
        <v>tier - 2</v>
      </c>
      <c r="Q2244" s="33" t="str">
        <f>_xlfn.XLOOKUP(A:A,'Hospital details'!A:A,'Hospital details'!F:F)</f>
        <v>tier - 3</v>
      </c>
      <c r="R2244" s="33" t="str">
        <f>_xlfn.XLOOKUP(Healthcare!A:A,'Hospital details'!A:A,'Hospital details'!G:G)</f>
        <v>R1012</v>
      </c>
      <c r="S2244" s="36">
        <f>_xlfn.XLOOKUP(A:A,'Hospital details'!A:A,'Hospital details'!H:H)</f>
        <v>27</v>
      </c>
      <c r="T2244" s="8"/>
    </row>
    <row r="2245" spans="1:20" ht="18" x14ac:dyDescent="0.35">
      <c r="A2245" s="37" t="s">
        <v>2249</v>
      </c>
      <c r="B2245" s="31" t="str" cm="1">
        <f t="array" ref="B2245">_xlfn.XLOOKUP(_xlfn.SINGLE(A:A),'Customer Name'!A:A,Table14_3[[#All],[Title]])</f>
        <v>Mr</v>
      </c>
      <c r="C2245" s="32" t="str" cm="1">
        <f t="array" ref="C2245">_xlfn.XLOOKUP(_xlfn.SINGLE(A:A),'Customer Name'!A:A,Table14_3[[#All],[First Name]])</f>
        <v>Brian</v>
      </c>
      <c r="D2245" s="32" t="str" cm="1">
        <f t="array" ref="D2245">_xlfn.XLOOKUP(_xlfn.SINGLE(A:A),'Customer Name'!A:A,Table14_3[[#All],[Last Name]])</f>
        <v>Axelrod</v>
      </c>
      <c r="E2245" s="32">
        <f>_xlfn.XLOOKUP(A:A,'Medical Examination'!A:A,'Medical Examination'!B:B)</f>
        <v>24.39</v>
      </c>
      <c r="F2245" s="32">
        <f>_xlfn.XLOOKUP(A:A,'Medical Examination'!A:A,'Medical Examination'!C:C)</f>
        <v>6.24</v>
      </c>
      <c r="G2245" s="33" t="str">
        <f>_xlfn.XLOOKUP(A:A,'Medical Examination'!A:A,'Medical Examination'!D:D)</f>
        <v>No</v>
      </c>
      <c r="H2245" s="33" t="str">
        <f>_xlfn.XLOOKUP(A:A,'Medical Examination'!A:A,'Medical Examination'!E:E)</f>
        <v>No</v>
      </c>
      <c r="I2245" s="33" t="str">
        <f>_xlfn.XLOOKUP(A:A,'Medical Examination'!A:A,'Medical Examination'!F:F)</f>
        <v>No</v>
      </c>
      <c r="J2245" s="33">
        <f>_xlfn.XLOOKUP(A:A,'Medical Examination'!A:A,'Medical Examination'!G:G)</f>
        <v>1</v>
      </c>
      <c r="K2245" s="33" t="str">
        <f>_xlfn.XLOOKUP(A:A,'Medical Examination'!A:A,'Medical Examination'!H:H)</f>
        <v>No</v>
      </c>
      <c r="L2245" s="32" t="str">
        <f>_xlfn.XLOOKUP(A:A,'Medical Examination'!A:A,'Medical Examination'!I:I)</f>
        <v>Normal Weight</v>
      </c>
      <c r="M2245" s="31" t="str">
        <f>_xlfn.XLOOKUP(A:A,'Medical Examination'!A:A,'Medical Examination'!J:J)</f>
        <v>Prediabetic</v>
      </c>
      <c r="N2245" s="34">
        <f>_xlfn.XLOOKUP(Healthcare!A:A,Table4_2[Customer ID],Table4_2[Date of Birth])</f>
        <v>35988</v>
      </c>
      <c r="O2245" s="35">
        <f>_xlfn.XLOOKUP(A:A,Table4_2[Customer ID],Table4_2[Charges])</f>
        <v>1332.61</v>
      </c>
      <c r="P2245" s="33" t="str">
        <f>_xlfn.XLOOKUP(A:A,Table4_2[Customer ID],Table4_2[Hospital tier])</f>
        <v>tier - 2</v>
      </c>
      <c r="Q2245" s="33" t="str">
        <f>_xlfn.XLOOKUP(A:A,'Hospital details'!A:A,'Hospital details'!F:F)</f>
        <v>tier - 3</v>
      </c>
      <c r="R2245" s="33" t="str">
        <f>_xlfn.XLOOKUP(Healthcare!A:A,'Hospital details'!A:A,'Hospital details'!G:G)</f>
        <v>R1013</v>
      </c>
      <c r="S2245" s="36">
        <f>_xlfn.XLOOKUP(A:A,'Hospital details'!A:A,'Hospital details'!H:H)</f>
        <v>24</v>
      </c>
      <c r="T2245" s="8"/>
    </row>
    <row r="2246" spans="1:20" ht="18" x14ac:dyDescent="0.35">
      <c r="A2246" s="37" t="s">
        <v>2250</v>
      </c>
      <c r="B2246" s="31" t="str" cm="1">
        <f t="array" ref="B2246">_xlfn.XLOOKUP(_xlfn.SINGLE(A:A),'Customer Name'!A:A,Table14_3[[#All],[Title]])</f>
        <v>Ms</v>
      </c>
      <c r="C2246" s="32" t="str" cm="1">
        <f t="array" ref="C2246">_xlfn.XLOOKUP(_xlfn.SINGLE(A:A),'Customer Name'!A:A,Table14_3[[#All],[First Name]])</f>
        <v>Katherine A</v>
      </c>
      <c r="D2246" s="32" t="str" cm="1">
        <f t="array" ref="D2246">_xlfn.XLOOKUP(_xlfn.SINGLE(A:A),'Customer Name'!A:A,Table14_3[[#All],[Last Name]])</f>
        <v>Davenport</v>
      </c>
      <c r="E2246" s="32">
        <f>_xlfn.XLOOKUP(A:A,'Medical Examination'!A:A,'Medical Examination'!B:B)</f>
        <v>24.75</v>
      </c>
      <c r="F2246" s="32">
        <f>_xlfn.XLOOKUP(A:A,'Medical Examination'!A:A,'Medical Examination'!C:C)</f>
        <v>4.83</v>
      </c>
      <c r="G2246" s="33" t="str">
        <f>_xlfn.XLOOKUP(A:A,'Medical Examination'!A:A,'Medical Examination'!D:D)</f>
        <v>No</v>
      </c>
      <c r="H2246" s="33" t="str">
        <f>_xlfn.XLOOKUP(A:A,'Medical Examination'!A:A,'Medical Examination'!E:E)</f>
        <v>No</v>
      </c>
      <c r="I2246" s="33" t="str">
        <f>_xlfn.XLOOKUP(A:A,'Medical Examination'!A:A,'Medical Examination'!F:F)</f>
        <v>No</v>
      </c>
      <c r="J2246" s="33">
        <f>_xlfn.XLOOKUP(A:A,'Medical Examination'!A:A,'Medical Examination'!G:G)</f>
        <v>0</v>
      </c>
      <c r="K2246" s="33" t="str">
        <f>_xlfn.XLOOKUP(A:A,'Medical Examination'!A:A,'Medical Examination'!H:H)</f>
        <v>No</v>
      </c>
      <c r="L2246" s="32" t="str">
        <f>_xlfn.XLOOKUP(A:A,'Medical Examination'!A:A,'Medical Examination'!I:I)</f>
        <v>Normal Weight</v>
      </c>
      <c r="M2246" s="31" t="str">
        <f>_xlfn.XLOOKUP(A:A,'Medical Examination'!A:A,'Medical Examination'!J:J)</f>
        <v>Normal</v>
      </c>
      <c r="N2246" s="34">
        <f>_xlfn.XLOOKUP(Healthcare!A:A,Table4_2[Customer ID],Table4_2[Date of Birth])</f>
        <v>36447</v>
      </c>
      <c r="O2246" s="35">
        <f>_xlfn.XLOOKUP(A:A,Table4_2[Customer ID],Table4_2[Charges])</f>
        <v>1329.17</v>
      </c>
      <c r="P2246" s="33" t="str">
        <f>_xlfn.XLOOKUP(A:A,Table4_2[Customer ID],Table4_2[Hospital tier])</f>
        <v>tier - 2</v>
      </c>
      <c r="Q2246" s="33" t="str">
        <f>_xlfn.XLOOKUP(A:A,'Hospital details'!A:A,'Hospital details'!F:F)</f>
        <v>tier - 3</v>
      </c>
      <c r="R2246" s="33" t="str">
        <f>_xlfn.XLOOKUP(Healthcare!A:A,'Hospital details'!A:A,'Hospital details'!G:G)</f>
        <v>R1013</v>
      </c>
      <c r="S2246" s="36">
        <f>_xlfn.XLOOKUP(A:A,'Hospital details'!A:A,'Hospital details'!H:H)</f>
        <v>23</v>
      </c>
      <c r="T2246" s="8"/>
    </row>
    <row r="2247" spans="1:20" ht="18" x14ac:dyDescent="0.35">
      <c r="A2247" s="37" t="s">
        <v>2251</v>
      </c>
      <c r="B2247" s="31" t="str" cm="1">
        <f t="array" ref="B2247">_xlfn.XLOOKUP(_xlfn.SINGLE(A:A),'Customer Name'!A:A,Table14_3[[#All],[Title]])</f>
        <v>Mr</v>
      </c>
      <c r="C2247" s="32" t="str" cm="1">
        <f t="array" ref="C2247">_xlfn.XLOOKUP(_xlfn.SINGLE(A:A),'Customer Name'!A:A,Table14_3[[#All],[First Name]])</f>
        <v>Melanie</v>
      </c>
      <c r="D2247" s="32" t="str" cm="1">
        <f t="array" ref="D2247">_xlfn.XLOOKUP(_xlfn.SINGLE(A:A),'Customer Name'!A:A,Table14_3[[#All],[Last Name]])</f>
        <v>Roberge</v>
      </c>
      <c r="E2247" s="32">
        <f>_xlfn.XLOOKUP(A:A,'Medical Examination'!A:A,'Medical Examination'!B:B)</f>
        <v>20.88</v>
      </c>
      <c r="F2247" s="32">
        <f>_xlfn.XLOOKUP(A:A,'Medical Examination'!A:A,'Medical Examination'!C:C)</f>
        <v>7.4</v>
      </c>
      <c r="G2247" s="33" t="str">
        <f>_xlfn.XLOOKUP(A:A,'Medical Examination'!A:A,'Medical Examination'!D:D)</f>
        <v>No</v>
      </c>
      <c r="H2247" s="33" t="str">
        <f>_xlfn.XLOOKUP(A:A,'Medical Examination'!A:A,'Medical Examination'!E:E)</f>
        <v>No</v>
      </c>
      <c r="I2247" s="33" t="str">
        <f>_xlfn.XLOOKUP(A:A,'Medical Examination'!A:A,'Medical Examination'!F:F)</f>
        <v>No</v>
      </c>
      <c r="J2247" s="33">
        <f>_xlfn.XLOOKUP(A:A,'Medical Examination'!A:A,'Medical Examination'!G:G)</f>
        <v>0</v>
      </c>
      <c r="K2247" s="33" t="str">
        <f>_xlfn.XLOOKUP(A:A,'Medical Examination'!A:A,'Medical Examination'!H:H)</f>
        <v>No</v>
      </c>
      <c r="L2247" s="32" t="str">
        <f>_xlfn.XLOOKUP(A:A,'Medical Examination'!A:A,'Medical Examination'!I:I)</f>
        <v>Normal Weight</v>
      </c>
      <c r="M2247" s="31" t="str">
        <f>_xlfn.XLOOKUP(A:A,'Medical Examination'!A:A,'Medical Examination'!J:J)</f>
        <v>Diabetic</v>
      </c>
      <c r="N2247" s="34">
        <f>_xlfn.XLOOKUP(Healthcare!A:A,Table4_2[Customer ID],Table4_2[Date of Birth])</f>
        <v>37542</v>
      </c>
      <c r="O2247" s="35">
        <f>_xlfn.XLOOKUP(A:A,Table4_2[Customer ID],Table4_2[Charges])</f>
        <v>1315</v>
      </c>
      <c r="P2247" s="33" t="str">
        <f>_xlfn.XLOOKUP(A:A,Table4_2[Customer ID],Table4_2[Hospital tier])</f>
        <v>tier - 2</v>
      </c>
      <c r="Q2247" s="33" t="str">
        <f>_xlfn.XLOOKUP(A:A,'Hospital details'!A:A,'Hospital details'!F:F)</f>
        <v>tier - 2</v>
      </c>
      <c r="R2247" s="33" t="str">
        <f>_xlfn.XLOOKUP(Healthcare!A:A,'Hospital details'!A:A,'Hospital details'!G:G)</f>
        <v>R1013</v>
      </c>
      <c r="S2247" s="36">
        <f>_xlfn.XLOOKUP(A:A,'Hospital details'!A:A,'Hospital details'!H:H)</f>
        <v>20</v>
      </c>
      <c r="T2247" s="8"/>
    </row>
    <row r="2248" spans="1:20" ht="18" x14ac:dyDescent="0.35">
      <c r="A2248" s="37" t="s">
        <v>2252</v>
      </c>
      <c r="B2248" s="31" t="str" cm="1">
        <f t="array" ref="B2248">_xlfn.XLOOKUP(_xlfn.SINGLE(A:A),'Customer Name'!A:A,Table14_3[[#All],[Title]])</f>
        <v>Ms</v>
      </c>
      <c r="C2248" s="32" t="str" cm="1">
        <f t="array" ref="C2248">_xlfn.XLOOKUP(_xlfn.SINGLE(A:A),'Customer Name'!A:A,Table14_3[[#All],[First Name]])</f>
        <v>Jessica</v>
      </c>
      <c r="D2248" s="32" t="str" cm="1">
        <f t="array" ref="D2248">_xlfn.XLOOKUP(_xlfn.SINGLE(A:A),'Customer Name'!A:A,Table14_3[[#All],[Last Name]])</f>
        <v>Schmidt</v>
      </c>
      <c r="E2248" s="32">
        <f>_xlfn.XLOOKUP(A:A,'Medical Examination'!A:A,'Medical Examination'!B:B)</f>
        <v>20.43</v>
      </c>
      <c r="F2248" s="32">
        <f>_xlfn.XLOOKUP(A:A,'Medical Examination'!A:A,'Medical Examination'!C:C)</f>
        <v>4.54</v>
      </c>
      <c r="G2248" s="33" t="str">
        <f>_xlfn.XLOOKUP(A:A,'Medical Examination'!A:A,'Medical Examination'!D:D)</f>
        <v>No</v>
      </c>
      <c r="H2248" s="33" t="str">
        <f>_xlfn.XLOOKUP(A:A,'Medical Examination'!A:A,'Medical Examination'!E:E)</f>
        <v>No</v>
      </c>
      <c r="I2248" s="33" t="str">
        <f>_xlfn.XLOOKUP(A:A,'Medical Examination'!A:A,'Medical Examination'!F:F)</f>
        <v>No</v>
      </c>
      <c r="J2248" s="33">
        <f>_xlfn.XLOOKUP(A:A,'Medical Examination'!A:A,'Medical Examination'!G:G)</f>
        <v>0</v>
      </c>
      <c r="K2248" s="33" t="str">
        <f>_xlfn.XLOOKUP(A:A,'Medical Examination'!A:A,'Medical Examination'!H:H)</f>
        <v>No</v>
      </c>
      <c r="L2248" s="32" t="str">
        <f>_xlfn.XLOOKUP(A:A,'Medical Examination'!A:A,'Medical Examination'!I:I)</f>
        <v>Normal Weight</v>
      </c>
      <c r="M2248" s="31" t="str">
        <f>_xlfn.XLOOKUP(A:A,'Medical Examination'!A:A,'Medical Examination'!J:J)</f>
        <v>Normal</v>
      </c>
      <c r="N2248" s="34">
        <f>_xlfn.XLOOKUP(Healthcare!A:A,Table4_2[Customer ID],Table4_2[Date of Birth])</f>
        <v>36496</v>
      </c>
      <c r="O2248" s="35">
        <f>_xlfn.XLOOKUP(A:A,Table4_2[Customer ID],Table4_2[Charges])</f>
        <v>1304</v>
      </c>
      <c r="P2248" s="33" t="str">
        <f>_xlfn.XLOOKUP(A:A,Table4_2[Customer ID],Table4_2[Hospital tier])</f>
        <v>tier - 2</v>
      </c>
      <c r="Q2248" s="33" t="str">
        <f>_xlfn.XLOOKUP(A:A,'Hospital details'!A:A,'Hospital details'!F:F)</f>
        <v>tier - 2</v>
      </c>
      <c r="R2248" s="33" t="str">
        <f>_xlfn.XLOOKUP(Healthcare!A:A,'Hospital details'!A:A,'Hospital details'!G:G)</f>
        <v>R1013</v>
      </c>
      <c r="S2248" s="36">
        <f>_xlfn.XLOOKUP(A:A,'Hospital details'!A:A,'Hospital details'!H:H)</f>
        <v>23</v>
      </c>
      <c r="T2248" s="8"/>
    </row>
    <row r="2249" spans="1:20" ht="18" x14ac:dyDescent="0.35">
      <c r="A2249" s="37" t="s">
        <v>2253</v>
      </c>
      <c r="B2249" s="31" t="str" cm="1">
        <f t="array" ref="B2249">_xlfn.XLOOKUP(_xlfn.SINGLE(A:A),'Customer Name'!A:A,Table14_3[[#All],[Title]])</f>
        <v>Mr</v>
      </c>
      <c r="C2249" s="32" t="str" cm="1">
        <f t="array" ref="C2249">_xlfn.XLOOKUP(_xlfn.SINGLE(A:A),'Customer Name'!A:A,Table14_3[[#All],[First Name]])</f>
        <v>Eric S</v>
      </c>
      <c r="D2249" s="32" t="str" cm="1">
        <f t="array" ref="D2249">_xlfn.XLOOKUP(_xlfn.SINGLE(A:A),'Customer Name'!A:A,Table14_3[[#All],[Last Name]])</f>
        <v>Kosters</v>
      </c>
      <c r="E2249" s="32">
        <f>_xlfn.XLOOKUP(A:A,'Medical Examination'!A:A,'Medical Examination'!B:B)</f>
        <v>15.18</v>
      </c>
      <c r="F2249" s="32">
        <f>_xlfn.XLOOKUP(A:A,'Medical Examination'!A:A,'Medical Examination'!C:C)</f>
        <v>11.11</v>
      </c>
      <c r="G2249" s="33" t="str">
        <f>_xlfn.XLOOKUP(A:A,'Medical Examination'!A:A,'Medical Examination'!D:D)</f>
        <v>No</v>
      </c>
      <c r="H2249" s="33" t="str">
        <f>_xlfn.XLOOKUP(A:A,'Medical Examination'!A:A,'Medical Examination'!E:E)</f>
        <v>No</v>
      </c>
      <c r="I2249" s="33" t="str">
        <f>_xlfn.XLOOKUP(A:A,'Medical Examination'!A:A,'Medical Examination'!F:F)</f>
        <v>No</v>
      </c>
      <c r="J2249" s="33">
        <f>_xlfn.XLOOKUP(A:A,'Medical Examination'!A:A,'Medical Examination'!G:G)</f>
        <v>0</v>
      </c>
      <c r="K2249" s="33" t="str">
        <f>_xlfn.XLOOKUP(A:A,'Medical Examination'!A:A,'Medical Examination'!H:H)</f>
        <v>No</v>
      </c>
      <c r="L2249" s="32" t="str">
        <f>_xlfn.XLOOKUP(A:A,'Medical Examination'!A:A,'Medical Examination'!I:I)</f>
        <v>Under  Weight</v>
      </c>
      <c r="M2249" s="31" t="str">
        <f>_xlfn.XLOOKUP(A:A,'Medical Examination'!A:A,'Medical Examination'!J:J)</f>
        <v>Diabetic</v>
      </c>
      <c r="N2249" s="34">
        <f>_xlfn.XLOOKUP(Healthcare!A:A,Table4_2[Customer ID],Table4_2[Date of Birth])</f>
        <v>37600</v>
      </c>
      <c r="O2249" s="35">
        <f>_xlfn.XLOOKUP(A:A,Table4_2[Customer ID],Table4_2[Charges])</f>
        <v>1304</v>
      </c>
      <c r="P2249" s="33" t="str">
        <f>_xlfn.XLOOKUP(A:A,Table4_2[Customer ID],Table4_2[Hospital tier])</f>
        <v>tier - 2</v>
      </c>
      <c r="Q2249" s="33" t="str">
        <f>_xlfn.XLOOKUP(A:A,'Hospital details'!A:A,'Hospital details'!F:F)</f>
        <v>tier - 2</v>
      </c>
      <c r="R2249" s="33" t="str">
        <f>_xlfn.XLOOKUP(Healthcare!A:A,'Hospital details'!A:A,'Hospital details'!G:G)</f>
        <v>R1012</v>
      </c>
      <c r="S2249" s="36">
        <f>_xlfn.XLOOKUP(A:A,'Hospital details'!A:A,'Hospital details'!H:H)</f>
        <v>20</v>
      </c>
      <c r="T2249" s="8"/>
    </row>
    <row r="2250" spans="1:20" ht="18" x14ac:dyDescent="0.35">
      <c r="A2250" s="37" t="s">
        <v>2254</v>
      </c>
      <c r="B2250" s="31" t="str" cm="1">
        <f t="array" ref="B2250">_xlfn.XLOOKUP(_xlfn.SINGLE(A:A),'Customer Name'!A:A,Table14_3[[#All],[Title]])</f>
        <v>Mr</v>
      </c>
      <c r="C2250" s="32" t="str" cm="1">
        <f t="array" ref="C2250">_xlfn.XLOOKUP(_xlfn.SINGLE(A:A),'Customer Name'!A:A,Table14_3[[#All],[First Name]])</f>
        <v>Joseph</v>
      </c>
      <c r="D2250" s="32" t="str" cm="1">
        <f t="array" ref="D2250">_xlfn.XLOOKUP(_xlfn.SINGLE(A:A),'Customer Name'!A:A,Table14_3[[#All],[Last Name]])</f>
        <v>Dykes</v>
      </c>
      <c r="E2250" s="32">
        <f>_xlfn.XLOOKUP(A:A,'Medical Examination'!A:A,'Medical Examination'!B:B)</f>
        <v>15.12</v>
      </c>
      <c r="F2250" s="32">
        <f>_xlfn.XLOOKUP(A:A,'Medical Examination'!A:A,'Medical Examination'!C:C)</f>
        <v>4.03</v>
      </c>
      <c r="G2250" s="33" t="str">
        <f>_xlfn.XLOOKUP(A:A,'Medical Examination'!A:A,'Medical Examination'!D:D)</f>
        <v>yes</v>
      </c>
      <c r="H2250" s="33" t="str">
        <f>_xlfn.XLOOKUP(A:A,'Medical Examination'!A:A,'Medical Examination'!E:E)</f>
        <v>No</v>
      </c>
      <c r="I2250" s="33" t="str">
        <f>_xlfn.XLOOKUP(A:A,'Medical Examination'!A:A,'Medical Examination'!F:F)</f>
        <v>No</v>
      </c>
      <c r="J2250" s="33">
        <f>_xlfn.XLOOKUP(A:A,'Medical Examination'!A:A,'Medical Examination'!G:G)</f>
        <v>0</v>
      </c>
      <c r="K2250" s="33" t="str">
        <f>_xlfn.XLOOKUP(A:A,'Medical Examination'!A:A,'Medical Examination'!H:H)</f>
        <v>No</v>
      </c>
      <c r="L2250" s="32" t="str">
        <f>_xlfn.XLOOKUP(A:A,'Medical Examination'!A:A,'Medical Examination'!I:I)</f>
        <v>Under  Weight</v>
      </c>
      <c r="M2250" s="31" t="str">
        <f>_xlfn.XLOOKUP(A:A,'Medical Examination'!A:A,'Medical Examination'!J:J)</f>
        <v>Normal</v>
      </c>
      <c r="N2250" s="34">
        <f>_xlfn.XLOOKUP(Healthcare!A:A,Table4_2[Customer ID],Table4_2[Date of Birth])</f>
        <v>37224</v>
      </c>
      <c r="O2250" s="35">
        <f>_xlfn.XLOOKUP(A:A,Table4_2[Customer ID],Table4_2[Charges])</f>
        <v>1293</v>
      </c>
      <c r="P2250" s="33" t="str">
        <f>_xlfn.XLOOKUP(A:A,Table4_2[Customer ID],Table4_2[Hospital tier])</f>
        <v>tier - 2</v>
      </c>
      <c r="Q2250" s="33" t="str">
        <f>_xlfn.XLOOKUP(A:A,'Hospital details'!A:A,'Hospital details'!F:F)</f>
        <v>tier - 3</v>
      </c>
      <c r="R2250" s="33" t="str">
        <f>_xlfn.XLOOKUP(Healthcare!A:A,'Hospital details'!A:A,'Hospital details'!G:G)</f>
        <v>R1012</v>
      </c>
      <c r="S2250" s="36">
        <f>_xlfn.XLOOKUP(A:A,'Hospital details'!A:A,'Hospital details'!H:H)</f>
        <v>21</v>
      </c>
      <c r="T2250" s="8"/>
    </row>
    <row r="2251" spans="1:20" ht="18" x14ac:dyDescent="0.35">
      <c r="A2251" s="37" t="s">
        <v>2255</v>
      </c>
      <c r="B2251" s="31" t="str" cm="1">
        <f t="array" ref="B2251">_xlfn.XLOOKUP(_xlfn.SINGLE(A:A),'Customer Name'!A:A,Table14_3[[#All],[Title]])</f>
        <v>Ms</v>
      </c>
      <c r="C2251" s="32" t="str" cm="1">
        <f t="array" ref="C2251">_xlfn.XLOOKUP(_xlfn.SINGLE(A:A),'Customer Name'!A:A,Table14_3[[#All],[First Name]])</f>
        <v>Mary</v>
      </c>
      <c r="D2251" s="32" t="str" cm="1">
        <f t="array" ref="D2251">_xlfn.XLOOKUP(_xlfn.SINGLE(A:A),'Customer Name'!A:A,Table14_3[[#All],[Last Name]])</f>
        <v>Velan</v>
      </c>
      <c r="E2251" s="32">
        <f>_xlfn.XLOOKUP(A:A,'Medical Examination'!A:A,'Medical Examination'!B:B)</f>
        <v>23.88</v>
      </c>
      <c r="F2251" s="32">
        <f>_xlfn.XLOOKUP(A:A,'Medical Examination'!A:A,'Medical Examination'!C:C)</f>
        <v>4.51</v>
      </c>
      <c r="G2251" s="33" t="str">
        <f>_xlfn.XLOOKUP(A:A,'Medical Examination'!A:A,'Medical Examination'!D:D)</f>
        <v>No</v>
      </c>
      <c r="H2251" s="33" t="str">
        <f>_xlfn.XLOOKUP(A:A,'Medical Examination'!A:A,'Medical Examination'!E:E)</f>
        <v>No</v>
      </c>
      <c r="I2251" s="33" t="str">
        <f>_xlfn.XLOOKUP(A:A,'Medical Examination'!A:A,'Medical Examination'!F:F)</f>
        <v>No</v>
      </c>
      <c r="J2251" s="33">
        <f>_xlfn.XLOOKUP(A:A,'Medical Examination'!A:A,'Medical Examination'!G:G)</f>
        <v>1</v>
      </c>
      <c r="K2251" s="33" t="str">
        <f>_xlfn.XLOOKUP(A:A,'Medical Examination'!A:A,'Medical Examination'!H:H)</f>
        <v>No</v>
      </c>
      <c r="L2251" s="32" t="str">
        <f>_xlfn.XLOOKUP(A:A,'Medical Examination'!A:A,'Medical Examination'!I:I)</f>
        <v>Normal Weight</v>
      </c>
      <c r="M2251" s="31" t="str">
        <f>_xlfn.XLOOKUP(A:A,'Medical Examination'!A:A,'Medical Examination'!J:J)</f>
        <v>Normal</v>
      </c>
      <c r="N2251" s="34">
        <f>_xlfn.XLOOKUP(Healthcare!A:A,Table4_2[Customer ID],Table4_2[Date of Birth])</f>
        <v>35950</v>
      </c>
      <c r="O2251" s="35">
        <f>_xlfn.XLOOKUP(A:A,Table4_2[Customer ID],Table4_2[Charges])</f>
        <v>1290.93</v>
      </c>
      <c r="P2251" s="33" t="str">
        <f>_xlfn.XLOOKUP(A:A,Table4_2[Customer ID],Table4_2[Hospital tier])</f>
        <v>tier - 2</v>
      </c>
      <c r="Q2251" s="33" t="str">
        <f>_xlfn.XLOOKUP(A:A,'Hospital details'!A:A,'Hospital details'!F:F)</f>
        <v>tier - 2</v>
      </c>
      <c r="R2251" s="33" t="str">
        <f>_xlfn.XLOOKUP(Healthcare!A:A,'Hospital details'!A:A,'Hospital details'!G:G)</f>
        <v>R1013</v>
      </c>
      <c r="S2251" s="36">
        <f>_xlfn.XLOOKUP(A:A,'Hospital details'!A:A,'Hospital details'!H:H)</f>
        <v>25</v>
      </c>
      <c r="T2251" s="8"/>
    </row>
    <row r="2252" spans="1:20" ht="18" x14ac:dyDescent="0.35">
      <c r="A2252" s="37" t="s">
        <v>2256</v>
      </c>
      <c r="B2252" s="31" t="str" cm="1">
        <f t="array" ref="B2252">_xlfn.XLOOKUP(_xlfn.SINGLE(A:A),'Customer Name'!A:A,Table14_3[[#All],[Title]])</f>
        <v>Mr</v>
      </c>
      <c r="C2252" s="32" t="str" cm="1">
        <f t="array" ref="C2252">_xlfn.XLOOKUP(_xlfn.SINGLE(A:A),'Customer Name'!A:A,Table14_3[[#All],[First Name]])</f>
        <v>Natalie</v>
      </c>
      <c r="D2252" s="32" t="str" cm="1">
        <f t="array" ref="D2252">_xlfn.XLOOKUP(_xlfn.SINGLE(A:A),'Customer Name'!A:A,Table14_3[[#All],[Last Name]])</f>
        <v>Goolik</v>
      </c>
      <c r="E2252" s="32">
        <f>_xlfn.XLOOKUP(A:A,'Medical Examination'!A:A,'Medical Examination'!B:B)</f>
        <v>16.13</v>
      </c>
      <c r="F2252" s="32">
        <f>_xlfn.XLOOKUP(A:A,'Medical Examination'!A:A,'Medical Examination'!C:C)</f>
        <v>5.56</v>
      </c>
      <c r="G2252" s="33" t="str">
        <f>_xlfn.XLOOKUP(A:A,'Medical Examination'!A:A,'Medical Examination'!D:D)</f>
        <v>No</v>
      </c>
      <c r="H2252" s="33" t="str">
        <f>_xlfn.XLOOKUP(A:A,'Medical Examination'!A:A,'Medical Examination'!E:E)</f>
        <v>yes</v>
      </c>
      <c r="I2252" s="33" t="str">
        <f>_xlfn.XLOOKUP(A:A,'Medical Examination'!A:A,'Medical Examination'!F:F)</f>
        <v>No</v>
      </c>
      <c r="J2252" s="33">
        <f>_xlfn.XLOOKUP(A:A,'Medical Examination'!A:A,'Medical Examination'!G:G)</f>
        <v>1</v>
      </c>
      <c r="K2252" s="33" t="str">
        <f>_xlfn.XLOOKUP(A:A,'Medical Examination'!A:A,'Medical Examination'!H:H)</f>
        <v>No</v>
      </c>
      <c r="L2252" s="32" t="str">
        <f>_xlfn.XLOOKUP(A:A,'Medical Examination'!A:A,'Medical Examination'!I:I)</f>
        <v>Under  Weight</v>
      </c>
      <c r="M2252" s="31" t="str">
        <f>_xlfn.XLOOKUP(A:A,'Medical Examination'!A:A,'Medical Examination'!J:J)</f>
        <v>Normal</v>
      </c>
      <c r="N2252" s="34">
        <f>_xlfn.XLOOKUP(Healthcare!A:A,Table4_2[Customer ID],Table4_2[Date of Birth])</f>
        <v>36703</v>
      </c>
      <c r="O2252" s="35">
        <f>_xlfn.XLOOKUP(A:A,Table4_2[Customer ID],Table4_2[Charges])</f>
        <v>1286</v>
      </c>
      <c r="P2252" s="33" t="str">
        <f>_xlfn.XLOOKUP(A:A,Table4_2[Customer ID],Table4_2[Hospital tier])</f>
        <v>tier - 2</v>
      </c>
      <c r="Q2252" s="33" t="str">
        <f>_xlfn.XLOOKUP(A:A,'Hospital details'!A:A,'Hospital details'!F:F)</f>
        <v>tier - 2</v>
      </c>
      <c r="R2252" s="33" t="str">
        <f>_xlfn.XLOOKUP(Healthcare!A:A,'Hospital details'!A:A,'Hospital details'!G:G)</f>
        <v>R1013</v>
      </c>
      <c r="S2252" s="36">
        <f>_xlfn.XLOOKUP(A:A,'Hospital details'!A:A,'Hospital details'!H:H)</f>
        <v>22</v>
      </c>
      <c r="T2252" s="8"/>
    </row>
    <row r="2253" spans="1:20" ht="18" x14ac:dyDescent="0.35">
      <c r="A2253" s="37" t="s">
        <v>2257</v>
      </c>
      <c r="B2253" s="31" t="str" cm="1">
        <f t="array" ref="B2253">_xlfn.XLOOKUP(_xlfn.SINGLE(A:A),'Customer Name'!A:A,Table14_3[[#All],[Title]])</f>
        <v>Mr</v>
      </c>
      <c r="C2253" s="32" t="str" cm="1">
        <f t="array" ref="C2253">_xlfn.XLOOKUP(_xlfn.SINGLE(A:A),'Customer Name'!A:A,Table14_3[[#All],[First Name]])</f>
        <v>Christopher</v>
      </c>
      <c r="D2253" s="32" t="str" cm="1">
        <f t="array" ref="D2253">_xlfn.XLOOKUP(_xlfn.SINGLE(A:A),'Customer Name'!A:A,Table14_3[[#All],[Last Name]])</f>
        <v>Bain</v>
      </c>
      <c r="E2253" s="32">
        <f>_xlfn.XLOOKUP(A:A,'Medical Examination'!A:A,'Medical Examination'!B:B)</f>
        <v>24.09</v>
      </c>
      <c r="F2253" s="32">
        <f>_xlfn.XLOOKUP(A:A,'Medical Examination'!A:A,'Medical Examination'!C:C)</f>
        <v>4.0999999999999996</v>
      </c>
      <c r="G2253" s="33" t="str">
        <f>_xlfn.XLOOKUP(A:A,'Medical Examination'!A:A,'Medical Examination'!D:D)</f>
        <v>No</v>
      </c>
      <c r="H2253" s="33" t="str">
        <f>_xlfn.XLOOKUP(A:A,'Medical Examination'!A:A,'Medical Examination'!E:E)</f>
        <v>yes</v>
      </c>
      <c r="I2253" s="33" t="str">
        <f>_xlfn.XLOOKUP(A:A,'Medical Examination'!A:A,'Medical Examination'!F:F)</f>
        <v>No</v>
      </c>
      <c r="J2253" s="33">
        <f>_xlfn.XLOOKUP(A:A,'Medical Examination'!A:A,'Medical Examination'!G:G)</f>
        <v>1</v>
      </c>
      <c r="K2253" s="33" t="str">
        <f>_xlfn.XLOOKUP(A:A,'Medical Examination'!A:A,'Medical Examination'!H:H)</f>
        <v>No</v>
      </c>
      <c r="L2253" s="32" t="str">
        <f>_xlfn.XLOOKUP(A:A,'Medical Examination'!A:A,'Medical Examination'!I:I)</f>
        <v>Normal Weight</v>
      </c>
      <c r="M2253" s="31" t="str">
        <f>_xlfn.XLOOKUP(A:A,'Medical Examination'!A:A,'Medical Examination'!J:J)</f>
        <v>Normal</v>
      </c>
      <c r="N2253" s="34">
        <f>_xlfn.XLOOKUP(Healthcare!A:A,Table4_2[Customer ID],Table4_2[Date of Birth])</f>
        <v>38196</v>
      </c>
      <c r="O2253" s="35">
        <f>_xlfn.XLOOKUP(A:A,Table4_2[Customer ID],Table4_2[Charges])</f>
        <v>1285</v>
      </c>
      <c r="P2253" s="33" t="str">
        <f>_xlfn.XLOOKUP(A:A,Table4_2[Customer ID],Table4_2[Hospital tier])</f>
        <v>tier - 2</v>
      </c>
      <c r="Q2253" s="33" t="str">
        <f>_xlfn.XLOOKUP(A:A,'Hospital details'!A:A,'Hospital details'!F:F)</f>
        <v>tier - 3</v>
      </c>
      <c r="R2253" s="33" t="str">
        <f>_xlfn.XLOOKUP(Healthcare!A:A,'Hospital details'!A:A,'Hospital details'!G:G)</f>
        <v>R1013</v>
      </c>
      <c r="S2253" s="36">
        <f>_xlfn.XLOOKUP(A:A,'Hospital details'!A:A,'Hospital details'!H:H)</f>
        <v>18</v>
      </c>
      <c r="T2253" s="8"/>
    </row>
    <row r="2254" spans="1:20" ht="18" x14ac:dyDescent="0.35">
      <c r="A2254" s="37" t="s">
        <v>2258</v>
      </c>
      <c r="B2254" s="31" t="str" cm="1">
        <f t="array" ref="B2254">_xlfn.XLOOKUP(_xlfn.SINGLE(A:A),'Customer Name'!A:A,Table14_3[[#All],[Title]])</f>
        <v>Ms</v>
      </c>
      <c r="C2254" s="32" t="str" cm="1">
        <f t="array" ref="C2254">_xlfn.XLOOKUP(_xlfn.SINGLE(A:A),'Customer Name'!A:A,Table14_3[[#All],[First Name]])</f>
        <v>Sonja</v>
      </c>
      <c r="D2254" s="32" t="str" cm="1">
        <f t="array" ref="D2254">_xlfn.XLOOKUP(_xlfn.SINGLE(A:A),'Customer Name'!A:A,Table14_3[[#All],[Last Name]])</f>
        <v>Wieck</v>
      </c>
      <c r="E2254" s="32">
        <f>_xlfn.XLOOKUP(A:A,'Medical Examination'!A:A,'Medical Examination'!B:B)</f>
        <v>19.43</v>
      </c>
      <c r="F2254" s="32">
        <f>_xlfn.XLOOKUP(A:A,'Medical Examination'!A:A,'Medical Examination'!C:C)</f>
        <v>5.85</v>
      </c>
      <c r="G2254" s="33" t="str">
        <f>_xlfn.XLOOKUP(A:A,'Medical Examination'!A:A,'Medical Examination'!D:D)</f>
        <v>No</v>
      </c>
      <c r="H2254" s="33" t="str">
        <f>_xlfn.XLOOKUP(A:A,'Medical Examination'!A:A,'Medical Examination'!E:E)</f>
        <v>yes</v>
      </c>
      <c r="I2254" s="33" t="str">
        <f>_xlfn.XLOOKUP(A:A,'Medical Examination'!A:A,'Medical Examination'!F:F)</f>
        <v>No</v>
      </c>
      <c r="J2254" s="33">
        <f>_xlfn.XLOOKUP(A:A,'Medical Examination'!A:A,'Medical Examination'!G:G)</f>
        <v>1</v>
      </c>
      <c r="K2254" s="33" t="str">
        <f>_xlfn.XLOOKUP(A:A,'Medical Examination'!A:A,'Medical Examination'!H:H)</f>
        <v>No</v>
      </c>
      <c r="L2254" s="32" t="str">
        <f>_xlfn.XLOOKUP(A:A,'Medical Examination'!A:A,'Medical Examination'!I:I)</f>
        <v>Normal Weight</v>
      </c>
      <c r="M2254" s="31" t="str">
        <f>_xlfn.XLOOKUP(A:A,'Medical Examination'!A:A,'Medical Examination'!J:J)</f>
        <v>Prediabetic</v>
      </c>
      <c r="N2254" s="34">
        <f>_xlfn.XLOOKUP(Healthcare!A:A,Table4_2[Customer ID],Table4_2[Date of Birth])</f>
        <v>38260</v>
      </c>
      <c r="O2254" s="35">
        <f>_xlfn.XLOOKUP(A:A,Table4_2[Customer ID],Table4_2[Charges])</f>
        <v>1283</v>
      </c>
      <c r="P2254" s="33" t="str">
        <f>_xlfn.XLOOKUP(A:A,Table4_2[Customer ID],Table4_2[Hospital tier])</f>
        <v>tier - 2</v>
      </c>
      <c r="Q2254" s="33" t="str">
        <f>_xlfn.XLOOKUP(A:A,'Hospital details'!A:A,'Hospital details'!F:F)</f>
        <v>tier - 1</v>
      </c>
      <c r="R2254" s="33" t="str">
        <f>_xlfn.XLOOKUP(Healthcare!A:A,'Hospital details'!A:A,'Hospital details'!G:G)</f>
        <v>R1013</v>
      </c>
      <c r="S2254" s="36">
        <f>_xlfn.XLOOKUP(A:A,'Hospital details'!A:A,'Hospital details'!H:H)</f>
        <v>18</v>
      </c>
      <c r="T2254" s="8"/>
    </row>
    <row r="2255" spans="1:20" ht="18" x14ac:dyDescent="0.35">
      <c r="A2255" s="37" t="s">
        <v>2259</v>
      </c>
      <c r="B2255" s="31" t="str" cm="1">
        <f t="array" ref="B2255">_xlfn.XLOOKUP(_xlfn.SINGLE(A:A),'Customer Name'!A:A,Table14_3[[#All],[Title]])</f>
        <v>Ms</v>
      </c>
      <c r="C2255" s="32" t="str" cm="1">
        <f t="array" ref="C2255">_xlfn.XLOOKUP(_xlfn.SINGLE(A:A),'Customer Name'!A:A,Table14_3[[#All],[First Name]])</f>
        <v>Alexandra</v>
      </c>
      <c r="D2255" s="32" t="str" cm="1">
        <f t="array" ref="D2255">_xlfn.XLOOKUP(_xlfn.SINGLE(A:A),'Customer Name'!A:A,Table14_3[[#All],[Last Name]])</f>
        <v>Friel</v>
      </c>
      <c r="E2255" s="32">
        <f>_xlfn.XLOOKUP(A:A,'Medical Examination'!A:A,'Medical Examination'!B:B)</f>
        <v>15.22</v>
      </c>
      <c r="F2255" s="32">
        <f>_xlfn.XLOOKUP(A:A,'Medical Examination'!A:A,'Medical Examination'!C:C)</f>
        <v>4.92</v>
      </c>
      <c r="G2255" s="33" t="str">
        <f>_xlfn.XLOOKUP(A:A,'Medical Examination'!A:A,'Medical Examination'!D:D)</f>
        <v>yes</v>
      </c>
      <c r="H2255" s="33" t="str">
        <f>_xlfn.XLOOKUP(A:A,'Medical Examination'!A:A,'Medical Examination'!E:E)</f>
        <v>No</v>
      </c>
      <c r="I2255" s="33" t="str">
        <f>_xlfn.XLOOKUP(A:A,'Medical Examination'!A:A,'Medical Examination'!F:F)</f>
        <v>Yes</v>
      </c>
      <c r="J2255" s="33">
        <f>_xlfn.XLOOKUP(A:A,'Medical Examination'!A:A,'Medical Examination'!G:G)</f>
        <v>1</v>
      </c>
      <c r="K2255" s="33" t="str">
        <f>_xlfn.XLOOKUP(A:A,'Medical Examination'!A:A,'Medical Examination'!H:H)</f>
        <v>No</v>
      </c>
      <c r="L2255" s="32" t="str">
        <f>_xlfn.XLOOKUP(A:A,'Medical Examination'!A:A,'Medical Examination'!I:I)</f>
        <v>Under  Weight</v>
      </c>
      <c r="M2255" s="31" t="str">
        <f>_xlfn.XLOOKUP(A:A,'Medical Examination'!A:A,'Medical Examination'!J:J)</f>
        <v>Normal</v>
      </c>
      <c r="N2255" s="34">
        <f>_xlfn.XLOOKUP(Healthcare!A:A,Table4_2[Customer ID],Table4_2[Date of Birth])</f>
        <v>35729</v>
      </c>
      <c r="O2255" s="35">
        <f>_xlfn.XLOOKUP(A:A,Table4_2[Customer ID],Table4_2[Charges])</f>
        <v>1276</v>
      </c>
      <c r="P2255" s="33" t="str">
        <f>_xlfn.XLOOKUP(A:A,Table4_2[Customer ID],Table4_2[Hospital tier])</f>
        <v>tier - 2</v>
      </c>
      <c r="Q2255" s="33" t="str">
        <f>_xlfn.XLOOKUP(A:A,'Hospital details'!A:A,'Hospital details'!F:F)</f>
        <v>tier - 2</v>
      </c>
      <c r="R2255" s="33" t="str">
        <f>_xlfn.XLOOKUP(Healthcare!A:A,'Hospital details'!A:A,'Hospital details'!G:G)</f>
        <v>R1012</v>
      </c>
      <c r="S2255" s="36">
        <f>_xlfn.XLOOKUP(A:A,'Hospital details'!A:A,'Hospital details'!H:H)</f>
        <v>25</v>
      </c>
      <c r="T2255" s="8"/>
    </row>
    <row r="2256" spans="1:20" ht="18" x14ac:dyDescent="0.35">
      <c r="A2256" s="37" t="s">
        <v>2260</v>
      </c>
      <c r="B2256" s="31" t="str" cm="1">
        <f t="array" ref="B2256">_xlfn.XLOOKUP(_xlfn.SINGLE(A:A),'Customer Name'!A:A,Table14_3[[#All],[Title]])</f>
        <v>Mr</v>
      </c>
      <c r="C2256" s="32" t="str" cm="1">
        <f t="array" ref="C2256">_xlfn.XLOOKUP(_xlfn.SINGLE(A:A),'Customer Name'!A:A,Table14_3[[#All],[First Name]])</f>
        <v>Martha L</v>
      </c>
      <c r="D2256" s="32" t="str" cm="1">
        <f t="array" ref="D2256">_xlfn.XLOOKUP(_xlfn.SINGLE(A:A),'Customer Name'!A:A,Table14_3[[#All],[Last Name]])</f>
        <v>Santandreu</v>
      </c>
      <c r="E2256" s="32">
        <f>_xlfn.XLOOKUP(A:A,'Medical Examination'!A:A,'Medical Examination'!B:B)</f>
        <v>20.72</v>
      </c>
      <c r="F2256" s="32">
        <f>_xlfn.XLOOKUP(A:A,'Medical Examination'!A:A,'Medical Examination'!C:C)</f>
        <v>9.4600000000000009</v>
      </c>
      <c r="G2256" s="33" t="str">
        <f>_xlfn.XLOOKUP(A:A,'Medical Examination'!A:A,'Medical Examination'!D:D)</f>
        <v>No</v>
      </c>
      <c r="H2256" s="33" t="str">
        <f>_xlfn.XLOOKUP(A:A,'Medical Examination'!A:A,'Medical Examination'!E:E)</f>
        <v>No</v>
      </c>
      <c r="I2256" s="33" t="str">
        <f>_xlfn.XLOOKUP(A:A,'Medical Examination'!A:A,'Medical Examination'!F:F)</f>
        <v>No</v>
      </c>
      <c r="J2256" s="33">
        <f>_xlfn.XLOOKUP(A:A,'Medical Examination'!A:A,'Medical Examination'!G:G)</f>
        <v>0</v>
      </c>
      <c r="K2256" s="33" t="str">
        <f>_xlfn.XLOOKUP(A:A,'Medical Examination'!A:A,'Medical Examination'!H:H)</f>
        <v>No</v>
      </c>
      <c r="L2256" s="32" t="str">
        <f>_xlfn.XLOOKUP(A:A,'Medical Examination'!A:A,'Medical Examination'!I:I)</f>
        <v>Normal Weight</v>
      </c>
      <c r="M2256" s="31" t="str">
        <f>_xlfn.XLOOKUP(A:A,'Medical Examination'!A:A,'Medical Examination'!J:J)</f>
        <v>Diabetic</v>
      </c>
      <c r="N2256" s="34">
        <f>_xlfn.XLOOKUP(Healthcare!A:A,Table4_2[Customer ID],Table4_2[Date of Birth])</f>
        <v>37594</v>
      </c>
      <c r="O2256" s="35">
        <f>_xlfn.XLOOKUP(A:A,Table4_2[Customer ID],Table4_2[Charges])</f>
        <v>1267</v>
      </c>
      <c r="P2256" s="33" t="str">
        <f>_xlfn.XLOOKUP(A:A,Table4_2[Customer ID],Table4_2[Hospital tier])</f>
        <v>tier - 2</v>
      </c>
      <c r="Q2256" s="33" t="str">
        <f>_xlfn.XLOOKUP(A:A,'Hospital details'!A:A,'Hospital details'!F:F)</f>
        <v>tier - 1</v>
      </c>
      <c r="R2256" s="33" t="str">
        <f>_xlfn.XLOOKUP(Healthcare!A:A,'Hospital details'!A:A,'Hospital details'!G:G)</f>
        <v>R1013</v>
      </c>
      <c r="S2256" s="36">
        <f>_xlfn.XLOOKUP(A:A,'Hospital details'!A:A,'Hospital details'!H:H)</f>
        <v>20</v>
      </c>
      <c r="T2256" s="8"/>
    </row>
    <row r="2257" spans="1:20" ht="18" x14ac:dyDescent="0.35">
      <c r="A2257" s="37" t="s">
        <v>2261</v>
      </c>
      <c r="B2257" s="31" t="str" cm="1">
        <f t="array" ref="B2257">_xlfn.XLOOKUP(_xlfn.SINGLE(A:A),'Customer Name'!A:A,Table14_3[[#All],[Title]])</f>
        <v>Mr</v>
      </c>
      <c r="C2257" s="32" t="str" cm="1">
        <f t="array" ref="C2257">_xlfn.XLOOKUP(_xlfn.SINGLE(A:A),'Customer Name'!A:A,Table14_3[[#All],[First Name]])</f>
        <v>Ryan C</v>
      </c>
      <c r="D2257" s="32" t="str" cm="1">
        <f t="array" ref="D2257">_xlfn.XLOOKUP(_xlfn.SINGLE(A:A),'Customer Name'!A:A,Table14_3[[#All],[Last Name]])</f>
        <v>Johnson</v>
      </c>
      <c r="E2257" s="32">
        <f>_xlfn.XLOOKUP(A:A,'Medical Examination'!A:A,'Medical Examination'!B:B)</f>
        <v>35.4</v>
      </c>
      <c r="F2257" s="32">
        <f>_xlfn.XLOOKUP(A:A,'Medical Examination'!A:A,'Medical Examination'!C:C)</f>
        <v>5.94</v>
      </c>
      <c r="G2257" s="33" t="str">
        <f>_xlfn.XLOOKUP(A:A,'Medical Examination'!A:A,'Medical Examination'!D:D)</f>
        <v>No</v>
      </c>
      <c r="H2257" s="33" t="str">
        <f>_xlfn.XLOOKUP(A:A,'Medical Examination'!A:A,'Medical Examination'!E:E)</f>
        <v>No</v>
      </c>
      <c r="I2257" s="33" t="str">
        <f>_xlfn.XLOOKUP(A:A,'Medical Examination'!A:A,'Medical Examination'!F:F)</f>
        <v>Yes</v>
      </c>
      <c r="J2257" s="33">
        <f>_xlfn.XLOOKUP(A:A,'Medical Examination'!A:A,'Medical Examination'!G:G)</f>
        <v>1</v>
      </c>
      <c r="K2257" s="33" t="str">
        <f>_xlfn.XLOOKUP(A:A,'Medical Examination'!A:A,'Medical Examination'!H:H)</f>
        <v>No</v>
      </c>
      <c r="L2257" s="32" t="str">
        <f>_xlfn.XLOOKUP(A:A,'Medical Examination'!A:A,'Medical Examination'!I:I)</f>
        <v>Obesity</v>
      </c>
      <c r="M2257" s="31" t="str">
        <f>_xlfn.XLOOKUP(A:A,'Medical Examination'!A:A,'Medical Examination'!J:J)</f>
        <v>Prediabetic</v>
      </c>
      <c r="N2257" s="34">
        <f>_xlfn.XLOOKUP(Healthcare!A:A,Table4_2[Customer ID],Table4_2[Date of Birth])</f>
        <v>37946</v>
      </c>
      <c r="O2257" s="35">
        <f>_xlfn.XLOOKUP(A:A,Table4_2[Customer ID],Table4_2[Charges])</f>
        <v>1263.25</v>
      </c>
      <c r="P2257" s="33" t="str">
        <f>_xlfn.XLOOKUP(A:A,Table4_2[Customer ID],Table4_2[Hospital tier])</f>
        <v>tier - 2</v>
      </c>
      <c r="Q2257" s="33" t="str">
        <f>_xlfn.XLOOKUP(A:A,'Hospital details'!A:A,'Hospital details'!F:F)</f>
        <v>tier - 3</v>
      </c>
      <c r="R2257" s="33" t="str">
        <f>_xlfn.XLOOKUP(Healthcare!A:A,'Hospital details'!A:A,'Hospital details'!G:G)</f>
        <v>R1011</v>
      </c>
      <c r="S2257" s="36">
        <f>_xlfn.XLOOKUP(A:A,'Hospital details'!A:A,'Hospital details'!H:H)</f>
        <v>19</v>
      </c>
      <c r="T2257" s="8"/>
    </row>
    <row r="2258" spans="1:20" ht="18" x14ac:dyDescent="0.35">
      <c r="A2258" s="37" t="s">
        <v>2262</v>
      </c>
      <c r="B2258" s="31" t="str" cm="1">
        <f t="array" ref="B2258">_xlfn.XLOOKUP(_xlfn.SINGLE(A:A),'Customer Name'!A:A,Table14_3[[#All],[Title]])</f>
        <v>Ms</v>
      </c>
      <c r="C2258" s="32" t="str" cm="1">
        <f t="array" ref="C2258">_xlfn.XLOOKUP(_xlfn.SINGLE(A:A),'Customer Name'!A:A,Table14_3[[#All],[First Name]])</f>
        <v>Cliff</v>
      </c>
      <c r="D2258" s="32" t="str" cm="1">
        <f t="array" ref="D2258">_xlfn.XLOOKUP(_xlfn.SINGLE(A:A),'Customer Name'!A:A,Table14_3[[#All],[Last Name]])</f>
        <v>Gerber</v>
      </c>
      <c r="E2258" s="32">
        <f>_xlfn.XLOOKUP(A:A,'Medical Examination'!A:A,'Medical Examination'!B:B)</f>
        <v>34.4</v>
      </c>
      <c r="F2258" s="32">
        <f>_xlfn.XLOOKUP(A:A,'Medical Examination'!A:A,'Medical Examination'!C:C)</f>
        <v>5.7</v>
      </c>
      <c r="G2258" s="33" t="str">
        <f>_xlfn.XLOOKUP(A:A,'Medical Examination'!A:A,'Medical Examination'!D:D)</f>
        <v>No</v>
      </c>
      <c r="H2258" s="33" t="str">
        <f>_xlfn.XLOOKUP(A:A,'Medical Examination'!A:A,'Medical Examination'!E:E)</f>
        <v>No</v>
      </c>
      <c r="I2258" s="33" t="str">
        <f>_xlfn.XLOOKUP(A:A,'Medical Examination'!A:A,'Medical Examination'!F:F)</f>
        <v>Yes</v>
      </c>
      <c r="J2258" s="33">
        <f>_xlfn.XLOOKUP(A:A,'Medical Examination'!A:A,'Medical Examination'!G:G)</f>
        <v>1</v>
      </c>
      <c r="K2258" s="33" t="str">
        <f>_xlfn.XLOOKUP(A:A,'Medical Examination'!A:A,'Medical Examination'!H:H)</f>
        <v>No</v>
      </c>
      <c r="L2258" s="32" t="str">
        <f>_xlfn.XLOOKUP(A:A,'Medical Examination'!A:A,'Medical Examination'!I:I)</f>
        <v>Obesity</v>
      </c>
      <c r="M2258" s="31" t="str">
        <f>_xlfn.XLOOKUP(A:A,'Medical Examination'!A:A,'Medical Examination'!J:J)</f>
        <v>Prediabetic</v>
      </c>
      <c r="N2258" s="34">
        <f>_xlfn.XLOOKUP(Healthcare!A:A,Table4_2[Customer ID],Table4_2[Date of Birth])</f>
        <v>37848</v>
      </c>
      <c r="O2258" s="35">
        <f>_xlfn.XLOOKUP(A:A,Table4_2[Customer ID],Table4_2[Charges])</f>
        <v>1261.8599999999999</v>
      </c>
      <c r="P2258" s="33" t="str">
        <f>_xlfn.XLOOKUP(A:A,Table4_2[Customer ID],Table4_2[Hospital tier])</f>
        <v>tier - 2</v>
      </c>
      <c r="Q2258" s="33" t="str">
        <f>_xlfn.XLOOKUP(A:A,'Hospital details'!A:A,'Hospital details'!F:F)</f>
        <v>tier - 3</v>
      </c>
      <c r="R2258" s="33" t="str">
        <f>_xlfn.XLOOKUP(Healthcare!A:A,'Hospital details'!A:A,'Hospital details'!G:G)</f>
        <v>R1011</v>
      </c>
      <c r="S2258" s="36">
        <f>_xlfn.XLOOKUP(A:A,'Hospital details'!A:A,'Hospital details'!H:H)</f>
        <v>19</v>
      </c>
      <c r="T2258" s="8"/>
    </row>
    <row r="2259" spans="1:20" ht="18" x14ac:dyDescent="0.35">
      <c r="A2259" s="37" t="s">
        <v>2263</v>
      </c>
      <c r="B2259" s="31" t="str" cm="1">
        <f t="array" ref="B2259">_xlfn.XLOOKUP(_xlfn.SINGLE(A:A),'Customer Name'!A:A,Table14_3[[#All],[Title]])</f>
        <v>Mr</v>
      </c>
      <c r="C2259" s="32" t="str" cm="1">
        <f t="array" ref="C2259">_xlfn.XLOOKUP(_xlfn.SINGLE(A:A),'Customer Name'!A:A,Table14_3[[#All],[First Name]])</f>
        <v>Blue</v>
      </c>
      <c r="D2259" s="32" t="str" cm="1">
        <f t="array" ref="D2259">_xlfn.XLOOKUP(_xlfn.SINGLE(A:A),'Customer Name'!A:A,Table14_3[[#All],[Last Name]])</f>
        <v>Benadum</v>
      </c>
      <c r="E2259" s="32">
        <f>_xlfn.XLOOKUP(A:A,'Medical Examination'!A:A,'Medical Examination'!B:B)</f>
        <v>34.1</v>
      </c>
      <c r="F2259" s="32">
        <f>_xlfn.XLOOKUP(A:A,'Medical Examination'!A:A,'Medical Examination'!C:C)</f>
        <v>4.13</v>
      </c>
      <c r="G2259" s="33" t="str">
        <f>_xlfn.XLOOKUP(A:A,'Medical Examination'!A:A,'Medical Examination'!D:D)</f>
        <v>No</v>
      </c>
      <c r="H2259" s="33" t="str">
        <f>_xlfn.XLOOKUP(A:A,'Medical Examination'!A:A,'Medical Examination'!E:E)</f>
        <v>No</v>
      </c>
      <c r="I2259" s="33" t="str">
        <f>_xlfn.XLOOKUP(A:A,'Medical Examination'!A:A,'Medical Examination'!F:F)</f>
        <v>Yes</v>
      </c>
      <c r="J2259" s="33">
        <f>_xlfn.XLOOKUP(A:A,'Medical Examination'!A:A,'Medical Examination'!G:G)</f>
        <v>1</v>
      </c>
      <c r="K2259" s="33" t="str">
        <f>_xlfn.XLOOKUP(A:A,'Medical Examination'!A:A,'Medical Examination'!H:H)</f>
        <v>No</v>
      </c>
      <c r="L2259" s="32" t="str">
        <f>_xlfn.XLOOKUP(A:A,'Medical Examination'!A:A,'Medical Examination'!I:I)</f>
        <v>Obesity</v>
      </c>
      <c r="M2259" s="31" t="str">
        <f>_xlfn.XLOOKUP(A:A,'Medical Examination'!A:A,'Medical Examination'!J:J)</f>
        <v>Normal</v>
      </c>
      <c r="N2259" s="34">
        <f>_xlfn.XLOOKUP(Healthcare!A:A,Table4_2[Customer ID],Table4_2[Date of Birth])</f>
        <v>37924</v>
      </c>
      <c r="O2259" s="35">
        <f>_xlfn.XLOOKUP(A:A,Table4_2[Customer ID],Table4_2[Charges])</f>
        <v>1261.44</v>
      </c>
      <c r="P2259" s="33" t="str">
        <f>_xlfn.XLOOKUP(A:A,Table4_2[Customer ID],Table4_2[Hospital tier])</f>
        <v>tier - 2</v>
      </c>
      <c r="Q2259" s="33" t="str">
        <f>_xlfn.XLOOKUP(A:A,'Hospital details'!A:A,'Hospital details'!F:F)</f>
        <v>tier - 3</v>
      </c>
      <c r="R2259" s="33" t="str">
        <f>_xlfn.XLOOKUP(Healthcare!A:A,'Hospital details'!A:A,'Hospital details'!G:G)</f>
        <v>R1011</v>
      </c>
      <c r="S2259" s="36">
        <f>_xlfn.XLOOKUP(A:A,'Hospital details'!A:A,'Hospital details'!H:H)</f>
        <v>19</v>
      </c>
      <c r="T2259" s="8"/>
    </row>
    <row r="2260" spans="1:20" ht="18" x14ac:dyDescent="0.35">
      <c r="A2260" s="37" t="s">
        <v>2264</v>
      </c>
      <c r="B2260" s="31" t="str" cm="1">
        <f t="array" ref="B2260">_xlfn.XLOOKUP(_xlfn.SINGLE(A:A),'Customer Name'!A:A,Table14_3[[#All],[Title]])</f>
        <v>Mr</v>
      </c>
      <c r="C2260" s="32" t="str" cm="1">
        <f t="array" ref="C2260">_xlfn.XLOOKUP(_xlfn.SINGLE(A:A),'Customer Name'!A:A,Table14_3[[#All],[First Name]])</f>
        <v>Jeffrey M</v>
      </c>
      <c r="D2260" s="32" t="str" cm="1">
        <f t="array" ref="D2260">_xlfn.XLOOKUP(_xlfn.SINGLE(A:A),'Customer Name'!A:A,Table14_3[[#All],[Last Name]])</f>
        <v>Ragazzini</v>
      </c>
      <c r="E2260" s="32">
        <f>_xlfn.XLOOKUP(A:A,'Medical Examination'!A:A,'Medical Examination'!B:B)</f>
        <v>30.4</v>
      </c>
      <c r="F2260" s="32">
        <f>_xlfn.XLOOKUP(A:A,'Medical Examination'!A:A,'Medical Examination'!C:C)</f>
        <v>4.7699999999999996</v>
      </c>
      <c r="G2260" s="33" t="str">
        <f>_xlfn.XLOOKUP(A:A,'Medical Examination'!A:A,'Medical Examination'!D:D)</f>
        <v>No</v>
      </c>
      <c r="H2260" s="33" t="str">
        <f>_xlfn.XLOOKUP(A:A,'Medical Examination'!A:A,'Medical Examination'!E:E)</f>
        <v>No</v>
      </c>
      <c r="I2260" s="33" t="str">
        <f>_xlfn.XLOOKUP(A:A,'Medical Examination'!A:A,'Medical Examination'!F:F)</f>
        <v>Yes</v>
      </c>
      <c r="J2260" s="33">
        <f>_xlfn.XLOOKUP(A:A,'Medical Examination'!A:A,'Medical Examination'!G:G)</f>
        <v>1</v>
      </c>
      <c r="K2260" s="33" t="str">
        <f>_xlfn.XLOOKUP(A:A,'Medical Examination'!A:A,'Medical Examination'!H:H)</f>
        <v>No</v>
      </c>
      <c r="L2260" s="32" t="str">
        <f>_xlfn.XLOOKUP(A:A,'Medical Examination'!A:A,'Medical Examination'!I:I)</f>
        <v>Obesity</v>
      </c>
      <c r="M2260" s="31" t="str">
        <f>_xlfn.XLOOKUP(A:A,'Medical Examination'!A:A,'Medical Examination'!J:J)</f>
        <v>Normal</v>
      </c>
      <c r="N2260" s="34">
        <f>_xlfn.XLOOKUP(Healthcare!A:A,Table4_2[Customer ID],Table4_2[Date of Birth])</f>
        <v>37907</v>
      </c>
      <c r="O2260" s="35">
        <f>_xlfn.XLOOKUP(A:A,Table4_2[Customer ID],Table4_2[Charges])</f>
        <v>1256.3</v>
      </c>
      <c r="P2260" s="33" t="str">
        <f>_xlfn.XLOOKUP(A:A,Table4_2[Customer ID],Table4_2[Hospital tier])</f>
        <v>tier - 2</v>
      </c>
      <c r="Q2260" s="33" t="str">
        <f>_xlfn.XLOOKUP(A:A,'Hospital details'!A:A,'Hospital details'!F:F)</f>
        <v>tier - 3</v>
      </c>
      <c r="R2260" s="33" t="str">
        <f>_xlfn.XLOOKUP(Healthcare!A:A,'Hospital details'!A:A,'Hospital details'!G:G)</f>
        <v>R1011</v>
      </c>
      <c r="S2260" s="36">
        <f>_xlfn.XLOOKUP(A:A,'Hospital details'!A:A,'Hospital details'!H:H)</f>
        <v>19</v>
      </c>
      <c r="T2260" s="8"/>
    </row>
    <row r="2261" spans="1:20" ht="18" x14ac:dyDescent="0.35">
      <c r="A2261" s="37" t="s">
        <v>2265</v>
      </c>
      <c r="B2261" s="31" t="str" cm="1">
        <f t="array" ref="B2261">_xlfn.XLOOKUP(_xlfn.SINGLE(A:A),'Customer Name'!A:A,Table14_3[[#All],[Title]])</f>
        <v>Ms</v>
      </c>
      <c r="C2261" s="32" t="str" cm="1">
        <f t="array" ref="C2261">_xlfn.XLOOKUP(_xlfn.SINGLE(A:A),'Customer Name'!A:A,Table14_3[[#All],[First Name]])</f>
        <v>Andrew</v>
      </c>
      <c r="D2261" s="32" t="str" cm="1">
        <f t="array" ref="D2261">_xlfn.XLOOKUP(_xlfn.SINGLE(A:A),'Customer Name'!A:A,Table14_3[[#All],[Last Name]])</f>
        <v>Kessinger</v>
      </c>
      <c r="E2261" s="32">
        <f>_xlfn.XLOOKUP(A:A,'Medical Examination'!A:A,'Medical Examination'!B:B)</f>
        <v>28.7</v>
      </c>
      <c r="F2261" s="32">
        <f>_xlfn.XLOOKUP(A:A,'Medical Examination'!A:A,'Medical Examination'!C:C)</f>
        <v>4.99</v>
      </c>
      <c r="G2261" s="33" t="str">
        <f>_xlfn.XLOOKUP(A:A,'Medical Examination'!A:A,'Medical Examination'!D:D)</f>
        <v>No</v>
      </c>
      <c r="H2261" s="33" t="str">
        <f>_xlfn.XLOOKUP(A:A,'Medical Examination'!A:A,'Medical Examination'!E:E)</f>
        <v>No</v>
      </c>
      <c r="I2261" s="33" t="str">
        <f>_xlfn.XLOOKUP(A:A,'Medical Examination'!A:A,'Medical Examination'!F:F)</f>
        <v>Yes</v>
      </c>
      <c r="J2261" s="33">
        <f>_xlfn.XLOOKUP(A:A,'Medical Examination'!A:A,'Medical Examination'!G:G)</f>
        <v>1</v>
      </c>
      <c r="K2261" s="33" t="str">
        <f>_xlfn.XLOOKUP(A:A,'Medical Examination'!A:A,'Medical Examination'!H:H)</f>
        <v>No</v>
      </c>
      <c r="L2261" s="32" t="str">
        <f>_xlfn.XLOOKUP(A:A,'Medical Examination'!A:A,'Medical Examination'!I:I)</f>
        <v>Overweight</v>
      </c>
      <c r="M2261" s="31" t="str">
        <f>_xlfn.XLOOKUP(A:A,'Medical Examination'!A:A,'Medical Examination'!J:J)</f>
        <v>Normal</v>
      </c>
      <c r="N2261" s="34">
        <f>_xlfn.XLOOKUP(Healthcare!A:A,Table4_2[Customer ID],Table4_2[Date of Birth])</f>
        <v>37965</v>
      </c>
      <c r="O2261" s="35">
        <f>_xlfn.XLOOKUP(A:A,Table4_2[Customer ID],Table4_2[Charges])</f>
        <v>1253.94</v>
      </c>
      <c r="P2261" s="33" t="str">
        <f>_xlfn.XLOOKUP(A:A,Table4_2[Customer ID],Table4_2[Hospital tier])</f>
        <v>tier - 2</v>
      </c>
      <c r="Q2261" s="33" t="str">
        <f>_xlfn.XLOOKUP(A:A,'Hospital details'!A:A,'Hospital details'!F:F)</f>
        <v>tier - 2</v>
      </c>
      <c r="R2261" s="33" t="str">
        <f>_xlfn.XLOOKUP(Healthcare!A:A,'Hospital details'!A:A,'Hospital details'!G:G)</f>
        <v>R1011</v>
      </c>
      <c r="S2261" s="36">
        <f>_xlfn.XLOOKUP(A:A,'Hospital details'!A:A,'Hospital details'!H:H)</f>
        <v>19</v>
      </c>
      <c r="T2261" s="8"/>
    </row>
    <row r="2262" spans="1:20" ht="18" x14ac:dyDescent="0.35">
      <c r="A2262" s="37" t="s">
        <v>2266</v>
      </c>
      <c r="B2262" s="31" t="str" cm="1">
        <f t="array" ref="B2262">_xlfn.XLOOKUP(_xlfn.SINGLE(A:A),'Customer Name'!A:A,Table14_3[[#All],[Title]])</f>
        <v>Mr</v>
      </c>
      <c r="C2262" s="32" t="str" cm="1">
        <f t="array" ref="C2262">_xlfn.XLOOKUP(_xlfn.SINGLE(A:A),'Customer Name'!A:A,Table14_3[[#All],[First Name]])</f>
        <v>Julia</v>
      </c>
      <c r="D2262" s="32" t="str" cm="1">
        <f t="array" ref="D2262">_xlfn.XLOOKUP(_xlfn.SINGLE(A:A),'Customer Name'!A:A,Table14_3[[#All],[Last Name]])</f>
        <v>Bezgin</v>
      </c>
      <c r="E2262" s="32">
        <f>_xlfn.XLOOKUP(A:A,'Medical Examination'!A:A,'Medical Examination'!B:B)</f>
        <v>17.440000000000001</v>
      </c>
      <c r="F2262" s="32">
        <f>_xlfn.XLOOKUP(A:A,'Medical Examination'!A:A,'Medical Examination'!C:C)</f>
        <v>4.42</v>
      </c>
      <c r="G2262" s="33" t="str">
        <f>_xlfn.XLOOKUP(A:A,'Medical Examination'!A:A,'Medical Examination'!D:D)</f>
        <v>yes</v>
      </c>
      <c r="H2262" s="33" t="str">
        <f>_xlfn.XLOOKUP(A:A,'Medical Examination'!A:A,'Medical Examination'!E:E)</f>
        <v>No</v>
      </c>
      <c r="I2262" s="33" t="str">
        <f>_xlfn.XLOOKUP(A:A,'Medical Examination'!A:A,'Medical Examination'!F:F)</f>
        <v>Yes</v>
      </c>
      <c r="J2262" s="33">
        <f>_xlfn.XLOOKUP(A:A,'Medical Examination'!A:A,'Medical Examination'!G:G)</f>
        <v>1</v>
      </c>
      <c r="K2262" s="33" t="str">
        <f>_xlfn.XLOOKUP(A:A,'Medical Examination'!A:A,'Medical Examination'!H:H)</f>
        <v>No</v>
      </c>
      <c r="L2262" s="32" t="str">
        <f>_xlfn.XLOOKUP(A:A,'Medical Examination'!A:A,'Medical Examination'!I:I)</f>
        <v>Under  Weight</v>
      </c>
      <c r="M2262" s="31" t="str">
        <f>_xlfn.XLOOKUP(A:A,'Medical Examination'!A:A,'Medical Examination'!J:J)</f>
        <v>Normal</v>
      </c>
      <c r="N2262" s="34">
        <f>_xlfn.XLOOKUP(Healthcare!A:A,Table4_2[Customer ID],Table4_2[Date of Birth])</f>
        <v>35738</v>
      </c>
      <c r="O2262" s="35">
        <f>_xlfn.XLOOKUP(A:A,Table4_2[Customer ID],Table4_2[Charges])</f>
        <v>1253</v>
      </c>
      <c r="P2262" s="33" t="str">
        <f>_xlfn.XLOOKUP(A:A,Table4_2[Customer ID],Table4_2[Hospital tier])</f>
        <v>tier - 2</v>
      </c>
      <c r="Q2262" s="33" t="str">
        <f>_xlfn.XLOOKUP(A:A,'Hospital details'!A:A,'Hospital details'!F:F)</f>
        <v>tier - 2</v>
      </c>
      <c r="R2262" s="33" t="str">
        <f>_xlfn.XLOOKUP(Healthcare!A:A,'Hospital details'!A:A,'Hospital details'!G:G)</f>
        <v>R1013</v>
      </c>
      <c r="S2262" s="36">
        <f>_xlfn.XLOOKUP(A:A,'Hospital details'!A:A,'Hospital details'!H:H)</f>
        <v>25</v>
      </c>
      <c r="T2262" s="8"/>
    </row>
    <row r="2263" spans="1:20" ht="18" x14ac:dyDescent="0.35">
      <c r="A2263" s="37" t="s">
        <v>2267</v>
      </c>
      <c r="B2263" s="31" t="str" cm="1">
        <f t="array" ref="B2263">_xlfn.XLOOKUP(_xlfn.SINGLE(A:A),'Customer Name'!A:A,Table14_3[[#All],[Title]])</f>
        <v>Mr</v>
      </c>
      <c r="C2263" s="32" t="str" cm="1">
        <f t="array" ref="C2263">_xlfn.XLOOKUP(_xlfn.SINGLE(A:A),'Customer Name'!A:A,Table14_3[[#All],[First Name]])</f>
        <v>Daniel</v>
      </c>
      <c r="D2263" s="32" t="str" cm="1">
        <f t="array" ref="D2263">_xlfn.XLOOKUP(_xlfn.SINGLE(A:A),'Customer Name'!A:A,Table14_3[[#All],[Last Name]])</f>
        <v>Woldesilassie</v>
      </c>
      <c r="E2263" s="32">
        <f>_xlfn.XLOOKUP(A:A,'Medical Examination'!A:A,'Medical Examination'!B:B)</f>
        <v>27.6</v>
      </c>
      <c r="F2263" s="32">
        <f>_xlfn.XLOOKUP(A:A,'Medical Examination'!A:A,'Medical Examination'!C:C)</f>
        <v>4.01</v>
      </c>
      <c r="G2263" s="33" t="str">
        <f>_xlfn.XLOOKUP(A:A,'Medical Examination'!A:A,'Medical Examination'!D:D)</f>
        <v>No</v>
      </c>
      <c r="H2263" s="33" t="str">
        <f>_xlfn.XLOOKUP(A:A,'Medical Examination'!A:A,'Medical Examination'!E:E)</f>
        <v>No</v>
      </c>
      <c r="I2263" s="33" t="str">
        <f>_xlfn.XLOOKUP(A:A,'Medical Examination'!A:A,'Medical Examination'!F:F)</f>
        <v>Yes</v>
      </c>
      <c r="J2263" s="33">
        <f>_xlfn.XLOOKUP(A:A,'Medical Examination'!A:A,'Medical Examination'!G:G)</f>
        <v>1</v>
      </c>
      <c r="K2263" s="33" t="str">
        <f>_xlfn.XLOOKUP(A:A,'Medical Examination'!A:A,'Medical Examination'!H:H)</f>
        <v>No</v>
      </c>
      <c r="L2263" s="32" t="str">
        <f>_xlfn.XLOOKUP(A:A,'Medical Examination'!A:A,'Medical Examination'!I:I)</f>
        <v>Overweight</v>
      </c>
      <c r="M2263" s="31" t="str">
        <f>_xlfn.XLOOKUP(A:A,'Medical Examination'!A:A,'Medical Examination'!J:J)</f>
        <v>Normal</v>
      </c>
      <c r="N2263" s="34">
        <f>_xlfn.XLOOKUP(Healthcare!A:A,Table4_2[Customer ID],Table4_2[Date of Birth])</f>
        <v>37879</v>
      </c>
      <c r="O2263" s="35">
        <f>_xlfn.XLOOKUP(A:A,Table4_2[Customer ID],Table4_2[Charges])</f>
        <v>1252.4100000000001</v>
      </c>
      <c r="P2263" s="33" t="str">
        <f>_xlfn.XLOOKUP(A:A,Table4_2[Customer ID],Table4_2[Hospital tier])</f>
        <v>tier - 2</v>
      </c>
      <c r="Q2263" s="33" t="str">
        <f>_xlfn.XLOOKUP(A:A,'Hospital details'!A:A,'Hospital details'!F:F)</f>
        <v>tier - 3</v>
      </c>
      <c r="R2263" s="33" t="str">
        <f>_xlfn.XLOOKUP(Healthcare!A:A,'Hospital details'!A:A,'Hospital details'!G:G)</f>
        <v>R1011</v>
      </c>
      <c r="S2263" s="36">
        <f>_xlfn.XLOOKUP(A:A,'Hospital details'!A:A,'Hospital details'!H:H)</f>
        <v>19</v>
      </c>
      <c r="T2263" s="8"/>
    </row>
    <row r="2264" spans="1:20" ht="18" x14ac:dyDescent="0.35">
      <c r="A2264" s="37" t="s">
        <v>2268</v>
      </c>
      <c r="B2264" s="31" t="str" cm="1">
        <f t="array" ref="B2264">_xlfn.XLOOKUP(_xlfn.SINGLE(A:A),'Customer Name'!A:A,Table14_3[[#All],[Title]])</f>
        <v>Ms</v>
      </c>
      <c r="C2264" s="32" t="str" cm="1">
        <f t="array" ref="C2264">_xlfn.XLOOKUP(_xlfn.SINGLE(A:A),'Customer Name'!A:A,Table14_3[[#All],[First Name]])</f>
        <v>Jaime</v>
      </c>
      <c r="D2264" s="32" t="str" cm="1">
        <f t="array" ref="D2264">_xlfn.XLOOKUP(_xlfn.SINGLE(A:A),'Customer Name'!A:A,Table14_3[[#All],[Last Name]])</f>
        <v>Ruiz Herrero</v>
      </c>
      <c r="E2264" s="32">
        <f>_xlfn.XLOOKUP(A:A,'Medical Examination'!A:A,'Medical Examination'!B:B)</f>
        <v>20.7</v>
      </c>
      <c r="F2264" s="32">
        <f>_xlfn.XLOOKUP(A:A,'Medical Examination'!A:A,'Medical Examination'!C:C)</f>
        <v>4.49</v>
      </c>
      <c r="G2264" s="33" t="str">
        <f>_xlfn.XLOOKUP(A:A,'Medical Examination'!A:A,'Medical Examination'!D:D)</f>
        <v>No</v>
      </c>
      <c r="H2264" s="33" t="str">
        <f>_xlfn.XLOOKUP(A:A,'Medical Examination'!A:A,'Medical Examination'!E:E)</f>
        <v>No</v>
      </c>
      <c r="I2264" s="33" t="str">
        <f>_xlfn.XLOOKUP(A:A,'Medical Examination'!A:A,'Medical Examination'!F:F)</f>
        <v>Yes</v>
      </c>
      <c r="J2264" s="33">
        <f>_xlfn.XLOOKUP(A:A,'Medical Examination'!A:A,'Medical Examination'!G:G)</f>
        <v>1</v>
      </c>
      <c r="K2264" s="33" t="str">
        <f>_xlfn.XLOOKUP(A:A,'Medical Examination'!A:A,'Medical Examination'!H:H)</f>
        <v>No</v>
      </c>
      <c r="L2264" s="32" t="str">
        <f>_xlfn.XLOOKUP(A:A,'Medical Examination'!A:A,'Medical Examination'!I:I)</f>
        <v>Normal Weight</v>
      </c>
      <c r="M2264" s="31" t="str">
        <f>_xlfn.XLOOKUP(A:A,'Medical Examination'!A:A,'Medical Examination'!J:J)</f>
        <v>Normal</v>
      </c>
      <c r="N2264" s="34">
        <f>_xlfn.XLOOKUP(Healthcare!A:A,Table4_2[Customer ID],Table4_2[Date of Birth])</f>
        <v>37872</v>
      </c>
      <c r="O2264" s="35">
        <f>_xlfn.XLOOKUP(A:A,Table4_2[Customer ID],Table4_2[Charges])</f>
        <v>1242.82</v>
      </c>
      <c r="P2264" s="33" t="str">
        <f>_xlfn.XLOOKUP(A:A,Table4_2[Customer ID],Table4_2[Hospital tier])</f>
        <v>tier - 2</v>
      </c>
      <c r="Q2264" s="33" t="str">
        <f>_xlfn.XLOOKUP(A:A,'Hospital details'!A:A,'Hospital details'!F:F)</f>
        <v>tier - 1</v>
      </c>
      <c r="R2264" s="33" t="str">
        <f>_xlfn.XLOOKUP(Healthcare!A:A,'Hospital details'!A:A,'Hospital details'!G:G)</f>
        <v>R1011</v>
      </c>
      <c r="S2264" s="36">
        <f>_xlfn.XLOOKUP(A:A,'Hospital details'!A:A,'Hospital details'!H:H)</f>
        <v>19</v>
      </c>
      <c r="T2264" s="8"/>
    </row>
    <row r="2265" spans="1:20" ht="18" x14ac:dyDescent="0.35">
      <c r="A2265" s="37" t="s">
        <v>2269</v>
      </c>
      <c r="B2265" s="31" t="str" cm="1">
        <f t="array" ref="B2265">_xlfn.XLOOKUP(_xlfn.SINGLE(A:A),'Customer Name'!A:A,Table14_3[[#All],[Title]])</f>
        <v>Ms</v>
      </c>
      <c r="C2265" s="32" t="str" cm="1">
        <f t="array" ref="C2265">_xlfn.XLOOKUP(_xlfn.SINGLE(A:A),'Customer Name'!A:A,Table14_3[[#All],[First Name]])</f>
        <v>Mohd Syahidan</v>
      </c>
      <c r="D2265" s="32" t="str" cm="1">
        <f t="array" ref="D2265">_xlfn.XLOOKUP(_xlfn.SINGLE(A:A),'Customer Name'!A:A,Table14_3[[#All],[Last Name]])</f>
        <v>Bin Alias</v>
      </c>
      <c r="E2265" s="32">
        <f>_xlfn.XLOOKUP(A:A,'Medical Examination'!A:A,'Medical Examination'!B:B)</f>
        <v>20.3</v>
      </c>
      <c r="F2265" s="32">
        <f>_xlfn.XLOOKUP(A:A,'Medical Examination'!A:A,'Medical Examination'!C:C)</f>
        <v>6.37</v>
      </c>
      <c r="G2265" s="33" t="str">
        <f>_xlfn.XLOOKUP(A:A,'Medical Examination'!A:A,'Medical Examination'!D:D)</f>
        <v>No</v>
      </c>
      <c r="H2265" s="33" t="str">
        <f>_xlfn.XLOOKUP(A:A,'Medical Examination'!A:A,'Medical Examination'!E:E)</f>
        <v>No</v>
      </c>
      <c r="I2265" s="33" t="str">
        <f>_xlfn.XLOOKUP(A:A,'Medical Examination'!A:A,'Medical Examination'!F:F)</f>
        <v>Yes</v>
      </c>
      <c r="J2265" s="33">
        <f>_xlfn.XLOOKUP(A:A,'Medical Examination'!A:A,'Medical Examination'!G:G)</f>
        <v>1</v>
      </c>
      <c r="K2265" s="33" t="str">
        <f>_xlfn.XLOOKUP(A:A,'Medical Examination'!A:A,'Medical Examination'!H:H)</f>
        <v>No</v>
      </c>
      <c r="L2265" s="32" t="str">
        <f>_xlfn.XLOOKUP(A:A,'Medical Examination'!A:A,'Medical Examination'!I:I)</f>
        <v>Normal Weight</v>
      </c>
      <c r="M2265" s="31" t="str">
        <f>_xlfn.XLOOKUP(A:A,'Medical Examination'!A:A,'Medical Examination'!J:J)</f>
        <v>Prediabetic</v>
      </c>
      <c r="N2265" s="34">
        <f>_xlfn.XLOOKUP(Healthcare!A:A,Table4_2[Customer ID],Table4_2[Date of Birth])</f>
        <v>37879</v>
      </c>
      <c r="O2265" s="35">
        <f>_xlfn.XLOOKUP(A:A,Table4_2[Customer ID],Table4_2[Charges])</f>
        <v>1242.26</v>
      </c>
      <c r="P2265" s="33" t="str">
        <f>_xlfn.XLOOKUP(A:A,Table4_2[Customer ID],Table4_2[Hospital tier])</f>
        <v>tier - 2</v>
      </c>
      <c r="Q2265" s="33" t="str">
        <f>_xlfn.XLOOKUP(A:A,'Hospital details'!A:A,'Hospital details'!F:F)</f>
        <v>tier - 1</v>
      </c>
      <c r="R2265" s="33" t="str">
        <f>_xlfn.XLOOKUP(Healthcare!A:A,'Hospital details'!A:A,'Hospital details'!G:G)</f>
        <v>R1011</v>
      </c>
      <c r="S2265" s="36">
        <f>_xlfn.XLOOKUP(A:A,'Hospital details'!A:A,'Hospital details'!H:H)</f>
        <v>19</v>
      </c>
      <c r="T2265" s="8"/>
    </row>
    <row r="2266" spans="1:20" ht="18" x14ac:dyDescent="0.35">
      <c r="A2266" s="37" t="s">
        <v>2270</v>
      </c>
      <c r="B2266" s="31" t="str" cm="1">
        <f t="array" ref="B2266">_xlfn.XLOOKUP(_xlfn.SINGLE(A:A),'Customer Name'!A:A,Table14_3[[#All],[Title]])</f>
        <v>Mr</v>
      </c>
      <c r="C2266" s="32" t="str" cm="1">
        <f t="array" ref="C2266">_xlfn.XLOOKUP(_xlfn.SINGLE(A:A),'Customer Name'!A:A,Table14_3[[#All],[First Name]])</f>
        <v>Matthew</v>
      </c>
      <c r="D2266" s="32" t="str" cm="1">
        <f t="array" ref="D2266">_xlfn.XLOOKUP(_xlfn.SINGLE(A:A),'Customer Name'!A:A,Table14_3[[#All],[Last Name]])</f>
        <v>Fischer-Daly</v>
      </c>
      <c r="E2266" s="32">
        <f>_xlfn.XLOOKUP(A:A,'Medical Examination'!A:A,'Medical Examination'!B:B)</f>
        <v>19.8</v>
      </c>
      <c r="F2266" s="32">
        <f>_xlfn.XLOOKUP(A:A,'Medical Examination'!A:A,'Medical Examination'!C:C)</f>
        <v>5.12</v>
      </c>
      <c r="G2266" s="33" t="str">
        <f>_xlfn.XLOOKUP(A:A,'Medical Examination'!A:A,'Medical Examination'!D:D)</f>
        <v>No</v>
      </c>
      <c r="H2266" s="33" t="str">
        <f>_xlfn.XLOOKUP(A:A,'Medical Examination'!A:A,'Medical Examination'!E:E)</f>
        <v>No</v>
      </c>
      <c r="I2266" s="33" t="str">
        <f>_xlfn.XLOOKUP(A:A,'Medical Examination'!A:A,'Medical Examination'!F:F)</f>
        <v>Yes</v>
      </c>
      <c r="J2266" s="33">
        <f>_xlfn.XLOOKUP(A:A,'Medical Examination'!A:A,'Medical Examination'!G:G)</f>
        <v>1</v>
      </c>
      <c r="K2266" s="33" t="str">
        <f>_xlfn.XLOOKUP(A:A,'Medical Examination'!A:A,'Medical Examination'!H:H)</f>
        <v>No</v>
      </c>
      <c r="L2266" s="32" t="str">
        <f>_xlfn.XLOOKUP(A:A,'Medical Examination'!A:A,'Medical Examination'!I:I)</f>
        <v>Normal Weight</v>
      </c>
      <c r="M2266" s="31" t="str">
        <f>_xlfn.XLOOKUP(A:A,'Medical Examination'!A:A,'Medical Examination'!J:J)</f>
        <v>Normal</v>
      </c>
      <c r="N2266" s="34">
        <f>_xlfn.XLOOKUP(Healthcare!A:A,Table4_2[Customer ID],Table4_2[Date of Birth])</f>
        <v>37835</v>
      </c>
      <c r="O2266" s="35">
        <f>_xlfn.XLOOKUP(A:A,Table4_2[Customer ID],Table4_2[Charges])</f>
        <v>1241.57</v>
      </c>
      <c r="P2266" s="33" t="str">
        <f>_xlfn.XLOOKUP(A:A,Table4_2[Customer ID],Table4_2[Hospital tier])</f>
        <v>tier - 2</v>
      </c>
      <c r="Q2266" s="33" t="str">
        <f>_xlfn.XLOOKUP(A:A,'Hospital details'!A:A,'Hospital details'!F:F)</f>
        <v>tier - 2</v>
      </c>
      <c r="R2266" s="33" t="str">
        <f>_xlfn.XLOOKUP(Healthcare!A:A,'Hospital details'!A:A,'Hospital details'!G:G)</f>
        <v>R1011</v>
      </c>
      <c r="S2266" s="36">
        <f>_xlfn.XLOOKUP(A:A,'Hospital details'!A:A,'Hospital details'!H:H)</f>
        <v>19</v>
      </c>
      <c r="T2266" s="8"/>
    </row>
    <row r="2267" spans="1:20" ht="18" x14ac:dyDescent="0.35">
      <c r="A2267" s="37" t="s">
        <v>2271</v>
      </c>
      <c r="B2267" s="31" t="str" cm="1">
        <f t="array" ref="B2267">_xlfn.XLOOKUP(_xlfn.SINGLE(A:A),'Customer Name'!A:A,Table14_3[[#All],[Title]])</f>
        <v>Mr</v>
      </c>
      <c r="C2267" s="32" t="str" cm="1">
        <f t="array" ref="C2267">_xlfn.XLOOKUP(_xlfn.SINGLE(A:A),'Customer Name'!A:A,Table14_3[[#All],[First Name]])</f>
        <v>Elizabeth S</v>
      </c>
      <c r="D2267" s="32" t="str" cm="1">
        <f t="array" ref="D2267">_xlfn.XLOOKUP(_xlfn.SINGLE(A:A),'Customer Name'!A:A,Table14_3[[#All],[Last Name]])</f>
        <v>Pulliam</v>
      </c>
      <c r="E2267" s="32">
        <f>_xlfn.XLOOKUP(A:A,'Medical Examination'!A:A,'Medical Examination'!B:B)</f>
        <v>21.87</v>
      </c>
      <c r="F2267" s="32">
        <f>_xlfn.XLOOKUP(A:A,'Medical Examination'!A:A,'Medical Examination'!C:C)</f>
        <v>8.59</v>
      </c>
      <c r="G2267" s="33" t="str">
        <f>_xlfn.XLOOKUP(A:A,'Medical Examination'!A:A,'Medical Examination'!D:D)</f>
        <v>No</v>
      </c>
      <c r="H2267" s="33" t="str">
        <f>_xlfn.XLOOKUP(A:A,'Medical Examination'!A:A,'Medical Examination'!E:E)</f>
        <v>No</v>
      </c>
      <c r="I2267" s="33" t="str">
        <f>_xlfn.XLOOKUP(A:A,'Medical Examination'!A:A,'Medical Examination'!F:F)</f>
        <v>No</v>
      </c>
      <c r="J2267" s="33">
        <f>_xlfn.XLOOKUP(A:A,'Medical Examination'!A:A,'Medical Examination'!G:G)</f>
        <v>0</v>
      </c>
      <c r="K2267" s="33" t="str">
        <f>_xlfn.XLOOKUP(A:A,'Medical Examination'!A:A,'Medical Examination'!H:H)</f>
        <v>No</v>
      </c>
      <c r="L2267" s="32" t="str">
        <f>_xlfn.XLOOKUP(A:A,'Medical Examination'!A:A,'Medical Examination'!I:I)</f>
        <v>Normal Weight</v>
      </c>
      <c r="M2267" s="31" t="str">
        <f>_xlfn.XLOOKUP(A:A,'Medical Examination'!A:A,'Medical Examination'!J:J)</f>
        <v>Diabetic</v>
      </c>
      <c r="N2267" s="34">
        <f>_xlfn.XLOOKUP(Healthcare!A:A,Table4_2[Customer ID],Table4_2[Date of Birth])</f>
        <v>37438</v>
      </c>
      <c r="O2267" s="35">
        <f>_xlfn.XLOOKUP(A:A,Table4_2[Customer ID],Table4_2[Charges])</f>
        <v>1241</v>
      </c>
      <c r="P2267" s="33" t="str">
        <f>_xlfn.XLOOKUP(A:A,Table4_2[Customer ID],Table4_2[Hospital tier])</f>
        <v>tier - 2</v>
      </c>
      <c r="Q2267" s="33" t="str">
        <f>_xlfn.XLOOKUP(A:A,'Hospital details'!A:A,'Hospital details'!F:F)</f>
        <v>tier - 2</v>
      </c>
      <c r="R2267" s="33" t="str">
        <f>_xlfn.XLOOKUP(Healthcare!A:A,'Hospital details'!A:A,'Hospital details'!G:G)</f>
        <v>R1013</v>
      </c>
      <c r="S2267" s="36">
        <f>_xlfn.XLOOKUP(A:A,'Hospital details'!A:A,'Hospital details'!H:H)</f>
        <v>20</v>
      </c>
      <c r="T2267" s="8"/>
    </row>
    <row r="2268" spans="1:20" ht="18" x14ac:dyDescent="0.35">
      <c r="A2268" s="37" t="s">
        <v>2272</v>
      </c>
      <c r="B2268" s="31" t="str" cm="1">
        <f t="array" ref="B2268">_xlfn.XLOOKUP(_xlfn.SINGLE(A:A),'Customer Name'!A:A,Table14_3[[#All],[Title]])</f>
        <v>Ms</v>
      </c>
      <c r="C2268" s="32" t="str" cm="1">
        <f t="array" ref="C2268">_xlfn.XLOOKUP(_xlfn.SINGLE(A:A),'Customer Name'!A:A,Table14_3[[#All],[First Name]])</f>
        <v>Katie</v>
      </c>
      <c r="D2268" s="32" t="str" cm="1">
        <f t="array" ref="D2268">_xlfn.XLOOKUP(_xlfn.SINGLE(A:A),'Customer Name'!A:A,Table14_3[[#All],[Last Name]])</f>
        <v>Guisinger</v>
      </c>
      <c r="E2268" s="32">
        <f>_xlfn.XLOOKUP(A:A,'Medical Examination'!A:A,'Medical Examination'!B:B)</f>
        <v>16.600000000000001</v>
      </c>
      <c r="F2268" s="32">
        <f>_xlfn.XLOOKUP(A:A,'Medical Examination'!A:A,'Medical Examination'!C:C)</f>
        <v>5.87</v>
      </c>
      <c r="G2268" s="33" t="str">
        <f>_xlfn.XLOOKUP(A:A,'Medical Examination'!A:A,'Medical Examination'!D:D)</f>
        <v>No</v>
      </c>
      <c r="H2268" s="33" t="str">
        <f>_xlfn.XLOOKUP(A:A,'Medical Examination'!A:A,'Medical Examination'!E:E)</f>
        <v>No</v>
      </c>
      <c r="I2268" s="33" t="str">
        <f>_xlfn.XLOOKUP(A:A,'Medical Examination'!A:A,'Medical Examination'!F:F)</f>
        <v>No</v>
      </c>
      <c r="J2268" s="33">
        <f>_xlfn.XLOOKUP(A:A,'Medical Examination'!A:A,'Medical Examination'!G:G)</f>
        <v>1</v>
      </c>
      <c r="K2268" s="33" t="str">
        <f>_xlfn.XLOOKUP(A:A,'Medical Examination'!A:A,'Medical Examination'!H:H)</f>
        <v>No</v>
      </c>
      <c r="L2268" s="32" t="str">
        <f>_xlfn.XLOOKUP(A:A,'Medical Examination'!A:A,'Medical Examination'!I:I)</f>
        <v>Under  Weight</v>
      </c>
      <c r="M2268" s="31" t="str">
        <f>_xlfn.XLOOKUP(A:A,'Medical Examination'!A:A,'Medical Examination'!J:J)</f>
        <v>Prediabetic</v>
      </c>
      <c r="N2268" s="34">
        <f>_xlfn.XLOOKUP(Healthcare!A:A,Table4_2[Customer ID],Table4_2[Date of Birth])</f>
        <v>36079</v>
      </c>
      <c r="O2268" s="35">
        <f>_xlfn.XLOOKUP(A:A,Table4_2[Customer ID],Table4_2[Charges])</f>
        <v>1240</v>
      </c>
      <c r="P2268" s="33" t="str">
        <f>_xlfn.XLOOKUP(A:A,Table4_2[Customer ID],Table4_2[Hospital tier])</f>
        <v>tier - 2</v>
      </c>
      <c r="Q2268" s="33" t="str">
        <f>_xlfn.XLOOKUP(A:A,'Hospital details'!A:A,'Hospital details'!F:F)</f>
        <v>tier - 1</v>
      </c>
      <c r="R2268" s="33" t="str">
        <f>_xlfn.XLOOKUP(Healthcare!A:A,'Hospital details'!A:A,'Hospital details'!G:G)</f>
        <v>R1012</v>
      </c>
      <c r="S2268" s="36">
        <f>_xlfn.XLOOKUP(A:A,'Hospital details'!A:A,'Hospital details'!H:H)</f>
        <v>24</v>
      </c>
      <c r="T2268" s="8"/>
    </row>
    <row r="2269" spans="1:20" ht="18" x14ac:dyDescent="0.35">
      <c r="A2269" s="37" t="s">
        <v>2273</v>
      </c>
      <c r="B2269" s="31" t="str" cm="1">
        <f t="array" ref="B2269">_xlfn.XLOOKUP(_xlfn.SINGLE(A:A),'Customer Name'!A:A,Table14_3[[#All],[Title]])</f>
        <v>Mr</v>
      </c>
      <c r="C2269" s="32" t="str" cm="1">
        <f t="array" ref="C2269">_xlfn.XLOOKUP(_xlfn.SINGLE(A:A),'Customer Name'!A:A,Table14_3[[#All],[First Name]])</f>
        <v>Christi A</v>
      </c>
      <c r="D2269" s="32" t="str" cm="1">
        <f t="array" ref="D2269">_xlfn.XLOOKUP(_xlfn.SINGLE(A:A),'Customer Name'!A:A,Table14_3[[#All],[Last Name]])</f>
        <v>Arnerich</v>
      </c>
      <c r="E2269" s="32">
        <f>_xlfn.XLOOKUP(A:A,'Medical Examination'!A:A,'Medical Examination'!B:B)</f>
        <v>21.98</v>
      </c>
      <c r="F2269" s="32">
        <f>_xlfn.XLOOKUP(A:A,'Medical Examination'!A:A,'Medical Examination'!C:C)</f>
        <v>7.03</v>
      </c>
      <c r="G2269" s="33" t="str">
        <f>_xlfn.XLOOKUP(A:A,'Medical Examination'!A:A,'Medical Examination'!D:D)</f>
        <v>No</v>
      </c>
      <c r="H2269" s="33" t="str">
        <f>_xlfn.XLOOKUP(A:A,'Medical Examination'!A:A,'Medical Examination'!E:E)</f>
        <v>No</v>
      </c>
      <c r="I2269" s="33" t="str">
        <f>_xlfn.XLOOKUP(A:A,'Medical Examination'!A:A,'Medical Examination'!F:F)</f>
        <v>No</v>
      </c>
      <c r="J2269" s="33">
        <f>_xlfn.XLOOKUP(A:A,'Medical Examination'!A:A,'Medical Examination'!G:G)</f>
        <v>0</v>
      </c>
      <c r="K2269" s="33" t="str">
        <f>_xlfn.XLOOKUP(A:A,'Medical Examination'!A:A,'Medical Examination'!H:H)</f>
        <v>No</v>
      </c>
      <c r="L2269" s="32" t="str">
        <f>_xlfn.XLOOKUP(A:A,'Medical Examination'!A:A,'Medical Examination'!I:I)</f>
        <v>Normal Weight</v>
      </c>
      <c r="M2269" s="31" t="str">
        <f>_xlfn.XLOOKUP(A:A,'Medical Examination'!A:A,'Medical Examination'!J:J)</f>
        <v>Diabetic</v>
      </c>
      <c r="N2269" s="34">
        <f>_xlfn.XLOOKUP(Healthcare!A:A,Table4_2[Customer ID],Table4_2[Date of Birth])</f>
        <v>37602</v>
      </c>
      <c r="O2269" s="35">
        <f>_xlfn.XLOOKUP(A:A,Table4_2[Customer ID],Table4_2[Charges])</f>
        <v>1237</v>
      </c>
      <c r="P2269" s="33" t="str">
        <f>_xlfn.XLOOKUP(A:A,Table4_2[Customer ID],Table4_2[Hospital tier])</f>
        <v>tier - 2</v>
      </c>
      <c r="Q2269" s="33" t="str">
        <f>_xlfn.XLOOKUP(A:A,'Hospital details'!A:A,'Hospital details'!F:F)</f>
        <v>tier - 2</v>
      </c>
      <c r="R2269" s="33" t="str">
        <f>_xlfn.XLOOKUP(Healthcare!A:A,'Hospital details'!A:A,'Hospital details'!G:G)</f>
        <v>R1013</v>
      </c>
      <c r="S2269" s="36">
        <f>_xlfn.XLOOKUP(A:A,'Hospital details'!A:A,'Hospital details'!H:H)</f>
        <v>20</v>
      </c>
      <c r="T2269" s="8"/>
    </row>
    <row r="2270" spans="1:20" ht="18" x14ac:dyDescent="0.35">
      <c r="A2270" s="37" t="s">
        <v>2274</v>
      </c>
      <c r="B2270" s="31" t="str" cm="1">
        <f t="array" ref="B2270">_xlfn.XLOOKUP(_xlfn.SINGLE(A:A),'Customer Name'!A:A,Table14_3[[#All],[Title]])</f>
        <v>Mr</v>
      </c>
      <c r="C2270" s="32" t="str" cm="1">
        <f t="array" ref="C2270">_xlfn.XLOOKUP(_xlfn.SINGLE(A:A),'Customer Name'!A:A,Table14_3[[#All],[First Name]])</f>
        <v>Sandra K</v>
      </c>
      <c r="D2270" s="32" t="str" cm="1">
        <f t="array" ref="D2270">_xlfn.XLOOKUP(_xlfn.SINGLE(A:A),'Customer Name'!A:A,Table14_3[[#All],[Last Name]])</f>
        <v>Lynch</v>
      </c>
      <c r="E2270" s="32">
        <f>_xlfn.XLOOKUP(A:A,'Medical Examination'!A:A,'Medical Examination'!B:B)</f>
        <v>19.7</v>
      </c>
      <c r="F2270" s="32">
        <f>_xlfn.XLOOKUP(A:A,'Medical Examination'!A:A,'Medical Examination'!C:C)</f>
        <v>5.51</v>
      </c>
      <c r="G2270" s="33" t="str">
        <f>_xlfn.XLOOKUP(A:A,'Medical Examination'!A:A,'Medical Examination'!D:D)</f>
        <v>No</v>
      </c>
      <c r="H2270" s="33" t="str">
        <f>_xlfn.XLOOKUP(A:A,'Medical Examination'!A:A,'Medical Examination'!E:E)</f>
        <v>No</v>
      </c>
      <c r="I2270" s="33" t="str">
        <f>_xlfn.XLOOKUP(A:A,'Medical Examination'!A:A,'Medical Examination'!F:F)</f>
        <v>No</v>
      </c>
      <c r="J2270" s="33">
        <f>_xlfn.XLOOKUP(A:A,'Medical Examination'!A:A,'Medical Examination'!G:G)</f>
        <v>1</v>
      </c>
      <c r="K2270" s="33" t="str">
        <f>_xlfn.XLOOKUP(A:A,'Medical Examination'!A:A,'Medical Examination'!H:H)</f>
        <v>No</v>
      </c>
      <c r="L2270" s="32" t="str">
        <f>_xlfn.XLOOKUP(A:A,'Medical Examination'!A:A,'Medical Examination'!I:I)</f>
        <v>Normal Weight</v>
      </c>
      <c r="M2270" s="31" t="str">
        <f>_xlfn.XLOOKUP(A:A,'Medical Examination'!A:A,'Medical Examination'!J:J)</f>
        <v>Normal</v>
      </c>
      <c r="N2270" s="34">
        <f>_xlfn.XLOOKUP(Healthcare!A:A,Table4_2[Customer ID],Table4_2[Date of Birth])</f>
        <v>35989</v>
      </c>
      <c r="O2270" s="35">
        <f>_xlfn.XLOOKUP(A:A,Table4_2[Customer ID],Table4_2[Charges])</f>
        <v>1234</v>
      </c>
      <c r="P2270" s="33" t="str">
        <f>_xlfn.XLOOKUP(A:A,Table4_2[Customer ID],Table4_2[Hospital tier])</f>
        <v>tier - 2</v>
      </c>
      <c r="Q2270" s="33" t="str">
        <f>_xlfn.XLOOKUP(A:A,'Hospital details'!A:A,'Hospital details'!F:F)</f>
        <v>tier - 1</v>
      </c>
      <c r="R2270" s="33" t="str">
        <f>_xlfn.XLOOKUP(Healthcare!A:A,'Hospital details'!A:A,'Hospital details'!G:G)</f>
        <v>R1013</v>
      </c>
      <c r="S2270" s="36">
        <f>_xlfn.XLOOKUP(A:A,'Hospital details'!A:A,'Hospital details'!H:H)</f>
        <v>24</v>
      </c>
      <c r="T2270" s="8"/>
    </row>
    <row r="2271" spans="1:20" ht="18" x14ac:dyDescent="0.35">
      <c r="A2271" s="37" t="s">
        <v>2275</v>
      </c>
      <c r="B2271" s="31" t="str" cm="1">
        <f t="array" ref="B2271">_xlfn.XLOOKUP(_xlfn.SINGLE(A:A),'Customer Name'!A:A,Table14_3[[#All],[Title]])</f>
        <v>Ms</v>
      </c>
      <c r="C2271" s="32" t="str" cm="1">
        <f t="array" ref="C2271">_xlfn.XLOOKUP(_xlfn.SINGLE(A:A),'Customer Name'!A:A,Table14_3[[#All],[First Name]])</f>
        <v>Katharine</v>
      </c>
      <c r="D2271" s="32" t="str" cm="1">
        <f t="array" ref="D2271">_xlfn.XLOOKUP(_xlfn.SINGLE(A:A),'Customer Name'!A:A,Table14_3[[#All],[Last Name]])</f>
        <v>Reilly</v>
      </c>
      <c r="E2271" s="32">
        <f>_xlfn.XLOOKUP(A:A,'Medical Examination'!A:A,'Medical Examination'!B:B)</f>
        <v>19.21</v>
      </c>
      <c r="F2271" s="32">
        <f>_xlfn.XLOOKUP(A:A,'Medical Examination'!A:A,'Medical Examination'!C:C)</f>
        <v>4.76</v>
      </c>
      <c r="G2271" s="33" t="str">
        <f>_xlfn.XLOOKUP(A:A,'Medical Examination'!A:A,'Medical Examination'!D:D)</f>
        <v>No</v>
      </c>
      <c r="H2271" s="33" t="str">
        <f>_xlfn.XLOOKUP(A:A,'Medical Examination'!A:A,'Medical Examination'!E:E)</f>
        <v>yes</v>
      </c>
      <c r="I2271" s="33" t="str">
        <f>_xlfn.XLOOKUP(A:A,'Medical Examination'!A:A,'Medical Examination'!F:F)</f>
        <v>No</v>
      </c>
      <c r="J2271" s="33">
        <f>_xlfn.XLOOKUP(A:A,'Medical Examination'!A:A,'Medical Examination'!G:G)</f>
        <v>1</v>
      </c>
      <c r="K2271" s="33" t="str">
        <f>_xlfn.XLOOKUP(A:A,'Medical Examination'!A:A,'Medical Examination'!H:H)</f>
        <v>No</v>
      </c>
      <c r="L2271" s="32" t="str">
        <f>_xlfn.XLOOKUP(A:A,'Medical Examination'!A:A,'Medical Examination'!I:I)</f>
        <v>Normal Weight</v>
      </c>
      <c r="M2271" s="31" t="str">
        <f>_xlfn.XLOOKUP(A:A,'Medical Examination'!A:A,'Medical Examination'!J:J)</f>
        <v>Normal</v>
      </c>
      <c r="N2271" s="34">
        <f>_xlfn.XLOOKUP(Healthcare!A:A,Table4_2[Customer ID],Table4_2[Date of Birth])</f>
        <v>38276</v>
      </c>
      <c r="O2271" s="35">
        <f>_xlfn.XLOOKUP(A:A,Table4_2[Customer ID],Table4_2[Charges])</f>
        <v>1228</v>
      </c>
      <c r="P2271" s="33" t="str">
        <f>_xlfn.XLOOKUP(A:A,Table4_2[Customer ID],Table4_2[Hospital tier])</f>
        <v>tier - 2</v>
      </c>
      <c r="Q2271" s="33" t="str">
        <f>_xlfn.XLOOKUP(A:A,'Hospital details'!A:A,'Hospital details'!F:F)</f>
        <v>tier - 1</v>
      </c>
      <c r="R2271" s="33" t="str">
        <f>_xlfn.XLOOKUP(Healthcare!A:A,'Hospital details'!A:A,'Hospital details'!G:G)</f>
        <v>R1012</v>
      </c>
      <c r="S2271" s="36">
        <f>_xlfn.XLOOKUP(A:A,'Hospital details'!A:A,'Hospital details'!H:H)</f>
        <v>18</v>
      </c>
      <c r="T2271" s="8"/>
    </row>
    <row r="2272" spans="1:20" ht="18" x14ac:dyDescent="0.35">
      <c r="A2272" s="37" t="s">
        <v>2276</v>
      </c>
      <c r="B2272" s="31" t="str" cm="1">
        <f t="array" ref="B2272">_xlfn.XLOOKUP(_xlfn.SINGLE(A:A),'Customer Name'!A:A,Table14_3[[#All],[Title]])</f>
        <v>Mr</v>
      </c>
      <c r="C2272" s="32" t="str" cm="1">
        <f t="array" ref="C2272">_xlfn.XLOOKUP(_xlfn.SINGLE(A:A),'Customer Name'!A:A,Table14_3[[#All],[First Name]])</f>
        <v>Jerome</v>
      </c>
      <c r="D2272" s="32" t="str" cm="1">
        <f t="array" ref="D2272">_xlfn.XLOOKUP(_xlfn.SINGLE(A:A),'Customer Name'!A:A,Table14_3[[#All],[Last Name]])</f>
        <v>Nolette</v>
      </c>
      <c r="E2272" s="32">
        <f>_xlfn.XLOOKUP(A:A,'Medical Examination'!A:A,'Medical Examination'!B:B)</f>
        <v>19.3</v>
      </c>
      <c r="F2272" s="32">
        <f>_xlfn.XLOOKUP(A:A,'Medical Examination'!A:A,'Medical Examination'!C:C)</f>
        <v>4.7</v>
      </c>
      <c r="G2272" s="33" t="str">
        <f>_xlfn.XLOOKUP(A:A,'Medical Examination'!A:A,'Medical Examination'!D:D)</f>
        <v>No</v>
      </c>
      <c r="H2272" s="33" t="str">
        <f>_xlfn.XLOOKUP(A:A,'Medical Examination'!A:A,'Medical Examination'!E:E)</f>
        <v>yes</v>
      </c>
      <c r="I2272" s="33" t="str">
        <f>_xlfn.XLOOKUP(A:A,'Medical Examination'!A:A,'Medical Examination'!F:F)</f>
        <v>No</v>
      </c>
      <c r="J2272" s="33">
        <f>_xlfn.XLOOKUP(A:A,'Medical Examination'!A:A,'Medical Examination'!G:G)</f>
        <v>1</v>
      </c>
      <c r="K2272" s="33" t="str">
        <f>_xlfn.XLOOKUP(A:A,'Medical Examination'!A:A,'Medical Examination'!H:H)</f>
        <v>No</v>
      </c>
      <c r="L2272" s="32" t="str">
        <f>_xlfn.XLOOKUP(A:A,'Medical Examination'!A:A,'Medical Examination'!I:I)</f>
        <v>Normal Weight</v>
      </c>
      <c r="M2272" s="31" t="str">
        <f>_xlfn.XLOOKUP(A:A,'Medical Examination'!A:A,'Medical Examination'!J:J)</f>
        <v>Normal</v>
      </c>
      <c r="N2272" s="34">
        <f>_xlfn.XLOOKUP(Healthcare!A:A,Table4_2[Customer ID],Table4_2[Date of Birth])</f>
        <v>38177</v>
      </c>
      <c r="O2272" s="35">
        <f>_xlfn.XLOOKUP(A:A,Table4_2[Customer ID],Table4_2[Charges])</f>
        <v>1224</v>
      </c>
      <c r="P2272" s="33" t="str">
        <f>_xlfn.XLOOKUP(A:A,Table4_2[Customer ID],Table4_2[Hospital tier])</f>
        <v>tier - 2</v>
      </c>
      <c r="Q2272" s="33" t="str">
        <f>_xlfn.XLOOKUP(A:A,'Hospital details'!A:A,'Hospital details'!F:F)</f>
        <v>tier - 1</v>
      </c>
      <c r="R2272" s="33" t="str">
        <f>_xlfn.XLOOKUP(Healthcare!A:A,'Hospital details'!A:A,'Hospital details'!G:G)</f>
        <v>R1013</v>
      </c>
      <c r="S2272" s="36">
        <f>_xlfn.XLOOKUP(A:A,'Hospital details'!A:A,'Hospital details'!H:H)</f>
        <v>18</v>
      </c>
      <c r="T2272" s="8"/>
    </row>
    <row r="2273" spans="1:20" ht="18" x14ac:dyDescent="0.35">
      <c r="A2273" s="37" t="s">
        <v>2277</v>
      </c>
      <c r="B2273" s="31" t="str" cm="1">
        <f t="array" ref="B2273">_xlfn.XLOOKUP(_xlfn.SINGLE(A:A),'Customer Name'!A:A,Table14_3[[#All],[Title]])</f>
        <v>Mr</v>
      </c>
      <c r="C2273" s="32" t="str" cm="1">
        <f t="array" ref="C2273">_xlfn.XLOOKUP(_xlfn.SINGLE(A:A),'Customer Name'!A:A,Table14_3[[#All],[First Name]])</f>
        <v>Julia R</v>
      </c>
      <c r="D2273" s="32" t="str" cm="1">
        <f t="array" ref="D2273">_xlfn.XLOOKUP(_xlfn.SINGLE(A:A),'Customer Name'!A:A,Table14_3[[#All],[Last Name]])</f>
        <v>Chabrier</v>
      </c>
      <c r="E2273" s="32">
        <f>_xlfn.XLOOKUP(A:A,'Medical Examination'!A:A,'Medical Examination'!B:B)</f>
        <v>16.22</v>
      </c>
      <c r="F2273" s="32">
        <f>_xlfn.XLOOKUP(A:A,'Medical Examination'!A:A,'Medical Examination'!C:C)</f>
        <v>6.21</v>
      </c>
      <c r="G2273" s="33" t="str">
        <f>_xlfn.XLOOKUP(A:A,'Medical Examination'!A:A,'Medical Examination'!D:D)</f>
        <v>yes</v>
      </c>
      <c r="H2273" s="33" t="str">
        <f>_xlfn.XLOOKUP(A:A,'Medical Examination'!A:A,'Medical Examination'!E:E)</f>
        <v>No</v>
      </c>
      <c r="I2273" s="33" t="str">
        <f>_xlfn.XLOOKUP(A:A,'Medical Examination'!A:A,'Medical Examination'!F:F)</f>
        <v>No</v>
      </c>
      <c r="J2273" s="33">
        <f>_xlfn.XLOOKUP(A:A,'Medical Examination'!A:A,'Medical Examination'!G:G)</f>
        <v>0</v>
      </c>
      <c r="K2273" s="33" t="str">
        <f>_xlfn.XLOOKUP(A:A,'Medical Examination'!A:A,'Medical Examination'!H:H)</f>
        <v>No</v>
      </c>
      <c r="L2273" s="32" t="str">
        <f>_xlfn.XLOOKUP(A:A,'Medical Examination'!A:A,'Medical Examination'!I:I)</f>
        <v>Under  Weight</v>
      </c>
      <c r="M2273" s="31" t="str">
        <f>_xlfn.XLOOKUP(A:A,'Medical Examination'!A:A,'Medical Examination'!J:J)</f>
        <v>Prediabetic</v>
      </c>
      <c r="N2273" s="34">
        <f>_xlfn.XLOOKUP(Healthcare!A:A,Table4_2[Customer ID],Table4_2[Date of Birth])</f>
        <v>35373</v>
      </c>
      <c r="O2273" s="35">
        <f>_xlfn.XLOOKUP(A:A,Table4_2[Customer ID],Table4_2[Charges])</f>
        <v>1220</v>
      </c>
      <c r="P2273" s="33" t="str">
        <f>_xlfn.XLOOKUP(A:A,Table4_2[Customer ID],Table4_2[Hospital tier])</f>
        <v>tier - 2</v>
      </c>
      <c r="Q2273" s="33" t="str">
        <f>_xlfn.XLOOKUP(A:A,'Hospital details'!A:A,'Hospital details'!F:F)</f>
        <v>tier - 3</v>
      </c>
      <c r="R2273" s="33" t="str">
        <f>_xlfn.XLOOKUP(Healthcare!A:A,'Hospital details'!A:A,'Hospital details'!G:G)</f>
        <v>R1012</v>
      </c>
      <c r="S2273" s="36">
        <f>_xlfn.XLOOKUP(A:A,'Hospital details'!A:A,'Hospital details'!H:H)</f>
        <v>26</v>
      </c>
      <c r="T2273" s="8"/>
    </row>
    <row r="2274" spans="1:20" ht="18" x14ac:dyDescent="0.35">
      <c r="A2274" s="37" t="s">
        <v>2278</v>
      </c>
      <c r="B2274" s="31" t="str" cm="1">
        <f t="array" ref="B2274">_xlfn.XLOOKUP(_xlfn.SINGLE(A:A),'Customer Name'!A:A,Table14_3[[#All],[Title]])</f>
        <v>Ms</v>
      </c>
      <c r="C2274" s="32" t="str" cm="1">
        <f t="array" ref="C2274">_xlfn.XLOOKUP(_xlfn.SINGLE(A:A),'Customer Name'!A:A,Table14_3[[#All],[First Name]])</f>
        <v>Sean Henry</v>
      </c>
      <c r="D2274" s="32" t="str" cm="1">
        <f t="array" ref="D2274">_xlfn.XLOOKUP(_xlfn.SINGLE(A:A),'Customer Name'!A:A,Table14_3[[#All],[Last Name]])</f>
        <v>Lee</v>
      </c>
      <c r="E2274" s="32">
        <f>_xlfn.XLOOKUP(A:A,'Medical Examination'!A:A,'Medical Examination'!B:B)</f>
        <v>17.12</v>
      </c>
      <c r="F2274" s="32">
        <f>_xlfn.XLOOKUP(A:A,'Medical Examination'!A:A,'Medical Examination'!C:C)</f>
        <v>4.5199999999999996</v>
      </c>
      <c r="G2274" s="33" t="str">
        <f>_xlfn.XLOOKUP(A:A,'Medical Examination'!A:A,'Medical Examination'!D:D)</f>
        <v>No</v>
      </c>
      <c r="H2274" s="33" t="str">
        <f>_xlfn.XLOOKUP(A:A,'Medical Examination'!A:A,'Medical Examination'!E:E)</f>
        <v>yes</v>
      </c>
      <c r="I2274" s="33" t="str">
        <f>_xlfn.XLOOKUP(A:A,'Medical Examination'!A:A,'Medical Examination'!F:F)</f>
        <v>No</v>
      </c>
      <c r="J2274" s="33">
        <f>_xlfn.XLOOKUP(A:A,'Medical Examination'!A:A,'Medical Examination'!G:G)</f>
        <v>1</v>
      </c>
      <c r="K2274" s="33" t="str">
        <f>_xlfn.XLOOKUP(A:A,'Medical Examination'!A:A,'Medical Examination'!H:H)</f>
        <v>No</v>
      </c>
      <c r="L2274" s="32" t="str">
        <f>_xlfn.XLOOKUP(A:A,'Medical Examination'!A:A,'Medical Examination'!I:I)</f>
        <v>Under  Weight</v>
      </c>
      <c r="M2274" s="31" t="str">
        <f>_xlfn.XLOOKUP(A:A,'Medical Examination'!A:A,'Medical Examination'!J:J)</f>
        <v>Normal</v>
      </c>
      <c r="N2274" s="34">
        <f>_xlfn.XLOOKUP(Healthcare!A:A,Table4_2[Customer ID],Table4_2[Date of Birth])</f>
        <v>38140</v>
      </c>
      <c r="O2274" s="35">
        <f>_xlfn.XLOOKUP(A:A,Table4_2[Customer ID],Table4_2[Charges])</f>
        <v>1210</v>
      </c>
      <c r="P2274" s="33" t="str">
        <f>_xlfn.XLOOKUP(A:A,Table4_2[Customer ID],Table4_2[Hospital tier])</f>
        <v>tier - 2</v>
      </c>
      <c r="Q2274" s="33" t="str">
        <f>_xlfn.XLOOKUP(A:A,'Hospital details'!A:A,'Hospital details'!F:F)</f>
        <v>tier - 1</v>
      </c>
      <c r="R2274" s="33" t="str">
        <f>_xlfn.XLOOKUP(Healthcare!A:A,'Hospital details'!A:A,'Hospital details'!G:G)</f>
        <v>R1013</v>
      </c>
      <c r="S2274" s="36">
        <f>_xlfn.XLOOKUP(A:A,'Hospital details'!A:A,'Hospital details'!H:H)</f>
        <v>19</v>
      </c>
      <c r="T2274" s="8"/>
    </row>
    <row r="2275" spans="1:20" ht="18" x14ac:dyDescent="0.35">
      <c r="A2275" s="37" t="s">
        <v>2279</v>
      </c>
      <c r="B2275" s="31" t="str" cm="1">
        <f t="array" ref="B2275">_xlfn.XLOOKUP(_xlfn.SINGLE(A:A),'Customer Name'!A:A,Table14_3[[#All],[Title]])</f>
        <v>Mr</v>
      </c>
      <c r="C2275" s="32" t="str" cm="1">
        <f t="array" ref="C2275">_xlfn.XLOOKUP(_xlfn.SINGLE(A:A),'Customer Name'!A:A,Table14_3[[#All],[First Name]])</f>
        <v>Rachel A</v>
      </c>
      <c r="D2275" s="32" t="str" cm="1">
        <f t="array" ref="D2275">_xlfn.XLOOKUP(_xlfn.SINGLE(A:A),'Customer Name'!A:A,Table14_3[[#All],[Last Name]])</f>
        <v>Knotts</v>
      </c>
      <c r="E2275" s="32">
        <f>_xlfn.XLOOKUP(A:A,'Medical Examination'!A:A,'Medical Examination'!B:B)</f>
        <v>19.07</v>
      </c>
      <c r="F2275" s="32">
        <f>_xlfn.XLOOKUP(A:A,'Medical Examination'!A:A,'Medical Examination'!C:C)</f>
        <v>5.45</v>
      </c>
      <c r="G2275" s="33" t="str">
        <f>_xlfn.XLOOKUP(A:A,'Medical Examination'!A:A,'Medical Examination'!D:D)</f>
        <v>No</v>
      </c>
      <c r="H2275" s="33" t="str">
        <f>_xlfn.XLOOKUP(A:A,'Medical Examination'!A:A,'Medical Examination'!E:E)</f>
        <v>No</v>
      </c>
      <c r="I2275" s="33" t="str">
        <f>_xlfn.XLOOKUP(A:A,'Medical Examination'!A:A,'Medical Examination'!F:F)</f>
        <v>No</v>
      </c>
      <c r="J2275" s="33">
        <f>_xlfn.XLOOKUP(A:A,'Medical Examination'!A:A,'Medical Examination'!G:G)</f>
        <v>1</v>
      </c>
      <c r="K2275" s="33" t="str">
        <f>_xlfn.XLOOKUP(A:A,'Medical Examination'!A:A,'Medical Examination'!H:H)</f>
        <v>No</v>
      </c>
      <c r="L2275" s="32" t="str">
        <f>_xlfn.XLOOKUP(A:A,'Medical Examination'!A:A,'Medical Examination'!I:I)</f>
        <v>Normal Weight</v>
      </c>
      <c r="M2275" s="31" t="str">
        <f>_xlfn.XLOOKUP(A:A,'Medical Examination'!A:A,'Medical Examination'!J:J)</f>
        <v>Normal</v>
      </c>
      <c r="N2275" s="34">
        <f>_xlfn.XLOOKUP(Healthcare!A:A,Table4_2[Customer ID],Table4_2[Date of Birth])</f>
        <v>33883</v>
      </c>
      <c r="O2275" s="35">
        <f>_xlfn.XLOOKUP(A:A,Table4_2[Customer ID],Table4_2[Charges])</f>
        <v>1200.55</v>
      </c>
      <c r="P2275" s="33" t="str">
        <f>_xlfn.XLOOKUP(A:A,Table4_2[Customer ID],Table4_2[Hospital tier])</f>
        <v>tier - 2</v>
      </c>
      <c r="Q2275" s="33" t="str">
        <f>_xlfn.XLOOKUP(A:A,'Hospital details'!A:A,'Hospital details'!F:F)</f>
        <v>tier - 3</v>
      </c>
      <c r="R2275" s="33" t="str">
        <f>_xlfn.XLOOKUP(Healthcare!A:A,'Hospital details'!A:A,'Hospital details'!G:G)</f>
        <v>R1013</v>
      </c>
      <c r="S2275" s="36">
        <f>_xlfn.XLOOKUP(A:A,'Hospital details'!A:A,'Hospital details'!H:H)</f>
        <v>30</v>
      </c>
      <c r="T2275" s="8"/>
    </row>
    <row r="2276" spans="1:20" ht="18" x14ac:dyDescent="0.35">
      <c r="A2276" s="37" t="s">
        <v>2280</v>
      </c>
      <c r="B2276" s="31" t="str" cm="1">
        <f t="array" ref="B2276">_xlfn.XLOOKUP(_xlfn.SINGLE(A:A),'Customer Name'!A:A,Table14_3[[#All],[Title]])</f>
        <v>Mr</v>
      </c>
      <c r="C2276" s="32" t="str" cm="1">
        <f t="array" ref="C2276">_xlfn.XLOOKUP(_xlfn.SINGLE(A:A),'Customer Name'!A:A,Table14_3[[#All],[First Name]])</f>
        <v>Jim</v>
      </c>
      <c r="D2276" s="32" t="str" cm="1">
        <f t="array" ref="D2276">_xlfn.XLOOKUP(_xlfn.SINGLE(A:A),'Customer Name'!A:A,Table14_3[[#All],[Last Name]])</f>
        <v>Pultorak</v>
      </c>
      <c r="E2276" s="32">
        <f>_xlfn.XLOOKUP(A:A,'Medical Examination'!A:A,'Medical Examination'!B:B)</f>
        <v>15.56</v>
      </c>
      <c r="F2276" s="32">
        <f>_xlfn.XLOOKUP(A:A,'Medical Examination'!A:A,'Medical Examination'!C:C)</f>
        <v>4.42</v>
      </c>
      <c r="G2276" s="33" t="str">
        <f>_xlfn.XLOOKUP(A:A,'Medical Examination'!A:A,'Medical Examination'!D:D)</f>
        <v>No</v>
      </c>
      <c r="H2276" s="33" t="str">
        <f>_xlfn.XLOOKUP(A:A,'Medical Examination'!A:A,'Medical Examination'!E:E)</f>
        <v>No</v>
      </c>
      <c r="I2276" s="33" t="str">
        <f>_xlfn.XLOOKUP(A:A,'Medical Examination'!A:A,'Medical Examination'!F:F)</f>
        <v>No</v>
      </c>
      <c r="J2276" s="33">
        <f>_xlfn.XLOOKUP(A:A,'Medical Examination'!A:A,'Medical Examination'!G:G)</f>
        <v>0</v>
      </c>
      <c r="K2276" s="33" t="str">
        <f>_xlfn.XLOOKUP(A:A,'Medical Examination'!A:A,'Medical Examination'!H:H)</f>
        <v>No</v>
      </c>
      <c r="L2276" s="32" t="str">
        <f>_xlfn.XLOOKUP(A:A,'Medical Examination'!A:A,'Medical Examination'!I:I)</f>
        <v>Under  Weight</v>
      </c>
      <c r="M2276" s="31" t="str">
        <f>_xlfn.XLOOKUP(A:A,'Medical Examination'!A:A,'Medical Examination'!J:J)</f>
        <v>Normal</v>
      </c>
      <c r="N2276" s="34">
        <f>_xlfn.XLOOKUP(Healthcare!A:A,Table4_2[Customer ID],Table4_2[Date of Birth])</f>
        <v>36339</v>
      </c>
      <c r="O2276" s="35">
        <f>_xlfn.XLOOKUP(A:A,Table4_2[Customer ID],Table4_2[Charges])</f>
        <v>1200</v>
      </c>
      <c r="P2276" s="33" t="str">
        <f>_xlfn.XLOOKUP(A:A,Table4_2[Customer ID],Table4_2[Hospital tier])</f>
        <v>tier - 2</v>
      </c>
      <c r="Q2276" s="33" t="str">
        <f>_xlfn.XLOOKUP(A:A,'Hospital details'!A:A,'Hospital details'!F:F)</f>
        <v>tier - 3</v>
      </c>
      <c r="R2276" s="33" t="str">
        <f>_xlfn.XLOOKUP(Healthcare!A:A,'Hospital details'!A:A,'Hospital details'!G:G)</f>
        <v>R1012</v>
      </c>
      <c r="S2276" s="36">
        <f>_xlfn.XLOOKUP(A:A,'Hospital details'!A:A,'Hospital details'!H:H)</f>
        <v>23</v>
      </c>
      <c r="T2276" s="8"/>
    </row>
    <row r="2277" spans="1:20" ht="18" x14ac:dyDescent="0.35">
      <c r="A2277" s="37" t="s">
        <v>2281</v>
      </c>
      <c r="B2277" s="31" t="str" cm="1">
        <f t="array" ref="B2277">_xlfn.XLOOKUP(_xlfn.SINGLE(A:A),'Customer Name'!A:A,Table14_3[[#All],[Title]])</f>
        <v>Ms</v>
      </c>
      <c r="C2277" s="32" t="str" cm="1">
        <f t="array" ref="C2277">_xlfn.XLOOKUP(_xlfn.SINGLE(A:A),'Customer Name'!A:A,Table14_3[[#All],[First Name]])</f>
        <v>Tim</v>
      </c>
      <c r="D2277" s="32" t="str" cm="1">
        <f t="array" ref="D2277">_xlfn.XLOOKUP(_xlfn.SINGLE(A:A),'Customer Name'!A:A,Table14_3[[#All],[Last Name]])</f>
        <v>Maxon</v>
      </c>
      <c r="E2277" s="32">
        <f>_xlfn.XLOOKUP(A:A,'Medical Examination'!A:A,'Medical Examination'!B:B)</f>
        <v>22.76</v>
      </c>
      <c r="F2277" s="32">
        <f>_xlfn.XLOOKUP(A:A,'Medical Examination'!A:A,'Medical Examination'!C:C)</f>
        <v>9.44</v>
      </c>
      <c r="G2277" s="33" t="str">
        <f>_xlfn.XLOOKUP(A:A,'Medical Examination'!A:A,'Medical Examination'!D:D)</f>
        <v>No</v>
      </c>
      <c r="H2277" s="33" t="str">
        <f>_xlfn.XLOOKUP(A:A,'Medical Examination'!A:A,'Medical Examination'!E:E)</f>
        <v>No</v>
      </c>
      <c r="I2277" s="33" t="str">
        <f>_xlfn.XLOOKUP(A:A,'Medical Examination'!A:A,'Medical Examination'!F:F)</f>
        <v>No</v>
      </c>
      <c r="J2277" s="33">
        <f>_xlfn.XLOOKUP(A:A,'Medical Examination'!A:A,'Medical Examination'!G:G)</f>
        <v>0</v>
      </c>
      <c r="K2277" s="33" t="str">
        <f>_xlfn.XLOOKUP(A:A,'Medical Examination'!A:A,'Medical Examination'!H:H)</f>
        <v>No</v>
      </c>
      <c r="L2277" s="32" t="str">
        <f>_xlfn.XLOOKUP(A:A,'Medical Examination'!A:A,'Medical Examination'!I:I)</f>
        <v>Normal Weight</v>
      </c>
      <c r="M2277" s="31" t="str">
        <f>_xlfn.XLOOKUP(A:A,'Medical Examination'!A:A,'Medical Examination'!J:J)</f>
        <v>Diabetic</v>
      </c>
      <c r="N2277" s="34">
        <f>_xlfn.XLOOKUP(Healthcare!A:A,Table4_2[Customer ID],Table4_2[Date of Birth])</f>
        <v>37494</v>
      </c>
      <c r="O2277" s="35">
        <f>_xlfn.XLOOKUP(A:A,Table4_2[Customer ID],Table4_2[Charges])</f>
        <v>1191</v>
      </c>
      <c r="P2277" s="33" t="str">
        <f>_xlfn.XLOOKUP(A:A,Table4_2[Customer ID],Table4_2[Hospital tier])</f>
        <v>tier - 2</v>
      </c>
      <c r="Q2277" s="33" t="str">
        <f>_xlfn.XLOOKUP(A:A,'Hospital details'!A:A,'Hospital details'!F:F)</f>
        <v>tier - 1</v>
      </c>
      <c r="R2277" s="33" t="str">
        <f>_xlfn.XLOOKUP(Healthcare!A:A,'Hospital details'!A:A,'Hospital details'!G:G)</f>
        <v>R1013</v>
      </c>
      <c r="S2277" s="36">
        <f>_xlfn.XLOOKUP(A:A,'Hospital details'!A:A,'Hospital details'!H:H)</f>
        <v>20</v>
      </c>
      <c r="T2277" s="8"/>
    </row>
    <row r="2278" spans="1:20" ht="18" x14ac:dyDescent="0.35">
      <c r="A2278" s="37" t="s">
        <v>2282</v>
      </c>
      <c r="B2278" s="31" t="str" cm="1">
        <f t="array" ref="B2278">_xlfn.XLOOKUP(_xlfn.SINGLE(A:A),'Customer Name'!A:A,Table14_3[[#All],[Title]])</f>
        <v>Mr</v>
      </c>
      <c r="C2278" s="32" t="str" cm="1">
        <f t="array" ref="C2278">_xlfn.XLOOKUP(_xlfn.SINGLE(A:A),'Customer Name'!A:A,Table14_3[[#All],[First Name]])</f>
        <v>Abby L</v>
      </c>
      <c r="D2278" s="32" t="str" cm="1">
        <f t="array" ref="D2278">_xlfn.XLOOKUP(_xlfn.SINGLE(A:A),'Customer Name'!A:A,Table14_3[[#All],[Last Name]])</f>
        <v>Kraai</v>
      </c>
      <c r="E2278" s="32">
        <f>_xlfn.XLOOKUP(A:A,'Medical Examination'!A:A,'Medical Examination'!B:B)</f>
        <v>22.79</v>
      </c>
      <c r="F2278" s="32">
        <f>_xlfn.XLOOKUP(A:A,'Medical Examination'!A:A,'Medical Examination'!C:C)</f>
        <v>6.15</v>
      </c>
      <c r="G2278" s="33" t="str">
        <f>_xlfn.XLOOKUP(A:A,'Medical Examination'!A:A,'Medical Examination'!D:D)</f>
        <v>yes</v>
      </c>
      <c r="H2278" s="33" t="str">
        <f>_xlfn.XLOOKUP(A:A,'Medical Examination'!A:A,'Medical Examination'!E:E)</f>
        <v>No</v>
      </c>
      <c r="I2278" s="33" t="str">
        <f>_xlfn.XLOOKUP(A:A,'Medical Examination'!A:A,'Medical Examination'!F:F)</f>
        <v>Yes</v>
      </c>
      <c r="J2278" s="33">
        <f>_xlfn.XLOOKUP(A:A,'Medical Examination'!A:A,'Medical Examination'!G:G)</f>
        <v>1</v>
      </c>
      <c r="K2278" s="33" t="str">
        <f>_xlfn.XLOOKUP(A:A,'Medical Examination'!A:A,'Medical Examination'!H:H)</f>
        <v>No</v>
      </c>
      <c r="L2278" s="32" t="str">
        <f>_xlfn.XLOOKUP(A:A,'Medical Examination'!A:A,'Medical Examination'!I:I)</f>
        <v>Normal Weight</v>
      </c>
      <c r="M2278" s="31" t="str">
        <f>_xlfn.XLOOKUP(A:A,'Medical Examination'!A:A,'Medical Examination'!J:J)</f>
        <v>Prediabetic</v>
      </c>
      <c r="N2278" s="34">
        <f>_xlfn.XLOOKUP(Healthcare!A:A,Table4_2[Customer ID],Table4_2[Date of Birth])</f>
        <v>35609</v>
      </c>
      <c r="O2278" s="35">
        <f>_xlfn.XLOOKUP(A:A,Table4_2[Customer ID],Table4_2[Charges])</f>
        <v>1178.07</v>
      </c>
      <c r="P2278" s="33" t="str">
        <f>_xlfn.XLOOKUP(A:A,Table4_2[Customer ID],Table4_2[Hospital tier])</f>
        <v>tier - 2</v>
      </c>
      <c r="Q2278" s="33" t="str">
        <f>_xlfn.XLOOKUP(A:A,'Hospital details'!A:A,'Hospital details'!F:F)</f>
        <v>tier - 2</v>
      </c>
      <c r="R2278" s="33" t="str">
        <f>_xlfn.XLOOKUP(Healthcare!A:A,'Hospital details'!A:A,'Hospital details'!G:G)</f>
        <v>R1013</v>
      </c>
      <c r="S2278" s="36">
        <f>_xlfn.XLOOKUP(A:A,'Hospital details'!A:A,'Hospital details'!H:H)</f>
        <v>25</v>
      </c>
      <c r="T2278" s="8"/>
    </row>
    <row r="2279" spans="1:20" ht="18" x14ac:dyDescent="0.35">
      <c r="A2279" s="37" t="s">
        <v>2283</v>
      </c>
      <c r="B2279" s="31" t="str" cm="1">
        <f t="array" ref="B2279">_xlfn.XLOOKUP(_xlfn.SINGLE(A:A),'Customer Name'!A:A,Table14_3[[#All],[Title]])</f>
        <v>Ms</v>
      </c>
      <c r="C2279" s="32" t="str" cm="1">
        <f t="array" ref="C2279">_xlfn.XLOOKUP(_xlfn.SINGLE(A:A),'Customer Name'!A:A,Table14_3[[#All],[First Name]])</f>
        <v>Mark</v>
      </c>
      <c r="D2279" s="32" t="str" cm="1">
        <f t="array" ref="D2279">_xlfn.XLOOKUP(_xlfn.SINGLE(A:A),'Customer Name'!A:A,Table14_3[[#All],[Last Name]])</f>
        <v>Larosa</v>
      </c>
      <c r="E2279" s="32">
        <f>_xlfn.XLOOKUP(A:A,'Medical Examination'!A:A,'Medical Examination'!B:B)</f>
        <v>17.41</v>
      </c>
      <c r="F2279" s="32">
        <f>_xlfn.XLOOKUP(A:A,'Medical Examination'!A:A,'Medical Examination'!C:C)</f>
        <v>5.13</v>
      </c>
      <c r="G2279" s="33" t="str">
        <f>_xlfn.XLOOKUP(A:A,'Medical Examination'!A:A,'Medical Examination'!D:D)</f>
        <v>yes</v>
      </c>
      <c r="H2279" s="33" t="str">
        <f>_xlfn.XLOOKUP(A:A,'Medical Examination'!A:A,'Medical Examination'!E:E)</f>
        <v>No</v>
      </c>
      <c r="I2279" s="33" t="str">
        <f>_xlfn.XLOOKUP(A:A,'Medical Examination'!A:A,'Medical Examination'!F:F)</f>
        <v>No</v>
      </c>
      <c r="J2279" s="33">
        <f>_xlfn.XLOOKUP(A:A,'Medical Examination'!A:A,'Medical Examination'!G:G)</f>
        <v>0</v>
      </c>
      <c r="K2279" s="33" t="str">
        <f>_xlfn.XLOOKUP(A:A,'Medical Examination'!A:A,'Medical Examination'!H:H)</f>
        <v>No</v>
      </c>
      <c r="L2279" s="32" t="str">
        <f>_xlfn.XLOOKUP(A:A,'Medical Examination'!A:A,'Medical Examination'!I:I)</f>
        <v>Under  Weight</v>
      </c>
      <c r="M2279" s="31" t="str">
        <f>_xlfn.XLOOKUP(A:A,'Medical Examination'!A:A,'Medical Examination'!J:J)</f>
        <v>Normal</v>
      </c>
      <c r="N2279" s="34">
        <f>_xlfn.XLOOKUP(Healthcare!A:A,Table4_2[Customer ID],Table4_2[Date of Birth])</f>
        <v>35288</v>
      </c>
      <c r="O2279" s="35">
        <f>_xlfn.XLOOKUP(A:A,Table4_2[Customer ID],Table4_2[Charges])</f>
        <v>1178</v>
      </c>
      <c r="P2279" s="33" t="str">
        <f>_xlfn.XLOOKUP(A:A,Table4_2[Customer ID],Table4_2[Hospital tier])</f>
        <v>tier - 2</v>
      </c>
      <c r="Q2279" s="33" t="str">
        <f>_xlfn.XLOOKUP(A:A,'Hospital details'!A:A,'Hospital details'!F:F)</f>
        <v>tier - 3</v>
      </c>
      <c r="R2279" s="33" t="str">
        <f>_xlfn.XLOOKUP(Healthcare!A:A,'Hospital details'!A:A,'Hospital details'!G:G)</f>
        <v>R1013</v>
      </c>
      <c r="S2279" s="36">
        <f>_xlfn.XLOOKUP(A:A,'Hospital details'!A:A,'Hospital details'!H:H)</f>
        <v>26</v>
      </c>
      <c r="T2279" s="8"/>
    </row>
    <row r="2280" spans="1:20" ht="18" x14ac:dyDescent="0.35">
      <c r="A2280" s="37" t="s">
        <v>2284</v>
      </c>
      <c r="B2280" s="31" t="str" cm="1">
        <f t="array" ref="B2280">_xlfn.XLOOKUP(_xlfn.SINGLE(A:A),'Customer Name'!A:A,Table14_3[[#All],[Title]])</f>
        <v>Mr</v>
      </c>
      <c r="C2280" s="32" t="str" cm="1">
        <f t="array" ref="C2280">_xlfn.XLOOKUP(_xlfn.SINGLE(A:A),'Customer Name'!A:A,Table14_3[[#All],[First Name]])</f>
        <v>Ali</v>
      </c>
      <c r="D2280" s="32" t="str" cm="1">
        <f t="array" ref="D2280">_xlfn.XLOOKUP(_xlfn.SINGLE(A:A),'Customer Name'!A:A,Table14_3[[#All],[Last Name]])</f>
        <v>King</v>
      </c>
      <c r="E2280" s="32">
        <f>_xlfn.XLOOKUP(A:A,'Medical Examination'!A:A,'Medical Examination'!B:B)</f>
        <v>19.32</v>
      </c>
      <c r="F2280" s="32">
        <f>_xlfn.XLOOKUP(A:A,'Medical Examination'!A:A,'Medical Examination'!C:C)</f>
        <v>4.96</v>
      </c>
      <c r="G2280" s="33" t="str">
        <f>_xlfn.XLOOKUP(A:A,'Medical Examination'!A:A,'Medical Examination'!D:D)</f>
        <v>yes</v>
      </c>
      <c r="H2280" s="33" t="str">
        <f>_xlfn.XLOOKUP(A:A,'Medical Examination'!A:A,'Medical Examination'!E:E)</f>
        <v>No</v>
      </c>
      <c r="I2280" s="33" t="str">
        <f>_xlfn.XLOOKUP(A:A,'Medical Examination'!A:A,'Medical Examination'!F:F)</f>
        <v>No</v>
      </c>
      <c r="J2280" s="33">
        <f>_xlfn.XLOOKUP(A:A,'Medical Examination'!A:A,'Medical Examination'!G:G)</f>
        <v>0</v>
      </c>
      <c r="K2280" s="33" t="str">
        <f>_xlfn.XLOOKUP(A:A,'Medical Examination'!A:A,'Medical Examination'!H:H)</f>
        <v>No</v>
      </c>
      <c r="L2280" s="32" t="str">
        <f>_xlfn.XLOOKUP(A:A,'Medical Examination'!A:A,'Medical Examination'!I:I)</f>
        <v>Normal Weight</v>
      </c>
      <c r="M2280" s="31" t="str">
        <f>_xlfn.XLOOKUP(A:A,'Medical Examination'!A:A,'Medical Examination'!J:J)</f>
        <v>Normal</v>
      </c>
      <c r="N2280" s="34">
        <f>_xlfn.XLOOKUP(Healthcare!A:A,Table4_2[Customer ID],Table4_2[Date of Birth])</f>
        <v>37207</v>
      </c>
      <c r="O2280" s="35">
        <f>_xlfn.XLOOKUP(A:A,Table4_2[Customer ID],Table4_2[Charges])</f>
        <v>1167</v>
      </c>
      <c r="P2280" s="33" t="str">
        <f>_xlfn.XLOOKUP(A:A,Table4_2[Customer ID],Table4_2[Hospital tier])</f>
        <v>tier - 2</v>
      </c>
      <c r="Q2280" s="33" t="str">
        <f>_xlfn.XLOOKUP(A:A,'Hospital details'!A:A,'Hospital details'!F:F)</f>
        <v>tier - 1</v>
      </c>
      <c r="R2280" s="33" t="str">
        <f>_xlfn.XLOOKUP(Healthcare!A:A,'Hospital details'!A:A,'Hospital details'!G:G)</f>
        <v>R1013</v>
      </c>
      <c r="S2280" s="36">
        <f>_xlfn.XLOOKUP(A:A,'Hospital details'!A:A,'Hospital details'!H:H)</f>
        <v>21</v>
      </c>
      <c r="T2280" s="8"/>
    </row>
    <row r="2281" spans="1:20" ht="18" x14ac:dyDescent="0.35">
      <c r="A2281" s="37" t="s">
        <v>2285</v>
      </c>
      <c r="B2281" s="31" t="str" cm="1">
        <f t="array" ref="B2281">_xlfn.XLOOKUP(_xlfn.SINGLE(A:A),'Customer Name'!A:A,Table14_3[[#All],[Title]])</f>
        <v>Mr</v>
      </c>
      <c r="C2281" s="32" t="str" cm="1">
        <f t="array" ref="C2281">_xlfn.XLOOKUP(_xlfn.SINGLE(A:A),'Customer Name'!A:A,Table14_3[[#All],[First Name]])</f>
        <v>Joshua</v>
      </c>
      <c r="D2281" s="32" t="str" cm="1">
        <f t="array" ref="D2281">_xlfn.XLOOKUP(_xlfn.SINGLE(A:A),'Customer Name'!A:A,Table14_3[[#All],[Last Name]])</f>
        <v>Haney</v>
      </c>
      <c r="E2281" s="32">
        <f>_xlfn.XLOOKUP(A:A,'Medical Examination'!A:A,'Medical Examination'!B:B)</f>
        <v>18.25</v>
      </c>
      <c r="F2281" s="32">
        <f>_xlfn.XLOOKUP(A:A,'Medical Examination'!A:A,'Medical Examination'!C:C)</f>
        <v>10.95</v>
      </c>
      <c r="G2281" s="33" t="str">
        <f>_xlfn.XLOOKUP(A:A,'Medical Examination'!A:A,'Medical Examination'!D:D)</f>
        <v>No</v>
      </c>
      <c r="H2281" s="33" t="str">
        <f>_xlfn.XLOOKUP(A:A,'Medical Examination'!A:A,'Medical Examination'!E:E)</f>
        <v>No</v>
      </c>
      <c r="I2281" s="33" t="str">
        <f>_xlfn.XLOOKUP(A:A,'Medical Examination'!A:A,'Medical Examination'!F:F)</f>
        <v>No</v>
      </c>
      <c r="J2281" s="33">
        <f>_xlfn.XLOOKUP(A:A,'Medical Examination'!A:A,'Medical Examination'!G:G)</f>
        <v>0</v>
      </c>
      <c r="K2281" s="33" t="str">
        <f>_xlfn.XLOOKUP(A:A,'Medical Examination'!A:A,'Medical Examination'!H:H)</f>
        <v>No</v>
      </c>
      <c r="L2281" s="32" t="str">
        <f>_xlfn.XLOOKUP(A:A,'Medical Examination'!A:A,'Medical Examination'!I:I)</f>
        <v>Under  Weight</v>
      </c>
      <c r="M2281" s="31" t="str">
        <f>_xlfn.XLOOKUP(A:A,'Medical Examination'!A:A,'Medical Examination'!J:J)</f>
        <v>Diabetic</v>
      </c>
      <c r="N2281" s="34">
        <f>_xlfn.XLOOKUP(Healthcare!A:A,Table4_2[Customer ID],Table4_2[Date of Birth])</f>
        <v>37418</v>
      </c>
      <c r="O2281" s="35">
        <f>_xlfn.XLOOKUP(A:A,Table4_2[Customer ID],Table4_2[Charges])</f>
        <v>1165</v>
      </c>
      <c r="P2281" s="33" t="str">
        <f>_xlfn.XLOOKUP(A:A,Table4_2[Customer ID],Table4_2[Hospital tier])</f>
        <v>tier - 2</v>
      </c>
      <c r="Q2281" s="33" t="str">
        <f>_xlfn.XLOOKUP(A:A,'Hospital details'!A:A,'Hospital details'!F:F)</f>
        <v>tier - 3</v>
      </c>
      <c r="R2281" s="33" t="str">
        <f>_xlfn.XLOOKUP(Healthcare!A:A,'Hospital details'!A:A,'Hospital details'!G:G)</f>
        <v>R1012</v>
      </c>
      <c r="S2281" s="36">
        <f>_xlfn.XLOOKUP(A:A,'Hospital details'!A:A,'Hospital details'!H:H)</f>
        <v>20</v>
      </c>
      <c r="T2281" s="8"/>
    </row>
    <row r="2282" spans="1:20" ht="18" x14ac:dyDescent="0.35">
      <c r="A2282" s="37" t="s">
        <v>2286</v>
      </c>
      <c r="B2282" s="31" t="str" cm="1">
        <f t="array" ref="B2282">_xlfn.XLOOKUP(_xlfn.SINGLE(A:A),'Customer Name'!A:A,Table14_3[[#All],[Title]])</f>
        <v>Ms</v>
      </c>
      <c r="C2282" s="32" t="str" cm="1">
        <f t="array" ref="C2282">_xlfn.XLOOKUP(_xlfn.SINGLE(A:A),'Customer Name'!A:A,Table14_3[[#All],[First Name]])</f>
        <v>Pierre</v>
      </c>
      <c r="D2282" s="32" t="str" cm="1">
        <f t="array" ref="D2282">_xlfn.XLOOKUP(_xlfn.SINGLE(A:A),'Customer Name'!A:A,Table14_3[[#All],[Last Name]])</f>
        <v>Boulay</v>
      </c>
      <c r="E2282" s="32">
        <f>_xlfn.XLOOKUP(A:A,'Medical Examination'!A:A,'Medical Examination'!B:B)</f>
        <v>53.13</v>
      </c>
      <c r="F2282" s="32">
        <f>_xlfn.XLOOKUP(A:A,'Medical Examination'!A:A,'Medical Examination'!C:C)</f>
        <v>4.4400000000000004</v>
      </c>
      <c r="G2282" s="33" t="str">
        <f>_xlfn.XLOOKUP(A:A,'Medical Examination'!A:A,'Medical Examination'!D:D)</f>
        <v>No</v>
      </c>
      <c r="H2282" s="33" t="str">
        <f>_xlfn.XLOOKUP(A:A,'Medical Examination'!A:A,'Medical Examination'!E:E)</f>
        <v>yes</v>
      </c>
      <c r="I2282" s="33" t="str">
        <f>_xlfn.XLOOKUP(A:A,'Medical Examination'!A:A,'Medical Examination'!F:F)</f>
        <v>No</v>
      </c>
      <c r="J2282" s="33">
        <f>_xlfn.XLOOKUP(A:A,'Medical Examination'!A:A,'Medical Examination'!G:G)</f>
        <v>1</v>
      </c>
      <c r="K2282" s="33" t="str">
        <f>_xlfn.XLOOKUP(A:A,'Medical Examination'!A:A,'Medical Examination'!H:H)</f>
        <v>No</v>
      </c>
      <c r="L2282" s="32" t="str">
        <f>_xlfn.XLOOKUP(A:A,'Medical Examination'!A:A,'Medical Examination'!I:I)</f>
        <v>Obesity</v>
      </c>
      <c r="M2282" s="31" t="str">
        <f>_xlfn.XLOOKUP(A:A,'Medical Examination'!A:A,'Medical Examination'!J:J)</f>
        <v>Normal</v>
      </c>
      <c r="N2282" s="34">
        <f>_xlfn.XLOOKUP(Healthcare!A:A,Table4_2[Customer ID],Table4_2[Date of Birth])</f>
        <v>38302</v>
      </c>
      <c r="O2282" s="35">
        <f>_xlfn.XLOOKUP(A:A,Table4_2[Customer ID],Table4_2[Charges])</f>
        <v>1163.46</v>
      </c>
      <c r="P2282" s="33" t="str">
        <f>_xlfn.XLOOKUP(A:A,Table4_2[Customer ID],Table4_2[Hospital tier])</f>
        <v>tier - 2</v>
      </c>
      <c r="Q2282" s="33" t="str">
        <f>_xlfn.XLOOKUP(A:A,'Hospital details'!A:A,'Hospital details'!F:F)</f>
        <v>tier - 3</v>
      </c>
      <c r="R2282" s="33" t="str">
        <f>_xlfn.XLOOKUP(Healthcare!A:A,'Hospital details'!A:A,'Hospital details'!G:G)</f>
        <v>R1013</v>
      </c>
      <c r="S2282" s="36">
        <f>_xlfn.XLOOKUP(A:A,'Hospital details'!A:A,'Hospital details'!H:H)</f>
        <v>18</v>
      </c>
      <c r="T2282" s="8"/>
    </row>
    <row r="2283" spans="1:20" ht="18" x14ac:dyDescent="0.35">
      <c r="A2283" s="37" t="s">
        <v>2287</v>
      </c>
      <c r="B2283" s="31" t="str" cm="1">
        <f t="array" ref="B2283">_xlfn.XLOOKUP(_xlfn.SINGLE(A:A),'Customer Name'!A:A,Table14_3[[#All],[Title]])</f>
        <v>Mr</v>
      </c>
      <c r="C2283" s="32" t="str" cm="1">
        <f t="array" ref="C2283">_xlfn.XLOOKUP(_xlfn.SINGLE(A:A),'Customer Name'!A:A,Table14_3[[#All],[First Name]])</f>
        <v>Kate</v>
      </c>
      <c r="D2283" s="32" t="str" cm="1">
        <f t="array" ref="D2283">_xlfn.XLOOKUP(_xlfn.SINGLE(A:A),'Customer Name'!A:A,Table14_3[[#All],[Last Name]])</f>
        <v>Peters</v>
      </c>
      <c r="E2283" s="32">
        <f>_xlfn.XLOOKUP(A:A,'Medical Examination'!A:A,'Medical Examination'!B:B)</f>
        <v>20.46</v>
      </c>
      <c r="F2283" s="32">
        <f>_xlfn.XLOOKUP(A:A,'Medical Examination'!A:A,'Medical Examination'!C:C)</f>
        <v>4.0199999999999996</v>
      </c>
      <c r="G2283" s="33" t="str">
        <f>_xlfn.XLOOKUP(A:A,'Medical Examination'!A:A,'Medical Examination'!D:D)</f>
        <v>No</v>
      </c>
      <c r="H2283" s="33" t="str">
        <f>_xlfn.XLOOKUP(A:A,'Medical Examination'!A:A,'Medical Examination'!E:E)</f>
        <v>No</v>
      </c>
      <c r="I2283" s="33" t="str">
        <f>_xlfn.XLOOKUP(A:A,'Medical Examination'!A:A,'Medical Examination'!F:F)</f>
        <v>No</v>
      </c>
      <c r="J2283" s="33">
        <f>_xlfn.XLOOKUP(A:A,'Medical Examination'!A:A,'Medical Examination'!G:G)</f>
        <v>0</v>
      </c>
      <c r="K2283" s="33" t="str">
        <f>_xlfn.XLOOKUP(A:A,'Medical Examination'!A:A,'Medical Examination'!H:H)</f>
        <v>No</v>
      </c>
      <c r="L2283" s="32" t="str">
        <f>_xlfn.XLOOKUP(A:A,'Medical Examination'!A:A,'Medical Examination'!I:I)</f>
        <v>Normal Weight</v>
      </c>
      <c r="M2283" s="31" t="str">
        <f>_xlfn.XLOOKUP(A:A,'Medical Examination'!A:A,'Medical Examination'!J:J)</f>
        <v>Normal</v>
      </c>
      <c r="N2283" s="34">
        <f>_xlfn.XLOOKUP(Healthcare!A:A,Table4_2[Customer ID],Table4_2[Date of Birth])</f>
        <v>34541</v>
      </c>
      <c r="O2283" s="35">
        <f>_xlfn.XLOOKUP(A:A,Table4_2[Customer ID],Table4_2[Charges])</f>
        <v>1158.32</v>
      </c>
      <c r="P2283" s="33" t="str">
        <f>_xlfn.XLOOKUP(A:A,Table4_2[Customer ID],Table4_2[Hospital tier])</f>
        <v>tier - 2</v>
      </c>
      <c r="Q2283" s="33" t="str">
        <f>_xlfn.XLOOKUP(A:A,'Hospital details'!A:A,'Hospital details'!F:F)</f>
        <v>tier - 1</v>
      </c>
      <c r="R2283" s="33" t="str">
        <f>_xlfn.XLOOKUP(Healthcare!A:A,'Hospital details'!A:A,'Hospital details'!G:G)</f>
        <v>R1013</v>
      </c>
      <c r="S2283" s="36">
        <f>_xlfn.XLOOKUP(A:A,'Hospital details'!A:A,'Hospital details'!H:H)</f>
        <v>28</v>
      </c>
      <c r="T2283" s="8"/>
    </row>
    <row r="2284" spans="1:20" ht="18" x14ac:dyDescent="0.35">
      <c r="A2284" s="37" t="s">
        <v>2288</v>
      </c>
      <c r="B2284" s="31" t="str" cm="1">
        <f t="array" ref="B2284">_xlfn.XLOOKUP(_xlfn.SINGLE(A:A),'Customer Name'!A:A,Table14_3[[#All],[Title]])</f>
        <v>Mr</v>
      </c>
      <c r="C2284" s="32" t="str" cm="1">
        <f t="array" ref="C2284">_xlfn.XLOOKUP(_xlfn.SINGLE(A:A),'Customer Name'!A:A,Table14_3[[#All],[First Name]])</f>
        <v>David</v>
      </c>
      <c r="D2284" s="32" t="str" cm="1">
        <f t="array" ref="D2284">_xlfn.XLOOKUP(_xlfn.SINGLE(A:A),'Customer Name'!A:A,Table14_3[[#All],[Last Name]])</f>
        <v>Luy</v>
      </c>
      <c r="E2284" s="32">
        <f>_xlfn.XLOOKUP(A:A,'Medical Examination'!A:A,'Medical Examination'!B:B)</f>
        <v>43.01</v>
      </c>
      <c r="F2284" s="32">
        <f>_xlfn.XLOOKUP(A:A,'Medical Examination'!A:A,'Medical Examination'!C:C)</f>
        <v>5.44</v>
      </c>
      <c r="G2284" s="33" t="str">
        <f>_xlfn.XLOOKUP(A:A,'Medical Examination'!A:A,'Medical Examination'!D:D)</f>
        <v>No</v>
      </c>
      <c r="H2284" s="33" t="str">
        <f>_xlfn.XLOOKUP(A:A,'Medical Examination'!A:A,'Medical Examination'!E:E)</f>
        <v>yes</v>
      </c>
      <c r="I2284" s="33" t="str">
        <f>_xlfn.XLOOKUP(A:A,'Medical Examination'!A:A,'Medical Examination'!F:F)</f>
        <v>No</v>
      </c>
      <c r="J2284" s="33">
        <f>_xlfn.XLOOKUP(A:A,'Medical Examination'!A:A,'Medical Examination'!G:G)</f>
        <v>1</v>
      </c>
      <c r="K2284" s="33" t="str">
        <f>_xlfn.XLOOKUP(A:A,'Medical Examination'!A:A,'Medical Examination'!H:H)</f>
        <v>No</v>
      </c>
      <c r="L2284" s="32" t="str">
        <f>_xlfn.XLOOKUP(A:A,'Medical Examination'!A:A,'Medical Examination'!I:I)</f>
        <v>Obesity</v>
      </c>
      <c r="M2284" s="31" t="str">
        <f>_xlfn.XLOOKUP(A:A,'Medical Examination'!A:A,'Medical Examination'!J:J)</f>
        <v>Normal</v>
      </c>
      <c r="N2284" s="34">
        <f>_xlfn.XLOOKUP(Healthcare!A:A,Table4_2[Customer ID],Table4_2[Date of Birth])</f>
        <v>38186</v>
      </c>
      <c r="O2284" s="35">
        <f>_xlfn.XLOOKUP(A:A,Table4_2[Customer ID],Table4_2[Charges])</f>
        <v>1149.4000000000001</v>
      </c>
      <c r="P2284" s="33" t="str">
        <f>_xlfn.XLOOKUP(A:A,Table4_2[Customer ID],Table4_2[Hospital tier])</f>
        <v>tier - 2</v>
      </c>
      <c r="Q2284" s="33" t="str">
        <f>_xlfn.XLOOKUP(A:A,'Hospital details'!A:A,'Hospital details'!F:F)</f>
        <v>tier - 2</v>
      </c>
      <c r="R2284" s="33" t="str">
        <f>_xlfn.XLOOKUP(Healthcare!A:A,'Hospital details'!A:A,'Hospital details'!G:G)</f>
        <v>R1013</v>
      </c>
      <c r="S2284" s="36">
        <f>_xlfn.XLOOKUP(A:A,'Hospital details'!A:A,'Hospital details'!H:H)</f>
        <v>18</v>
      </c>
      <c r="T2284" s="8"/>
    </row>
    <row r="2285" spans="1:20" ht="18" x14ac:dyDescent="0.35">
      <c r="A2285" s="37" t="s">
        <v>2289</v>
      </c>
      <c r="B2285" s="31" t="str" cm="1">
        <f t="array" ref="B2285">_xlfn.XLOOKUP(_xlfn.SINGLE(A:A),'Customer Name'!A:A,Table14_3[[#All],[Title]])</f>
        <v>Ms</v>
      </c>
      <c r="C2285" s="32" t="str" cm="1">
        <f t="array" ref="C2285">_xlfn.XLOOKUP(_xlfn.SINGLE(A:A),'Customer Name'!A:A,Table14_3[[#All],[First Name]])</f>
        <v>Carla</v>
      </c>
      <c r="D2285" s="32" t="str" cm="1">
        <f t="array" ref="D2285">_xlfn.XLOOKUP(_xlfn.SINGLE(A:A),'Customer Name'!A:A,Table14_3[[#All],[Last Name]])</f>
        <v>Fava</v>
      </c>
      <c r="E2285" s="32">
        <f>_xlfn.XLOOKUP(A:A,'Medical Examination'!A:A,'Medical Examination'!B:B)</f>
        <v>15.01</v>
      </c>
      <c r="F2285" s="32">
        <f>_xlfn.XLOOKUP(A:A,'Medical Examination'!A:A,'Medical Examination'!C:C)</f>
        <v>4.1500000000000004</v>
      </c>
      <c r="G2285" s="33" t="str">
        <f>_xlfn.XLOOKUP(A:A,'Medical Examination'!A:A,'Medical Examination'!D:D)</f>
        <v>No</v>
      </c>
      <c r="H2285" s="33" t="str">
        <f>_xlfn.XLOOKUP(A:A,'Medical Examination'!A:A,'Medical Examination'!E:E)</f>
        <v>No</v>
      </c>
      <c r="I2285" s="33" t="str">
        <f>_xlfn.XLOOKUP(A:A,'Medical Examination'!A:A,'Medical Examination'!F:F)</f>
        <v>Yes</v>
      </c>
      <c r="J2285" s="33">
        <f>_xlfn.XLOOKUP(A:A,'Medical Examination'!A:A,'Medical Examination'!G:G)</f>
        <v>1</v>
      </c>
      <c r="K2285" s="33" t="str">
        <f>_xlfn.XLOOKUP(A:A,'Medical Examination'!A:A,'Medical Examination'!H:H)</f>
        <v>No</v>
      </c>
      <c r="L2285" s="32" t="str">
        <f>_xlfn.XLOOKUP(A:A,'Medical Examination'!A:A,'Medical Examination'!I:I)</f>
        <v>Under  Weight</v>
      </c>
      <c r="M2285" s="31" t="str">
        <f>_xlfn.XLOOKUP(A:A,'Medical Examination'!A:A,'Medical Examination'!J:J)</f>
        <v>Normal</v>
      </c>
      <c r="N2285" s="34">
        <f>_xlfn.XLOOKUP(Healthcare!A:A,Table4_2[Customer ID],Table4_2[Date of Birth])</f>
        <v>37784</v>
      </c>
      <c r="O2285" s="35">
        <f>_xlfn.XLOOKUP(A:A,Table4_2[Customer ID],Table4_2[Charges])</f>
        <v>1149</v>
      </c>
      <c r="P2285" s="33" t="str">
        <f>_xlfn.XLOOKUP(A:A,Table4_2[Customer ID],Table4_2[Hospital tier])</f>
        <v>tier - 2</v>
      </c>
      <c r="Q2285" s="33" t="str">
        <f>_xlfn.XLOOKUP(A:A,'Hospital details'!A:A,'Hospital details'!F:F)</f>
        <v>tier - 1</v>
      </c>
      <c r="R2285" s="33" t="str">
        <f>_xlfn.XLOOKUP(Healthcare!A:A,'Hospital details'!A:A,'Hospital details'!G:G)</f>
        <v>R1012</v>
      </c>
      <c r="S2285" s="36">
        <f>_xlfn.XLOOKUP(A:A,'Hospital details'!A:A,'Hospital details'!H:H)</f>
        <v>19</v>
      </c>
      <c r="T2285" s="8"/>
    </row>
    <row r="2286" spans="1:20" ht="18" x14ac:dyDescent="0.35">
      <c r="A2286" s="37" t="s">
        <v>2290</v>
      </c>
      <c r="B2286" s="31" t="str" cm="1">
        <f t="array" ref="B2286">_xlfn.XLOOKUP(_xlfn.SINGLE(A:A),'Customer Name'!A:A,Table14_3[[#All],[Title]])</f>
        <v>Ms</v>
      </c>
      <c r="C2286" s="32" t="str" cm="1">
        <f t="array" ref="C2286">_xlfn.XLOOKUP(_xlfn.SINGLE(A:A),'Customer Name'!A:A,Table14_3[[#All],[First Name]])</f>
        <v>Alvaro Sr</v>
      </c>
      <c r="D2286" s="32" t="str" cm="1">
        <f t="array" ref="D2286">_xlfn.XLOOKUP(_xlfn.SINGLE(A:A),'Customer Name'!A:A,Table14_3[[#All],[Last Name]])</f>
        <v>Montoya</v>
      </c>
      <c r="E2286" s="32">
        <f>_xlfn.XLOOKUP(A:A,'Medical Examination'!A:A,'Medical Examination'!B:B)</f>
        <v>41.14</v>
      </c>
      <c r="F2286" s="32">
        <f>_xlfn.XLOOKUP(A:A,'Medical Examination'!A:A,'Medical Examination'!C:C)</f>
        <v>6.02</v>
      </c>
      <c r="G2286" s="33" t="str">
        <f>_xlfn.XLOOKUP(A:A,'Medical Examination'!A:A,'Medical Examination'!D:D)</f>
        <v>No</v>
      </c>
      <c r="H2286" s="33" t="str">
        <f>_xlfn.XLOOKUP(A:A,'Medical Examination'!A:A,'Medical Examination'!E:E)</f>
        <v>yes</v>
      </c>
      <c r="I2286" s="33" t="str">
        <f>_xlfn.XLOOKUP(A:A,'Medical Examination'!A:A,'Medical Examination'!F:F)</f>
        <v>No</v>
      </c>
      <c r="J2286" s="33">
        <f>_xlfn.XLOOKUP(A:A,'Medical Examination'!A:A,'Medical Examination'!G:G)</f>
        <v>1</v>
      </c>
      <c r="K2286" s="33" t="str">
        <f>_xlfn.XLOOKUP(A:A,'Medical Examination'!A:A,'Medical Examination'!H:H)</f>
        <v>No</v>
      </c>
      <c r="L2286" s="32" t="str">
        <f>_xlfn.XLOOKUP(A:A,'Medical Examination'!A:A,'Medical Examination'!I:I)</f>
        <v>Obesity</v>
      </c>
      <c r="M2286" s="31" t="str">
        <f>_xlfn.XLOOKUP(A:A,'Medical Examination'!A:A,'Medical Examination'!J:J)</f>
        <v>Prediabetic</v>
      </c>
      <c r="N2286" s="34">
        <f>_xlfn.XLOOKUP(Healthcare!A:A,Table4_2[Customer ID],Table4_2[Date of Birth])</f>
        <v>38148</v>
      </c>
      <c r="O2286" s="35">
        <f>_xlfn.XLOOKUP(A:A,Table4_2[Customer ID],Table4_2[Charges])</f>
        <v>1146.8</v>
      </c>
      <c r="P2286" s="33" t="str">
        <f>_xlfn.XLOOKUP(A:A,Table4_2[Customer ID],Table4_2[Hospital tier])</f>
        <v>tier - 2</v>
      </c>
      <c r="Q2286" s="33" t="str">
        <f>_xlfn.XLOOKUP(A:A,'Hospital details'!A:A,'Hospital details'!F:F)</f>
        <v>tier - 2</v>
      </c>
      <c r="R2286" s="33" t="str">
        <f>_xlfn.XLOOKUP(Healthcare!A:A,'Hospital details'!A:A,'Hospital details'!G:G)</f>
        <v>R1013</v>
      </c>
      <c r="S2286" s="36">
        <f>_xlfn.XLOOKUP(A:A,'Hospital details'!A:A,'Hospital details'!H:H)</f>
        <v>18</v>
      </c>
      <c r="T2286" s="8"/>
    </row>
    <row r="2287" spans="1:20" ht="18" x14ac:dyDescent="0.35">
      <c r="A2287" s="37" t="s">
        <v>2291</v>
      </c>
      <c r="B2287" s="31" t="str" cm="1">
        <f t="array" ref="B2287">_xlfn.XLOOKUP(_xlfn.SINGLE(A:A),'Customer Name'!A:A,Table14_3[[#All],[Title]])</f>
        <v>Mr</v>
      </c>
      <c r="C2287" s="32" t="str" cm="1">
        <f t="array" ref="C2287">_xlfn.XLOOKUP(_xlfn.SINGLE(A:A),'Customer Name'!A:A,Table14_3[[#All],[First Name]])</f>
        <v>Hope</v>
      </c>
      <c r="D2287" s="32" t="str" cm="1">
        <f t="array" ref="D2287">_xlfn.XLOOKUP(_xlfn.SINGLE(A:A),'Customer Name'!A:A,Table14_3[[#All],[Last Name]])</f>
        <v>Bain</v>
      </c>
      <c r="E2287" s="32">
        <f>_xlfn.XLOOKUP(A:A,'Medical Examination'!A:A,'Medical Examination'!B:B)</f>
        <v>16.55</v>
      </c>
      <c r="F2287" s="32">
        <f>_xlfn.XLOOKUP(A:A,'Medical Examination'!A:A,'Medical Examination'!C:C)</f>
        <v>7.73</v>
      </c>
      <c r="G2287" s="33" t="str">
        <f>_xlfn.XLOOKUP(A:A,'Medical Examination'!A:A,'Medical Examination'!D:D)</f>
        <v>No</v>
      </c>
      <c r="H2287" s="33" t="str">
        <f>_xlfn.XLOOKUP(A:A,'Medical Examination'!A:A,'Medical Examination'!E:E)</f>
        <v>No</v>
      </c>
      <c r="I2287" s="33" t="str">
        <f>_xlfn.XLOOKUP(A:A,'Medical Examination'!A:A,'Medical Examination'!F:F)</f>
        <v>No</v>
      </c>
      <c r="J2287" s="33">
        <f>_xlfn.XLOOKUP(A:A,'Medical Examination'!A:A,'Medical Examination'!G:G)</f>
        <v>0</v>
      </c>
      <c r="K2287" s="33" t="str">
        <f>_xlfn.XLOOKUP(A:A,'Medical Examination'!A:A,'Medical Examination'!H:H)</f>
        <v>No</v>
      </c>
      <c r="L2287" s="32" t="str">
        <f>_xlfn.XLOOKUP(A:A,'Medical Examination'!A:A,'Medical Examination'!I:I)</f>
        <v>Under  Weight</v>
      </c>
      <c r="M2287" s="31" t="str">
        <f>_xlfn.XLOOKUP(A:A,'Medical Examination'!A:A,'Medical Examination'!J:J)</f>
        <v>Diabetic</v>
      </c>
      <c r="N2287" s="34">
        <f>_xlfn.XLOOKUP(Healthcare!A:A,Table4_2[Customer ID],Table4_2[Date of Birth])</f>
        <v>37530</v>
      </c>
      <c r="O2287" s="35">
        <f>_xlfn.XLOOKUP(A:A,Table4_2[Customer ID],Table4_2[Charges])</f>
        <v>1142</v>
      </c>
      <c r="P2287" s="33" t="str">
        <f>_xlfn.XLOOKUP(A:A,Table4_2[Customer ID],Table4_2[Hospital tier])</f>
        <v>tier - 3</v>
      </c>
      <c r="Q2287" s="33" t="str">
        <f>_xlfn.XLOOKUP(A:A,'Hospital details'!A:A,'Hospital details'!F:F)</f>
        <v>tier - 2</v>
      </c>
      <c r="R2287" s="33" t="str">
        <f>_xlfn.XLOOKUP(Healthcare!A:A,'Hospital details'!A:A,'Hospital details'!G:G)</f>
        <v>R1011</v>
      </c>
      <c r="S2287" s="36">
        <f>_xlfn.XLOOKUP(A:A,'Hospital details'!A:A,'Hospital details'!H:H)</f>
        <v>20</v>
      </c>
      <c r="T2287" s="8"/>
    </row>
    <row r="2288" spans="1:20" ht="18" x14ac:dyDescent="0.35">
      <c r="A2288" s="37" t="s">
        <v>2292</v>
      </c>
      <c r="B2288" s="31" t="str" cm="1">
        <f t="array" ref="B2288">_xlfn.XLOOKUP(_xlfn.SINGLE(A:A),'Customer Name'!A:A,Table14_3[[#All],[Title]])</f>
        <v>Mr</v>
      </c>
      <c r="C2288" s="32" t="str" cm="1">
        <f t="array" ref="C2288">_xlfn.XLOOKUP(_xlfn.SINGLE(A:A),'Customer Name'!A:A,Table14_3[[#All],[First Name]])</f>
        <v>Mark P</v>
      </c>
      <c r="D2288" s="32" t="str" cm="1">
        <f t="array" ref="D2288">_xlfn.XLOOKUP(_xlfn.SINGLE(A:A),'Customer Name'!A:A,Table14_3[[#All],[Last Name]])</f>
        <v>Albertson</v>
      </c>
      <c r="E2288" s="32">
        <f>_xlfn.XLOOKUP(A:A,'Medical Examination'!A:A,'Medical Examination'!B:B)</f>
        <v>37.29</v>
      </c>
      <c r="F2288" s="32">
        <f>_xlfn.XLOOKUP(A:A,'Medical Examination'!A:A,'Medical Examination'!C:C)</f>
        <v>5.03</v>
      </c>
      <c r="G2288" s="33" t="str">
        <f>_xlfn.XLOOKUP(A:A,'Medical Examination'!A:A,'Medical Examination'!D:D)</f>
        <v>No</v>
      </c>
      <c r="H2288" s="33" t="str">
        <f>_xlfn.XLOOKUP(A:A,'Medical Examination'!A:A,'Medical Examination'!E:E)</f>
        <v>yes</v>
      </c>
      <c r="I2288" s="33" t="str">
        <f>_xlfn.XLOOKUP(A:A,'Medical Examination'!A:A,'Medical Examination'!F:F)</f>
        <v>No</v>
      </c>
      <c r="J2288" s="33">
        <f>_xlfn.XLOOKUP(A:A,'Medical Examination'!A:A,'Medical Examination'!G:G)</f>
        <v>1</v>
      </c>
      <c r="K2288" s="33" t="str">
        <f>_xlfn.XLOOKUP(A:A,'Medical Examination'!A:A,'Medical Examination'!H:H)</f>
        <v>No</v>
      </c>
      <c r="L2288" s="32" t="str">
        <f>_xlfn.XLOOKUP(A:A,'Medical Examination'!A:A,'Medical Examination'!I:I)</f>
        <v>Obesity</v>
      </c>
      <c r="M2288" s="31" t="str">
        <f>_xlfn.XLOOKUP(A:A,'Medical Examination'!A:A,'Medical Examination'!J:J)</f>
        <v>Normal</v>
      </c>
      <c r="N2288" s="34">
        <f>_xlfn.XLOOKUP(Healthcare!A:A,Table4_2[Customer ID],Table4_2[Date of Birth])</f>
        <v>38242</v>
      </c>
      <c r="O2288" s="35">
        <f>_xlfn.XLOOKUP(A:A,Table4_2[Customer ID],Table4_2[Charges])</f>
        <v>1141.45</v>
      </c>
      <c r="P2288" s="33" t="str">
        <f>_xlfn.XLOOKUP(A:A,Table4_2[Customer ID],Table4_2[Hospital tier])</f>
        <v>tier - 3</v>
      </c>
      <c r="Q2288" s="33" t="str">
        <f>_xlfn.XLOOKUP(A:A,'Hospital details'!A:A,'Hospital details'!F:F)</f>
        <v>tier - 3</v>
      </c>
      <c r="R2288" s="33" t="str">
        <f>_xlfn.XLOOKUP(Healthcare!A:A,'Hospital details'!A:A,'Hospital details'!G:G)</f>
        <v>R1013</v>
      </c>
      <c r="S2288" s="36">
        <f>_xlfn.XLOOKUP(A:A,'Hospital details'!A:A,'Hospital details'!H:H)</f>
        <v>18</v>
      </c>
      <c r="T2288" s="8"/>
    </row>
    <row r="2289" spans="1:20" ht="18" x14ac:dyDescent="0.35">
      <c r="A2289" s="37" t="s">
        <v>2293</v>
      </c>
      <c r="B2289" s="31" t="str" cm="1">
        <f t="array" ref="B2289">_xlfn.XLOOKUP(_xlfn.SINGLE(A:A),'Customer Name'!A:A,Table14_3[[#All],[Title]])</f>
        <v>Ms</v>
      </c>
      <c r="C2289" s="32" t="str" cm="1">
        <f t="array" ref="C2289">_xlfn.XLOOKUP(_xlfn.SINGLE(A:A),'Customer Name'!A:A,Table14_3[[#All],[First Name]])</f>
        <v>Desiree</v>
      </c>
      <c r="D2289" s="32" t="str" cm="1">
        <f t="array" ref="D2289">_xlfn.XLOOKUP(_xlfn.SINGLE(A:A),'Customer Name'!A:A,Table14_3[[#All],[Last Name]])</f>
        <v>Barger</v>
      </c>
      <c r="E2289" s="32">
        <f>_xlfn.XLOOKUP(A:A,'Medical Examination'!A:A,'Medical Examination'!B:B)</f>
        <v>16.739999999999998</v>
      </c>
      <c r="F2289" s="32">
        <f>_xlfn.XLOOKUP(A:A,'Medical Examination'!A:A,'Medical Examination'!C:C)</f>
        <v>4.08</v>
      </c>
      <c r="G2289" s="33" t="str">
        <f>_xlfn.XLOOKUP(A:A,'Medical Examination'!A:A,'Medical Examination'!D:D)</f>
        <v>yes</v>
      </c>
      <c r="H2289" s="33" t="str">
        <f>_xlfn.XLOOKUP(A:A,'Medical Examination'!A:A,'Medical Examination'!E:E)</f>
        <v>No</v>
      </c>
      <c r="I2289" s="33" t="str">
        <f>_xlfn.XLOOKUP(A:A,'Medical Examination'!A:A,'Medical Examination'!F:F)</f>
        <v>No</v>
      </c>
      <c r="J2289" s="33">
        <f>_xlfn.XLOOKUP(A:A,'Medical Examination'!A:A,'Medical Examination'!G:G)</f>
        <v>0</v>
      </c>
      <c r="K2289" s="33" t="str">
        <f>_xlfn.XLOOKUP(A:A,'Medical Examination'!A:A,'Medical Examination'!H:H)</f>
        <v>No</v>
      </c>
      <c r="L2289" s="32" t="str">
        <f>_xlfn.XLOOKUP(A:A,'Medical Examination'!A:A,'Medical Examination'!I:I)</f>
        <v>Under  Weight</v>
      </c>
      <c r="M2289" s="31" t="str">
        <f>_xlfn.XLOOKUP(A:A,'Medical Examination'!A:A,'Medical Examination'!J:J)</f>
        <v>Normal</v>
      </c>
      <c r="N2289" s="34">
        <f>_xlfn.XLOOKUP(Healthcare!A:A,Table4_2[Customer ID],Table4_2[Date of Birth])</f>
        <v>37189</v>
      </c>
      <c r="O2289" s="35">
        <f>_xlfn.XLOOKUP(A:A,Table4_2[Customer ID],Table4_2[Charges])</f>
        <v>1141</v>
      </c>
      <c r="P2289" s="33" t="str">
        <f>_xlfn.XLOOKUP(A:A,Table4_2[Customer ID],Table4_2[Hospital tier])</f>
        <v>tier - 3</v>
      </c>
      <c r="Q2289" s="33" t="str">
        <f>_xlfn.XLOOKUP(A:A,'Hospital details'!A:A,'Hospital details'!F:F)</f>
        <v>tier - 1</v>
      </c>
      <c r="R2289" s="33" t="str">
        <f>_xlfn.XLOOKUP(Healthcare!A:A,'Hospital details'!A:A,'Hospital details'!G:G)</f>
        <v>R1013</v>
      </c>
      <c r="S2289" s="36">
        <f>_xlfn.XLOOKUP(A:A,'Hospital details'!A:A,'Hospital details'!H:H)</f>
        <v>21</v>
      </c>
      <c r="T2289" s="8"/>
    </row>
    <row r="2290" spans="1:20" ht="18" x14ac:dyDescent="0.35">
      <c r="A2290" s="37" t="s">
        <v>2294</v>
      </c>
      <c r="B2290" s="31" t="str" cm="1">
        <f t="array" ref="B2290">_xlfn.XLOOKUP(_xlfn.SINGLE(A:A),'Customer Name'!A:A,Table14_3[[#All],[Title]])</f>
        <v>Mr</v>
      </c>
      <c r="C2290" s="32" t="str" cm="1">
        <f t="array" ref="C2290">_xlfn.XLOOKUP(_xlfn.SINGLE(A:A),'Customer Name'!A:A,Table14_3[[#All],[First Name]])</f>
        <v>Mario Jr</v>
      </c>
      <c r="D2290" s="32" t="str" cm="1">
        <f t="array" ref="D2290">_xlfn.XLOOKUP(_xlfn.SINGLE(A:A),'Customer Name'!A:A,Table14_3[[#All],[Last Name]])</f>
        <v>Fraioli</v>
      </c>
      <c r="E2290" s="32">
        <f>_xlfn.XLOOKUP(A:A,'Medical Examination'!A:A,'Medical Examination'!B:B)</f>
        <v>34.43</v>
      </c>
      <c r="F2290" s="32">
        <f>_xlfn.XLOOKUP(A:A,'Medical Examination'!A:A,'Medical Examination'!C:C)</f>
        <v>4.2699999999999996</v>
      </c>
      <c r="G2290" s="33" t="str">
        <f>_xlfn.XLOOKUP(A:A,'Medical Examination'!A:A,'Medical Examination'!D:D)</f>
        <v>No</v>
      </c>
      <c r="H2290" s="33" t="str">
        <f>_xlfn.XLOOKUP(A:A,'Medical Examination'!A:A,'Medical Examination'!E:E)</f>
        <v>yes</v>
      </c>
      <c r="I2290" s="33" t="str">
        <f>_xlfn.XLOOKUP(A:A,'Medical Examination'!A:A,'Medical Examination'!F:F)</f>
        <v>No</v>
      </c>
      <c r="J2290" s="33">
        <f>_xlfn.XLOOKUP(A:A,'Medical Examination'!A:A,'Medical Examination'!G:G)</f>
        <v>1</v>
      </c>
      <c r="K2290" s="33" t="str">
        <f>_xlfn.XLOOKUP(A:A,'Medical Examination'!A:A,'Medical Examination'!H:H)</f>
        <v>No</v>
      </c>
      <c r="L2290" s="32" t="str">
        <f>_xlfn.XLOOKUP(A:A,'Medical Examination'!A:A,'Medical Examination'!I:I)</f>
        <v>Obesity</v>
      </c>
      <c r="M2290" s="31" t="str">
        <f>_xlfn.XLOOKUP(A:A,'Medical Examination'!A:A,'Medical Examination'!J:J)</f>
        <v>Normal</v>
      </c>
      <c r="N2290" s="34">
        <f>_xlfn.XLOOKUP(Healthcare!A:A,Table4_2[Customer ID],Table4_2[Date of Birth])</f>
        <v>38318</v>
      </c>
      <c r="O2290" s="35">
        <f>_xlfn.XLOOKUP(A:A,Table4_2[Customer ID],Table4_2[Charges])</f>
        <v>1137.47</v>
      </c>
      <c r="P2290" s="33" t="str">
        <f>_xlfn.XLOOKUP(A:A,Table4_2[Customer ID],Table4_2[Hospital tier])</f>
        <v>tier - 3</v>
      </c>
      <c r="Q2290" s="33" t="str">
        <f>_xlfn.XLOOKUP(A:A,'Hospital details'!A:A,'Hospital details'!F:F)</f>
        <v>tier - 2</v>
      </c>
      <c r="R2290" s="33" t="str">
        <f>_xlfn.XLOOKUP(Healthcare!A:A,'Hospital details'!A:A,'Hospital details'!G:G)</f>
        <v>R1013</v>
      </c>
      <c r="S2290" s="36">
        <f>_xlfn.XLOOKUP(A:A,'Hospital details'!A:A,'Hospital details'!H:H)</f>
        <v>18</v>
      </c>
      <c r="T2290" s="8"/>
    </row>
    <row r="2291" spans="1:20" ht="18" x14ac:dyDescent="0.35">
      <c r="A2291" s="37" t="s">
        <v>2295</v>
      </c>
      <c r="B2291" s="31" t="str" cm="1">
        <f t="array" ref="B2291">_xlfn.XLOOKUP(_xlfn.SINGLE(A:A),'Customer Name'!A:A,Table14_3[[#All],[Title]])</f>
        <v>Mr</v>
      </c>
      <c r="C2291" s="32" t="str" cm="1">
        <f t="array" ref="C2291">_xlfn.XLOOKUP(_xlfn.SINGLE(A:A),'Customer Name'!A:A,Table14_3[[#All],[First Name]])</f>
        <v>Lusapho</v>
      </c>
      <c r="D2291" s="32" t="str" cm="1">
        <f t="array" ref="D2291">_xlfn.XLOOKUP(_xlfn.SINGLE(A:A),'Customer Name'!A:A,Table14_3[[#All],[Last Name]])</f>
        <v>April</v>
      </c>
      <c r="E2291" s="32">
        <f>_xlfn.XLOOKUP(A:A,'Medical Examination'!A:A,'Medical Examination'!B:B)</f>
        <v>34.1</v>
      </c>
      <c r="F2291" s="32">
        <f>_xlfn.XLOOKUP(A:A,'Medical Examination'!A:A,'Medical Examination'!C:C)</f>
        <v>4.07</v>
      </c>
      <c r="G2291" s="33" t="str">
        <f>_xlfn.XLOOKUP(A:A,'Medical Examination'!A:A,'Medical Examination'!D:D)</f>
        <v>No</v>
      </c>
      <c r="H2291" s="33" t="str">
        <f>_xlfn.XLOOKUP(A:A,'Medical Examination'!A:A,'Medical Examination'!E:E)</f>
        <v>yes</v>
      </c>
      <c r="I2291" s="33" t="str">
        <f>_xlfn.XLOOKUP(A:A,'Medical Examination'!A:A,'Medical Examination'!F:F)</f>
        <v>No</v>
      </c>
      <c r="J2291" s="33">
        <f>_xlfn.XLOOKUP(A:A,'Medical Examination'!A:A,'Medical Examination'!G:G)</f>
        <v>1</v>
      </c>
      <c r="K2291" s="33" t="str">
        <f>_xlfn.XLOOKUP(A:A,'Medical Examination'!A:A,'Medical Examination'!H:H)</f>
        <v>No</v>
      </c>
      <c r="L2291" s="32" t="str">
        <f>_xlfn.XLOOKUP(A:A,'Medical Examination'!A:A,'Medical Examination'!I:I)</f>
        <v>Obesity</v>
      </c>
      <c r="M2291" s="31" t="str">
        <f>_xlfn.XLOOKUP(A:A,'Medical Examination'!A:A,'Medical Examination'!J:J)</f>
        <v>Normal</v>
      </c>
      <c r="N2291" s="34">
        <f>_xlfn.XLOOKUP(Healthcare!A:A,Table4_2[Customer ID],Table4_2[Date of Birth])</f>
        <v>38275</v>
      </c>
      <c r="O2291" s="35">
        <f>_xlfn.XLOOKUP(A:A,Table4_2[Customer ID],Table4_2[Charges])</f>
        <v>1137.01</v>
      </c>
      <c r="P2291" s="33" t="str">
        <f>_xlfn.XLOOKUP(A:A,Table4_2[Customer ID],Table4_2[Hospital tier])</f>
        <v>tier - 3</v>
      </c>
      <c r="Q2291" s="33" t="str">
        <f>_xlfn.XLOOKUP(A:A,'Hospital details'!A:A,'Hospital details'!F:F)</f>
        <v>tier - 1</v>
      </c>
      <c r="R2291" s="33" t="str">
        <f>_xlfn.XLOOKUP(Healthcare!A:A,'Hospital details'!A:A,'Hospital details'!G:G)</f>
        <v>R1013</v>
      </c>
      <c r="S2291" s="36">
        <f>_xlfn.XLOOKUP(A:A,'Hospital details'!A:A,'Hospital details'!H:H)</f>
        <v>18</v>
      </c>
      <c r="T2291" s="8"/>
    </row>
    <row r="2292" spans="1:20" ht="18" x14ac:dyDescent="0.35">
      <c r="A2292" s="37" t="s">
        <v>2296</v>
      </c>
      <c r="B2292" s="31" t="str" cm="1">
        <f t="array" ref="B2292">_xlfn.XLOOKUP(_xlfn.SINGLE(A:A),'Customer Name'!A:A,Table14_3[[#All],[Title]])</f>
        <v>Ms</v>
      </c>
      <c r="C2292" s="32" t="str" cm="1">
        <f t="array" ref="C2292">_xlfn.XLOOKUP(_xlfn.SINGLE(A:A),'Customer Name'!A:A,Table14_3[[#All],[First Name]])</f>
        <v>Erin C</v>
      </c>
      <c r="D2292" s="32" t="str" cm="1">
        <f t="array" ref="D2292">_xlfn.XLOOKUP(_xlfn.SINGLE(A:A),'Customer Name'!A:A,Table14_3[[#All],[Last Name]])</f>
        <v>King</v>
      </c>
      <c r="E2292" s="32">
        <f>_xlfn.XLOOKUP(A:A,'Medical Examination'!A:A,'Medical Examination'!B:B)</f>
        <v>19.3</v>
      </c>
      <c r="F2292" s="32">
        <f>_xlfn.XLOOKUP(A:A,'Medical Examination'!A:A,'Medical Examination'!C:C)</f>
        <v>10.36</v>
      </c>
      <c r="G2292" s="33" t="str">
        <f>_xlfn.XLOOKUP(A:A,'Medical Examination'!A:A,'Medical Examination'!D:D)</f>
        <v>No</v>
      </c>
      <c r="H2292" s="33" t="str">
        <f>_xlfn.XLOOKUP(A:A,'Medical Examination'!A:A,'Medical Examination'!E:E)</f>
        <v>No</v>
      </c>
      <c r="I2292" s="33" t="str">
        <f>_xlfn.XLOOKUP(A:A,'Medical Examination'!A:A,'Medical Examination'!F:F)</f>
        <v>No</v>
      </c>
      <c r="J2292" s="33">
        <f>_xlfn.XLOOKUP(A:A,'Medical Examination'!A:A,'Medical Examination'!G:G)</f>
        <v>0</v>
      </c>
      <c r="K2292" s="33" t="str">
        <f>_xlfn.XLOOKUP(A:A,'Medical Examination'!A:A,'Medical Examination'!H:H)</f>
        <v>No</v>
      </c>
      <c r="L2292" s="32" t="str">
        <f>_xlfn.XLOOKUP(A:A,'Medical Examination'!A:A,'Medical Examination'!I:I)</f>
        <v>Normal Weight</v>
      </c>
      <c r="M2292" s="31" t="str">
        <f>_xlfn.XLOOKUP(A:A,'Medical Examination'!A:A,'Medical Examination'!J:J)</f>
        <v>Diabetic</v>
      </c>
      <c r="N2292" s="34">
        <f>_xlfn.XLOOKUP(Healthcare!A:A,Table4_2[Customer ID],Table4_2[Date of Birth])</f>
        <v>37479</v>
      </c>
      <c r="O2292" s="35">
        <f>_xlfn.XLOOKUP(A:A,Table4_2[Customer ID],Table4_2[Charges])</f>
        <v>1137</v>
      </c>
      <c r="P2292" s="33" t="str">
        <f>_xlfn.XLOOKUP(A:A,Table4_2[Customer ID],Table4_2[Hospital tier])</f>
        <v>tier - 3</v>
      </c>
      <c r="Q2292" s="33" t="str">
        <f>_xlfn.XLOOKUP(A:A,'Hospital details'!A:A,'Hospital details'!F:F)</f>
        <v>tier - 1</v>
      </c>
      <c r="R2292" s="33" t="str">
        <f>_xlfn.XLOOKUP(Healthcare!A:A,'Hospital details'!A:A,'Hospital details'!G:G)</f>
        <v>R1013</v>
      </c>
      <c r="S2292" s="36">
        <f>_xlfn.XLOOKUP(A:A,'Hospital details'!A:A,'Hospital details'!H:H)</f>
        <v>20</v>
      </c>
      <c r="T2292" s="8"/>
    </row>
    <row r="2293" spans="1:20" ht="18" x14ac:dyDescent="0.35">
      <c r="A2293" s="37" t="s">
        <v>2297</v>
      </c>
      <c r="B2293" s="31" t="str" cm="1">
        <f t="array" ref="B2293">_xlfn.XLOOKUP(_xlfn.SINGLE(A:A),'Customer Name'!A:A,Table14_3[[#All],[Title]])</f>
        <v>Mr</v>
      </c>
      <c r="C2293" s="32" t="str" cm="1">
        <f t="array" ref="C2293">_xlfn.XLOOKUP(_xlfn.SINGLE(A:A),'Customer Name'!A:A,Table14_3[[#All],[First Name]])</f>
        <v>Alan F</v>
      </c>
      <c r="D2293" s="32" t="str" cm="1">
        <f t="array" ref="D2293">_xlfn.XLOOKUP(_xlfn.SINGLE(A:A),'Customer Name'!A:A,Table14_3[[#All],[Last Name]])</f>
        <v>Talhelm</v>
      </c>
      <c r="E2293" s="32">
        <f>_xlfn.XLOOKUP(A:A,'Medical Examination'!A:A,'Medical Examination'!B:B)</f>
        <v>33.659999999999997</v>
      </c>
      <c r="F2293" s="32">
        <f>_xlfn.XLOOKUP(A:A,'Medical Examination'!A:A,'Medical Examination'!C:C)</f>
        <v>5.71</v>
      </c>
      <c r="G2293" s="33" t="str">
        <f>_xlfn.XLOOKUP(A:A,'Medical Examination'!A:A,'Medical Examination'!D:D)</f>
        <v>No</v>
      </c>
      <c r="H2293" s="33" t="str">
        <f>_xlfn.XLOOKUP(A:A,'Medical Examination'!A:A,'Medical Examination'!E:E)</f>
        <v>yes</v>
      </c>
      <c r="I2293" s="33" t="str">
        <f>_xlfn.XLOOKUP(A:A,'Medical Examination'!A:A,'Medical Examination'!F:F)</f>
        <v>No</v>
      </c>
      <c r="J2293" s="33">
        <f>_xlfn.XLOOKUP(A:A,'Medical Examination'!A:A,'Medical Examination'!G:G)</f>
        <v>1</v>
      </c>
      <c r="K2293" s="33" t="str">
        <f>_xlfn.XLOOKUP(A:A,'Medical Examination'!A:A,'Medical Examination'!H:H)</f>
        <v>No</v>
      </c>
      <c r="L2293" s="32" t="str">
        <f>_xlfn.XLOOKUP(A:A,'Medical Examination'!A:A,'Medical Examination'!I:I)</f>
        <v>Obesity</v>
      </c>
      <c r="M2293" s="31" t="str">
        <f>_xlfn.XLOOKUP(A:A,'Medical Examination'!A:A,'Medical Examination'!J:J)</f>
        <v>Prediabetic</v>
      </c>
      <c r="N2293" s="34">
        <f>_xlfn.XLOOKUP(Healthcare!A:A,Table4_2[Customer ID],Table4_2[Date of Birth])</f>
        <v>38319</v>
      </c>
      <c r="O2293" s="35">
        <f>_xlfn.XLOOKUP(A:A,Table4_2[Customer ID],Table4_2[Charges])</f>
        <v>1136.4000000000001</v>
      </c>
      <c r="P2293" s="33" t="str">
        <f>_xlfn.XLOOKUP(A:A,Table4_2[Customer ID],Table4_2[Hospital tier])</f>
        <v>tier - 3</v>
      </c>
      <c r="Q2293" s="33" t="str">
        <f>_xlfn.XLOOKUP(A:A,'Hospital details'!A:A,'Hospital details'!F:F)</f>
        <v>tier - 3</v>
      </c>
      <c r="R2293" s="33" t="str">
        <f>_xlfn.XLOOKUP(Healthcare!A:A,'Hospital details'!A:A,'Hospital details'!G:G)</f>
        <v>R1013</v>
      </c>
      <c r="S2293" s="36">
        <f>_xlfn.XLOOKUP(A:A,'Hospital details'!A:A,'Hospital details'!H:H)</f>
        <v>18</v>
      </c>
      <c r="T2293" s="8"/>
    </row>
    <row r="2294" spans="1:20" ht="18" x14ac:dyDescent="0.35">
      <c r="A2294" s="37" t="s">
        <v>2298</v>
      </c>
      <c r="B2294" s="31" t="str" cm="1">
        <f t="array" ref="B2294">_xlfn.XLOOKUP(_xlfn.SINGLE(A:A),'Customer Name'!A:A,Table14_3[[#All],[Title]])</f>
        <v>Mr</v>
      </c>
      <c r="C2294" s="32" t="str" cm="1">
        <f t="array" ref="C2294">_xlfn.XLOOKUP(_xlfn.SINGLE(A:A),'Customer Name'!A:A,Table14_3[[#All],[First Name]])</f>
        <v>Ryan</v>
      </c>
      <c r="D2294" s="32" t="str" cm="1">
        <f t="array" ref="D2294">_xlfn.XLOOKUP(_xlfn.SINGLE(A:A),'Customer Name'!A:A,Table14_3[[#All],[Last Name]])</f>
        <v>Regnier</v>
      </c>
      <c r="E2294" s="32">
        <f>_xlfn.XLOOKUP(A:A,'Medical Examination'!A:A,'Medical Examination'!B:B)</f>
        <v>33.33</v>
      </c>
      <c r="F2294" s="32">
        <f>_xlfn.XLOOKUP(A:A,'Medical Examination'!A:A,'Medical Examination'!C:C)</f>
        <v>6.08</v>
      </c>
      <c r="G2294" s="33" t="str">
        <f>_xlfn.XLOOKUP(A:A,'Medical Examination'!A:A,'Medical Examination'!D:D)</f>
        <v>No</v>
      </c>
      <c r="H2294" s="33" t="str">
        <f>_xlfn.XLOOKUP(A:A,'Medical Examination'!A:A,'Medical Examination'!E:E)</f>
        <v>yes</v>
      </c>
      <c r="I2294" s="33" t="str">
        <f>_xlfn.XLOOKUP(A:A,'Medical Examination'!A:A,'Medical Examination'!F:F)</f>
        <v>No</v>
      </c>
      <c r="J2294" s="33">
        <f>_xlfn.XLOOKUP(A:A,'Medical Examination'!A:A,'Medical Examination'!G:G)</f>
        <v>1</v>
      </c>
      <c r="K2294" s="33" t="str">
        <f>_xlfn.XLOOKUP(A:A,'Medical Examination'!A:A,'Medical Examination'!H:H)</f>
        <v>No</v>
      </c>
      <c r="L2294" s="32" t="str">
        <f>_xlfn.XLOOKUP(A:A,'Medical Examination'!A:A,'Medical Examination'!I:I)</f>
        <v>Obesity</v>
      </c>
      <c r="M2294" s="31" t="str">
        <f>_xlfn.XLOOKUP(A:A,'Medical Examination'!A:A,'Medical Examination'!J:J)</f>
        <v>Prediabetic</v>
      </c>
      <c r="N2294" s="34">
        <f>_xlfn.XLOOKUP(Healthcare!A:A,Table4_2[Customer ID],Table4_2[Date of Birth])</f>
        <v>38149</v>
      </c>
      <c r="O2294" s="35">
        <f>_xlfn.XLOOKUP(A:A,Table4_2[Customer ID],Table4_2[Charges])</f>
        <v>1135.94</v>
      </c>
      <c r="P2294" s="33" t="str">
        <f>_xlfn.XLOOKUP(A:A,Table4_2[Customer ID],Table4_2[Hospital tier])</f>
        <v>tier - 3</v>
      </c>
      <c r="Q2294" s="33" t="str">
        <f>_xlfn.XLOOKUP(A:A,'Hospital details'!A:A,'Hospital details'!F:F)</f>
        <v>tier - 3</v>
      </c>
      <c r="R2294" s="33" t="str">
        <f>_xlfn.XLOOKUP(Healthcare!A:A,'Hospital details'!A:A,'Hospital details'!G:G)</f>
        <v>R1013</v>
      </c>
      <c r="S2294" s="36">
        <f>_xlfn.XLOOKUP(A:A,'Hospital details'!A:A,'Hospital details'!H:H)</f>
        <v>18</v>
      </c>
      <c r="T2294" s="8"/>
    </row>
    <row r="2295" spans="1:20" ht="18" x14ac:dyDescent="0.35">
      <c r="A2295" s="37" t="s">
        <v>2299</v>
      </c>
      <c r="B2295" s="31" t="str" cm="1">
        <f t="array" ref="B2295">_xlfn.XLOOKUP(_xlfn.SINGLE(A:A),'Customer Name'!A:A,Table14_3[[#All],[Title]])</f>
        <v>Ms</v>
      </c>
      <c r="C2295" s="32" t="str" cm="1">
        <f t="array" ref="C2295">_xlfn.XLOOKUP(_xlfn.SINGLE(A:A),'Customer Name'!A:A,Table14_3[[#All],[First Name]])</f>
        <v>Hope</v>
      </c>
      <c r="D2295" s="32" t="str" cm="1">
        <f t="array" ref="D2295">_xlfn.XLOOKUP(_xlfn.SINGLE(A:A),'Customer Name'!A:A,Table14_3[[#All],[Last Name]])</f>
        <v>Treece</v>
      </c>
      <c r="E2295" s="32">
        <f>_xlfn.XLOOKUP(A:A,'Medical Examination'!A:A,'Medical Examination'!B:B)</f>
        <v>21.84</v>
      </c>
      <c r="F2295" s="32">
        <f>_xlfn.XLOOKUP(A:A,'Medical Examination'!A:A,'Medical Examination'!C:C)</f>
        <v>5.71</v>
      </c>
      <c r="G2295" s="33" t="str">
        <f>_xlfn.XLOOKUP(A:A,'Medical Examination'!A:A,'Medical Examination'!D:D)</f>
        <v>No</v>
      </c>
      <c r="H2295" s="33" t="str">
        <f>_xlfn.XLOOKUP(A:A,'Medical Examination'!A:A,'Medical Examination'!E:E)</f>
        <v>yes</v>
      </c>
      <c r="I2295" s="33" t="str">
        <f>_xlfn.XLOOKUP(A:A,'Medical Examination'!A:A,'Medical Examination'!F:F)</f>
        <v>No</v>
      </c>
      <c r="J2295" s="33">
        <f>_xlfn.XLOOKUP(A:A,'Medical Examination'!A:A,'Medical Examination'!G:G)</f>
        <v>1</v>
      </c>
      <c r="K2295" s="33" t="str">
        <f>_xlfn.XLOOKUP(A:A,'Medical Examination'!A:A,'Medical Examination'!H:H)</f>
        <v>No</v>
      </c>
      <c r="L2295" s="32" t="str">
        <f>_xlfn.XLOOKUP(A:A,'Medical Examination'!A:A,'Medical Examination'!I:I)</f>
        <v>Normal Weight</v>
      </c>
      <c r="M2295" s="31" t="str">
        <f>_xlfn.XLOOKUP(A:A,'Medical Examination'!A:A,'Medical Examination'!J:J)</f>
        <v>Prediabetic</v>
      </c>
      <c r="N2295" s="34">
        <f>_xlfn.XLOOKUP(Healthcare!A:A,Table4_2[Customer ID],Table4_2[Date of Birth])</f>
        <v>38266</v>
      </c>
      <c r="O2295" s="35">
        <f>_xlfn.XLOOKUP(A:A,Table4_2[Customer ID],Table4_2[Charges])</f>
        <v>1135</v>
      </c>
      <c r="P2295" s="33" t="str">
        <f>_xlfn.XLOOKUP(A:A,Table4_2[Customer ID],Table4_2[Hospital tier])</f>
        <v>tier - 3</v>
      </c>
      <c r="Q2295" s="33" t="str">
        <f>_xlfn.XLOOKUP(A:A,'Hospital details'!A:A,'Hospital details'!F:F)</f>
        <v>tier - 3</v>
      </c>
      <c r="R2295" s="33" t="str">
        <f>_xlfn.XLOOKUP(Healthcare!A:A,'Hospital details'!A:A,'Hospital details'!G:G)</f>
        <v>R1013</v>
      </c>
      <c r="S2295" s="36">
        <f>_xlfn.XLOOKUP(A:A,'Hospital details'!A:A,'Hospital details'!H:H)</f>
        <v>18</v>
      </c>
      <c r="T2295" s="8"/>
    </row>
    <row r="2296" spans="1:20" ht="18" x14ac:dyDescent="0.35">
      <c r="A2296" s="37" t="s">
        <v>2300</v>
      </c>
      <c r="B2296" s="31" t="str" cm="1">
        <f t="array" ref="B2296">_xlfn.XLOOKUP(_xlfn.SINGLE(A:A),'Customer Name'!A:A,Table14_3[[#All],[Title]])</f>
        <v>Ms</v>
      </c>
      <c r="C2296" s="32" t="str" cm="1">
        <f t="array" ref="C2296">_xlfn.XLOOKUP(_xlfn.SINGLE(A:A),'Customer Name'!A:A,Table14_3[[#All],[First Name]])</f>
        <v>Josh</v>
      </c>
      <c r="D2296" s="32" t="str" cm="1">
        <f t="array" ref="D2296">_xlfn.XLOOKUP(_xlfn.SINGLE(A:A),'Customer Name'!A:A,Table14_3[[#All],[Last Name]])</f>
        <v>Beisel</v>
      </c>
      <c r="E2296" s="32">
        <f>_xlfn.XLOOKUP(A:A,'Medical Examination'!A:A,'Medical Examination'!B:B)</f>
        <v>16.87</v>
      </c>
      <c r="F2296" s="32">
        <f>_xlfn.XLOOKUP(A:A,'Medical Examination'!A:A,'Medical Examination'!C:C)</f>
        <v>9.1300000000000008</v>
      </c>
      <c r="G2296" s="33" t="str">
        <f>_xlfn.XLOOKUP(A:A,'Medical Examination'!A:A,'Medical Examination'!D:D)</f>
        <v>No</v>
      </c>
      <c r="H2296" s="33" t="str">
        <f>_xlfn.XLOOKUP(A:A,'Medical Examination'!A:A,'Medical Examination'!E:E)</f>
        <v>No</v>
      </c>
      <c r="I2296" s="33" t="str">
        <f>_xlfn.XLOOKUP(A:A,'Medical Examination'!A:A,'Medical Examination'!F:F)</f>
        <v>No</v>
      </c>
      <c r="J2296" s="33">
        <f>_xlfn.XLOOKUP(A:A,'Medical Examination'!A:A,'Medical Examination'!G:G)</f>
        <v>0</v>
      </c>
      <c r="K2296" s="33" t="str">
        <f>_xlfn.XLOOKUP(A:A,'Medical Examination'!A:A,'Medical Examination'!H:H)</f>
        <v>No</v>
      </c>
      <c r="L2296" s="32" t="str">
        <f>_xlfn.XLOOKUP(A:A,'Medical Examination'!A:A,'Medical Examination'!I:I)</f>
        <v>Under  Weight</v>
      </c>
      <c r="M2296" s="31" t="str">
        <f>_xlfn.XLOOKUP(A:A,'Medical Examination'!A:A,'Medical Examination'!J:J)</f>
        <v>Diabetic</v>
      </c>
      <c r="N2296" s="34">
        <f>_xlfn.XLOOKUP(Healthcare!A:A,Table4_2[Customer ID],Table4_2[Date of Birth])</f>
        <v>37456</v>
      </c>
      <c r="O2296" s="35">
        <f>_xlfn.XLOOKUP(A:A,Table4_2[Customer ID],Table4_2[Charges])</f>
        <v>1132</v>
      </c>
      <c r="P2296" s="33" t="str">
        <f>_xlfn.XLOOKUP(A:A,Table4_2[Customer ID],Table4_2[Hospital tier])</f>
        <v>tier - 3</v>
      </c>
      <c r="Q2296" s="33" t="str">
        <f>_xlfn.XLOOKUP(A:A,'Hospital details'!A:A,'Hospital details'!F:F)</f>
        <v>tier - 1</v>
      </c>
      <c r="R2296" s="33" t="str">
        <f>_xlfn.XLOOKUP(Healthcare!A:A,'Hospital details'!A:A,'Hospital details'!G:G)</f>
        <v>R1013</v>
      </c>
      <c r="S2296" s="36">
        <f>_xlfn.XLOOKUP(A:A,'Hospital details'!A:A,'Hospital details'!H:H)</f>
        <v>20</v>
      </c>
      <c r="T2296" s="8"/>
    </row>
    <row r="2297" spans="1:20" ht="18" x14ac:dyDescent="0.35">
      <c r="A2297" s="37" t="s">
        <v>2301</v>
      </c>
      <c r="B2297" s="31" t="str" cm="1">
        <f t="array" ref="B2297">_xlfn.XLOOKUP(_xlfn.SINGLE(A:A),'Customer Name'!A:A,Table14_3[[#All],[Title]])</f>
        <v>Mr</v>
      </c>
      <c r="C2297" s="32" t="str" cm="1">
        <f t="array" ref="C2297">_xlfn.XLOOKUP(_xlfn.SINGLE(A:A),'Customer Name'!A:A,Table14_3[[#All],[First Name]])</f>
        <v>Jacob J</v>
      </c>
      <c r="D2297" s="32" t="str" cm="1">
        <f t="array" ref="D2297">_xlfn.XLOOKUP(_xlfn.SINGLE(A:A),'Customer Name'!A:A,Table14_3[[#All],[Last Name]])</f>
        <v>Enke</v>
      </c>
      <c r="E2297" s="32">
        <f>_xlfn.XLOOKUP(A:A,'Medical Examination'!A:A,'Medical Examination'!B:B)</f>
        <v>30.14</v>
      </c>
      <c r="F2297" s="32">
        <f>_xlfn.XLOOKUP(A:A,'Medical Examination'!A:A,'Medical Examination'!C:C)</f>
        <v>5.49</v>
      </c>
      <c r="G2297" s="33" t="str">
        <f>_xlfn.XLOOKUP(A:A,'Medical Examination'!A:A,'Medical Examination'!D:D)</f>
        <v>No</v>
      </c>
      <c r="H2297" s="33" t="str">
        <f>_xlfn.XLOOKUP(A:A,'Medical Examination'!A:A,'Medical Examination'!E:E)</f>
        <v>yes</v>
      </c>
      <c r="I2297" s="33" t="str">
        <f>_xlfn.XLOOKUP(A:A,'Medical Examination'!A:A,'Medical Examination'!F:F)</f>
        <v>No</v>
      </c>
      <c r="J2297" s="33">
        <f>_xlfn.XLOOKUP(A:A,'Medical Examination'!A:A,'Medical Examination'!G:G)</f>
        <v>1</v>
      </c>
      <c r="K2297" s="33" t="str">
        <f>_xlfn.XLOOKUP(A:A,'Medical Examination'!A:A,'Medical Examination'!H:H)</f>
        <v>No</v>
      </c>
      <c r="L2297" s="32" t="str">
        <f>_xlfn.XLOOKUP(A:A,'Medical Examination'!A:A,'Medical Examination'!I:I)</f>
        <v>Obesity</v>
      </c>
      <c r="M2297" s="31" t="str">
        <f>_xlfn.XLOOKUP(A:A,'Medical Examination'!A:A,'Medical Examination'!J:J)</f>
        <v>Normal</v>
      </c>
      <c r="N2297" s="34">
        <f>_xlfn.XLOOKUP(Healthcare!A:A,Table4_2[Customer ID],Table4_2[Date of Birth])</f>
        <v>38152</v>
      </c>
      <c r="O2297" s="35">
        <f>_xlfn.XLOOKUP(A:A,Table4_2[Customer ID],Table4_2[Charges])</f>
        <v>1131.51</v>
      </c>
      <c r="P2297" s="33" t="str">
        <f>_xlfn.XLOOKUP(A:A,Table4_2[Customer ID],Table4_2[Hospital tier])</f>
        <v>tier - 3</v>
      </c>
      <c r="Q2297" s="33" t="str">
        <f>_xlfn.XLOOKUP(A:A,'Hospital details'!A:A,'Hospital details'!F:F)</f>
        <v>tier - 1</v>
      </c>
      <c r="R2297" s="33" t="str">
        <f>_xlfn.XLOOKUP(Healthcare!A:A,'Hospital details'!A:A,'Hospital details'!G:G)</f>
        <v>R1013</v>
      </c>
      <c r="S2297" s="36">
        <f>_xlfn.XLOOKUP(A:A,'Hospital details'!A:A,'Hospital details'!H:H)</f>
        <v>18</v>
      </c>
      <c r="T2297" s="8"/>
    </row>
    <row r="2298" spans="1:20" ht="18" x14ac:dyDescent="0.35">
      <c r="A2298" s="37" t="s">
        <v>2302</v>
      </c>
      <c r="B2298" s="31" t="str" cm="1">
        <f t="array" ref="B2298">_xlfn.XLOOKUP(_xlfn.SINGLE(A:A),'Customer Name'!A:A,Table14_3[[#All],[Title]])</f>
        <v>Mr</v>
      </c>
      <c r="C2298" s="32" t="str" cm="1">
        <f t="array" ref="C2298">_xlfn.XLOOKUP(_xlfn.SINGLE(A:A),'Customer Name'!A:A,Table14_3[[#All],[First Name]])</f>
        <v>Jose Tomas</v>
      </c>
      <c r="D2298" s="32" t="str" cm="1">
        <f t="array" ref="D2298">_xlfn.XLOOKUP(_xlfn.SINGLE(A:A),'Customer Name'!A:A,Table14_3[[#All],[Last Name]])</f>
        <v>Ruiz-Tagle Barros</v>
      </c>
      <c r="E2298" s="32">
        <f>_xlfn.XLOOKUP(A:A,'Medical Examination'!A:A,'Medical Examination'!B:B)</f>
        <v>23.21</v>
      </c>
      <c r="F2298" s="32">
        <f>_xlfn.XLOOKUP(A:A,'Medical Examination'!A:A,'Medical Examination'!C:C)</f>
        <v>4.37</v>
      </c>
      <c r="G2298" s="33" t="str">
        <f>_xlfn.XLOOKUP(A:A,'Medical Examination'!A:A,'Medical Examination'!D:D)</f>
        <v>No</v>
      </c>
      <c r="H2298" s="33" t="str">
        <f>_xlfn.XLOOKUP(A:A,'Medical Examination'!A:A,'Medical Examination'!E:E)</f>
        <v>yes</v>
      </c>
      <c r="I2298" s="33" t="str">
        <f>_xlfn.XLOOKUP(A:A,'Medical Examination'!A:A,'Medical Examination'!F:F)</f>
        <v>No</v>
      </c>
      <c r="J2298" s="33">
        <f>_xlfn.XLOOKUP(A:A,'Medical Examination'!A:A,'Medical Examination'!G:G)</f>
        <v>1</v>
      </c>
      <c r="K2298" s="33" t="str">
        <f>_xlfn.XLOOKUP(A:A,'Medical Examination'!A:A,'Medical Examination'!H:H)</f>
        <v>No</v>
      </c>
      <c r="L2298" s="32" t="str">
        <f>_xlfn.XLOOKUP(A:A,'Medical Examination'!A:A,'Medical Examination'!I:I)</f>
        <v>Normal Weight</v>
      </c>
      <c r="M2298" s="31" t="str">
        <f>_xlfn.XLOOKUP(A:A,'Medical Examination'!A:A,'Medical Examination'!J:J)</f>
        <v>Normal</v>
      </c>
      <c r="N2298" s="34">
        <f>_xlfn.XLOOKUP(Healthcare!A:A,Table4_2[Customer ID],Table4_2[Date of Birth])</f>
        <v>38303</v>
      </c>
      <c r="O2298" s="35">
        <f>_xlfn.XLOOKUP(A:A,Table4_2[Customer ID],Table4_2[Charges])</f>
        <v>1121.8699999999999</v>
      </c>
      <c r="P2298" s="33" t="str">
        <f>_xlfn.XLOOKUP(A:A,Table4_2[Customer ID],Table4_2[Hospital tier])</f>
        <v>tier - 3</v>
      </c>
      <c r="Q2298" s="33" t="str">
        <f>_xlfn.XLOOKUP(A:A,'Hospital details'!A:A,'Hospital details'!F:F)</f>
        <v>tier - 1</v>
      </c>
      <c r="R2298" s="33" t="str">
        <f>_xlfn.XLOOKUP(Healthcare!A:A,'Hospital details'!A:A,'Hospital details'!G:G)</f>
        <v>R1013</v>
      </c>
      <c r="S2298" s="36">
        <f>_xlfn.XLOOKUP(A:A,'Hospital details'!A:A,'Hospital details'!H:H)</f>
        <v>18</v>
      </c>
      <c r="T2298" s="8"/>
    </row>
    <row r="2299" spans="1:20" ht="18" x14ac:dyDescent="0.35">
      <c r="A2299" s="37" t="s">
        <v>2303</v>
      </c>
      <c r="B2299" s="31" t="str" cm="1">
        <f t="array" ref="B2299">_xlfn.XLOOKUP(_xlfn.SINGLE(A:A),'Customer Name'!A:A,Table14_3[[#All],[Title]])</f>
        <v>Ms</v>
      </c>
      <c r="C2299" s="32" t="str" cm="1">
        <f t="array" ref="C2299">_xlfn.XLOOKUP(_xlfn.SINGLE(A:A),'Customer Name'!A:A,Table14_3[[#All],[First Name]])</f>
        <v>Mary Evan</v>
      </c>
      <c r="D2299" s="32" t="str" cm="1">
        <f t="array" ref="D2299">_xlfn.XLOOKUP(_xlfn.SINGLE(A:A),'Customer Name'!A:A,Table14_3[[#All],[Last Name]])</f>
        <v>Ferrell</v>
      </c>
      <c r="E2299" s="32">
        <f>_xlfn.XLOOKUP(A:A,'Medical Examination'!A:A,'Medical Examination'!B:B)</f>
        <v>17.170000000000002</v>
      </c>
      <c r="F2299" s="32">
        <f>_xlfn.XLOOKUP(A:A,'Medical Examination'!A:A,'Medical Examination'!C:C)</f>
        <v>8.4600000000000009</v>
      </c>
      <c r="G2299" s="33" t="str">
        <f>_xlfn.XLOOKUP(A:A,'Medical Examination'!A:A,'Medical Examination'!D:D)</f>
        <v>No</v>
      </c>
      <c r="H2299" s="33" t="str">
        <f>_xlfn.XLOOKUP(A:A,'Medical Examination'!A:A,'Medical Examination'!E:E)</f>
        <v>No</v>
      </c>
      <c r="I2299" s="33" t="str">
        <f>_xlfn.XLOOKUP(A:A,'Medical Examination'!A:A,'Medical Examination'!F:F)</f>
        <v>No</v>
      </c>
      <c r="J2299" s="33">
        <f>_xlfn.XLOOKUP(A:A,'Medical Examination'!A:A,'Medical Examination'!G:G)</f>
        <v>0</v>
      </c>
      <c r="K2299" s="33" t="str">
        <f>_xlfn.XLOOKUP(A:A,'Medical Examination'!A:A,'Medical Examination'!H:H)</f>
        <v>No</v>
      </c>
      <c r="L2299" s="32" t="str">
        <f>_xlfn.XLOOKUP(A:A,'Medical Examination'!A:A,'Medical Examination'!I:I)</f>
        <v>Under  Weight</v>
      </c>
      <c r="M2299" s="31" t="str">
        <f>_xlfn.XLOOKUP(A:A,'Medical Examination'!A:A,'Medical Examination'!J:J)</f>
        <v>Diabetic</v>
      </c>
      <c r="N2299" s="34">
        <f>_xlfn.XLOOKUP(Healthcare!A:A,Table4_2[Customer ID],Table4_2[Date of Birth])</f>
        <v>37481</v>
      </c>
      <c r="O2299" s="35">
        <f>_xlfn.XLOOKUP(A:A,Table4_2[Customer ID],Table4_2[Charges])</f>
        <v>1086</v>
      </c>
      <c r="P2299" s="33" t="str">
        <f>_xlfn.XLOOKUP(A:A,Table4_2[Customer ID],Table4_2[Hospital tier])</f>
        <v>tier - 3</v>
      </c>
      <c r="Q2299" s="33" t="str">
        <f>_xlfn.XLOOKUP(A:A,'Hospital details'!A:A,'Hospital details'!F:F)</f>
        <v>tier - 3</v>
      </c>
      <c r="R2299" s="33" t="str">
        <f>_xlfn.XLOOKUP(Healthcare!A:A,'Hospital details'!A:A,'Hospital details'!G:G)</f>
        <v>R1013</v>
      </c>
      <c r="S2299" s="36">
        <f>_xlfn.XLOOKUP(A:A,'Hospital details'!A:A,'Hospital details'!H:H)</f>
        <v>20</v>
      </c>
      <c r="T2299" s="8"/>
    </row>
    <row r="2300" spans="1:20" ht="18" x14ac:dyDescent="0.35">
      <c r="A2300" s="37" t="s">
        <v>2304</v>
      </c>
      <c r="B2300" s="31" t="str" cm="1">
        <f t="array" ref="B2300">_xlfn.XLOOKUP(_xlfn.SINGLE(A:A),'Customer Name'!A:A,Table14_3[[#All],[Title]])</f>
        <v>Mr</v>
      </c>
      <c r="C2300" s="32" t="str" cm="1">
        <f t="array" ref="C2300">_xlfn.XLOOKUP(_xlfn.SINGLE(A:A),'Customer Name'!A:A,Table14_3[[#All],[First Name]])</f>
        <v>Justin K</v>
      </c>
      <c r="D2300" s="32" t="str" cm="1">
        <f t="array" ref="D2300">_xlfn.XLOOKUP(_xlfn.SINGLE(A:A),'Customer Name'!A:A,Table14_3[[#All],[Last Name]])</f>
        <v>Gates</v>
      </c>
      <c r="E2300" s="32">
        <f>_xlfn.XLOOKUP(A:A,'Medical Examination'!A:A,'Medical Examination'!B:B)</f>
        <v>15.61</v>
      </c>
      <c r="F2300" s="32">
        <f>_xlfn.XLOOKUP(A:A,'Medical Examination'!A:A,'Medical Examination'!C:C)</f>
        <v>5.28</v>
      </c>
      <c r="G2300" s="33" t="str">
        <f>_xlfn.XLOOKUP(A:A,'Medical Examination'!A:A,'Medical Examination'!D:D)</f>
        <v>No</v>
      </c>
      <c r="H2300" s="33" t="str">
        <f>_xlfn.XLOOKUP(A:A,'Medical Examination'!A:A,'Medical Examination'!E:E)</f>
        <v>No</v>
      </c>
      <c r="I2300" s="33" t="str">
        <f>_xlfn.XLOOKUP(A:A,'Medical Examination'!A:A,'Medical Examination'!F:F)</f>
        <v>No</v>
      </c>
      <c r="J2300" s="33">
        <f>_xlfn.XLOOKUP(A:A,'Medical Examination'!A:A,'Medical Examination'!G:G)</f>
        <v>1</v>
      </c>
      <c r="K2300" s="33" t="str">
        <f>_xlfn.XLOOKUP(A:A,'Medical Examination'!A:A,'Medical Examination'!H:H)</f>
        <v>No</v>
      </c>
      <c r="L2300" s="32" t="str">
        <f>_xlfn.XLOOKUP(A:A,'Medical Examination'!A:A,'Medical Examination'!I:I)</f>
        <v>Under  Weight</v>
      </c>
      <c r="M2300" s="31" t="str">
        <f>_xlfn.XLOOKUP(A:A,'Medical Examination'!A:A,'Medical Examination'!J:J)</f>
        <v>Normal</v>
      </c>
      <c r="N2300" s="34">
        <f>_xlfn.XLOOKUP(Healthcare!A:A,Table4_2[Customer ID],Table4_2[Date of Birth])</f>
        <v>36155</v>
      </c>
      <c r="O2300" s="35">
        <f>_xlfn.XLOOKUP(A:A,Table4_2[Customer ID],Table4_2[Charges])</f>
        <v>1082</v>
      </c>
      <c r="P2300" s="33" t="str">
        <f>_xlfn.XLOOKUP(A:A,Table4_2[Customer ID],Table4_2[Hospital tier])</f>
        <v>tier - 3</v>
      </c>
      <c r="Q2300" s="33" t="str">
        <f>_xlfn.XLOOKUP(A:A,'Hospital details'!A:A,'Hospital details'!F:F)</f>
        <v>tier - 2</v>
      </c>
      <c r="R2300" s="33" t="str">
        <f>_xlfn.XLOOKUP(Healthcare!A:A,'Hospital details'!A:A,'Hospital details'!G:G)</f>
        <v>R1013</v>
      </c>
      <c r="S2300" s="36">
        <f>_xlfn.XLOOKUP(A:A,'Hospital details'!A:A,'Hospital details'!H:H)</f>
        <v>24</v>
      </c>
      <c r="T2300" s="8"/>
    </row>
    <row r="2301" spans="1:20" ht="18" x14ac:dyDescent="0.35">
      <c r="A2301" s="37" t="s">
        <v>2305</v>
      </c>
      <c r="B2301" s="31" t="str" cm="1">
        <f t="array" ref="B2301">_xlfn.XLOOKUP(_xlfn.SINGLE(A:A),'Customer Name'!A:A,Table14_3[[#All],[Title]])</f>
        <v>Mr</v>
      </c>
      <c r="C2301" s="32" t="str" cm="1">
        <f t="array" ref="C2301">_xlfn.XLOOKUP(_xlfn.SINGLE(A:A),'Customer Name'!A:A,Table14_3[[#All],[First Name]])</f>
        <v>Patrick</v>
      </c>
      <c r="D2301" s="32" t="str" cm="1">
        <f t="array" ref="D2301">_xlfn.XLOOKUP(_xlfn.SINGLE(A:A),'Customer Name'!A:A,Table14_3[[#All],[Last Name]])</f>
        <v>Jeffers</v>
      </c>
      <c r="E2301" s="32">
        <f>_xlfn.XLOOKUP(A:A,'Medical Examination'!A:A,'Medical Examination'!B:B)</f>
        <v>17.98</v>
      </c>
      <c r="F2301" s="32">
        <f>_xlfn.XLOOKUP(A:A,'Medical Examination'!A:A,'Medical Examination'!C:C)</f>
        <v>5.33</v>
      </c>
      <c r="G2301" s="33" t="str">
        <f>_xlfn.XLOOKUP(A:A,'Medical Examination'!A:A,'Medical Examination'!D:D)</f>
        <v>yes</v>
      </c>
      <c r="H2301" s="33" t="str">
        <f>_xlfn.XLOOKUP(A:A,'Medical Examination'!A:A,'Medical Examination'!E:E)</f>
        <v>No</v>
      </c>
      <c r="I2301" s="33" t="str">
        <f>_xlfn.XLOOKUP(A:A,'Medical Examination'!A:A,'Medical Examination'!F:F)</f>
        <v>Yes</v>
      </c>
      <c r="J2301" s="33">
        <f>_xlfn.XLOOKUP(A:A,'Medical Examination'!A:A,'Medical Examination'!G:G)</f>
        <v>1</v>
      </c>
      <c r="K2301" s="33" t="str">
        <f>_xlfn.XLOOKUP(A:A,'Medical Examination'!A:A,'Medical Examination'!H:H)</f>
        <v>No</v>
      </c>
      <c r="L2301" s="32" t="str">
        <f>_xlfn.XLOOKUP(A:A,'Medical Examination'!A:A,'Medical Examination'!I:I)</f>
        <v>Under  Weight</v>
      </c>
      <c r="M2301" s="31" t="str">
        <f>_xlfn.XLOOKUP(A:A,'Medical Examination'!A:A,'Medical Examination'!J:J)</f>
        <v>Normal</v>
      </c>
      <c r="N2301" s="34">
        <f>_xlfn.XLOOKUP(Healthcare!A:A,Table4_2[Customer ID],Table4_2[Date of Birth])</f>
        <v>35655</v>
      </c>
      <c r="O2301" s="35">
        <f>_xlfn.XLOOKUP(A:A,Table4_2[Customer ID],Table4_2[Charges])</f>
        <v>1071</v>
      </c>
      <c r="P2301" s="33" t="str">
        <f>_xlfn.XLOOKUP(A:A,Table4_2[Customer ID],Table4_2[Hospital tier])</f>
        <v>tier - 3</v>
      </c>
      <c r="Q2301" s="33" t="str">
        <f>_xlfn.XLOOKUP(A:A,'Hospital details'!A:A,'Hospital details'!F:F)</f>
        <v>tier - 3</v>
      </c>
      <c r="R2301" s="33" t="str">
        <f>_xlfn.XLOOKUP(Healthcare!A:A,'Hospital details'!A:A,'Hospital details'!G:G)</f>
        <v>R1013</v>
      </c>
      <c r="S2301" s="36">
        <f>_xlfn.XLOOKUP(A:A,'Hospital details'!A:A,'Hospital details'!H:H)</f>
        <v>25</v>
      </c>
      <c r="T2301" s="8"/>
    </row>
    <row r="2302" spans="1:20" ht="18" x14ac:dyDescent="0.35">
      <c r="A2302" s="37" t="s">
        <v>2306</v>
      </c>
      <c r="B2302" s="31" t="str" cm="1">
        <f t="array" ref="B2302">_xlfn.XLOOKUP(_xlfn.SINGLE(A:A),'Customer Name'!A:A,Table14_3[[#All],[Title]])</f>
        <v>Ms</v>
      </c>
      <c r="C2302" s="32" t="str" cm="1">
        <f t="array" ref="C2302">_xlfn.XLOOKUP(_xlfn.SINGLE(A:A),'Customer Name'!A:A,Table14_3[[#All],[First Name]])</f>
        <v>Roman</v>
      </c>
      <c r="D2302" s="32" t="str" cm="1">
        <f t="array" ref="D2302">_xlfn.XLOOKUP(_xlfn.SINGLE(A:A),'Customer Name'!A:A,Table14_3[[#All],[Last Name]])</f>
        <v>Sulhanek</v>
      </c>
      <c r="E2302" s="32">
        <f>_xlfn.XLOOKUP(A:A,'Medical Examination'!A:A,'Medical Examination'!B:B)</f>
        <v>21.64</v>
      </c>
      <c r="F2302" s="32">
        <f>_xlfn.XLOOKUP(A:A,'Medical Examination'!A:A,'Medical Examination'!C:C)</f>
        <v>5.5</v>
      </c>
      <c r="G2302" s="33" t="str">
        <f>_xlfn.XLOOKUP(A:A,'Medical Examination'!A:A,'Medical Examination'!D:D)</f>
        <v>No</v>
      </c>
      <c r="H2302" s="33" t="str">
        <f>_xlfn.XLOOKUP(A:A,'Medical Examination'!A:A,'Medical Examination'!E:E)</f>
        <v>yes</v>
      </c>
      <c r="I2302" s="33" t="str">
        <f>_xlfn.XLOOKUP(A:A,'Medical Examination'!A:A,'Medical Examination'!F:F)</f>
        <v>No</v>
      </c>
      <c r="J2302" s="33">
        <f>_xlfn.XLOOKUP(A:A,'Medical Examination'!A:A,'Medical Examination'!G:G)</f>
        <v>1</v>
      </c>
      <c r="K2302" s="33" t="str">
        <f>_xlfn.XLOOKUP(A:A,'Medical Examination'!A:A,'Medical Examination'!H:H)</f>
        <v>No</v>
      </c>
      <c r="L2302" s="32" t="str">
        <f>_xlfn.XLOOKUP(A:A,'Medical Examination'!A:A,'Medical Examination'!I:I)</f>
        <v>Normal Weight</v>
      </c>
      <c r="M2302" s="31" t="str">
        <f>_xlfn.XLOOKUP(A:A,'Medical Examination'!A:A,'Medical Examination'!J:J)</f>
        <v>Normal</v>
      </c>
      <c r="N2302" s="34">
        <f>_xlfn.XLOOKUP(Healthcare!A:A,Table4_2[Customer ID],Table4_2[Date of Birth])</f>
        <v>38223</v>
      </c>
      <c r="O2302" s="35">
        <f>_xlfn.XLOOKUP(A:A,Table4_2[Customer ID],Table4_2[Charges])</f>
        <v>1070</v>
      </c>
      <c r="P2302" s="33" t="str">
        <f>_xlfn.XLOOKUP(A:A,Table4_2[Customer ID],Table4_2[Hospital tier])</f>
        <v>tier - 3</v>
      </c>
      <c r="Q2302" s="33" t="str">
        <f>_xlfn.XLOOKUP(A:A,'Hospital details'!A:A,'Hospital details'!F:F)</f>
        <v>tier - 3</v>
      </c>
      <c r="R2302" s="33" t="str">
        <f>_xlfn.XLOOKUP(Healthcare!A:A,'Hospital details'!A:A,'Hospital details'!G:G)</f>
        <v>R1013</v>
      </c>
      <c r="S2302" s="36">
        <f>_xlfn.XLOOKUP(A:A,'Hospital details'!A:A,'Hospital details'!H:H)</f>
        <v>18</v>
      </c>
      <c r="T2302" s="8"/>
    </row>
    <row r="2303" spans="1:20" ht="18" x14ac:dyDescent="0.35">
      <c r="A2303" s="37" t="s">
        <v>2307</v>
      </c>
      <c r="B2303" s="31" t="str" cm="1">
        <f t="array" ref="B2303">_xlfn.XLOOKUP(_xlfn.SINGLE(A:A),'Customer Name'!A:A,Table14_3[[#All],[Title]])</f>
        <v>Mr</v>
      </c>
      <c r="C2303" s="32" t="str" cm="1">
        <f t="array" ref="C2303">_xlfn.XLOOKUP(_xlfn.SINGLE(A:A),'Customer Name'!A:A,Table14_3[[#All],[First Name]])</f>
        <v>David</v>
      </c>
      <c r="D2303" s="32" t="str" cm="1">
        <f t="array" ref="D2303">_xlfn.XLOOKUP(_xlfn.SINGLE(A:A),'Customer Name'!A:A,Table14_3[[#All],[Last Name]])</f>
        <v>Ozahowski</v>
      </c>
      <c r="E2303" s="32">
        <f>_xlfn.XLOOKUP(A:A,'Medical Examination'!A:A,'Medical Examination'!B:B)</f>
        <v>16.399999999999999</v>
      </c>
      <c r="F2303" s="32">
        <f>_xlfn.XLOOKUP(A:A,'Medical Examination'!A:A,'Medical Examination'!C:C)</f>
        <v>5.4</v>
      </c>
      <c r="G2303" s="33" t="str">
        <f>_xlfn.XLOOKUP(A:A,'Medical Examination'!A:A,'Medical Examination'!D:D)</f>
        <v>No</v>
      </c>
      <c r="H2303" s="33" t="str">
        <f>_xlfn.XLOOKUP(A:A,'Medical Examination'!A:A,'Medical Examination'!E:E)</f>
        <v>No</v>
      </c>
      <c r="I2303" s="33" t="str">
        <f>_xlfn.XLOOKUP(A:A,'Medical Examination'!A:A,'Medical Examination'!F:F)</f>
        <v>Yes</v>
      </c>
      <c r="J2303" s="33">
        <f>_xlfn.XLOOKUP(A:A,'Medical Examination'!A:A,'Medical Examination'!G:G)</f>
        <v>1</v>
      </c>
      <c r="K2303" s="33" t="str">
        <f>_xlfn.XLOOKUP(A:A,'Medical Examination'!A:A,'Medical Examination'!H:H)</f>
        <v>No</v>
      </c>
      <c r="L2303" s="32" t="str">
        <f>_xlfn.XLOOKUP(A:A,'Medical Examination'!A:A,'Medical Examination'!I:I)</f>
        <v>Under  Weight</v>
      </c>
      <c r="M2303" s="31" t="str">
        <f>_xlfn.XLOOKUP(A:A,'Medical Examination'!A:A,'Medical Examination'!J:J)</f>
        <v>Normal</v>
      </c>
      <c r="N2303" s="34">
        <f>_xlfn.XLOOKUP(Healthcare!A:A,Table4_2[Customer ID],Table4_2[Date of Birth])</f>
        <v>34240</v>
      </c>
      <c r="O2303" s="35">
        <f>_xlfn.XLOOKUP(A:A,Table4_2[Customer ID],Table4_2[Charges])</f>
        <v>1068</v>
      </c>
      <c r="P2303" s="33" t="str">
        <f>_xlfn.XLOOKUP(A:A,Table4_2[Customer ID],Table4_2[Hospital tier])</f>
        <v>tier - 3</v>
      </c>
      <c r="Q2303" s="33" t="str">
        <f>_xlfn.XLOOKUP(A:A,'Hospital details'!A:A,'Hospital details'!F:F)</f>
        <v>tier - 1</v>
      </c>
      <c r="R2303" s="33" t="str">
        <f>_xlfn.XLOOKUP(Healthcare!A:A,'Hospital details'!A:A,'Hospital details'!G:G)</f>
        <v>R1013</v>
      </c>
      <c r="S2303" s="36">
        <f>_xlfn.XLOOKUP(A:A,'Hospital details'!A:A,'Hospital details'!H:H)</f>
        <v>29</v>
      </c>
      <c r="T2303" s="8"/>
    </row>
    <row r="2304" spans="1:20" ht="18" x14ac:dyDescent="0.35">
      <c r="A2304" s="37" t="s">
        <v>2308</v>
      </c>
      <c r="B2304" s="31" t="str" cm="1">
        <f t="array" ref="B2304">_xlfn.XLOOKUP(_xlfn.SINGLE(A:A),'Customer Name'!A:A,Table14_3[[#All],[Title]])</f>
        <v>Mr</v>
      </c>
      <c r="C2304" s="32" t="str" cm="1">
        <f t="array" ref="C2304">_xlfn.XLOOKUP(_xlfn.SINGLE(A:A),'Customer Name'!A:A,Table14_3[[#All],[First Name]])</f>
        <v>Evelyn L</v>
      </c>
      <c r="D2304" s="32" t="str" cm="1">
        <f t="array" ref="D2304">_xlfn.XLOOKUP(_xlfn.SINGLE(A:A),'Customer Name'!A:A,Table14_3[[#All],[Last Name]])</f>
        <v>Caron</v>
      </c>
      <c r="E2304" s="32">
        <f>_xlfn.XLOOKUP(A:A,'Medical Examination'!A:A,'Medical Examination'!B:B)</f>
        <v>15.77</v>
      </c>
      <c r="F2304" s="32">
        <f>_xlfn.XLOOKUP(A:A,'Medical Examination'!A:A,'Medical Examination'!C:C)</f>
        <v>6.05</v>
      </c>
      <c r="G2304" s="33" t="str">
        <f>_xlfn.XLOOKUP(A:A,'Medical Examination'!A:A,'Medical Examination'!D:D)</f>
        <v>yes</v>
      </c>
      <c r="H2304" s="33" t="str">
        <f>_xlfn.XLOOKUP(A:A,'Medical Examination'!A:A,'Medical Examination'!E:E)</f>
        <v>No</v>
      </c>
      <c r="I2304" s="33" t="str">
        <f>_xlfn.XLOOKUP(A:A,'Medical Examination'!A:A,'Medical Examination'!F:F)</f>
        <v>No</v>
      </c>
      <c r="J2304" s="33">
        <f>_xlfn.XLOOKUP(A:A,'Medical Examination'!A:A,'Medical Examination'!G:G)</f>
        <v>1</v>
      </c>
      <c r="K2304" s="33" t="str">
        <f>_xlfn.XLOOKUP(A:A,'Medical Examination'!A:A,'Medical Examination'!H:H)</f>
        <v>No</v>
      </c>
      <c r="L2304" s="32" t="str">
        <f>_xlfn.XLOOKUP(A:A,'Medical Examination'!A:A,'Medical Examination'!I:I)</f>
        <v>Under  Weight</v>
      </c>
      <c r="M2304" s="31" t="str">
        <f>_xlfn.XLOOKUP(A:A,'Medical Examination'!A:A,'Medical Examination'!J:J)</f>
        <v>Prediabetic</v>
      </c>
      <c r="N2304" s="34">
        <f>_xlfn.XLOOKUP(Healthcare!A:A,Table4_2[Customer ID],Table4_2[Date of Birth])</f>
        <v>34851</v>
      </c>
      <c r="O2304" s="35">
        <f>_xlfn.XLOOKUP(A:A,Table4_2[Customer ID],Table4_2[Charges])</f>
        <v>1056</v>
      </c>
      <c r="P2304" s="33" t="str">
        <f>_xlfn.XLOOKUP(A:A,Table4_2[Customer ID],Table4_2[Hospital tier])</f>
        <v>tier - 3</v>
      </c>
      <c r="Q2304" s="33" t="str">
        <f>_xlfn.XLOOKUP(A:A,'Hospital details'!A:A,'Hospital details'!F:F)</f>
        <v>tier - 2</v>
      </c>
      <c r="R2304" s="33" t="str">
        <f>_xlfn.XLOOKUP(Healthcare!A:A,'Hospital details'!A:A,'Hospital details'!G:G)</f>
        <v>R1013</v>
      </c>
      <c r="S2304" s="36">
        <f>_xlfn.XLOOKUP(A:A,'Hospital details'!A:A,'Hospital details'!H:H)</f>
        <v>28</v>
      </c>
      <c r="T2304" s="8"/>
    </row>
    <row r="2305" spans="1:20" ht="18" x14ac:dyDescent="0.35">
      <c r="A2305" s="37" t="s">
        <v>2309</v>
      </c>
      <c r="B2305" s="31" t="str" cm="1">
        <f t="array" ref="B2305">_xlfn.XLOOKUP(_xlfn.SINGLE(A:A),'Customer Name'!A:A,Table14_3[[#All],[Title]])</f>
        <v>Ms</v>
      </c>
      <c r="C2305" s="32" t="str" cm="1">
        <f t="array" ref="C2305">_xlfn.XLOOKUP(_xlfn.SINGLE(A:A),'Customer Name'!A:A,Table14_3[[#All],[First Name]])</f>
        <v>Jim</v>
      </c>
      <c r="D2305" s="32" t="str" cm="1">
        <f t="array" ref="D2305">_xlfn.XLOOKUP(_xlfn.SINGLE(A:A),'Customer Name'!A:A,Table14_3[[#All],[Last Name]])</f>
        <v>Fullarton</v>
      </c>
      <c r="E2305" s="32">
        <f>_xlfn.XLOOKUP(A:A,'Medical Examination'!A:A,'Medical Examination'!B:B)</f>
        <v>18.27</v>
      </c>
      <c r="F2305" s="32">
        <f>_xlfn.XLOOKUP(A:A,'Medical Examination'!A:A,'Medical Examination'!C:C)</f>
        <v>11.46</v>
      </c>
      <c r="G2305" s="33" t="str">
        <f>_xlfn.XLOOKUP(A:A,'Medical Examination'!A:A,'Medical Examination'!D:D)</f>
        <v>No</v>
      </c>
      <c r="H2305" s="33" t="str">
        <f>_xlfn.XLOOKUP(A:A,'Medical Examination'!A:A,'Medical Examination'!E:E)</f>
        <v>No</v>
      </c>
      <c r="I2305" s="33" t="str">
        <f>_xlfn.XLOOKUP(A:A,'Medical Examination'!A:A,'Medical Examination'!F:F)</f>
        <v>No</v>
      </c>
      <c r="J2305" s="33">
        <f>_xlfn.XLOOKUP(A:A,'Medical Examination'!A:A,'Medical Examination'!G:G)</f>
        <v>0</v>
      </c>
      <c r="K2305" s="33" t="str">
        <f>_xlfn.XLOOKUP(A:A,'Medical Examination'!A:A,'Medical Examination'!H:H)</f>
        <v>No</v>
      </c>
      <c r="L2305" s="32" t="str">
        <f>_xlfn.XLOOKUP(A:A,'Medical Examination'!A:A,'Medical Examination'!I:I)</f>
        <v>Under  Weight</v>
      </c>
      <c r="M2305" s="31" t="str">
        <f>_xlfn.XLOOKUP(A:A,'Medical Examination'!A:A,'Medical Examination'!J:J)</f>
        <v>Diabetic</v>
      </c>
      <c r="N2305" s="34">
        <f>_xlfn.XLOOKUP(Healthcare!A:A,Table4_2[Customer ID],Table4_2[Date of Birth])</f>
        <v>37438</v>
      </c>
      <c r="O2305" s="35">
        <f>_xlfn.XLOOKUP(A:A,Table4_2[Customer ID],Table4_2[Charges])</f>
        <v>1049</v>
      </c>
      <c r="P2305" s="33" t="str">
        <f>_xlfn.XLOOKUP(A:A,Table4_2[Customer ID],Table4_2[Hospital tier])</f>
        <v>tier - 3</v>
      </c>
      <c r="Q2305" s="33" t="str">
        <f>_xlfn.XLOOKUP(A:A,'Hospital details'!A:A,'Hospital details'!F:F)</f>
        <v>tier - 2</v>
      </c>
      <c r="R2305" s="33" t="str">
        <f>_xlfn.XLOOKUP(Healthcare!A:A,'Hospital details'!A:A,'Hospital details'!G:G)</f>
        <v>R1012</v>
      </c>
      <c r="S2305" s="36">
        <f>_xlfn.XLOOKUP(A:A,'Hospital details'!A:A,'Hospital details'!H:H)</f>
        <v>20</v>
      </c>
      <c r="T2305" s="8"/>
    </row>
    <row r="2306" spans="1:20" ht="18" x14ac:dyDescent="0.35">
      <c r="A2306" s="37" t="s">
        <v>2310</v>
      </c>
      <c r="B2306" s="31" t="str" cm="1">
        <f t="array" ref="B2306">_xlfn.XLOOKUP(_xlfn.SINGLE(A:A),'Customer Name'!A:A,Table14_3[[#All],[Title]])</f>
        <v>Mr</v>
      </c>
      <c r="C2306" s="32" t="str" cm="1">
        <f t="array" ref="C2306">_xlfn.XLOOKUP(_xlfn.SINGLE(A:A),'Customer Name'!A:A,Table14_3[[#All],[First Name]])</f>
        <v>Matthew S</v>
      </c>
      <c r="D2306" s="32" t="str" cm="1">
        <f t="array" ref="D2306">_xlfn.XLOOKUP(_xlfn.SINGLE(A:A),'Customer Name'!A:A,Table14_3[[#All],[Last Name]])</f>
        <v>Lindgren</v>
      </c>
      <c r="E2306" s="32">
        <f>_xlfn.XLOOKUP(A:A,'Medical Examination'!A:A,'Medical Examination'!B:B)</f>
        <v>16.489999999999998</v>
      </c>
      <c r="F2306" s="32">
        <f>_xlfn.XLOOKUP(A:A,'Medical Examination'!A:A,'Medical Examination'!C:C)</f>
        <v>8.48</v>
      </c>
      <c r="G2306" s="33" t="str">
        <f>_xlfn.XLOOKUP(A:A,'Medical Examination'!A:A,'Medical Examination'!D:D)</f>
        <v>No</v>
      </c>
      <c r="H2306" s="33" t="str">
        <f>_xlfn.XLOOKUP(A:A,'Medical Examination'!A:A,'Medical Examination'!E:E)</f>
        <v>No</v>
      </c>
      <c r="I2306" s="33" t="str">
        <f>_xlfn.XLOOKUP(A:A,'Medical Examination'!A:A,'Medical Examination'!F:F)</f>
        <v>No</v>
      </c>
      <c r="J2306" s="33">
        <f>_xlfn.XLOOKUP(A:A,'Medical Examination'!A:A,'Medical Examination'!G:G)</f>
        <v>0</v>
      </c>
      <c r="K2306" s="33" t="str">
        <f>_xlfn.XLOOKUP(A:A,'Medical Examination'!A:A,'Medical Examination'!H:H)</f>
        <v>No</v>
      </c>
      <c r="L2306" s="32" t="str">
        <f>_xlfn.XLOOKUP(A:A,'Medical Examination'!A:A,'Medical Examination'!I:I)</f>
        <v>Under  Weight</v>
      </c>
      <c r="M2306" s="31" t="str">
        <f>_xlfn.XLOOKUP(A:A,'Medical Examination'!A:A,'Medical Examination'!J:J)</f>
        <v>Diabetic</v>
      </c>
      <c r="N2306" s="34">
        <f>_xlfn.XLOOKUP(Healthcare!A:A,Table4_2[Customer ID],Table4_2[Date of Birth])</f>
        <v>37457</v>
      </c>
      <c r="O2306" s="35">
        <f>_xlfn.XLOOKUP(A:A,Table4_2[Customer ID],Table4_2[Charges])</f>
        <v>1047</v>
      </c>
      <c r="P2306" s="33" t="str">
        <f>_xlfn.XLOOKUP(A:A,Table4_2[Customer ID],Table4_2[Hospital tier])</f>
        <v>tier - 3</v>
      </c>
      <c r="Q2306" s="33" t="str">
        <f>_xlfn.XLOOKUP(A:A,'Hospital details'!A:A,'Hospital details'!F:F)</f>
        <v>tier - 1</v>
      </c>
      <c r="R2306" s="33" t="str">
        <f>_xlfn.XLOOKUP(Healthcare!A:A,'Hospital details'!A:A,'Hospital details'!G:G)</f>
        <v>R1013</v>
      </c>
      <c r="S2306" s="36">
        <f>_xlfn.XLOOKUP(A:A,'Hospital details'!A:A,'Hospital details'!H:H)</f>
        <v>20</v>
      </c>
      <c r="T2306" s="8"/>
    </row>
    <row r="2307" spans="1:20" ht="18" x14ac:dyDescent="0.35">
      <c r="A2307" s="37" t="s">
        <v>2311</v>
      </c>
      <c r="B2307" s="31" t="str" cm="1">
        <f t="array" ref="B2307">_xlfn.XLOOKUP(_xlfn.SINGLE(A:A),'Customer Name'!A:A,Table14_3[[#All],[Title]])</f>
        <v>Mr</v>
      </c>
      <c r="C2307" s="32" t="str" cm="1">
        <f t="array" ref="C2307">_xlfn.XLOOKUP(_xlfn.SINGLE(A:A),'Customer Name'!A:A,Table14_3[[#All],[First Name]])</f>
        <v>Kenneth</v>
      </c>
      <c r="D2307" s="32" t="str" cm="1">
        <f t="array" ref="D2307">_xlfn.XLOOKUP(_xlfn.SINGLE(A:A),'Customer Name'!A:A,Table14_3[[#All],[Last Name]])</f>
        <v>Akiha</v>
      </c>
      <c r="E2307" s="32">
        <f>_xlfn.XLOOKUP(A:A,'Medical Examination'!A:A,'Medical Examination'!B:B)</f>
        <v>16.14</v>
      </c>
      <c r="F2307" s="32">
        <f>_xlfn.XLOOKUP(A:A,'Medical Examination'!A:A,'Medical Examination'!C:C)</f>
        <v>4.8600000000000003</v>
      </c>
      <c r="G2307" s="33" t="str">
        <f>_xlfn.XLOOKUP(A:A,'Medical Examination'!A:A,'Medical Examination'!D:D)</f>
        <v>No</v>
      </c>
      <c r="H2307" s="33" t="str">
        <f>_xlfn.XLOOKUP(A:A,'Medical Examination'!A:A,'Medical Examination'!E:E)</f>
        <v>No</v>
      </c>
      <c r="I2307" s="33" t="str">
        <f>_xlfn.XLOOKUP(A:A,'Medical Examination'!A:A,'Medical Examination'!F:F)</f>
        <v>No</v>
      </c>
      <c r="J2307" s="33">
        <f>_xlfn.XLOOKUP(A:A,'Medical Examination'!A:A,'Medical Examination'!G:G)</f>
        <v>0</v>
      </c>
      <c r="K2307" s="33" t="str">
        <f>_xlfn.XLOOKUP(A:A,'Medical Examination'!A:A,'Medical Examination'!H:H)</f>
        <v>No</v>
      </c>
      <c r="L2307" s="32" t="str">
        <f>_xlfn.XLOOKUP(A:A,'Medical Examination'!A:A,'Medical Examination'!I:I)</f>
        <v>Under  Weight</v>
      </c>
      <c r="M2307" s="31" t="str">
        <f>_xlfn.XLOOKUP(A:A,'Medical Examination'!A:A,'Medical Examination'!J:J)</f>
        <v>Normal</v>
      </c>
      <c r="N2307" s="34">
        <f>_xlfn.XLOOKUP(Healthcare!A:A,Table4_2[Customer ID],Table4_2[Date of Birth])</f>
        <v>34655</v>
      </c>
      <c r="O2307" s="35">
        <f>_xlfn.XLOOKUP(A:A,Table4_2[Customer ID],Table4_2[Charges])</f>
        <v>1044</v>
      </c>
      <c r="P2307" s="33" t="str">
        <f>_xlfn.XLOOKUP(A:A,Table4_2[Customer ID],Table4_2[Hospital tier])</f>
        <v>tier - 3</v>
      </c>
      <c r="Q2307" s="33" t="str">
        <f>_xlfn.XLOOKUP(A:A,'Hospital details'!A:A,'Hospital details'!F:F)</f>
        <v>tier - 2</v>
      </c>
      <c r="R2307" s="33" t="str">
        <f>_xlfn.XLOOKUP(Healthcare!A:A,'Hospital details'!A:A,'Hospital details'!G:G)</f>
        <v>R1013</v>
      </c>
      <c r="S2307" s="36">
        <f>_xlfn.XLOOKUP(A:A,'Hospital details'!A:A,'Hospital details'!H:H)</f>
        <v>28</v>
      </c>
      <c r="T2307" s="8"/>
    </row>
    <row r="2308" spans="1:20" ht="18" x14ac:dyDescent="0.35">
      <c r="A2308" s="37" t="s">
        <v>2312</v>
      </c>
      <c r="B2308" s="31" t="str" cm="1">
        <f t="array" ref="B2308">_xlfn.XLOOKUP(_xlfn.SINGLE(A:A),'Customer Name'!A:A,Table14_3[[#All],[Title]])</f>
        <v>Ms</v>
      </c>
      <c r="C2308" s="32" t="str" cm="1">
        <f t="array" ref="C2308">_xlfn.XLOOKUP(_xlfn.SINGLE(A:A),'Customer Name'!A:A,Table14_3[[#All],[First Name]])</f>
        <v>Andrea</v>
      </c>
      <c r="D2308" s="32" t="str" cm="1">
        <f t="array" ref="D2308">_xlfn.XLOOKUP(_xlfn.SINGLE(A:A),'Customer Name'!A:A,Table14_3[[#All],[Last Name]])</f>
        <v>Sweny</v>
      </c>
      <c r="E2308" s="32">
        <f>_xlfn.XLOOKUP(A:A,'Medical Examination'!A:A,'Medical Examination'!B:B)</f>
        <v>20.85</v>
      </c>
      <c r="F2308" s="32">
        <f>_xlfn.XLOOKUP(A:A,'Medical Examination'!A:A,'Medical Examination'!C:C)</f>
        <v>4.45</v>
      </c>
      <c r="G2308" s="33" t="str">
        <f>_xlfn.XLOOKUP(A:A,'Medical Examination'!A:A,'Medical Examination'!D:D)</f>
        <v>yes</v>
      </c>
      <c r="H2308" s="33" t="str">
        <f>_xlfn.XLOOKUP(A:A,'Medical Examination'!A:A,'Medical Examination'!E:E)</f>
        <v>No</v>
      </c>
      <c r="I2308" s="33" t="str">
        <f>_xlfn.XLOOKUP(A:A,'Medical Examination'!A:A,'Medical Examination'!F:F)</f>
        <v>No</v>
      </c>
      <c r="J2308" s="33">
        <f>_xlfn.XLOOKUP(A:A,'Medical Examination'!A:A,'Medical Examination'!G:G)</f>
        <v>1</v>
      </c>
      <c r="K2308" s="33" t="str">
        <f>_xlfn.XLOOKUP(A:A,'Medical Examination'!A:A,'Medical Examination'!H:H)</f>
        <v>No</v>
      </c>
      <c r="L2308" s="32" t="str">
        <f>_xlfn.XLOOKUP(A:A,'Medical Examination'!A:A,'Medical Examination'!I:I)</f>
        <v>Normal Weight</v>
      </c>
      <c r="M2308" s="31" t="str">
        <f>_xlfn.XLOOKUP(A:A,'Medical Examination'!A:A,'Medical Examination'!J:J)</f>
        <v>Normal</v>
      </c>
      <c r="N2308" s="34">
        <f>_xlfn.XLOOKUP(Healthcare!A:A,Table4_2[Customer ID],Table4_2[Date of Birth])</f>
        <v>34977</v>
      </c>
      <c r="O2308" s="35">
        <f>_xlfn.XLOOKUP(A:A,Table4_2[Customer ID],Table4_2[Charges])</f>
        <v>1033.74</v>
      </c>
      <c r="P2308" s="33" t="str">
        <f>_xlfn.XLOOKUP(A:A,Table4_2[Customer ID],Table4_2[Hospital tier])</f>
        <v>tier - 3</v>
      </c>
      <c r="Q2308" s="33" t="str">
        <f>_xlfn.XLOOKUP(A:A,'Hospital details'!A:A,'Hospital details'!F:F)</f>
        <v>tier - 1</v>
      </c>
      <c r="R2308" s="33" t="str">
        <f>_xlfn.XLOOKUP(Healthcare!A:A,'Hospital details'!A:A,'Hospital details'!G:G)</f>
        <v>R1013</v>
      </c>
      <c r="S2308" s="36">
        <f>_xlfn.XLOOKUP(A:A,'Hospital details'!A:A,'Hospital details'!H:H)</f>
        <v>27</v>
      </c>
      <c r="T2308" s="8"/>
    </row>
    <row r="2309" spans="1:20" ht="18" x14ac:dyDescent="0.35">
      <c r="A2309" s="37" t="s">
        <v>2313</v>
      </c>
      <c r="B2309" s="31" t="str" cm="1">
        <f t="array" ref="B2309">_xlfn.XLOOKUP(_xlfn.SINGLE(A:A),'Customer Name'!A:A,Table14_3[[#All],[Title]])</f>
        <v>Mr</v>
      </c>
      <c r="C2309" s="32" t="str" cm="1">
        <f t="array" ref="C2309">_xlfn.XLOOKUP(_xlfn.SINGLE(A:A),'Customer Name'!A:A,Table14_3[[#All],[First Name]])</f>
        <v>Kristina</v>
      </c>
      <c r="D2309" s="32" t="str" cm="1">
        <f t="array" ref="D2309">_xlfn.XLOOKUP(_xlfn.SINGLE(A:A),'Customer Name'!A:A,Table14_3[[#All],[Last Name]])</f>
        <v>Tobin</v>
      </c>
      <c r="E2309" s="32">
        <f>_xlfn.XLOOKUP(A:A,'Medical Examination'!A:A,'Medical Examination'!B:B)</f>
        <v>15.88</v>
      </c>
      <c r="F2309" s="32">
        <f>_xlfn.XLOOKUP(A:A,'Medical Examination'!A:A,'Medical Examination'!C:C)</f>
        <v>4.3600000000000003</v>
      </c>
      <c r="G2309" s="33" t="str">
        <f>_xlfn.XLOOKUP(A:A,'Medical Examination'!A:A,'Medical Examination'!D:D)</f>
        <v>No</v>
      </c>
      <c r="H2309" s="33" t="str">
        <f>_xlfn.XLOOKUP(A:A,'Medical Examination'!A:A,'Medical Examination'!E:E)</f>
        <v>No</v>
      </c>
      <c r="I2309" s="33" t="str">
        <f>_xlfn.XLOOKUP(A:A,'Medical Examination'!A:A,'Medical Examination'!F:F)</f>
        <v>No</v>
      </c>
      <c r="J2309" s="33">
        <f>_xlfn.XLOOKUP(A:A,'Medical Examination'!A:A,'Medical Examination'!G:G)</f>
        <v>0</v>
      </c>
      <c r="K2309" s="33" t="str">
        <f>_xlfn.XLOOKUP(A:A,'Medical Examination'!A:A,'Medical Examination'!H:H)</f>
        <v>No</v>
      </c>
      <c r="L2309" s="32" t="str">
        <f>_xlfn.XLOOKUP(A:A,'Medical Examination'!A:A,'Medical Examination'!I:I)</f>
        <v>Under  Weight</v>
      </c>
      <c r="M2309" s="31" t="str">
        <f>_xlfn.XLOOKUP(A:A,'Medical Examination'!A:A,'Medical Examination'!J:J)</f>
        <v>Normal</v>
      </c>
      <c r="N2309" s="34">
        <f>_xlfn.XLOOKUP(Healthcare!A:A,Table4_2[Customer ID],Table4_2[Date of Birth])</f>
        <v>36377</v>
      </c>
      <c r="O2309" s="35">
        <f>_xlfn.XLOOKUP(A:A,Table4_2[Customer ID],Table4_2[Charges])</f>
        <v>1019</v>
      </c>
      <c r="P2309" s="33" t="str">
        <f>_xlfn.XLOOKUP(A:A,Table4_2[Customer ID],Table4_2[Hospital tier])</f>
        <v>tier - 3</v>
      </c>
      <c r="Q2309" s="33" t="str">
        <f>_xlfn.XLOOKUP(A:A,'Hospital details'!A:A,'Hospital details'!F:F)</f>
        <v>tier - 2</v>
      </c>
      <c r="R2309" s="33" t="str">
        <f>_xlfn.XLOOKUP(Healthcare!A:A,'Hospital details'!A:A,'Hospital details'!G:G)</f>
        <v>R1013</v>
      </c>
      <c r="S2309" s="36">
        <f>_xlfn.XLOOKUP(A:A,'Hospital details'!A:A,'Hospital details'!H:H)</f>
        <v>23</v>
      </c>
      <c r="T2309" s="8"/>
    </row>
    <row r="2310" spans="1:20" ht="18" x14ac:dyDescent="0.35">
      <c r="A2310" s="37" t="s">
        <v>2314</v>
      </c>
      <c r="B2310" s="31" t="str" cm="1">
        <f t="array" ref="B2310">_xlfn.XLOOKUP(_xlfn.SINGLE(A:A),'Customer Name'!A:A,Table14_3[[#All],[Title]])</f>
        <v>Ms</v>
      </c>
      <c r="C2310" s="32" t="str" cm="1">
        <f t="array" ref="C2310">_xlfn.XLOOKUP(_xlfn.SINGLE(A:A),'Customer Name'!A:A,Table14_3[[#All],[First Name]])</f>
        <v>Kristen</v>
      </c>
      <c r="D2310" s="32" t="str" cm="1">
        <f t="array" ref="D2310">_xlfn.XLOOKUP(_xlfn.SINGLE(A:A),'Customer Name'!A:A,Table14_3[[#All],[Last Name]])</f>
        <v>Pedersen</v>
      </c>
      <c r="E2310" s="32">
        <f>_xlfn.XLOOKUP(A:A,'Medical Examination'!A:A,'Medical Examination'!B:B)</f>
        <v>20.66</v>
      </c>
      <c r="F2310" s="32">
        <f>_xlfn.XLOOKUP(A:A,'Medical Examination'!A:A,'Medical Examination'!C:C)</f>
        <v>5.8</v>
      </c>
      <c r="G2310" s="33" t="str">
        <f>_xlfn.XLOOKUP(A:A,'Medical Examination'!A:A,'Medical Examination'!D:D)</f>
        <v>No</v>
      </c>
      <c r="H2310" s="33" t="str">
        <f>_xlfn.XLOOKUP(A:A,'Medical Examination'!A:A,'Medical Examination'!E:E)</f>
        <v>yes</v>
      </c>
      <c r="I2310" s="33" t="str">
        <f>_xlfn.XLOOKUP(A:A,'Medical Examination'!A:A,'Medical Examination'!F:F)</f>
        <v>No</v>
      </c>
      <c r="J2310" s="33">
        <f>_xlfn.XLOOKUP(A:A,'Medical Examination'!A:A,'Medical Examination'!G:G)</f>
        <v>1</v>
      </c>
      <c r="K2310" s="33" t="str">
        <f>_xlfn.XLOOKUP(A:A,'Medical Examination'!A:A,'Medical Examination'!H:H)</f>
        <v>No</v>
      </c>
      <c r="L2310" s="32" t="str">
        <f>_xlfn.XLOOKUP(A:A,'Medical Examination'!A:A,'Medical Examination'!I:I)</f>
        <v>Normal Weight</v>
      </c>
      <c r="M2310" s="31" t="str">
        <f>_xlfn.XLOOKUP(A:A,'Medical Examination'!A:A,'Medical Examination'!J:J)</f>
        <v>Prediabetic</v>
      </c>
      <c r="N2310" s="34">
        <f>_xlfn.XLOOKUP(Healthcare!A:A,Table4_2[Customer ID],Table4_2[Date of Birth])</f>
        <v>36808</v>
      </c>
      <c r="O2310" s="35">
        <f>_xlfn.XLOOKUP(A:A,Table4_2[Customer ID],Table4_2[Charges])</f>
        <v>1012</v>
      </c>
      <c r="P2310" s="33" t="str">
        <f>_xlfn.XLOOKUP(A:A,Table4_2[Customer ID],Table4_2[Hospital tier])</f>
        <v>tier - 3</v>
      </c>
      <c r="Q2310" s="33" t="str">
        <f>_xlfn.XLOOKUP(A:A,'Hospital details'!A:A,'Hospital details'!F:F)</f>
        <v>tier - 2</v>
      </c>
      <c r="R2310" s="33" t="str">
        <f>_xlfn.XLOOKUP(Healthcare!A:A,'Hospital details'!A:A,'Hospital details'!G:G)</f>
        <v>R1013</v>
      </c>
      <c r="S2310" s="36">
        <f>_xlfn.XLOOKUP(A:A,'Hospital details'!A:A,'Hospital details'!H:H)</f>
        <v>22</v>
      </c>
      <c r="T2310" s="8"/>
    </row>
    <row r="2311" spans="1:20" ht="18" x14ac:dyDescent="0.35">
      <c r="A2311" s="37" t="s">
        <v>2315</v>
      </c>
      <c r="B2311" s="31" t="str" cm="1">
        <f t="array" ref="B2311">_xlfn.XLOOKUP(_xlfn.SINGLE(A:A),'Customer Name'!A:A,Table14_3[[#All],[Title]])</f>
        <v>Mr</v>
      </c>
      <c r="C2311" s="32" t="str" cm="1">
        <f t="array" ref="C2311">_xlfn.XLOOKUP(_xlfn.SINGLE(A:A),'Customer Name'!A:A,Table14_3[[#All],[First Name]])</f>
        <v>Matthew</v>
      </c>
      <c r="D2311" s="32" t="str" cm="1">
        <f t="array" ref="D2311">_xlfn.XLOOKUP(_xlfn.SINGLE(A:A),'Customer Name'!A:A,Table14_3[[#All],[Last Name]])</f>
        <v>Lynch</v>
      </c>
      <c r="E2311" s="32">
        <f>_xlfn.XLOOKUP(A:A,'Medical Examination'!A:A,'Medical Examination'!B:B)</f>
        <v>20.399999999999999</v>
      </c>
      <c r="F2311" s="32">
        <f>_xlfn.XLOOKUP(A:A,'Medical Examination'!A:A,'Medical Examination'!C:C)</f>
        <v>5.27</v>
      </c>
      <c r="G2311" s="33" t="str">
        <f>_xlfn.XLOOKUP(A:A,'Medical Examination'!A:A,'Medical Examination'!D:D)</f>
        <v>No</v>
      </c>
      <c r="H2311" s="33" t="str">
        <f>_xlfn.XLOOKUP(A:A,'Medical Examination'!A:A,'Medical Examination'!E:E)</f>
        <v>No</v>
      </c>
      <c r="I2311" s="33" t="str">
        <f>_xlfn.XLOOKUP(A:A,'Medical Examination'!A:A,'Medical Examination'!F:F)</f>
        <v>No</v>
      </c>
      <c r="J2311" s="33">
        <f>_xlfn.XLOOKUP(A:A,'Medical Examination'!A:A,'Medical Examination'!G:G)</f>
        <v>0</v>
      </c>
      <c r="K2311" s="33" t="str">
        <f>_xlfn.XLOOKUP(A:A,'Medical Examination'!A:A,'Medical Examination'!H:H)</f>
        <v>No</v>
      </c>
      <c r="L2311" s="32" t="str">
        <f>_xlfn.XLOOKUP(A:A,'Medical Examination'!A:A,'Medical Examination'!I:I)</f>
        <v>Normal Weight</v>
      </c>
      <c r="M2311" s="31" t="str">
        <f>_xlfn.XLOOKUP(A:A,'Medical Examination'!A:A,'Medical Examination'!J:J)</f>
        <v>Normal</v>
      </c>
      <c r="N2311" s="34">
        <f>_xlfn.XLOOKUP(Healthcare!A:A,Table4_2[Customer ID],Table4_2[Date of Birth])</f>
        <v>34660</v>
      </c>
      <c r="O2311" s="35">
        <f>_xlfn.XLOOKUP(A:A,Table4_2[Customer ID],Table4_2[Charges])</f>
        <v>1006.65</v>
      </c>
      <c r="P2311" s="33" t="str">
        <f>_xlfn.XLOOKUP(A:A,Table4_2[Customer ID],Table4_2[Hospital tier])</f>
        <v>tier - 3</v>
      </c>
      <c r="Q2311" s="33" t="str">
        <f>_xlfn.XLOOKUP(A:A,'Hospital details'!A:A,'Hospital details'!F:F)</f>
        <v>tier - 2</v>
      </c>
      <c r="R2311" s="33" t="str">
        <f>_xlfn.XLOOKUP(Healthcare!A:A,'Hospital details'!A:A,'Hospital details'!G:G)</f>
        <v>R1013</v>
      </c>
      <c r="S2311" s="36">
        <f>_xlfn.XLOOKUP(A:A,'Hospital details'!A:A,'Hospital details'!H:H)</f>
        <v>28</v>
      </c>
      <c r="T2311" s="8"/>
    </row>
    <row r="2312" spans="1:20" ht="18" x14ac:dyDescent="0.35">
      <c r="A2312" s="37" t="s">
        <v>2316</v>
      </c>
      <c r="B2312" s="31" t="str" cm="1">
        <f t="array" ref="B2312">_xlfn.XLOOKUP(_xlfn.SINGLE(A:A),'Customer Name'!A:A,Table14_3[[#All],[Title]])</f>
        <v>Mr</v>
      </c>
      <c r="C2312" s="32" t="str" cm="1">
        <f t="array" ref="C2312">_xlfn.XLOOKUP(_xlfn.SINGLE(A:A),'Customer Name'!A:A,Table14_3[[#All],[First Name]])</f>
        <v>Kathleen</v>
      </c>
      <c r="D2312" s="32" t="str" cm="1">
        <f t="array" ref="D2312">_xlfn.XLOOKUP(_xlfn.SINGLE(A:A),'Customer Name'!A:A,Table14_3[[#All],[Last Name]])</f>
        <v>Keys</v>
      </c>
      <c r="E2312" s="32">
        <f>_xlfn.XLOOKUP(A:A,'Medical Examination'!A:A,'Medical Examination'!B:B)</f>
        <v>25.19</v>
      </c>
      <c r="F2312" s="32">
        <f>_xlfn.XLOOKUP(A:A,'Medical Examination'!A:A,'Medical Examination'!C:C)</f>
        <v>5.64</v>
      </c>
      <c r="G2312" s="33" t="str">
        <f>_xlfn.XLOOKUP(A:A,'Medical Examination'!A:A,'Medical Examination'!D:D)</f>
        <v>yes</v>
      </c>
      <c r="H2312" s="33" t="str">
        <f>_xlfn.XLOOKUP(A:A,'Medical Examination'!A:A,'Medical Examination'!E:E)</f>
        <v>No</v>
      </c>
      <c r="I2312" s="33" t="str">
        <f>_xlfn.XLOOKUP(A:A,'Medical Examination'!A:A,'Medical Examination'!F:F)</f>
        <v>No</v>
      </c>
      <c r="J2312" s="33">
        <f>_xlfn.XLOOKUP(A:A,'Medical Examination'!A:A,'Medical Examination'!G:G)</f>
        <v>0</v>
      </c>
      <c r="K2312" s="33" t="str">
        <f>_xlfn.XLOOKUP(A:A,'Medical Examination'!A:A,'Medical Examination'!H:H)</f>
        <v>No</v>
      </c>
      <c r="L2312" s="32" t="str">
        <f>_xlfn.XLOOKUP(A:A,'Medical Examination'!A:A,'Medical Examination'!I:I)</f>
        <v>Overweight</v>
      </c>
      <c r="M2312" s="31" t="str">
        <f>_xlfn.XLOOKUP(A:A,'Medical Examination'!A:A,'Medical Examination'!J:J)</f>
        <v>Normal</v>
      </c>
      <c r="N2312" s="34">
        <f>_xlfn.XLOOKUP(Healthcare!A:A,Table4_2[Customer ID],Table4_2[Date of Birth])</f>
        <v>37122</v>
      </c>
      <c r="O2312" s="35">
        <f>_xlfn.XLOOKUP(A:A,Table4_2[Customer ID],Table4_2[Charges])</f>
        <v>964.71</v>
      </c>
      <c r="P2312" s="33" t="str">
        <f>_xlfn.XLOOKUP(A:A,Table4_2[Customer ID],Table4_2[Hospital tier])</f>
        <v>tier - 3</v>
      </c>
      <c r="Q2312" s="33" t="str">
        <f>_xlfn.XLOOKUP(A:A,'Hospital details'!A:A,'Hospital details'!F:F)</f>
        <v>tier - 2</v>
      </c>
      <c r="R2312" s="33" t="str">
        <f>_xlfn.XLOOKUP(Healthcare!A:A,'Hospital details'!A:A,'Hospital details'!G:G)</f>
        <v>R1013</v>
      </c>
      <c r="S2312" s="36">
        <f>_xlfn.XLOOKUP(A:A,'Hospital details'!A:A,'Hospital details'!H:H)</f>
        <v>21</v>
      </c>
      <c r="T2312" s="8"/>
    </row>
    <row r="2313" spans="1:20" ht="18" x14ac:dyDescent="0.35">
      <c r="A2313" s="37" t="s">
        <v>2317</v>
      </c>
      <c r="B2313" s="31" t="str" cm="1">
        <f t="array" ref="B2313">_xlfn.XLOOKUP(_xlfn.SINGLE(A:A),'Customer Name'!A:A,Table14_3[[#All],[Title]])</f>
        <v>Ms</v>
      </c>
      <c r="C2313" s="32" t="str" cm="1">
        <f t="array" ref="C2313">_xlfn.XLOOKUP(_xlfn.SINGLE(A:A),'Customer Name'!A:A,Table14_3[[#All],[First Name]])</f>
        <v>Lindsey</v>
      </c>
      <c r="D2313" s="32" t="str" cm="1">
        <f t="array" ref="D2313">_xlfn.XLOOKUP(_xlfn.SINGLE(A:A),'Customer Name'!A:A,Table14_3[[#All],[Last Name]])</f>
        <v>Wilbur</v>
      </c>
      <c r="E2313" s="32">
        <f>_xlfn.XLOOKUP(A:A,'Medical Examination'!A:A,'Medical Examination'!B:B)</f>
        <v>20.54</v>
      </c>
      <c r="F2313" s="32">
        <f>_xlfn.XLOOKUP(A:A,'Medical Examination'!A:A,'Medical Examination'!C:C)</f>
        <v>4.2</v>
      </c>
      <c r="G2313" s="33" t="str">
        <f>_xlfn.XLOOKUP(A:A,'Medical Examination'!A:A,'Medical Examination'!D:D)</f>
        <v>yes</v>
      </c>
      <c r="H2313" s="33" t="str">
        <f>_xlfn.XLOOKUP(A:A,'Medical Examination'!A:A,'Medical Examination'!E:E)</f>
        <v>No</v>
      </c>
      <c r="I2313" s="33" t="str">
        <f>_xlfn.XLOOKUP(A:A,'Medical Examination'!A:A,'Medical Examination'!F:F)</f>
        <v>No</v>
      </c>
      <c r="J2313" s="33">
        <f>_xlfn.XLOOKUP(A:A,'Medical Examination'!A:A,'Medical Examination'!G:G)</f>
        <v>1</v>
      </c>
      <c r="K2313" s="33" t="str">
        <f>_xlfn.XLOOKUP(A:A,'Medical Examination'!A:A,'Medical Examination'!H:H)</f>
        <v>No</v>
      </c>
      <c r="L2313" s="32" t="str">
        <f>_xlfn.XLOOKUP(A:A,'Medical Examination'!A:A,'Medical Examination'!I:I)</f>
        <v>Normal Weight</v>
      </c>
      <c r="M2313" s="31" t="str">
        <f>_xlfn.XLOOKUP(A:A,'Medical Examination'!A:A,'Medical Examination'!J:J)</f>
        <v>Normal</v>
      </c>
      <c r="N2313" s="34">
        <f>_xlfn.XLOOKUP(Healthcare!A:A,Table4_2[Customer ID],Table4_2[Date of Birth])</f>
        <v>35000</v>
      </c>
      <c r="O2313" s="35">
        <f>_xlfn.XLOOKUP(A:A,Table4_2[Customer ID],Table4_2[Charges])</f>
        <v>928.59</v>
      </c>
      <c r="P2313" s="33" t="str">
        <f>_xlfn.XLOOKUP(A:A,Table4_2[Customer ID],Table4_2[Hospital tier])</f>
        <v>tier - 3</v>
      </c>
      <c r="Q2313" s="33" t="str">
        <f>_xlfn.XLOOKUP(A:A,'Hospital details'!A:A,'Hospital details'!F:F)</f>
        <v>tier - 1</v>
      </c>
      <c r="R2313" s="33" t="str">
        <f>_xlfn.XLOOKUP(Healthcare!A:A,'Hospital details'!A:A,'Hospital details'!G:G)</f>
        <v>R1013</v>
      </c>
      <c r="S2313" s="36">
        <f>_xlfn.XLOOKUP(A:A,'Hospital details'!A:A,'Hospital details'!H:H)</f>
        <v>27</v>
      </c>
      <c r="T2313" s="8"/>
    </row>
    <row r="2314" spans="1:20" ht="18" x14ac:dyDescent="0.35">
      <c r="A2314" s="37" t="s">
        <v>2318</v>
      </c>
      <c r="B2314" s="31" t="str" cm="1">
        <f t="array" ref="B2314">_xlfn.XLOOKUP(_xlfn.SINGLE(A:A),'Customer Name'!A:A,Table14_3[[#All],[Title]])</f>
        <v>Mr</v>
      </c>
      <c r="C2314" s="32" t="str" cm="1">
        <f t="array" ref="C2314">_xlfn.XLOOKUP(_xlfn.SINGLE(A:A),'Customer Name'!A:A,Table14_3[[#All],[First Name]])</f>
        <v>Robert</v>
      </c>
      <c r="D2314" s="32" t="str" cm="1">
        <f t="array" ref="D2314">_xlfn.XLOOKUP(_xlfn.SINGLE(A:A),'Customer Name'!A:A,Table14_3[[#All],[Last Name]])</f>
        <v>Ditota</v>
      </c>
      <c r="E2314" s="32">
        <f>_xlfn.XLOOKUP(A:A,'Medical Examination'!A:A,'Medical Examination'!B:B)</f>
        <v>20.13</v>
      </c>
      <c r="F2314" s="32">
        <f>_xlfn.XLOOKUP(A:A,'Medical Examination'!A:A,'Medical Examination'!C:C)</f>
        <v>5.42</v>
      </c>
      <c r="G2314" s="33" t="str">
        <f>_xlfn.XLOOKUP(A:A,'Medical Examination'!A:A,'Medical Examination'!D:D)</f>
        <v>No</v>
      </c>
      <c r="H2314" s="33" t="str">
        <f>_xlfn.XLOOKUP(A:A,'Medical Examination'!A:A,'Medical Examination'!E:E)</f>
        <v>No</v>
      </c>
      <c r="I2314" s="33" t="str">
        <f>_xlfn.XLOOKUP(A:A,'Medical Examination'!A:A,'Medical Examination'!F:F)</f>
        <v>No</v>
      </c>
      <c r="J2314" s="33">
        <f>_xlfn.XLOOKUP(A:A,'Medical Examination'!A:A,'Medical Examination'!G:G)</f>
        <v>0</v>
      </c>
      <c r="K2314" s="33" t="str">
        <f>_xlfn.XLOOKUP(A:A,'Medical Examination'!A:A,'Medical Examination'!H:H)</f>
        <v>No</v>
      </c>
      <c r="L2314" s="32" t="str">
        <f>_xlfn.XLOOKUP(A:A,'Medical Examination'!A:A,'Medical Examination'!I:I)</f>
        <v>Normal Weight</v>
      </c>
      <c r="M2314" s="31" t="str">
        <f>_xlfn.XLOOKUP(A:A,'Medical Examination'!A:A,'Medical Examination'!J:J)</f>
        <v>Normal</v>
      </c>
      <c r="N2314" s="34">
        <f>_xlfn.XLOOKUP(Healthcare!A:A,Table4_2[Customer ID],Table4_2[Date of Birth])</f>
        <v>34637</v>
      </c>
      <c r="O2314" s="35">
        <f>_xlfn.XLOOKUP(A:A,Table4_2[Customer ID],Table4_2[Charges])</f>
        <v>915.07</v>
      </c>
      <c r="P2314" s="33" t="str">
        <f>_xlfn.XLOOKUP(A:A,Table4_2[Customer ID],Table4_2[Hospital tier])</f>
        <v>tier - 3</v>
      </c>
      <c r="Q2314" s="33" t="str">
        <f>_xlfn.XLOOKUP(A:A,'Hospital details'!A:A,'Hospital details'!F:F)</f>
        <v>tier - 1</v>
      </c>
      <c r="R2314" s="33" t="str">
        <f>_xlfn.XLOOKUP(Healthcare!A:A,'Hospital details'!A:A,'Hospital details'!G:G)</f>
        <v>R1013</v>
      </c>
      <c r="S2314" s="36">
        <f>_xlfn.XLOOKUP(A:A,'Hospital details'!A:A,'Hospital details'!H:H)</f>
        <v>28</v>
      </c>
      <c r="T2314" s="8"/>
    </row>
    <row r="2315" spans="1:20" ht="18" x14ac:dyDescent="0.35">
      <c r="A2315" s="37" t="s">
        <v>2319</v>
      </c>
      <c r="B2315" s="31" t="str" cm="1">
        <f t="array" ref="B2315">_xlfn.XLOOKUP(_xlfn.SINGLE(A:A),'Customer Name'!A:A,Table14_3[[#All],[Title]])</f>
        <v>Mr</v>
      </c>
      <c r="C2315" s="32" t="str" cm="1">
        <f t="array" ref="C2315">_xlfn.XLOOKUP(_xlfn.SINGLE(A:A),'Customer Name'!A:A,Table14_3[[#All],[First Name]])</f>
        <v>Sarah E</v>
      </c>
      <c r="D2315" s="32" t="str" cm="1">
        <f t="array" ref="D2315">_xlfn.XLOOKUP(_xlfn.SINGLE(A:A),'Customer Name'!A:A,Table14_3[[#All],[Last Name]])</f>
        <v>Horbol</v>
      </c>
      <c r="E2315" s="32">
        <f>_xlfn.XLOOKUP(A:A,'Medical Examination'!A:A,'Medical Examination'!B:B)</f>
        <v>18.93</v>
      </c>
      <c r="F2315" s="32">
        <f>_xlfn.XLOOKUP(A:A,'Medical Examination'!A:A,'Medical Examination'!C:C)</f>
        <v>6.11</v>
      </c>
      <c r="G2315" s="33" t="str">
        <f>_xlfn.XLOOKUP(A:A,'Medical Examination'!A:A,'Medical Examination'!D:D)</f>
        <v>No</v>
      </c>
      <c r="H2315" s="33" t="str">
        <f>_xlfn.XLOOKUP(A:A,'Medical Examination'!A:A,'Medical Examination'!E:E)</f>
        <v>No</v>
      </c>
      <c r="I2315" s="33" t="str">
        <f>_xlfn.XLOOKUP(A:A,'Medical Examination'!A:A,'Medical Examination'!F:F)</f>
        <v>Yes</v>
      </c>
      <c r="J2315" s="33">
        <f>_xlfn.XLOOKUP(A:A,'Medical Examination'!A:A,'Medical Examination'!G:G)</f>
        <v>1</v>
      </c>
      <c r="K2315" s="33" t="str">
        <f>_xlfn.XLOOKUP(A:A,'Medical Examination'!A:A,'Medical Examination'!H:H)</f>
        <v>No</v>
      </c>
      <c r="L2315" s="32" t="str">
        <f>_xlfn.XLOOKUP(A:A,'Medical Examination'!A:A,'Medical Examination'!I:I)</f>
        <v>Normal Weight</v>
      </c>
      <c r="M2315" s="31" t="str">
        <f>_xlfn.XLOOKUP(A:A,'Medical Examination'!A:A,'Medical Examination'!J:J)</f>
        <v>Prediabetic</v>
      </c>
      <c r="N2315" s="34">
        <f>_xlfn.XLOOKUP(Healthcare!A:A,Table4_2[Customer ID],Table4_2[Date of Birth])</f>
        <v>34300</v>
      </c>
      <c r="O2315" s="35">
        <f>_xlfn.XLOOKUP(A:A,Table4_2[Customer ID],Table4_2[Charges])</f>
        <v>896.21</v>
      </c>
      <c r="P2315" s="33" t="str">
        <f>_xlfn.XLOOKUP(A:A,Table4_2[Customer ID],Table4_2[Hospital tier])</f>
        <v>tier - 3</v>
      </c>
      <c r="Q2315" s="33" t="str">
        <f>_xlfn.XLOOKUP(A:A,'Hospital details'!A:A,'Hospital details'!F:F)</f>
        <v>tier - 1</v>
      </c>
      <c r="R2315" s="33" t="str">
        <f>_xlfn.XLOOKUP(Healthcare!A:A,'Hospital details'!A:A,'Hospital details'!G:G)</f>
        <v>R1013</v>
      </c>
      <c r="S2315" s="36">
        <f>_xlfn.XLOOKUP(A:A,'Hospital details'!A:A,'Hospital details'!H:H)</f>
        <v>29</v>
      </c>
      <c r="T2315" s="8"/>
    </row>
    <row r="2316" spans="1:20" ht="18" x14ac:dyDescent="0.35">
      <c r="A2316" s="37" t="s">
        <v>2320</v>
      </c>
      <c r="B2316" s="31" t="str" cm="1">
        <f t="array" ref="B2316">_xlfn.XLOOKUP(_xlfn.SINGLE(A:A),'Customer Name'!A:A,Table14_3[[#All],[Title]])</f>
        <v>Ms</v>
      </c>
      <c r="C2316" s="32" t="str" cm="1">
        <f t="array" ref="C2316">_xlfn.XLOOKUP(_xlfn.SINGLE(A:A),'Customer Name'!A:A,Table14_3[[#All],[First Name]])</f>
        <v>Flannery</v>
      </c>
      <c r="D2316" s="32" t="str" cm="1">
        <f t="array" ref="D2316">_xlfn.XLOOKUP(_xlfn.SINGLE(A:A),'Customer Name'!A:A,Table14_3[[#All],[Last Name]])</f>
        <v>O'Rourke</v>
      </c>
      <c r="E2316" s="32">
        <f>_xlfn.XLOOKUP(A:A,'Medical Examination'!A:A,'Medical Examination'!B:B)</f>
        <v>24.14</v>
      </c>
      <c r="F2316" s="32">
        <f>_xlfn.XLOOKUP(A:A,'Medical Examination'!A:A,'Medical Examination'!C:C)</f>
        <v>5.29</v>
      </c>
      <c r="G2316" s="33" t="str">
        <f>_xlfn.XLOOKUP(A:A,'Medical Examination'!A:A,'Medical Examination'!D:D)</f>
        <v>No</v>
      </c>
      <c r="H2316" s="33" t="str">
        <f>_xlfn.XLOOKUP(A:A,'Medical Examination'!A:A,'Medical Examination'!E:E)</f>
        <v>yes</v>
      </c>
      <c r="I2316" s="33" t="str">
        <f>_xlfn.XLOOKUP(A:A,'Medical Examination'!A:A,'Medical Examination'!F:F)</f>
        <v>No</v>
      </c>
      <c r="J2316" s="33">
        <f>_xlfn.XLOOKUP(A:A,'Medical Examination'!A:A,'Medical Examination'!G:G)</f>
        <v>1</v>
      </c>
      <c r="K2316" s="33" t="str">
        <f>_xlfn.XLOOKUP(A:A,'Medical Examination'!A:A,'Medical Examination'!H:H)</f>
        <v>No</v>
      </c>
      <c r="L2316" s="32" t="str">
        <f>_xlfn.XLOOKUP(A:A,'Medical Examination'!A:A,'Medical Examination'!I:I)</f>
        <v>Normal Weight</v>
      </c>
      <c r="M2316" s="31" t="str">
        <f>_xlfn.XLOOKUP(A:A,'Medical Examination'!A:A,'Medical Examination'!J:J)</f>
        <v>Normal</v>
      </c>
      <c r="N2316" s="34">
        <f>_xlfn.XLOOKUP(Healthcare!A:A,Table4_2[Customer ID],Table4_2[Date of Birth])</f>
        <v>36848</v>
      </c>
      <c r="O2316" s="35">
        <f>_xlfn.XLOOKUP(A:A,Table4_2[Customer ID],Table4_2[Charges])</f>
        <v>865.41</v>
      </c>
      <c r="P2316" s="33" t="str">
        <f>_xlfn.XLOOKUP(A:A,Table4_2[Customer ID],Table4_2[Hospital tier])</f>
        <v>tier - 3</v>
      </c>
      <c r="Q2316" s="33" t="str">
        <f>_xlfn.XLOOKUP(A:A,'Hospital details'!A:A,'Hospital details'!F:F)</f>
        <v>tier - 1</v>
      </c>
      <c r="R2316" s="33" t="str">
        <f>_xlfn.XLOOKUP(Healthcare!A:A,'Hospital details'!A:A,'Hospital details'!G:G)</f>
        <v>R1013</v>
      </c>
      <c r="S2316" s="36">
        <f>_xlfn.XLOOKUP(A:A,'Hospital details'!A:A,'Hospital details'!H:H)</f>
        <v>22</v>
      </c>
      <c r="T2316" s="8"/>
    </row>
    <row r="2317" spans="1:20" ht="18" x14ac:dyDescent="0.35">
      <c r="A2317" s="37" t="s">
        <v>2321</v>
      </c>
      <c r="B2317" s="31" t="str" cm="1">
        <f t="array" ref="B2317">_xlfn.XLOOKUP(_xlfn.SINGLE(A:A),'Customer Name'!A:A,Table14_3[[#All],[Title]])</f>
        <v>Ms</v>
      </c>
      <c r="C2317" s="32" t="str" cm="1">
        <f t="array" ref="C2317">_xlfn.XLOOKUP(_xlfn.SINGLE(A:A),'Customer Name'!A:A,Table14_3[[#All],[First Name]])</f>
        <v>John T</v>
      </c>
      <c r="D2317" s="32" t="str" cm="1">
        <f t="array" ref="D2317">_xlfn.XLOOKUP(_xlfn.SINGLE(A:A),'Customer Name'!A:A,Table14_3[[#All],[Last Name]])</f>
        <v>Williams</v>
      </c>
      <c r="E2317" s="32">
        <f>_xlfn.XLOOKUP(A:A,'Medical Examination'!A:A,'Medical Examination'!B:B)</f>
        <v>25.03</v>
      </c>
      <c r="F2317" s="32">
        <f>_xlfn.XLOOKUP(A:A,'Medical Examination'!A:A,'Medical Examination'!C:C)</f>
        <v>5.91</v>
      </c>
      <c r="G2317" s="33" t="str">
        <f>_xlfn.XLOOKUP(A:A,'Medical Examination'!A:A,'Medical Examination'!D:D)</f>
        <v>No</v>
      </c>
      <c r="H2317" s="33" t="str">
        <f>_xlfn.XLOOKUP(A:A,'Medical Examination'!A:A,'Medical Examination'!E:E)</f>
        <v>yes</v>
      </c>
      <c r="I2317" s="33" t="str">
        <f>_xlfn.XLOOKUP(A:A,'Medical Examination'!A:A,'Medical Examination'!F:F)</f>
        <v>No</v>
      </c>
      <c r="J2317" s="33">
        <f>_xlfn.XLOOKUP(A:A,'Medical Examination'!A:A,'Medical Examination'!G:G)</f>
        <v>1</v>
      </c>
      <c r="K2317" s="33" t="str">
        <f>_xlfn.XLOOKUP(A:A,'Medical Examination'!A:A,'Medical Examination'!H:H)</f>
        <v>No</v>
      </c>
      <c r="L2317" s="32" t="str">
        <f>_xlfn.XLOOKUP(A:A,'Medical Examination'!A:A,'Medical Examination'!I:I)</f>
        <v>Overweight</v>
      </c>
      <c r="M2317" s="31" t="str">
        <f>_xlfn.XLOOKUP(A:A,'Medical Examination'!A:A,'Medical Examination'!J:J)</f>
        <v>Prediabetic</v>
      </c>
      <c r="N2317" s="34">
        <f>_xlfn.XLOOKUP(Healthcare!A:A,Table4_2[Customer ID],Table4_2[Date of Birth])</f>
        <v>38267</v>
      </c>
      <c r="O2317" s="35">
        <f>_xlfn.XLOOKUP(A:A,Table4_2[Customer ID],Table4_2[Charges])</f>
        <v>830.52</v>
      </c>
      <c r="P2317" s="33" t="str">
        <f>_xlfn.XLOOKUP(A:A,Table4_2[Customer ID],Table4_2[Hospital tier])</f>
        <v>tier - 3</v>
      </c>
      <c r="Q2317" s="33" t="str">
        <f>_xlfn.XLOOKUP(A:A,'Hospital details'!A:A,'Hospital details'!F:F)</f>
        <v>tier - 2</v>
      </c>
      <c r="R2317" s="33" t="str">
        <f>_xlfn.XLOOKUP(Healthcare!A:A,'Hospital details'!A:A,'Hospital details'!G:G)</f>
        <v>R1011</v>
      </c>
      <c r="S2317" s="36">
        <f>_xlfn.XLOOKUP(A:A,'Hospital details'!A:A,'Hospital details'!H:H)</f>
        <v>18</v>
      </c>
      <c r="T2317" s="8"/>
    </row>
    <row r="2318" spans="1:20" ht="18" x14ac:dyDescent="0.35">
      <c r="A2318" s="37" t="s">
        <v>2322</v>
      </c>
      <c r="B2318" s="31" t="str" cm="1">
        <f t="array" ref="B2318">_xlfn.XLOOKUP(_xlfn.SINGLE(A:A),'Customer Name'!A:A,Table14_3[[#All],[Title]])</f>
        <v>Mr</v>
      </c>
      <c r="C2318" s="32" t="str" cm="1">
        <f t="array" ref="C2318">_xlfn.XLOOKUP(_xlfn.SINGLE(A:A),'Customer Name'!A:A,Table14_3[[#All],[First Name]])</f>
        <v>Koji</v>
      </c>
      <c r="D2318" s="32" t="str" cm="1">
        <f t="array" ref="D2318">_xlfn.XLOOKUP(_xlfn.SINGLE(A:A),'Customer Name'!A:A,Table14_3[[#All],[Last Name]])</f>
        <v>Murakami</v>
      </c>
      <c r="E2318" s="32">
        <f>_xlfn.XLOOKUP(A:A,'Medical Examination'!A:A,'Medical Examination'!B:B)</f>
        <v>20.47</v>
      </c>
      <c r="F2318" s="32">
        <f>_xlfn.XLOOKUP(A:A,'Medical Examination'!A:A,'Medical Examination'!C:C)</f>
        <v>5.81</v>
      </c>
      <c r="G2318" s="33" t="str">
        <f>_xlfn.XLOOKUP(A:A,'Medical Examination'!A:A,'Medical Examination'!D:D)</f>
        <v>yes</v>
      </c>
      <c r="H2318" s="33" t="str">
        <f>_xlfn.XLOOKUP(A:A,'Medical Examination'!A:A,'Medical Examination'!E:E)</f>
        <v>No</v>
      </c>
      <c r="I2318" s="33" t="str">
        <f>_xlfn.XLOOKUP(A:A,'Medical Examination'!A:A,'Medical Examination'!F:F)</f>
        <v>No</v>
      </c>
      <c r="J2318" s="33">
        <f>_xlfn.XLOOKUP(A:A,'Medical Examination'!A:A,'Medical Examination'!G:G)</f>
        <v>1</v>
      </c>
      <c r="K2318" s="33" t="str">
        <f>_xlfn.XLOOKUP(A:A,'Medical Examination'!A:A,'Medical Examination'!H:H)</f>
        <v>No</v>
      </c>
      <c r="L2318" s="32" t="str">
        <f>_xlfn.XLOOKUP(A:A,'Medical Examination'!A:A,'Medical Examination'!I:I)</f>
        <v>Normal Weight</v>
      </c>
      <c r="M2318" s="31" t="str">
        <f>_xlfn.XLOOKUP(A:A,'Medical Examination'!A:A,'Medical Examination'!J:J)</f>
        <v>Prediabetic</v>
      </c>
      <c r="N2318" s="34">
        <f>_xlfn.XLOOKUP(Healthcare!A:A,Table4_2[Customer ID],Table4_2[Date of Birth])</f>
        <v>35040</v>
      </c>
      <c r="O2318" s="35">
        <f>_xlfn.XLOOKUP(A:A,Table4_2[Customer ID],Table4_2[Charges])</f>
        <v>773.54</v>
      </c>
      <c r="P2318" s="33" t="str">
        <f>_xlfn.XLOOKUP(A:A,Table4_2[Customer ID],Table4_2[Hospital tier])</f>
        <v>tier - 3</v>
      </c>
      <c r="Q2318" s="33" t="str">
        <f>_xlfn.XLOOKUP(A:A,'Hospital details'!A:A,'Hospital details'!F:F)</f>
        <v>tier - 2</v>
      </c>
      <c r="R2318" s="33" t="str">
        <f>_xlfn.XLOOKUP(Healthcare!A:A,'Hospital details'!A:A,'Hospital details'!G:G)</f>
        <v>R1013</v>
      </c>
      <c r="S2318" s="36">
        <f>_xlfn.XLOOKUP(A:A,'Hospital details'!A:A,'Hospital details'!H:H)</f>
        <v>27</v>
      </c>
      <c r="T2318" s="8"/>
    </row>
    <row r="2319" spans="1:20" ht="18" x14ac:dyDescent="0.35">
      <c r="A2319" s="37" t="s">
        <v>2323</v>
      </c>
      <c r="B2319" s="31" t="str" cm="1">
        <f t="array" ref="B2319">_xlfn.XLOOKUP(_xlfn.SINGLE(A:A),'Customer Name'!A:A,Table14_3[[#All],[Title]])</f>
        <v>Mr</v>
      </c>
      <c r="C2319" s="32" t="str" cm="1">
        <f t="array" ref="C2319">_xlfn.XLOOKUP(_xlfn.SINGLE(A:A),'Customer Name'!A:A,Table14_3[[#All],[First Name]])</f>
        <v>Candice M</v>
      </c>
      <c r="D2319" s="32" t="str" cm="1">
        <f t="array" ref="D2319">_xlfn.XLOOKUP(_xlfn.SINGLE(A:A),'Customer Name'!A:A,Table14_3[[#All],[Last Name]])</f>
        <v>Gagnon</v>
      </c>
      <c r="E2319" s="32">
        <f>_xlfn.XLOOKUP(A:A,'Medical Examination'!A:A,'Medical Examination'!B:B)</f>
        <v>18.82</v>
      </c>
      <c r="F2319" s="32">
        <f>_xlfn.XLOOKUP(A:A,'Medical Examination'!A:A,'Medical Examination'!C:C)</f>
        <v>5.51</v>
      </c>
      <c r="G2319" s="33" t="str">
        <f>_xlfn.XLOOKUP(A:A,'Medical Examination'!A:A,'Medical Examination'!D:D)</f>
        <v>yes</v>
      </c>
      <c r="H2319" s="33" t="str">
        <f>_xlfn.XLOOKUP(A:A,'Medical Examination'!A:A,'Medical Examination'!E:E)</f>
        <v>No</v>
      </c>
      <c r="I2319" s="33" t="str">
        <f>_xlfn.XLOOKUP(A:A,'Medical Examination'!A:A,'Medical Examination'!F:F)</f>
        <v>No</v>
      </c>
      <c r="J2319" s="33">
        <f>_xlfn.XLOOKUP(A:A,'Medical Examination'!A:A,'Medical Examination'!G:G)</f>
        <v>0</v>
      </c>
      <c r="K2319" s="33" t="str">
        <f>_xlfn.XLOOKUP(A:A,'Medical Examination'!A:A,'Medical Examination'!H:H)</f>
        <v>No</v>
      </c>
      <c r="L2319" s="32" t="str">
        <f>_xlfn.XLOOKUP(A:A,'Medical Examination'!A:A,'Medical Examination'!I:I)</f>
        <v>Normal Weight</v>
      </c>
      <c r="M2319" s="31" t="str">
        <f>_xlfn.XLOOKUP(A:A,'Medical Examination'!A:A,'Medical Examination'!J:J)</f>
        <v>Normal</v>
      </c>
      <c r="N2319" s="34">
        <f>_xlfn.XLOOKUP(Healthcare!A:A,Table4_2[Customer ID],Table4_2[Date of Birth])</f>
        <v>35326</v>
      </c>
      <c r="O2319" s="35">
        <f>_xlfn.XLOOKUP(A:A,Table4_2[Customer ID],Table4_2[Charges])</f>
        <v>770.38</v>
      </c>
      <c r="P2319" s="33" t="str">
        <f>_xlfn.XLOOKUP(A:A,Table4_2[Customer ID],Table4_2[Hospital tier])</f>
        <v>tier - 3</v>
      </c>
      <c r="Q2319" s="33" t="str">
        <f>_xlfn.XLOOKUP(A:A,'Hospital details'!A:A,'Hospital details'!F:F)</f>
        <v>tier - 2</v>
      </c>
      <c r="R2319" s="33" t="str">
        <f>_xlfn.XLOOKUP(Healthcare!A:A,'Hospital details'!A:A,'Hospital details'!G:G)</f>
        <v>R1012</v>
      </c>
      <c r="S2319" s="36">
        <f>_xlfn.XLOOKUP(A:A,'Hospital details'!A:A,'Hospital details'!H:H)</f>
        <v>26</v>
      </c>
      <c r="T2319" s="8"/>
    </row>
    <row r="2320" spans="1:20" ht="18" x14ac:dyDescent="0.35">
      <c r="A2320" s="37" t="s">
        <v>2324</v>
      </c>
      <c r="B2320" s="31" t="str" cm="1">
        <f t="array" ref="B2320">_xlfn.XLOOKUP(_xlfn.SINGLE(A:A),'Customer Name'!A:A,Table14_3[[#All],[Title]])</f>
        <v>Ms</v>
      </c>
      <c r="C2320" s="32" t="str" cm="1">
        <f t="array" ref="C2320">_xlfn.XLOOKUP(_xlfn.SINGLE(A:A),'Customer Name'!A:A,Table14_3[[#All],[First Name]])</f>
        <v>Theodore A</v>
      </c>
      <c r="D2320" s="32" t="str" cm="1">
        <f t="array" ref="D2320">_xlfn.XLOOKUP(_xlfn.SINGLE(A:A),'Customer Name'!A:A,Table14_3[[#All],[Last Name]])</f>
        <v>Petermann</v>
      </c>
      <c r="E2320" s="32">
        <f>_xlfn.XLOOKUP(A:A,'Medical Examination'!A:A,'Medical Examination'!B:B)</f>
        <v>17.079999999999998</v>
      </c>
      <c r="F2320" s="32">
        <f>_xlfn.XLOOKUP(A:A,'Medical Examination'!A:A,'Medical Examination'!C:C)</f>
        <v>5.73</v>
      </c>
      <c r="G2320" s="33" t="str">
        <f>_xlfn.XLOOKUP(A:A,'Medical Examination'!A:A,'Medical Examination'!D:D)</f>
        <v>No</v>
      </c>
      <c r="H2320" s="33" t="str">
        <f>_xlfn.XLOOKUP(A:A,'Medical Examination'!A:A,'Medical Examination'!E:E)</f>
        <v>No</v>
      </c>
      <c r="I2320" s="33" t="str">
        <f>_xlfn.XLOOKUP(A:A,'Medical Examination'!A:A,'Medical Examination'!F:F)</f>
        <v>Yes</v>
      </c>
      <c r="J2320" s="33">
        <f>_xlfn.XLOOKUP(A:A,'Medical Examination'!A:A,'Medical Examination'!G:G)</f>
        <v>1</v>
      </c>
      <c r="K2320" s="33" t="str">
        <f>_xlfn.XLOOKUP(A:A,'Medical Examination'!A:A,'Medical Examination'!H:H)</f>
        <v>No</v>
      </c>
      <c r="L2320" s="32" t="str">
        <f>_xlfn.XLOOKUP(A:A,'Medical Examination'!A:A,'Medical Examination'!I:I)</f>
        <v>Under  Weight</v>
      </c>
      <c r="M2320" s="31" t="str">
        <f>_xlfn.XLOOKUP(A:A,'Medical Examination'!A:A,'Medical Examination'!J:J)</f>
        <v>Prediabetic</v>
      </c>
      <c r="N2320" s="34">
        <f>_xlfn.XLOOKUP(Healthcare!A:A,Table4_2[Customer ID],Table4_2[Date of Birth])</f>
        <v>34148</v>
      </c>
      <c r="O2320" s="35">
        <f>_xlfn.XLOOKUP(A:A,Table4_2[Customer ID],Table4_2[Charges])</f>
        <v>770</v>
      </c>
      <c r="P2320" s="33" t="str">
        <f>_xlfn.XLOOKUP(A:A,Table4_2[Customer ID],Table4_2[Hospital tier])</f>
        <v>tier - 3</v>
      </c>
      <c r="Q2320" s="33" t="str">
        <f>_xlfn.XLOOKUP(A:A,'Hospital details'!A:A,'Hospital details'!F:F)</f>
        <v>tier - 3</v>
      </c>
      <c r="R2320" s="33" t="str">
        <f>_xlfn.XLOOKUP(Healthcare!A:A,'Hospital details'!A:A,'Hospital details'!G:G)</f>
        <v>R1013</v>
      </c>
      <c r="S2320" s="36">
        <f>_xlfn.XLOOKUP(A:A,'Hospital details'!A:A,'Hospital details'!H:H)</f>
        <v>29</v>
      </c>
      <c r="T2320" s="8"/>
    </row>
    <row r="2321" spans="1:20" ht="18" x14ac:dyDescent="0.35">
      <c r="A2321" s="37" t="s">
        <v>2325</v>
      </c>
      <c r="B2321" s="31" t="str" cm="1">
        <f t="array" ref="B2321">_xlfn.XLOOKUP(_xlfn.SINGLE(A:A),'Customer Name'!A:A,Table14_3[[#All],[Title]])</f>
        <v>Mr</v>
      </c>
      <c r="C2321" s="32" t="str" cm="1">
        <f t="array" ref="C2321">_xlfn.XLOOKUP(_xlfn.SINGLE(A:A),'Customer Name'!A:A,Table14_3[[#All],[First Name]])</f>
        <v>Lindy</v>
      </c>
      <c r="D2321" s="32" t="str" cm="1">
        <f t="array" ref="D2321">_xlfn.XLOOKUP(_xlfn.SINGLE(A:A),'Customer Name'!A:A,Table14_3[[#All],[Last Name]])</f>
        <v>Graves - Rostro</v>
      </c>
      <c r="E2321" s="32">
        <f>_xlfn.XLOOKUP(A:A,'Medical Examination'!A:A,'Medical Examination'!B:B)</f>
        <v>19.21</v>
      </c>
      <c r="F2321" s="32">
        <f>_xlfn.XLOOKUP(A:A,'Medical Examination'!A:A,'Medical Examination'!C:C)</f>
        <v>5.53</v>
      </c>
      <c r="G2321" s="33" t="str">
        <f>_xlfn.XLOOKUP(A:A,'Medical Examination'!A:A,'Medical Examination'!D:D)</f>
        <v>yes</v>
      </c>
      <c r="H2321" s="33" t="str">
        <f>_xlfn.XLOOKUP(A:A,'Medical Examination'!A:A,'Medical Examination'!E:E)</f>
        <v>No</v>
      </c>
      <c r="I2321" s="33" t="str">
        <f>_xlfn.XLOOKUP(A:A,'Medical Examination'!A:A,'Medical Examination'!F:F)</f>
        <v>No</v>
      </c>
      <c r="J2321" s="33">
        <f>_xlfn.XLOOKUP(A:A,'Medical Examination'!A:A,'Medical Examination'!G:G)</f>
        <v>0</v>
      </c>
      <c r="K2321" s="33" t="str">
        <f>_xlfn.XLOOKUP(A:A,'Medical Examination'!A:A,'Medical Examination'!H:H)</f>
        <v>No</v>
      </c>
      <c r="L2321" s="32" t="str">
        <f>_xlfn.XLOOKUP(A:A,'Medical Examination'!A:A,'Medical Examination'!I:I)</f>
        <v>Normal Weight</v>
      </c>
      <c r="M2321" s="31" t="str">
        <f>_xlfn.XLOOKUP(A:A,'Medical Examination'!A:A,'Medical Examination'!J:J)</f>
        <v>Normal</v>
      </c>
      <c r="N2321" s="34">
        <f>_xlfn.XLOOKUP(Healthcare!A:A,Table4_2[Customer ID],Table4_2[Date of Birth])</f>
        <v>35360</v>
      </c>
      <c r="O2321" s="35">
        <f>_xlfn.XLOOKUP(A:A,Table4_2[Customer ID],Table4_2[Charges])</f>
        <v>760</v>
      </c>
      <c r="P2321" s="33" t="str">
        <f>_xlfn.XLOOKUP(A:A,Table4_2[Customer ID],Table4_2[Hospital tier])</f>
        <v>tier - 3</v>
      </c>
      <c r="Q2321" s="33" t="str">
        <f>_xlfn.XLOOKUP(A:A,'Hospital details'!A:A,'Hospital details'!F:F)</f>
        <v>tier - 3</v>
      </c>
      <c r="R2321" s="33" t="str">
        <f>_xlfn.XLOOKUP(Healthcare!A:A,'Hospital details'!A:A,'Hospital details'!G:G)</f>
        <v>R1013</v>
      </c>
      <c r="S2321" s="36">
        <f>_xlfn.XLOOKUP(A:A,'Hospital details'!A:A,'Hospital details'!H:H)</f>
        <v>26</v>
      </c>
      <c r="T2321" s="8"/>
    </row>
    <row r="2322" spans="1:20" ht="18" x14ac:dyDescent="0.35">
      <c r="A2322" s="37" t="s">
        <v>2326</v>
      </c>
      <c r="B2322" s="31" t="str" cm="1">
        <f t="array" ref="B2322">_xlfn.XLOOKUP(_xlfn.SINGLE(A:A),'Customer Name'!A:A,Table14_3[[#All],[Title]])</f>
        <v>Mr</v>
      </c>
      <c r="C2322" s="32" t="str" cm="1">
        <f t="array" ref="C2322">_xlfn.XLOOKUP(_xlfn.SINGLE(A:A),'Customer Name'!A:A,Table14_3[[#All],[First Name]])</f>
        <v>Thomas</v>
      </c>
      <c r="D2322" s="32" t="str" cm="1">
        <f t="array" ref="D2322">_xlfn.XLOOKUP(_xlfn.SINGLE(A:A),'Customer Name'!A:A,Table14_3[[#All],[Last Name]])</f>
        <v>Danielson</v>
      </c>
      <c r="E2322" s="32">
        <f>_xlfn.XLOOKUP(A:A,'Medical Examination'!A:A,'Medical Examination'!B:B)</f>
        <v>17.86</v>
      </c>
      <c r="F2322" s="32">
        <f>_xlfn.XLOOKUP(A:A,'Medical Examination'!A:A,'Medical Examination'!C:C)</f>
        <v>5.43</v>
      </c>
      <c r="G2322" s="33" t="str">
        <f>_xlfn.XLOOKUP(A:A,'Medical Examination'!A:A,'Medical Examination'!D:D)</f>
        <v>No</v>
      </c>
      <c r="H2322" s="33" t="str">
        <f>_xlfn.XLOOKUP(A:A,'Medical Examination'!A:A,'Medical Examination'!E:E)</f>
        <v>No</v>
      </c>
      <c r="I2322" s="33" t="str">
        <f>_xlfn.XLOOKUP(A:A,'Medical Examination'!A:A,'Medical Examination'!F:F)</f>
        <v>Yes</v>
      </c>
      <c r="J2322" s="33">
        <f>_xlfn.XLOOKUP(A:A,'Medical Examination'!A:A,'Medical Examination'!G:G)</f>
        <v>1</v>
      </c>
      <c r="K2322" s="33" t="str">
        <f>_xlfn.XLOOKUP(A:A,'Medical Examination'!A:A,'Medical Examination'!H:H)</f>
        <v>No</v>
      </c>
      <c r="L2322" s="32" t="str">
        <f>_xlfn.XLOOKUP(A:A,'Medical Examination'!A:A,'Medical Examination'!I:I)</f>
        <v>Under  Weight</v>
      </c>
      <c r="M2322" s="31" t="str">
        <f>_xlfn.XLOOKUP(A:A,'Medical Examination'!A:A,'Medical Examination'!J:J)</f>
        <v>Normal</v>
      </c>
      <c r="N2322" s="34">
        <f>_xlfn.XLOOKUP(Healthcare!A:A,Table4_2[Customer ID],Table4_2[Date of Birth])</f>
        <v>34190</v>
      </c>
      <c r="O2322" s="35">
        <f>_xlfn.XLOOKUP(A:A,Table4_2[Customer ID],Table4_2[Charges])</f>
        <v>760</v>
      </c>
      <c r="P2322" s="33" t="str">
        <f>_xlfn.XLOOKUP(A:A,Table4_2[Customer ID],Table4_2[Hospital tier])</f>
        <v>tier - 3</v>
      </c>
      <c r="Q2322" s="33" t="str">
        <f>_xlfn.XLOOKUP(A:A,'Hospital details'!A:A,'Hospital details'!F:F)</f>
        <v>tier - 1</v>
      </c>
      <c r="R2322" s="33" t="str">
        <f>_xlfn.XLOOKUP(Healthcare!A:A,'Hospital details'!A:A,'Hospital details'!G:G)</f>
        <v>R1013</v>
      </c>
      <c r="S2322" s="36">
        <f>_xlfn.XLOOKUP(A:A,'Hospital details'!A:A,'Hospital details'!H:H)</f>
        <v>29</v>
      </c>
      <c r="T2322" s="8"/>
    </row>
    <row r="2323" spans="1:20" ht="18" x14ac:dyDescent="0.35">
      <c r="A2323" s="37" t="s">
        <v>2327</v>
      </c>
      <c r="B2323" s="31" t="str" cm="1">
        <f t="array" ref="B2323">_xlfn.XLOOKUP(_xlfn.SINGLE(A:A),'Customer Name'!A:A,Table14_3[[#All],[Title]])</f>
        <v>Ms</v>
      </c>
      <c r="C2323" s="32" t="str" cm="1">
        <f t="array" ref="C2323">_xlfn.XLOOKUP(_xlfn.SINGLE(A:A),'Customer Name'!A:A,Table14_3[[#All],[First Name]])</f>
        <v>Holly</v>
      </c>
      <c r="D2323" s="32" t="str" cm="1">
        <f t="array" ref="D2323">_xlfn.XLOOKUP(_xlfn.SINGLE(A:A),'Customer Name'!A:A,Table14_3[[#All],[Last Name]])</f>
        <v>Street</v>
      </c>
      <c r="E2323" s="32">
        <f>_xlfn.XLOOKUP(A:A,'Medical Examination'!A:A,'Medical Examination'!B:B)</f>
        <v>21.38</v>
      </c>
      <c r="F2323" s="32">
        <f>_xlfn.XLOOKUP(A:A,'Medical Examination'!A:A,'Medical Examination'!C:C)</f>
        <v>8.01</v>
      </c>
      <c r="G2323" s="33" t="str">
        <f>_xlfn.XLOOKUP(A:A,'Medical Examination'!A:A,'Medical Examination'!D:D)</f>
        <v>No</v>
      </c>
      <c r="H2323" s="33" t="str">
        <f>_xlfn.XLOOKUP(A:A,'Medical Examination'!A:A,'Medical Examination'!E:E)</f>
        <v>No</v>
      </c>
      <c r="I2323" s="33" t="str">
        <f>_xlfn.XLOOKUP(A:A,'Medical Examination'!A:A,'Medical Examination'!F:F)</f>
        <v>No</v>
      </c>
      <c r="J2323" s="33">
        <f>_xlfn.XLOOKUP(A:A,'Medical Examination'!A:A,'Medical Examination'!G:G)</f>
        <v>0</v>
      </c>
      <c r="K2323" s="33" t="str">
        <f>_xlfn.XLOOKUP(A:A,'Medical Examination'!A:A,'Medical Examination'!H:H)</f>
        <v>No</v>
      </c>
      <c r="L2323" s="32" t="str">
        <f>_xlfn.XLOOKUP(A:A,'Medical Examination'!A:A,'Medical Examination'!I:I)</f>
        <v>Normal Weight</v>
      </c>
      <c r="M2323" s="31" t="str">
        <f>_xlfn.XLOOKUP(A:A,'Medical Examination'!A:A,'Medical Examination'!J:J)</f>
        <v>Diabetic</v>
      </c>
      <c r="N2323" s="34">
        <f>_xlfn.XLOOKUP(Healthcare!A:A,Table4_2[Customer ID],Table4_2[Date of Birth])</f>
        <v>37518</v>
      </c>
      <c r="O2323" s="35">
        <f>_xlfn.XLOOKUP(A:A,Table4_2[Customer ID],Table4_2[Charges])</f>
        <v>750</v>
      </c>
      <c r="P2323" s="33" t="str">
        <f>_xlfn.XLOOKUP(A:A,Table4_2[Customer ID],Table4_2[Hospital tier])</f>
        <v>tier - 3</v>
      </c>
      <c r="Q2323" s="33" t="str">
        <f>_xlfn.XLOOKUP(A:A,'Hospital details'!A:A,'Hospital details'!F:F)</f>
        <v>tier - 1</v>
      </c>
      <c r="R2323" s="33" t="str">
        <f>_xlfn.XLOOKUP(Healthcare!A:A,'Hospital details'!A:A,'Hospital details'!G:G)</f>
        <v>R1012</v>
      </c>
      <c r="S2323" s="36">
        <f>_xlfn.XLOOKUP(A:A,'Hospital details'!A:A,'Hospital details'!H:H)</f>
        <v>20</v>
      </c>
      <c r="T2323" s="8"/>
    </row>
    <row r="2324" spans="1:20" ht="18" x14ac:dyDescent="0.35">
      <c r="A2324" s="37" t="s">
        <v>2328</v>
      </c>
      <c r="B2324" s="31" t="str" cm="1">
        <f t="array" ref="B2324">_xlfn.XLOOKUP(_xlfn.SINGLE(A:A),'Customer Name'!A:A,Table14_3[[#All],[Title]])</f>
        <v>Mr</v>
      </c>
      <c r="C2324" s="32" t="str" cm="1">
        <f t="array" ref="C2324">_xlfn.XLOOKUP(_xlfn.SINGLE(A:A),'Customer Name'!A:A,Table14_3[[#All],[First Name]])</f>
        <v>Matthew</v>
      </c>
      <c r="D2324" s="32" t="str" cm="1">
        <f t="array" ref="D2324">_xlfn.XLOOKUP(_xlfn.SINGLE(A:A),'Customer Name'!A:A,Table14_3[[#All],[Last Name]])</f>
        <v>Buss</v>
      </c>
      <c r="E2324" s="32">
        <f>_xlfn.XLOOKUP(A:A,'Medical Examination'!A:A,'Medical Examination'!B:B)</f>
        <v>23.35</v>
      </c>
      <c r="F2324" s="32">
        <f>_xlfn.XLOOKUP(A:A,'Medical Examination'!A:A,'Medical Examination'!C:C)</f>
        <v>5.94</v>
      </c>
      <c r="G2324" s="33" t="str">
        <f>_xlfn.XLOOKUP(A:A,'Medical Examination'!A:A,'Medical Examination'!D:D)</f>
        <v>No</v>
      </c>
      <c r="H2324" s="33" t="str">
        <f>_xlfn.XLOOKUP(A:A,'Medical Examination'!A:A,'Medical Examination'!E:E)</f>
        <v>No</v>
      </c>
      <c r="I2324" s="33" t="str">
        <f>_xlfn.XLOOKUP(A:A,'Medical Examination'!A:A,'Medical Examination'!F:F)</f>
        <v>No</v>
      </c>
      <c r="J2324" s="33">
        <f>_xlfn.XLOOKUP(A:A,'Medical Examination'!A:A,'Medical Examination'!G:G)</f>
        <v>0</v>
      </c>
      <c r="K2324" s="33" t="str">
        <f>_xlfn.XLOOKUP(A:A,'Medical Examination'!A:A,'Medical Examination'!H:H)</f>
        <v>No</v>
      </c>
      <c r="L2324" s="32" t="str">
        <f>_xlfn.XLOOKUP(A:A,'Medical Examination'!A:A,'Medical Examination'!I:I)</f>
        <v>Normal Weight</v>
      </c>
      <c r="M2324" s="31" t="str">
        <f>_xlfn.XLOOKUP(A:A,'Medical Examination'!A:A,'Medical Examination'!J:J)</f>
        <v>Prediabetic</v>
      </c>
      <c r="N2324" s="34">
        <f>_xlfn.XLOOKUP(Healthcare!A:A,Table4_2[Customer ID],Table4_2[Date of Birth])</f>
        <v>36508</v>
      </c>
      <c r="O2324" s="35">
        <f>_xlfn.XLOOKUP(A:A,Table4_2[Customer ID],Table4_2[Charges])</f>
        <v>722.99</v>
      </c>
      <c r="P2324" s="33" t="str">
        <f>_xlfn.XLOOKUP(A:A,Table4_2[Customer ID],Table4_2[Hospital tier])</f>
        <v>tier - 3</v>
      </c>
      <c r="Q2324" s="33" t="str">
        <f>_xlfn.XLOOKUP(A:A,'Hospital details'!A:A,'Hospital details'!F:F)</f>
        <v>tier - 1</v>
      </c>
      <c r="R2324" s="33" t="str">
        <f>_xlfn.XLOOKUP(Healthcare!A:A,'Hospital details'!A:A,'Hospital details'!G:G)</f>
        <v>R1013</v>
      </c>
      <c r="S2324" s="36">
        <f>_xlfn.XLOOKUP(A:A,'Hospital details'!A:A,'Hospital details'!H:H)</f>
        <v>23</v>
      </c>
      <c r="T2324" s="8"/>
    </row>
    <row r="2325" spans="1:20" ht="18" x14ac:dyDescent="0.35">
      <c r="A2325" s="37" t="s">
        <v>2329</v>
      </c>
      <c r="B2325" s="31" t="str" cm="1">
        <f t="array" ref="B2325">_xlfn.XLOOKUP(_xlfn.SINGLE(A:A),'Customer Name'!A:A,Table14_3[[#All],[Title]])</f>
        <v>Mr</v>
      </c>
      <c r="C2325" s="32" t="str" cm="1">
        <f t="array" ref="C2325">_xlfn.XLOOKUP(_xlfn.SINGLE(A:A),'Customer Name'!A:A,Table14_3[[#All],[First Name]])</f>
        <v>Meghan K</v>
      </c>
      <c r="D2325" s="32" t="str" cm="1">
        <f t="array" ref="D2325">_xlfn.XLOOKUP(_xlfn.SINGLE(A:A),'Customer Name'!A:A,Table14_3[[#All],[Last Name]])</f>
        <v>Duffy</v>
      </c>
      <c r="E2325" s="32">
        <f>_xlfn.XLOOKUP(A:A,'Medical Examination'!A:A,'Medical Examination'!B:B)</f>
        <v>22.24</v>
      </c>
      <c r="F2325" s="32">
        <f>_xlfn.XLOOKUP(A:A,'Medical Examination'!A:A,'Medical Examination'!C:C)</f>
        <v>5.04</v>
      </c>
      <c r="G2325" s="33" t="str">
        <f>_xlfn.XLOOKUP(A:A,'Medical Examination'!A:A,'Medical Examination'!D:D)</f>
        <v>No</v>
      </c>
      <c r="H2325" s="33" t="str">
        <f>_xlfn.XLOOKUP(A:A,'Medical Examination'!A:A,'Medical Examination'!E:E)</f>
        <v>No</v>
      </c>
      <c r="I2325" s="33" t="str">
        <f>_xlfn.XLOOKUP(A:A,'Medical Examination'!A:A,'Medical Examination'!F:F)</f>
        <v>No</v>
      </c>
      <c r="J2325" s="33">
        <f>_xlfn.XLOOKUP(A:A,'Medical Examination'!A:A,'Medical Examination'!G:G)</f>
        <v>0</v>
      </c>
      <c r="K2325" s="33" t="str">
        <f>_xlfn.XLOOKUP(A:A,'Medical Examination'!A:A,'Medical Examination'!H:H)</f>
        <v>No</v>
      </c>
      <c r="L2325" s="32" t="str">
        <f>_xlfn.XLOOKUP(A:A,'Medical Examination'!A:A,'Medical Examination'!I:I)</f>
        <v>Normal Weight</v>
      </c>
      <c r="M2325" s="31" t="str">
        <f>_xlfn.XLOOKUP(A:A,'Medical Examination'!A:A,'Medical Examination'!J:J)</f>
        <v>Normal</v>
      </c>
      <c r="N2325" s="34">
        <f>_xlfn.XLOOKUP(Healthcare!A:A,Table4_2[Customer ID],Table4_2[Date of Birth])</f>
        <v>36520</v>
      </c>
      <c r="O2325" s="35">
        <f>_xlfn.XLOOKUP(A:A,Table4_2[Customer ID],Table4_2[Charges])</f>
        <v>700</v>
      </c>
      <c r="P2325" s="33" t="str">
        <f>_xlfn.XLOOKUP(A:A,Table4_2[Customer ID],Table4_2[Hospital tier])</f>
        <v>tier - 2</v>
      </c>
      <c r="Q2325" s="33" t="str">
        <f>_xlfn.XLOOKUP(A:A,'Hospital details'!A:A,'Hospital details'!F:F)</f>
        <v>tier - 3</v>
      </c>
      <c r="R2325" s="33" t="str">
        <f>_xlfn.XLOOKUP(Healthcare!A:A,'Hospital details'!A:A,'Hospital details'!G:G)</f>
        <v>R1013</v>
      </c>
      <c r="S2325" s="36">
        <f>_xlfn.XLOOKUP(A:A,'Hospital details'!A:A,'Hospital details'!H:H)</f>
        <v>23</v>
      </c>
      <c r="T2325" s="8"/>
    </row>
    <row r="2326" spans="1:20" ht="18" x14ac:dyDescent="0.35">
      <c r="A2326" s="37" t="s">
        <v>2330</v>
      </c>
      <c r="B2326" s="31" t="str" cm="1">
        <f t="array" ref="B2326">_xlfn.XLOOKUP(_xlfn.SINGLE(A:A),'Customer Name'!A:A,Table14_3[[#All],[Title]])</f>
        <v>Ms</v>
      </c>
      <c r="C2326" s="32" t="str" cm="1">
        <f t="array" ref="C2326">_xlfn.XLOOKUP(_xlfn.SINGLE(A:A),'Customer Name'!A:A,Table14_3[[#All],[First Name]])</f>
        <v>Fred</v>
      </c>
      <c r="D2326" s="32" t="str" cm="1">
        <f t="array" ref="D2326">_xlfn.XLOOKUP(_xlfn.SINGLE(A:A),'Customer Name'!A:A,Table14_3[[#All],[Last Name]])</f>
        <v>Hines</v>
      </c>
      <c r="E2326" s="32">
        <f>_xlfn.XLOOKUP(A:A,'Medical Examination'!A:A,'Medical Examination'!B:B)</f>
        <v>24.76</v>
      </c>
      <c r="F2326" s="32">
        <f>_xlfn.XLOOKUP(A:A,'Medical Examination'!A:A,'Medical Examination'!C:C)</f>
        <v>4.54</v>
      </c>
      <c r="G2326" s="33" t="str">
        <f>_xlfn.XLOOKUP(A:A,'Medical Examination'!A:A,'Medical Examination'!D:D)</f>
        <v>yes</v>
      </c>
      <c r="H2326" s="33" t="str">
        <f>_xlfn.XLOOKUP(A:A,'Medical Examination'!A:A,'Medical Examination'!E:E)</f>
        <v>No</v>
      </c>
      <c r="I2326" s="33" t="str">
        <f>_xlfn.XLOOKUP(A:A,'Medical Examination'!A:A,'Medical Examination'!F:F)</f>
        <v>No</v>
      </c>
      <c r="J2326" s="33">
        <f>_xlfn.XLOOKUP(A:A,'Medical Examination'!A:A,'Medical Examination'!G:G)</f>
        <v>0</v>
      </c>
      <c r="K2326" s="33" t="str">
        <f>_xlfn.XLOOKUP(A:A,'Medical Examination'!A:A,'Medical Examination'!H:H)</f>
        <v>No</v>
      </c>
      <c r="L2326" s="32" t="str">
        <f>_xlfn.XLOOKUP(A:A,'Medical Examination'!A:A,'Medical Examination'!I:I)</f>
        <v>Normal Weight</v>
      </c>
      <c r="M2326" s="31" t="str">
        <f>_xlfn.XLOOKUP(A:A,'Medical Examination'!A:A,'Medical Examination'!J:J)</f>
        <v>Normal</v>
      </c>
      <c r="N2326" s="34">
        <f>_xlfn.XLOOKUP(Healthcare!A:A,Table4_2[Customer ID],Table4_2[Date of Birth])</f>
        <v>37146</v>
      </c>
      <c r="O2326" s="35">
        <f>_xlfn.XLOOKUP(A:A,Table4_2[Customer ID],Table4_2[Charges])</f>
        <v>687.54</v>
      </c>
      <c r="P2326" s="33" t="str">
        <f>_xlfn.XLOOKUP(A:A,Table4_2[Customer ID],Table4_2[Hospital tier])</f>
        <v>tier - 3</v>
      </c>
      <c r="Q2326" s="33" t="str">
        <f>_xlfn.XLOOKUP(A:A,'Hospital details'!A:A,'Hospital details'!F:F)</f>
        <v>tier - 2</v>
      </c>
      <c r="R2326" s="33" t="str">
        <f>_xlfn.XLOOKUP(Healthcare!A:A,'Hospital details'!A:A,'Hospital details'!G:G)</f>
        <v>R1013</v>
      </c>
      <c r="S2326" s="36">
        <f>_xlfn.XLOOKUP(A:A,'Hospital details'!A:A,'Hospital details'!H:H)</f>
        <v>21</v>
      </c>
      <c r="T2326" s="8"/>
    </row>
    <row r="2327" spans="1:20" ht="18" x14ac:dyDescent="0.35">
      <c r="A2327" s="37" t="s">
        <v>2331</v>
      </c>
      <c r="B2327" s="31" t="str" cm="1">
        <f t="array" ref="B2327">_xlfn.XLOOKUP(_xlfn.SINGLE(A:A),'Customer Name'!A:A,Table14_3[[#All],[Title]])</f>
        <v>Ms</v>
      </c>
      <c r="C2327" s="32" t="str" cm="1">
        <f t="array" ref="C2327">_xlfn.XLOOKUP(_xlfn.SINGLE(A:A),'Customer Name'!A:A,Table14_3[[#All],[First Name]])</f>
        <v>Sebastian</v>
      </c>
      <c r="D2327" s="32" t="str" cm="1">
        <f t="array" ref="D2327">_xlfn.XLOOKUP(_xlfn.SINGLE(A:A),'Customer Name'!A:A,Table14_3[[#All],[Last Name]])</f>
        <v>Castro</v>
      </c>
      <c r="E2327" s="32">
        <f>_xlfn.XLOOKUP(A:A,'Medical Examination'!A:A,'Medical Examination'!B:B)</f>
        <v>20.100000000000001</v>
      </c>
      <c r="F2327" s="32">
        <f>_xlfn.XLOOKUP(A:A,'Medical Examination'!A:A,'Medical Examination'!C:C)</f>
        <v>5.6</v>
      </c>
      <c r="G2327" s="33" t="str">
        <f>_xlfn.XLOOKUP(A:A,'Medical Examination'!A:A,'Medical Examination'!D:D)</f>
        <v>yes</v>
      </c>
      <c r="H2327" s="33" t="str">
        <f>_xlfn.XLOOKUP(A:A,'Medical Examination'!A:A,'Medical Examination'!E:E)</f>
        <v>No</v>
      </c>
      <c r="I2327" s="33" t="str">
        <f>_xlfn.XLOOKUP(A:A,'Medical Examination'!A:A,'Medical Examination'!F:F)</f>
        <v>Yes</v>
      </c>
      <c r="J2327" s="33">
        <f>_xlfn.XLOOKUP(A:A,'Medical Examination'!A:A,'Medical Examination'!G:G)</f>
        <v>1</v>
      </c>
      <c r="K2327" s="33" t="str">
        <f>_xlfn.XLOOKUP(A:A,'Medical Examination'!A:A,'Medical Examination'!H:H)</f>
        <v>No</v>
      </c>
      <c r="L2327" s="32" t="str">
        <f>_xlfn.XLOOKUP(A:A,'Medical Examination'!A:A,'Medical Examination'!I:I)</f>
        <v>Normal Weight</v>
      </c>
      <c r="M2327" s="31" t="str">
        <f>_xlfn.XLOOKUP(A:A,'Medical Examination'!A:A,'Medical Examination'!J:J)</f>
        <v>Normal</v>
      </c>
      <c r="N2327" s="34">
        <f>_xlfn.XLOOKUP(Healthcare!A:A,Table4_2[Customer ID],Table4_2[Date of Birth])</f>
        <v>35743</v>
      </c>
      <c r="O2327" s="35">
        <f>_xlfn.XLOOKUP(A:A,Table4_2[Customer ID],Table4_2[Charges])</f>
        <v>670</v>
      </c>
      <c r="P2327" s="33" t="str">
        <f>_xlfn.XLOOKUP(A:A,Table4_2[Customer ID],Table4_2[Hospital tier])</f>
        <v>tier - 3</v>
      </c>
      <c r="Q2327" s="33" t="str">
        <f>_xlfn.XLOOKUP(A:A,'Hospital details'!A:A,'Hospital details'!F:F)</f>
        <v>tier - 3</v>
      </c>
      <c r="R2327" s="33" t="str">
        <f>_xlfn.XLOOKUP(Healthcare!A:A,'Hospital details'!A:A,'Hospital details'!G:G)</f>
        <v>R1013</v>
      </c>
      <c r="S2327" s="36">
        <f>_xlfn.XLOOKUP(A:A,'Hospital details'!A:A,'Hospital details'!H:H)</f>
        <v>25</v>
      </c>
      <c r="T2327" s="8"/>
    </row>
    <row r="2328" spans="1:20" ht="18" x14ac:dyDescent="0.35">
      <c r="A2328" s="37" t="s">
        <v>2332</v>
      </c>
      <c r="B2328" s="31" t="str" cm="1">
        <f t="array" ref="B2328">_xlfn.XLOOKUP(_xlfn.SINGLE(A:A),'Customer Name'!A:A,Table14_3[[#All],[Title]])</f>
        <v>Mr</v>
      </c>
      <c r="C2328" s="32" t="str" cm="1">
        <f t="array" ref="C2328">_xlfn.XLOOKUP(_xlfn.SINGLE(A:A),'Customer Name'!A:A,Table14_3[[#All],[First Name]])</f>
        <v>Laura</v>
      </c>
      <c r="D2328" s="32" t="str" cm="1">
        <f t="array" ref="D2328">_xlfn.XLOOKUP(_xlfn.SINGLE(A:A),'Customer Name'!A:A,Table14_3[[#All],[Last Name]])</f>
        <v>Howell</v>
      </c>
      <c r="E2328" s="32">
        <f>_xlfn.XLOOKUP(A:A,'Medical Examination'!A:A,'Medical Examination'!B:B)</f>
        <v>21.77</v>
      </c>
      <c r="F2328" s="32">
        <f>_xlfn.XLOOKUP(A:A,'Medical Examination'!A:A,'Medical Examination'!C:C)</f>
        <v>10.67</v>
      </c>
      <c r="G2328" s="33" t="str">
        <f>_xlfn.XLOOKUP(A:A,'Medical Examination'!A:A,'Medical Examination'!D:D)</f>
        <v>No</v>
      </c>
      <c r="H2328" s="33" t="str">
        <f>_xlfn.XLOOKUP(A:A,'Medical Examination'!A:A,'Medical Examination'!E:E)</f>
        <v>No</v>
      </c>
      <c r="I2328" s="33" t="str">
        <f>_xlfn.XLOOKUP(A:A,'Medical Examination'!A:A,'Medical Examination'!F:F)</f>
        <v>No</v>
      </c>
      <c r="J2328" s="33">
        <f>_xlfn.XLOOKUP(A:A,'Medical Examination'!A:A,'Medical Examination'!G:G)</f>
        <v>0</v>
      </c>
      <c r="K2328" s="33" t="str">
        <f>_xlfn.XLOOKUP(A:A,'Medical Examination'!A:A,'Medical Examination'!H:H)</f>
        <v>No</v>
      </c>
      <c r="L2328" s="32" t="str">
        <f>_xlfn.XLOOKUP(A:A,'Medical Examination'!A:A,'Medical Examination'!I:I)</f>
        <v>Normal Weight</v>
      </c>
      <c r="M2328" s="31" t="str">
        <f>_xlfn.XLOOKUP(A:A,'Medical Examination'!A:A,'Medical Examination'!J:J)</f>
        <v>Diabetic</v>
      </c>
      <c r="N2328" s="34">
        <f>_xlfn.XLOOKUP(Healthcare!A:A,Table4_2[Customer ID],Table4_2[Date of Birth])</f>
        <v>37589</v>
      </c>
      <c r="O2328" s="35">
        <f>_xlfn.XLOOKUP(A:A,Table4_2[Customer ID],Table4_2[Charges])</f>
        <v>668</v>
      </c>
      <c r="P2328" s="33" t="str">
        <f>_xlfn.XLOOKUP(A:A,Table4_2[Customer ID],Table4_2[Hospital tier])</f>
        <v>tier - 3</v>
      </c>
      <c r="Q2328" s="33" t="str">
        <f>_xlfn.XLOOKUP(A:A,'Hospital details'!A:A,'Hospital details'!F:F)</f>
        <v>tier - 2</v>
      </c>
      <c r="R2328" s="33" t="str">
        <f>_xlfn.XLOOKUP(Healthcare!A:A,'Hospital details'!A:A,'Hospital details'!G:G)</f>
        <v>R1012</v>
      </c>
      <c r="S2328" s="36">
        <f>_xlfn.XLOOKUP(A:A,'Hospital details'!A:A,'Hospital details'!H:H)</f>
        <v>20</v>
      </c>
      <c r="T2328" s="8"/>
    </row>
    <row r="2329" spans="1:20" ht="18" x14ac:dyDescent="0.35">
      <c r="A2329" s="37" t="s">
        <v>2333</v>
      </c>
      <c r="B2329" s="31" t="str" cm="1">
        <f t="array" ref="B2329">_xlfn.XLOOKUP(_xlfn.SINGLE(A:A),'Customer Name'!A:A,Table14_3[[#All],[Title]])</f>
        <v>Mr</v>
      </c>
      <c r="C2329" s="32" t="str" cm="1">
        <f t="array" ref="C2329">_xlfn.XLOOKUP(_xlfn.SINGLE(A:A),'Customer Name'!A:A,Table14_3[[#All],[First Name]])</f>
        <v>Nicole</v>
      </c>
      <c r="D2329" s="32" t="str" cm="1">
        <f t="array" ref="D2329">_xlfn.XLOOKUP(_xlfn.SINGLE(A:A),'Customer Name'!A:A,Table14_3[[#All],[Last Name]])</f>
        <v>Avery</v>
      </c>
      <c r="E2329" s="32">
        <f>_xlfn.XLOOKUP(A:A,'Medical Examination'!A:A,'Medical Examination'!B:B)</f>
        <v>17.82</v>
      </c>
      <c r="F2329" s="32">
        <f>_xlfn.XLOOKUP(A:A,'Medical Examination'!A:A,'Medical Examination'!C:C)</f>
        <v>5.26</v>
      </c>
      <c r="G2329" s="33" t="str">
        <f>_xlfn.XLOOKUP(A:A,'Medical Examination'!A:A,'Medical Examination'!D:D)</f>
        <v>yes</v>
      </c>
      <c r="H2329" s="33" t="str">
        <f>_xlfn.XLOOKUP(A:A,'Medical Examination'!A:A,'Medical Examination'!E:E)</f>
        <v>No</v>
      </c>
      <c r="I2329" s="33" t="str">
        <f>_xlfn.XLOOKUP(A:A,'Medical Examination'!A:A,'Medical Examination'!F:F)</f>
        <v>No</v>
      </c>
      <c r="J2329" s="33">
        <f>_xlfn.XLOOKUP(A:A,'Medical Examination'!A:A,'Medical Examination'!G:G)</f>
        <v>1</v>
      </c>
      <c r="K2329" s="33" t="str">
        <f>_xlfn.XLOOKUP(A:A,'Medical Examination'!A:A,'Medical Examination'!H:H)</f>
        <v>No</v>
      </c>
      <c r="L2329" s="32" t="str">
        <f>_xlfn.XLOOKUP(A:A,'Medical Examination'!A:A,'Medical Examination'!I:I)</f>
        <v>Under  Weight</v>
      </c>
      <c r="M2329" s="31" t="str">
        <f>_xlfn.XLOOKUP(A:A,'Medical Examination'!A:A,'Medical Examination'!J:J)</f>
        <v>Normal</v>
      </c>
      <c r="N2329" s="34">
        <f>_xlfn.XLOOKUP(Healthcare!A:A,Table4_2[Customer ID],Table4_2[Date of Birth])</f>
        <v>34884</v>
      </c>
      <c r="O2329" s="35">
        <f>_xlfn.XLOOKUP(A:A,Table4_2[Customer ID],Table4_2[Charges])</f>
        <v>650</v>
      </c>
      <c r="P2329" s="33" t="str">
        <f>_xlfn.XLOOKUP(A:A,Table4_2[Customer ID],Table4_2[Hospital tier])</f>
        <v>tier - 3</v>
      </c>
      <c r="Q2329" s="33" t="str">
        <f>_xlfn.XLOOKUP(A:A,'Hospital details'!A:A,'Hospital details'!F:F)</f>
        <v>tier - 3</v>
      </c>
      <c r="R2329" s="33" t="str">
        <f>_xlfn.XLOOKUP(Healthcare!A:A,'Hospital details'!A:A,'Hospital details'!G:G)</f>
        <v>R1013</v>
      </c>
      <c r="S2329" s="36">
        <f>_xlfn.XLOOKUP(A:A,'Hospital details'!A:A,'Hospital details'!H:H)</f>
        <v>27</v>
      </c>
      <c r="T2329" s="8"/>
    </row>
    <row r="2330" spans="1:20" ht="18" x14ac:dyDescent="0.35">
      <c r="A2330" s="37" t="s">
        <v>2334</v>
      </c>
      <c r="B2330" s="31" t="str" cm="1">
        <f t="array" ref="B2330">_xlfn.XLOOKUP(_xlfn.SINGLE(A:A),'Customer Name'!A:A,Table14_3[[#All],[Title]])</f>
        <v>Ms</v>
      </c>
      <c r="C2330" s="32" t="str" cm="1">
        <f t="array" ref="C2330">_xlfn.XLOOKUP(_xlfn.SINGLE(A:A),'Customer Name'!A:A,Table14_3[[#All],[First Name]])</f>
        <v>Susan E</v>
      </c>
      <c r="D2330" s="32" t="str" cm="1">
        <f t="array" ref="D2330">_xlfn.XLOOKUP(_xlfn.SINGLE(A:A),'Customer Name'!A:A,Table14_3[[#All],[Last Name]])</f>
        <v>Bohinski</v>
      </c>
      <c r="E2330" s="32">
        <f>_xlfn.XLOOKUP(A:A,'Medical Examination'!A:A,'Medical Examination'!B:B)</f>
        <v>17.07</v>
      </c>
      <c r="F2330" s="32">
        <f>_xlfn.XLOOKUP(A:A,'Medical Examination'!A:A,'Medical Examination'!C:C)</f>
        <v>5.22</v>
      </c>
      <c r="G2330" s="33" t="str">
        <f>_xlfn.XLOOKUP(A:A,'Medical Examination'!A:A,'Medical Examination'!D:D)</f>
        <v>No</v>
      </c>
      <c r="H2330" s="33" t="str">
        <f>_xlfn.XLOOKUP(A:A,'Medical Examination'!A:A,'Medical Examination'!E:E)</f>
        <v>No</v>
      </c>
      <c r="I2330" s="33" t="str">
        <f>_xlfn.XLOOKUP(A:A,'Medical Examination'!A:A,'Medical Examination'!F:F)</f>
        <v>Yes</v>
      </c>
      <c r="J2330" s="33">
        <f>_xlfn.XLOOKUP(A:A,'Medical Examination'!A:A,'Medical Examination'!G:G)</f>
        <v>1</v>
      </c>
      <c r="K2330" s="33" t="str">
        <f>_xlfn.XLOOKUP(A:A,'Medical Examination'!A:A,'Medical Examination'!H:H)</f>
        <v>No</v>
      </c>
      <c r="L2330" s="32" t="str">
        <f>_xlfn.XLOOKUP(A:A,'Medical Examination'!A:A,'Medical Examination'!I:I)</f>
        <v>Under  Weight</v>
      </c>
      <c r="M2330" s="31" t="str">
        <f>_xlfn.XLOOKUP(A:A,'Medical Examination'!A:A,'Medical Examination'!J:J)</f>
        <v>Normal</v>
      </c>
      <c r="N2330" s="34">
        <f>_xlfn.XLOOKUP(Healthcare!A:A,Table4_2[Customer ID],Table4_2[Date of Birth])</f>
        <v>34121</v>
      </c>
      <c r="O2330" s="35">
        <f>_xlfn.XLOOKUP(A:A,Table4_2[Customer ID],Table4_2[Charges])</f>
        <v>650</v>
      </c>
      <c r="P2330" s="33" t="str">
        <f>_xlfn.XLOOKUP(A:A,Table4_2[Customer ID],Table4_2[Hospital tier])</f>
        <v>tier - 3</v>
      </c>
      <c r="Q2330" s="33" t="str">
        <f>_xlfn.XLOOKUP(A:A,'Hospital details'!A:A,'Hospital details'!F:F)</f>
        <v>tier - 3</v>
      </c>
      <c r="R2330" s="33" t="str">
        <f>_xlfn.XLOOKUP(Healthcare!A:A,'Hospital details'!A:A,'Hospital details'!G:G)</f>
        <v>R1013</v>
      </c>
      <c r="S2330" s="36">
        <f>_xlfn.XLOOKUP(A:A,'Hospital details'!A:A,'Hospital details'!H:H)</f>
        <v>30</v>
      </c>
      <c r="T2330" s="8"/>
    </row>
    <row r="2331" spans="1:20" ht="18" x14ac:dyDescent="0.35">
      <c r="A2331" s="37" t="s">
        <v>2335</v>
      </c>
      <c r="B2331" s="31" t="str" cm="1">
        <f t="array" ref="B2331">_xlfn.XLOOKUP(_xlfn.SINGLE(A:A),'Customer Name'!A:A,Table14_3[[#All],[Title]])</f>
        <v>Mr</v>
      </c>
      <c r="C2331" s="32" t="str" cm="1">
        <f t="array" ref="C2331">_xlfn.XLOOKUP(_xlfn.SINGLE(A:A),'Customer Name'!A:A,Table14_3[[#All],[First Name]])</f>
        <v>Katy</v>
      </c>
      <c r="D2331" s="32" t="str" cm="1">
        <f t="array" ref="D2331">_xlfn.XLOOKUP(_xlfn.SINGLE(A:A),'Customer Name'!A:A,Table14_3[[#All],[Last Name]])</f>
        <v>Kohls</v>
      </c>
      <c r="E2331" s="32">
        <f>_xlfn.XLOOKUP(A:A,'Medical Examination'!A:A,'Medical Examination'!B:B)</f>
        <v>22.24</v>
      </c>
      <c r="F2331" s="32">
        <f>_xlfn.XLOOKUP(A:A,'Medical Examination'!A:A,'Medical Examination'!C:C)</f>
        <v>4.29</v>
      </c>
      <c r="G2331" s="33" t="str">
        <f>_xlfn.XLOOKUP(A:A,'Medical Examination'!A:A,'Medical Examination'!D:D)</f>
        <v>yes</v>
      </c>
      <c r="H2331" s="33" t="str">
        <f>_xlfn.XLOOKUP(A:A,'Medical Examination'!A:A,'Medical Examination'!E:E)</f>
        <v>No</v>
      </c>
      <c r="I2331" s="33" t="str">
        <f>_xlfn.XLOOKUP(A:A,'Medical Examination'!A:A,'Medical Examination'!F:F)</f>
        <v>No</v>
      </c>
      <c r="J2331" s="33">
        <f>_xlfn.XLOOKUP(A:A,'Medical Examination'!A:A,'Medical Examination'!G:G)</f>
        <v>0</v>
      </c>
      <c r="K2331" s="33" t="str">
        <f>_xlfn.XLOOKUP(A:A,'Medical Examination'!A:A,'Medical Examination'!H:H)</f>
        <v>No</v>
      </c>
      <c r="L2331" s="32" t="str">
        <f>_xlfn.XLOOKUP(A:A,'Medical Examination'!A:A,'Medical Examination'!I:I)</f>
        <v>Normal Weight</v>
      </c>
      <c r="M2331" s="31" t="str">
        <f>_xlfn.XLOOKUP(A:A,'Medical Examination'!A:A,'Medical Examination'!J:J)</f>
        <v>Normal</v>
      </c>
      <c r="N2331" s="34">
        <f>_xlfn.XLOOKUP(Healthcare!A:A,Table4_2[Customer ID],Table4_2[Date of Birth])</f>
        <v>37215</v>
      </c>
      <c r="O2331" s="35">
        <f>_xlfn.XLOOKUP(A:A,Table4_2[Customer ID],Table4_2[Charges])</f>
        <v>646.14</v>
      </c>
      <c r="P2331" s="33" t="str">
        <f>_xlfn.XLOOKUP(A:A,Table4_2[Customer ID],Table4_2[Hospital tier])</f>
        <v>tier - 3</v>
      </c>
      <c r="Q2331" s="33" t="str">
        <f>_xlfn.XLOOKUP(A:A,'Hospital details'!A:A,'Hospital details'!F:F)</f>
        <v>tier - 3</v>
      </c>
      <c r="R2331" s="33" t="str">
        <f>_xlfn.XLOOKUP(Healthcare!A:A,'Hospital details'!A:A,'Hospital details'!G:G)</f>
        <v>R1012</v>
      </c>
      <c r="S2331" s="36">
        <f>_xlfn.XLOOKUP(A:A,'Hospital details'!A:A,'Hospital details'!H:H)</f>
        <v>21</v>
      </c>
      <c r="T2331" s="8"/>
    </row>
    <row r="2332" spans="1:20" ht="18" x14ac:dyDescent="0.35">
      <c r="A2332" s="37" t="s">
        <v>2336</v>
      </c>
      <c r="B2332" s="31" t="str" cm="1">
        <f t="array" ref="B2332">_xlfn.XLOOKUP(_xlfn.SINGLE(A:A),'Customer Name'!A:A,Table14_3[[#All],[Title]])</f>
        <v>Mr</v>
      </c>
      <c r="C2332" s="32" t="str" cm="1">
        <f t="array" ref="C2332">_xlfn.XLOOKUP(_xlfn.SINGLE(A:A),'Customer Name'!A:A,Table14_3[[#All],[First Name]])</f>
        <v>Jordan</v>
      </c>
      <c r="D2332" s="32" t="str" cm="1">
        <f t="array" ref="D2332">_xlfn.XLOOKUP(_xlfn.SINGLE(A:A),'Customer Name'!A:A,Table14_3[[#All],[Last Name]])</f>
        <v>Brietzke</v>
      </c>
      <c r="E2332" s="32">
        <f>_xlfn.XLOOKUP(A:A,'Medical Examination'!A:A,'Medical Examination'!B:B)</f>
        <v>22.34</v>
      </c>
      <c r="F2332" s="32">
        <f>_xlfn.XLOOKUP(A:A,'Medical Examination'!A:A,'Medical Examination'!C:C)</f>
        <v>5.57</v>
      </c>
      <c r="G2332" s="33" t="str">
        <f>_xlfn.XLOOKUP(A:A,'Medical Examination'!A:A,'Medical Examination'!D:D)</f>
        <v>No</v>
      </c>
      <c r="H2332" s="33" t="str">
        <f>_xlfn.XLOOKUP(A:A,'Medical Examination'!A:A,'Medical Examination'!E:E)</f>
        <v>No</v>
      </c>
      <c r="I2332" s="33" t="str">
        <f>_xlfn.XLOOKUP(A:A,'Medical Examination'!A:A,'Medical Examination'!F:F)</f>
        <v>No</v>
      </c>
      <c r="J2332" s="33">
        <f>_xlfn.XLOOKUP(A:A,'Medical Examination'!A:A,'Medical Examination'!G:G)</f>
        <v>1</v>
      </c>
      <c r="K2332" s="33" t="str">
        <f>_xlfn.XLOOKUP(A:A,'Medical Examination'!A:A,'Medical Examination'!H:H)</f>
        <v>No</v>
      </c>
      <c r="L2332" s="32" t="str">
        <f>_xlfn.XLOOKUP(A:A,'Medical Examination'!A:A,'Medical Examination'!I:I)</f>
        <v>Normal Weight</v>
      </c>
      <c r="M2332" s="31" t="str">
        <f>_xlfn.XLOOKUP(A:A,'Medical Examination'!A:A,'Medical Examination'!J:J)</f>
        <v>Normal</v>
      </c>
      <c r="N2332" s="34">
        <f>_xlfn.XLOOKUP(Healthcare!A:A,Table4_2[Customer ID],Table4_2[Date of Birth])</f>
        <v>36003</v>
      </c>
      <c r="O2332" s="35">
        <f>_xlfn.XLOOKUP(A:A,Table4_2[Customer ID],Table4_2[Charges])</f>
        <v>637.26</v>
      </c>
      <c r="P2332" s="33" t="str">
        <f>_xlfn.XLOOKUP(A:A,Table4_2[Customer ID],Table4_2[Hospital tier])</f>
        <v>tier - 3</v>
      </c>
      <c r="Q2332" s="33" t="str">
        <f>_xlfn.XLOOKUP(A:A,'Hospital details'!A:A,'Hospital details'!F:F)</f>
        <v>tier - 3</v>
      </c>
      <c r="R2332" s="33" t="str">
        <f>_xlfn.XLOOKUP(Healthcare!A:A,'Hospital details'!A:A,'Hospital details'!G:G)</f>
        <v>R1013</v>
      </c>
      <c r="S2332" s="36">
        <f>_xlfn.XLOOKUP(A:A,'Hospital details'!A:A,'Hospital details'!H:H)</f>
        <v>24</v>
      </c>
      <c r="T2332" s="8"/>
    </row>
    <row r="2333" spans="1:20" ht="18" x14ac:dyDescent="0.35">
      <c r="A2333" s="37" t="s">
        <v>2337</v>
      </c>
      <c r="B2333" s="31" t="str" cm="1">
        <f t="array" ref="B2333">_xlfn.XLOOKUP(_xlfn.SINGLE(A:A),'Customer Name'!A:A,Table14_3[[#All],[Title]])</f>
        <v>Ms</v>
      </c>
      <c r="C2333" s="32" t="str" cm="1">
        <f t="array" ref="C2333">_xlfn.XLOOKUP(_xlfn.SINGLE(A:A),'Customer Name'!A:A,Table14_3[[#All],[First Name]])</f>
        <v>Juan D</v>
      </c>
      <c r="D2333" s="32" t="str" cm="1">
        <f t="array" ref="D2333">_xlfn.XLOOKUP(_xlfn.SINGLE(A:A),'Customer Name'!A:A,Table14_3[[#All],[Last Name]])</f>
        <v>Riveros Gonzalez</v>
      </c>
      <c r="E2333" s="32">
        <f>_xlfn.XLOOKUP(A:A,'Medical Examination'!A:A,'Medical Examination'!B:B)</f>
        <v>17.7</v>
      </c>
      <c r="F2333" s="32">
        <f>_xlfn.XLOOKUP(A:A,'Medical Examination'!A:A,'Medical Examination'!C:C)</f>
        <v>6.28</v>
      </c>
      <c r="G2333" s="33" t="str">
        <f>_xlfn.XLOOKUP(A:A,'Medical Examination'!A:A,'Medical Examination'!D:D)</f>
        <v>No</v>
      </c>
      <c r="H2333" s="33" t="str">
        <f>_xlfn.XLOOKUP(A:A,'Medical Examination'!A:A,'Medical Examination'!E:E)</f>
        <v>No</v>
      </c>
      <c r="I2333" s="33" t="str">
        <f>_xlfn.XLOOKUP(A:A,'Medical Examination'!A:A,'Medical Examination'!F:F)</f>
        <v>No</v>
      </c>
      <c r="J2333" s="33">
        <f>_xlfn.XLOOKUP(A:A,'Medical Examination'!A:A,'Medical Examination'!G:G)</f>
        <v>1</v>
      </c>
      <c r="K2333" s="33" t="str">
        <f>_xlfn.XLOOKUP(A:A,'Medical Examination'!A:A,'Medical Examination'!H:H)</f>
        <v>No</v>
      </c>
      <c r="L2333" s="32" t="str">
        <f>_xlfn.XLOOKUP(A:A,'Medical Examination'!A:A,'Medical Examination'!I:I)</f>
        <v>Under  Weight</v>
      </c>
      <c r="M2333" s="31" t="str">
        <f>_xlfn.XLOOKUP(A:A,'Medical Examination'!A:A,'Medical Examination'!J:J)</f>
        <v>Prediabetic</v>
      </c>
      <c r="N2333" s="34">
        <f>_xlfn.XLOOKUP(Healthcare!A:A,Table4_2[Customer ID],Table4_2[Date of Birth])</f>
        <v>33860</v>
      </c>
      <c r="O2333" s="35">
        <f>_xlfn.XLOOKUP(A:A,Table4_2[Customer ID],Table4_2[Charges])</f>
        <v>604.54</v>
      </c>
      <c r="P2333" s="33" t="str">
        <f>_xlfn.XLOOKUP(A:A,Table4_2[Customer ID],Table4_2[Hospital tier])</f>
        <v>tier - 3</v>
      </c>
      <c r="Q2333" s="33" t="str">
        <f>_xlfn.XLOOKUP(A:A,'Hospital details'!A:A,'Hospital details'!F:F)</f>
        <v>tier - 3</v>
      </c>
      <c r="R2333" s="33" t="str">
        <f>_xlfn.XLOOKUP(Healthcare!A:A,'Hospital details'!A:A,'Hospital details'!G:G)</f>
        <v>R1013</v>
      </c>
      <c r="S2333" s="36">
        <f>_xlfn.XLOOKUP(A:A,'Hospital details'!A:A,'Hospital details'!H:H)</f>
        <v>30</v>
      </c>
      <c r="T2333" s="8"/>
    </row>
    <row r="2334" spans="1:20" ht="18" x14ac:dyDescent="0.35">
      <c r="A2334" s="37" t="s">
        <v>2338</v>
      </c>
      <c r="B2334" s="31" t="str" cm="1">
        <f t="array" ref="B2334">_xlfn.XLOOKUP(_xlfn.SINGLE(A:A),'Customer Name'!A:A,Table14_3[[#All],[Title]])</f>
        <v>Mr</v>
      </c>
      <c r="C2334" s="32" t="str" cm="1">
        <f t="array" ref="C2334">_xlfn.XLOOKUP(_xlfn.SINGLE(A:A),'Customer Name'!A:A,Table14_3[[#All],[First Name]])</f>
        <v>Julie</v>
      </c>
      <c r="D2334" s="32" t="str" cm="1">
        <f t="array" ref="D2334">_xlfn.XLOOKUP(_xlfn.SINGLE(A:A),'Customer Name'!A:A,Table14_3[[#All],[Last Name]])</f>
        <v>Albano</v>
      </c>
      <c r="E2334" s="32">
        <f>_xlfn.XLOOKUP(A:A,'Medical Examination'!A:A,'Medical Examination'!B:B)</f>
        <v>16.47</v>
      </c>
      <c r="F2334" s="32">
        <f>_xlfn.XLOOKUP(A:A,'Medical Examination'!A:A,'Medical Examination'!C:C)</f>
        <v>6.35</v>
      </c>
      <c r="G2334" s="33" t="str">
        <f>_xlfn.XLOOKUP(A:A,'Medical Examination'!A:A,'Medical Examination'!D:D)</f>
        <v>No</v>
      </c>
      <c r="H2334" s="33" t="str">
        <f>_xlfn.XLOOKUP(A:A,'Medical Examination'!A:A,'Medical Examination'!E:E)</f>
        <v>No</v>
      </c>
      <c r="I2334" s="33" t="str">
        <f>_xlfn.XLOOKUP(A:A,'Medical Examination'!A:A,'Medical Examination'!F:F)</f>
        <v>Yes</v>
      </c>
      <c r="J2334" s="33">
        <f>_xlfn.XLOOKUP(A:A,'Medical Examination'!A:A,'Medical Examination'!G:G)</f>
        <v>1</v>
      </c>
      <c r="K2334" s="33" t="str">
        <f>_xlfn.XLOOKUP(A:A,'Medical Examination'!A:A,'Medical Examination'!H:H)</f>
        <v>No</v>
      </c>
      <c r="L2334" s="32" t="str">
        <f>_xlfn.XLOOKUP(A:A,'Medical Examination'!A:A,'Medical Examination'!I:I)</f>
        <v>Under  Weight</v>
      </c>
      <c r="M2334" s="31" t="str">
        <f>_xlfn.XLOOKUP(A:A,'Medical Examination'!A:A,'Medical Examination'!J:J)</f>
        <v>Prediabetic</v>
      </c>
      <c r="N2334" s="34">
        <f>_xlfn.XLOOKUP(Healthcare!A:A,Table4_2[Customer ID],Table4_2[Date of Birth])</f>
        <v>34150</v>
      </c>
      <c r="O2334" s="35">
        <f>_xlfn.XLOOKUP(A:A,Table4_2[Customer ID],Table4_2[Charges])</f>
        <v>600</v>
      </c>
      <c r="P2334" s="33" t="str">
        <f>_xlfn.XLOOKUP(A:A,Table4_2[Customer ID],Table4_2[Hospital tier])</f>
        <v>tier - 2</v>
      </c>
      <c r="Q2334" s="33" t="str">
        <f>_xlfn.XLOOKUP(A:A,'Hospital details'!A:A,'Hospital details'!F:F)</f>
        <v>tier - 1</v>
      </c>
      <c r="R2334" s="33" t="str">
        <f>_xlfn.XLOOKUP(Healthcare!A:A,'Hospital details'!A:A,'Hospital details'!G:G)</f>
        <v>R1013</v>
      </c>
      <c r="S2334" s="36">
        <f>_xlfn.XLOOKUP(A:A,'Hospital details'!A:A,'Hospital details'!H:H)</f>
        <v>29</v>
      </c>
      <c r="T2334" s="8"/>
    </row>
    <row r="2335" spans="1:20" ht="18" x14ac:dyDescent="0.35">
      <c r="A2335" s="37" t="s">
        <v>2339</v>
      </c>
      <c r="B2335" s="31" t="str" cm="1">
        <f t="array" ref="B2335">_xlfn.XLOOKUP(_xlfn.SINGLE(A:A),'Customer Name'!A:A,Table14_3[[#All],[Title]])</f>
        <v>Mr</v>
      </c>
      <c r="C2335" s="32" t="str" cm="1">
        <f t="array" ref="C2335">_xlfn.XLOOKUP(_xlfn.SINGLE(A:A),'Customer Name'!A:A,Table14_3[[#All],[First Name]])</f>
        <v>Evan P</v>
      </c>
      <c r="D2335" s="32" t="str" cm="1">
        <f t="array" ref="D2335">_xlfn.XLOOKUP(_xlfn.SINGLE(A:A),'Customer Name'!A:A,Table14_3[[#All],[Last Name]])</f>
        <v>Rosendahl</v>
      </c>
      <c r="E2335" s="32">
        <f>_xlfn.XLOOKUP(A:A,'Medical Examination'!A:A,'Medical Examination'!B:B)</f>
        <v>17.600000000000001</v>
      </c>
      <c r="F2335" s="32">
        <f>_xlfn.XLOOKUP(A:A,'Medical Examination'!A:A,'Medical Examination'!C:C)</f>
        <v>4.3899999999999997</v>
      </c>
      <c r="G2335" s="33" t="str">
        <f>_xlfn.XLOOKUP(A:A,'Medical Examination'!A:A,'Medical Examination'!D:D)</f>
        <v>No</v>
      </c>
      <c r="H2335" s="33" t="str">
        <f>_xlfn.XLOOKUP(A:A,'Medical Examination'!A:A,'Medical Examination'!E:E)</f>
        <v>No</v>
      </c>
      <c r="I2335" s="33" t="str">
        <f>_xlfn.XLOOKUP(A:A,'Medical Examination'!A:A,'Medical Examination'!F:F)</f>
        <v>No</v>
      </c>
      <c r="J2335" s="33">
        <f>_xlfn.XLOOKUP(A:A,'Medical Examination'!A:A,'Medical Examination'!G:G)</f>
        <v>1</v>
      </c>
      <c r="K2335" s="33" t="str">
        <f>_xlfn.XLOOKUP(A:A,'Medical Examination'!A:A,'Medical Examination'!H:H)</f>
        <v>No</v>
      </c>
      <c r="L2335" s="32" t="str">
        <f>_xlfn.XLOOKUP(A:A,'Medical Examination'!A:A,'Medical Examination'!I:I)</f>
        <v>Under  Weight</v>
      </c>
      <c r="M2335" s="31" t="str">
        <f>_xlfn.XLOOKUP(A:A,'Medical Examination'!A:A,'Medical Examination'!J:J)</f>
        <v>Normal</v>
      </c>
      <c r="N2335" s="34">
        <f>_xlfn.XLOOKUP(Healthcare!A:A,Table4_2[Customer ID],Table4_2[Date of Birth])</f>
        <v>33938</v>
      </c>
      <c r="O2335" s="35">
        <f>_xlfn.XLOOKUP(A:A,Table4_2[Customer ID],Table4_2[Charges])</f>
        <v>570.62</v>
      </c>
      <c r="P2335" s="33" t="str">
        <f>_xlfn.XLOOKUP(A:A,Table4_2[Customer ID],Table4_2[Hospital tier])</f>
        <v>tier - 2</v>
      </c>
      <c r="Q2335" s="33" t="str">
        <f>_xlfn.XLOOKUP(A:A,'Hospital details'!A:A,'Hospital details'!F:F)</f>
        <v>tier - 1</v>
      </c>
      <c r="R2335" s="33" t="str">
        <f>_xlfn.XLOOKUP(Healthcare!A:A,'Hospital details'!A:A,'Hospital details'!G:G)</f>
        <v>R1013</v>
      </c>
      <c r="S2335" s="36">
        <f>_xlfn.XLOOKUP(A:A,'Hospital details'!A:A,'Hospital details'!H:H)</f>
        <v>30</v>
      </c>
      <c r="T2335" s="8"/>
    </row>
    <row r="2336" spans="1:20" ht="18" x14ac:dyDescent="0.35">
      <c r="A2336" s="38" t="s">
        <v>2340</v>
      </c>
      <c r="B2336" s="39" t="str" cm="1">
        <f t="array" ref="B2336">_xlfn.XLOOKUP(_xlfn.SINGLE(A:A),'Customer Name'!A:A,Table14_3[[#All],[Title]])</f>
        <v>Ms</v>
      </c>
      <c r="C2336" s="40" t="str" cm="1">
        <f t="array" ref="C2336">_xlfn.XLOOKUP(_xlfn.SINGLE(A:A),'Customer Name'!A:A,Table14_3[[#All],[First Name]])</f>
        <v>Aaron K</v>
      </c>
      <c r="D2336" s="40" t="str" cm="1">
        <f t="array" ref="D2336">_xlfn.XLOOKUP(_xlfn.SINGLE(A:A),'Customer Name'!A:A,Table14_3[[#All],[Last Name]])</f>
        <v>German</v>
      </c>
      <c r="E2336" s="40">
        <f>_xlfn.XLOOKUP(A:A,'Medical Examination'!A:A,'Medical Examination'!B:B)</f>
        <v>17.579999999999998</v>
      </c>
      <c r="F2336" s="40">
        <f>_xlfn.XLOOKUP(A:A,'Medical Examination'!A:A,'Medical Examination'!C:C)</f>
        <v>4.51</v>
      </c>
      <c r="G2336" s="41" t="str">
        <f>_xlfn.XLOOKUP(A:A,'Medical Examination'!A:A,'Medical Examination'!D:D)</f>
        <v>No</v>
      </c>
      <c r="H2336" s="41" t="str">
        <f>_xlfn.XLOOKUP(A:A,'Medical Examination'!A:A,'Medical Examination'!E:E)</f>
        <v>No</v>
      </c>
      <c r="I2336" s="41" t="str">
        <f>_xlfn.XLOOKUP(A:A,'Medical Examination'!A:A,'Medical Examination'!F:F)</f>
        <v>No</v>
      </c>
      <c r="J2336" s="41">
        <f>_xlfn.XLOOKUP(A:A,'Medical Examination'!A:A,'Medical Examination'!G:G)</f>
        <v>1</v>
      </c>
      <c r="K2336" s="41" t="str">
        <f>_xlfn.XLOOKUP(A:A,'Medical Examination'!A:A,'Medical Examination'!H:H)</f>
        <v>No</v>
      </c>
      <c r="L2336" s="32" t="str">
        <f>_xlfn.XLOOKUP(A:A,'Medical Examination'!A:A,'Medical Examination'!I:I)</f>
        <v>Under  Weight</v>
      </c>
      <c r="M2336" s="39" t="str">
        <f>_xlfn.XLOOKUP(A:A,'Medical Examination'!A:A,'Medical Examination'!J:J)</f>
        <v>Normal</v>
      </c>
      <c r="N2336" s="42">
        <f>_xlfn.XLOOKUP(Healthcare!A:A,Table4_2[Customer ID],Table4_2[Date of Birth])</f>
        <v>33794</v>
      </c>
      <c r="O2336" s="43">
        <f>_xlfn.XLOOKUP(A:A,Table4_2[Customer ID],Table4_2[Charges])</f>
        <v>563.84</v>
      </c>
      <c r="P2336" s="41" t="str">
        <f>_xlfn.XLOOKUP(A:A,Table4_2[Customer ID],Table4_2[Hospital tier])</f>
        <v>tier - 2</v>
      </c>
      <c r="Q2336" s="41" t="str">
        <f>_xlfn.XLOOKUP(A:A,'Hospital details'!A:A,'Hospital details'!F:F)</f>
        <v>tier - 3</v>
      </c>
      <c r="R2336" s="41" t="str">
        <f>_xlfn.XLOOKUP(Healthcare!A:A,'Hospital details'!A:A,'Hospital details'!G:G)</f>
        <v>R1013</v>
      </c>
      <c r="S2336" s="44">
        <f>_xlfn.XLOOKUP(A:A,'Hospital details'!A:A,'Hospital details'!H:H)</f>
        <v>30</v>
      </c>
      <c r="T2336" s="8"/>
    </row>
    <row r="2337" spans="1:19" ht="55.2" customHeight="1" x14ac:dyDescent="0.3">
      <c r="A2337" s="9">
        <f>SUBTOTAL(103,Table3[Customer ID])</f>
        <v>2335</v>
      </c>
      <c r="B2337" s="11"/>
      <c r="C2337" s="12"/>
      <c r="D2337" s="12"/>
      <c r="E2337" s="12">
        <f>SUBTOTAL(101,Table3[BMI])</f>
        <v>30.972648822269903</v>
      </c>
      <c r="F2337" s="12">
        <f>SUBTOTAL(101,Table3[HBAIC])</f>
        <v>6.578997858672385</v>
      </c>
      <c r="G2337" s="13"/>
      <c r="H2337" s="13"/>
      <c r="I2337" s="13"/>
      <c r="J2337" s="13">
        <f>SUBTOTAL(109,Table3[Number of major Surgeries])</f>
        <v>1579</v>
      </c>
      <c r="K2337" s="13"/>
      <c r="L2337" s="13"/>
      <c r="M2337" s="11"/>
      <c r="N2337" s="13"/>
      <c r="O2337" s="15">
        <f>SUBTOTAL(101,Table3[Charges])</f>
        <v>13529.918034261262</v>
      </c>
      <c r="P2337" s="13"/>
      <c r="Q2337" s="13"/>
      <c r="R2337" s="13"/>
      <c r="S2337" s="13"/>
    </row>
    <row r="2340" spans="1:19" x14ac:dyDescent="0.3">
      <c r="O2340" s="5"/>
    </row>
    <row r="2341" spans="1:19" x14ac:dyDescent="0.3">
      <c r="D2341"/>
    </row>
    <row r="2342" spans="1:19" x14ac:dyDescent="0.3">
      <c r="C2342"/>
      <c r="D2342"/>
      <c r="E2342"/>
    </row>
    <row r="2343" spans="1:19" x14ac:dyDescent="0.3">
      <c r="C2343"/>
      <c r="D2343"/>
      <c r="E2343"/>
    </row>
    <row r="2344" spans="1:19" x14ac:dyDescent="0.3">
      <c r="C2344"/>
      <c r="D2344"/>
    </row>
    <row r="2345" spans="1:19" x14ac:dyDescent="0.3">
      <c r="C2345"/>
      <c r="D2345" s="7"/>
    </row>
    <row r="2346" spans="1:19" x14ac:dyDescent="0.3">
      <c r="C2346"/>
      <c r="D2346" s="7"/>
    </row>
    <row r="2347" spans="1:19" x14ac:dyDescent="0.3">
      <c r="C2347"/>
      <c r="D2347" s="7"/>
    </row>
    <row r="2348" spans="1:19" x14ac:dyDescent="0.3">
      <c r="C2348"/>
      <c r="D2348" s="7"/>
    </row>
    <row r="2349" spans="1:19" x14ac:dyDescent="0.3">
      <c r="C2349"/>
      <c r="D2349" s="7"/>
    </row>
    <row r="2350" spans="1:19" x14ac:dyDescent="0.3">
      <c r="C2350"/>
      <c r="D2350" s="7"/>
    </row>
    <row r="2351" spans="1:19" x14ac:dyDescent="0.3">
      <c r="C2351"/>
      <c r="D2351" s="7"/>
    </row>
    <row r="2352" spans="1:19" x14ac:dyDescent="0.3">
      <c r="C2352"/>
      <c r="D2352" s="7"/>
    </row>
    <row r="2353" spans="3:4" x14ac:dyDescent="0.3">
      <c r="C2353"/>
      <c r="D2353" s="7"/>
    </row>
    <row r="2354" spans="3:4" x14ac:dyDescent="0.3">
      <c r="C2354"/>
      <c r="D2354" s="7"/>
    </row>
    <row r="2355" spans="3:4" x14ac:dyDescent="0.3">
      <c r="C2355"/>
      <c r="D2355" s="7"/>
    </row>
    <row r="2356" spans="3:4" x14ac:dyDescent="0.3">
      <c r="C2356"/>
      <c r="D2356" s="7"/>
    </row>
    <row r="2357" spans="3:4" x14ac:dyDescent="0.3">
      <c r="C2357"/>
      <c r="D2357" s="7"/>
    </row>
    <row r="2358" spans="3:4" x14ac:dyDescent="0.3">
      <c r="C2358"/>
      <c r="D2358" s="7"/>
    </row>
    <row r="2359" spans="3:4" x14ac:dyDescent="0.3">
      <c r="C2359"/>
      <c r="D2359" s="7"/>
    </row>
    <row r="2360" spans="3:4" x14ac:dyDescent="0.3">
      <c r="C2360"/>
      <c r="D2360" s="7"/>
    </row>
    <row r="2361" spans="3:4" x14ac:dyDescent="0.3">
      <c r="C2361"/>
      <c r="D2361" s="7"/>
    </row>
    <row r="2362" spans="3:4" x14ac:dyDescent="0.3">
      <c r="C2362"/>
      <c r="D2362" s="7"/>
    </row>
  </sheetData>
  <conditionalFormatting sqref="A2338:A2341 A2363:A1048576 C2342 C2345:C2362">
    <cfRule type="duplicateValues" dxfId="227" priority="20"/>
  </conditionalFormatting>
  <conditionalFormatting sqref="C2343:C2344">
    <cfRule type="duplicateValues" dxfId="226" priority="18"/>
  </conditionalFormatting>
  <conditionalFormatting sqref="D2341:D2342">
    <cfRule type="duplicateValues" dxfId="225" priority="19"/>
  </conditionalFormatting>
  <conditionalFormatting sqref="D2343:D2344">
    <cfRule type="duplicateValues" dxfId="224" priority="17"/>
  </conditionalFormatting>
  <conditionalFormatting sqref="E2:E2336">
    <cfRule type="dataBar" priority="6">
      <dataBar>
        <cfvo type="min"/>
        <cfvo type="max"/>
        <color rgb="FF638EC6"/>
      </dataBar>
      <extLst>
        <ext xmlns:x14="http://schemas.microsoft.com/office/spreadsheetml/2009/9/main" uri="{B025F937-C7B1-47D3-B67F-A62EFF666E3E}">
          <x14:id>{5BA227A5-C481-41D3-8EB1-10064DFCF435}</x14:id>
        </ext>
      </extLst>
    </cfRule>
  </conditionalFormatting>
  <conditionalFormatting sqref="E2342:E2343">
    <cfRule type="duplicateValues" dxfId="223" priority="16"/>
  </conditionalFormatting>
  <conditionalFormatting sqref="F1:F1048576">
    <cfRule type="dataBar" priority="2">
      <dataBar>
        <cfvo type="min"/>
        <cfvo type="max"/>
        <color rgb="FF638EC6"/>
      </dataBar>
      <extLst>
        <ext xmlns:x14="http://schemas.microsoft.com/office/spreadsheetml/2009/9/main" uri="{B025F937-C7B1-47D3-B67F-A62EFF666E3E}">
          <x14:id>{D1C86F9A-21F3-48DF-A1F5-57C9D9B5DC6F}</x14:id>
        </ext>
      </extLst>
    </cfRule>
  </conditionalFormatting>
  <conditionalFormatting sqref="L1:L1048576">
    <cfRule type="cellIs" dxfId="222" priority="1" operator="equal">
      <formula>$L$204</formula>
    </cfRule>
    <cfRule type="cellIs" dxfId="221" priority="3" operator="lessThan">
      <formula>$L$8</formula>
    </cfRule>
  </conditionalFormatting>
  <conditionalFormatting sqref="M1:M1048576">
    <cfRule type="cellIs" dxfId="220" priority="4" operator="greaterThan">
      <formula>$M$4</formula>
    </cfRule>
    <cfRule type="dataBar" priority="8">
      <dataBar>
        <cfvo type="min"/>
        <cfvo type="max"/>
        <color rgb="FF63C384"/>
      </dataBar>
      <extLst>
        <ext xmlns:x14="http://schemas.microsoft.com/office/spreadsheetml/2009/9/main" uri="{B025F937-C7B1-47D3-B67F-A62EFF666E3E}">
          <x14:id>{33F8FE04-30D0-4B1C-AD05-639CE58DBB85}</x14:id>
        </ext>
      </extLst>
    </cfRule>
    <cfRule type="iconSet" priority="10">
      <iconSet>
        <cfvo type="percent" val="0"/>
        <cfvo type="percent" val="33"/>
        <cfvo type="percent" val="67"/>
      </iconSet>
    </cfRule>
    <cfRule type="colorScale" priority="11">
      <colorScale>
        <cfvo type="min"/>
        <cfvo type="percentile" val="50"/>
        <cfvo type="max"/>
        <color rgb="FFF8696B"/>
        <color rgb="FFFCFCFF"/>
        <color rgb="FF5A8AC6"/>
      </colorScale>
    </cfRule>
  </conditionalFormatting>
  <conditionalFormatting sqref="O1:O1048576">
    <cfRule type="dataBar" priority="12">
      <dataBar>
        <cfvo type="min"/>
        <cfvo type="max"/>
        <color rgb="FF638EC6"/>
      </dataBar>
      <extLst>
        <ext xmlns:x14="http://schemas.microsoft.com/office/spreadsheetml/2009/9/main" uri="{B025F937-C7B1-47D3-B67F-A62EFF666E3E}">
          <x14:id>{73484B4B-D308-457B-B625-35C48468FA47}</x14:id>
        </ext>
      </extLst>
    </cfRule>
  </conditionalFormatting>
  <conditionalFormatting sqref="S1:S1048576">
    <cfRule type="dataBar" priority="5">
      <dataBar>
        <cfvo type="min"/>
        <cfvo type="max"/>
        <color rgb="FFFF555A"/>
      </dataBar>
      <extLst>
        <ext xmlns:x14="http://schemas.microsoft.com/office/spreadsheetml/2009/9/main" uri="{B025F937-C7B1-47D3-B67F-A62EFF666E3E}">
          <x14:id>{3319AEF4-F5F4-4775-B474-656A7936F027}</x14:id>
        </ext>
      </extLst>
    </cfRule>
  </conditionalFormatting>
  <pageMargins left="0.7" right="0.7" top="0.75" bottom="0.75" header="0.3" footer="0.3"/>
  <pageSetup orientation="portrait" r:id="rId1"/>
  <ignoredErrors>
    <ignoredError sqref="C3" calculatedColumn="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BA227A5-C481-41D3-8EB1-10064DFCF435}">
            <x14:dataBar minLength="0" maxLength="100" border="1" negativeBarBorderColorSameAsPositive="0">
              <x14:cfvo type="autoMin"/>
              <x14:cfvo type="autoMax"/>
              <x14:borderColor rgb="FF638EC6"/>
              <x14:negativeFillColor rgb="FFFF0000"/>
              <x14:negativeBorderColor rgb="FFFF0000"/>
              <x14:axisColor rgb="FF000000"/>
            </x14:dataBar>
          </x14:cfRule>
          <xm:sqref>E2:E2336</xm:sqref>
        </x14:conditionalFormatting>
        <x14:conditionalFormatting xmlns:xm="http://schemas.microsoft.com/office/excel/2006/main">
          <x14:cfRule type="dataBar" id="{D1C86F9A-21F3-48DF-A1F5-57C9D9B5DC6F}">
            <x14:dataBar minLength="0" maxLength="100" border="1" negativeBarBorderColorSameAsPositive="0">
              <x14:cfvo type="autoMin"/>
              <x14:cfvo type="autoMax"/>
              <x14:borderColor rgb="FF638EC6"/>
              <x14:negativeFillColor rgb="FFFF0000"/>
              <x14:negativeBorderColor rgb="FFFF0000"/>
              <x14:axisColor rgb="FF000000"/>
            </x14:dataBar>
          </x14:cfRule>
          <xm:sqref>F1:F1048576</xm:sqref>
        </x14:conditionalFormatting>
        <x14:conditionalFormatting xmlns:xm="http://schemas.microsoft.com/office/excel/2006/main">
          <x14:cfRule type="dataBar" id="{33F8FE04-30D0-4B1C-AD05-639CE58DBB85}">
            <x14:dataBar minLength="0" maxLength="100" border="1" negativeBarBorderColorSameAsPositive="0">
              <x14:cfvo type="autoMin"/>
              <x14:cfvo type="autoMax"/>
              <x14:borderColor rgb="FF63C384"/>
              <x14:negativeFillColor rgb="FFFF0000"/>
              <x14:negativeBorderColor rgb="FFFF0000"/>
              <x14:axisColor rgb="FF000000"/>
            </x14:dataBar>
          </x14:cfRule>
          <xm:sqref>M1:M1048576</xm:sqref>
        </x14:conditionalFormatting>
        <x14:conditionalFormatting xmlns:xm="http://schemas.microsoft.com/office/excel/2006/main">
          <x14:cfRule type="dataBar" id="{73484B4B-D308-457B-B625-35C48468FA47}">
            <x14:dataBar minLength="0" maxLength="100" border="1" negativeBarBorderColorSameAsPositive="0">
              <x14:cfvo type="autoMin"/>
              <x14:cfvo type="autoMax"/>
              <x14:borderColor rgb="FF638EC6"/>
              <x14:negativeFillColor rgb="FFFF0000"/>
              <x14:negativeBorderColor rgb="FFFF0000"/>
              <x14:axisColor rgb="FF000000"/>
            </x14:dataBar>
          </x14:cfRule>
          <xm:sqref>O1:O1048576</xm:sqref>
        </x14:conditionalFormatting>
        <x14:conditionalFormatting xmlns:xm="http://schemas.microsoft.com/office/excel/2006/main">
          <x14:cfRule type="dataBar" id="{3319AEF4-F5F4-4775-B474-656A7936F027}">
            <x14:dataBar minLength="0" maxLength="100" border="1" negativeBarBorderColorSameAsPositive="0">
              <x14:cfvo type="autoMin"/>
              <x14:cfvo type="autoMax"/>
              <x14:borderColor rgb="FFFF555A"/>
              <x14:negativeFillColor rgb="FFFF0000"/>
              <x14:negativeBorderColor rgb="FFFF0000"/>
              <x14:axisColor rgb="FF000000"/>
            </x14:dataBar>
          </x14:cfRule>
          <xm:sqref>S1:S1048576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CFC2-727C-4B6E-A6F2-F93A304A4A4C}">
  <sheetPr codeName="Sheet6"/>
  <dimension ref="GB967863"/>
  <sheetViews>
    <sheetView workbookViewId="0"/>
  </sheetViews>
  <sheetFormatPr defaultRowHeight="14.4" x14ac:dyDescent="0.3"/>
  <sheetData>
    <row r="967863" spans="184:184" x14ac:dyDescent="0.3">
      <c r="GB967863" t="s">
        <v>5031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6067F-2014-4F70-9530-F9F90D89E71C}">
  <dimension ref="A1:R41"/>
  <sheetViews>
    <sheetView topLeftCell="A8" workbookViewId="0">
      <selection activeCell="J35" sqref="J35"/>
    </sheetView>
  </sheetViews>
  <sheetFormatPr defaultRowHeight="14.4" x14ac:dyDescent="0.3"/>
  <cols>
    <col min="1" max="1" width="19.33203125" bestFit="1" customWidth="1"/>
    <col min="2" max="2" width="15.44140625" bestFit="1" customWidth="1"/>
    <col min="3" max="4" width="10.77734375" bestFit="1" customWidth="1"/>
    <col min="5" max="5" width="9.33203125" bestFit="1" customWidth="1"/>
    <col min="6" max="6" width="7.6640625" bestFit="1" customWidth="1"/>
    <col min="7" max="7" width="10.33203125" bestFit="1" customWidth="1"/>
    <col min="8" max="8" width="14.6640625" bestFit="1" customWidth="1"/>
    <col min="9" max="9" width="14.21875" bestFit="1" customWidth="1"/>
    <col min="10" max="10" width="8.6640625" bestFit="1" customWidth="1"/>
    <col min="11" max="11" width="11.33203125" bestFit="1" customWidth="1"/>
    <col min="12" max="13" width="14.77734375" bestFit="1" customWidth="1"/>
    <col min="14" max="14" width="15.6640625" bestFit="1" customWidth="1"/>
    <col min="15" max="15" width="14.88671875" bestFit="1" customWidth="1"/>
    <col min="16" max="16" width="14.77734375" bestFit="1" customWidth="1"/>
    <col min="17" max="17" width="12.109375" bestFit="1" customWidth="1"/>
    <col min="18" max="18" width="14.77734375" bestFit="1" customWidth="1"/>
    <col min="19" max="20" width="11.5546875" bestFit="1" customWidth="1"/>
    <col min="21" max="21" width="11.33203125" bestFit="1" customWidth="1"/>
    <col min="22" max="22" width="8.6640625" bestFit="1" customWidth="1"/>
    <col min="23" max="23" width="11.33203125" bestFit="1" customWidth="1"/>
    <col min="24" max="24" width="8.6640625" bestFit="1" customWidth="1"/>
    <col min="25" max="25" width="11.33203125" bestFit="1" customWidth="1"/>
    <col min="26" max="26" width="8.6640625" bestFit="1" customWidth="1"/>
    <col min="27" max="27" width="11.33203125" bestFit="1" customWidth="1"/>
    <col min="28" max="28" width="7.6640625" bestFit="1" customWidth="1"/>
    <col min="29" max="29" width="10.33203125" bestFit="1" customWidth="1"/>
    <col min="30" max="30" width="8.6640625" bestFit="1" customWidth="1"/>
    <col min="31" max="31" width="11.33203125" bestFit="1" customWidth="1"/>
    <col min="32" max="32" width="8.6640625" bestFit="1" customWidth="1"/>
    <col min="33" max="33" width="11.33203125" bestFit="1" customWidth="1"/>
    <col min="34" max="34" width="8.6640625" bestFit="1" customWidth="1"/>
    <col min="35" max="35" width="11.33203125" bestFit="1" customWidth="1"/>
    <col min="36" max="36" width="8.6640625" bestFit="1" customWidth="1"/>
    <col min="37" max="37" width="11.33203125" bestFit="1" customWidth="1"/>
    <col min="38" max="38" width="8.6640625" bestFit="1" customWidth="1"/>
    <col min="39" max="39" width="11.33203125" bestFit="1" customWidth="1"/>
    <col min="40" max="40" width="8.6640625" bestFit="1" customWidth="1"/>
    <col min="41" max="41" width="11.33203125" bestFit="1" customWidth="1"/>
    <col min="42" max="42" width="8.6640625" bestFit="1" customWidth="1"/>
    <col min="43" max="43" width="11.33203125" bestFit="1" customWidth="1"/>
    <col min="44" max="44" width="8.6640625" bestFit="1" customWidth="1"/>
    <col min="45" max="45" width="11.33203125" bestFit="1" customWidth="1"/>
    <col min="46" max="46" width="8.6640625" bestFit="1" customWidth="1"/>
    <col min="47" max="47" width="11.33203125" bestFit="1" customWidth="1"/>
    <col min="48" max="48" width="8.6640625" bestFit="1" customWidth="1"/>
    <col min="49" max="49" width="11.33203125" bestFit="1" customWidth="1"/>
    <col min="50" max="50" width="7.6640625" bestFit="1" customWidth="1"/>
    <col min="51" max="51" width="10.33203125" bestFit="1" customWidth="1"/>
    <col min="52" max="52" width="8.6640625" bestFit="1" customWidth="1"/>
    <col min="53" max="53" width="11.33203125" bestFit="1" customWidth="1"/>
    <col min="54" max="54" width="8.6640625" bestFit="1" customWidth="1"/>
    <col min="55" max="55" width="11.33203125" bestFit="1" customWidth="1"/>
    <col min="56" max="56" width="8.6640625" bestFit="1" customWidth="1"/>
    <col min="57" max="57" width="11.33203125" bestFit="1" customWidth="1"/>
    <col min="58" max="58" width="8.6640625" bestFit="1" customWidth="1"/>
    <col min="59" max="59" width="11.33203125" bestFit="1" customWidth="1"/>
    <col min="60" max="60" width="8.6640625" bestFit="1" customWidth="1"/>
    <col min="61" max="61" width="11.33203125" bestFit="1" customWidth="1"/>
    <col min="62" max="62" width="8.6640625" bestFit="1" customWidth="1"/>
    <col min="63" max="63" width="11.33203125" bestFit="1" customWidth="1"/>
    <col min="64" max="64" width="8.6640625" bestFit="1" customWidth="1"/>
    <col min="65" max="65" width="11.33203125" bestFit="1" customWidth="1"/>
    <col min="66" max="66" width="8.6640625" bestFit="1" customWidth="1"/>
    <col min="67" max="67" width="11.33203125" bestFit="1" customWidth="1"/>
    <col min="68" max="68" width="8.6640625" bestFit="1" customWidth="1"/>
    <col min="69" max="69" width="11.33203125" bestFit="1" customWidth="1"/>
    <col min="70" max="70" width="8.6640625" bestFit="1" customWidth="1"/>
    <col min="71" max="71" width="11.33203125" bestFit="1" customWidth="1"/>
    <col min="72" max="72" width="7.6640625" bestFit="1" customWidth="1"/>
    <col min="73" max="73" width="10.33203125" bestFit="1" customWidth="1"/>
    <col min="74" max="74" width="8.6640625" bestFit="1" customWidth="1"/>
    <col min="75" max="75" width="11.33203125" bestFit="1" customWidth="1"/>
    <col min="76" max="76" width="8.6640625" bestFit="1" customWidth="1"/>
    <col min="77" max="77" width="11.33203125" bestFit="1" customWidth="1"/>
    <col min="78" max="78" width="8.6640625" bestFit="1" customWidth="1"/>
    <col min="79" max="79" width="11.33203125" bestFit="1" customWidth="1"/>
    <col min="80" max="80" width="8.6640625" bestFit="1" customWidth="1"/>
    <col min="81" max="81" width="11.33203125" bestFit="1" customWidth="1"/>
    <col min="82" max="82" width="8.6640625" bestFit="1" customWidth="1"/>
    <col min="83" max="83" width="11.33203125" bestFit="1" customWidth="1"/>
    <col min="84" max="84" width="8.6640625" bestFit="1" customWidth="1"/>
    <col min="85" max="85" width="11.33203125" bestFit="1" customWidth="1"/>
    <col min="86" max="86" width="8.6640625" bestFit="1" customWidth="1"/>
    <col min="87" max="87" width="11.33203125" bestFit="1" customWidth="1"/>
    <col min="88" max="88" width="8.6640625" bestFit="1" customWidth="1"/>
    <col min="89" max="89" width="11.33203125" bestFit="1" customWidth="1"/>
    <col min="90" max="90" width="8.6640625" bestFit="1" customWidth="1"/>
    <col min="91" max="91" width="11.33203125" bestFit="1" customWidth="1"/>
    <col min="92" max="92" width="8.6640625" bestFit="1" customWidth="1"/>
    <col min="93" max="93" width="11.33203125" bestFit="1" customWidth="1"/>
    <col min="94" max="94" width="7.6640625" bestFit="1" customWidth="1"/>
    <col min="95" max="95" width="10.33203125" bestFit="1" customWidth="1"/>
    <col min="96" max="96" width="8.6640625" bestFit="1" customWidth="1"/>
    <col min="97" max="97" width="11.33203125" bestFit="1" customWidth="1"/>
    <col min="98" max="98" width="8.6640625" bestFit="1" customWidth="1"/>
    <col min="99" max="99" width="11.33203125" bestFit="1" customWidth="1"/>
    <col min="100" max="100" width="8.6640625" bestFit="1" customWidth="1"/>
    <col min="101" max="101" width="11.33203125" bestFit="1" customWidth="1"/>
    <col min="102" max="102" width="8.6640625" bestFit="1" customWidth="1"/>
    <col min="103" max="103" width="11.33203125" bestFit="1" customWidth="1"/>
    <col min="104" max="104" width="8.6640625" bestFit="1" customWidth="1"/>
    <col min="105" max="105" width="11.33203125" bestFit="1" customWidth="1"/>
    <col min="106" max="106" width="8.6640625" bestFit="1" customWidth="1"/>
    <col min="107" max="107" width="11.33203125" bestFit="1" customWidth="1"/>
    <col min="108" max="108" width="8.6640625" bestFit="1" customWidth="1"/>
    <col min="109" max="109" width="11.33203125" bestFit="1" customWidth="1"/>
    <col min="110" max="110" width="8.6640625" bestFit="1" customWidth="1"/>
    <col min="111" max="111" width="11.33203125" bestFit="1" customWidth="1"/>
    <col min="112" max="112" width="8.6640625" bestFit="1" customWidth="1"/>
    <col min="113" max="113" width="11.33203125" bestFit="1" customWidth="1"/>
    <col min="114" max="114" width="8.6640625" bestFit="1" customWidth="1"/>
    <col min="115" max="115" width="11.33203125" bestFit="1" customWidth="1"/>
    <col min="116" max="116" width="7.6640625" bestFit="1" customWidth="1"/>
    <col min="117" max="117" width="10.33203125" bestFit="1" customWidth="1"/>
    <col min="118" max="118" width="8.6640625" bestFit="1" customWidth="1"/>
    <col min="119" max="119" width="11.33203125" bestFit="1" customWidth="1"/>
    <col min="120" max="120" width="8.6640625" bestFit="1" customWidth="1"/>
    <col min="121" max="121" width="11.33203125" bestFit="1" customWidth="1"/>
    <col min="122" max="122" width="8.6640625" bestFit="1" customWidth="1"/>
    <col min="123" max="123" width="11.33203125" bestFit="1" customWidth="1"/>
    <col min="124" max="124" width="8.6640625" bestFit="1" customWidth="1"/>
    <col min="125" max="125" width="11.33203125" bestFit="1" customWidth="1"/>
    <col min="126" max="126" width="8.6640625" bestFit="1" customWidth="1"/>
    <col min="127" max="127" width="11.33203125" bestFit="1" customWidth="1"/>
    <col min="128" max="128" width="8.6640625" bestFit="1" customWidth="1"/>
    <col min="129" max="129" width="11.33203125" bestFit="1" customWidth="1"/>
    <col min="130" max="130" width="8.6640625" bestFit="1" customWidth="1"/>
    <col min="131" max="131" width="11.33203125" bestFit="1" customWidth="1"/>
    <col min="132" max="132" width="8.6640625" bestFit="1" customWidth="1"/>
    <col min="133" max="133" width="11.33203125" bestFit="1" customWidth="1"/>
    <col min="134" max="134" width="8.6640625" bestFit="1" customWidth="1"/>
    <col min="135" max="135" width="11.33203125" bestFit="1" customWidth="1"/>
    <col min="136" max="136" width="8.6640625" bestFit="1" customWidth="1"/>
    <col min="137" max="137" width="11.33203125" bestFit="1" customWidth="1"/>
    <col min="138" max="138" width="7.6640625" bestFit="1" customWidth="1"/>
    <col min="139" max="139" width="10.33203125" bestFit="1" customWidth="1"/>
    <col min="140" max="140" width="8.6640625" bestFit="1" customWidth="1"/>
    <col min="141" max="141" width="11.33203125" bestFit="1" customWidth="1"/>
    <col min="142" max="142" width="8.6640625" bestFit="1" customWidth="1"/>
    <col min="143" max="143" width="11.33203125" bestFit="1" customWidth="1"/>
    <col min="144" max="144" width="8.6640625" bestFit="1" customWidth="1"/>
    <col min="145" max="145" width="11.33203125" bestFit="1" customWidth="1"/>
    <col min="146" max="146" width="8.6640625" bestFit="1" customWidth="1"/>
    <col min="147" max="147" width="11.33203125" bestFit="1" customWidth="1"/>
    <col min="148" max="148" width="8.6640625" bestFit="1" customWidth="1"/>
    <col min="149" max="149" width="11.33203125" bestFit="1" customWidth="1"/>
    <col min="150" max="150" width="8.6640625" bestFit="1" customWidth="1"/>
    <col min="151" max="151" width="11.33203125" bestFit="1" customWidth="1"/>
    <col min="152" max="152" width="8.6640625" bestFit="1" customWidth="1"/>
    <col min="153" max="153" width="11.33203125" bestFit="1" customWidth="1"/>
    <col min="154" max="154" width="8.6640625" bestFit="1" customWidth="1"/>
    <col min="155" max="155" width="11.33203125" bestFit="1" customWidth="1"/>
    <col min="156" max="156" width="8.6640625" bestFit="1" customWidth="1"/>
    <col min="157" max="157" width="11.33203125" bestFit="1" customWidth="1"/>
    <col min="158" max="158" width="8.6640625" bestFit="1" customWidth="1"/>
    <col min="159" max="159" width="11.33203125" bestFit="1" customWidth="1"/>
    <col min="160" max="160" width="7.6640625" bestFit="1" customWidth="1"/>
    <col min="161" max="161" width="10.33203125" bestFit="1" customWidth="1"/>
    <col min="162" max="162" width="8.6640625" bestFit="1" customWidth="1"/>
    <col min="163" max="163" width="11.33203125" bestFit="1" customWidth="1"/>
    <col min="164" max="164" width="8.6640625" bestFit="1" customWidth="1"/>
    <col min="165" max="165" width="11.33203125" bestFit="1" customWidth="1"/>
    <col min="166" max="166" width="8.6640625" bestFit="1" customWidth="1"/>
    <col min="167" max="167" width="11.33203125" bestFit="1" customWidth="1"/>
    <col min="168" max="168" width="8.6640625" bestFit="1" customWidth="1"/>
    <col min="169" max="169" width="11.33203125" bestFit="1" customWidth="1"/>
    <col min="170" max="170" width="8.6640625" bestFit="1" customWidth="1"/>
    <col min="171" max="171" width="11.33203125" bestFit="1" customWidth="1"/>
    <col min="172" max="172" width="8.6640625" bestFit="1" customWidth="1"/>
    <col min="173" max="173" width="11.33203125" bestFit="1" customWidth="1"/>
    <col min="174" max="174" width="8.6640625" bestFit="1" customWidth="1"/>
    <col min="175" max="175" width="11.33203125" bestFit="1" customWidth="1"/>
    <col min="176" max="176" width="8.6640625" bestFit="1" customWidth="1"/>
    <col min="177" max="177" width="11.33203125" bestFit="1" customWidth="1"/>
    <col min="178" max="178" width="8.6640625" bestFit="1" customWidth="1"/>
    <col min="179" max="179" width="11.33203125" bestFit="1" customWidth="1"/>
    <col min="180" max="180" width="8.6640625" bestFit="1" customWidth="1"/>
    <col min="181" max="181" width="11.33203125" bestFit="1" customWidth="1"/>
    <col min="182" max="182" width="7.6640625" bestFit="1" customWidth="1"/>
    <col min="183" max="183" width="10.33203125" bestFit="1" customWidth="1"/>
    <col min="184" max="184" width="8.6640625" bestFit="1" customWidth="1"/>
    <col min="185" max="185" width="11.33203125" bestFit="1" customWidth="1"/>
    <col min="186" max="186" width="8.6640625" bestFit="1" customWidth="1"/>
    <col min="187" max="187" width="11.33203125" bestFit="1" customWidth="1"/>
    <col min="188" max="188" width="8.6640625" bestFit="1" customWidth="1"/>
    <col min="189" max="189" width="11.33203125" bestFit="1" customWidth="1"/>
    <col min="190" max="190" width="8.6640625" bestFit="1" customWidth="1"/>
    <col min="191" max="191" width="11.33203125" bestFit="1" customWidth="1"/>
    <col min="192" max="192" width="8.6640625" bestFit="1" customWidth="1"/>
    <col min="193" max="193" width="11.33203125" bestFit="1" customWidth="1"/>
    <col min="194" max="194" width="8.6640625" bestFit="1" customWidth="1"/>
    <col min="195" max="195" width="11.33203125" bestFit="1" customWidth="1"/>
    <col min="196" max="196" width="8.6640625" bestFit="1" customWidth="1"/>
    <col min="197" max="197" width="11.33203125" bestFit="1" customWidth="1"/>
    <col min="198" max="198" width="8.6640625" bestFit="1" customWidth="1"/>
    <col min="199" max="199" width="11.33203125" bestFit="1" customWidth="1"/>
    <col min="200" max="200" width="8.6640625" bestFit="1" customWidth="1"/>
    <col min="201" max="201" width="11.33203125" bestFit="1" customWidth="1"/>
    <col min="202" max="202" width="8.6640625" bestFit="1" customWidth="1"/>
    <col min="203" max="203" width="11.33203125" bestFit="1" customWidth="1"/>
    <col min="204" max="204" width="7.6640625" bestFit="1" customWidth="1"/>
    <col min="205" max="205" width="10.33203125" bestFit="1" customWidth="1"/>
    <col min="206" max="206" width="8.6640625" bestFit="1" customWidth="1"/>
    <col min="207" max="207" width="11.33203125" bestFit="1" customWidth="1"/>
    <col min="208" max="208" width="8.6640625" bestFit="1" customWidth="1"/>
    <col min="209" max="209" width="11.33203125" bestFit="1" customWidth="1"/>
    <col min="210" max="210" width="8.6640625" bestFit="1" customWidth="1"/>
    <col min="211" max="211" width="11.33203125" bestFit="1" customWidth="1"/>
    <col min="212" max="212" width="8.6640625" bestFit="1" customWidth="1"/>
    <col min="213" max="213" width="11.33203125" bestFit="1" customWidth="1"/>
    <col min="214" max="214" width="8.6640625" bestFit="1" customWidth="1"/>
    <col min="215" max="215" width="11.33203125" bestFit="1" customWidth="1"/>
    <col min="216" max="216" width="8.6640625" bestFit="1" customWidth="1"/>
    <col min="217" max="217" width="11.33203125" bestFit="1" customWidth="1"/>
    <col min="218" max="218" width="8.6640625" bestFit="1" customWidth="1"/>
    <col min="219" max="219" width="11.33203125" bestFit="1" customWidth="1"/>
    <col min="220" max="220" width="8.6640625" bestFit="1" customWidth="1"/>
    <col min="221" max="221" width="11.33203125" bestFit="1" customWidth="1"/>
    <col min="222" max="222" width="8.6640625" bestFit="1" customWidth="1"/>
    <col min="223" max="223" width="11.33203125" bestFit="1" customWidth="1"/>
    <col min="224" max="224" width="8.6640625" bestFit="1" customWidth="1"/>
    <col min="225" max="225" width="11.33203125" bestFit="1" customWidth="1"/>
    <col min="226" max="226" width="6.6640625" bestFit="1" customWidth="1"/>
    <col min="227" max="227" width="9.33203125" bestFit="1" customWidth="1"/>
    <col min="228" max="228" width="7.6640625" bestFit="1" customWidth="1"/>
    <col min="229" max="229" width="10.33203125" bestFit="1" customWidth="1"/>
    <col min="230" max="230" width="8.6640625" bestFit="1" customWidth="1"/>
    <col min="231" max="231" width="11.33203125" bestFit="1" customWidth="1"/>
    <col min="232" max="232" width="8.6640625" bestFit="1" customWidth="1"/>
    <col min="233" max="233" width="11.33203125" bestFit="1" customWidth="1"/>
    <col min="234" max="234" width="8.6640625" bestFit="1" customWidth="1"/>
    <col min="235" max="235" width="11.33203125" bestFit="1" customWidth="1"/>
    <col min="236" max="236" width="8.6640625" bestFit="1" customWidth="1"/>
    <col min="237" max="237" width="11.33203125" bestFit="1" customWidth="1"/>
    <col min="238" max="238" width="8.6640625" bestFit="1" customWidth="1"/>
    <col min="239" max="239" width="11.33203125" bestFit="1" customWidth="1"/>
    <col min="240" max="240" width="8.6640625" bestFit="1" customWidth="1"/>
    <col min="241" max="241" width="11.33203125" bestFit="1" customWidth="1"/>
    <col min="242" max="242" width="8.6640625" bestFit="1" customWidth="1"/>
    <col min="243" max="243" width="11.33203125" bestFit="1" customWidth="1"/>
    <col min="244" max="244" width="8.6640625" bestFit="1" customWidth="1"/>
    <col min="245" max="245" width="11.33203125" bestFit="1" customWidth="1"/>
    <col min="246" max="246" width="8.6640625" bestFit="1" customWidth="1"/>
    <col min="247" max="247" width="11.33203125" bestFit="1" customWidth="1"/>
    <col min="248" max="248" width="8.6640625" bestFit="1" customWidth="1"/>
    <col min="249" max="249" width="11.33203125" bestFit="1" customWidth="1"/>
    <col min="250" max="250" width="7.6640625" bestFit="1" customWidth="1"/>
    <col min="251" max="251" width="10.33203125" bestFit="1" customWidth="1"/>
    <col min="252" max="252" width="8.6640625" bestFit="1" customWidth="1"/>
    <col min="253" max="253" width="11.33203125" bestFit="1" customWidth="1"/>
    <col min="254" max="254" width="8.6640625" bestFit="1" customWidth="1"/>
    <col min="255" max="255" width="11.33203125" bestFit="1" customWidth="1"/>
    <col min="256" max="256" width="8.6640625" bestFit="1" customWidth="1"/>
    <col min="257" max="257" width="11.33203125" bestFit="1" customWidth="1"/>
    <col min="258" max="258" width="8.6640625" bestFit="1" customWidth="1"/>
    <col min="259" max="259" width="11.33203125" bestFit="1" customWidth="1"/>
    <col min="260" max="260" width="8.6640625" bestFit="1" customWidth="1"/>
    <col min="261" max="261" width="11.33203125" bestFit="1" customWidth="1"/>
    <col min="262" max="262" width="8.6640625" bestFit="1" customWidth="1"/>
    <col min="263" max="263" width="11.33203125" bestFit="1" customWidth="1"/>
    <col min="264" max="264" width="8.6640625" bestFit="1" customWidth="1"/>
    <col min="265" max="265" width="11.33203125" bestFit="1" customWidth="1"/>
    <col min="266" max="266" width="8.6640625" bestFit="1" customWidth="1"/>
    <col min="267" max="267" width="11.33203125" bestFit="1" customWidth="1"/>
    <col min="268" max="268" width="8.6640625" bestFit="1" customWidth="1"/>
    <col min="269" max="269" width="11.33203125" bestFit="1" customWidth="1"/>
    <col min="270" max="270" width="8.6640625" bestFit="1" customWidth="1"/>
    <col min="271" max="271" width="11.33203125" bestFit="1" customWidth="1"/>
    <col min="272" max="272" width="7.6640625" bestFit="1" customWidth="1"/>
    <col min="273" max="273" width="10.33203125" bestFit="1" customWidth="1"/>
    <col min="274" max="274" width="8.6640625" bestFit="1" customWidth="1"/>
    <col min="275" max="275" width="11.33203125" bestFit="1" customWidth="1"/>
    <col min="276" max="276" width="8.6640625" bestFit="1" customWidth="1"/>
    <col min="277" max="277" width="11.33203125" bestFit="1" customWidth="1"/>
    <col min="278" max="278" width="8.6640625" bestFit="1" customWidth="1"/>
    <col min="279" max="279" width="11.33203125" bestFit="1" customWidth="1"/>
    <col min="280" max="280" width="8.6640625" bestFit="1" customWidth="1"/>
    <col min="281" max="281" width="11.33203125" bestFit="1" customWidth="1"/>
    <col min="282" max="282" width="8.6640625" bestFit="1" customWidth="1"/>
    <col min="283" max="283" width="11.33203125" bestFit="1" customWidth="1"/>
    <col min="284" max="284" width="8.6640625" bestFit="1" customWidth="1"/>
    <col min="285" max="285" width="11.33203125" bestFit="1" customWidth="1"/>
    <col min="286" max="286" width="8.6640625" bestFit="1" customWidth="1"/>
    <col min="287" max="287" width="11.33203125" bestFit="1" customWidth="1"/>
    <col min="288" max="288" width="8.6640625" bestFit="1" customWidth="1"/>
    <col min="289" max="289" width="11.33203125" bestFit="1" customWidth="1"/>
    <col min="290" max="290" width="8.6640625" bestFit="1" customWidth="1"/>
    <col min="291" max="291" width="11.33203125" bestFit="1" customWidth="1"/>
    <col min="292" max="292" width="8.6640625" bestFit="1" customWidth="1"/>
    <col min="293" max="293" width="11.33203125" bestFit="1" customWidth="1"/>
    <col min="294" max="294" width="7.6640625" bestFit="1" customWidth="1"/>
    <col min="295" max="295" width="10.33203125" bestFit="1" customWidth="1"/>
    <col min="296" max="296" width="8.6640625" bestFit="1" customWidth="1"/>
    <col min="297" max="297" width="11.33203125" bestFit="1" customWidth="1"/>
    <col min="298" max="298" width="8.6640625" bestFit="1" customWidth="1"/>
    <col min="299" max="299" width="11.33203125" bestFit="1" customWidth="1"/>
    <col min="300" max="300" width="8.6640625" bestFit="1" customWidth="1"/>
    <col min="301" max="301" width="11.33203125" bestFit="1" customWidth="1"/>
    <col min="302" max="302" width="8.6640625" bestFit="1" customWidth="1"/>
    <col min="303" max="303" width="11.33203125" bestFit="1" customWidth="1"/>
    <col min="304" max="304" width="8.6640625" bestFit="1" customWidth="1"/>
    <col min="305" max="305" width="11.33203125" bestFit="1" customWidth="1"/>
    <col min="306" max="306" width="8.6640625" bestFit="1" customWidth="1"/>
    <col min="307" max="307" width="11.33203125" bestFit="1" customWidth="1"/>
    <col min="308" max="308" width="8.6640625" bestFit="1" customWidth="1"/>
    <col min="309" max="309" width="11.33203125" bestFit="1" customWidth="1"/>
    <col min="310" max="310" width="8.6640625" bestFit="1" customWidth="1"/>
    <col min="311" max="311" width="11.33203125" bestFit="1" customWidth="1"/>
    <col min="312" max="312" width="8.6640625" bestFit="1" customWidth="1"/>
    <col min="313" max="313" width="11.33203125" bestFit="1" customWidth="1"/>
    <col min="314" max="314" width="8.6640625" bestFit="1" customWidth="1"/>
    <col min="315" max="315" width="11.33203125" bestFit="1" customWidth="1"/>
    <col min="316" max="316" width="7.6640625" bestFit="1" customWidth="1"/>
    <col min="317" max="317" width="10.33203125" bestFit="1" customWidth="1"/>
    <col min="318" max="318" width="8.6640625" bestFit="1" customWidth="1"/>
    <col min="319" max="319" width="11.33203125" bestFit="1" customWidth="1"/>
    <col min="320" max="320" width="8.6640625" bestFit="1" customWidth="1"/>
    <col min="321" max="321" width="11.33203125" bestFit="1" customWidth="1"/>
    <col min="322" max="322" width="8.6640625" bestFit="1" customWidth="1"/>
    <col min="323" max="323" width="11.33203125" bestFit="1" customWidth="1"/>
    <col min="324" max="324" width="8.6640625" bestFit="1" customWidth="1"/>
    <col min="325" max="325" width="11.33203125" bestFit="1" customWidth="1"/>
    <col min="326" max="326" width="8.6640625" bestFit="1" customWidth="1"/>
    <col min="327" max="327" width="11.33203125" bestFit="1" customWidth="1"/>
    <col min="328" max="328" width="8.6640625" bestFit="1" customWidth="1"/>
    <col min="329" max="329" width="11.33203125" bestFit="1" customWidth="1"/>
    <col min="330" max="330" width="8.6640625" bestFit="1" customWidth="1"/>
    <col min="331" max="331" width="11.33203125" bestFit="1" customWidth="1"/>
    <col min="332" max="332" width="8.6640625" bestFit="1" customWidth="1"/>
    <col min="333" max="333" width="11.33203125" bestFit="1" customWidth="1"/>
    <col min="334" max="334" width="8.6640625" bestFit="1" customWidth="1"/>
    <col min="335" max="335" width="11.33203125" bestFit="1" customWidth="1"/>
    <col min="336" max="336" width="8.6640625" bestFit="1" customWidth="1"/>
    <col min="337" max="337" width="11.33203125" bestFit="1" customWidth="1"/>
    <col min="338" max="338" width="7.6640625" bestFit="1" customWidth="1"/>
    <col min="339" max="339" width="10.33203125" bestFit="1" customWidth="1"/>
    <col min="340" max="340" width="8.6640625" bestFit="1" customWidth="1"/>
    <col min="341" max="341" width="11.33203125" bestFit="1" customWidth="1"/>
    <col min="342" max="342" width="8.6640625" bestFit="1" customWidth="1"/>
    <col min="343" max="343" width="11.33203125" bestFit="1" customWidth="1"/>
    <col min="344" max="344" width="8.6640625" bestFit="1" customWidth="1"/>
    <col min="345" max="345" width="11.33203125" bestFit="1" customWidth="1"/>
    <col min="346" max="346" width="8.6640625" bestFit="1" customWidth="1"/>
    <col min="347" max="347" width="11.33203125" bestFit="1" customWidth="1"/>
    <col min="348" max="348" width="8.6640625" bestFit="1" customWidth="1"/>
    <col min="349" max="349" width="11.33203125" bestFit="1" customWidth="1"/>
    <col min="350" max="350" width="8.6640625" bestFit="1" customWidth="1"/>
    <col min="351" max="351" width="11.33203125" bestFit="1" customWidth="1"/>
    <col min="352" max="352" width="8.6640625" bestFit="1" customWidth="1"/>
    <col min="353" max="353" width="11.33203125" bestFit="1" customWidth="1"/>
    <col min="354" max="354" width="8.6640625" bestFit="1" customWidth="1"/>
    <col min="355" max="355" width="11.33203125" bestFit="1" customWidth="1"/>
    <col min="356" max="356" width="8.6640625" bestFit="1" customWidth="1"/>
    <col min="357" max="357" width="11.33203125" bestFit="1" customWidth="1"/>
    <col min="358" max="358" width="8.6640625" bestFit="1" customWidth="1"/>
    <col min="359" max="359" width="11.33203125" bestFit="1" customWidth="1"/>
    <col min="360" max="360" width="7.6640625" bestFit="1" customWidth="1"/>
    <col min="361" max="361" width="10.33203125" bestFit="1" customWidth="1"/>
    <col min="362" max="362" width="8.6640625" bestFit="1" customWidth="1"/>
    <col min="363" max="363" width="11.33203125" bestFit="1" customWidth="1"/>
    <col min="364" max="364" width="8.6640625" bestFit="1" customWidth="1"/>
    <col min="365" max="365" width="11.33203125" bestFit="1" customWidth="1"/>
    <col min="366" max="366" width="8.6640625" bestFit="1" customWidth="1"/>
    <col min="367" max="367" width="11.33203125" bestFit="1" customWidth="1"/>
    <col min="368" max="368" width="8.6640625" bestFit="1" customWidth="1"/>
    <col min="369" max="369" width="11.33203125" bestFit="1" customWidth="1"/>
    <col min="370" max="370" width="8.6640625" bestFit="1" customWidth="1"/>
    <col min="371" max="371" width="11.33203125" bestFit="1" customWidth="1"/>
    <col min="372" max="372" width="8.6640625" bestFit="1" customWidth="1"/>
    <col min="373" max="373" width="11.33203125" bestFit="1" customWidth="1"/>
    <col min="374" max="374" width="8.6640625" bestFit="1" customWidth="1"/>
    <col min="375" max="375" width="11.33203125" bestFit="1" customWidth="1"/>
    <col min="376" max="376" width="8.6640625" bestFit="1" customWidth="1"/>
    <col min="377" max="377" width="11.33203125" bestFit="1" customWidth="1"/>
    <col min="378" max="378" width="8.6640625" bestFit="1" customWidth="1"/>
    <col min="379" max="379" width="11.33203125" bestFit="1" customWidth="1"/>
    <col min="380" max="380" width="8.6640625" bestFit="1" customWidth="1"/>
    <col min="381" max="381" width="11.33203125" bestFit="1" customWidth="1"/>
    <col min="382" max="382" width="7.6640625" bestFit="1" customWidth="1"/>
    <col min="383" max="383" width="10.33203125" bestFit="1" customWidth="1"/>
    <col min="384" max="384" width="8.6640625" bestFit="1" customWidth="1"/>
    <col min="385" max="385" width="11.33203125" bestFit="1" customWidth="1"/>
    <col min="386" max="386" width="8.6640625" bestFit="1" customWidth="1"/>
    <col min="387" max="387" width="11.33203125" bestFit="1" customWidth="1"/>
    <col min="388" max="388" width="8.6640625" bestFit="1" customWidth="1"/>
    <col min="389" max="389" width="11.33203125" bestFit="1" customWidth="1"/>
    <col min="390" max="390" width="8.6640625" bestFit="1" customWidth="1"/>
    <col min="391" max="391" width="11.33203125" bestFit="1" customWidth="1"/>
    <col min="392" max="392" width="8.6640625" bestFit="1" customWidth="1"/>
    <col min="393" max="393" width="11.33203125" bestFit="1" customWidth="1"/>
    <col min="394" max="394" width="8.6640625" bestFit="1" customWidth="1"/>
    <col min="395" max="395" width="11.33203125" bestFit="1" customWidth="1"/>
    <col min="396" max="396" width="8.6640625" bestFit="1" customWidth="1"/>
    <col min="397" max="397" width="11.33203125" bestFit="1" customWidth="1"/>
    <col min="398" max="398" width="8.6640625" bestFit="1" customWidth="1"/>
    <col min="399" max="399" width="11.33203125" bestFit="1" customWidth="1"/>
    <col min="400" max="400" width="8.6640625" bestFit="1" customWidth="1"/>
    <col min="401" max="401" width="11.33203125" bestFit="1" customWidth="1"/>
    <col min="402" max="402" width="8.6640625" bestFit="1" customWidth="1"/>
    <col min="403" max="403" width="11.33203125" bestFit="1" customWidth="1"/>
    <col min="404" max="404" width="7.6640625" bestFit="1" customWidth="1"/>
    <col min="405" max="405" width="10.33203125" bestFit="1" customWidth="1"/>
    <col min="406" max="406" width="8.6640625" bestFit="1" customWidth="1"/>
    <col min="407" max="407" width="11.33203125" bestFit="1" customWidth="1"/>
    <col min="408" max="408" width="8.6640625" bestFit="1" customWidth="1"/>
    <col min="409" max="409" width="11.33203125" bestFit="1" customWidth="1"/>
    <col min="410" max="410" width="8.6640625" bestFit="1" customWidth="1"/>
    <col min="411" max="411" width="11.33203125" bestFit="1" customWidth="1"/>
    <col min="412" max="412" width="8.6640625" bestFit="1" customWidth="1"/>
    <col min="413" max="413" width="11.33203125" bestFit="1" customWidth="1"/>
    <col min="414" max="414" width="8.6640625" bestFit="1" customWidth="1"/>
    <col min="415" max="415" width="11.33203125" bestFit="1" customWidth="1"/>
    <col min="416" max="416" width="8.6640625" bestFit="1" customWidth="1"/>
    <col min="417" max="417" width="11.33203125" bestFit="1" customWidth="1"/>
    <col min="418" max="418" width="8.6640625" bestFit="1" customWidth="1"/>
    <col min="419" max="419" width="11.33203125" bestFit="1" customWidth="1"/>
    <col min="420" max="420" width="8.6640625" bestFit="1" customWidth="1"/>
    <col min="421" max="421" width="11.33203125" bestFit="1" customWidth="1"/>
    <col min="422" max="422" width="8.6640625" bestFit="1" customWidth="1"/>
    <col min="423" max="423" width="11.33203125" bestFit="1" customWidth="1"/>
    <col min="424" max="424" width="8.6640625" bestFit="1" customWidth="1"/>
    <col min="425" max="425" width="11.33203125" bestFit="1" customWidth="1"/>
    <col min="426" max="426" width="7.6640625" bestFit="1" customWidth="1"/>
    <col min="427" max="427" width="10.33203125" bestFit="1" customWidth="1"/>
    <col min="428" max="428" width="8.6640625" bestFit="1" customWidth="1"/>
    <col min="429" max="429" width="11.33203125" bestFit="1" customWidth="1"/>
    <col min="430" max="430" width="8.6640625" bestFit="1" customWidth="1"/>
    <col min="431" max="431" width="11.33203125" bestFit="1" customWidth="1"/>
    <col min="432" max="432" width="8.6640625" bestFit="1" customWidth="1"/>
    <col min="433" max="433" width="11.33203125" bestFit="1" customWidth="1"/>
    <col min="434" max="434" width="8.6640625" bestFit="1" customWidth="1"/>
    <col min="435" max="435" width="11.33203125" bestFit="1" customWidth="1"/>
    <col min="436" max="436" width="8.6640625" bestFit="1" customWidth="1"/>
    <col min="437" max="437" width="11.33203125" bestFit="1" customWidth="1"/>
    <col min="438" max="438" width="8.6640625" bestFit="1" customWidth="1"/>
    <col min="439" max="439" width="11.33203125" bestFit="1" customWidth="1"/>
    <col min="440" max="440" width="8.6640625" bestFit="1" customWidth="1"/>
    <col min="441" max="441" width="11.33203125" bestFit="1" customWidth="1"/>
    <col min="442" max="442" width="8.6640625" bestFit="1" customWidth="1"/>
    <col min="443" max="443" width="11.33203125" bestFit="1" customWidth="1"/>
    <col min="444" max="444" width="8.6640625" bestFit="1" customWidth="1"/>
    <col min="445" max="445" width="11.33203125" bestFit="1" customWidth="1"/>
    <col min="446" max="446" width="8.6640625" bestFit="1" customWidth="1"/>
    <col min="447" max="447" width="11.33203125" bestFit="1" customWidth="1"/>
    <col min="448" max="448" width="6.6640625" bestFit="1" customWidth="1"/>
    <col min="449" max="449" width="9.33203125" bestFit="1" customWidth="1"/>
    <col min="450" max="450" width="7.6640625" bestFit="1" customWidth="1"/>
    <col min="451" max="451" width="10.33203125" bestFit="1" customWidth="1"/>
    <col min="452" max="452" width="8.6640625" bestFit="1" customWidth="1"/>
    <col min="453" max="453" width="11.33203125" bestFit="1" customWidth="1"/>
    <col min="454" max="454" width="8.6640625" bestFit="1" customWidth="1"/>
    <col min="455" max="455" width="11.33203125" bestFit="1" customWidth="1"/>
    <col min="456" max="456" width="8.6640625" bestFit="1" customWidth="1"/>
    <col min="457" max="457" width="11.33203125" bestFit="1" customWidth="1"/>
    <col min="458" max="458" width="8.6640625" bestFit="1" customWidth="1"/>
    <col min="459" max="459" width="11.33203125" bestFit="1" customWidth="1"/>
    <col min="460" max="460" width="8.6640625" bestFit="1" customWidth="1"/>
    <col min="461" max="461" width="11.33203125" bestFit="1" customWidth="1"/>
    <col min="462" max="462" width="8.6640625" bestFit="1" customWidth="1"/>
    <col min="463" max="463" width="11.33203125" bestFit="1" customWidth="1"/>
    <col min="464" max="464" width="8.6640625" bestFit="1" customWidth="1"/>
    <col min="465" max="465" width="11.33203125" bestFit="1" customWidth="1"/>
    <col min="466" max="466" width="8.6640625" bestFit="1" customWidth="1"/>
    <col min="467" max="467" width="11.33203125" bestFit="1" customWidth="1"/>
    <col min="468" max="468" width="8.6640625" bestFit="1" customWidth="1"/>
    <col min="469" max="469" width="11.33203125" bestFit="1" customWidth="1"/>
    <col min="470" max="470" width="8.6640625" bestFit="1" customWidth="1"/>
    <col min="471" max="471" width="11.33203125" bestFit="1" customWidth="1"/>
    <col min="472" max="472" width="7.6640625" bestFit="1" customWidth="1"/>
    <col min="473" max="473" width="10.33203125" bestFit="1" customWidth="1"/>
    <col min="474" max="474" width="8.6640625" bestFit="1" customWidth="1"/>
    <col min="475" max="475" width="11.33203125" bestFit="1" customWidth="1"/>
    <col min="476" max="476" width="8.6640625" bestFit="1" customWidth="1"/>
    <col min="477" max="477" width="11.33203125" bestFit="1" customWidth="1"/>
    <col min="478" max="478" width="8.6640625" bestFit="1" customWidth="1"/>
    <col min="479" max="479" width="11.33203125" bestFit="1" customWidth="1"/>
    <col min="480" max="480" width="8.6640625" bestFit="1" customWidth="1"/>
    <col min="481" max="481" width="11.33203125" bestFit="1" customWidth="1"/>
    <col min="482" max="482" width="8.6640625" bestFit="1" customWidth="1"/>
    <col min="483" max="483" width="11.33203125" bestFit="1" customWidth="1"/>
    <col min="484" max="484" width="8.6640625" bestFit="1" customWidth="1"/>
    <col min="485" max="485" width="11.33203125" bestFit="1" customWidth="1"/>
    <col min="486" max="486" width="8.6640625" bestFit="1" customWidth="1"/>
    <col min="487" max="487" width="11.33203125" bestFit="1" customWidth="1"/>
    <col min="488" max="488" width="8.6640625" bestFit="1" customWidth="1"/>
    <col min="489" max="489" width="11.33203125" bestFit="1" customWidth="1"/>
    <col min="490" max="490" width="8.6640625" bestFit="1" customWidth="1"/>
    <col min="491" max="491" width="11.33203125" bestFit="1" customWidth="1"/>
    <col min="492" max="492" width="8.6640625" bestFit="1" customWidth="1"/>
    <col min="493" max="493" width="11.33203125" bestFit="1" customWidth="1"/>
    <col min="494" max="494" width="7.6640625" bestFit="1" customWidth="1"/>
    <col min="495" max="495" width="10.33203125" bestFit="1" customWidth="1"/>
    <col min="496" max="496" width="8.6640625" bestFit="1" customWidth="1"/>
    <col min="497" max="497" width="11.33203125" bestFit="1" customWidth="1"/>
    <col min="498" max="498" width="8.6640625" bestFit="1" customWidth="1"/>
    <col min="499" max="499" width="11.33203125" bestFit="1" customWidth="1"/>
    <col min="500" max="500" width="8.6640625" bestFit="1" customWidth="1"/>
    <col min="501" max="501" width="11.33203125" bestFit="1" customWidth="1"/>
    <col min="502" max="502" width="8.6640625" bestFit="1" customWidth="1"/>
    <col min="503" max="503" width="11.33203125" bestFit="1" customWidth="1"/>
    <col min="504" max="504" width="8.6640625" bestFit="1" customWidth="1"/>
    <col min="505" max="505" width="11.33203125" bestFit="1" customWidth="1"/>
    <col min="506" max="506" width="8.6640625" bestFit="1" customWidth="1"/>
    <col min="507" max="507" width="11.33203125" bestFit="1" customWidth="1"/>
    <col min="508" max="508" width="8.6640625" bestFit="1" customWidth="1"/>
    <col min="509" max="509" width="11.33203125" bestFit="1" customWidth="1"/>
    <col min="510" max="510" width="8.6640625" bestFit="1" customWidth="1"/>
    <col min="511" max="511" width="11.33203125" bestFit="1" customWidth="1"/>
    <col min="512" max="512" width="8.6640625" bestFit="1" customWidth="1"/>
    <col min="513" max="513" width="11.33203125" bestFit="1" customWidth="1"/>
    <col min="514" max="514" width="8.6640625" bestFit="1" customWidth="1"/>
    <col min="515" max="515" width="11.33203125" bestFit="1" customWidth="1"/>
    <col min="516" max="516" width="7.6640625" bestFit="1" customWidth="1"/>
    <col min="517" max="517" width="10.33203125" bestFit="1" customWidth="1"/>
    <col min="518" max="518" width="8.6640625" bestFit="1" customWidth="1"/>
    <col min="519" max="519" width="11.33203125" bestFit="1" customWidth="1"/>
    <col min="520" max="520" width="8.6640625" bestFit="1" customWidth="1"/>
    <col min="521" max="521" width="11.33203125" bestFit="1" customWidth="1"/>
    <col min="522" max="522" width="8.6640625" bestFit="1" customWidth="1"/>
    <col min="523" max="523" width="11.33203125" bestFit="1" customWidth="1"/>
    <col min="524" max="524" width="8.6640625" bestFit="1" customWidth="1"/>
    <col min="525" max="525" width="11.33203125" bestFit="1" customWidth="1"/>
    <col min="526" max="526" width="8.6640625" bestFit="1" customWidth="1"/>
    <col min="527" max="527" width="11.33203125" bestFit="1" customWidth="1"/>
    <col min="528" max="528" width="8.6640625" bestFit="1" customWidth="1"/>
    <col min="529" max="529" width="11.33203125" bestFit="1" customWidth="1"/>
    <col min="530" max="530" width="8.6640625" bestFit="1" customWidth="1"/>
    <col min="531" max="531" width="11.33203125" bestFit="1" customWidth="1"/>
    <col min="532" max="532" width="8.6640625" bestFit="1" customWidth="1"/>
    <col min="533" max="533" width="11.33203125" bestFit="1" customWidth="1"/>
    <col min="534" max="534" width="8.6640625" bestFit="1" customWidth="1"/>
    <col min="535" max="535" width="11.33203125" bestFit="1" customWidth="1"/>
    <col min="536" max="536" width="8.6640625" bestFit="1" customWidth="1"/>
    <col min="537" max="537" width="11.33203125" bestFit="1" customWidth="1"/>
    <col min="538" max="538" width="7.6640625" bestFit="1" customWidth="1"/>
    <col min="539" max="539" width="10.33203125" bestFit="1" customWidth="1"/>
    <col min="540" max="540" width="8.6640625" bestFit="1" customWidth="1"/>
    <col min="541" max="541" width="11.33203125" bestFit="1" customWidth="1"/>
    <col min="542" max="542" width="8.6640625" bestFit="1" customWidth="1"/>
    <col min="543" max="543" width="11.33203125" bestFit="1" customWidth="1"/>
    <col min="544" max="544" width="8.6640625" bestFit="1" customWidth="1"/>
    <col min="545" max="545" width="11.33203125" bestFit="1" customWidth="1"/>
    <col min="546" max="546" width="8.6640625" bestFit="1" customWidth="1"/>
    <col min="547" max="547" width="11.33203125" bestFit="1" customWidth="1"/>
    <col min="548" max="548" width="8.6640625" bestFit="1" customWidth="1"/>
    <col min="549" max="549" width="11.33203125" bestFit="1" customWidth="1"/>
    <col min="550" max="550" width="8.6640625" bestFit="1" customWidth="1"/>
    <col min="551" max="551" width="11.33203125" bestFit="1" customWidth="1"/>
    <col min="552" max="552" width="8.6640625" bestFit="1" customWidth="1"/>
    <col min="553" max="553" width="11.33203125" bestFit="1" customWidth="1"/>
    <col min="554" max="554" width="8.6640625" bestFit="1" customWidth="1"/>
    <col min="555" max="555" width="11.33203125" bestFit="1" customWidth="1"/>
    <col min="556" max="556" width="8.6640625" bestFit="1" customWidth="1"/>
    <col min="557" max="557" width="11.33203125" bestFit="1" customWidth="1"/>
    <col min="558" max="558" width="8.6640625" bestFit="1" customWidth="1"/>
    <col min="559" max="559" width="11.33203125" bestFit="1" customWidth="1"/>
    <col min="560" max="560" width="7.6640625" bestFit="1" customWidth="1"/>
    <col min="561" max="561" width="10.33203125" bestFit="1" customWidth="1"/>
    <col min="562" max="562" width="8.6640625" bestFit="1" customWidth="1"/>
    <col min="563" max="563" width="11.33203125" bestFit="1" customWidth="1"/>
    <col min="564" max="564" width="8.6640625" bestFit="1" customWidth="1"/>
    <col min="565" max="565" width="11.33203125" bestFit="1" customWidth="1"/>
    <col min="566" max="566" width="8.6640625" bestFit="1" customWidth="1"/>
    <col min="567" max="567" width="11.33203125" bestFit="1" customWidth="1"/>
    <col min="568" max="568" width="8.6640625" bestFit="1" customWidth="1"/>
    <col min="569" max="569" width="11.33203125" bestFit="1" customWidth="1"/>
    <col min="570" max="570" width="8.6640625" bestFit="1" customWidth="1"/>
    <col min="571" max="571" width="11.33203125" bestFit="1" customWidth="1"/>
    <col min="572" max="572" width="8.6640625" bestFit="1" customWidth="1"/>
    <col min="573" max="573" width="11.33203125" bestFit="1" customWidth="1"/>
    <col min="574" max="574" width="8.6640625" bestFit="1" customWidth="1"/>
    <col min="575" max="575" width="11.33203125" bestFit="1" customWidth="1"/>
    <col min="576" max="576" width="8.6640625" bestFit="1" customWidth="1"/>
    <col min="577" max="577" width="11.33203125" bestFit="1" customWidth="1"/>
    <col min="578" max="578" width="8.6640625" bestFit="1" customWidth="1"/>
    <col min="579" max="579" width="11.33203125" bestFit="1" customWidth="1"/>
    <col min="580" max="580" width="8.6640625" bestFit="1" customWidth="1"/>
    <col min="581" max="581" width="11.33203125" bestFit="1" customWidth="1"/>
    <col min="582" max="582" width="7.6640625" bestFit="1" customWidth="1"/>
    <col min="583" max="583" width="10.33203125" bestFit="1" customWidth="1"/>
    <col min="584" max="584" width="8.6640625" bestFit="1" customWidth="1"/>
    <col min="585" max="585" width="11.33203125" bestFit="1" customWidth="1"/>
    <col min="586" max="586" width="8.6640625" bestFit="1" customWidth="1"/>
    <col min="587" max="587" width="11.33203125" bestFit="1" customWidth="1"/>
    <col min="588" max="588" width="8.6640625" bestFit="1" customWidth="1"/>
    <col min="589" max="589" width="11.33203125" bestFit="1" customWidth="1"/>
    <col min="590" max="590" width="8.6640625" bestFit="1" customWidth="1"/>
    <col min="591" max="591" width="11.33203125" bestFit="1" customWidth="1"/>
    <col min="592" max="592" width="8.6640625" bestFit="1" customWidth="1"/>
    <col min="593" max="593" width="11.33203125" bestFit="1" customWidth="1"/>
    <col min="594" max="594" width="8.6640625" bestFit="1" customWidth="1"/>
    <col min="595" max="595" width="11.33203125" bestFit="1" customWidth="1"/>
    <col min="596" max="596" width="8.6640625" bestFit="1" customWidth="1"/>
    <col min="597" max="597" width="11.33203125" bestFit="1" customWidth="1"/>
    <col min="598" max="598" width="8.6640625" bestFit="1" customWidth="1"/>
    <col min="599" max="599" width="11.33203125" bestFit="1" customWidth="1"/>
    <col min="600" max="600" width="8.6640625" bestFit="1" customWidth="1"/>
    <col min="601" max="601" width="11.33203125" bestFit="1" customWidth="1"/>
    <col min="602" max="602" width="8.6640625" bestFit="1" customWidth="1"/>
    <col min="603" max="603" width="11.33203125" bestFit="1" customWidth="1"/>
    <col min="604" max="604" width="7.6640625" bestFit="1" customWidth="1"/>
    <col min="605" max="605" width="10.33203125" bestFit="1" customWidth="1"/>
    <col min="606" max="606" width="8.6640625" bestFit="1" customWidth="1"/>
    <col min="607" max="607" width="11.33203125" bestFit="1" customWidth="1"/>
    <col min="608" max="608" width="8.6640625" bestFit="1" customWidth="1"/>
    <col min="609" max="609" width="11.33203125" bestFit="1" customWidth="1"/>
    <col min="610" max="610" width="8.6640625" bestFit="1" customWidth="1"/>
    <col min="611" max="611" width="11.33203125" bestFit="1" customWidth="1"/>
    <col min="612" max="612" width="8.6640625" bestFit="1" customWidth="1"/>
    <col min="613" max="613" width="11.33203125" bestFit="1" customWidth="1"/>
    <col min="614" max="614" width="8.6640625" bestFit="1" customWidth="1"/>
    <col min="615" max="615" width="11.33203125" bestFit="1" customWidth="1"/>
    <col min="616" max="616" width="8.6640625" bestFit="1" customWidth="1"/>
    <col min="617" max="617" width="11.33203125" bestFit="1" customWidth="1"/>
    <col min="618" max="618" width="8.6640625" bestFit="1" customWidth="1"/>
    <col min="619" max="619" width="11.33203125" bestFit="1" customWidth="1"/>
    <col min="620" max="620" width="8.6640625" bestFit="1" customWidth="1"/>
    <col min="621" max="621" width="11.33203125" bestFit="1" customWidth="1"/>
    <col min="622" max="622" width="8.6640625" bestFit="1" customWidth="1"/>
    <col min="623" max="623" width="11.33203125" bestFit="1" customWidth="1"/>
    <col min="624" max="624" width="8.6640625" bestFit="1" customWidth="1"/>
    <col min="625" max="625" width="11.33203125" bestFit="1" customWidth="1"/>
    <col min="626" max="626" width="7.6640625" bestFit="1" customWidth="1"/>
    <col min="627" max="627" width="10.33203125" bestFit="1" customWidth="1"/>
    <col min="628" max="628" width="8.6640625" bestFit="1" customWidth="1"/>
    <col min="629" max="629" width="11.33203125" bestFit="1" customWidth="1"/>
    <col min="630" max="630" width="8.6640625" bestFit="1" customWidth="1"/>
    <col min="631" max="631" width="11.33203125" bestFit="1" customWidth="1"/>
    <col min="632" max="632" width="8.6640625" bestFit="1" customWidth="1"/>
    <col min="633" max="633" width="11.33203125" bestFit="1" customWidth="1"/>
    <col min="634" max="634" width="8.6640625" bestFit="1" customWidth="1"/>
    <col min="635" max="635" width="11.33203125" bestFit="1" customWidth="1"/>
    <col min="636" max="636" width="8.6640625" bestFit="1" customWidth="1"/>
    <col min="637" max="637" width="11.33203125" bestFit="1" customWidth="1"/>
    <col min="638" max="638" width="8.6640625" bestFit="1" customWidth="1"/>
    <col min="639" max="639" width="11.33203125" bestFit="1" customWidth="1"/>
    <col min="640" max="640" width="8.6640625" bestFit="1" customWidth="1"/>
    <col min="641" max="641" width="11.33203125" bestFit="1" customWidth="1"/>
    <col min="642" max="642" width="8.6640625" bestFit="1" customWidth="1"/>
    <col min="643" max="643" width="11.33203125" bestFit="1" customWidth="1"/>
    <col min="644" max="644" width="8.6640625" bestFit="1" customWidth="1"/>
    <col min="645" max="645" width="11.33203125" bestFit="1" customWidth="1"/>
    <col min="646" max="646" width="8.6640625" bestFit="1" customWidth="1"/>
    <col min="647" max="647" width="11.33203125" bestFit="1" customWidth="1"/>
    <col min="648" max="648" width="7.6640625" bestFit="1" customWidth="1"/>
    <col min="649" max="649" width="10.33203125" bestFit="1" customWidth="1"/>
    <col min="650" max="650" width="8.6640625" bestFit="1" customWidth="1"/>
    <col min="651" max="651" width="11.33203125" bestFit="1" customWidth="1"/>
    <col min="652" max="652" width="8.6640625" bestFit="1" customWidth="1"/>
    <col min="653" max="653" width="11.33203125" bestFit="1" customWidth="1"/>
    <col min="654" max="654" width="8.6640625" bestFit="1" customWidth="1"/>
    <col min="655" max="655" width="11.33203125" bestFit="1" customWidth="1"/>
    <col min="656" max="656" width="8.6640625" bestFit="1" customWidth="1"/>
    <col min="657" max="657" width="11.33203125" bestFit="1" customWidth="1"/>
    <col min="658" max="658" width="8.6640625" bestFit="1" customWidth="1"/>
    <col min="659" max="659" width="11.33203125" bestFit="1" customWidth="1"/>
    <col min="660" max="660" width="8.6640625" bestFit="1" customWidth="1"/>
    <col min="661" max="661" width="11.33203125" bestFit="1" customWidth="1"/>
    <col min="662" max="662" width="8.6640625" bestFit="1" customWidth="1"/>
    <col min="663" max="663" width="11.33203125" bestFit="1" customWidth="1"/>
    <col min="664" max="664" width="8.6640625" bestFit="1" customWidth="1"/>
    <col min="665" max="665" width="11.33203125" bestFit="1" customWidth="1"/>
    <col min="666" max="666" width="8.6640625" bestFit="1" customWidth="1"/>
    <col min="667" max="667" width="11.33203125" bestFit="1" customWidth="1"/>
    <col min="668" max="668" width="8.6640625" bestFit="1" customWidth="1"/>
    <col min="669" max="669" width="11.33203125" bestFit="1" customWidth="1"/>
    <col min="670" max="670" width="6.6640625" bestFit="1" customWidth="1"/>
    <col min="671" max="671" width="9.33203125" bestFit="1" customWidth="1"/>
    <col min="672" max="672" width="7.6640625" bestFit="1" customWidth="1"/>
    <col min="673" max="673" width="10.33203125" bestFit="1" customWidth="1"/>
    <col min="674" max="674" width="8.6640625" bestFit="1" customWidth="1"/>
    <col min="675" max="675" width="11.33203125" bestFit="1" customWidth="1"/>
    <col min="676" max="676" width="8.6640625" bestFit="1" customWidth="1"/>
    <col min="677" max="677" width="11.33203125" bestFit="1" customWidth="1"/>
    <col min="678" max="678" width="8.6640625" bestFit="1" customWidth="1"/>
    <col min="679" max="679" width="11.33203125" bestFit="1" customWidth="1"/>
    <col min="680" max="680" width="8.6640625" bestFit="1" customWidth="1"/>
    <col min="681" max="681" width="11.33203125" bestFit="1" customWidth="1"/>
    <col min="682" max="682" width="8.6640625" bestFit="1" customWidth="1"/>
    <col min="683" max="683" width="11.33203125" bestFit="1" customWidth="1"/>
    <col min="684" max="684" width="8.6640625" bestFit="1" customWidth="1"/>
    <col min="685" max="685" width="11.33203125" bestFit="1" customWidth="1"/>
    <col min="686" max="686" width="8.6640625" bestFit="1" customWidth="1"/>
    <col min="687" max="687" width="11.33203125" bestFit="1" customWidth="1"/>
    <col min="688" max="688" width="8.6640625" bestFit="1" customWidth="1"/>
    <col min="689" max="689" width="11.33203125" bestFit="1" customWidth="1"/>
    <col min="690" max="690" width="8.6640625" bestFit="1" customWidth="1"/>
    <col min="691" max="691" width="11.33203125" bestFit="1" customWidth="1"/>
    <col min="692" max="692" width="8.6640625" bestFit="1" customWidth="1"/>
    <col min="693" max="693" width="11.33203125" bestFit="1" customWidth="1"/>
    <col min="694" max="694" width="7.6640625" bestFit="1" customWidth="1"/>
    <col min="695" max="695" width="10.33203125" bestFit="1" customWidth="1"/>
    <col min="696" max="696" width="8.6640625" bestFit="1" customWidth="1"/>
    <col min="697" max="697" width="11.33203125" bestFit="1" customWidth="1"/>
    <col min="698" max="698" width="8.6640625" bestFit="1" customWidth="1"/>
    <col min="699" max="699" width="11.33203125" bestFit="1" customWidth="1"/>
    <col min="700" max="700" width="8.6640625" bestFit="1" customWidth="1"/>
    <col min="701" max="701" width="11.33203125" bestFit="1" customWidth="1"/>
    <col min="702" max="702" width="8.6640625" bestFit="1" customWidth="1"/>
    <col min="703" max="703" width="11.33203125" bestFit="1" customWidth="1"/>
    <col min="704" max="704" width="8.6640625" bestFit="1" customWidth="1"/>
    <col min="705" max="705" width="11.33203125" bestFit="1" customWidth="1"/>
    <col min="706" max="706" width="8.6640625" bestFit="1" customWidth="1"/>
    <col min="707" max="707" width="11.33203125" bestFit="1" customWidth="1"/>
    <col min="708" max="708" width="8.6640625" bestFit="1" customWidth="1"/>
    <col min="709" max="709" width="11.33203125" bestFit="1" customWidth="1"/>
    <col min="710" max="710" width="8.6640625" bestFit="1" customWidth="1"/>
    <col min="711" max="711" width="11.33203125" bestFit="1" customWidth="1"/>
    <col min="712" max="712" width="8.6640625" bestFit="1" customWidth="1"/>
    <col min="713" max="713" width="11.33203125" bestFit="1" customWidth="1"/>
    <col min="714" max="714" width="8.6640625" bestFit="1" customWidth="1"/>
    <col min="715" max="715" width="11.33203125" bestFit="1" customWidth="1"/>
    <col min="716" max="716" width="7.6640625" bestFit="1" customWidth="1"/>
    <col min="717" max="717" width="10.33203125" bestFit="1" customWidth="1"/>
    <col min="718" max="718" width="8.6640625" bestFit="1" customWidth="1"/>
    <col min="719" max="719" width="11.33203125" bestFit="1" customWidth="1"/>
    <col min="720" max="720" width="8.6640625" bestFit="1" customWidth="1"/>
    <col min="721" max="721" width="11.33203125" bestFit="1" customWidth="1"/>
    <col min="722" max="722" width="8.6640625" bestFit="1" customWidth="1"/>
    <col min="723" max="723" width="11.33203125" bestFit="1" customWidth="1"/>
    <col min="724" max="724" width="8.6640625" bestFit="1" customWidth="1"/>
    <col min="725" max="725" width="11.33203125" bestFit="1" customWidth="1"/>
    <col min="726" max="726" width="8.6640625" bestFit="1" customWidth="1"/>
    <col min="727" max="727" width="11.33203125" bestFit="1" customWidth="1"/>
    <col min="728" max="728" width="8.6640625" bestFit="1" customWidth="1"/>
    <col min="729" max="729" width="11.33203125" bestFit="1" customWidth="1"/>
    <col min="730" max="730" width="8.6640625" bestFit="1" customWidth="1"/>
    <col min="731" max="731" width="11.33203125" bestFit="1" customWidth="1"/>
    <col min="732" max="732" width="8.6640625" bestFit="1" customWidth="1"/>
    <col min="733" max="733" width="11.33203125" bestFit="1" customWidth="1"/>
    <col min="734" max="734" width="8.6640625" bestFit="1" customWidth="1"/>
    <col min="735" max="735" width="11.33203125" bestFit="1" customWidth="1"/>
    <col min="736" max="736" width="8.6640625" bestFit="1" customWidth="1"/>
    <col min="737" max="737" width="11.33203125" bestFit="1" customWidth="1"/>
    <col min="738" max="738" width="7.6640625" bestFit="1" customWidth="1"/>
    <col min="739" max="739" width="10.33203125" bestFit="1" customWidth="1"/>
    <col min="740" max="740" width="8.6640625" bestFit="1" customWidth="1"/>
    <col min="741" max="741" width="11.33203125" bestFit="1" customWidth="1"/>
    <col min="742" max="742" width="8.6640625" bestFit="1" customWidth="1"/>
    <col min="743" max="743" width="11.33203125" bestFit="1" customWidth="1"/>
    <col min="744" max="744" width="8.6640625" bestFit="1" customWidth="1"/>
    <col min="745" max="745" width="11.33203125" bestFit="1" customWidth="1"/>
    <col min="746" max="746" width="8.6640625" bestFit="1" customWidth="1"/>
    <col min="747" max="747" width="11.33203125" bestFit="1" customWidth="1"/>
    <col min="748" max="748" width="8.6640625" bestFit="1" customWidth="1"/>
    <col min="749" max="749" width="11.33203125" bestFit="1" customWidth="1"/>
    <col min="750" max="750" width="8.6640625" bestFit="1" customWidth="1"/>
    <col min="751" max="751" width="11.33203125" bestFit="1" customWidth="1"/>
    <col min="752" max="752" width="8.6640625" bestFit="1" customWidth="1"/>
    <col min="753" max="753" width="11.33203125" bestFit="1" customWidth="1"/>
    <col min="754" max="754" width="8.6640625" bestFit="1" customWidth="1"/>
    <col min="755" max="755" width="11.33203125" bestFit="1" customWidth="1"/>
    <col min="756" max="756" width="8.6640625" bestFit="1" customWidth="1"/>
    <col min="757" max="757" width="11.33203125" bestFit="1" customWidth="1"/>
    <col min="758" max="758" width="8.6640625" bestFit="1" customWidth="1"/>
    <col min="759" max="759" width="11.33203125" bestFit="1" customWidth="1"/>
    <col min="760" max="760" width="7.6640625" bestFit="1" customWidth="1"/>
    <col min="761" max="761" width="10.33203125" bestFit="1" customWidth="1"/>
    <col min="762" max="762" width="8.6640625" bestFit="1" customWidth="1"/>
    <col min="763" max="763" width="11.33203125" bestFit="1" customWidth="1"/>
    <col min="764" max="764" width="8.6640625" bestFit="1" customWidth="1"/>
    <col min="765" max="765" width="11.33203125" bestFit="1" customWidth="1"/>
    <col min="766" max="766" width="8.6640625" bestFit="1" customWidth="1"/>
    <col min="767" max="767" width="11.33203125" bestFit="1" customWidth="1"/>
    <col min="768" max="768" width="8.6640625" bestFit="1" customWidth="1"/>
    <col min="769" max="769" width="11.33203125" bestFit="1" customWidth="1"/>
    <col min="770" max="770" width="8.6640625" bestFit="1" customWidth="1"/>
    <col min="771" max="771" width="11.33203125" bestFit="1" customWidth="1"/>
    <col min="772" max="772" width="8.6640625" bestFit="1" customWidth="1"/>
    <col min="773" max="773" width="11.33203125" bestFit="1" customWidth="1"/>
    <col min="774" max="774" width="8.6640625" bestFit="1" customWidth="1"/>
    <col min="775" max="775" width="11.33203125" bestFit="1" customWidth="1"/>
    <col min="776" max="776" width="8.6640625" bestFit="1" customWidth="1"/>
    <col min="777" max="777" width="11.33203125" bestFit="1" customWidth="1"/>
    <col min="778" max="778" width="8.6640625" bestFit="1" customWidth="1"/>
    <col min="779" max="779" width="11.33203125" bestFit="1" customWidth="1"/>
    <col min="780" max="780" width="8.6640625" bestFit="1" customWidth="1"/>
    <col min="781" max="781" width="11.33203125" bestFit="1" customWidth="1"/>
    <col min="782" max="782" width="7.6640625" bestFit="1" customWidth="1"/>
    <col min="783" max="783" width="10.33203125" bestFit="1" customWidth="1"/>
    <col min="784" max="784" width="8.6640625" bestFit="1" customWidth="1"/>
    <col min="785" max="785" width="11.33203125" bestFit="1" customWidth="1"/>
    <col min="786" max="786" width="8.6640625" bestFit="1" customWidth="1"/>
    <col min="787" max="787" width="11.33203125" bestFit="1" customWidth="1"/>
    <col min="788" max="788" width="8.6640625" bestFit="1" customWidth="1"/>
    <col min="789" max="789" width="11.33203125" bestFit="1" customWidth="1"/>
    <col min="790" max="790" width="8.6640625" bestFit="1" customWidth="1"/>
    <col min="791" max="791" width="11.33203125" bestFit="1" customWidth="1"/>
    <col min="792" max="792" width="8.6640625" bestFit="1" customWidth="1"/>
    <col min="793" max="793" width="11.33203125" bestFit="1" customWidth="1"/>
    <col min="794" max="794" width="8.6640625" bestFit="1" customWidth="1"/>
    <col min="795" max="795" width="11.33203125" bestFit="1" customWidth="1"/>
    <col min="796" max="796" width="8.6640625" bestFit="1" customWidth="1"/>
    <col min="797" max="797" width="11.33203125" bestFit="1" customWidth="1"/>
    <col min="798" max="798" width="8.6640625" bestFit="1" customWidth="1"/>
    <col min="799" max="799" width="11.33203125" bestFit="1" customWidth="1"/>
    <col min="800" max="800" width="8.6640625" bestFit="1" customWidth="1"/>
    <col min="801" max="801" width="11.33203125" bestFit="1" customWidth="1"/>
    <col min="802" max="802" width="8.6640625" bestFit="1" customWidth="1"/>
    <col min="803" max="803" width="11.33203125" bestFit="1" customWidth="1"/>
    <col min="804" max="804" width="7.6640625" bestFit="1" customWidth="1"/>
    <col min="805" max="805" width="10.33203125" bestFit="1" customWidth="1"/>
    <col min="806" max="806" width="8.6640625" bestFit="1" customWidth="1"/>
    <col min="807" max="807" width="11.33203125" bestFit="1" customWidth="1"/>
    <col min="808" max="808" width="8.6640625" bestFit="1" customWidth="1"/>
    <col min="809" max="809" width="11.33203125" bestFit="1" customWidth="1"/>
    <col min="810" max="810" width="8.6640625" bestFit="1" customWidth="1"/>
    <col min="811" max="811" width="11.33203125" bestFit="1" customWidth="1"/>
    <col min="812" max="812" width="8.6640625" bestFit="1" customWidth="1"/>
    <col min="813" max="813" width="11.33203125" bestFit="1" customWidth="1"/>
    <col min="814" max="814" width="8.6640625" bestFit="1" customWidth="1"/>
    <col min="815" max="815" width="11.33203125" bestFit="1" customWidth="1"/>
    <col min="816" max="816" width="8.6640625" bestFit="1" customWidth="1"/>
    <col min="817" max="817" width="11.33203125" bestFit="1" customWidth="1"/>
    <col min="818" max="818" width="8.6640625" bestFit="1" customWidth="1"/>
    <col min="819" max="819" width="11.33203125" bestFit="1" customWidth="1"/>
    <col min="820" max="820" width="8.6640625" bestFit="1" customWidth="1"/>
    <col min="821" max="821" width="11.33203125" bestFit="1" customWidth="1"/>
    <col min="822" max="822" width="8.6640625" bestFit="1" customWidth="1"/>
    <col min="823" max="823" width="11.33203125" bestFit="1" customWidth="1"/>
    <col min="824" max="824" width="8.6640625" bestFit="1" customWidth="1"/>
    <col min="825" max="825" width="11.33203125" bestFit="1" customWidth="1"/>
    <col min="826" max="826" width="7.6640625" bestFit="1" customWidth="1"/>
    <col min="827" max="827" width="10.33203125" bestFit="1" customWidth="1"/>
    <col min="828" max="828" width="8.6640625" bestFit="1" customWidth="1"/>
    <col min="829" max="829" width="11.33203125" bestFit="1" customWidth="1"/>
    <col min="830" max="830" width="8.6640625" bestFit="1" customWidth="1"/>
    <col min="831" max="831" width="11.33203125" bestFit="1" customWidth="1"/>
    <col min="832" max="832" width="8.6640625" bestFit="1" customWidth="1"/>
    <col min="833" max="833" width="11.33203125" bestFit="1" customWidth="1"/>
    <col min="834" max="834" width="8.6640625" bestFit="1" customWidth="1"/>
    <col min="835" max="835" width="11.33203125" bestFit="1" customWidth="1"/>
    <col min="836" max="836" width="8.6640625" bestFit="1" customWidth="1"/>
    <col min="837" max="837" width="11.33203125" bestFit="1" customWidth="1"/>
    <col min="838" max="838" width="8.6640625" bestFit="1" customWidth="1"/>
    <col min="839" max="839" width="11.33203125" bestFit="1" customWidth="1"/>
    <col min="840" max="840" width="8.6640625" bestFit="1" customWidth="1"/>
    <col min="841" max="841" width="11.33203125" bestFit="1" customWidth="1"/>
    <col min="842" max="842" width="8.6640625" bestFit="1" customWidth="1"/>
    <col min="843" max="843" width="11.33203125" bestFit="1" customWidth="1"/>
    <col min="844" max="844" width="8.6640625" bestFit="1" customWidth="1"/>
    <col min="845" max="845" width="11.33203125" bestFit="1" customWidth="1"/>
    <col min="846" max="846" width="8.6640625" bestFit="1" customWidth="1"/>
    <col min="847" max="847" width="11.33203125" bestFit="1" customWidth="1"/>
    <col min="848" max="848" width="7.6640625" bestFit="1" customWidth="1"/>
    <col min="849" max="849" width="10.33203125" bestFit="1" customWidth="1"/>
    <col min="850" max="850" width="8.6640625" bestFit="1" customWidth="1"/>
    <col min="851" max="851" width="11.33203125" bestFit="1" customWidth="1"/>
    <col min="852" max="852" width="8.6640625" bestFit="1" customWidth="1"/>
    <col min="853" max="853" width="11.33203125" bestFit="1" customWidth="1"/>
    <col min="854" max="854" width="8.6640625" bestFit="1" customWidth="1"/>
    <col min="855" max="855" width="11.33203125" bestFit="1" customWidth="1"/>
    <col min="856" max="856" width="8.6640625" bestFit="1" customWidth="1"/>
    <col min="857" max="857" width="11.33203125" bestFit="1" customWidth="1"/>
    <col min="858" max="858" width="8.6640625" bestFit="1" customWidth="1"/>
    <col min="859" max="859" width="11.33203125" bestFit="1" customWidth="1"/>
    <col min="860" max="860" width="8.6640625" bestFit="1" customWidth="1"/>
    <col min="861" max="861" width="11.33203125" bestFit="1" customWidth="1"/>
    <col min="862" max="862" width="8.6640625" bestFit="1" customWidth="1"/>
    <col min="863" max="863" width="11.33203125" bestFit="1" customWidth="1"/>
    <col min="864" max="864" width="8.6640625" bestFit="1" customWidth="1"/>
    <col min="865" max="865" width="11.33203125" bestFit="1" customWidth="1"/>
    <col min="866" max="866" width="8.6640625" bestFit="1" customWidth="1"/>
    <col min="867" max="867" width="11.33203125" bestFit="1" customWidth="1"/>
    <col min="868" max="868" width="8.6640625" bestFit="1" customWidth="1"/>
    <col min="869" max="869" width="11.33203125" bestFit="1" customWidth="1"/>
    <col min="870" max="870" width="7.6640625" bestFit="1" customWidth="1"/>
    <col min="871" max="871" width="10.33203125" bestFit="1" customWidth="1"/>
    <col min="872" max="872" width="8.6640625" bestFit="1" customWidth="1"/>
    <col min="873" max="873" width="11.33203125" bestFit="1" customWidth="1"/>
    <col min="874" max="874" width="8.6640625" bestFit="1" customWidth="1"/>
    <col min="875" max="875" width="11.33203125" bestFit="1" customWidth="1"/>
    <col min="876" max="876" width="8.6640625" bestFit="1" customWidth="1"/>
    <col min="877" max="877" width="11.33203125" bestFit="1" customWidth="1"/>
    <col min="878" max="878" width="8.6640625" bestFit="1" customWidth="1"/>
    <col min="879" max="879" width="11.33203125" bestFit="1" customWidth="1"/>
    <col min="880" max="880" width="8.6640625" bestFit="1" customWidth="1"/>
    <col min="881" max="881" width="11.33203125" bestFit="1" customWidth="1"/>
    <col min="882" max="882" width="8.6640625" bestFit="1" customWidth="1"/>
    <col min="883" max="883" width="11.33203125" bestFit="1" customWidth="1"/>
    <col min="884" max="884" width="8.6640625" bestFit="1" customWidth="1"/>
    <col min="885" max="885" width="11.33203125" bestFit="1" customWidth="1"/>
    <col min="886" max="886" width="8.6640625" bestFit="1" customWidth="1"/>
    <col min="887" max="887" width="11.33203125" bestFit="1" customWidth="1"/>
    <col min="888" max="888" width="8.6640625" bestFit="1" customWidth="1"/>
    <col min="889" max="889" width="11.33203125" bestFit="1" customWidth="1"/>
    <col min="890" max="890" width="8.6640625" bestFit="1" customWidth="1"/>
    <col min="891" max="891" width="11.33203125" bestFit="1" customWidth="1"/>
    <col min="892" max="892" width="6.6640625" bestFit="1" customWidth="1"/>
    <col min="893" max="893" width="9.33203125" bestFit="1" customWidth="1"/>
    <col min="894" max="894" width="7.6640625" bestFit="1" customWidth="1"/>
    <col min="895" max="895" width="10.33203125" bestFit="1" customWidth="1"/>
    <col min="896" max="896" width="8.6640625" bestFit="1" customWidth="1"/>
    <col min="897" max="897" width="11.33203125" bestFit="1" customWidth="1"/>
    <col min="898" max="898" width="8.6640625" bestFit="1" customWidth="1"/>
    <col min="899" max="899" width="11.33203125" bestFit="1" customWidth="1"/>
    <col min="900" max="900" width="8.6640625" bestFit="1" customWidth="1"/>
    <col min="901" max="901" width="11.33203125" bestFit="1" customWidth="1"/>
    <col min="902" max="902" width="8.6640625" bestFit="1" customWidth="1"/>
    <col min="903" max="903" width="11.33203125" bestFit="1" customWidth="1"/>
    <col min="904" max="904" width="8.6640625" bestFit="1" customWidth="1"/>
    <col min="905" max="905" width="11.33203125" bestFit="1" customWidth="1"/>
    <col min="906" max="906" width="8.6640625" bestFit="1" customWidth="1"/>
    <col min="907" max="907" width="11.33203125" bestFit="1" customWidth="1"/>
    <col min="908" max="908" width="8.6640625" bestFit="1" customWidth="1"/>
    <col min="909" max="909" width="11.33203125" bestFit="1" customWidth="1"/>
    <col min="910" max="910" width="8.6640625" bestFit="1" customWidth="1"/>
    <col min="911" max="911" width="11.33203125" bestFit="1" customWidth="1"/>
    <col min="912" max="912" width="8.6640625" bestFit="1" customWidth="1"/>
    <col min="913" max="913" width="11.33203125" bestFit="1" customWidth="1"/>
    <col min="914" max="914" width="8.6640625" bestFit="1" customWidth="1"/>
    <col min="915" max="915" width="11.33203125" bestFit="1" customWidth="1"/>
    <col min="916" max="916" width="7.6640625" bestFit="1" customWidth="1"/>
    <col min="917" max="917" width="10.33203125" bestFit="1" customWidth="1"/>
    <col min="918" max="918" width="8.6640625" bestFit="1" customWidth="1"/>
    <col min="919" max="919" width="11.33203125" bestFit="1" customWidth="1"/>
    <col min="920" max="920" width="8.6640625" bestFit="1" customWidth="1"/>
    <col min="921" max="921" width="11.33203125" bestFit="1" customWidth="1"/>
    <col min="922" max="922" width="8.6640625" bestFit="1" customWidth="1"/>
    <col min="923" max="923" width="11.33203125" bestFit="1" customWidth="1"/>
    <col min="924" max="924" width="8.6640625" bestFit="1" customWidth="1"/>
    <col min="925" max="925" width="11.33203125" bestFit="1" customWidth="1"/>
    <col min="926" max="926" width="8.6640625" bestFit="1" customWidth="1"/>
    <col min="927" max="927" width="11.33203125" bestFit="1" customWidth="1"/>
    <col min="928" max="928" width="8.6640625" bestFit="1" customWidth="1"/>
    <col min="929" max="929" width="11.33203125" bestFit="1" customWidth="1"/>
    <col min="930" max="930" width="8.6640625" bestFit="1" customWidth="1"/>
    <col min="931" max="931" width="11.33203125" bestFit="1" customWidth="1"/>
    <col min="932" max="932" width="8.6640625" bestFit="1" customWidth="1"/>
    <col min="933" max="933" width="11.33203125" bestFit="1" customWidth="1"/>
    <col min="934" max="934" width="8.6640625" bestFit="1" customWidth="1"/>
    <col min="935" max="935" width="11.33203125" bestFit="1" customWidth="1"/>
    <col min="936" max="936" width="8.6640625" bestFit="1" customWidth="1"/>
    <col min="937" max="937" width="11.33203125" bestFit="1" customWidth="1"/>
    <col min="938" max="938" width="7.6640625" bestFit="1" customWidth="1"/>
    <col min="939" max="939" width="10.33203125" bestFit="1" customWidth="1"/>
    <col min="940" max="940" width="8.6640625" bestFit="1" customWidth="1"/>
    <col min="941" max="941" width="11.33203125" bestFit="1" customWidth="1"/>
    <col min="942" max="942" width="8.6640625" bestFit="1" customWidth="1"/>
    <col min="943" max="943" width="11.33203125" bestFit="1" customWidth="1"/>
    <col min="944" max="944" width="8.6640625" bestFit="1" customWidth="1"/>
    <col min="945" max="945" width="11.33203125" bestFit="1" customWidth="1"/>
    <col min="946" max="946" width="8.6640625" bestFit="1" customWidth="1"/>
    <col min="947" max="947" width="11.33203125" bestFit="1" customWidth="1"/>
    <col min="948" max="948" width="8.6640625" bestFit="1" customWidth="1"/>
    <col min="949" max="949" width="11.33203125" bestFit="1" customWidth="1"/>
    <col min="950" max="950" width="8.6640625" bestFit="1" customWidth="1"/>
    <col min="951" max="951" width="11.33203125" bestFit="1" customWidth="1"/>
    <col min="952" max="952" width="8.6640625" bestFit="1" customWidth="1"/>
    <col min="953" max="953" width="11.33203125" bestFit="1" customWidth="1"/>
    <col min="954" max="954" width="8.6640625" bestFit="1" customWidth="1"/>
    <col min="955" max="955" width="11.33203125" bestFit="1" customWidth="1"/>
    <col min="956" max="956" width="8.6640625" bestFit="1" customWidth="1"/>
    <col min="957" max="957" width="11.33203125" bestFit="1" customWidth="1"/>
    <col min="958" max="958" width="8.6640625" bestFit="1" customWidth="1"/>
    <col min="959" max="959" width="11.33203125" bestFit="1" customWidth="1"/>
    <col min="960" max="960" width="7.6640625" bestFit="1" customWidth="1"/>
    <col min="961" max="961" width="10.33203125" bestFit="1" customWidth="1"/>
    <col min="962" max="962" width="8.6640625" bestFit="1" customWidth="1"/>
    <col min="963" max="963" width="11.33203125" bestFit="1" customWidth="1"/>
    <col min="964" max="964" width="8.6640625" bestFit="1" customWidth="1"/>
    <col min="965" max="965" width="11.33203125" bestFit="1" customWidth="1"/>
    <col min="966" max="966" width="8.6640625" bestFit="1" customWidth="1"/>
    <col min="967" max="967" width="11.33203125" bestFit="1" customWidth="1"/>
    <col min="968" max="968" width="8.6640625" bestFit="1" customWidth="1"/>
    <col min="969" max="969" width="11.33203125" bestFit="1" customWidth="1"/>
    <col min="970" max="970" width="8.6640625" bestFit="1" customWidth="1"/>
    <col min="971" max="971" width="11.33203125" bestFit="1" customWidth="1"/>
    <col min="972" max="972" width="8.6640625" bestFit="1" customWidth="1"/>
    <col min="973" max="973" width="11.33203125" bestFit="1" customWidth="1"/>
    <col min="974" max="974" width="8.6640625" bestFit="1" customWidth="1"/>
    <col min="975" max="975" width="11.33203125" bestFit="1" customWidth="1"/>
    <col min="976" max="976" width="8.6640625" bestFit="1" customWidth="1"/>
    <col min="977" max="977" width="11.33203125" bestFit="1" customWidth="1"/>
    <col min="978" max="978" width="8.6640625" bestFit="1" customWidth="1"/>
    <col min="979" max="979" width="11.33203125" bestFit="1" customWidth="1"/>
    <col min="980" max="980" width="8.6640625" bestFit="1" customWidth="1"/>
    <col min="981" max="981" width="11.33203125" bestFit="1" customWidth="1"/>
    <col min="982" max="982" width="7.6640625" bestFit="1" customWidth="1"/>
    <col min="983" max="983" width="10.33203125" bestFit="1" customWidth="1"/>
    <col min="984" max="984" width="8.6640625" bestFit="1" customWidth="1"/>
    <col min="985" max="985" width="11.33203125" bestFit="1" customWidth="1"/>
    <col min="986" max="986" width="8.6640625" bestFit="1" customWidth="1"/>
    <col min="987" max="987" width="11.33203125" bestFit="1" customWidth="1"/>
    <col min="988" max="988" width="8.6640625" bestFit="1" customWidth="1"/>
    <col min="989" max="989" width="11.33203125" bestFit="1" customWidth="1"/>
    <col min="990" max="990" width="8.6640625" bestFit="1" customWidth="1"/>
    <col min="991" max="991" width="11.33203125" bestFit="1" customWidth="1"/>
    <col min="992" max="992" width="8.6640625" bestFit="1" customWidth="1"/>
    <col min="993" max="993" width="11.33203125" bestFit="1" customWidth="1"/>
    <col min="994" max="994" width="8.6640625" bestFit="1" customWidth="1"/>
    <col min="995" max="995" width="11.33203125" bestFit="1" customWidth="1"/>
    <col min="996" max="996" width="8.6640625" bestFit="1" customWidth="1"/>
    <col min="997" max="997" width="11.33203125" bestFit="1" customWidth="1"/>
    <col min="998" max="998" width="8.6640625" bestFit="1" customWidth="1"/>
    <col min="999" max="999" width="11.33203125" bestFit="1" customWidth="1"/>
    <col min="1000" max="1000" width="8.6640625" bestFit="1" customWidth="1"/>
    <col min="1001" max="1001" width="11.33203125" bestFit="1" customWidth="1"/>
    <col min="1002" max="1002" width="8.6640625" bestFit="1" customWidth="1"/>
    <col min="1003" max="1003" width="11.33203125" bestFit="1" customWidth="1"/>
    <col min="1004" max="1004" width="7.6640625" bestFit="1" customWidth="1"/>
    <col min="1005" max="1005" width="10.33203125" bestFit="1" customWidth="1"/>
    <col min="1006" max="1006" width="8.6640625" bestFit="1" customWidth="1"/>
    <col min="1007" max="1007" width="11.33203125" bestFit="1" customWidth="1"/>
    <col min="1008" max="1008" width="8.6640625" bestFit="1" customWidth="1"/>
    <col min="1009" max="1009" width="11.33203125" bestFit="1" customWidth="1"/>
    <col min="1010" max="1010" width="8.6640625" bestFit="1" customWidth="1"/>
    <col min="1011" max="1011" width="11.33203125" bestFit="1" customWidth="1"/>
    <col min="1012" max="1012" width="8.6640625" bestFit="1" customWidth="1"/>
    <col min="1013" max="1013" width="11.33203125" bestFit="1" customWidth="1"/>
    <col min="1014" max="1014" width="8.6640625" bestFit="1" customWidth="1"/>
    <col min="1015" max="1015" width="11.33203125" bestFit="1" customWidth="1"/>
    <col min="1016" max="1016" width="8.6640625" bestFit="1" customWidth="1"/>
    <col min="1017" max="1017" width="11.33203125" bestFit="1" customWidth="1"/>
    <col min="1018" max="1018" width="8.6640625" bestFit="1" customWidth="1"/>
    <col min="1019" max="1019" width="11.33203125" bestFit="1" customWidth="1"/>
    <col min="1020" max="1020" width="8.6640625" bestFit="1" customWidth="1"/>
    <col min="1021" max="1021" width="11.33203125" bestFit="1" customWidth="1"/>
    <col min="1022" max="1022" width="8.6640625" bestFit="1" customWidth="1"/>
    <col min="1023" max="1023" width="11.33203125" bestFit="1" customWidth="1"/>
    <col min="1024" max="1024" width="8.6640625" bestFit="1" customWidth="1"/>
    <col min="1025" max="1025" width="11.33203125" bestFit="1" customWidth="1"/>
    <col min="1026" max="1026" width="7.6640625" bestFit="1" customWidth="1"/>
    <col min="1027" max="1027" width="10.33203125" bestFit="1" customWidth="1"/>
    <col min="1028" max="1028" width="8.6640625" bestFit="1" customWidth="1"/>
    <col min="1029" max="1029" width="11.33203125" bestFit="1" customWidth="1"/>
    <col min="1030" max="1030" width="8.6640625" bestFit="1" customWidth="1"/>
    <col min="1031" max="1031" width="11.33203125" bestFit="1" customWidth="1"/>
    <col min="1032" max="1032" width="8.6640625" bestFit="1" customWidth="1"/>
    <col min="1033" max="1033" width="11.33203125" bestFit="1" customWidth="1"/>
    <col min="1034" max="1034" width="8.6640625" bestFit="1" customWidth="1"/>
    <col min="1035" max="1035" width="11.33203125" bestFit="1" customWidth="1"/>
    <col min="1036" max="1036" width="8.6640625" bestFit="1" customWidth="1"/>
    <col min="1037" max="1037" width="11.33203125" bestFit="1" customWidth="1"/>
    <col min="1038" max="1038" width="8.6640625" bestFit="1" customWidth="1"/>
    <col min="1039" max="1039" width="11.33203125" bestFit="1" customWidth="1"/>
    <col min="1040" max="1040" width="8.6640625" bestFit="1" customWidth="1"/>
    <col min="1041" max="1041" width="11.33203125" bestFit="1" customWidth="1"/>
    <col min="1042" max="1042" width="8.6640625" bestFit="1" customWidth="1"/>
    <col min="1043" max="1043" width="11.33203125" bestFit="1" customWidth="1"/>
    <col min="1044" max="1044" width="8.6640625" bestFit="1" customWidth="1"/>
    <col min="1045" max="1045" width="11.33203125" bestFit="1" customWidth="1"/>
    <col min="1046" max="1046" width="8.6640625" bestFit="1" customWidth="1"/>
    <col min="1047" max="1047" width="11.33203125" bestFit="1" customWidth="1"/>
    <col min="1048" max="1048" width="7.6640625" bestFit="1" customWidth="1"/>
    <col min="1049" max="1049" width="10.33203125" bestFit="1" customWidth="1"/>
    <col min="1050" max="1050" width="8.6640625" bestFit="1" customWidth="1"/>
    <col min="1051" max="1051" width="11.33203125" bestFit="1" customWidth="1"/>
    <col min="1052" max="1052" width="8.6640625" bestFit="1" customWidth="1"/>
    <col min="1053" max="1053" width="11.33203125" bestFit="1" customWidth="1"/>
    <col min="1054" max="1054" width="8.6640625" bestFit="1" customWidth="1"/>
    <col min="1055" max="1055" width="11.33203125" bestFit="1" customWidth="1"/>
    <col min="1056" max="1056" width="8.6640625" bestFit="1" customWidth="1"/>
    <col min="1057" max="1057" width="11.33203125" bestFit="1" customWidth="1"/>
    <col min="1058" max="1058" width="8.6640625" bestFit="1" customWidth="1"/>
    <col min="1059" max="1059" width="11.33203125" bestFit="1" customWidth="1"/>
    <col min="1060" max="1060" width="8.6640625" bestFit="1" customWidth="1"/>
    <col min="1061" max="1061" width="11.33203125" bestFit="1" customWidth="1"/>
    <col min="1062" max="1062" width="8.6640625" bestFit="1" customWidth="1"/>
    <col min="1063" max="1063" width="11.33203125" bestFit="1" customWidth="1"/>
    <col min="1064" max="1064" width="8.6640625" bestFit="1" customWidth="1"/>
    <col min="1065" max="1065" width="11.33203125" bestFit="1" customWidth="1"/>
    <col min="1066" max="1066" width="8.6640625" bestFit="1" customWidth="1"/>
    <col min="1067" max="1067" width="11.33203125" bestFit="1" customWidth="1"/>
    <col min="1068" max="1068" width="8.6640625" bestFit="1" customWidth="1"/>
    <col min="1069" max="1069" width="11.33203125" bestFit="1" customWidth="1"/>
    <col min="1070" max="1070" width="7.6640625" bestFit="1" customWidth="1"/>
    <col min="1071" max="1071" width="10.33203125" bestFit="1" customWidth="1"/>
    <col min="1072" max="1072" width="8.6640625" bestFit="1" customWidth="1"/>
    <col min="1073" max="1073" width="11.33203125" bestFit="1" customWidth="1"/>
    <col min="1074" max="1074" width="8.6640625" bestFit="1" customWidth="1"/>
    <col min="1075" max="1075" width="11.33203125" bestFit="1" customWidth="1"/>
    <col min="1076" max="1076" width="8.6640625" bestFit="1" customWidth="1"/>
    <col min="1077" max="1077" width="11.33203125" bestFit="1" customWidth="1"/>
    <col min="1078" max="1078" width="8.6640625" bestFit="1" customWidth="1"/>
    <col min="1079" max="1079" width="11.33203125" bestFit="1" customWidth="1"/>
    <col min="1080" max="1080" width="8.6640625" bestFit="1" customWidth="1"/>
    <col min="1081" max="1081" width="11.33203125" bestFit="1" customWidth="1"/>
    <col min="1082" max="1082" width="8.6640625" bestFit="1" customWidth="1"/>
    <col min="1083" max="1083" width="11.33203125" bestFit="1" customWidth="1"/>
    <col min="1084" max="1084" width="8.6640625" bestFit="1" customWidth="1"/>
    <col min="1085" max="1085" width="11.33203125" bestFit="1" customWidth="1"/>
    <col min="1086" max="1086" width="8.6640625" bestFit="1" customWidth="1"/>
    <col min="1087" max="1087" width="11.33203125" bestFit="1" customWidth="1"/>
    <col min="1088" max="1088" width="8.6640625" bestFit="1" customWidth="1"/>
    <col min="1089" max="1089" width="11.33203125" bestFit="1" customWidth="1"/>
    <col min="1090" max="1090" width="8.6640625" bestFit="1" customWidth="1"/>
    <col min="1091" max="1091" width="11.33203125" bestFit="1" customWidth="1"/>
    <col min="1092" max="1092" width="7.6640625" bestFit="1" customWidth="1"/>
    <col min="1093" max="1093" width="10.33203125" bestFit="1" customWidth="1"/>
    <col min="1094" max="1094" width="8.6640625" bestFit="1" customWidth="1"/>
    <col min="1095" max="1095" width="11.33203125" bestFit="1" customWidth="1"/>
    <col min="1096" max="1096" width="8.6640625" bestFit="1" customWidth="1"/>
    <col min="1097" max="1097" width="11.33203125" bestFit="1" customWidth="1"/>
    <col min="1098" max="1098" width="8.6640625" bestFit="1" customWidth="1"/>
    <col min="1099" max="1099" width="11.33203125" bestFit="1" customWidth="1"/>
    <col min="1100" max="1100" width="8.6640625" bestFit="1" customWidth="1"/>
    <col min="1101" max="1101" width="11.33203125" bestFit="1" customWidth="1"/>
    <col min="1102" max="1102" width="8.6640625" bestFit="1" customWidth="1"/>
    <col min="1103" max="1103" width="11.33203125" bestFit="1" customWidth="1"/>
    <col min="1104" max="1104" width="8.6640625" bestFit="1" customWidth="1"/>
    <col min="1105" max="1105" width="11.33203125" bestFit="1" customWidth="1"/>
    <col min="1106" max="1106" width="8.6640625" bestFit="1" customWidth="1"/>
    <col min="1107" max="1107" width="11.33203125" bestFit="1" customWidth="1"/>
    <col min="1108" max="1108" width="8.6640625" bestFit="1" customWidth="1"/>
    <col min="1109" max="1109" width="11.33203125" bestFit="1" customWidth="1"/>
    <col min="1110" max="1110" width="8.6640625" bestFit="1" customWidth="1"/>
    <col min="1111" max="1111" width="11.33203125" bestFit="1" customWidth="1"/>
    <col min="1112" max="1112" width="8.6640625" bestFit="1" customWidth="1"/>
    <col min="1113" max="1113" width="11.33203125" bestFit="1" customWidth="1"/>
    <col min="1114" max="1114" width="6.6640625" bestFit="1" customWidth="1"/>
    <col min="1115" max="1115" width="9.33203125" bestFit="1" customWidth="1"/>
    <col min="1116" max="1116" width="7.6640625" bestFit="1" customWidth="1"/>
    <col min="1117" max="1117" width="10.33203125" bestFit="1" customWidth="1"/>
    <col min="1118" max="1118" width="8.6640625" bestFit="1" customWidth="1"/>
    <col min="1119" max="1119" width="11.33203125" bestFit="1" customWidth="1"/>
    <col min="1120" max="1120" width="8.6640625" bestFit="1" customWidth="1"/>
    <col min="1121" max="1121" width="11.33203125" bestFit="1" customWidth="1"/>
    <col min="1122" max="1122" width="8.6640625" bestFit="1" customWidth="1"/>
    <col min="1123" max="1123" width="11.33203125" bestFit="1" customWidth="1"/>
    <col min="1124" max="1124" width="8.6640625" bestFit="1" customWidth="1"/>
    <col min="1125" max="1125" width="11.33203125" bestFit="1" customWidth="1"/>
    <col min="1126" max="1126" width="8.6640625" bestFit="1" customWidth="1"/>
    <col min="1127" max="1127" width="11.33203125" bestFit="1" customWidth="1"/>
    <col min="1128" max="1128" width="8.6640625" bestFit="1" customWidth="1"/>
    <col min="1129" max="1129" width="11.33203125" bestFit="1" customWidth="1"/>
    <col min="1130" max="1130" width="8.6640625" bestFit="1" customWidth="1"/>
    <col min="1131" max="1131" width="11.33203125" bestFit="1" customWidth="1"/>
    <col min="1132" max="1132" width="8.6640625" bestFit="1" customWidth="1"/>
    <col min="1133" max="1133" width="11.33203125" bestFit="1" customWidth="1"/>
    <col min="1134" max="1134" width="8.6640625" bestFit="1" customWidth="1"/>
    <col min="1135" max="1135" width="11.33203125" bestFit="1" customWidth="1"/>
    <col min="1136" max="1136" width="8.6640625" bestFit="1" customWidth="1"/>
    <col min="1137" max="1137" width="11.33203125" bestFit="1" customWidth="1"/>
    <col min="1138" max="1138" width="7.6640625" bestFit="1" customWidth="1"/>
    <col min="1139" max="1139" width="10.33203125" bestFit="1" customWidth="1"/>
    <col min="1140" max="1140" width="8.6640625" bestFit="1" customWidth="1"/>
    <col min="1141" max="1141" width="11.33203125" bestFit="1" customWidth="1"/>
    <col min="1142" max="1142" width="8.6640625" bestFit="1" customWidth="1"/>
    <col min="1143" max="1143" width="11.33203125" bestFit="1" customWidth="1"/>
    <col min="1144" max="1144" width="8.6640625" bestFit="1" customWidth="1"/>
    <col min="1145" max="1145" width="11.33203125" bestFit="1" customWidth="1"/>
    <col min="1146" max="1146" width="8.6640625" bestFit="1" customWidth="1"/>
    <col min="1147" max="1147" width="11.33203125" bestFit="1" customWidth="1"/>
    <col min="1148" max="1148" width="8.6640625" bestFit="1" customWidth="1"/>
    <col min="1149" max="1149" width="11.33203125" bestFit="1" customWidth="1"/>
    <col min="1150" max="1150" width="8.6640625" bestFit="1" customWidth="1"/>
    <col min="1151" max="1151" width="11.33203125" bestFit="1" customWidth="1"/>
    <col min="1152" max="1152" width="8.6640625" bestFit="1" customWidth="1"/>
    <col min="1153" max="1153" width="11.33203125" bestFit="1" customWidth="1"/>
    <col min="1154" max="1154" width="8.6640625" bestFit="1" customWidth="1"/>
    <col min="1155" max="1155" width="11.33203125" bestFit="1" customWidth="1"/>
    <col min="1156" max="1156" width="8.6640625" bestFit="1" customWidth="1"/>
    <col min="1157" max="1157" width="11.33203125" bestFit="1" customWidth="1"/>
    <col min="1158" max="1158" width="8.6640625" bestFit="1" customWidth="1"/>
    <col min="1159" max="1159" width="11.33203125" bestFit="1" customWidth="1"/>
    <col min="1160" max="1160" width="7.6640625" bestFit="1" customWidth="1"/>
    <col min="1161" max="1161" width="10.33203125" bestFit="1" customWidth="1"/>
    <col min="1162" max="1162" width="8.6640625" bestFit="1" customWidth="1"/>
    <col min="1163" max="1163" width="11.33203125" bestFit="1" customWidth="1"/>
    <col min="1164" max="1164" width="8.6640625" bestFit="1" customWidth="1"/>
    <col min="1165" max="1165" width="11.33203125" bestFit="1" customWidth="1"/>
    <col min="1166" max="1166" width="8.6640625" bestFit="1" customWidth="1"/>
    <col min="1167" max="1167" width="11.33203125" bestFit="1" customWidth="1"/>
    <col min="1168" max="1168" width="8.6640625" bestFit="1" customWidth="1"/>
    <col min="1169" max="1169" width="11.33203125" bestFit="1" customWidth="1"/>
    <col min="1170" max="1170" width="8.6640625" bestFit="1" customWidth="1"/>
    <col min="1171" max="1171" width="11.33203125" bestFit="1" customWidth="1"/>
    <col min="1172" max="1172" width="8.6640625" bestFit="1" customWidth="1"/>
    <col min="1173" max="1173" width="11.33203125" bestFit="1" customWidth="1"/>
    <col min="1174" max="1174" width="8.6640625" bestFit="1" customWidth="1"/>
    <col min="1175" max="1175" width="11.33203125" bestFit="1" customWidth="1"/>
    <col min="1176" max="1176" width="8.6640625" bestFit="1" customWidth="1"/>
    <col min="1177" max="1177" width="11.33203125" bestFit="1" customWidth="1"/>
    <col min="1178" max="1178" width="8.6640625" bestFit="1" customWidth="1"/>
    <col min="1179" max="1179" width="11.33203125" bestFit="1" customWidth="1"/>
    <col min="1180" max="1180" width="8.6640625" bestFit="1" customWidth="1"/>
    <col min="1181" max="1181" width="11.33203125" bestFit="1" customWidth="1"/>
    <col min="1182" max="1182" width="7.6640625" bestFit="1" customWidth="1"/>
    <col min="1183" max="1183" width="10.33203125" bestFit="1" customWidth="1"/>
    <col min="1184" max="1184" width="8.6640625" bestFit="1" customWidth="1"/>
    <col min="1185" max="1185" width="11.33203125" bestFit="1" customWidth="1"/>
    <col min="1186" max="1186" width="8.6640625" bestFit="1" customWidth="1"/>
    <col min="1187" max="1187" width="11.33203125" bestFit="1" customWidth="1"/>
    <col min="1188" max="1188" width="8.6640625" bestFit="1" customWidth="1"/>
    <col min="1189" max="1189" width="11.33203125" bestFit="1" customWidth="1"/>
    <col min="1190" max="1190" width="8.6640625" bestFit="1" customWidth="1"/>
    <col min="1191" max="1191" width="11.33203125" bestFit="1" customWidth="1"/>
    <col min="1192" max="1192" width="8.6640625" bestFit="1" customWidth="1"/>
    <col min="1193" max="1193" width="11.33203125" bestFit="1" customWidth="1"/>
    <col min="1194" max="1194" width="8.6640625" bestFit="1" customWidth="1"/>
    <col min="1195" max="1195" width="11.33203125" bestFit="1" customWidth="1"/>
    <col min="1196" max="1196" width="8.6640625" bestFit="1" customWidth="1"/>
    <col min="1197" max="1197" width="11.33203125" bestFit="1" customWidth="1"/>
    <col min="1198" max="1198" width="8.6640625" bestFit="1" customWidth="1"/>
    <col min="1199" max="1199" width="11.33203125" bestFit="1" customWidth="1"/>
    <col min="1200" max="1200" width="8.6640625" bestFit="1" customWidth="1"/>
    <col min="1201" max="1201" width="11.33203125" bestFit="1" customWidth="1"/>
    <col min="1202" max="1202" width="8.6640625" bestFit="1" customWidth="1"/>
    <col min="1203" max="1203" width="11.33203125" bestFit="1" customWidth="1"/>
    <col min="1204" max="1204" width="7.6640625" bestFit="1" customWidth="1"/>
    <col min="1205" max="1205" width="10.33203125" bestFit="1" customWidth="1"/>
    <col min="1206" max="1206" width="8.6640625" bestFit="1" customWidth="1"/>
    <col min="1207" max="1207" width="11.33203125" bestFit="1" customWidth="1"/>
    <col min="1208" max="1208" width="8.6640625" bestFit="1" customWidth="1"/>
    <col min="1209" max="1209" width="11.33203125" bestFit="1" customWidth="1"/>
    <col min="1210" max="1210" width="8.6640625" bestFit="1" customWidth="1"/>
    <col min="1211" max="1211" width="11.33203125" bestFit="1" customWidth="1"/>
    <col min="1212" max="1212" width="8.6640625" bestFit="1" customWidth="1"/>
    <col min="1213" max="1213" width="11.33203125" bestFit="1" customWidth="1"/>
    <col min="1214" max="1214" width="8.6640625" bestFit="1" customWidth="1"/>
    <col min="1215" max="1215" width="11.33203125" bestFit="1" customWidth="1"/>
    <col min="1216" max="1216" width="8.6640625" bestFit="1" customWidth="1"/>
    <col min="1217" max="1217" width="11.33203125" bestFit="1" customWidth="1"/>
    <col min="1218" max="1218" width="8.6640625" bestFit="1" customWidth="1"/>
    <col min="1219" max="1219" width="11.33203125" bestFit="1" customWidth="1"/>
    <col min="1220" max="1220" width="8.6640625" bestFit="1" customWidth="1"/>
    <col min="1221" max="1221" width="11.33203125" bestFit="1" customWidth="1"/>
    <col min="1222" max="1222" width="8.6640625" bestFit="1" customWidth="1"/>
    <col min="1223" max="1223" width="11.33203125" bestFit="1" customWidth="1"/>
    <col min="1224" max="1224" width="8.6640625" bestFit="1" customWidth="1"/>
    <col min="1225" max="1225" width="11.33203125" bestFit="1" customWidth="1"/>
    <col min="1226" max="1226" width="7.6640625" bestFit="1" customWidth="1"/>
    <col min="1227" max="1227" width="10.33203125" bestFit="1" customWidth="1"/>
    <col min="1228" max="1228" width="8.6640625" bestFit="1" customWidth="1"/>
    <col min="1229" max="1229" width="11.33203125" bestFit="1" customWidth="1"/>
    <col min="1230" max="1230" width="8.6640625" bestFit="1" customWidth="1"/>
    <col min="1231" max="1231" width="11.33203125" bestFit="1" customWidth="1"/>
    <col min="1232" max="1232" width="8.6640625" bestFit="1" customWidth="1"/>
    <col min="1233" max="1233" width="11.33203125" bestFit="1" customWidth="1"/>
    <col min="1234" max="1234" width="8.6640625" bestFit="1" customWidth="1"/>
    <col min="1235" max="1235" width="11.33203125" bestFit="1" customWidth="1"/>
    <col min="1236" max="1236" width="8.6640625" bestFit="1" customWidth="1"/>
    <col min="1237" max="1237" width="11.33203125" bestFit="1" customWidth="1"/>
    <col min="1238" max="1238" width="8.6640625" bestFit="1" customWidth="1"/>
    <col min="1239" max="1239" width="11.33203125" bestFit="1" customWidth="1"/>
    <col min="1240" max="1240" width="8.6640625" bestFit="1" customWidth="1"/>
    <col min="1241" max="1241" width="11.33203125" bestFit="1" customWidth="1"/>
    <col min="1242" max="1242" width="8.6640625" bestFit="1" customWidth="1"/>
    <col min="1243" max="1243" width="11.33203125" bestFit="1" customWidth="1"/>
    <col min="1244" max="1244" width="8.6640625" bestFit="1" customWidth="1"/>
    <col min="1245" max="1245" width="11.33203125" bestFit="1" customWidth="1"/>
    <col min="1246" max="1246" width="8.6640625" bestFit="1" customWidth="1"/>
    <col min="1247" max="1247" width="11.33203125" bestFit="1" customWidth="1"/>
    <col min="1248" max="1248" width="7.6640625" bestFit="1" customWidth="1"/>
    <col min="1249" max="1249" width="10.33203125" bestFit="1" customWidth="1"/>
    <col min="1250" max="1250" width="8.6640625" bestFit="1" customWidth="1"/>
    <col min="1251" max="1251" width="11.33203125" bestFit="1" customWidth="1"/>
    <col min="1252" max="1252" width="8.6640625" bestFit="1" customWidth="1"/>
    <col min="1253" max="1253" width="11.33203125" bestFit="1" customWidth="1"/>
    <col min="1254" max="1254" width="8.6640625" bestFit="1" customWidth="1"/>
    <col min="1255" max="1255" width="11.33203125" bestFit="1" customWidth="1"/>
    <col min="1256" max="1256" width="8.6640625" bestFit="1" customWidth="1"/>
    <col min="1257" max="1257" width="11.33203125" bestFit="1" customWidth="1"/>
    <col min="1258" max="1258" width="8.6640625" bestFit="1" customWidth="1"/>
    <col min="1259" max="1259" width="11.33203125" bestFit="1" customWidth="1"/>
    <col min="1260" max="1260" width="8.6640625" bestFit="1" customWidth="1"/>
    <col min="1261" max="1261" width="11.33203125" bestFit="1" customWidth="1"/>
    <col min="1262" max="1262" width="8.6640625" bestFit="1" customWidth="1"/>
    <col min="1263" max="1263" width="11.33203125" bestFit="1" customWidth="1"/>
    <col min="1264" max="1264" width="8.6640625" bestFit="1" customWidth="1"/>
    <col min="1265" max="1265" width="11.33203125" bestFit="1" customWidth="1"/>
    <col min="1266" max="1266" width="8.6640625" bestFit="1" customWidth="1"/>
    <col min="1267" max="1267" width="11.33203125" bestFit="1" customWidth="1"/>
    <col min="1268" max="1268" width="8.6640625" bestFit="1" customWidth="1"/>
    <col min="1269" max="1269" width="11.33203125" bestFit="1" customWidth="1"/>
    <col min="1270" max="1270" width="7.6640625" bestFit="1" customWidth="1"/>
    <col min="1271" max="1271" width="10.33203125" bestFit="1" customWidth="1"/>
    <col min="1272" max="1272" width="8.6640625" bestFit="1" customWidth="1"/>
    <col min="1273" max="1273" width="11.33203125" bestFit="1" customWidth="1"/>
    <col min="1274" max="1274" width="8.6640625" bestFit="1" customWidth="1"/>
    <col min="1275" max="1275" width="11.33203125" bestFit="1" customWidth="1"/>
    <col min="1276" max="1276" width="8.6640625" bestFit="1" customWidth="1"/>
    <col min="1277" max="1277" width="11.33203125" bestFit="1" customWidth="1"/>
    <col min="1278" max="1278" width="8.6640625" bestFit="1" customWidth="1"/>
    <col min="1279" max="1279" width="11.33203125" bestFit="1" customWidth="1"/>
    <col min="1280" max="1280" width="8.6640625" bestFit="1" customWidth="1"/>
    <col min="1281" max="1281" width="11.33203125" bestFit="1" customWidth="1"/>
    <col min="1282" max="1282" width="8.6640625" bestFit="1" customWidth="1"/>
    <col min="1283" max="1283" width="11.33203125" bestFit="1" customWidth="1"/>
    <col min="1284" max="1284" width="8.6640625" bestFit="1" customWidth="1"/>
    <col min="1285" max="1285" width="11.33203125" bestFit="1" customWidth="1"/>
    <col min="1286" max="1286" width="8.6640625" bestFit="1" customWidth="1"/>
    <col min="1287" max="1287" width="11.33203125" bestFit="1" customWidth="1"/>
    <col min="1288" max="1288" width="8.6640625" bestFit="1" customWidth="1"/>
    <col min="1289" max="1289" width="11.33203125" bestFit="1" customWidth="1"/>
    <col min="1290" max="1290" width="8.6640625" bestFit="1" customWidth="1"/>
    <col min="1291" max="1291" width="11.33203125" bestFit="1" customWidth="1"/>
    <col min="1292" max="1292" width="7.6640625" bestFit="1" customWidth="1"/>
    <col min="1293" max="1293" width="10.33203125" bestFit="1" customWidth="1"/>
    <col min="1294" max="1294" width="8.6640625" bestFit="1" customWidth="1"/>
    <col min="1295" max="1295" width="11.33203125" bestFit="1" customWidth="1"/>
    <col min="1296" max="1296" width="8.6640625" bestFit="1" customWidth="1"/>
    <col min="1297" max="1297" width="11.33203125" bestFit="1" customWidth="1"/>
    <col min="1298" max="1298" width="8.6640625" bestFit="1" customWidth="1"/>
    <col min="1299" max="1299" width="11.33203125" bestFit="1" customWidth="1"/>
    <col min="1300" max="1300" width="8.6640625" bestFit="1" customWidth="1"/>
    <col min="1301" max="1301" width="11.33203125" bestFit="1" customWidth="1"/>
    <col min="1302" max="1302" width="8.6640625" bestFit="1" customWidth="1"/>
    <col min="1303" max="1303" width="11.33203125" bestFit="1" customWidth="1"/>
    <col min="1304" max="1304" width="8.6640625" bestFit="1" customWidth="1"/>
    <col min="1305" max="1305" width="11.33203125" bestFit="1" customWidth="1"/>
    <col min="1306" max="1306" width="8.6640625" bestFit="1" customWidth="1"/>
    <col min="1307" max="1307" width="11.33203125" bestFit="1" customWidth="1"/>
    <col min="1308" max="1308" width="8.6640625" bestFit="1" customWidth="1"/>
    <col min="1309" max="1309" width="11.33203125" bestFit="1" customWidth="1"/>
    <col min="1310" max="1310" width="8.6640625" bestFit="1" customWidth="1"/>
    <col min="1311" max="1311" width="11.33203125" bestFit="1" customWidth="1"/>
    <col min="1312" max="1312" width="8.6640625" bestFit="1" customWidth="1"/>
    <col min="1313" max="1313" width="11.33203125" bestFit="1" customWidth="1"/>
    <col min="1314" max="1314" width="7.6640625" bestFit="1" customWidth="1"/>
    <col min="1315" max="1315" width="10.33203125" bestFit="1" customWidth="1"/>
    <col min="1316" max="1316" width="8.6640625" bestFit="1" customWidth="1"/>
    <col min="1317" max="1317" width="11.33203125" bestFit="1" customWidth="1"/>
    <col min="1318" max="1318" width="8.6640625" bestFit="1" customWidth="1"/>
    <col min="1319" max="1319" width="11.33203125" bestFit="1" customWidth="1"/>
    <col min="1320" max="1320" width="8.6640625" bestFit="1" customWidth="1"/>
    <col min="1321" max="1321" width="11.33203125" bestFit="1" customWidth="1"/>
    <col min="1322" max="1322" width="8.6640625" bestFit="1" customWidth="1"/>
    <col min="1323" max="1323" width="11.33203125" bestFit="1" customWidth="1"/>
    <col min="1324" max="1324" width="8.6640625" bestFit="1" customWidth="1"/>
    <col min="1325" max="1325" width="11.33203125" bestFit="1" customWidth="1"/>
    <col min="1326" max="1326" width="8.6640625" bestFit="1" customWidth="1"/>
    <col min="1327" max="1327" width="11.33203125" bestFit="1" customWidth="1"/>
    <col min="1328" max="1328" width="8.6640625" bestFit="1" customWidth="1"/>
    <col min="1329" max="1329" width="11.33203125" bestFit="1" customWidth="1"/>
    <col min="1330" max="1330" width="8.6640625" bestFit="1" customWidth="1"/>
    <col min="1331" max="1331" width="11.33203125" bestFit="1" customWidth="1"/>
    <col min="1332" max="1332" width="8.6640625" bestFit="1" customWidth="1"/>
    <col min="1333" max="1333" width="11.33203125" bestFit="1" customWidth="1"/>
    <col min="1334" max="1334" width="8.6640625" bestFit="1" customWidth="1"/>
    <col min="1335" max="1335" width="11.33203125" bestFit="1" customWidth="1"/>
    <col min="1336" max="1336" width="6.6640625" bestFit="1" customWidth="1"/>
    <col min="1337" max="1337" width="9.33203125" bestFit="1" customWidth="1"/>
    <col min="1338" max="1338" width="7.6640625" bestFit="1" customWidth="1"/>
    <col min="1339" max="1339" width="10.33203125" bestFit="1" customWidth="1"/>
    <col min="1340" max="1340" width="8.6640625" bestFit="1" customWidth="1"/>
    <col min="1341" max="1341" width="11.33203125" bestFit="1" customWidth="1"/>
    <col min="1342" max="1342" width="8.6640625" bestFit="1" customWidth="1"/>
    <col min="1343" max="1343" width="11.33203125" bestFit="1" customWidth="1"/>
    <col min="1344" max="1344" width="8.6640625" bestFit="1" customWidth="1"/>
    <col min="1345" max="1345" width="11.33203125" bestFit="1" customWidth="1"/>
    <col min="1346" max="1346" width="8.6640625" bestFit="1" customWidth="1"/>
    <col min="1347" max="1347" width="11.33203125" bestFit="1" customWidth="1"/>
    <col min="1348" max="1348" width="8.6640625" bestFit="1" customWidth="1"/>
    <col min="1349" max="1349" width="11.33203125" bestFit="1" customWidth="1"/>
    <col min="1350" max="1350" width="8.6640625" bestFit="1" customWidth="1"/>
    <col min="1351" max="1351" width="11.33203125" bestFit="1" customWidth="1"/>
    <col min="1352" max="1352" width="8.6640625" bestFit="1" customWidth="1"/>
    <col min="1353" max="1353" width="11.33203125" bestFit="1" customWidth="1"/>
    <col min="1354" max="1354" width="8.6640625" bestFit="1" customWidth="1"/>
    <col min="1355" max="1355" width="11.33203125" bestFit="1" customWidth="1"/>
    <col min="1356" max="1356" width="8.6640625" bestFit="1" customWidth="1"/>
    <col min="1357" max="1357" width="11.33203125" bestFit="1" customWidth="1"/>
    <col min="1358" max="1358" width="8.6640625" bestFit="1" customWidth="1"/>
    <col min="1359" max="1359" width="11.33203125" bestFit="1" customWidth="1"/>
    <col min="1360" max="1360" width="7.6640625" bestFit="1" customWidth="1"/>
    <col min="1361" max="1361" width="10.33203125" bestFit="1" customWidth="1"/>
    <col min="1362" max="1362" width="8.6640625" bestFit="1" customWidth="1"/>
    <col min="1363" max="1363" width="11.33203125" bestFit="1" customWidth="1"/>
    <col min="1364" max="1364" width="8.6640625" bestFit="1" customWidth="1"/>
    <col min="1365" max="1365" width="11.33203125" bestFit="1" customWidth="1"/>
    <col min="1366" max="1366" width="8.6640625" bestFit="1" customWidth="1"/>
    <col min="1367" max="1367" width="11.33203125" bestFit="1" customWidth="1"/>
    <col min="1368" max="1368" width="8.6640625" bestFit="1" customWidth="1"/>
    <col min="1369" max="1369" width="11.33203125" bestFit="1" customWidth="1"/>
    <col min="1370" max="1370" width="8.6640625" bestFit="1" customWidth="1"/>
    <col min="1371" max="1371" width="11.33203125" bestFit="1" customWidth="1"/>
    <col min="1372" max="1372" width="8.6640625" bestFit="1" customWidth="1"/>
    <col min="1373" max="1373" width="11.33203125" bestFit="1" customWidth="1"/>
    <col min="1374" max="1374" width="8.6640625" bestFit="1" customWidth="1"/>
    <col min="1375" max="1375" width="11.33203125" bestFit="1" customWidth="1"/>
    <col min="1376" max="1376" width="8.6640625" bestFit="1" customWidth="1"/>
    <col min="1377" max="1377" width="11.33203125" bestFit="1" customWidth="1"/>
    <col min="1378" max="1378" width="8.6640625" bestFit="1" customWidth="1"/>
    <col min="1379" max="1379" width="11.33203125" bestFit="1" customWidth="1"/>
    <col min="1380" max="1380" width="8.6640625" bestFit="1" customWidth="1"/>
    <col min="1381" max="1381" width="11.33203125" bestFit="1" customWidth="1"/>
    <col min="1382" max="1382" width="7.6640625" bestFit="1" customWidth="1"/>
    <col min="1383" max="1383" width="10.33203125" bestFit="1" customWidth="1"/>
    <col min="1384" max="1384" width="8.6640625" bestFit="1" customWidth="1"/>
    <col min="1385" max="1385" width="11.33203125" bestFit="1" customWidth="1"/>
    <col min="1386" max="1386" width="8.6640625" bestFit="1" customWidth="1"/>
    <col min="1387" max="1387" width="11.33203125" bestFit="1" customWidth="1"/>
    <col min="1388" max="1388" width="8.6640625" bestFit="1" customWidth="1"/>
    <col min="1389" max="1389" width="11.33203125" bestFit="1" customWidth="1"/>
    <col min="1390" max="1390" width="8.6640625" bestFit="1" customWidth="1"/>
    <col min="1391" max="1391" width="11.33203125" bestFit="1" customWidth="1"/>
    <col min="1392" max="1392" width="8.6640625" bestFit="1" customWidth="1"/>
    <col min="1393" max="1393" width="11.33203125" bestFit="1" customWidth="1"/>
    <col min="1394" max="1394" width="8.6640625" bestFit="1" customWidth="1"/>
    <col min="1395" max="1395" width="11.33203125" bestFit="1" customWidth="1"/>
    <col min="1396" max="1396" width="8.6640625" bestFit="1" customWidth="1"/>
    <col min="1397" max="1397" width="11.33203125" bestFit="1" customWidth="1"/>
    <col min="1398" max="1398" width="8.6640625" bestFit="1" customWidth="1"/>
    <col min="1399" max="1399" width="11.33203125" bestFit="1" customWidth="1"/>
    <col min="1400" max="1400" width="8.6640625" bestFit="1" customWidth="1"/>
    <col min="1401" max="1401" width="11.33203125" bestFit="1" customWidth="1"/>
    <col min="1402" max="1402" width="8.6640625" bestFit="1" customWidth="1"/>
    <col min="1403" max="1403" width="11.33203125" bestFit="1" customWidth="1"/>
    <col min="1404" max="1404" width="7.6640625" bestFit="1" customWidth="1"/>
    <col min="1405" max="1405" width="10.33203125" bestFit="1" customWidth="1"/>
    <col min="1406" max="1406" width="8.6640625" bestFit="1" customWidth="1"/>
    <col min="1407" max="1407" width="11.33203125" bestFit="1" customWidth="1"/>
    <col min="1408" max="1408" width="8.6640625" bestFit="1" customWidth="1"/>
    <col min="1409" max="1409" width="11.33203125" bestFit="1" customWidth="1"/>
    <col min="1410" max="1410" width="8.6640625" bestFit="1" customWidth="1"/>
    <col min="1411" max="1411" width="11.33203125" bestFit="1" customWidth="1"/>
    <col min="1412" max="1412" width="8.6640625" bestFit="1" customWidth="1"/>
    <col min="1413" max="1413" width="11.33203125" bestFit="1" customWidth="1"/>
    <col min="1414" max="1414" width="8.6640625" bestFit="1" customWidth="1"/>
    <col min="1415" max="1415" width="11.33203125" bestFit="1" customWidth="1"/>
    <col min="1416" max="1416" width="8.6640625" bestFit="1" customWidth="1"/>
    <col min="1417" max="1417" width="11.33203125" bestFit="1" customWidth="1"/>
    <col min="1418" max="1418" width="8.6640625" bestFit="1" customWidth="1"/>
    <col min="1419" max="1419" width="11.33203125" bestFit="1" customWidth="1"/>
    <col min="1420" max="1420" width="8.6640625" bestFit="1" customWidth="1"/>
    <col min="1421" max="1421" width="11.33203125" bestFit="1" customWidth="1"/>
    <col min="1422" max="1422" width="8.6640625" bestFit="1" customWidth="1"/>
    <col min="1423" max="1423" width="11.33203125" bestFit="1" customWidth="1"/>
    <col min="1424" max="1424" width="8.6640625" bestFit="1" customWidth="1"/>
    <col min="1425" max="1425" width="11.33203125" bestFit="1" customWidth="1"/>
    <col min="1426" max="1426" width="7.6640625" bestFit="1" customWidth="1"/>
    <col min="1427" max="1427" width="10.33203125" bestFit="1" customWidth="1"/>
    <col min="1428" max="1428" width="8.6640625" bestFit="1" customWidth="1"/>
    <col min="1429" max="1429" width="11.33203125" bestFit="1" customWidth="1"/>
    <col min="1430" max="1430" width="8.6640625" bestFit="1" customWidth="1"/>
    <col min="1431" max="1431" width="11.33203125" bestFit="1" customWidth="1"/>
    <col min="1432" max="1432" width="8.6640625" bestFit="1" customWidth="1"/>
    <col min="1433" max="1433" width="11.33203125" bestFit="1" customWidth="1"/>
    <col min="1434" max="1434" width="8.6640625" bestFit="1" customWidth="1"/>
    <col min="1435" max="1435" width="11.33203125" bestFit="1" customWidth="1"/>
    <col min="1436" max="1436" width="8.6640625" bestFit="1" customWidth="1"/>
    <col min="1437" max="1437" width="11.33203125" bestFit="1" customWidth="1"/>
    <col min="1438" max="1438" width="8.6640625" bestFit="1" customWidth="1"/>
    <col min="1439" max="1439" width="11.33203125" bestFit="1" customWidth="1"/>
    <col min="1440" max="1440" width="8.6640625" bestFit="1" customWidth="1"/>
    <col min="1441" max="1441" width="11.33203125" bestFit="1" customWidth="1"/>
    <col min="1442" max="1442" width="8.6640625" bestFit="1" customWidth="1"/>
    <col min="1443" max="1443" width="11.33203125" bestFit="1" customWidth="1"/>
    <col min="1444" max="1444" width="8.6640625" bestFit="1" customWidth="1"/>
    <col min="1445" max="1445" width="11.33203125" bestFit="1" customWidth="1"/>
    <col min="1446" max="1446" width="8.6640625" bestFit="1" customWidth="1"/>
    <col min="1447" max="1447" width="11.33203125" bestFit="1" customWidth="1"/>
    <col min="1448" max="1448" width="7.6640625" bestFit="1" customWidth="1"/>
    <col min="1449" max="1449" width="10.33203125" bestFit="1" customWidth="1"/>
    <col min="1450" max="1450" width="8.6640625" bestFit="1" customWidth="1"/>
    <col min="1451" max="1451" width="11.33203125" bestFit="1" customWidth="1"/>
    <col min="1452" max="1452" width="8.6640625" bestFit="1" customWidth="1"/>
    <col min="1453" max="1453" width="11.33203125" bestFit="1" customWidth="1"/>
    <col min="1454" max="1454" width="8.6640625" bestFit="1" customWidth="1"/>
    <col min="1455" max="1455" width="11.33203125" bestFit="1" customWidth="1"/>
    <col min="1456" max="1456" width="8.6640625" bestFit="1" customWidth="1"/>
    <col min="1457" max="1457" width="11.33203125" bestFit="1" customWidth="1"/>
    <col min="1458" max="1458" width="8.6640625" bestFit="1" customWidth="1"/>
    <col min="1459" max="1459" width="11.33203125" bestFit="1" customWidth="1"/>
    <col min="1460" max="1460" width="8.6640625" bestFit="1" customWidth="1"/>
    <col min="1461" max="1461" width="11.33203125" bestFit="1" customWidth="1"/>
    <col min="1462" max="1462" width="8.6640625" bestFit="1" customWidth="1"/>
    <col min="1463" max="1463" width="11.33203125" bestFit="1" customWidth="1"/>
    <col min="1464" max="1464" width="8.6640625" bestFit="1" customWidth="1"/>
    <col min="1465" max="1465" width="11.33203125" bestFit="1" customWidth="1"/>
    <col min="1466" max="1466" width="8.6640625" bestFit="1" customWidth="1"/>
    <col min="1467" max="1467" width="11.33203125" bestFit="1" customWidth="1"/>
    <col min="1468" max="1468" width="8.6640625" bestFit="1" customWidth="1"/>
    <col min="1469" max="1469" width="11.33203125" bestFit="1" customWidth="1"/>
    <col min="1470" max="1470" width="7.6640625" bestFit="1" customWidth="1"/>
    <col min="1471" max="1471" width="10.33203125" bestFit="1" customWidth="1"/>
    <col min="1472" max="1472" width="8.6640625" bestFit="1" customWidth="1"/>
    <col min="1473" max="1473" width="11.33203125" bestFit="1" customWidth="1"/>
    <col min="1474" max="1474" width="8.6640625" bestFit="1" customWidth="1"/>
    <col min="1475" max="1475" width="11.33203125" bestFit="1" customWidth="1"/>
    <col min="1476" max="1476" width="8.6640625" bestFit="1" customWidth="1"/>
    <col min="1477" max="1477" width="11.33203125" bestFit="1" customWidth="1"/>
    <col min="1478" max="1478" width="8.6640625" bestFit="1" customWidth="1"/>
    <col min="1479" max="1479" width="11.33203125" bestFit="1" customWidth="1"/>
    <col min="1480" max="1480" width="8.6640625" bestFit="1" customWidth="1"/>
    <col min="1481" max="1481" width="11.33203125" bestFit="1" customWidth="1"/>
    <col min="1482" max="1482" width="8.6640625" bestFit="1" customWidth="1"/>
    <col min="1483" max="1483" width="11.33203125" bestFit="1" customWidth="1"/>
    <col min="1484" max="1484" width="8.6640625" bestFit="1" customWidth="1"/>
    <col min="1485" max="1485" width="11.33203125" bestFit="1" customWidth="1"/>
    <col min="1486" max="1486" width="8.6640625" bestFit="1" customWidth="1"/>
    <col min="1487" max="1487" width="11.33203125" bestFit="1" customWidth="1"/>
    <col min="1488" max="1488" width="8.6640625" bestFit="1" customWidth="1"/>
    <col min="1489" max="1489" width="11.33203125" bestFit="1" customWidth="1"/>
    <col min="1490" max="1490" width="8.6640625" bestFit="1" customWidth="1"/>
    <col min="1491" max="1491" width="11.33203125" bestFit="1" customWidth="1"/>
    <col min="1492" max="1492" width="7.6640625" bestFit="1" customWidth="1"/>
    <col min="1493" max="1493" width="10.33203125" bestFit="1" customWidth="1"/>
    <col min="1494" max="1494" width="8.6640625" bestFit="1" customWidth="1"/>
    <col min="1495" max="1495" width="11.33203125" bestFit="1" customWidth="1"/>
    <col min="1496" max="1496" width="8.6640625" bestFit="1" customWidth="1"/>
    <col min="1497" max="1497" width="11.33203125" bestFit="1" customWidth="1"/>
    <col min="1498" max="1498" width="8.6640625" bestFit="1" customWidth="1"/>
    <col min="1499" max="1499" width="11.33203125" bestFit="1" customWidth="1"/>
    <col min="1500" max="1500" width="8.6640625" bestFit="1" customWidth="1"/>
    <col min="1501" max="1501" width="11.33203125" bestFit="1" customWidth="1"/>
    <col min="1502" max="1502" width="8.6640625" bestFit="1" customWidth="1"/>
    <col min="1503" max="1503" width="11.33203125" bestFit="1" customWidth="1"/>
    <col min="1504" max="1504" width="8.6640625" bestFit="1" customWidth="1"/>
    <col min="1505" max="1505" width="11.33203125" bestFit="1" customWidth="1"/>
    <col min="1506" max="1506" width="8.6640625" bestFit="1" customWidth="1"/>
    <col min="1507" max="1507" width="11.33203125" bestFit="1" customWidth="1"/>
    <col min="1508" max="1508" width="8.6640625" bestFit="1" customWidth="1"/>
    <col min="1509" max="1509" width="11.33203125" bestFit="1" customWidth="1"/>
    <col min="1510" max="1510" width="8.6640625" bestFit="1" customWidth="1"/>
    <col min="1511" max="1511" width="11.33203125" bestFit="1" customWidth="1"/>
    <col min="1512" max="1512" width="8.6640625" bestFit="1" customWidth="1"/>
    <col min="1513" max="1513" width="11.33203125" bestFit="1" customWidth="1"/>
    <col min="1514" max="1514" width="7.6640625" bestFit="1" customWidth="1"/>
    <col min="1515" max="1515" width="10.33203125" bestFit="1" customWidth="1"/>
    <col min="1516" max="1516" width="8.6640625" bestFit="1" customWidth="1"/>
    <col min="1517" max="1517" width="11.33203125" bestFit="1" customWidth="1"/>
    <col min="1518" max="1518" width="8.6640625" bestFit="1" customWidth="1"/>
    <col min="1519" max="1519" width="11.33203125" bestFit="1" customWidth="1"/>
    <col min="1520" max="1520" width="8.6640625" bestFit="1" customWidth="1"/>
    <col min="1521" max="1521" width="11.33203125" bestFit="1" customWidth="1"/>
    <col min="1522" max="1522" width="8.6640625" bestFit="1" customWidth="1"/>
    <col min="1523" max="1523" width="11.33203125" bestFit="1" customWidth="1"/>
    <col min="1524" max="1524" width="8.6640625" bestFit="1" customWidth="1"/>
    <col min="1525" max="1525" width="11.33203125" bestFit="1" customWidth="1"/>
    <col min="1526" max="1526" width="8.6640625" bestFit="1" customWidth="1"/>
    <col min="1527" max="1527" width="11.33203125" bestFit="1" customWidth="1"/>
    <col min="1528" max="1528" width="8.6640625" bestFit="1" customWidth="1"/>
    <col min="1529" max="1529" width="11.33203125" bestFit="1" customWidth="1"/>
    <col min="1530" max="1530" width="8.6640625" bestFit="1" customWidth="1"/>
    <col min="1531" max="1531" width="11.33203125" bestFit="1" customWidth="1"/>
    <col min="1532" max="1532" width="8.6640625" bestFit="1" customWidth="1"/>
    <col min="1533" max="1533" width="11.33203125" bestFit="1" customWidth="1"/>
    <col min="1534" max="1534" width="8.6640625" bestFit="1" customWidth="1"/>
    <col min="1535" max="1535" width="11.33203125" bestFit="1" customWidth="1"/>
    <col min="1536" max="1536" width="7.6640625" bestFit="1" customWidth="1"/>
    <col min="1537" max="1537" width="10.33203125" bestFit="1" customWidth="1"/>
    <col min="1538" max="1538" width="8.6640625" bestFit="1" customWidth="1"/>
    <col min="1539" max="1539" width="11.33203125" bestFit="1" customWidth="1"/>
    <col min="1540" max="1540" width="8.6640625" bestFit="1" customWidth="1"/>
    <col min="1541" max="1541" width="11.33203125" bestFit="1" customWidth="1"/>
    <col min="1542" max="1542" width="8.6640625" bestFit="1" customWidth="1"/>
    <col min="1543" max="1543" width="11.33203125" bestFit="1" customWidth="1"/>
    <col min="1544" max="1544" width="8.6640625" bestFit="1" customWidth="1"/>
    <col min="1545" max="1545" width="11.33203125" bestFit="1" customWidth="1"/>
    <col min="1546" max="1546" width="8.6640625" bestFit="1" customWidth="1"/>
    <col min="1547" max="1547" width="11.33203125" bestFit="1" customWidth="1"/>
    <col min="1548" max="1548" width="8.6640625" bestFit="1" customWidth="1"/>
    <col min="1549" max="1549" width="11.33203125" bestFit="1" customWidth="1"/>
    <col min="1550" max="1550" width="8.6640625" bestFit="1" customWidth="1"/>
    <col min="1551" max="1551" width="11.33203125" bestFit="1" customWidth="1"/>
    <col min="1552" max="1552" width="8.6640625" bestFit="1" customWidth="1"/>
    <col min="1553" max="1553" width="11.33203125" bestFit="1" customWidth="1"/>
    <col min="1554" max="1554" width="8.6640625" bestFit="1" customWidth="1"/>
    <col min="1555" max="1555" width="11.33203125" bestFit="1" customWidth="1"/>
    <col min="1556" max="1556" width="8.6640625" bestFit="1" customWidth="1"/>
    <col min="1557" max="1557" width="11.33203125" bestFit="1" customWidth="1"/>
    <col min="1558" max="1558" width="6.6640625" bestFit="1" customWidth="1"/>
    <col min="1559" max="1559" width="9.33203125" bestFit="1" customWidth="1"/>
    <col min="1560" max="1560" width="7.6640625" bestFit="1" customWidth="1"/>
    <col min="1561" max="1561" width="10.33203125" bestFit="1" customWidth="1"/>
    <col min="1562" max="1562" width="8.6640625" bestFit="1" customWidth="1"/>
    <col min="1563" max="1563" width="11.33203125" bestFit="1" customWidth="1"/>
    <col min="1564" max="1564" width="8.6640625" bestFit="1" customWidth="1"/>
    <col min="1565" max="1565" width="11.33203125" bestFit="1" customWidth="1"/>
    <col min="1566" max="1566" width="8.6640625" bestFit="1" customWidth="1"/>
    <col min="1567" max="1567" width="11.33203125" bestFit="1" customWidth="1"/>
    <col min="1568" max="1568" width="8.6640625" bestFit="1" customWidth="1"/>
    <col min="1569" max="1569" width="11.33203125" bestFit="1" customWidth="1"/>
    <col min="1570" max="1570" width="8.6640625" bestFit="1" customWidth="1"/>
    <col min="1571" max="1571" width="11.33203125" bestFit="1" customWidth="1"/>
    <col min="1572" max="1572" width="8.6640625" bestFit="1" customWidth="1"/>
    <col min="1573" max="1573" width="11.33203125" bestFit="1" customWidth="1"/>
    <col min="1574" max="1574" width="8.6640625" bestFit="1" customWidth="1"/>
    <col min="1575" max="1575" width="11.33203125" bestFit="1" customWidth="1"/>
    <col min="1576" max="1576" width="8.6640625" bestFit="1" customWidth="1"/>
    <col min="1577" max="1577" width="11.33203125" bestFit="1" customWidth="1"/>
    <col min="1578" max="1578" width="8.6640625" bestFit="1" customWidth="1"/>
    <col min="1579" max="1579" width="11.33203125" bestFit="1" customWidth="1"/>
    <col min="1580" max="1580" width="8.6640625" bestFit="1" customWidth="1"/>
    <col min="1581" max="1581" width="11.33203125" bestFit="1" customWidth="1"/>
    <col min="1582" max="1582" width="7.6640625" bestFit="1" customWidth="1"/>
    <col min="1583" max="1583" width="10.33203125" bestFit="1" customWidth="1"/>
    <col min="1584" max="1584" width="8.6640625" bestFit="1" customWidth="1"/>
    <col min="1585" max="1585" width="11.33203125" bestFit="1" customWidth="1"/>
    <col min="1586" max="1586" width="8.6640625" bestFit="1" customWidth="1"/>
    <col min="1587" max="1587" width="11.33203125" bestFit="1" customWidth="1"/>
    <col min="1588" max="1588" width="8.6640625" bestFit="1" customWidth="1"/>
    <col min="1589" max="1589" width="11.33203125" bestFit="1" customWidth="1"/>
    <col min="1590" max="1590" width="8.6640625" bestFit="1" customWidth="1"/>
    <col min="1591" max="1591" width="11.33203125" bestFit="1" customWidth="1"/>
    <col min="1592" max="1592" width="8.6640625" bestFit="1" customWidth="1"/>
    <col min="1593" max="1593" width="11.33203125" bestFit="1" customWidth="1"/>
    <col min="1594" max="1594" width="8.6640625" bestFit="1" customWidth="1"/>
    <col min="1595" max="1595" width="11.33203125" bestFit="1" customWidth="1"/>
    <col min="1596" max="1596" width="8.6640625" bestFit="1" customWidth="1"/>
    <col min="1597" max="1597" width="11.33203125" bestFit="1" customWidth="1"/>
    <col min="1598" max="1598" width="8.6640625" bestFit="1" customWidth="1"/>
    <col min="1599" max="1599" width="11.33203125" bestFit="1" customWidth="1"/>
    <col min="1600" max="1600" width="8.6640625" bestFit="1" customWidth="1"/>
    <col min="1601" max="1601" width="11.33203125" bestFit="1" customWidth="1"/>
    <col min="1602" max="1602" width="8.6640625" bestFit="1" customWidth="1"/>
    <col min="1603" max="1603" width="11.33203125" bestFit="1" customWidth="1"/>
    <col min="1604" max="1604" width="7.6640625" bestFit="1" customWidth="1"/>
    <col min="1605" max="1605" width="10.33203125" bestFit="1" customWidth="1"/>
    <col min="1606" max="1606" width="8.6640625" bestFit="1" customWidth="1"/>
    <col min="1607" max="1607" width="11.33203125" bestFit="1" customWidth="1"/>
    <col min="1608" max="1608" width="8.6640625" bestFit="1" customWidth="1"/>
    <col min="1609" max="1609" width="11.33203125" bestFit="1" customWidth="1"/>
    <col min="1610" max="1610" width="8.6640625" bestFit="1" customWidth="1"/>
    <col min="1611" max="1611" width="11.33203125" bestFit="1" customWidth="1"/>
    <col min="1612" max="1612" width="8.6640625" bestFit="1" customWidth="1"/>
    <col min="1613" max="1613" width="11.33203125" bestFit="1" customWidth="1"/>
    <col min="1614" max="1614" width="8.6640625" bestFit="1" customWidth="1"/>
    <col min="1615" max="1615" width="11.33203125" bestFit="1" customWidth="1"/>
    <col min="1616" max="1616" width="8.6640625" bestFit="1" customWidth="1"/>
    <col min="1617" max="1617" width="11.33203125" bestFit="1" customWidth="1"/>
    <col min="1618" max="1618" width="8.6640625" bestFit="1" customWidth="1"/>
    <col min="1619" max="1619" width="11.33203125" bestFit="1" customWidth="1"/>
    <col min="1620" max="1620" width="8.6640625" bestFit="1" customWidth="1"/>
    <col min="1621" max="1621" width="11.33203125" bestFit="1" customWidth="1"/>
    <col min="1622" max="1622" width="8.6640625" bestFit="1" customWidth="1"/>
    <col min="1623" max="1623" width="11.33203125" bestFit="1" customWidth="1"/>
    <col min="1624" max="1624" width="8.6640625" bestFit="1" customWidth="1"/>
    <col min="1625" max="1625" width="11.33203125" bestFit="1" customWidth="1"/>
    <col min="1626" max="1626" width="7.6640625" bestFit="1" customWidth="1"/>
    <col min="1627" max="1627" width="10.33203125" bestFit="1" customWidth="1"/>
    <col min="1628" max="1628" width="8.6640625" bestFit="1" customWidth="1"/>
    <col min="1629" max="1629" width="11.33203125" bestFit="1" customWidth="1"/>
    <col min="1630" max="1630" width="8.6640625" bestFit="1" customWidth="1"/>
    <col min="1631" max="1631" width="11.33203125" bestFit="1" customWidth="1"/>
    <col min="1632" max="1632" width="8.6640625" bestFit="1" customWidth="1"/>
    <col min="1633" max="1633" width="11.33203125" bestFit="1" customWidth="1"/>
    <col min="1634" max="1634" width="8.6640625" bestFit="1" customWidth="1"/>
    <col min="1635" max="1635" width="11.33203125" bestFit="1" customWidth="1"/>
    <col min="1636" max="1636" width="8.6640625" bestFit="1" customWidth="1"/>
    <col min="1637" max="1637" width="11.33203125" bestFit="1" customWidth="1"/>
    <col min="1638" max="1638" width="8.6640625" bestFit="1" customWidth="1"/>
    <col min="1639" max="1639" width="11.33203125" bestFit="1" customWidth="1"/>
    <col min="1640" max="1640" width="8.6640625" bestFit="1" customWidth="1"/>
    <col min="1641" max="1641" width="11.33203125" bestFit="1" customWidth="1"/>
    <col min="1642" max="1642" width="8.6640625" bestFit="1" customWidth="1"/>
    <col min="1643" max="1643" width="11.33203125" bestFit="1" customWidth="1"/>
    <col min="1644" max="1644" width="8.6640625" bestFit="1" customWidth="1"/>
    <col min="1645" max="1645" width="11.33203125" bestFit="1" customWidth="1"/>
    <col min="1646" max="1646" width="8.6640625" bestFit="1" customWidth="1"/>
    <col min="1647" max="1647" width="11.33203125" bestFit="1" customWidth="1"/>
    <col min="1648" max="1648" width="7.6640625" bestFit="1" customWidth="1"/>
    <col min="1649" max="1649" width="10.33203125" bestFit="1" customWidth="1"/>
    <col min="1650" max="1650" width="8.6640625" bestFit="1" customWidth="1"/>
    <col min="1651" max="1651" width="11.33203125" bestFit="1" customWidth="1"/>
    <col min="1652" max="1652" width="8.6640625" bestFit="1" customWidth="1"/>
    <col min="1653" max="1653" width="11.33203125" bestFit="1" customWidth="1"/>
    <col min="1654" max="1654" width="8.6640625" bestFit="1" customWidth="1"/>
    <col min="1655" max="1655" width="11.33203125" bestFit="1" customWidth="1"/>
    <col min="1656" max="1656" width="8.6640625" bestFit="1" customWidth="1"/>
    <col min="1657" max="1657" width="11.33203125" bestFit="1" customWidth="1"/>
    <col min="1658" max="1658" width="8.6640625" bestFit="1" customWidth="1"/>
    <col min="1659" max="1659" width="11.33203125" bestFit="1" customWidth="1"/>
    <col min="1660" max="1660" width="8.6640625" bestFit="1" customWidth="1"/>
    <col min="1661" max="1661" width="11.33203125" bestFit="1" customWidth="1"/>
    <col min="1662" max="1662" width="8.6640625" bestFit="1" customWidth="1"/>
    <col min="1663" max="1663" width="11.33203125" bestFit="1" customWidth="1"/>
    <col min="1664" max="1664" width="8.6640625" bestFit="1" customWidth="1"/>
    <col min="1665" max="1665" width="11.33203125" bestFit="1" customWidth="1"/>
    <col min="1666" max="1666" width="8.6640625" bestFit="1" customWidth="1"/>
    <col min="1667" max="1667" width="11.33203125" bestFit="1" customWidth="1"/>
    <col min="1668" max="1668" width="8.6640625" bestFit="1" customWidth="1"/>
    <col min="1669" max="1669" width="11.33203125" bestFit="1" customWidth="1"/>
    <col min="1670" max="1670" width="7.6640625" bestFit="1" customWidth="1"/>
    <col min="1671" max="1671" width="10.33203125" bestFit="1" customWidth="1"/>
    <col min="1672" max="1672" width="8.6640625" bestFit="1" customWidth="1"/>
    <col min="1673" max="1673" width="11.33203125" bestFit="1" customWidth="1"/>
    <col min="1674" max="1674" width="8.6640625" bestFit="1" customWidth="1"/>
    <col min="1675" max="1675" width="11.33203125" bestFit="1" customWidth="1"/>
    <col min="1676" max="1676" width="8.6640625" bestFit="1" customWidth="1"/>
    <col min="1677" max="1677" width="11.33203125" bestFit="1" customWidth="1"/>
    <col min="1678" max="1678" width="8.6640625" bestFit="1" customWidth="1"/>
    <col min="1679" max="1679" width="11.33203125" bestFit="1" customWidth="1"/>
    <col min="1680" max="1680" width="8.6640625" bestFit="1" customWidth="1"/>
    <col min="1681" max="1681" width="11.33203125" bestFit="1" customWidth="1"/>
    <col min="1682" max="1682" width="8.6640625" bestFit="1" customWidth="1"/>
    <col min="1683" max="1683" width="11.33203125" bestFit="1" customWidth="1"/>
    <col min="1684" max="1684" width="8.6640625" bestFit="1" customWidth="1"/>
    <col min="1685" max="1685" width="11.33203125" bestFit="1" customWidth="1"/>
    <col min="1686" max="1686" width="8.6640625" bestFit="1" customWidth="1"/>
    <col min="1687" max="1687" width="11.33203125" bestFit="1" customWidth="1"/>
    <col min="1688" max="1688" width="8.6640625" bestFit="1" customWidth="1"/>
    <col min="1689" max="1689" width="11.33203125" bestFit="1" customWidth="1"/>
    <col min="1690" max="1690" width="8.6640625" bestFit="1" customWidth="1"/>
    <col min="1691" max="1691" width="11.33203125" bestFit="1" customWidth="1"/>
    <col min="1692" max="1692" width="7.6640625" bestFit="1" customWidth="1"/>
    <col min="1693" max="1693" width="10.33203125" bestFit="1" customWidth="1"/>
    <col min="1694" max="1694" width="8.6640625" bestFit="1" customWidth="1"/>
    <col min="1695" max="1695" width="11.33203125" bestFit="1" customWidth="1"/>
    <col min="1696" max="1696" width="8.6640625" bestFit="1" customWidth="1"/>
    <col min="1697" max="1697" width="11.33203125" bestFit="1" customWidth="1"/>
    <col min="1698" max="1698" width="8.6640625" bestFit="1" customWidth="1"/>
    <col min="1699" max="1699" width="11.33203125" bestFit="1" customWidth="1"/>
    <col min="1700" max="1700" width="8.6640625" bestFit="1" customWidth="1"/>
    <col min="1701" max="1701" width="11.33203125" bestFit="1" customWidth="1"/>
    <col min="1702" max="1702" width="8.6640625" bestFit="1" customWidth="1"/>
    <col min="1703" max="1703" width="11.33203125" bestFit="1" customWidth="1"/>
    <col min="1704" max="1704" width="8.6640625" bestFit="1" customWidth="1"/>
    <col min="1705" max="1705" width="11.33203125" bestFit="1" customWidth="1"/>
    <col min="1706" max="1706" width="8.6640625" bestFit="1" customWidth="1"/>
    <col min="1707" max="1707" width="11.33203125" bestFit="1" customWidth="1"/>
    <col min="1708" max="1708" width="8.6640625" bestFit="1" customWidth="1"/>
    <col min="1709" max="1709" width="11.33203125" bestFit="1" customWidth="1"/>
    <col min="1710" max="1710" width="8.6640625" bestFit="1" customWidth="1"/>
    <col min="1711" max="1711" width="11.33203125" bestFit="1" customWidth="1"/>
    <col min="1712" max="1712" width="8.6640625" bestFit="1" customWidth="1"/>
    <col min="1713" max="1713" width="11.33203125" bestFit="1" customWidth="1"/>
    <col min="1714" max="1714" width="7.6640625" bestFit="1" customWidth="1"/>
    <col min="1715" max="1715" width="10.33203125" bestFit="1" customWidth="1"/>
    <col min="1716" max="1716" width="8.6640625" bestFit="1" customWidth="1"/>
    <col min="1717" max="1717" width="11.33203125" bestFit="1" customWidth="1"/>
    <col min="1718" max="1718" width="8.6640625" bestFit="1" customWidth="1"/>
    <col min="1719" max="1719" width="11.33203125" bestFit="1" customWidth="1"/>
    <col min="1720" max="1720" width="8.6640625" bestFit="1" customWidth="1"/>
    <col min="1721" max="1721" width="11.33203125" bestFit="1" customWidth="1"/>
    <col min="1722" max="1722" width="8.6640625" bestFit="1" customWidth="1"/>
    <col min="1723" max="1723" width="11.33203125" bestFit="1" customWidth="1"/>
    <col min="1724" max="1724" width="8.6640625" bestFit="1" customWidth="1"/>
    <col min="1725" max="1725" width="11.33203125" bestFit="1" customWidth="1"/>
    <col min="1726" max="1726" width="8.6640625" bestFit="1" customWidth="1"/>
    <col min="1727" max="1727" width="11.33203125" bestFit="1" customWidth="1"/>
    <col min="1728" max="1728" width="8.6640625" bestFit="1" customWidth="1"/>
    <col min="1729" max="1729" width="11.33203125" bestFit="1" customWidth="1"/>
    <col min="1730" max="1730" width="8.6640625" bestFit="1" customWidth="1"/>
    <col min="1731" max="1731" width="11.33203125" bestFit="1" customWidth="1"/>
    <col min="1732" max="1732" width="8.6640625" bestFit="1" customWidth="1"/>
    <col min="1733" max="1733" width="11.33203125" bestFit="1" customWidth="1"/>
    <col min="1734" max="1734" width="8.6640625" bestFit="1" customWidth="1"/>
    <col min="1735" max="1735" width="11.33203125" bestFit="1" customWidth="1"/>
    <col min="1736" max="1736" width="7.6640625" bestFit="1" customWidth="1"/>
    <col min="1737" max="1737" width="10.33203125" bestFit="1" customWidth="1"/>
    <col min="1738" max="1738" width="8.6640625" bestFit="1" customWidth="1"/>
    <col min="1739" max="1739" width="11.33203125" bestFit="1" customWidth="1"/>
    <col min="1740" max="1740" width="8.6640625" bestFit="1" customWidth="1"/>
    <col min="1741" max="1741" width="11.33203125" bestFit="1" customWidth="1"/>
    <col min="1742" max="1742" width="8.6640625" bestFit="1" customWidth="1"/>
    <col min="1743" max="1743" width="11.33203125" bestFit="1" customWidth="1"/>
    <col min="1744" max="1744" width="8.6640625" bestFit="1" customWidth="1"/>
    <col min="1745" max="1745" width="11.33203125" bestFit="1" customWidth="1"/>
    <col min="1746" max="1746" width="8.6640625" bestFit="1" customWidth="1"/>
    <col min="1747" max="1747" width="11.33203125" bestFit="1" customWidth="1"/>
    <col min="1748" max="1748" width="8.6640625" bestFit="1" customWidth="1"/>
    <col min="1749" max="1749" width="11.33203125" bestFit="1" customWidth="1"/>
    <col min="1750" max="1750" width="8.6640625" bestFit="1" customWidth="1"/>
    <col min="1751" max="1751" width="11.33203125" bestFit="1" customWidth="1"/>
    <col min="1752" max="1752" width="8.6640625" bestFit="1" customWidth="1"/>
    <col min="1753" max="1753" width="11.33203125" bestFit="1" customWidth="1"/>
    <col min="1754" max="1754" width="8.6640625" bestFit="1" customWidth="1"/>
    <col min="1755" max="1755" width="11.33203125" bestFit="1" customWidth="1"/>
    <col min="1756" max="1756" width="8.6640625" bestFit="1" customWidth="1"/>
    <col min="1757" max="1757" width="11.33203125" bestFit="1" customWidth="1"/>
    <col min="1758" max="1758" width="7.6640625" bestFit="1" customWidth="1"/>
    <col min="1759" max="1759" width="10.33203125" bestFit="1" customWidth="1"/>
    <col min="1760" max="1760" width="8.6640625" bestFit="1" customWidth="1"/>
    <col min="1761" max="1761" width="11.33203125" bestFit="1" customWidth="1"/>
    <col min="1762" max="1762" width="8.6640625" bestFit="1" customWidth="1"/>
    <col min="1763" max="1763" width="11.33203125" bestFit="1" customWidth="1"/>
    <col min="1764" max="1764" width="8.6640625" bestFit="1" customWidth="1"/>
    <col min="1765" max="1765" width="11.33203125" bestFit="1" customWidth="1"/>
    <col min="1766" max="1766" width="8.6640625" bestFit="1" customWidth="1"/>
    <col min="1767" max="1767" width="11.33203125" bestFit="1" customWidth="1"/>
    <col min="1768" max="1768" width="8.6640625" bestFit="1" customWidth="1"/>
    <col min="1769" max="1769" width="11.33203125" bestFit="1" customWidth="1"/>
    <col min="1770" max="1770" width="8.6640625" bestFit="1" customWidth="1"/>
    <col min="1771" max="1771" width="11.33203125" bestFit="1" customWidth="1"/>
    <col min="1772" max="1772" width="8.6640625" bestFit="1" customWidth="1"/>
    <col min="1773" max="1773" width="11.33203125" bestFit="1" customWidth="1"/>
    <col min="1774" max="1774" width="8.6640625" bestFit="1" customWidth="1"/>
    <col min="1775" max="1775" width="11.33203125" bestFit="1" customWidth="1"/>
    <col min="1776" max="1776" width="8.6640625" bestFit="1" customWidth="1"/>
    <col min="1777" max="1777" width="11.33203125" bestFit="1" customWidth="1"/>
    <col min="1778" max="1778" width="8.6640625" bestFit="1" customWidth="1"/>
    <col min="1779" max="1779" width="11.33203125" bestFit="1" customWidth="1"/>
    <col min="1780" max="1780" width="6.6640625" bestFit="1" customWidth="1"/>
    <col min="1781" max="1781" width="9.33203125" bestFit="1" customWidth="1"/>
    <col min="1782" max="1782" width="7.6640625" bestFit="1" customWidth="1"/>
    <col min="1783" max="1783" width="10.33203125" bestFit="1" customWidth="1"/>
    <col min="1784" max="1784" width="8.6640625" bestFit="1" customWidth="1"/>
    <col min="1785" max="1785" width="11.33203125" bestFit="1" customWidth="1"/>
    <col min="1786" max="1786" width="8.6640625" bestFit="1" customWidth="1"/>
    <col min="1787" max="1787" width="11.33203125" bestFit="1" customWidth="1"/>
    <col min="1788" max="1788" width="8.6640625" bestFit="1" customWidth="1"/>
    <col min="1789" max="1789" width="11.33203125" bestFit="1" customWidth="1"/>
    <col min="1790" max="1790" width="8.6640625" bestFit="1" customWidth="1"/>
    <col min="1791" max="1791" width="11.33203125" bestFit="1" customWidth="1"/>
    <col min="1792" max="1792" width="8.6640625" bestFit="1" customWidth="1"/>
    <col min="1793" max="1793" width="11.33203125" bestFit="1" customWidth="1"/>
    <col min="1794" max="1794" width="8.6640625" bestFit="1" customWidth="1"/>
    <col min="1795" max="1795" width="11.33203125" bestFit="1" customWidth="1"/>
    <col min="1796" max="1796" width="8.6640625" bestFit="1" customWidth="1"/>
    <col min="1797" max="1797" width="11.33203125" bestFit="1" customWidth="1"/>
    <col min="1798" max="1798" width="8.6640625" bestFit="1" customWidth="1"/>
    <col min="1799" max="1799" width="11.33203125" bestFit="1" customWidth="1"/>
    <col min="1800" max="1800" width="8.6640625" bestFit="1" customWidth="1"/>
    <col min="1801" max="1801" width="11.33203125" bestFit="1" customWidth="1"/>
    <col min="1802" max="1802" width="8.6640625" bestFit="1" customWidth="1"/>
    <col min="1803" max="1803" width="11.33203125" bestFit="1" customWidth="1"/>
    <col min="1804" max="1804" width="7.6640625" bestFit="1" customWidth="1"/>
    <col min="1805" max="1805" width="10.33203125" bestFit="1" customWidth="1"/>
    <col min="1806" max="1806" width="8.6640625" bestFit="1" customWidth="1"/>
    <col min="1807" max="1807" width="11.33203125" bestFit="1" customWidth="1"/>
    <col min="1808" max="1808" width="8.6640625" bestFit="1" customWidth="1"/>
    <col min="1809" max="1809" width="11.33203125" bestFit="1" customWidth="1"/>
    <col min="1810" max="1810" width="8.6640625" bestFit="1" customWidth="1"/>
    <col min="1811" max="1811" width="11.33203125" bestFit="1" customWidth="1"/>
    <col min="1812" max="1812" width="8.6640625" bestFit="1" customWidth="1"/>
    <col min="1813" max="1813" width="11.33203125" bestFit="1" customWidth="1"/>
    <col min="1814" max="1814" width="8.6640625" bestFit="1" customWidth="1"/>
    <col min="1815" max="1815" width="11.33203125" bestFit="1" customWidth="1"/>
    <col min="1816" max="1816" width="8.6640625" bestFit="1" customWidth="1"/>
    <col min="1817" max="1817" width="11.33203125" bestFit="1" customWidth="1"/>
    <col min="1818" max="1818" width="8.6640625" bestFit="1" customWidth="1"/>
    <col min="1819" max="1819" width="11.33203125" bestFit="1" customWidth="1"/>
    <col min="1820" max="1820" width="8.6640625" bestFit="1" customWidth="1"/>
    <col min="1821" max="1821" width="11.33203125" bestFit="1" customWidth="1"/>
    <col min="1822" max="1822" width="8.6640625" bestFit="1" customWidth="1"/>
    <col min="1823" max="1823" width="11.33203125" bestFit="1" customWidth="1"/>
    <col min="1824" max="1824" width="8.6640625" bestFit="1" customWidth="1"/>
    <col min="1825" max="1825" width="11.33203125" bestFit="1" customWidth="1"/>
    <col min="1826" max="1826" width="7.6640625" bestFit="1" customWidth="1"/>
    <col min="1827" max="1827" width="10.33203125" bestFit="1" customWidth="1"/>
    <col min="1828" max="1828" width="8.6640625" bestFit="1" customWidth="1"/>
    <col min="1829" max="1829" width="11.33203125" bestFit="1" customWidth="1"/>
    <col min="1830" max="1830" width="8.6640625" bestFit="1" customWidth="1"/>
    <col min="1831" max="1831" width="11.33203125" bestFit="1" customWidth="1"/>
    <col min="1832" max="1832" width="8.6640625" bestFit="1" customWidth="1"/>
    <col min="1833" max="1833" width="11.33203125" bestFit="1" customWidth="1"/>
    <col min="1834" max="1834" width="8.6640625" bestFit="1" customWidth="1"/>
    <col min="1835" max="1835" width="11.33203125" bestFit="1" customWidth="1"/>
    <col min="1836" max="1836" width="8.6640625" bestFit="1" customWidth="1"/>
    <col min="1837" max="1837" width="11.33203125" bestFit="1" customWidth="1"/>
    <col min="1838" max="1838" width="8.6640625" bestFit="1" customWidth="1"/>
    <col min="1839" max="1839" width="11.33203125" bestFit="1" customWidth="1"/>
    <col min="1840" max="1840" width="8.6640625" bestFit="1" customWidth="1"/>
    <col min="1841" max="1841" width="11.33203125" bestFit="1" customWidth="1"/>
    <col min="1842" max="1842" width="8.6640625" bestFit="1" customWidth="1"/>
    <col min="1843" max="1843" width="11.33203125" bestFit="1" customWidth="1"/>
    <col min="1844" max="1844" width="8.6640625" bestFit="1" customWidth="1"/>
    <col min="1845" max="1845" width="11.33203125" bestFit="1" customWidth="1"/>
    <col min="1846" max="1846" width="8.6640625" bestFit="1" customWidth="1"/>
    <col min="1847" max="1847" width="11.33203125" bestFit="1" customWidth="1"/>
    <col min="1848" max="1848" width="7.6640625" bestFit="1" customWidth="1"/>
    <col min="1849" max="1849" width="10.33203125" bestFit="1" customWidth="1"/>
    <col min="1850" max="1850" width="8.6640625" bestFit="1" customWidth="1"/>
    <col min="1851" max="1851" width="11.33203125" bestFit="1" customWidth="1"/>
    <col min="1852" max="1852" width="8.6640625" bestFit="1" customWidth="1"/>
    <col min="1853" max="1853" width="11.33203125" bestFit="1" customWidth="1"/>
    <col min="1854" max="1854" width="8.6640625" bestFit="1" customWidth="1"/>
    <col min="1855" max="1855" width="11.33203125" bestFit="1" customWidth="1"/>
    <col min="1856" max="1856" width="8.6640625" bestFit="1" customWidth="1"/>
    <col min="1857" max="1857" width="11.33203125" bestFit="1" customWidth="1"/>
    <col min="1858" max="1858" width="8.6640625" bestFit="1" customWidth="1"/>
    <col min="1859" max="1859" width="11.33203125" bestFit="1" customWidth="1"/>
    <col min="1860" max="1860" width="8.6640625" bestFit="1" customWidth="1"/>
    <col min="1861" max="1861" width="11.33203125" bestFit="1" customWidth="1"/>
    <col min="1862" max="1862" width="8.6640625" bestFit="1" customWidth="1"/>
    <col min="1863" max="1863" width="11.33203125" bestFit="1" customWidth="1"/>
    <col min="1864" max="1864" width="8.6640625" bestFit="1" customWidth="1"/>
    <col min="1865" max="1865" width="11.33203125" bestFit="1" customWidth="1"/>
    <col min="1866" max="1866" width="8.6640625" bestFit="1" customWidth="1"/>
    <col min="1867" max="1867" width="11.33203125" bestFit="1" customWidth="1"/>
    <col min="1868" max="1868" width="8.6640625" bestFit="1" customWidth="1"/>
    <col min="1869" max="1869" width="11.33203125" bestFit="1" customWidth="1"/>
    <col min="1870" max="1870" width="7.6640625" bestFit="1" customWidth="1"/>
    <col min="1871" max="1871" width="10.33203125" bestFit="1" customWidth="1"/>
    <col min="1872" max="1872" width="8.6640625" bestFit="1" customWidth="1"/>
    <col min="1873" max="1873" width="11.33203125" bestFit="1" customWidth="1"/>
    <col min="1874" max="1874" width="8.6640625" bestFit="1" customWidth="1"/>
    <col min="1875" max="1875" width="11.33203125" bestFit="1" customWidth="1"/>
    <col min="1876" max="1876" width="8.6640625" bestFit="1" customWidth="1"/>
    <col min="1877" max="1877" width="11.33203125" bestFit="1" customWidth="1"/>
    <col min="1878" max="1878" width="8.6640625" bestFit="1" customWidth="1"/>
    <col min="1879" max="1879" width="11.33203125" bestFit="1" customWidth="1"/>
    <col min="1880" max="1880" width="8.6640625" bestFit="1" customWidth="1"/>
    <col min="1881" max="1881" width="11.33203125" bestFit="1" customWidth="1"/>
    <col min="1882" max="1882" width="8.6640625" bestFit="1" customWidth="1"/>
    <col min="1883" max="1883" width="11.33203125" bestFit="1" customWidth="1"/>
    <col min="1884" max="1884" width="8.6640625" bestFit="1" customWidth="1"/>
    <col min="1885" max="1885" width="11.33203125" bestFit="1" customWidth="1"/>
    <col min="1886" max="1886" width="8.6640625" bestFit="1" customWidth="1"/>
    <col min="1887" max="1887" width="11.33203125" bestFit="1" customWidth="1"/>
    <col min="1888" max="1888" width="8.6640625" bestFit="1" customWidth="1"/>
    <col min="1889" max="1889" width="11.33203125" bestFit="1" customWidth="1"/>
    <col min="1890" max="1890" width="8.6640625" bestFit="1" customWidth="1"/>
    <col min="1891" max="1891" width="11.33203125" bestFit="1" customWidth="1"/>
    <col min="1892" max="1892" width="7.6640625" bestFit="1" customWidth="1"/>
    <col min="1893" max="1893" width="10.33203125" bestFit="1" customWidth="1"/>
    <col min="1894" max="1894" width="8.6640625" bestFit="1" customWidth="1"/>
    <col min="1895" max="1895" width="11.33203125" bestFit="1" customWidth="1"/>
    <col min="1896" max="1896" width="8.6640625" bestFit="1" customWidth="1"/>
    <col min="1897" max="1897" width="11.33203125" bestFit="1" customWidth="1"/>
    <col min="1898" max="1898" width="8.6640625" bestFit="1" customWidth="1"/>
    <col min="1899" max="1899" width="11.33203125" bestFit="1" customWidth="1"/>
    <col min="1900" max="1900" width="8.6640625" bestFit="1" customWidth="1"/>
    <col min="1901" max="1901" width="11.33203125" bestFit="1" customWidth="1"/>
    <col min="1902" max="1902" width="8.6640625" bestFit="1" customWidth="1"/>
    <col min="1903" max="1903" width="11.33203125" bestFit="1" customWidth="1"/>
    <col min="1904" max="1904" width="8.6640625" bestFit="1" customWidth="1"/>
    <col min="1905" max="1905" width="11.33203125" bestFit="1" customWidth="1"/>
    <col min="1906" max="1906" width="8.6640625" bestFit="1" customWidth="1"/>
    <col min="1907" max="1907" width="11.33203125" bestFit="1" customWidth="1"/>
    <col min="1908" max="1908" width="8.6640625" bestFit="1" customWidth="1"/>
    <col min="1909" max="1909" width="11.33203125" bestFit="1" customWidth="1"/>
    <col min="1910" max="1910" width="8.6640625" bestFit="1" customWidth="1"/>
    <col min="1911" max="1911" width="11.33203125" bestFit="1" customWidth="1"/>
    <col min="1912" max="1912" width="8.6640625" bestFit="1" customWidth="1"/>
    <col min="1913" max="1913" width="11.33203125" bestFit="1" customWidth="1"/>
    <col min="1914" max="1914" width="7.6640625" bestFit="1" customWidth="1"/>
    <col min="1915" max="1915" width="10.33203125" bestFit="1" customWidth="1"/>
    <col min="1916" max="1916" width="8.6640625" bestFit="1" customWidth="1"/>
    <col min="1917" max="1917" width="11.33203125" bestFit="1" customWidth="1"/>
    <col min="1918" max="1918" width="8.6640625" bestFit="1" customWidth="1"/>
    <col min="1919" max="1919" width="11.33203125" bestFit="1" customWidth="1"/>
    <col min="1920" max="1920" width="8.6640625" bestFit="1" customWidth="1"/>
    <col min="1921" max="1921" width="11.33203125" bestFit="1" customWidth="1"/>
    <col min="1922" max="1922" width="8.6640625" bestFit="1" customWidth="1"/>
    <col min="1923" max="1923" width="11.33203125" bestFit="1" customWidth="1"/>
    <col min="1924" max="1924" width="8.6640625" bestFit="1" customWidth="1"/>
    <col min="1925" max="1925" width="11.33203125" bestFit="1" customWidth="1"/>
    <col min="1926" max="1926" width="8.6640625" bestFit="1" customWidth="1"/>
    <col min="1927" max="1927" width="11.33203125" bestFit="1" customWidth="1"/>
    <col min="1928" max="1928" width="8.6640625" bestFit="1" customWidth="1"/>
    <col min="1929" max="1929" width="11.33203125" bestFit="1" customWidth="1"/>
    <col min="1930" max="1930" width="8.6640625" bestFit="1" customWidth="1"/>
    <col min="1931" max="1931" width="11.33203125" bestFit="1" customWidth="1"/>
    <col min="1932" max="1932" width="8.6640625" bestFit="1" customWidth="1"/>
    <col min="1933" max="1933" width="11.33203125" bestFit="1" customWidth="1"/>
    <col min="1934" max="1934" width="8.6640625" bestFit="1" customWidth="1"/>
    <col min="1935" max="1935" width="11.33203125" bestFit="1" customWidth="1"/>
    <col min="1936" max="1936" width="7.6640625" bestFit="1" customWidth="1"/>
    <col min="1937" max="1937" width="10.33203125" bestFit="1" customWidth="1"/>
    <col min="1938" max="1938" width="8.6640625" bestFit="1" customWidth="1"/>
    <col min="1939" max="1939" width="11.33203125" bestFit="1" customWidth="1"/>
    <col min="1940" max="1940" width="8.6640625" bestFit="1" customWidth="1"/>
    <col min="1941" max="1941" width="11.33203125" bestFit="1" customWidth="1"/>
    <col min="1942" max="1942" width="8.6640625" bestFit="1" customWidth="1"/>
    <col min="1943" max="1943" width="11.33203125" bestFit="1" customWidth="1"/>
    <col min="1944" max="1944" width="8.6640625" bestFit="1" customWidth="1"/>
    <col min="1945" max="1945" width="11.33203125" bestFit="1" customWidth="1"/>
    <col min="1946" max="1946" width="8.6640625" bestFit="1" customWidth="1"/>
    <col min="1947" max="1947" width="11.33203125" bestFit="1" customWidth="1"/>
    <col min="1948" max="1948" width="8.6640625" bestFit="1" customWidth="1"/>
    <col min="1949" max="1949" width="11.33203125" bestFit="1" customWidth="1"/>
    <col min="1950" max="1950" width="8.6640625" bestFit="1" customWidth="1"/>
    <col min="1951" max="1951" width="11.33203125" bestFit="1" customWidth="1"/>
    <col min="1952" max="1952" width="8.6640625" bestFit="1" customWidth="1"/>
    <col min="1953" max="1953" width="11.33203125" bestFit="1" customWidth="1"/>
    <col min="1954" max="1954" width="8.6640625" bestFit="1" customWidth="1"/>
    <col min="1955" max="1955" width="11.33203125" bestFit="1" customWidth="1"/>
    <col min="1956" max="1956" width="8.6640625" bestFit="1" customWidth="1"/>
    <col min="1957" max="1957" width="11.33203125" bestFit="1" customWidth="1"/>
    <col min="1958" max="1958" width="7.6640625" bestFit="1" customWidth="1"/>
    <col min="1959" max="1959" width="10.33203125" bestFit="1" customWidth="1"/>
    <col min="1960" max="1960" width="8.6640625" bestFit="1" customWidth="1"/>
    <col min="1961" max="1961" width="11.33203125" bestFit="1" customWidth="1"/>
    <col min="1962" max="1962" width="8.6640625" bestFit="1" customWidth="1"/>
    <col min="1963" max="1963" width="11.33203125" bestFit="1" customWidth="1"/>
    <col min="1964" max="1964" width="8.6640625" bestFit="1" customWidth="1"/>
    <col min="1965" max="1965" width="11.33203125" bestFit="1" customWidth="1"/>
    <col min="1966" max="1966" width="8.6640625" bestFit="1" customWidth="1"/>
    <col min="1967" max="1967" width="11.33203125" bestFit="1" customWidth="1"/>
    <col min="1968" max="1968" width="8.6640625" bestFit="1" customWidth="1"/>
    <col min="1969" max="1969" width="11.33203125" bestFit="1" customWidth="1"/>
    <col min="1970" max="1970" width="8.6640625" bestFit="1" customWidth="1"/>
    <col min="1971" max="1971" width="11.33203125" bestFit="1" customWidth="1"/>
    <col min="1972" max="1972" width="8.6640625" bestFit="1" customWidth="1"/>
    <col min="1973" max="1973" width="11.33203125" bestFit="1" customWidth="1"/>
    <col min="1974" max="1974" width="8.6640625" bestFit="1" customWidth="1"/>
    <col min="1975" max="1975" width="11.33203125" bestFit="1" customWidth="1"/>
    <col min="1976" max="1976" width="8.6640625" bestFit="1" customWidth="1"/>
    <col min="1977" max="1977" width="11.33203125" bestFit="1" customWidth="1"/>
    <col min="1978" max="1978" width="8.6640625" bestFit="1" customWidth="1"/>
    <col min="1979" max="1979" width="11.33203125" bestFit="1" customWidth="1"/>
    <col min="1980" max="1980" width="7.6640625" bestFit="1" customWidth="1"/>
    <col min="1981" max="1981" width="10.33203125" bestFit="1" customWidth="1"/>
    <col min="1982" max="1982" width="8.6640625" bestFit="1" customWidth="1"/>
    <col min="1983" max="1983" width="11.33203125" bestFit="1" customWidth="1"/>
    <col min="1984" max="1984" width="8.6640625" bestFit="1" customWidth="1"/>
    <col min="1985" max="1985" width="11.33203125" bestFit="1" customWidth="1"/>
    <col min="1986" max="1986" width="8.6640625" bestFit="1" customWidth="1"/>
    <col min="1987" max="1987" width="11.33203125" bestFit="1" customWidth="1"/>
    <col min="1988" max="1988" width="8.6640625" bestFit="1" customWidth="1"/>
    <col min="1989" max="1989" width="11.33203125" bestFit="1" customWidth="1"/>
    <col min="1990" max="1990" width="8.6640625" bestFit="1" customWidth="1"/>
    <col min="1991" max="1991" width="11.33203125" bestFit="1" customWidth="1"/>
    <col min="1992" max="1992" width="8.6640625" bestFit="1" customWidth="1"/>
    <col min="1993" max="1993" width="11.33203125" bestFit="1" customWidth="1"/>
    <col min="1994" max="1994" width="8.6640625" bestFit="1" customWidth="1"/>
    <col min="1995" max="1995" width="11.33203125" bestFit="1" customWidth="1"/>
    <col min="1996" max="1996" width="8.6640625" bestFit="1" customWidth="1"/>
    <col min="1997" max="1997" width="11.33203125" bestFit="1" customWidth="1"/>
    <col min="1998" max="1998" width="8.6640625" bestFit="1" customWidth="1"/>
    <col min="1999" max="1999" width="11.33203125" bestFit="1" customWidth="1"/>
    <col min="2000" max="2000" width="8.6640625" bestFit="1" customWidth="1"/>
    <col min="2001" max="2001" width="11.33203125" bestFit="1" customWidth="1"/>
    <col min="2002" max="2002" width="6.6640625" bestFit="1" customWidth="1"/>
    <col min="2003" max="2003" width="9.33203125" bestFit="1" customWidth="1"/>
    <col min="2004" max="2004" width="7.6640625" bestFit="1" customWidth="1"/>
    <col min="2005" max="2005" width="10.33203125" bestFit="1" customWidth="1"/>
    <col min="2006" max="2006" width="8.6640625" bestFit="1" customWidth="1"/>
    <col min="2007" max="2007" width="11.33203125" bestFit="1" customWidth="1"/>
    <col min="2008" max="2008" width="8.6640625" bestFit="1" customWidth="1"/>
    <col min="2009" max="2009" width="11.33203125" bestFit="1" customWidth="1"/>
    <col min="2010" max="2010" width="8.6640625" bestFit="1" customWidth="1"/>
    <col min="2011" max="2011" width="11.33203125" bestFit="1" customWidth="1"/>
    <col min="2012" max="2012" width="8.6640625" bestFit="1" customWidth="1"/>
    <col min="2013" max="2013" width="11.33203125" bestFit="1" customWidth="1"/>
    <col min="2014" max="2014" width="8.6640625" bestFit="1" customWidth="1"/>
    <col min="2015" max="2015" width="11.33203125" bestFit="1" customWidth="1"/>
    <col min="2016" max="2016" width="8.6640625" bestFit="1" customWidth="1"/>
    <col min="2017" max="2017" width="11.33203125" bestFit="1" customWidth="1"/>
    <col min="2018" max="2018" width="8.6640625" bestFit="1" customWidth="1"/>
    <col min="2019" max="2019" width="11.33203125" bestFit="1" customWidth="1"/>
    <col min="2020" max="2020" width="8.6640625" bestFit="1" customWidth="1"/>
    <col min="2021" max="2021" width="11.33203125" bestFit="1" customWidth="1"/>
    <col min="2022" max="2022" width="8.6640625" bestFit="1" customWidth="1"/>
    <col min="2023" max="2023" width="11.33203125" bestFit="1" customWidth="1"/>
    <col min="2024" max="2024" width="8.6640625" bestFit="1" customWidth="1"/>
    <col min="2025" max="2025" width="11.33203125" bestFit="1" customWidth="1"/>
    <col min="2026" max="2026" width="7.6640625" bestFit="1" customWidth="1"/>
    <col min="2027" max="2027" width="10.33203125" bestFit="1" customWidth="1"/>
    <col min="2028" max="2028" width="8.6640625" bestFit="1" customWidth="1"/>
    <col min="2029" max="2029" width="11.33203125" bestFit="1" customWidth="1"/>
    <col min="2030" max="2030" width="8.6640625" bestFit="1" customWidth="1"/>
    <col min="2031" max="2031" width="11.33203125" bestFit="1" customWidth="1"/>
    <col min="2032" max="2032" width="8.6640625" bestFit="1" customWidth="1"/>
    <col min="2033" max="2033" width="11.33203125" bestFit="1" customWidth="1"/>
    <col min="2034" max="2034" width="8.6640625" bestFit="1" customWidth="1"/>
    <col min="2035" max="2035" width="11.33203125" bestFit="1" customWidth="1"/>
    <col min="2036" max="2036" width="8.6640625" bestFit="1" customWidth="1"/>
    <col min="2037" max="2037" width="11.33203125" bestFit="1" customWidth="1"/>
    <col min="2038" max="2038" width="8.6640625" bestFit="1" customWidth="1"/>
    <col min="2039" max="2039" width="11.33203125" bestFit="1" customWidth="1"/>
    <col min="2040" max="2040" width="8.6640625" bestFit="1" customWidth="1"/>
    <col min="2041" max="2041" width="11.33203125" bestFit="1" customWidth="1"/>
    <col min="2042" max="2042" width="8.6640625" bestFit="1" customWidth="1"/>
    <col min="2043" max="2043" width="11.33203125" bestFit="1" customWidth="1"/>
    <col min="2044" max="2044" width="8.6640625" bestFit="1" customWidth="1"/>
    <col min="2045" max="2045" width="11.33203125" bestFit="1" customWidth="1"/>
    <col min="2046" max="2046" width="8.6640625" bestFit="1" customWidth="1"/>
    <col min="2047" max="2047" width="11.33203125" bestFit="1" customWidth="1"/>
    <col min="2048" max="2048" width="7.6640625" bestFit="1" customWidth="1"/>
    <col min="2049" max="2049" width="10.33203125" bestFit="1" customWidth="1"/>
    <col min="2050" max="2050" width="8.6640625" bestFit="1" customWidth="1"/>
    <col min="2051" max="2051" width="11.33203125" bestFit="1" customWidth="1"/>
    <col min="2052" max="2052" width="8.6640625" bestFit="1" customWidth="1"/>
    <col min="2053" max="2053" width="11.33203125" bestFit="1" customWidth="1"/>
    <col min="2054" max="2054" width="8.6640625" bestFit="1" customWidth="1"/>
    <col min="2055" max="2055" width="11.33203125" bestFit="1" customWidth="1"/>
    <col min="2056" max="2056" width="8.6640625" bestFit="1" customWidth="1"/>
    <col min="2057" max="2057" width="11.33203125" bestFit="1" customWidth="1"/>
    <col min="2058" max="2058" width="8.6640625" bestFit="1" customWidth="1"/>
    <col min="2059" max="2059" width="11.33203125" bestFit="1" customWidth="1"/>
    <col min="2060" max="2060" width="8.6640625" bestFit="1" customWidth="1"/>
    <col min="2061" max="2061" width="11.33203125" bestFit="1" customWidth="1"/>
    <col min="2062" max="2062" width="8.6640625" bestFit="1" customWidth="1"/>
    <col min="2063" max="2063" width="11.33203125" bestFit="1" customWidth="1"/>
    <col min="2064" max="2064" width="8.6640625" bestFit="1" customWidth="1"/>
    <col min="2065" max="2065" width="11.33203125" bestFit="1" customWidth="1"/>
    <col min="2066" max="2066" width="8.6640625" bestFit="1" customWidth="1"/>
    <col min="2067" max="2067" width="11.33203125" bestFit="1" customWidth="1"/>
    <col min="2068" max="2068" width="8.6640625" bestFit="1" customWidth="1"/>
    <col min="2069" max="2069" width="11.33203125" bestFit="1" customWidth="1"/>
    <col min="2070" max="2070" width="7.6640625" bestFit="1" customWidth="1"/>
    <col min="2071" max="2071" width="10.33203125" bestFit="1" customWidth="1"/>
    <col min="2072" max="2072" width="8.6640625" bestFit="1" customWidth="1"/>
    <col min="2073" max="2073" width="11.33203125" bestFit="1" customWidth="1"/>
    <col min="2074" max="2074" width="8.6640625" bestFit="1" customWidth="1"/>
    <col min="2075" max="2075" width="11.33203125" bestFit="1" customWidth="1"/>
    <col min="2076" max="2076" width="8.6640625" bestFit="1" customWidth="1"/>
    <col min="2077" max="2077" width="11.33203125" bestFit="1" customWidth="1"/>
    <col min="2078" max="2078" width="8.6640625" bestFit="1" customWidth="1"/>
    <col min="2079" max="2079" width="11.33203125" bestFit="1" customWidth="1"/>
    <col min="2080" max="2080" width="8.6640625" bestFit="1" customWidth="1"/>
    <col min="2081" max="2081" width="11.33203125" bestFit="1" customWidth="1"/>
    <col min="2082" max="2082" width="8.6640625" bestFit="1" customWidth="1"/>
    <col min="2083" max="2083" width="11.33203125" bestFit="1" customWidth="1"/>
    <col min="2084" max="2084" width="8.6640625" bestFit="1" customWidth="1"/>
    <col min="2085" max="2085" width="11.33203125" bestFit="1" customWidth="1"/>
    <col min="2086" max="2086" width="8.6640625" bestFit="1" customWidth="1"/>
    <col min="2087" max="2087" width="11.33203125" bestFit="1" customWidth="1"/>
    <col min="2088" max="2088" width="8.6640625" bestFit="1" customWidth="1"/>
    <col min="2089" max="2089" width="11.33203125" bestFit="1" customWidth="1"/>
    <col min="2090" max="2090" width="8.6640625" bestFit="1" customWidth="1"/>
    <col min="2091" max="2091" width="11.33203125" bestFit="1" customWidth="1"/>
    <col min="2092" max="2092" width="7.6640625" bestFit="1" customWidth="1"/>
    <col min="2093" max="2093" width="10.33203125" bestFit="1" customWidth="1"/>
    <col min="2094" max="2094" width="8.6640625" bestFit="1" customWidth="1"/>
    <col min="2095" max="2095" width="11.33203125" bestFit="1" customWidth="1"/>
    <col min="2096" max="2096" width="8.6640625" bestFit="1" customWidth="1"/>
    <col min="2097" max="2097" width="11.33203125" bestFit="1" customWidth="1"/>
    <col min="2098" max="2098" width="8.6640625" bestFit="1" customWidth="1"/>
    <col min="2099" max="2099" width="11.33203125" bestFit="1" customWidth="1"/>
    <col min="2100" max="2100" width="8.6640625" bestFit="1" customWidth="1"/>
    <col min="2101" max="2101" width="11.33203125" bestFit="1" customWidth="1"/>
    <col min="2102" max="2102" width="8.6640625" bestFit="1" customWidth="1"/>
    <col min="2103" max="2103" width="11.33203125" bestFit="1" customWidth="1"/>
    <col min="2104" max="2104" width="8.6640625" bestFit="1" customWidth="1"/>
    <col min="2105" max="2105" width="11.33203125" bestFit="1" customWidth="1"/>
    <col min="2106" max="2106" width="8.6640625" bestFit="1" customWidth="1"/>
    <col min="2107" max="2107" width="11.33203125" bestFit="1" customWidth="1"/>
    <col min="2108" max="2108" width="8.6640625" bestFit="1" customWidth="1"/>
    <col min="2109" max="2109" width="11.33203125" bestFit="1" customWidth="1"/>
    <col min="2110" max="2110" width="8.6640625" bestFit="1" customWidth="1"/>
    <col min="2111" max="2111" width="11.33203125" bestFit="1" customWidth="1"/>
    <col min="2112" max="2112" width="8.6640625" bestFit="1" customWidth="1"/>
    <col min="2113" max="2113" width="11.33203125" bestFit="1" customWidth="1"/>
    <col min="2114" max="2114" width="7.6640625" bestFit="1" customWidth="1"/>
    <col min="2115" max="2115" width="10.33203125" bestFit="1" customWidth="1"/>
    <col min="2116" max="2116" width="8.6640625" bestFit="1" customWidth="1"/>
    <col min="2117" max="2117" width="11.33203125" bestFit="1" customWidth="1"/>
    <col min="2118" max="2118" width="8.6640625" bestFit="1" customWidth="1"/>
    <col min="2119" max="2119" width="11.33203125" bestFit="1" customWidth="1"/>
    <col min="2120" max="2120" width="8.6640625" bestFit="1" customWidth="1"/>
    <col min="2121" max="2121" width="11.33203125" bestFit="1" customWidth="1"/>
    <col min="2122" max="2122" width="8.6640625" bestFit="1" customWidth="1"/>
    <col min="2123" max="2123" width="11.33203125" bestFit="1" customWidth="1"/>
    <col min="2124" max="2124" width="8.6640625" bestFit="1" customWidth="1"/>
    <col min="2125" max="2125" width="11.33203125" bestFit="1" customWidth="1"/>
    <col min="2126" max="2126" width="8.6640625" bestFit="1" customWidth="1"/>
    <col min="2127" max="2127" width="11.33203125" bestFit="1" customWidth="1"/>
    <col min="2128" max="2128" width="8.6640625" bestFit="1" customWidth="1"/>
    <col min="2129" max="2129" width="11.33203125" bestFit="1" customWidth="1"/>
    <col min="2130" max="2130" width="8.6640625" bestFit="1" customWidth="1"/>
    <col min="2131" max="2131" width="11.33203125" bestFit="1" customWidth="1"/>
    <col min="2132" max="2132" width="8.6640625" bestFit="1" customWidth="1"/>
    <col min="2133" max="2133" width="11.33203125" bestFit="1" customWidth="1"/>
    <col min="2134" max="2134" width="8.6640625" bestFit="1" customWidth="1"/>
    <col min="2135" max="2135" width="11.33203125" bestFit="1" customWidth="1"/>
    <col min="2136" max="2136" width="7.6640625" bestFit="1" customWidth="1"/>
    <col min="2137" max="2137" width="10.33203125" bestFit="1" customWidth="1"/>
    <col min="2138" max="2138" width="8.6640625" bestFit="1" customWidth="1"/>
    <col min="2139" max="2139" width="11.33203125" bestFit="1" customWidth="1"/>
    <col min="2140" max="2140" width="8.6640625" bestFit="1" customWidth="1"/>
    <col min="2141" max="2141" width="11.33203125" bestFit="1" customWidth="1"/>
    <col min="2142" max="2142" width="8.6640625" bestFit="1" customWidth="1"/>
    <col min="2143" max="2143" width="11.33203125" bestFit="1" customWidth="1"/>
    <col min="2144" max="2144" width="8.6640625" bestFit="1" customWidth="1"/>
    <col min="2145" max="2145" width="11.33203125" bestFit="1" customWidth="1"/>
    <col min="2146" max="2146" width="8.6640625" bestFit="1" customWidth="1"/>
    <col min="2147" max="2147" width="11.33203125" bestFit="1" customWidth="1"/>
    <col min="2148" max="2148" width="8.6640625" bestFit="1" customWidth="1"/>
    <col min="2149" max="2149" width="11.33203125" bestFit="1" customWidth="1"/>
    <col min="2150" max="2150" width="8.6640625" bestFit="1" customWidth="1"/>
    <col min="2151" max="2151" width="11.33203125" bestFit="1" customWidth="1"/>
    <col min="2152" max="2152" width="8.6640625" bestFit="1" customWidth="1"/>
    <col min="2153" max="2153" width="11.33203125" bestFit="1" customWidth="1"/>
    <col min="2154" max="2154" width="8.6640625" bestFit="1" customWidth="1"/>
    <col min="2155" max="2155" width="11.33203125" bestFit="1" customWidth="1"/>
    <col min="2156" max="2156" width="8.6640625" bestFit="1" customWidth="1"/>
    <col min="2157" max="2157" width="11.33203125" bestFit="1" customWidth="1"/>
    <col min="2158" max="2158" width="7.6640625" bestFit="1" customWidth="1"/>
    <col min="2159" max="2159" width="10.33203125" bestFit="1" customWidth="1"/>
    <col min="2160" max="2160" width="8.6640625" bestFit="1" customWidth="1"/>
    <col min="2161" max="2161" width="11.33203125" bestFit="1" customWidth="1"/>
    <col min="2162" max="2162" width="8.6640625" bestFit="1" customWidth="1"/>
    <col min="2163" max="2163" width="11.33203125" bestFit="1" customWidth="1"/>
    <col min="2164" max="2164" width="8.6640625" bestFit="1" customWidth="1"/>
    <col min="2165" max="2165" width="11.33203125" bestFit="1" customWidth="1"/>
    <col min="2166" max="2166" width="8.6640625" bestFit="1" customWidth="1"/>
    <col min="2167" max="2167" width="11.33203125" bestFit="1" customWidth="1"/>
    <col min="2168" max="2168" width="8.6640625" bestFit="1" customWidth="1"/>
    <col min="2169" max="2169" width="11.33203125" bestFit="1" customWidth="1"/>
    <col min="2170" max="2170" width="8.6640625" bestFit="1" customWidth="1"/>
    <col min="2171" max="2171" width="11.33203125" bestFit="1" customWidth="1"/>
    <col min="2172" max="2172" width="8.6640625" bestFit="1" customWidth="1"/>
    <col min="2173" max="2173" width="11.33203125" bestFit="1" customWidth="1"/>
    <col min="2174" max="2174" width="8.6640625" bestFit="1" customWidth="1"/>
    <col min="2175" max="2175" width="11.33203125" bestFit="1" customWidth="1"/>
    <col min="2176" max="2176" width="8.6640625" bestFit="1" customWidth="1"/>
    <col min="2177" max="2177" width="11.33203125" bestFit="1" customWidth="1"/>
    <col min="2178" max="2178" width="8.6640625" bestFit="1" customWidth="1"/>
    <col min="2179" max="2179" width="11.33203125" bestFit="1" customWidth="1"/>
    <col min="2180" max="2180" width="7.6640625" bestFit="1" customWidth="1"/>
    <col min="2181" max="2181" width="10.33203125" bestFit="1" customWidth="1"/>
    <col min="2182" max="2182" width="8.6640625" bestFit="1" customWidth="1"/>
    <col min="2183" max="2183" width="11.33203125" bestFit="1" customWidth="1"/>
    <col min="2184" max="2184" width="8.6640625" bestFit="1" customWidth="1"/>
    <col min="2185" max="2185" width="11.33203125" bestFit="1" customWidth="1"/>
    <col min="2186" max="2186" width="8.6640625" bestFit="1" customWidth="1"/>
    <col min="2187" max="2187" width="11.33203125" bestFit="1" customWidth="1"/>
    <col min="2188" max="2188" width="8.6640625" bestFit="1" customWidth="1"/>
    <col min="2189" max="2189" width="11.33203125" bestFit="1" customWidth="1"/>
    <col min="2190" max="2190" width="8.6640625" bestFit="1" customWidth="1"/>
    <col min="2191" max="2191" width="11.33203125" bestFit="1" customWidth="1"/>
    <col min="2192" max="2192" width="8.6640625" bestFit="1" customWidth="1"/>
    <col min="2193" max="2193" width="11.33203125" bestFit="1" customWidth="1"/>
    <col min="2194" max="2194" width="8.6640625" bestFit="1" customWidth="1"/>
    <col min="2195" max="2195" width="11.33203125" bestFit="1" customWidth="1"/>
    <col min="2196" max="2196" width="8.6640625" bestFit="1" customWidth="1"/>
    <col min="2197" max="2197" width="11.33203125" bestFit="1" customWidth="1"/>
    <col min="2198" max="2198" width="8.6640625" bestFit="1" customWidth="1"/>
    <col min="2199" max="2199" width="11.33203125" bestFit="1" customWidth="1"/>
    <col min="2200" max="2200" width="8.6640625" bestFit="1" customWidth="1"/>
    <col min="2201" max="2201" width="11.33203125" bestFit="1" customWidth="1"/>
    <col min="2202" max="2202" width="7.6640625" bestFit="1" customWidth="1"/>
    <col min="2203" max="2203" width="10.33203125" bestFit="1" customWidth="1"/>
    <col min="2204" max="2204" width="8.6640625" bestFit="1" customWidth="1"/>
    <col min="2205" max="2205" width="11.33203125" bestFit="1" customWidth="1"/>
    <col min="2206" max="2206" width="8.6640625" bestFit="1" customWidth="1"/>
    <col min="2207" max="2207" width="11.33203125" bestFit="1" customWidth="1"/>
    <col min="2208" max="2208" width="8.6640625" bestFit="1" customWidth="1"/>
    <col min="2209" max="2209" width="11.33203125" bestFit="1" customWidth="1"/>
    <col min="2210" max="2210" width="8.6640625" bestFit="1" customWidth="1"/>
    <col min="2211" max="2211" width="11.33203125" bestFit="1" customWidth="1"/>
    <col min="2212" max="2212" width="8.6640625" bestFit="1" customWidth="1"/>
    <col min="2213" max="2213" width="11.33203125" bestFit="1" customWidth="1"/>
    <col min="2214" max="2214" width="8.6640625" bestFit="1" customWidth="1"/>
    <col min="2215" max="2215" width="11.33203125" bestFit="1" customWidth="1"/>
    <col min="2216" max="2216" width="8.6640625" bestFit="1" customWidth="1"/>
    <col min="2217" max="2217" width="11.33203125" bestFit="1" customWidth="1"/>
    <col min="2218" max="2218" width="8.6640625" bestFit="1" customWidth="1"/>
    <col min="2219" max="2219" width="11.33203125" bestFit="1" customWidth="1"/>
    <col min="2220" max="2220" width="8.6640625" bestFit="1" customWidth="1"/>
    <col min="2221" max="2221" width="11.33203125" bestFit="1" customWidth="1"/>
    <col min="2222" max="2222" width="8.6640625" bestFit="1" customWidth="1"/>
    <col min="2223" max="2223" width="11.33203125" bestFit="1" customWidth="1"/>
    <col min="2224" max="2224" width="5.6640625" bestFit="1" customWidth="1"/>
    <col min="2225" max="2225" width="8.33203125" bestFit="1" customWidth="1"/>
    <col min="2226" max="2226" width="6.6640625" bestFit="1" customWidth="1"/>
    <col min="2227" max="2227" width="9.33203125" bestFit="1" customWidth="1"/>
    <col min="2228" max="2228" width="7.6640625" bestFit="1" customWidth="1"/>
    <col min="2229" max="2229" width="10.33203125" bestFit="1" customWidth="1"/>
    <col min="2230" max="2230" width="8.6640625" bestFit="1" customWidth="1"/>
    <col min="2231" max="2231" width="11.33203125" bestFit="1" customWidth="1"/>
    <col min="2232" max="2232" width="8.6640625" bestFit="1" customWidth="1"/>
    <col min="2233" max="2233" width="11.33203125" bestFit="1" customWidth="1"/>
    <col min="2234" max="2234" width="8.6640625" bestFit="1" customWidth="1"/>
    <col min="2235" max="2235" width="11.33203125" bestFit="1" customWidth="1"/>
    <col min="2236" max="2236" width="8.6640625" bestFit="1" customWidth="1"/>
    <col min="2237" max="2237" width="11.33203125" bestFit="1" customWidth="1"/>
    <col min="2238" max="2238" width="8.6640625" bestFit="1" customWidth="1"/>
    <col min="2239" max="2239" width="11.33203125" bestFit="1" customWidth="1"/>
    <col min="2240" max="2240" width="8.6640625" bestFit="1" customWidth="1"/>
    <col min="2241" max="2241" width="11.33203125" bestFit="1" customWidth="1"/>
    <col min="2242" max="2242" width="8.6640625" bestFit="1" customWidth="1"/>
    <col min="2243" max="2243" width="11.33203125" bestFit="1" customWidth="1"/>
    <col min="2244" max="2244" width="8.6640625" bestFit="1" customWidth="1"/>
    <col min="2245" max="2245" width="11.33203125" bestFit="1" customWidth="1"/>
    <col min="2246" max="2246" width="8.6640625" bestFit="1" customWidth="1"/>
    <col min="2247" max="2247" width="11.33203125" bestFit="1" customWidth="1"/>
    <col min="2248" max="2248" width="8.6640625" bestFit="1" customWidth="1"/>
    <col min="2249" max="2249" width="11.33203125" bestFit="1" customWidth="1"/>
    <col min="2250" max="2250" width="7.6640625" bestFit="1" customWidth="1"/>
    <col min="2251" max="2251" width="10.33203125" bestFit="1" customWidth="1"/>
    <col min="2252" max="2252" width="8.6640625" bestFit="1" customWidth="1"/>
    <col min="2253" max="2253" width="11.33203125" bestFit="1" customWidth="1"/>
    <col min="2254" max="2254" width="8.6640625" bestFit="1" customWidth="1"/>
    <col min="2255" max="2255" width="11.33203125" bestFit="1" customWidth="1"/>
    <col min="2256" max="2256" width="8.6640625" bestFit="1" customWidth="1"/>
    <col min="2257" max="2257" width="11.33203125" bestFit="1" customWidth="1"/>
    <col min="2258" max="2258" width="8.6640625" bestFit="1" customWidth="1"/>
    <col min="2259" max="2259" width="11.33203125" bestFit="1" customWidth="1"/>
    <col min="2260" max="2260" width="8.6640625" bestFit="1" customWidth="1"/>
    <col min="2261" max="2261" width="11.33203125" bestFit="1" customWidth="1"/>
    <col min="2262" max="2262" width="8.6640625" bestFit="1" customWidth="1"/>
    <col min="2263" max="2263" width="11.33203125" bestFit="1" customWidth="1"/>
    <col min="2264" max="2264" width="8.6640625" bestFit="1" customWidth="1"/>
    <col min="2265" max="2265" width="11.33203125" bestFit="1" customWidth="1"/>
    <col min="2266" max="2266" width="8.6640625" bestFit="1" customWidth="1"/>
    <col min="2267" max="2267" width="11.33203125" bestFit="1" customWidth="1"/>
    <col min="2268" max="2268" width="8.6640625" bestFit="1" customWidth="1"/>
    <col min="2269" max="2269" width="11.33203125" bestFit="1" customWidth="1"/>
    <col min="2270" max="2270" width="8.6640625" bestFit="1" customWidth="1"/>
    <col min="2271" max="2271" width="11.33203125" bestFit="1" customWidth="1"/>
    <col min="2272" max="2272" width="7.6640625" bestFit="1" customWidth="1"/>
    <col min="2273" max="2273" width="10.33203125" bestFit="1" customWidth="1"/>
    <col min="2274" max="2274" width="8.6640625" bestFit="1" customWidth="1"/>
    <col min="2275" max="2275" width="11.33203125" bestFit="1" customWidth="1"/>
    <col min="2276" max="2276" width="8.6640625" bestFit="1" customWidth="1"/>
    <col min="2277" max="2277" width="11.33203125" bestFit="1" customWidth="1"/>
    <col min="2278" max="2278" width="8.6640625" bestFit="1" customWidth="1"/>
    <col min="2279" max="2279" width="11.33203125" bestFit="1" customWidth="1"/>
    <col min="2280" max="2280" width="8.6640625" bestFit="1" customWidth="1"/>
    <col min="2281" max="2281" width="11.33203125" bestFit="1" customWidth="1"/>
    <col min="2282" max="2282" width="8.6640625" bestFit="1" customWidth="1"/>
    <col min="2283" max="2283" width="11.33203125" bestFit="1" customWidth="1"/>
    <col min="2284" max="2284" width="8.6640625" bestFit="1" customWidth="1"/>
    <col min="2285" max="2285" width="11.33203125" bestFit="1" customWidth="1"/>
    <col min="2286" max="2286" width="8.6640625" bestFit="1" customWidth="1"/>
    <col min="2287" max="2287" width="11.33203125" bestFit="1" customWidth="1"/>
    <col min="2288" max="2288" width="8.6640625" bestFit="1" customWidth="1"/>
    <col min="2289" max="2289" width="11.33203125" bestFit="1" customWidth="1"/>
    <col min="2290" max="2290" width="8.6640625" bestFit="1" customWidth="1"/>
    <col min="2291" max="2291" width="11.33203125" bestFit="1" customWidth="1"/>
    <col min="2292" max="2292" width="8.6640625" bestFit="1" customWidth="1"/>
    <col min="2293" max="2293" width="11.33203125" bestFit="1" customWidth="1"/>
    <col min="2294" max="2294" width="7.6640625" bestFit="1" customWidth="1"/>
    <col min="2295" max="2295" width="10.33203125" bestFit="1" customWidth="1"/>
    <col min="2296" max="2296" width="8.6640625" bestFit="1" customWidth="1"/>
    <col min="2297" max="2297" width="11.33203125" bestFit="1" customWidth="1"/>
    <col min="2298" max="2298" width="8.6640625" bestFit="1" customWidth="1"/>
    <col min="2299" max="2299" width="11.33203125" bestFit="1" customWidth="1"/>
    <col min="2300" max="2300" width="8.6640625" bestFit="1" customWidth="1"/>
    <col min="2301" max="2301" width="11.33203125" bestFit="1" customWidth="1"/>
    <col min="2302" max="2302" width="8.6640625" bestFit="1" customWidth="1"/>
    <col min="2303" max="2303" width="11.33203125" bestFit="1" customWidth="1"/>
    <col min="2304" max="2304" width="8.6640625" bestFit="1" customWidth="1"/>
    <col min="2305" max="2305" width="11.33203125" bestFit="1" customWidth="1"/>
    <col min="2306" max="2306" width="8.6640625" bestFit="1" customWidth="1"/>
    <col min="2307" max="2307" width="11.33203125" bestFit="1" customWidth="1"/>
    <col min="2308" max="2308" width="8.6640625" bestFit="1" customWidth="1"/>
    <col min="2309" max="2309" width="11.33203125" bestFit="1" customWidth="1"/>
    <col min="2310" max="2310" width="8.6640625" bestFit="1" customWidth="1"/>
    <col min="2311" max="2311" width="11.33203125" bestFit="1" customWidth="1"/>
    <col min="2312" max="2312" width="8.6640625" bestFit="1" customWidth="1"/>
    <col min="2313" max="2313" width="11.33203125" bestFit="1" customWidth="1"/>
    <col min="2314" max="2314" width="8.6640625" bestFit="1" customWidth="1"/>
    <col min="2315" max="2315" width="11.33203125" bestFit="1" customWidth="1"/>
    <col min="2316" max="2316" width="7.6640625" bestFit="1" customWidth="1"/>
    <col min="2317" max="2317" width="10.33203125" bestFit="1" customWidth="1"/>
    <col min="2318" max="2318" width="8.6640625" bestFit="1" customWidth="1"/>
    <col min="2319" max="2319" width="11.33203125" bestFit="1" customWidth="1"/>
    <col min="2320" max="2320" width="8.6640625" bestFit="1" customWidth="1"/>
    <col min="2321" max="2321" width="11.33203125" bestFit="1" customWidth="1"/>
    <col min="2322" max="2322" width="8.6640625" bestFit="1" customWidth="1"/>
    <col min="2323" max="2323" width="11.33203125" bestFit="1" customWidth="1"/>
    <col min="2324" max="2324" width="8.6640625" bestFit="1" customWidth="1"/>
    <col min="2325" max="2325" width="11.33203125" bestFit="1" customWidth="1"/>
    <col min="2326" max="2326" width="8.6640625" bestFit="1" customWidth="1"/>
    <col min="2327" max="2327" width="11.33203125" bestFit="1" customWidth="1"/>
    <col min="2328" max="2328" width="8.6640625" bestFit="1" customWidth="1"/>
    <col min="2329" max="2329" width="11.33203125" bestFit="1" customWidth="1"/>
    <col min="2330" max="2330" width="8.6640625" bestFit="1" customWidth="1"/>
    <col min="2331" max="2331" width="11.33203125" bestFit="1" customWidth="1"/>
    <col min="2332" max="2332" width="8.6640625" bestFit="1" customWidth="1"/>
    <col min="2333" max="2333" width="11.33203125" bestFit="1" customWidth="1"/>
    <col min="2334" max="2334" width="8.6640625" bestFit="1" customWidth="1"/>
    <col min="2335" max="2335" width="11.33203125" bestFit="1" customWidth="1"/>
    <col min="2336" max="2336" width="8.6640625" bestFit="1" customWidth="1"/>
    <col min="2337" max="2337" width="11.33203125" bestFit="1" customWidth="1"/>
    <col min="2338" max="2338" width="7.6640625" bestFit="1" customWidth="1"/>
    <col min="2339" max="2339" width="10.33203125" bestFit="1" customWidth="1"/>
    <col min="2340" max="2340" width="8.6640625" bestFit="1" customWidth="1"/>
    <col min="2341" max="2341" width="11.33203125" bestFit="1" customWidth="1"/>
    <col min="2342" max="2342" width="8.6640625" bestFit="1" customWidth="1"/>
    <col min="2343" max="2343" width="11.33203125" bestFit="1" customWidth="1"/>
    <col min="2344" max="2344" width="8.6640625" bestFit="1" customWidth="1"/>
    <col min="2345" max="2345" width="11.33203125" bestFit="1" customWidth="1"/>
    <col min="2346" max="2346" width="8.6640625" bestFit="1" customWidth="1"/>
    <col min="2347" max="2347" width="11.33203125" bestFit="1" customWidth="1"/>
    <col min="2348" max="2348" width="8.6640625" bestFit="1" customWidth="1"/>
    <col min="2349" max="2349" width="11.33203125" bestFit="1" customWidth="1"/>
    <col min="2350" max="2350" width="8.6640625" bestFit="1" customWidth="1"/>
    <col min="2351" max="2351" width="11.33203125" bestFit="1" customWidth="1"/>
    <col min="2352" max="2352" width="8.6640625" bestFit="1" customWidth="1"/>
    <col min="2353" max="2353" width="11.33203125" bestFit="1" customWidth="1"/>
    <col min="2354" max="2354" width="8.6640625" bestFit="1" customWidth="1"/>
    <col min="2355" max="2355" width="11.33203125" bestFit="1" customWidth="1"/>
    <col min="2356" max="2356" width="8.6640625" bestFit="1" customWidth="1"/>
    <col min="2357" max="2357" width="11.33203125" bestFit="1" customWidth="1"/>
    <col min="2358" max="2358" width="8.6640625" bestFit="1" customWidth="1"/>
    <col min="2359" max="2359" width="11.33203125" bestFit="1" customWidth="1"/>
    <col min="2360" max="2360" width="7.6640625" bestFit="1" customWidth="1"/>
    <col min="2361" max="2361" width="10.33203125" bestFit="1" customWidth="1"/>
    <col min="2362" max="2362" width="8.6640625" bestFit="1" customWidth="1"/>
    <col min="2363" max="2363" width="11.33203125" bestFit="1" customWidth="1"/>
    <col min="2364" max="2364" width="8.6640625" bestFit="1" customWidth="1"/>
    <col min="2365" max="2365" width="11.33203125" bestFit="1" customWidth="1"/>
    <col min="2366" max="2366" width="8.6640625" bestFit="1" customWidth="1"/>
    <col min="2367" max="2367" width="11.33203125" bestFit="1" customWidth="1"/>
    <col min="2368" max="2368" width="8.6640625" bestFit="1" customWidth="1"/>
    <col min="2369" max="2369" width="11.33203125" bestFit="1" customWidth="1"/>
    <col min="2370" max="2370" width="8.6640625" bestFit="1" customWidth="1"/>
    <col min="2371" max="2371" width="11.33203125" bestFit="1" customWidth="1"/>
    <col min="2372" max="2372" width="8.6640625" bestFit="1" customWidth="1"/>
    <col min="2373" max="2373" width="11.33203125" bestFit="1" customWidth="1"/>
    <col min="2374" max="2374" width="8.6640625" bestFit="1" customWidth="1"/>
    <col min="2375" max="2375" width="11.33203125" bestFit="1" customWidth="1"/>
    <col min="2376" max="2376" width="8.6640625" bestFit="1" customWidth="1"/>
    <col min="2377" max="2377" width="11.33203125" bestFit="1" customWidth="1"/>
    <col min="2378" max="2378" width="8.6640625" bestFit="1" customWidth="1"/>
    <col min="2379" max="2379" width="11.33203125" bestFit="1" customWidth="1"/>
    <col min="2380" max="2380" width="8.6640625" bestFit="1" customWidth="1"/>
    <col min="2381" max="2381" width="11.33203125" bestFit="1" customWidth="1"/>
    <col min="2382" max="2382" width="7.6640625" bestFit="1" customWidth="1"/>
    <col min="2383" max="2383" width="10.33203125" bestFit="1" customWidth="1"/>
    <col min="2384" max="2384" width="8.6640625" bestFit="1" customWidth="1"/>
    <col min="2385" max="2385" width="11.33203125" bestFit="1" customWidth="1"/>
    <col min="2386" max="2386" width="8.6640625" bestFit="1" customWidth="1"/>
    <col min="2387" max="2387" width="11.33203125" bestFit="1" customWidth="1"/>
    <col min="2388" max="2388" width="8.6640625" bestFit="1" customWidth="1"/>
    <col min="2389" max="2389" width="11.33203125" bestFit="1" customWidth="1"/>
    <col min="2390" max="2390" width="8.6640625" bestFit="1" customWidth="1"/>
    <col min="2391" max="2391" width="11.33203125" bestFit="1" customWidth="1"/>
    <col min="2392" max="2392" width="8.6640625" bestFit="1" customWidth="1"/>
    <col min="2393" max="2393" width="11.33203125" bestFit="1" customWidth="1"/>
    <col min="2394" max="2394" width="8.6640625" bestFit="1" customWidth="1"/>
    <col min="2395" max="2395" width="11.33203125" bestFit="1" customWidth="1"/>
    <col min="2396" max="2396" width="8.6640625" bestFit="1" customWidth="1"/>
    <col min="2397" max="2397" width="11.33203125" bestFit="1" customWidth="1"/>
    <col min="2398" max="2398" width="8.6640625" bestFit="1" customWidth="1"/>
    <col min="2399" max="2399" width="11.33203125" bestFit="1" customWidth="1"/>
    <col min="2400" max="2400" width="8.6640625" bestFit="1" customWidth="1"/>
    <col min="2401" max="2401" width="11.33203125" bestFit="1" customWidth="1"/>
    <col min="2402" max="2402" width="8.6640625" bestFit="1" customWidth="1"/>
    <col min="2403" max="2403" width="11.33203125" bestFit="1" customWidth="1"/>
    <col min="2404" max="2404" width="7.6640625" bestFit="1" customWidth="1"/>
    <col min="2405" max="2405" width="10.33203125" bestFit="1" customWidth="1"/>
    <col min="2406" max="2406" width="8.6640625" bestFit="1" customWidth="1"/>
    <col min="2407" max="2407" width="11.33203125" bestFit="1" customWidth="1"/>
    <col min="2408" max="2408" width="8.6640625" bestFit="1" customWidth="1"/>
    <col min="2409" max="2409" width="11.33203125" bestFit="1" customWidth="1"/>
    <col min="2410" max="2410" width="8.6640625" bestFit="1" customWidth="1"/>
    <col min="2411" max="2411" width="11.33203125" bestFit="1" customWidth="1"/>
    <col min="2412" max="2412" width="8.6640625" bestFit="1" customWidth="1"/>
    <col min="2413" max="2413" width="11.33203125" bestFit="1" customWidth="1"/>
    <col min="2414" max="2414" width="8.6640625" bestFit="1" customWidth="1"/>
    <col min="2415" max="2415" width="11.33203125" bestFit="1" customWidth="1"/>
    <col min="2416" max="2416" width="8.6640625" bestFit="1" customWidth="1"/>
    <col min="2417" max="2417" width="11.33203125" bestFit="1" customWidth="1"/>
    <col min="2418" max="2418" width="8.6640625" bestFit="1" customWidth="1"/>
    <col min="2419" max="2419" width="11.33203125" bestFit="1" customWidth="1"/>
    <col min="2420" max="2420" width="8.6640625" bestFit="1" customWidth="1"/>
    <col min="2421" max="2421" width="11.33203125" bestFit="1" customWidth="1"/>
    <col min="2422" max="2422" width="8.6640625" bestFit="1" customWidth="1"/>
    <col min="2423" max="2423" width="11.33203125" bestFit="1" customWidth="1"/>
    <col min="2424" max="2424" width="8.6640625" bestFit="1" customWidth="1"/>
    <col min="2425" max="2425" width="11.33203125" bestFit="1" customWidth="1"/>
    <col min="2426" max="2426" width="7.6640625" bestFit="1" customWidth="1"/>
    <col min="2427" max="2427" width="10.33203125" bestFit="1" customWidth="1"/>
    <col min="2428" max="2428" width="8.6640625" bestFit="1" customWidth="1"/>
    <col min="2429" max="2429" width="11.33203125" bestFit="1" customWidth="1"/>
    <col min="2430" max="2430" width="8.6640625" bestFit="1" customWidth="1"/>
    <col min="2431" max="2431" width="11.33203125" bestFit="1" customWidth="1"/>
    <col min="2432" max="2432" width="8.6640625" bestFit="1" customWidth="1"/>
    <col min="2433" max="2433" width="11.33203125" bestFit="1" customWidth="1"/>
    <col min="2434" max="2434" width="8.6640625" bestFit="1" customWidth="1"/>
    <col min="2435" max="2435" width="11.33203125" bestFit="1" customWidth="1"/>
    <col min="2436" max="2436" width="8.6640625" bestFit="1" customWidth="1"/>
    <col min="2437" max="2437" width="11.33203125" bestFit="1" customWidth="1"/>
    <col min="2438" max="2438" width="8.6640625" bestFit="1" customWidth="1"/>
    <col min="2439" max="2439" width="11.33203125" bestFit="1" customWidth="1"/>
    <col min="2440" max="2440" width="8.6640625" bestFit="1" customWidth="1"/>
    <col min="2441" max="2441" width="11.33203125" bestFit="1" customWidth="1"/>
    <col min="2442" max="2442" width="8.6640625" bestFit="1" customWidth="1"/>
    <col min="2443" max="2443" width="11.33203125" bestFit="1" customWidth="1"/>
    <col min="2444" max="2444" width="8.6640625" bestFit="1" customWidth="1"/>
    <col min="2445" max="2445" width="11.33203125" bestFit="1" customWidth="1"/>
    <col min="2446" max="2446" width="8.6640625" bestFit="1" customWidth="1"/>
    <col min="2447" max="2447" width="11.33203125" bestFit="1" customWidth="1"/>
    <col min="2448" max="2448" width="6.6640625" bestFit="1" customWidth="1"/>
    <col min="2449" max="2449" width="9.33203125" bestFit="1" customWidth="1"/>
    <col min="2450" max="2450" width="7.6640625" bestFit="1" customWidth="1"/>
    <col min="2451" max="2451" width="10.33203125" bestFit="1" customWidth="1"/>
    <col min="2452" max="2452" width="8.6640625" bestFit="1" customWidth="1"/>
    <col min="2453" max="2453" width="11.33203125" bestFit="1" customWidth="1"/>
    <col min="2454" max="2454" width="8.6640625" bestFit="1" customWidth="1"/>
    <col min="2455" max="2455" width="11.33203125" bestFit="1" customWidth="1"/>
    <col min="2456" max="2456" width="8.6640625" bestFit="1" customWidth="1"/>
    <col min="2457" max="2457" width="11.33203125" bestFit="1" customWidth="1"/>
    <col min="2458" max="2458" width="8.6640625" bestFit="1" customWidth="1"/>
    <col min="2459" max="2459" width="11.33203125" bestFit="1" customWidth="1"/>
    <col min="2460" max="2460" width="8.6640625" bestFit="1" customWidth="1"/>
    <col min="2461" max="2461" width="11.33203125" bestFit="1" customWidth="1"/>
    <col min="2462" max="2462" width="8.6640625" bestFit="1" customWidth="1"/>
    <col min="2463" max="2463" width="11.33203125" bestFit="1" customWidth="1"/>
    <col min="2464" max="2464" width="8.6640625" bestFit="1" customWidth="1"/>
    <col min="2465" max="2465" width="11.33203125" bestFit="1" customWidth="1"/>
    <col min="2466" max="2466" width="8.6640625" bestFit="1" customWidth="1"/>
    <col min="2467" max="2467" width="11.33203125" bestFit="1" customWidth="1"/>
    <col min="2468" max="2468" width="8.6640625" bestFit="1" customWidth="1"/>
    <col min="2469" max="2469" width="11.33203125" bestFit="1" customWidth="1"/>
    <col min="2470" max="2470" width="8.6640625" bestFit="1" customWidth="1"/>
    <col min="2471" max="2471" width="11.33203125" bestFit="1" customWidth="1"/>
    <col min="2472" max="2472" width="7.6640625" bestFit="1" customWidth="1"/>
    <col min="2473" max="2473" width="10.33203125" bestFit="1" customWidth="1"/>
    <col min="2474" max="2474" width="8.6640625" bestFit="1" customWidth="1"/>
    <col min="2475" max="2475" width="11.33203125" bestFit="1" customWidth="1"/>
    <col min="2476" max="2476" width="8.6640625" bestFit="1" customWidth="1"/>
    <col min="2477" max="2477" width="11.33203125" bestFit="1" customWidth="1"/>
    <col min="2478" max="2478" width="8.6640625" bestFit="1" customWidth="1"/>
    <col min="2479" max="2479" width="11.33203125" bestFit="1" customWidth="1"/>
    <col min="2480" max="2480" width="8.6640625" bestFit="1" customWidth="1"/>
    <col min="2481" max="2481" width="11.33203125" bestFit="1" customWidth="1"/>
    <col min="2482" max="2482" width="8.6640625" bestFit="1" customWidth="1"/>
    <col min="2483" max="2483" width="11.33203125" bestFit="1" customWidth="1"/>
    <col min="2484" max="2484" width="8.6640625" bestFit="1" customWidth="1"/>
    <col min="2485" max="2485" width="11.33203125" bestFit="1" customWidth="1"/>
    <col min="2486" max="2486" width="8.6640625" bestFit="1" customWidth="1"/>
    <col min="2487" max="2487" width="11.33203125" bestFit="1" customWidth="1"/>
    <col min="2488" max="2488" width="8.6640625" bestFit="1" customWidth="1"/>
    <col min="2489" max="2489" width="11.33203125" bestFit="1" customWidth="1"/>
    <col min="2490" max="2490" width="8.6640625" bestFit="1" customWidth="1"/>
    <col min="2491" max="2491" width="11.33203125" bestFit="1" customWidth="1"/>
    <col min="2492" max="2492" width="8.6640625" bestFit="1" customWidth="1"/>
    <col min="2493" max="2493" width="11.33203125" bestFit="1" customWidth="1"/>
    <col min="2494" max="2494" width="7.6640625" bestFit="1" customWidth="1"/>
    <col min="2495" max="2495" width="10.33203125" bestFit="1" customWidth="1"/>
    <col min="2496" max="2496" width="8.6640625" bestFit="1" customWidth="1"/>
    <col min="2497" max="2497" width="11.33203125" bestFit="1" customWidth="1"/>
    <col min="2498" max="2498" width="8.6640625" bestFit="1" customWidth="1"/>
    <col min="2499" max="2499" width="11.33203125" bestFit="1" customWidth="1"/>
    <col min="2500" max="2500" width="8.6640625" bestFit="1" customWidth="1"/>
    <col min="2501" max="2501" width="11.33203125" bestFit="1" customWidth="1"/>
    <col min="2502" max="2502" width="8.6640625" bestFit="1" customWidth="1"/>
    <col min="2503" max="2503" width="11.33203125" bestFit="1" customWidth="1"/>
    <col min="2504" max="2504" width="8.6640625" bestFit="1" customWidth="1"/>
    <col min="2505" max="2505" width="11.33203125" bestFit="1" customWidth="1"/>
    <col min="2506" max="2506" width="8.6640625" bestFit="1" customWidth="1"/>
    <col min="2507" max="2507" width="11.33203125" bestFit="1" customWidth="1"/>
    <col min="2508" max="2508" width="8.6640625" bestFit="1" customWidth="1"/>
    <col min="2509" max="2509" width="11.33203125" bestFit="1" customWidth="1"/>
    <col min="2510" max="2510" width="8.6640625" bestFit="1" customWidth="1"/>
    <col min="2511" max="2511" width="11.33203125" bestFit="1" customWidth="1"/>
    <col min="2512" max="2512" width="8.6640625" bestFit="1" customWidth="1"/>
    <col min="2513" max="2513" width="11.33203125" bestFit="1" customWidth="1"/>
    <col min="2514" max="2514" width="8.6640625" bestFit="1" customWidth="1"/>
    <col min="2515" max="2515" width="11.33203125" bestFit="1" customWidth="1"/>
    <col min="2516" max="2516" width="7.6640625" bestFit="1" customWidth="1"/>
    <col min="2517" max="2517" width="10.33203125" bestFit="1" customWidth="1"/>
    <col min="2518" max="2518" width="8.6640625" bestFit="1" customWidth="1"/>
    <col min="2519" max="2519" width="11.33203125" bestFit="1" customWidth="1"/>
    <col min="2520" max="2520" width="8.6640625" bestFit="1" customWidth="1"/>
    <col min="2521" max="2521" width="11.33203125" bestFit="1" customWidth="1"/>
    <col min="2522" max="2522" width="8.6640625" bestFit="1" customWidth="1"/>
    <col min="2523" max="2523" width="11.33203125" bestFit="1" customWidth="1"/>
    <col min="2524" max="2524" width="8.6640625" bestFit="1" customWidth="1"/>
    <col min="2525" max="2525" width="11.33203125" bestFit="1" customWidth="1"/>
    <col min="2526" max="2526" width="8.6640625" bestFit="1" customWidth="1"/>
    <col min="2527" max="2527" width="11.33203125" bestFit="1" customWidth="1"/>
    <col min="2528" max="2528" width="8.6640625" bestFit="1" customWidth="1"/>
    <col min="2529" max="2529" width="11.33203125" bestFit="1" customWidth="1"/>
    <col min="2530" max="2530" width="8.6640625" bestFit="1" customWidth="1"/>
    <col min="2531" max="2531" width="11.33203125" bestFit="1" customWidth="1"/>
    <col min="2532" max="2532" width="8.6640625" bestFit="1" customWidth="1"/>
    <col min="2533" max="2533" width="11.33203125" bestFit="1" customWidth="1"/>
    <col min="2534" max="2534" width="8.6640625" bestFit="1" customWidth="1"/>
    <col min="2535" max="2535" width="11.33203125" bestFit="1" customWidth="1"/>
    <col min="2536" max="2536" width="8.6640625" bestFit="1" customWidth="1"/>
    <col min="2537" max="2537" width="11.33203125" bestFit="1" customWidth="1"/>
    <col min="2538" max="2538" width="7.6640625" bestFit="1" customWidth="1"/>
    <col min="2539" max="2539" width="10.33203125" bestFit="1" customWidth="1"/>
    <col min="2540" max="2540" width="8.6640625" bestFit="1" customWidth="1"/>
    <col min="2541" max="2541" width="11.33203125" bestFit="1" customWidth="1"/>
    <col min="2542" max="2542" width="8.6640625" bestFit="1" customWidth="1"/>
    <col min="2543" max="2543" width="11.33203125" bestFit="1" customWidth="1"/>
    <col min="2544" max="2544" width="8.6640625" bestFit="1" customWidth="1"/>
    <col min="2545" max="2545" width="11.33203125" bestFit="1" customWidth="1"/>
    <col min="2546" max="2546" width="8.6640625" bestFit="1" customWidth="1"/>
    <col min="2547" max="2547" width="11.33203125" bestFit="1" customWidth="1"/>
    <col min="2548" max="2548" width="8.6640625" bestFit="1" customWidth="1"/>
    <col min="2549" max="2549" width="11.33203125" bestFit="1" customWidth="1"/>
    <col min="2550" max="2550" width="8.6640625" bestFit="1" customWidth="1"/>
    <col min="2551" max="2551" width="11.33203125" bestFit="1" customWidth="1"/>
    <col min="2552" max="2552" width="8.6640625" bestFit="1" customWidth="1"/>
    <col min="2553" max="2553" width="11.33203125" bestFit="1" customWidth="1"/>
    <col min="2554" max="2554" width="8.6640625" bestFit="1" customWidth="1"/>
    <col min="2555" max="2555" width="11.33203125" bestFit="1" customWidth="1"/>
    <col min="2556" max="2556" width="8.6640625" bestFit="1" customWidth="1"/>
    <col min="2557" max="2557" width="11.33203125" bestFit="1" customWidth="1"/>
    <col min="2558" max="2558" width="8.6640625" bestFit="1" customWidth="1"/>
    <col min="2559" max="2559" width="11.33203125" bestFit="1" customWidth="1"/>
    <col min="2560" max="2560" width="7.6640625" bestFit="1" customWidth="1"/>
    <col min="2561" max="2561" width="10.33203125" bestFit="1" customWidth="1"/>
    <col min="2562" max="2562" width="8.6640625" bestFit="1" customWidth="1"/>
    <col min="2563" max="2563" width="11.33203125" bestFit="1" customWidth="1"/>
    <col min="2564" max="2564" width="8.6640625" bestFit="1" customWidth="1"/>
    <col min="2565" max="2565" width="11.33203125" bestFit="1" customWidth="1"/>
    <col min="2566" max="2566" width="8.6640625" bestFit="1" customWidth="1"/>
    <col min="2567" max="2567" width="11.33203125" bestFit="1" customWidth="1"/>
    <col min="2568" max="2568" width="8.6640625" bestFit="1" customWidth="1"/>
    <col min="2569" max="2569" width="11.33203125" bestFit="1" customWidth="1"/>
    <col min="2570" max="2570" width="8.6640625" bestFit="1" customWidth="1"/>
    <col min="2571" max="2571" width="11.33203125" bestFit="1" customWidth="1"/>
    <col min="2572" max="2572" width="8.6640625" bestFit="1" customWidth="1"/>
    <col min="2573" max="2573" width="11.33203125" bestFit="1" customWidth="1"/>
    <col min="2574" max="2574" width="8.6640625" bestFit="1" customWidth="1"/>
    <col min="2575" max="2575" width="11.33203125" bestFit="1" customWidth="1"/>
    <col min="2576" max="2576" width="8.6640625" bestFit="1" customWidth="1"/>
    <col min="2577" max="2577" width="11.33203125" bestFit="1" customWidth="1"/>
    <col min="2578" max="2578" width="8.6640625" bestFit="1" customWidth="1"/>
    <col min="2579" max="2579" width="11.33203125" bestFit="1" customWidth="1"/>
    <col min="2580" max="2580" width="8.6640625" bestFit="1" customWidth="1"/>
    <col min="2581" max="2581" width="11.33203125" bestFit="1" customWidth="1"/>
    <col min="2582" max="2582" width="7.6640625" bestFit="1" customWidth="1"/>
    <col min="2583" max="2583" width="10.33203125" bestFit="1" customWidth="1"/>
    <col min="2584" max="2584" width="8.6640625" bestFit="1" customWidth="1"/>
    <col min="2585" max="2585" width="11.33203125" bestFit="1" customWidth="1"/>
    <col min="2586" max="2586" width="8.6640625" bestFit="1" customWidth="1"/>
    <col min="2587" max="2587" width="11.33203125" bestFit="1" customWidth="1"/>
    <col min="2588" max="2588" width="8.6640625" bestFit="1" customWidth="1"/>
    <col min="2589" max="2589" width="11.33203125" bestFit="1" customWidth="1"/>
    <col min="2590" max="2590" width="8.6640625" bestFit="1" customWidth="1"/>
    <col min="2591" max="2591" width="11.33203125" bestFit="1" customWidth="1"/>
    <col min="2592" max="2592" width="8.6640625" bestFit="1" customWidth="1"/>
    <col min="2593" max="2593" width="11.33203125" bestFit="1" customWidth="1"/>
    <col min="2594" max="2594" width="8.6640625" bestFit="1" customWidth="1"/>
    <col min="2595" max="2595" width="11.33203125" bestFit="1" customWidth="1"/>
    <col min="2596" max="2596" width="8.6640625" bestFit="1" customWidth="1"/>
    <col min="2597" max="2597" width="11.33203125" bestFit="1" customWidth="1"/>
    <col min="2598" max="2598" width="8.6640625" bestFit="1" customWidth="1"/>
    <col min="2599" max="2599" width="11.33203125" bestFit="1" customWidth="1"/>
    <col min="2600" max="2600" width="8.6640625" bestFit="1" customWidth="1"/>
    <col min="2601" max="2601" width="11.33203125" bestFit="1" customWidth="1"/>
    <col min="2602" max="2602" width="8.6640625" bestFit="1" customWidth="1"/>
    <col min="2603" max="2603" width="11.33203125" bestFit="1" customWidth="1"/>
    <col min="2604" max="2604" width="7.6640625" bestFit="1" customWidth="1"/>
    <col min="2605" max="2605" width="10.33203125" bestFit="1" customWidth="1"/>
    <col min="2606" max="2606" width="8.6640625" bestFit="1" customWidth="1"/>
    <col min="2607" max="2607" width="11.33203125" bestFit="1" customWidth="1"/>
    <col min="2608" max="2608" width="8.6640625" bestFit="1" customWidth="1"/>
    <col min="2609" max="2609" width="11.33203125" bestFit="1" customWidth="1"/>
    <col min="2610" max="2610" width="8.6640625" bestFit="1" customWidth="1"/>
    <col min="2611" max="2611" width="11.33203125" bestFit="1" customWidth="1"/>
    <col min="2612" max="2612" width="8.6640625" bestFit="1" customWidth="1"/>
    <col min="2613" max="2613" width="11.33203125" bestFit="1" customWidth="1"/>
    <col min="2614" max="2614" width="8.6640625" bestFit="1" customWidth="1"/>
    <col min="2615" max="2615" width="11.33203125" bestFit="1" customWidth="1"/>
    <col min="2616" max="2616" width="8.6640625" bestFit="1" customWidth="1"/>
    <col min="2617" max="2617" width="11.33203125" bestFit="1" customWidth="1"/>
    <col min="2618" max="2618" width="8.6640625" bestFit="1" customWidth="1"/>
    <col min="2619" max="2619" width="11.33203125" bestFit="1" customWidth="1"/>
    <col min="2620" max="2620" width="8.6640625" bestFit="1" customWidth="1"/>
    <col min="2621" max="2621" width="11.33203125" bestFit="1" customWidth="1"/>
    <col min="2622" max="2622" width="8.6640625" bestFit="1" customWidth="1"/>
    <col min="2623" max="2623" width="11.33203125" bestFit="1" customWidth="1"/>
    <col min="2624" max="2624" width="8.6640625" bestFit="1" customWidth="1"/>
    <col min="2625" max="2625" width="11.33203125" bestFit="1" customWidth="1"/>
    <col min="2626" max="2626" width="7.6640625" bestFit="1" customWidth="1"/>
    <col min="2627" max="2627" width="10.33203125" bestFit="1" customWidth="1"/>
    <col min="2628" max="2628" width="8.6640625" bestFit="1" customWidth="1"/>
    <col min="2629" max="2629" width="11.33203125" bestFit="1" customWidth="1"/>
    <col min="2630" max="2630" width="8.6640625" bestFit="1" customWidth="1"/>
    <col min="2631" max="2631" width="11.33203125" bestFit="1" customWidth="1"/>
    <col min="2632" max="2632" width="8.6640625" bestFit="1" customWidth="1"/>
    <col min="2633" max="2633" width="11.33203125" bestFit="1" customWidth="1"/>
    <col min="2634" max="2634" width="8.6640625" bestFit="1" customWidth="1"/>
    <col min="2635" max="2635" width="11.33203125" bestFit="1" customWidth="1"/>
    <col min="2636" max="2636" width="8.6640625" bestFit="1" customWidth="1"/>
    <col min="2637" max="2637" width="11.33203125" bestFit="1" customWidth="1"/>
    <col min="2638" max="2638" width="8.6640625" bestFit="1" customWidth="1"/>
    <col min="2639" max="2639" width="11.33203125" bestFit="1" customWidth="1"/>
    <col min="2640" max="2640" width="8.6640625" bestFit="1" customWidth="1"/>
    <col min="2641" max="2641" width="11.33203125" bestFit="1" customWidth="1"/>
    <col min="2642" max="2642" width="8.6640625" bestFit="1" customWidth="1"/>
    <col min="2643" max="2643" width="11.33203125" bestFit="1" customWidth="1"/>
    <col min="2644" max="2644" width="8.6640625" bestFit="1" customWidth="1"/>
    <col min="2645" max="2645" width="11.33203125" bestFit="1" customWidth="1"/>
    <col min="2646" max="2646" width="8.6640625" bestFit="1" customWidth="1"/>
    <col min="2647" max="2647" width="11.33203125" bestFit="1" customWidth="1"/>
    <col min="2648" max="2648" width="7.6640625" bestFit="1" customWidth="1"/>
    <col min="2649" max="2649" width="10.33203125" bestFit="1" customWidth="1"/>
    <col min="2650" max="2650" width="8.6640625" bestFit="1" customWidth="1"/>
    <col min="2651" max="2651" width="11.33203125" bestFit="1" customWidth="1"/>
    <col min="2652" max="2652" width="8.6640625" bestFit="1" customWidth="1"/>
    <col min="2653" max="2653" width="11.33203125" bestFit="1" customWidth="1"/>
    <col min="2654" max="2654" width="8.6640625" bestFit="1" customWidth="1"/>
    <col min="2655" max="2655" width="11.33203125" bestFit="1" customWidth="1"/>
    <col min="2656" max="2656" width="8.6640625" bestFit="1" customWidth="1"/>
    <col min="2657" max="2657" width="11.33203125" bestFit="1" customWidth="1"/>
    <col min="2658" max="2658" width="8.6640625" bestFit="1" customWidth="1"/>
    <col min="2659" max="2659" width="11.33203125" bestFit="1" customWidth="1"/>
    <col min="2660" max="2660" width="8.6640625" bestFit="1" customWidth="1"/>
    <col min="2661" max="2661" width="11.33203125" bestFit="1" customWidth="1"/>
    <col min="2662" max="2662" width="8.6640625" bestFit="1" customWidth="1"/>
    <col min="2663" max="2663" width="11.33203125" bestFit="1" customWidth="1"/>
    <col min="2664" max="2664" width="8.6640625" bestFit="1" customWidth="1"/>
    <col min="2665" max="2665" width="11.33203125" bestFit="1" customWidth="1"/>
    <col min="2666" max="2666" width="8.6640625" bestFit="1" customWidth="1"/>
    <col min="2667" max="2667" width="11.33203125" bestFit="1" customWidth="1"/>
    <col min="2668" max="2668" width="8.6640625" bestFit="1" customWidth="1"/>
    <col min="2669" max="2669" width="11.33203125" bestFit="1" customWidth="1"/>
    <col min="2670" max="2670" width="6.6640625" bestFit="1" customWidth="1"/>
    <col min="2671" max="2671" width="9.33203125" bestFit="1" customWidth="1"/>
    <col min="2672" max="2672" width="7.6640625" bestFit="1" customWidth="1"/>
    <col min="2673" max="2673" width="10.33203125" bestFit="1" customWidth="1"/>
    <col min="2674" max="2674" width="8.6640625" bestFit="1" customWidth="1"/>
    <col min="2675" max="2675" width="11.33203125" bestFit="1" customWidth="1"/>
    <col min="2676" max="2676" width="8.6640625" bestFit="1" customWidth="1"/>
    <col min="2677" max="2677" width="11.33203125" bestFit="1" customWidth="1"/>
    <col min="2678" max="2678" width="8.6640625" bestFit="1" customWidth="1"/>
    <col min="2679" max="2679" width="11.33203125" bestFit="1" customWidth="1"/>
    <col min="2680" max="2680" width="8.6640625" bestFit="1" customWidth="1"/>
    <col min="2681" max="2681" width="11.33203125" bestFit="1" customWidth="1"/>
    <col min="2682" max="2682" width="8.6640625" bestFit="1" customWidth="1"/>
    <col min="2683" max="2683" width="11.33203125" bestFit="1" customWidth="1"/>
    <col min="2684" max="2684" width="8.6640625" bestFit="1" customWidth="1"/>
    <col min="2685" max="2685" width="11.33203125" bestFit="1" customWidth="1"/>
    <col min="2686" max="2686" width="8.6640625" bestFit="1" customWidth="1"/>
    <col min="2687" max="2687" width="11.33203125" bestFit="1" customWidth="1"/>
    <col min="2688" max="2688" width="8.6640625" bestFit="1" customWidth="1"/>
    <col min="2689" max="2689" width="11.33203125" bestFit="1" customWidth="1"/>
    <col min="2690" max="2690" width="8.6640625" bestFit="1" customWidth="1"/>
    <col min="2691" max="2691" width="11.33203125" bestFit="1" customWidth="1"/>
    <col min="2692" max="2692" width="8.6640625" bestFit="1" customWidth="1"/>
    <col min="2693" max="2693" width="11.33203125" bestFit="1" customWidth="1"/>
    <col min="2694" max="2694" width="7.6640625" bestFit="1" customWidth="1"/>
    <col min="2695" max="2695" width="10.33203125" bestFit="1" customWidth="1"/>
    <col min="2696" max="2696" width="8.6640625" bestFit="1" customWidth="1"/>
    <col min="2697" max="2697" width="11.33203125" bestFit="1" customWidth="1"/>
    <col min="2698" max="2698" width="8.6640625" bestFit="1" customWidth="1"/>
    <col min="2699" max="2699" width="11.33203125" bestFit="1" customWidth="1"/>
    <col min="2700" max="2700" width="8.6640625" bestFit="1" customWidth="1"/>
    <col min="2701" max="2701" width="11.33203125" bestFit="1" customWidth="1"/>
    <col min="2702" max="2702" width="8.6640625" bestFit="1" customWidth="1"/>
    <col min="2703" max="2703" width="11.33203125" bestFit="1" customWidth="1"/>
    <col min="2704" max="2704" width="8.6640625" bestFit="1" customWidth="1"/>
    <col min="2705" max="2705" width="11.33203125" bestFit="1" customWidth="1"/>
    <col min="2706" max="2706" width="8.6640625" bestFit="1" customWidth="1"/>
    <col min="2707" max="2707" width="11.33203125" bestFit="1" customWidth="1"/>
    <col min="2708" max="2708" width="8.6640625" bestFit="1" customWidth="1"/>
    <col min="2709" max="2709" width="11.33203125" bestFit="1" customWidth="1"/>
    <col min="2710" max="2710" width="8.6640625" bestFit="1" customWidth="1"/>
    <col min="2711" max="2711" width="11.33203125" bestFit="1" customWidth="1"/>
    <col min="2712" max="2712" width="8.6640625" bestFit="1" customWidth="1"/>
    <col min="2713" max="2713" width="11.33203125" bestFit="1" customWidth="1"/>
    <col min="2714" max="2714" width="8.6640625" bestFit="1" customWidth="1"/>
    <col min="2715" max="2715" width="11.33203125" bestFit="1" customWidth="1"/>
    <col min="2716" max="2716" width="7.6640625" bestFit="1" customWidth="1"/>
    <col min="2717" max="2717" width="10.33203125" bestFit="1" customWidth="1"/>
    <col min="2718" max="2718" width="8.6640625" bestFit="1" customWidth="1"/>
    <col min="2719" max="2719" width="11.33203125" bestFit="1" customWidth="1"/>
    <col min="2720" max="2720" width="8.6640625" bestFit="1" customWidth="1"/>
    <col min="2721" max="2721" width="11.33203125" bestFit="1" customWidth="1"/>
    <col min="2722" max="2722" width="8.6640625" bestFit="1" customWidth="1"/>
    <col min="2723" max="2723" width="11.33203125" bestFit="1" customWidth="1"/>
    <col min="2724" max="2724" width="8.6640625" bestFit="1" customWidth="1"/>
    <col min="2725" max="2725" width="11.33203125" bestFit="1" customWidth="1"/>
    <col min="2726" max="2726" width="8.6640625" bestFit="1" customWidth="1"/>
    <col min="2727" max="2727" width="11.33203125" bestFit="1" customWidth="1"/>
    <col min="2728" max="2728" width="8.6640625" bestFit="1" customWidth="1"/>
    <col min="2729" max="2729" width="11.33203125" bestFit="1" customWidth="1"/>
    <col min="2730" max="2730" width="8.6640625" bestFit="1" customWidth="1"/>
    <col min="2731" max="2731" width="11.33203125" bestFit="1" customWidth="1"/>
    <col min="2732" max="2732" width="8.6640625" bestFit="1" customWidth="1"/>
    <col min="2733" max="2733" width="11.33203125" bestFit="1" customWidth="1"/>
    <col min="2734" max="2734" width="8.6640625" bestFit="1" customWidth="1"/>
    <col min="2735" max="2735" width="11.33203125" bestFit="1" customWidth="1"/>
    <col min="2736" max="2736" width="8.6640625" bestFit="1" customWidth="1"/>
    <col min="2737" max="2737" width="11.33203125" bestFit="1" customWidth="1"/>
    <col min="2738" max="2738" width="7.6640625" bestFit="1" customWidth="1"/>
    <col min="2739" max="2739" width="10.33203125" bestFit="1" customWidth="1"/>
    <col min="2740" max="2740" width="8.6640625" bestFit="1" customWidth="1"/>
    <col min="2741" max="2741" width="11.33203125" bestFit="1" customWidth="1"/>
    <col min="2742" max="2742" width="8.6640625" bestFit="1" customWidth="1"/>
    <col min="2743" max="2743" width="11.33203125" bestFit="1" customWidth="1"/>
    <col min="2744" max="2744" width="8.6640625" bestFit="1" customWidth="1"/>
    <col min="2745" max="2745" width="11.33203125" bestFit="1" customWidth="1"/>
    <col min="2746" max="2746" width="8.6640625" bestFit="1" customWidth="1"/>
    <col min="2747" max="2747" width="11.33203125" bestFit="1" customWidth="1"/>
    <col min="2748" max="2748" width="8.6640625" bestFit="1" customWidth="1"/>
    <col min="2749" max="2749" width="11.33203125" bestFit="1" customWidth="1"/>
    <col min="2750" max="2750" width="8.6640625" bestFit="1" customWidth="1"/>
    <col min="2751" max="2751" width="11.33203125" bestFit="1" customWidth="1"/>
    <col min="2752" max="2752" width="8.6640625" bestFit="1" customWidth="1"/>
    <col min="2753" max="2753" width="11.33203125" bestFit="1" customWidth="1"/>
    <col min="2754" max="2754" width="8.6640625" bestFit="1" customWidth="1"/>
    <col min="2755" max="2755" width="11.33203125" bestFit="1" customWidth="1"/>
    <col min="2756" max="2756" width="8.6640625" bestFit="1" customWidth="1"/>
    <col min="2757" max="2757" width="11.33203125" bestFit="1" customWidth="1"/>
    <col min="2758" max="2758" width="8.6640625" bestFit="1" customWidth="1"/>
    <col min="2759" max="2759" width="11.33203125" bestFit="1" customWidth="1"/>
    <col min="2760" max="2760" width="7.6640625" bestFit="1" customWidth="1"/>
    <col min="2761" max="2761" width="10.33203125" bestFit="1" customWidth="1"/>
    <col min="2762" max="2762" width="8.6640625" bestFit="1" customWidth="1"/>
    <col min="2763" max="2763" width="11.33203125" bestFit="1" customWidth="1"/>
    <col min="2764" max="2764" width="8.6640625" bestFit="1" customWidth="1"/>
    <col min="2765" max="2765" width="11.33203125" bestFit="1" customWidth="1"/>
    <col min="2766" max="2766" width="8.6640625" bestFit="1" customWidth="1"/>
    <col min="2767" max="2767" width="11.33203125" bestFit="1" customWidth="1"/>
    <col min="2768" max="2768" width="8.6640625" bestFit="1" customWidth="1"/>
    <col min="2769" max="2769" width="11.33203125" bestFit="1" customWidth="1"/>
    <col min="2770" max="2770" width="8.6640625" bestFit="1" customWidth="1"/>
    <col min="2771" max="2771" width="11.33203125" bestFit="1" customWidth="1"/>
    <col min="2772" max="2772" width="8.6640625" bestFit="1" customWidth="1"/>
    <col min="2773" max="2773" width="11.33203125" bestFit="1" customWidth="1"/>
    <col min="2774" max="2774" width="8.6640625" bestFit="1" customWidth="1"/>
    <col min="2775" max="2775" width="11.33203125" bestFit="1" customWidth="1"/>
    <col min="2776" max="2776" width="8.6640625" bestFit="1" customWidth="1"/>
    <col min="2777" max="2777" width="11.33203125" bestFit="1" customWidth="1"/>
    <col min="2778" max="2778" width="8.6640625" bestFit="1" customWidth="1"/>
    <col min="2779" max="2779" width="11.33203125" bestFit="1" customWidth="1"/>
    <col min="2780" max="2780" width="8.6640625" bestFit="1" customWidth="1"/>
    <col min="2781" max="2781" width="11.33203125" bestFit="1" customWidth="1"/>
    <col min="2782" max="2782" width="7.6640625" bestFit="1" customWidth="1"/>
    <col min="2783" max="2783" width="10.33203125" bestFit="1" customWidth="1"/>
    <col min="2784" max="2784" width="8.6640625" bestFit="1" customWidth="1"/>
    <col min="2785" max="2785" width="11.33203125" bestFit="1" customWidth="1"/>
    <col min="2786" max="2786" width="8.6640625" bestFit="1" customWidth="1"/>
    <col min="2787" max="2787" width="11.33203125" bestFit="1" customWidth="1"/>
    <col min="2788" max="2788" width="8.6640625" bestFit="1" customWidth="1"/>
    <col min="2789" max="2789" width="11.33203125" bestFit="1" customWidth="1"/>
    <col min="2790" max="2790" width="8.6640625" bestFit="1" customWidth="1"/>
    <col min="2791" max="2791" width="11.33203125" bestFit="1" customWidth="1"/>
    <col min="2792" max="2792" width="8.6640625" bestFit="1" customWidth="1"/>
    <col min="2793" max="2793" width="11.33203125" bestFit="1" customWidth="1"/>
    <col min="2794" max="2794" width="8.6640625" bestFit="1" customWidth="1"/>
    <col min="2795" max="2795" width="11.33203125" bestFit="1" customWidth="1"/>
    <col min="2796" max="2796" width="8.6640625" bestFit="1" customWidth="1"/>
    <col min="2797" max="2797" width="11.33203125" bestFit="1" customWidth="1"/>
    <col min="2798" max="2798" width="8.6640625" bestFit="1" customWidth="1"/>
    <col min="2799" max="2799" width="11.33203125" bestFit="1" customWidth="1"/>
    <col min="2800" max="2800" width="8.6640625" bestFit="1" customWidth="1"/>
    <col min="2801" max="2801" width="11.33203125" bestFit="1" customWidth="1"/>
    <col min="2802" max="2802" width="8.6640625" bestFit="1" customWidth="1"/>
    <col min="2803" max="2803" width="11.33203125" bestFit="1" customWidth="1"/>
    <col min="2804" max="2804" width="7.6640625" bestFit="1" customWidth="1"/>
    <col min="2805" max="2805" width="10.33203125" bestFit="1" customWidth="1"/>
    <col min="2806" max="2806" width="8.6640625" bestFit="1" customWidth="1"/>
    <col min="2807" max="2807" width="11.33203125" bestFit="1" customWidth="1"/>
    <col min="2808" max="2808" width="8.6640625" bestFit="1" customWidth="1"/>
    <col min="2809" max="2809" width="11.33203125" bestFit="1" customWidth="1"/>
    <col min="2810" max="2810" width="8.6640625" bestFit="1" customWidth="1"/>
    <col min="2811" max="2811" width="11.33203125" bestFit="1" customWidth="1"/>
    <col min="2812" max="2812" width="8.6640625" bestFit="1" customWidth="1"/>
    <col min="2813" max="2813" width="11.33203125" bestFit="1" customWidth="1"/>
    <col min="2814" max="2814" width="8.6640625" bestFit="1" customWidth="1"/>
    <col min="2815" max="2815" width="11.33203125" bestFit="1" customWidth="1"/>
    <col min="2816" max="2816" width="8.6640625" bestFit="1" customWidth="1"/>
    <col min="2817" max="2817" width="11.33203125" bestFit="1" customWidth="1"/>
    <col min="2818" max="2818" width="8.6640625" bestFit="1" customWidth="1"/>
    <col min="2819" max="2819" width="11.33203125" bestFit="1" customWidth="1"/>
    <col min="2820" max="2820" width="8.6640625" bestFit="1" customWidth="1"/>
    <col min="2821" max="2821" width="11.33203125" bestFit="1" customWidth="1"/>
    <col min="2822" max="2822" width="8.6640625" bestFit="1" customWidth="1"/>
    <col min="2823" max="2823" width="11.33203125" bestFit="1" customWidth="1"/>
    <col min="2824" max="2824" width="8.6640625" bestFit="1" customWidth="1"/>
    <col min="2825" max="2825" width="11.33203125" bestFit="1" customWidth="1"/>
    <col min="2826" max="2826" width="7.6640625" bestFit="1" customWidth="1"/>
    <col min="2827" max="2827" width="10.33203125" bestFit="1" customWidth="1"/>
    <col min="2828" max="2828" width="8.6640625" bestFit="1" customWidth="1"/>
    <col min="2829" max="2829" width="11.33203125" bestFit="1" customWidth="1"/>
    <col min="2830" max="2830" width="8.6640625" bestFit="1" customWidth="1"/>
    <col min="2831" max="2831" width="11.33203125" bestFit="1" customWidth="1"/>
    <col min="2832" max="2832" width="8.6640625" bestFit="1" customWidth="1"/>
    <col min="2833" max="2833" width="11.33203125" bestFit="1" customWidth="1"/>
    <col min="2834" max="2834" width="8.6640625" bestFit="1" customWidth="1"/>
    <col min="2835" max="2835" width="11.33203125" bestFit="1" customWidth="1"/>
    <col min="2836" max="2836" width="8.6640625" bestFit="1" customWidth="1"/>
    <col min="2837" max="2837" width="11.33203125" bestFit="1" customWidth="1"/>
    <col min="2838" max="2838" width="8.6640625" bestFit="1" customWidth="1"/>
    <col min="2839" max="2839" width="11.33203125" bestFit="1" customWidth="1"/>
    <col min="2840" max="2840" width="8.6640625" bestFit="1" customWidth="1"/>
    <col min="2841" max="2841" width="11.33203125" bestFit="1" customWidth="1"/>
    <col min="2842" max="2842" width="8.6640625" bestFit="1" customWidth="1"/>
    <col min="2843" max="2843" width="11.33203125" bestFit="1" customWidth="1"/>
    <col min="2844" max="2844" width="8.6640625" bestFit="1" customWidth="1"/>
    <col min="2845" max="2845" width="11.33203125" bestFit="1" customWidth="1"/>
    <col min="2846" max="2846" width="8.6640625" bestFit="1" customWidth="1"/>
    <col min="2847" max="2847" width="11.33203125" bestFit="1" customWidth="1"/>
    <col min="2848" max="2848" width="7.6640625" bestFit="1" customWidth="1"/>
    <col min="2849" max="2849" width="10.33203125" bestFit="1" customWidth="1"/>
    <col min="2850" max="2850" width="8.6640625" bestFit="1" customWidth="1"/>
    <col min="2851" max="2851" width="11.33203125" bestFit="1" customWidth="1"/>
    <col min="2852" max="2852" width="8.6640625" bestFit="1" customWidth="1"/>
    <col min="2853" max="2853" width="11.33203125" bestFit="1" customWidth="1"/>
    <col min="2854" max="2854" width="8.6640625" bestFit="1" customWidth="1"/>
    <col min="2855" max="2855" width="11.33203125" bestFit="1" customWidth="1"/>
    <col min="2856" max="2856" width="8.6640625" bestFit="1" customWidth="1"/>
    <col min="2857" max="2857" width="11.33203125" bestFit="1" customWidth="1"/>
    <col min="2858" max="2858" width="8.6640625" bestFit="1" customWidth="1"/>
    <col min="2859" max="2859" width="11.33203125" bestFit="1" customWidth="1"/>
    <col min="2860" max="2860" width="8.6640625" bestFit="1" customWidth="1"/>
    <col min="2861" max="2861" width="11.33203125" bestFit="1" customWidth="1"/>
    <col min="2862" max="2862" width="8.6640625" bestFit="1" customWidth="1"/>
    <col min="2863" max="2863" width="11.33203125" bestFit="1" customWidth="1"/>
    <col min="2864" max="2864" width="8.6640625" bestFit="1" customWidth="1"/>
    <col min="2865" max="2865" width="11.33203125" bestFit="1" customWidth="1"/>
    <col min="2866" max="2866" width="8.6640625" bestFit="1" customWidth="1"/>
    <col min="2867" max="2867" width="11.33203125" bestFit="1" customWidth="1"/>
    <col min="2868" max="2868" width="8.6640625" bestFit="1" customWidth="1"/>
    <col min="2869" max="2869" width="11.33203125" bestFit="1" customWidth="1"/>
    <col min="2870" max="2870" width="7.6640625" bestFit="1" customWidth="1"/>
    <col min="2871" max="2871" width="10.33203125" bestFit="1" customWidth="1"/>
    <col min="2872" max="2872" width="8.6640625" bestFit="1" customWidth="1"/>
    <col min="2873" max="2873" width="11.33203125" bestFit="1" customWidth="1"/>
    <col min="2874" max="2874" width="8.6640625" bestFit="1" customWidth="1"/>
    <col min="2875" max="2875" width="11.33203125" bestFit="1" customWidth="1"/>
    <col min="2876" max="2876" width="8.6640625" bestFit="1" customWidth="1"/>
    <col min="2877" max="2877" width="11.33203125" bestFit="1" customWidth="1"/>
    <col min="2878" max="2878" width="8.6640625" bestFit="1" customWidth="1"/>
    <col min="2879" max="2879" width="11.33203125" bestFit="1" customWidth="1"/>
    <col min="2880" max="2880" width="8.6640625" bestFit="1" customWidth="1"/>
    <col min="2881" max="2881" width="11.33203125" bestFit="1" customWidth="1"/>
    <col min="2882" max="2882" width="8.6640625" bestFit="1" customWidth="1"/>
    <col min="2883" max="2883" width="11.33203125" bestFit="1" customWidth="1"/>
    <col min="2884" max="2884" width="8.6640625" bestFit="1" customWidth="1"/>
    <col min="2885" max="2885" width="11.33203125" bestFit="1" customWidth="1"/>
    <col min="2886" max="2886" width="8.6640625" bestFit="1" customWidth="1"/>
    <col min="2887" max="2887" width="11.33203125" bestFit="1" customWidth="1"/>
    <col min="2888" max="2888" width="8.6640625" bestFit="1" customWidth="1"/>
    <col min="2889" max="2889" width="11.33203125" bestFit="1" customWidth="1"/>
    <col min="2890" max="2890" width="8.6640625" bestFit="1" customWidth="1"/>
    <col min="2891" max="2891" width="11.33203125" bestFit="1" customWidth="1"/>
    <col min="2892" max="2892" width="6.6640625" bestFit="1" customWidth="1"/>
    <col min="2893" max="2893" width="9.33203125" bestFit="1" customWidth="1"/>
    <col min="2894" max="2894" width="7.6640625" bestFit="1" customWidth="1"/>
    <col min="2895" max="2895" width="10.33203125" bestFit="1" customWidth="1"/>
    <col min="2896" max="2896" width="8.6640625" bestFit="1" customWidth="1"/>
    <col min="2897" max="2897" width="11.33203125" bestFit="1" customWidth="1"/>
    <col min="2898" max="2898" width="8.6640625" bestFit="1" customWidth="1"/>
    <col min="2899" max="2899" width="11.33203125" bestFit="1" customWidth="1"/>
    <col min="2900" max="2900" width="8.6640625" bestFit="1" customWidth="1"/>
    <col min="2901" max="2901" width="11.33203125" bestFit="1" customWidth="1"/>
    <col min="2902" max="2902" width="8.6640625" bestFit="1" customWidth="1"/>
    <col min="2903" max="2903" width="11.33203125" bestFit="1" customWidth="1"/>
    <col min="2904" max="2904" width="8.6640625" bestFit="1" customWidth="1"/>
    <col min="2905" max="2905" width="11.33203125" bestFit="1" customWidth="1"/>
    <col min="2906" max="2906" width="8.6640625" bestFit="1" customWidth="1"/>
    <col min="2907" max="2907" width="11.33203125" bestFit="1" customWidth="1"/>
    <col min="2908" max="2908" width="8.6640625" bestFit="1" customWidth="1"/>
    <col min="2909" max="2909" width="11.33203125" bestFit="1" customWidth="1"/>
    <col min="2910" max="2910" width="8.6640625" bestFit="1" customWidth="1"/>
    <col min="2911" max="2911" width="11.33203125" bestFit="1" customWidth="1"/>
    <col min="2912" max="2912" width="8.6640625" bestFit="1" customWidth="1"/>
    <col min="2913" max="2913" width="11.33203125" bestFit="1" customWidth="1"/>
    <col min="2914" max="2914" width="8.6640625" bestFit="1" customWidth="1"/>
    <col min="2915" max="2915" width="11.33203125" bestFit="1" customWidth="1"/>
    <col min="2916" max="2916" width="7.6640625" bestFit="1" customWidth="1"/>
    <col min="2917" max="2917" width="10.33203125" bestFit="1" customWidth="1"/>
    <col min="2918" max="2918" width="8.6640625" bestFit="1" customWidth="1"/>
    <col min="2919" max="2919" width="11.33203125" bestFit="1" customWidth="1"/>
    <col min="2920" max="2920" width="8.6640625" bestFit="1" customWidth="1"/>
    <col min="2921" max="2921" width="11.33203125" bestFit="1" customWidth="1"/>
    <col min="2922" max="2922" width="8.6640625" bestFit="1" customWidth="1"/>
    <col min="2923" max="2923" width="11.33203125" bestFit="1" customWidth="1"/>
    <col min="2924" max="2924" width="8.6640625" bestFit="1" customWidth="1"/>
    <col min="2925" max="2925" width="11.33203125" bestFit="1" customWidth="1"/>
    <col min="2926" max="2926" width="8.6640625" bestFit="1" customWidth="1"/>
    <col min="2927" max="2927" width="11.33203125" bestFit="1" customWidth="1"/>
    <col min="2928" max="2928" width="8.6640625" bestFit="1" customWidth="1"/>
    <col min="2929" max="2929" width="11.33203125" bestFit="1" customWidth="1"/>
    <col min="2930" max="2930" width="8.6640625" bestFit="1" customWidth="1"/>
    <col min="2931" max="2931" width="11.33203125" bestFit="1" customWidth="1"/>
    <col min="2932" max="2932" width="8.6640625" bestFit="1" customWidth="1"/>
    <col min="2933" max="2933" width="11.33203125" bestFit="1" customWidth="1"/>
    <col min="2934" max="2934" width="8.6640625" bestFit="1" customWidth="1"/>
    <col min="2935" max="2935" width="11.33203125" bestFit="1" customWidth="1"/>
    <col min="2936" max="2936" width="8.6640625" bestFit="1" customWidth="1"/>
    <col min="2937" max="2937" width="11.33203125" bestFit="1" customWidth="1"/>
    <col min="2938" max="2938" width="7.6640625" bestFit="1" customWidth="1"/>
    <col min="2939" max="2939" width="10.33203125" bestFit="1" customWidth="1"/>
    <col min="2940" max="2940" width="8.6640625" bestFit="1" customWidth="1"/>
    <col min="2941" max="2941" width="11.33203125" bestFit="1" customWidth="1"/>
    <col min="2942" max="2942" width="8.6640625" bestFit="1" customWidth="1"/>
    <col min="2943" max="2943" width="11.33203125" bestFit="1" customWidth="1"/>
    <col min="2944" max="2944" width="8.6640625" bestFit="1" customWidth="1"/>
    <col min="2945" max="2945" width="11.33203125" bestFit="1" customWidth="1"/>
    <col min="2946" max="2946" width="8.6640625" bestFit="1" customWidth="1"/>
    <col min="2947" max="2947" width="11.33203125" bestFit="1" customWidth="1"/>
    <col min="2948" max="2948" width="8.6640625" bestFit="1" customWidth="1"/>
    <col min="2949" max="2949" width="11.33203125" bestFit="1" customWidth="1"/>
    <col min="2950" max="2950" width="8.6640625" bestFit="1" customWidth="1"/>
    <col min="2951" max="2951" width="11.33203125" bestFit="1" customWidth="1"/>
    <col min="2952" max="2952" width="8.6640625" bestFit="1" customWidth="1"/>
    <col min="2953" max="2953" width="11.33203125" bestFit="1" customWidth="1"/>
    <col min="2954" max="2954" width="8.6640625" bestFit="1" customWidth="1"/>
    <col min="2955" max="2955" width="11.33203125" bestFit="1" customWidth="1"/>
    <col min="2956" max="2956" width="8.6640625" bestFit="1" customWidth="1"/>
    <col min="2957" max="2957" width="11.33203125" bestFit="1" customWidth="1"/>
    <col min="2958" max="2958" width="8.6640625" bestFit="1" customWidth="1"/>
    <col min="2959" max="2959" width="11.33203125" bestFit="1" customWidth="1"/>
    <col min="2960" max="2960" width="7.6640625" bestFit="1" customWidth="1"/>
    <col min="2961" max="2961" width="10.33203125" bestFit="1" customWidth="1"/>
    <col min="2962" max="2962" width="8.6640625" bestFit="1" customWidth="1"/>
    <col min="2963" max="2963" width="11.33203125" bestFit="1" customWidth="1"/>
    <col min="2964" max="2964" width="8.6640625" bestFit="1" customWidth="1"/>
    <col min="2965" max="2965" width="11.33203125" bestFit="1" customWidth="1"/>
    <col min="2966" max="2966" width="8.6640625" bestFit="1" customWidth="1"/>
    <col min="2967" max="2967" width="11.33203125" bestFit="1" customWidth="1"/>
    <col min="2968" max="2968" width="8.6640625" bestFit="1" customWidth="1"/>
    <col min="2969" max="2969" width="11.33203125" bestFit="1" customWidth="1"/>
    <col min="2970" max="2970" width="8.6640625" bestFit="1" customWidth="1"/>
    <col min="2971" max="2971" width="11.33203125" bestFit="1" customWidth="1"/>
    <col min="2972" max="2972" width="8.6640625" bestFit="1" customWidth="1"/>
    <col min="2973" max="2973" width="11.33203125" bestFit="1" customWidth="1"/>
    <col min="2974" max="2974" width="7.6640625" bestFit="1" customWidth="1"/>
    <col min="2975" max="2975" width="10.33203125" bestFit="1" customWidth="1"/>
    <col min="2976" max="2976" width="7.6640625" bestFit="1" customWidth="1"/>
    <col min="2977" max="2977" width="10.33203125" bestFit="1" customWidth="1"/>
    <col min="2978" max="2978" width="7.6640625" bestFit="1" customWidth="1"/>
    <col min="2979" max="2979" width="10.33203125" bestFit="1" customWidth="1"/>
    <col min="2980" max="2980" width="7.6640625" bestFit="1" customWidth="1"/>
    <col min="2981" max="2981" width="10.33203125" bestFit="1" customWidth="1"/>
    <col min="2982" max="2982" width="7.6640625" bestFit="1" customWidth="1"/>
    <col min="2983" max="2983" width="10.33203125" bestFit="1" customWidth="1"/>
    <col min="2984" max="2984" width="7.6640625" bestFit="1" customWidth="1"/>
    <col min="2985" max="2985" width="10.33203125" bestFit="1" customWidth="1"/>
    <col min="2986" max="2986" width="6.6640625" bestFit="1" customWidth="1"/>
    <col min="2987" max="2987" width="9.33203125" bestFit="1" customWidth="1"/>
    <col min="2988" max="2988" width="7.6640625" bestFit="1" customWidth="1"/>
    <col min="2989" max="2989" width="10.33203125" bestFit="1" customWidth="1"/>
    <col min="2990" max="2990" width="7.6640625" bestFit="1" customWidth="1"/>
    <col min="2991" max="2991" width="10.33203125" bestFit="1" customWidth="1"/>
    <col min="2992" max="2992" width="7.6640625" bestFit="1" customWidth="1"/>
    <col min="2993" max="2993" width="10.33203125" bestFit="1" customWidth="1"/>
    <col min="2994" max="2994" width="7.6640625" bestFit="1" customWidth="1"/>
    <col min="2995" max="2995" width="10.33203125" bestFit="1" customWidth="1"/>
    <col min="2996" max="2996" width="7.6640625" bestFit="1" customWidth="1"/>
    <col min="2997" max="2997" width="10.33203125" bestFit="1" customWidth="1"/>
    <col min="2998" max="2998" width="7.6640625" bestFit="1" customWidth="1"/>
    <col min="2999" max="2999" width="10.33203125" bestFit="1" customWidth="1"/>
    <col min="3000" max="3000" width="7.6640625" bestFit="1" customWidth="1"/>
    <col min="3001" max="3001" width="10.33203125" bestFit="1" customWidth="1"/>
    <col min="3002" max="3002" width="7.6640625" bestFit="1" customWidth="1"/>
    <col min="3003" max="3003" width="10.33203125" bestFit="1" customWidth="1"/>
    <col min="3004" max="3004" width="7.6640625" bestFit="1" customWidth="1"/>
    <col min="3005" max="3005" width="10.33203125" bestFit="1" customWidth="1"/>
    <col min="3006" max="3006" width="7.6640625" bestFit="1" customWidth="1"/>
    <col min="3007" max="3007" width="10.33203125" bestFit="1" customWidth="1"/>
    <col min="3008" max="3008" width="6.6640625" bestFit="1" customWidth="1"/>
    <col min="3009" max="3009" width="9.33203125" bestFit="1" customWidth="1"/>
    <col min="3010" max="3010" width="7.6640625" bestFit="1" customWidth="1"/>
    <col min="3011" max="3011" width="10.33203125" bestFit="1" customWidth="1"/>
    <col min="3012" max="3012" width="7.6640625" bestFit="1" customWidth="1"/>
    <col min="3013" max="3013" width="10.33203125" bestFit="1" customWidth="1"/>
    <col min="3014" max="3014" width="7.6640625" bestFit="1" customWidth="1"/>
    <col min="3015" max="3015" width="10.33203125" bestFit="1" customWidth="1"/>
    <col min="3016" max="3016" width="7.6640625" bestFit="1" customWidth="1"/>
    <col min="3017" max="3017" width="10.33203125" bestFit="1" customWidth="1"/>
    <col min="3018" max="3018" width="7.6640625" bestFit="1" customWidth="1"/>
    <col min="3019" max="3019" width="10.33203125" bestFit="1" customWidth="1"/>
    <col min="3020" max="3020" width="7.6640625" bestFit="1" customWidth="1"/>
    <col min="3021" max="3021" width="10.33203125" bestFit="1" customWidth="1"/>
    <col min="3022" max="3022" width="7.6640625" bestFit="1" customWidth="1"/>
    <col min="3023" max="3023" width="10.33203125" bestFit="1" customWidth="1"/>
    <col min="3024" max="3024" width="7.6640625" bestFit="1" customWidth="1"/>
    <col min="3025" max="3025" width="10.33203125" bestFit="1" customWidth="1"/>
    <col min="3026" max="3026" width="7.6640625" bestFit="1" customWidth="1"/>
    <col min="3027" max="3027" width="10.33203125" bestFit="1" customWidth="1"/>
    <col min="3028" max="3028" width="7.6640625" bestFit="1" customWidth="1"/>
    <col min="3029" max="3029" width="10.33203125" bestFit="1" customWidth="1"/>
    <col min="3030" max="3030" width="6.6640625" bestFit="1" customWidth="1"/>
    <col min="3031" max="3031" width="9.33203125" bestFit="1" customWidth="1"/>
    <col min="3032" max="3032" width="7.6640625" bestFit="1" customWidth="1"/>
    <col min="3033" max="3033" width="10.33203125" bestFit="1" customWidth="1"/>
    <col min="3034" max="3034" width="7.6640625" bestFit="1" customWidth="1"/>
    <col min="3035" max="3035" width="10.33203125" bestFit="1" customWidth="1"/>
    <col min="3036" max="3036" width="7.6640625" bestFit="1" customWidth="1"/>
    <col min="3037" max="3037" width="10.33203125" bestFit="1" customWidth="1"/>
    <col min="3038" max="3038" width="7.6640625" bestFit="1" customWidth="1"/>
    <col min="3039" max="3039" width="10.33203125" bestFit="1" customWidth="1"/>
    <col min="3040" max="3040" width="7.6640625" bestFit="1" customWidth="1"/>
    <col min="3041" max="3041" width="10.33203125" bestFit="1" customWidth="1"/>
    <col min="3042" max="3042" width="7.6640625" bestFit="1" customWidth="1"/>
    <col min="3043" max="3043" width="10.33203125" bestFit="1" customWidth="1"/>
    <col min="3044" max="3044" width="7.6640625" bestFit="1" customWidth="1"/>
    <col min="3045" max="3045" width="10.33203125" bestFit="1" customWidth="1"/>
    <col min="3046" max="3046" width="7.6640625" bestFit="1" customWidth="1"/>
    <col min="3047" max="3047" width="10.33203125" bestFit="1" customWidth="1"/>
    <col min="3048" max="3048" width="7.6640625" bestFit="1" customWidth="1"/>
    <col min="3049" max="3049" width="10.33203125" bestFit="1" customWidth="1"/>
    <col min="3050" max="3050" width="7.6640625" bestFit="1" customWidth="1"/>
    <col min="3051" max="3051" width="10.33203125" bestFit="1" customWidth="1"/>
    <col min="3052" max="3052" width="6.6640625" bestFit="1" customWidth="1"/>
    <col min="3053" max="3053" width="9.33203125" bestFit="1" customWidth="1"/>
    <col min="3054" max="3054" width="7.6640625" bestFit="1" customWidth="1"/>
    <col min="3055" max="3055" width="10.33203125" bestFit="1" customWidth="1"/>
    <col min="3056" max="3056" width="7.6640625" bestFit="1" customWidth="1"/>
    <col min="3057" max="3057" width="10.33203125" bestFit="1" customWidth="1"/>
    <col min="3058" max="3058" width="7.6640625" bestFit="1" customWidth="1"/>
    <col min="3059" max="3059" width="10.33203125" bestFit="1" customWidth="1"/>
    <col min="3060" max="3060" width="7.6640625" bestFit="1" customWidth="1"/>
    <col min="3061" max="3061" width="10.33203125" bestFit="1" customWidth="1"/>
    <col min="3062" max="3062" width="7.6640625" bestFit="1" customWidth="1"/>
    <col min="3063" max="3063" width="10.33203125" bestFit="1" customWidth="1"/>
    <col min="3064" max="3064" width="7.6640625" bestFit="1" customWidth="1"/>
    <col min="3065" max="3065" width="10.33203125" bestFit="1" customWidth="1"/>
    <col min="3066" max="3066" width="7.6640625" bestFit="1" customWidth="1"/>
    <col min="3067" max="3067" width="10.33203125" bestFit="1" customWidth="1"/>
    <col min="3068" max="3068" width="7.6640625" bestFit="1" customWidth="1"/>
    <col min="3069" max="3069" width="10.33203125" bestFit="1" customWidth="1"/>
    <col min="3070" max="3070" width="7.6640625" bestFit="1" customWidth="1"/>
    <col min="3071" max="3071" width="10.33203125" bestFit="1" customWidth="1"/>
    <col min="3072" max="3072" width="7.6640625" bestFit="1" customWidth="1"/>
    <col min="3073" max="3073" width="10.33203125" bestFit="1" customWidth="1"/>
    <col min="3074" max="3074" width="6.6640625" bestFit="1" customWidth="1"/>
    <col min="3075" max="3075" width="9.33203125" bestFit="1" customWidth="1"/>
    <col min="3076" max="3076" width="7.6640625" bestFit="1" customWidth="1"/>
    <col min="3077" max="3077" width="10.33203125" bestFit="1" customWidth="1"/>
    <col min="3078" max="3078" width="7.6640625" bestFit="1" customWidth="1"/>
    <col min="3079" max="3079" width="10.33203125" bestFit="1" customWidth="1"/>
    <col min="3080" max="3080" width="7.6640625" bestFit="1" customWidth="1"/>
    <col min="3081" max="3081" width="10.33203125" bestFit="1" customWidth="1"/>
    <col min="3082" max="3082" width="7.6640625" bestFit="1" customWidth="1"/>
    <col min="3083" max="3083" width="10.33203125" bestFit="1" customWidth="1"/>
    <col min="3084" max="3084" width="7.6640625" bestFit="1" customWidth="1"/>
    <col min="3085" max="3085" width="10.33203125" bestFit="1" customWidth="1"/>
    <col min="3086" max="3086" width="7.6640625" bestFit="1" customWidth="1"/>
    <col min="3087" max="3087" width="10.33203125" bestFit="1" customWidth="1"/>
    <col min="3088" max="3088" width="7.6640625" bestFit="1" customWidth="1"/>
    <col min="3089" max="3089" width="10.33203125" bestFit="1" customWidth="1"/>
    <col min="3090" max="3090" width="7.6640625" bestFit="1" customWidth="1"/>
    <col min="3091" max="3091" width="10.33203125" bestFit="1" customWidth="1"/>
    <col min="3092" max="3092" width="7.6640625" bestFit="1" customWidth="1"/>
    <col min="3093" max="3093" width="10.33203125" bestFit="1" customWidth="1"/>
    <col min="3094" max="3094" width="7.6640625" bestFit="1" customWidth="1"/>
    <col min="3095" max="3095" width="10.33203125" bestFit="1" customWidth="1"/>
    <col min="3096" max="3096" width="6.6640625" bestFit="1" customWidth="1"/>
    <col min="3097" max="3097" width="9.33203125" bestFit="1" customWidth="1"/>
    <col min="3098" max="3098" width="7.6640625" bestFit="1" customWidth="1"/>
    <col min="3099" max="3099" width="10.33203125" bestFit="1" customWidth="1"/>
    <col min="3100" max="3100" width="7.6640625" bestFit="1" customWidth="1"/>
    <col min="3101" max="3101" width="10.33203125" bestFit="1" customWidth="1"/>
    <col min="3102" max="3102" width="7.6640625" bestFit="1" customWidth="1"/>
    <col min="3103" max="3103" width="10.33203125" bestFit="1" customWidth="1"/>
    <col min="3104" max="3104" width="7.6640625" bestFit="1" customWidth="1"/>
    <col min="3105" max="3105" width="10.33203125" bestFit="1" customWidth="1"/>
    <col min="3106" max="3106" width="7.6640625" bestFit="1" customWidth="1"/>
    <col min="3107" max="3107" width="10.33203125" bestFit="1" customWidth="1"/>
    <col min="3108" max="3108" width="7.6640625" bestFit="1" customWidth="1"/>
    <col min="3109" max="3109" width="10.33203125" bestFit="1" customWidth="1"/>
    <col min="3110" max="3110" width="7.6640625" bestFit="1" customWidth="1"/>
    <col min="3111" max="3111" width="10.33203125" bestFit="1" customWidth="1"/>
    <col min="3112" max="3112" width="7.6640625" bestFit="1" customWidth="1"/>
    <col min="3113" max="3113" width="10.33203125" bestFit="1" customWidth="1"/>
    <col min="3114" max="3114" width="7.6640625" bestFit="1" customWidth="1"/>
    <col min="3115" max="3115" width="10.33203125" bestFit="1" customWidth="1"/>
    <col min="3116" max="3116" width="7.6640625" bestFit="1" customWidth="1"/>
    <col min="3117" max="3117" width="10.33203125" bestFit="1" customWidth="1"/>
    <col min="3118" max="3118" width="5.6640625" bestFit="1" customWidth="1"/>
    <col min="3119" max="3119" width="8.33203125" bestFit="1" customWidth="1"/>
    <col min="3120" max="3120" width="6.6640625" bestFit="1" customWidth="1"/>
    <col min="3121" max="3121" width="9.33203125" bestFit="1" customWidth="1"/>
    <col min="3122" max="3122" width="7.6640625" bestFit="1" customWidth="1"/>
    <col min="3123" max="3123" width="10.33203125" bestFit="1" customWidth="1"/>
    <col min="3124" max="3124" width="7.6640625" bestFit="1" customWidth="1"/>
    <col min="3125" max="3125" width="10.33203125" bestFit="1" customWidth="1"/>
    <col min="3126" max="3126" width="7.6640625" bestFit="1" customWidth="1"/>
    <col min="3127" max="3127" width="10.33203125" bestFit="1" customWidth="1"/>
    <col min="3128" max="3128" width="7.6640625" bestFit="1" customWidth="1"/>
    <col min="3129" max="3129" width="10.33203125" bestFit="1" customWidth="1"/>
    <col min="3130" max="3130" width="7.6640625" bestFit="1" customWidth="1"/>
    <col min="3131" max="3131" width="10.33203125" bestFit="1" customWidth="1"/>
    <col min="3132" max="3132" width="7.6640625" bestFit="1" customWidth="1"/>
    <col min="3133" max="3133" width="10.33203125" bestFit="1" customWidth="1"/>
    <col min="3134" max="3134" width="7.6640625" bestFit="1" customWidth="1"/>
    <col min="3135" max="3135" width="10.33203125" bestFit="1" customWidth="1"/>
    <col min="3136" max="3136" width="7.6640625" bestFit="1" customWidth="1"/>
    <col min="3137" max="3137" width="10.33203125" bestFit="1" customWidth="1"/>
    <col min="3138" max="3138" width="7.6640625" bestFit="1" customWidth="1"/>
    <col min="3139" max="3139" width="10.33203125" bestFit="1" customWidth="1"/>
    <col min="3140" max="3140" width="7.6640625" bestFit="1" customWidth="1"/>
    <col min="3141" max="3141" width="10.33203125" bestFit="1" customWidth="1"/>
    <col min="3142" max="3142" width="6.6640625" bestFit="1" customWidth="1"/>
    <col min="3143" max="3143" width="9.33203125" bestFit="1" customWidth="1"/>
    <col min="3144" max="3144" width="7.6640625" bestFit="1" customWidth="1"/>
    <col min="3145" max="3145" width="10.33203125" bestFit="1" customWidth="1"/>
    <col min="3146" max="3146" width="7.6640625" bestFit="1" customWidth="1"/>
    <col min="3147" max="3147" width="10.33203125" bestFit="1" customWidth="1"/>
    <col min="3148" max="3148" width="7.6640625" bestFit="1" customWidth="1"/>
    <col min="3149" max="3149" width="10.33203125" bestFit="1" customWidth="1"/>
    <col min="3150" max="3150" width="7.6640625" bestFit="1" customWidth="1"/>
    <col min="3151" max="3151" width="10.33203125" bestFit="1" customWidth="1"/>
    <col min="3152" max="3152" width="7.6640625" bestFit="1" customWidth="1"/>
    <col min="3153" max="3153" width="10.33203125" bestFit="1" customWidth="1"/>
    <col min="3154" max="3154" width="7.6640625" bestFit="1" customWidth="1"/>
    <col min="3155" max="3155" width="10.33203125" bestFit="1" customWidth="1"/>
    <col min="3156" max="3156" width="7.6640625" bestFit="1" customWidth="1"/>
    <col min="3157" max="3157" width="10.33203125" bestFit="1" customWidth="1"/>
    <col min="3158" max="3158" width="7.6640625" bestFit="1" customWidth="1"/>
    <col min="3159" max="3159" width="10.33203125" bestFit="1" customWidth="1"/>
    <col min="3160" max="3160" width="7.6640625" bestFit="1" customWidth="1"/>
    <col min="3161" max="3161" width="10.33203125" bestFit="1" customWidth="1"/>
    <col min="3162" max="3162" width="7.6640625" bestFit="1" customWidth="1"/>
    <col min="3163" max="3163" width="10.33203125" bestFit="1" customWidth="1"/>
    <col min="3164" max="3164" width="6.6640625" bestFit="1" customWidth="1"/>
    <col min="3165" max="3165" width="9.33203125" bestFit="1" customWidth="1"/>
    <col min="3166" max="3166" width="7.6640625" bestFit="1" customWidth="1"/>
    <col min="3167" max="3167" width="10.33203125" bestFit="1" customWidth="1"/>
    <col min="3168" max="3168" width="7.6640625" bestFit="1" customWidth="1"/>
    <col min="3169" max="3169" width="10.33203125" bestFit="1" customWidth="1"/>
    <col min="3170" max="3170" width="7.6640625" bestFit="1" customWidth="1"/>
    <col min="3171" max="3171" width="10.33203125" bestFit="1" customWidth="1"/>
    <col min="3172" max="3172" width="7.6640625" bestFit="1" customWidth="1"/>
    <col min="3173" max="3173" width="10.33203125" bestFit="1" customWidth="1"/>
    <col min="3174" max="3174" width="7.6640625" bestFit="1" customWidth="1"/>
    <col min="3175" max="3175" width="10.33203125" bestFit="1" customWidth="1"/>
    <col min="3176" max="3176" width="7.6640625" bestFit="1" customWidth="1"/>
    <col min="3177" max="3177" width="10.33203125" bestFit="1" customWidth="1"/>
    <col min="3178" max="3178" width="7.6640625" bestFit="1" customWidth="1"/>
    <col min="3179" max="3179" width="10.33203125" bestFit="1" customWidth="1"/>
    <col min="3180" max="3180" width="7.6640625" bestFit="1" customWidth="1"/>
    <col min="3181" max="3181" width="10.33203125" bestFit="1" customWidth="1"/>
    <col min="3182" max="3182" width="7.6640625" bestFit="1" customWidth="1"/>
    <col min="3183" max="3183" width="10.33203125" bestFit="1" customWidth="1"/>
    <col min="3184" max="3184" width="7.6640625" bestFit="1" customWidth="1"/>
    <col min="3185" max="3185" width="10.33203125" bestFit="1" customWidth="1"/>
    <col min="3186" max="3186" width="6.6640625" bestFit="1" customWidth="1"/>
    <col min="3187" max="3187" width="9.33203125" bestFit="1" customWidth="1"/>
    <col min="3188" max="3188" width="7.6640625" bestFit="1" customWidth="1"/>
    <col min="3189" max="3189" width="10.33203125" bestFit="1" customWidth="1"/>
    <col min="3190" max="3190" width="7.6640625" bestFit="1" customWidth="1"/>
    <col min="3191" max="3191" width="10.33203125" bestFit="1" customWidth="1"/>
    <col min="3192" max="3192" width="7.6640625" bestFit="1" customWidth="1"/>
    <col min="3193" max="3193" width="10.33203125" bestFit="1" customWidth="1"/>
    <col min="3194" max="3194" width="7.6640625" bestFit="1" customWidth="1"/>
    <col min="3195" max="3195" width="10.33203125" bestFit="1" customWidth="1"/>
    <col min="3196" max="3196" width="7.6640625" bestFit="1" customWidth="1"/>
    <col min="3197" max="3197" width="10.33203125" bestFit="1" customWidth="1"/>
    <col min="3198" max="3198" width="7.6640625" bestFit="1" customWidth="1"/>
    <col min="3199" max="3199" width="10.33203125" bestFit="1" customWidth="1"/>
    <col min="3200" max="3200" width="7.6640625" bestFit="1" customWidth="1"/>
    <col min="3201" max="3201" width="10.33203125" bestFit="1" customWidth="1"/>
    <col min="3202" max="3202" width="7.6640625" bestFit="1" customWidth="1"/>
    <col min="3203" max="3203" width="10.33203125" bestFit="1" customWidth="1"/>
    <col min="3204" max="3204" width="7.6640625" bestFit="1" customWidth="1"/>
    <col min="3205" max="3205" width="10.33203125" bestFit="1" customWidth="1"/>
    <col min="3206" max="3206" width="7.6640625" bestFit="1" customWidth="1"/>
    <col min="3207" max="3207" width="10.33203125" bestFit="1" customWidth="1"/>
    <col min="3208" max="3208" width="6.6640625" bestFit="1" customWidth="1"/>
    <col min="3209" max="3209" width="9.33203125" bestFit="1" customWidth="1"/>
    <col min="3210" max="3210" width="7.6640625" bestFit="1" customWidth="1"/>
    <col min="3211" max="3211" width="10.33203125" bestFit="1" customWidth="1"/>
    <col min="3212" max="3212" width="7.6640625" bestFit="1" customWidth="1"/>
    <col min="3213" max="3213" width="10.33203125" bestFit="1" customWidth="1"/>
    <col min="3214" max="3214" width="7.6640625" bestFit="1" customWidth="1"/>
    <col min="3215" max="3215" width="10.33203125" bestFit="1" customWidth="1"/>
    <col min="3216" max="3216" width="7.6640625" bestFit="1" customWidth="1"/>
    <col min="3217" max="3217" width="10.33203125" bestFit="1" customWidth="1"/>
    <col min="3218" max="3218" width="7.6640625" bestFit="1" customWidth="1"/>
    <col min="3219" max="3219" width="10.33203125" bestFit="1" customWidth="1"/>
    <col min="3220" max="3220" width="7.6640625" bestFit="1" customWidth="1"/>
    <col min="3221" max="3221" width="10.33203125" bestFit="1" customWidth="1"/>
    <col min="3222" max="3222" width="7.6640625" bestFit="1" customWidth="1"/>
    <col min="3223" max="3223" width="10.33203125" bestFit="1" customWidth="1"/>
    <col min="3224" max="3224" width="7.6640625" bestFit="1" customWidth="1"/>
    <col min="3225" max="3225" width="10.33203125" bestFit="1" customWidth="1"/>
    <col min="3226" max="3226" width="7.6640625" bestFit="1" customWidth="1"/>
    <col min="3227" max="3227" width="10.33203125" bestFit="1" customWidth="1"/>
    <col min="3228" max="3228" width="7.6640625" bestFit="1" customWidth="1"/>
    <col min="3229" max="3229" width="10.33203125" bestFit="1" customWidth="1"/>
    <col min="3230" max="3230" width="6.6640625" bestFit="1" customWidth="1"/>
    <col min="3231" max="3231" width="9.33203125" bestFit="1" customWidth="1"/>
    <col min="3232" max="3232" width="7.6640625" bestFit="1" customWidth="1"/>
    <col min="3233" max="3233" width="10.33203125" bestFit="1" customWidth="1"/>
    <col min="3234" max="3234" width="7.6640625" bestFit="1" customWidth="1"/>
    <col min="3235" max="3235" width="10.33203125" bestFit="1" customWidth="1"/>
    <col min="3236" max="3236" width="7.6640625" bestFit="1" customWidth="1"/>
    <col min="3237" max="3237" width="10.33203125" bestFit="1" customWidth="1"/>
    <col min="3238" max="3238" width="7.6640625" bestFit="1" customWidth="1"/>
    <col min="3239" max="3239" width="10.33203125" bestFit="1" customWidth="1"/>
    <col min="3240" max="3240" width="7.6640625" bestFit="1" customWidth="1"/>
    <col min="3241" max="3241" width="10.33203125" bestFit="1" customWidth="1"/>
    <col min="3242" max="3242" width="7.6640625" bestFit="1" customWidth="1"/>
    <col min="3243" max="3243" width="10.33203125" bestFit="1" customWidth="1"/>
    <col min="3244" max="3244" width="7.6640625" bestFit="1" customWidth="1"/>
    <col min="3245" max="3245" width="10.33203125" bestFit="1" customWidth="1"/>
    <col min="3246" max="3246" width="7.6640625" bestFit="1" customWidth="1"/>
    <col min="3247" max="3247" width="10.33203125" bestFit="1" customWidth="1"/>
    <col min="3248" max="3248" width="7.6640625" bestFit="1" customWidth="1"/>
    <col min="3249" max="3249" width="10.33203125" bestFit="1" customWidth="1"/>
    <col min="3250" max="3250" width="7.6640625" bestFit="1" customWidth="1"/>
    <col min="3251" max="3251" width="10.33203125" bestFit="1" customWidth="1"/>
    <col min="3252" max="3252" width="6.6640625" bestFit="1" customWidth="1"/>
    <col min="3253" max="3253" width="9.33203125" bestFit="1" customWidth="1"/>
    <col min="3254" max="3254" width="7.6640625" bestFit="1" customWidth="1"/>
    <col min="3255" max="3255" width="10.33203125" bestFit="1" customWidth="1"/>
    <col min="3256" max="3256" width="7.6640625" bestFit="1" customWidth="1"/>
    <col min="3257" max="3257" width="10.33203125" bestFit="1" customWidth="1"/>
    <col min="3258" max="3258" width="7.6640625" bestFit="1" customWidth="1"/>
    <col min="3259" max="3259" width="10.33203125" bestFit="1" customWidth="1"/>
    <col min="3260" max="3260" width="7.6640625" bestFit="1" customWidth="1"/>
    <col min="3261" max="3261" width="10.33203125" bestFit="1" customWidth="1"/>
    <col min="3262" max="3262" width="7.6640625" bestFit="1" customWidth="1"/>
    <col min="3263" max="3263" width="10.33203125" bestFit="1" customWidth="1"/>
    <col min="3264" max="3264" width="7.6640625" bestFit="1" customWidth="1"/>
    <col min="3265" max="3265" width="10.33203125" bestFit="1" customWidth="1"/>
    <col min="3266" max="3266" width="7.6640625" bestFit="1" customWidth="1"/>
    <col min="3267" max="3267" width="10.33203125" bestFit="1" customWidth="1"/>
    <col min="3268" max="3268" width="7.6640625" bestFit="1" customWidth="1"/>
    <col min="3269" max="3269" width="10.33203125" bestFit="1" customWidth="1"/>
    <col min="3270" max="3270" width="7.6640625" bestFit="1" customWidth="1"/>
    <col min="3271" max="3271" width="10.33203125" bestFit="1" customWidth="1"/>
    <col min="3272" max="3272" width="7.6640625" bestFit="1" customWidth="1"/>
    <col min="3273" max="3273" width="10.33203125" bestFit="1" customWidth="1"/>
    <col min="3274" max="3274" width="6.6640625" bestFit="1" customWidth="1"/>
    <col min="3275" max="3275" width="9.33203125" bestFit="1" customWidth="1"/>
    <col min="3276" max="3276" width="7.6640625" bestFit="1" customWidth="1"/>
    <col min="3277" max="3277" width="10.33203125" bestFit="1" customWidth="1"/>
    <col min="3278" max="3278" width="7.6640625" bestFit="1" customWidth="1"/>
    <col min="3279" max="3279" width="10.33203125" bestFit="1" customWidth="1"/>
    <col min="3280" max="3280" width="7.6640625" bestFit="1" customWidth="1"/>
    <col min="3281" max="3281" width="10.33203125" bestFit="1" customWidth="1"/>
    <col min="3282" max="3282" width="7.6640625" bestFit="1" customWidth="1"/>
    <col min="3283" max="3283" width="10.33203125" bestFit="1" customWidth="1"/>
    <col min="3284" max="3284" width="7.6640625" bestFit="1" customWidth="1"/>
    <col min="3285" max="3285" width="10.33203125" bestFit="1" customWidth="1"/>
    <col min="3286" max="3286" width="7.6640625" bestFit="1" customWidth="1"/>
    <col min="3287" max="3287" width="10.33203125" bestFit="1" customWidth="1"/>
    <col min="3288" max="3288" width="7.6640625" bestFit="1" customWidth="1"/>
    <col min="3289" max="3289" width="10.33203125" bestFit="1" customWidth="1"/>
    <col min="3290" max="3290" width="7.6640625" bestFit="1" customWidth="1"/>
    <col min="3291" max="3291" width="10.33203125" bestFit="1" customWidth="1"/>
    <col min="3292" max="3292" width="7.6640625" bestFit="1" customWidth="1"/>
    <col min="3293" max="3293" width="10.33203125" bestFit="1" customWidth="1"/>
    <col min="3294" max="3294" width="7.6640625" bestFit="1" customWidth="1"/>
    <col min="3295" max="3295" width="10.33203125" bestFit="1" customWidth="1"/>
    <col min="3296" max="3296" width="6.6640625" bestFit="1" customWidth="1"/>
    <col min="3297" max="3297" width="9.33203125" bestFit="1" customWidth="1"/>
    <col min="3298" max="3298" width="7.6640625" bestFit="1" customWidth="1"/>
    <col min="3299" max="3299" width="10.33203125" bestFit="1" customWidth="1"/>
    <col min="3300" max="3300" width="7.6640625" bestFit="1" customWidth="1"/>
    <col min="3301" max="3301" width="10.33203125" bestFit="1" customWidth="1"/>
    <col min="3302" max="3302" width="7.6640625" bestFit="1" customWidth="1"/>
    <col min="3303" max="3303" width="10.33203125" bestFit="1" customWidth="1"/>
    <col min="3304" max="3304" width="7.6640625" bestFit="1" customWidth="1"/>
    <col min="3305" max="3305" width="10.33203125" bestFit="1" customWidth="1"/>
    <col min="3306" max="3306" width="7.6640625" bestFit="1" customWidth="1"/>
    <col min="3307" max="3307" width="10.33203125" bestFit="1" customWidth="1"/>
    <col min="3308" max="3308" width="7.6640625" bestFit="1" customWidth="1"/>
    <col min="3309" max="3309" width="10.33203125" bestFit="1" customWidth="1"/>
    <col min="3310" max="3310" width="7.6640625" bestFit="1" customWidth="1"/>
    <col min="3311" max="3311" width="10.33203125" bestFit="1" customWidth="1"/>
    <col min="3312" max="3312" width="7.6640625" bestFit="1" customWidth="1"/>
    <col min="3313" max="3313" width="10.33203125" bestFit="1" customWidth="1"/>
    <col min="3314" max="3314" width="7.6640625" bestFit="1" customWidth="1"/>
    <col min="3315" max="3315" width="10.33203125" bestFit="1" customWidth="1"/>
    <col min="3316" max="3316" width="7.6640625" bestFit="1" customWidth="1"/>
    <col min="3317" max="3317" width="10.33203125" bestFit="1" customWidth="1"/>
    <col min="3318" max="3318" width="6.6640625" bestFit="1" customWidth="1"/>
    <col min="3319" max="3319" width="9.33203125" bestFit="1" customWidth="1"/>
    <col min="3320" max="3320" width="7.6640625" bestFit="1" customWidth="1"/>
    <col min="3321" max="3321" width="10.33203125" bestFit="1" customWidth="1"/>
    <col min="3322" max="3322" width="7.6640625" bestFit="1" customWidth="1"/>
    <col min="3323" max="3323" width="10.33203125" bestFit="1" customWidth="1"/>
    <col min="3324" max="3324" width="7.6640625" bestFit="1" customWidth="1"/>
    <col min="3325" max="3325" width="10.33203125" bestFit="1" customWidth="1"/>
    <col min="3326" max="3326" width="7.6640625" bestFit="1" customWidth="1"/>
    <col min="3327" max="3327" width="10.33203125" bestFit="1" customWidth="1"/>
    <col min="3328" max="3328" width="7.6640625" bestFit="1" customWidth="1"/>
    <col min="3329" max="3329" width="10.33203125" bestFit="1" customWidth="1"/>
    <col min="3330" max="3330" width="7.6640625" bestFit="1" customWidth="1"/>
    <col min="3331" max="3331" width="10.33203125" bestFit="1" customWidth="1"/>
    <col min="3332" max="3332" width="7.6640625" bestFit="1" customWidth="1"/>
    <col min="3333" max="3333" width="10.33203125" bestFit="1" customWidth="1"/>
    <col min="3334" max="3334" width="7.6640625" bestFit="1" customWidth="1"/>
    <col min="3335" max="3335" width="10.33203125" bestFit="1" customWidth="1"/>
    <col min="3336" max="3336" width="7.6640625" bestFit="1" customWidth="1"/>
    <col min="3337" max="3337" width="10.33203125" bestFit="1" customWidth="1"/>
    <col min="3338" max="3338" width="7.6640625" bestFit="1" customWidth="1"/>
    <col min="3339" max="3339" width="10.33203125" bestFit="1" customWidth="1"/>
    <col min="3340" max="3340" width="5.6640625" bestFit="1" customWidth="1"/>
    <col min="3341" max="3341" width="8.33203125" bestFit="1" customWidth="1"/>
    <col min="3342" max="3342" width="6.6640625" bestFit="1" customWidth="1"/>
    <col min="3343" max="3343" width="9.33203125" bestFit="1" customWidth="1"/>
    <col min="3344" max="3344" width="7.6640625" bestFit="1" customWidth="1"/>
    <col min="3345" max="3345" width="10.33203125" bestFit="1" customWidth="1"/>
    <col min="3346" max="3346" width="7.6640625" bestFit="1" customWidth="1"/>
    <col min="3347" max="3347" width="10.33203125" bestFit="1" customWidth="1"/>
    <col min="3348" max="3348" width="7.6640625" bestFit="1" customWidth="1"/>
    <col min="3349" max="3349" width="10.33203125" bestFit="1" customWidth="1"/>
    <col min="3350" max="3350" width="7.6640625" bestFit="1" customWidth="1"/>
    <col min="3351" max="3351" width="10.33203125" bestFit="1" customWidth="1"/>
    <col min="3352" max="3352" width="7.6640625" bestFit="1" customWidth="1"/>
    <col min="3353" max="3353" width="10.33203125" bestFit="1" customWidth="1"/>
    <col min="3354" max="3354" width="7.6640625" bestFit="1" customWidth="1"/>
    <col min="3355" max="3355" width="10.33203125" bestFit="1" customWidth="1"/>
    <col min="3356" max="3356" width="7.6640625" bestFit="1" customWidth="1"/>
    <col min="3357" max="3357" width="10.33203125" bestFit="1" customWidth="1"/>
    <col min="3358" max="3358" width="7.6640625" bestFit="1" customWidth="1"/>
    <col min="3359" max="3359" width="10.33203125" bestFit="1" customWidth="1"/>
    <col min="3360" max="3360" width="7.6640625" bestFit="1" customWidth="1"/>
    <col min="3361" max="3361" width="10.33203125" bestFit="1" customWidth="1"/>
    <col min="3362" max="3362" width="7.6640625" bestFit="1" customWidth="1"/>
    <col min="3363" max="3363" width="10.33203125" bestFit="1" customWidth="1"/>
    <col min="3364" max="3364" width="6.6640625" bestFit="1" customWidth="1"/>
    <col min="3365" max="3365" width="9.33203125" bestFit="1" customWidth="1"/>
    <col min="3366" max="3366" width="7.6640625" bestFit="1" customWidth="1"/>
    <col min="3367" max="3367" width="10.33203125" bestFit="1" customWidth="1"/>
    <col min="3368" max="3368" width="7.6640625" bestFit="1" customWidth="1"/>
    <col min="3369" max="3369" width="10.33203125" bestFit="1" customWidth="1"/>
    <col min="3370" max="3370" width="7.6640625" bestFit="1" customWidth="1"/>
    <col min="3371" max="3371" width="10.33203125" bestFit="1" customWidth="1"/>
    <col min="3372" max="3372" width="7.6640625" bestFit="1" customWidth="1"/>
    <col min="3373" max="3373" width="10.33203125" bestFit="1" customWidth="1"/>
    <col min="3374" max="3374" width="7.6640625" bestFit="1" customWidth="1"/>
    <col min="3375" max="3375" width="10.33203125" bestFit="1" customWidth="1"/>
    <col min="3376" max="3376" width="7.6640625" bestFit="1" customWidth="1"/>
    <col min="3377" max="3377" width="10.33203125" bestFit="1" customWidth="1"/>
    <col min="3378" max="3378" width="7.6640625" bestFit="1" customWidth="1"/>
    <col min="3379" max="3379" width="10.33203125" bestFit="1" customWidth="1"/>
    <col min="3380" max="3380" width="7.6640625" bestFit="1" customWidth="1"/>
    <col min="3381" max="3381" width="10.33203125" bestFit="1" customWidth="1"/>
    <col min="3382" max="3382" width="7.6640625" bestFit="1" customWidth="1"/>
    <col min="3383" max="3383" width="10.33203125" bestFit="1" customWidth="1"/>
    <col min="3384" max="3384" width="7.6640625" bestFit="1" customWidth="1"/>
    <col min="3385" max="3385" width="10.33203125" bestFit="1" customWidth="1"/>
    <col min="3386" max="3386" width="6.6640625" bestFit="1" customWidth="1"/>
    <col min="3387" max="3387" width="9.33203125" bestFit="1" customWidth="1"/>
    <col min="3388" max="3388" width="7.6640625" bestFit="1" customWidth="1"/>
    <col min="3389" max="3389" width="10.33203125" bestFit="1" customWidth="1"/>
    <col min="3390" max="3390" width="7.6640625" bestFit="1" customWidth="1"/>
    <col min="3391" max="3391" width="10.33203125" bestFit="1" customWidth="1"/>
    <col min="3392" max="3392" width="7.6640625" bestFit="1" customWidth="1"/>
    <col min="3393" max="3393" width="10.33203125" bestFit="1" customWidth="1"/>
    <col min="3394" max="3394" width="7.6640625" bestFit="1" customWidth="1"/>
    <col min="3395" max="3395" width="10.33203125" bestFit="1" customWidth="1"/>
    <col min="3396" max="3396" width="7.6640625" bestFit="1" customWidth="1"/>
    <col min="3397" max="3397" width="10.33203125" bestFit="1" customWidth="1"/>
    <col min="3398" max="3398" width="7.6640625" bestFit="1" customWidth="1"/>
    <col min="3399" max="3399" width="10.33203125" bestFit="1" customWidth="1"/>
    <col min="3400" max="3400" width="7.6640625" bestFit="1" customWidth="1"/>
    <col min="3401" max="3401" width="10.33203125" bestFit="1" customWidth="1"/>
    <col min="3402" max="3402" width="7.6640625" bestFit="1" customWidth="1"/>
    <col min="3403" max="3403" width="10.33203125" bestFit="1" customWidth="1"/>
    <col min="3404" max="3404" width="7.6640625" bestFit="1" customWidth="1"/>
    <col min="3405" max="3405" width="10.33203125" bestFit="1" customWidth="1"/>
    <col min="3406" max="3406" width="7.6640625" bestFit="1" customWidth="1"/>
    <col min="3407" max="3407" width="10.33203125" bestFit="1" customWidth="1"/>
    <col min="3408" max="3408" width="6.6640625" bestFit="1" customWidth="1"/>
    <col min="3409" max="3409" width="9.33203125" bestFit="1" customWidth="1"/>
    <col min="3410" max="3410" width="7.6640625" bestFit="1" customWidth="1"/>
    <col min="3411" max="3411" width="10.33203125" bestFit="1" customWidth="1"/>
    <col min="3412" max="3412" width="7.6640625" bestFit="1" customWidth="1"/>
    <col min="3413" max="3413" width="10.33203125" bestFit="1" customWidth="1"/>
    <col min="3414" max="3414" width="7.6640625" bestFit="1" customWidth="1"/>
    <col min="3415" max="3415" width="10.33203125" bestFit="1" customWidth="1"/>
    <col min="3416" max="3416" width="7.6640625" bestFit="1" customWidth="1"/>
    <col min="3417" max="3417" width="10.33203125" bestFit="1" customWidth="1"/>
    <col min="3418" max="3418" width="7.6640625" bestFit="1" customWidth="1"/>
    <col min="3419" max="3419" width="10.33203125" bestFit="1" customWidth="1"/>
    <col min="3420" max="3420" width="7.6640625" bestFit="1" customWidth="1"/>
    <col min="3421" max="3421" width="10.33203125" bestFit="1" customWidth="1"/>
    <col min="3422" max="3422" width="7.6640625" bestFit="1" customWidth="1"/>
    <col min="3423" max="3423" width="10.33203125" bestFit="1" customWidth="1"/>
    <col min="3424" max="3424" width="7.6640625" bestFit="1" customWidth="1"/>
    <col min="3425" max="3425" width="10.33203125" bestFit="1" customWidth="1"/>
    <col min="3426" max="3426" width="7.6640625" bestFit="1" customWidth="1"/>
    <col min="3427" max="3427" width="10.33203125" bestFit="1" customWidth="1"/>
    <col min="3428" max="3428" width="7.6640625" bestFit="1" customWidth="1"/>
    <col min="3429" max="3429" width="10.33203125" bestFit="1" customWidth="1"/>
    <col min="3430" max="3430" width="6.6640625" bestFit="1" customWidth="1"/>
    <col min="3431" max="3431" width="9.33203125" bestFit="1" customWidth="1"/>
    <col min="3432" max="3432" width="7.6640625" bestFit="1" customWidth="1"/>
    <col min="3433" max="3433" width="10.33203125" bestFit="1" customWidth="1"/>
    <col min="3434" max="3434" width="7.6640625" bestFit="1" customWidth="1"/>
    <col min="3435" max="3435" width="10.33203125" bestFit="1" customWidth="1"/>
    <col min="3436" max="3436" width="7.6640625" bestFit="1" customWidth="1"/>
    <col min="3437" max="3437" width="10.33203125" bestFit="1" customWidth="1"/>
    <col min="3438" max="3438" width="7.6640625" bestFit="1" customWidth="1"/>
    <col min="3439" max="3439" width="10.33203125" bestFit="1" customWidth="1"/>
    <col min="3440" max="3440" width="7.6640625" bestFit="1" customWidth="1"/>
    <col min="3441" max="3441" width="10.33203125" bestFit="1" customWidth="1"/>
    <col min="3442" max="3442" width="7.6640625" bestFit="1" customWidth="1"/>
    <col min="3443" max="3443" width="10.33203125" bestFit="1" customWidth="1"/>
    <col min="3444" max="3444" width="7.6640625" bestFit="1" customWidth="1"/>
    <col min="3445" max="3445" width="10.33203125" bestFit="1" customWidth="1"/>
    <col min="3446" max="3446" width="7.6640625" bestFit="1" customWidth="1"/>
    <col min="3447" max="3447" width="10.33203125" bestFit="1" customWidth="1"/>
    <col min="3448" max="3448" width="7.6640625" bestFit="1" customWidth="1"/>
    <col min="3449" max="3449" width="10.33203125" bestFit="1" customWidth="1"/>
    <col min="3450" max="3450" width="7.6640625" bestFit="1" customWidth="1"/>
    <col min="3451" max="3451" width="10.33203125" bestFit="1" customWidth="1"/>
    <col min="3452" max="3452" width="6.6640625" bestFit="1" customWidth="1"/>
    <col min="3453" max="3453" width="9.33203125" bestFit="1" customWidth="1"/>
    <col min="3454" max="3454" width="7.6640625" bestFit="1" customWidth="1"/>
    <col min="3455" max="3455" width="10.33203125" bestFit="1" customWidth="1"/>
    <col min="3456" max="3456" width="7.6640625" bestFit="1" customWidth="1"/>
    <col min="3457" max="3457" width="10.33203125" bestFit="1" customWidth="1"/>
    <col min="3458" max="3458" width="7.6640625" bestFit="1" customWidth="1"/>
    <col min="3459" max="3459" width="10.33203125" bestFit="1" customWidth="1"/>
    <col min="3460" max="3460" width="7.6640625" bestFit="1" customWidth="1"/>
    <col min="3461" max="3461" width="10.33203125" bestFit="1" customWidth="1"/>
    <col min="3462" max="3462" width="7.6640625" bestFit="1" customWidth="1"/>
    <col min="3463" max="3463" width="10.33203125" bestFit="1" customWidth="1"/>
    <col min="3464" max="3464" width="7.6640625" bestFit="1" customWidth="1"/>
    <col min="3465" max="3465" width="10.33203125" bestFit="1" customWidth="1"/>
    <col min="3466" max="3466" width="7.6640625" bestFit="1" customWidth="1"/>
    <col min="3467" max="3467" width="10.33203125" bestFit="1" customWidth="1"/>
    <col min="3468" max="3468" width="7.6640625" bestFit="1" customWidth="1"/>
    <col min="3469" max="3469" width="10.33203125" bestFit="1" customWidth="1"/>
    <col min="3470" max="3470" width="7.6640625" bestFit="1" customWidth="1"/>
    <col min="3471" max="3471" width="10.33203125" bestFit="1" customWidth="1"/>
    <col min="3472" max="3472" width="7.6640625" bestFit="1" customWidth="1"/>
    <col min="3473" max="3473" width="10.33203125" bestFit="1" customWidth="1"/>
    <col min="3474" max="3474" width="6.6640625" bestFit="1" customWidth="1"/>
    <col min="3475" max="3475" width="9.33203125" bestFit="1" customWidth="1"/>
    <col min="3476" max="3476" width="7.6640625" bestFit="1" customWidth="1"/>
    <col min="3477" max="3477" width="10.33203125" bestFit="1" customWidth="1"/>
    <col min="3478" max="3478" width="7.6640625" bestFit="1" customWidth="1"/>
    <col min="3479" max="3479" width="10.33203125" bestFit="1" customWidth="1"/>
    <col min="3480" max="3480" width="7.6640625" bestFit="1" customWidth="1"/>
    <col min="3481" max="3481" width="10.33203125" bestFit="1" customWidth="1"/>
    <col min="3482" max="3482" width="7.6640625" bestFit="1" customWidth="1"/>
    <col min="3483" max="3483" width="10.33203125" bestFit="1" customWidth="1"/>
    <col min="3484" max="3484" width="7.6640625" bestFit="1" customWidth="1"/>
    <col min="3485" max="3485" width="10.33203125" bestFit="1" customWidth="1"/>
    <col min="3486" max="3486" width="7.6640625" bestFit="1" customWidth="1"/>
    <col min="3487" max="3487" width="10.33203125" bestFit="1" customWidth="1"/>
    <col min="3488" max="3488" width="7.6640625" bestFit="1" customWidth="1"/>
    <col min="3489" max="3489" width="10.33203125" bestFit="1" customWidth="1"/>
    <col min="3490" max="3490" width="7.6640625" bestFit="1" customWidth="1"/>
    <col min="3491" max="3491" width="10.33203125" bestFit="1" customWidth="1"/>
    <col min="3492" max="3492" width="7.6640625" bestFit="1" customWidth="1"/>
    <col min="3493" max="3493" width="10.33203125" bestFit="1" customWidth="1"/>
    <col min="3494" max="3494" width="7.6640625" bestFit="1" customWidth="1"/>
    <col min="3495" max="3495" width="10.33203125" bestFit="1" customWidth="1"/>
    <col min="3496" max="3496" width="6.6640625" bestFit="1" customWidth="1"/>
    <col min="3497" max="3497" width="9.33203125" bestFit="1" customWidth="1"/>
    <col min="3498" max="3498" width="7.6640625" bestFit="1" customWidth="1"/>
    <col min="3499" max="3499" width="10.33203125" bestFit="1" customWidth="1"/>
    <col min="3500" max="3500" width="7.6640625" bestFit="1" customWidth="1"/>
    <col min="3501" max="3501" width="10.33203125" bestFit="1" customWidth="1"/>
    <col min="3502" max="3502" width="7.6640625" bestFit="1" customWidth="1"/>
    <col min="3503" max="3503" width="10.33203125" bestFit="1" customWidth="1"/>
    <col min="3504" max="3504" width="7.6640625" bestFit="1" customWidth="1"/>
    <col min="3505" max="3505" width="10.33203125" bestFit="1" customWidth="1"/>
    <col min="3506" max="3506" width="7.6640625" bestFit="1" customWidth="1"/>
    <col min="3507" max="3507" width="10.33203125" bestFit="1" customWidth="1"/>
    <col min="3508" max="3508" width="7.6640625" bestFit="1" customWidth="1"/>
    <col min="3509" max="3509" width="10.33203125" bestFit="1" customWidth="1"/>
    <col min="3510" max="3510" width="7.6640625" bestFit="1" customWidth="1"/>
    <col min="3511" max="3511" width="10.33203125" bestFit="1" customWidth="1"/>
    <col min="3512" max="3512" width="7.6640625" bestFit="1" customWidth="1"/>
    <col min="3513" max="3513" width="10.33203125" bestFit="1" customWidth="1"/>
    <col min="3514" max="3514" width="7.6640625" bestFit="1" customWidth="1"/>
    <col min="3515" max="3515" width="10.33203125" bestFit="1" customWidth="1"/>
    <col min="3516" max="3516" width="7.6640625" bestFit="1" customWidth="1"/>
    <col min="3517" max="3517" width="10.33203125" bestFit="1" customWidth="1"/>
    <col min="3518" max="3518" width="6.6640625" bestFit="1" customWidth="1"/>
    <col min="3519" max="3519" width="9.33203125" bestFit="1" customWidth="1"/>
    <col min="3520" max="3520" width="7.6640625" bestFit="1" customWidth="1"/>
    <col min="3521" max="3521" width="10.33203125" bestFit="1" customWidth="1"/>
    <col min="3522" max="3522" width="7.6640625" bestFit="1" customWidth="1"/>
    <col min="3523" max="3523" width="10.33203125" bestFit="1" customWidth="1"/>
    <col min="3524" max="3524" width="7.6640625" bestFit="1" customWidth="1"/>
    <col min="3525" max="3525" width="10.33203125" bestFit="1" customWidth="1"/>
    <col min="3526" max="3526" width="7.6640625" bestFit="1" customWidth="1"/>
    <col min="3527" max="3527" width="10.33203125" bestFit="1" customWidth="1"/>
    <col min="3528" max="3528" width="7.6640625" bestFit="1" customWidth="1"/>
    <col min="3529" max="3529" width="10.33203125" bestFit="1" customWidth="1"/>
    <col min="3530" max="3530" width="7.6640625" bestFit="1" customWidth="1"/>
    <col min="3531" max="3531" width="10.33203125" bestFit="1" customWidth="1"/>
    <col min="3532" max="3532" width="7.6640625" bestFit="1" customWidth="1"/>
    <col min="3533" max="3533" width="10.33203125" bestFit="1" customWidth="1"/>
    <col min="3534" max="3534" width="7.6640625" bestFit="1" customWidth="1"/>
    <col min="3535" max="3535" width="10.33203125" bestFit="1" customWidth="1"/>
    <col min="3536" max="3536" width="7.6640625" bestFit="1" customWidth="1"/>
    <col min="3537" max="3537" width="10.33203125" bestFit="1" customWidth="1"/>
    <col min="3538" max="3538" width="7.6640625" bestFit="1" customWidth="1"/>
    <col min="3539" max="3539" width="10.33203125" bestFit="1" customWidth="1"/>
    <col min="3540" max="3540" width="6.6640625" bestFit="1" customWidth="1"/>
    <col min="3541" max="3541" width="9.33203125" bestFit="1" customWidth="1"/>
    <col min="3542" max="3542" width="7.6640625" bestFit="1" customWidth="1"/>
    <col min="3543" max="3543" width="10.33203125" bestFit="1" customWidth="1"/>
    <col min="3544" max="3544" width="7.6640625" bestFit="1" customWidth="1"/>
    <col min="3545" max="3545" width="10.33203125" bestFit="1" customWidth="1"/>
    <col min="3546" max="3546" width="7.6640625" bestFit="1" customWidth="1"/>
    <col min="3547" max="3547" width="10.33203125" bestFit="1" customWidth="1"/>
    <col min="3548" max="3548" width="7.6640625" bestFit="1" customWidth="1"/>
    <col min="3549" max="3549" width="10.33203125" bestFit="1" customWidth="1"/>
    <col min="3550" max="3550" width="7.6640625" bestFit="1" customWidth="1"/>
    <col min="3551" max="3551" width="10.33203125" bestFit="1" customWidth="1"/>
    <col min="3552" max="3552" width="7.6640625" bestFit="1" customWidth="1"/>
    <col min="3553" max="3553" width="10.33203125" bestFit="1" customWidth="1"/>
    <col min="3554" max="3554" width="7.6640625" bestFit="1" customWidth="1"/>
    <col min="3555" max="3555" width="10.33203125" bestFit="1" customWidth="1"/>
    <col min="3556" max="3556" width="7.6640625" bestFit="1" customWidth="1"/>
    <col min="3557" max="3557" width="10.33203125" bestFit="1" customWidth="1"/>
    <col min="3558" max="3558" width="7.6640625" bestFit="1" customWidth="1"/>
    <col min="3559" max="3559" width="10.33203125" bestFit="1" customWidth="1"/>
    <col min="3560" max="3560" width="7.6640625" bestFit="1" customWidth="1"/>
    <col min="3561" max="3561" width="10.33203125" bestFit="1" customWidth="1"/>
    <col min="3562" max="3562" width="5.6640625" bestFit="1" customWidth="1"/>
    <col min="3563" max="3563" width="8.33203125" bestFit="1" customWidth="1"/>
    <col min="3564" max="3564" width="6.6640625" bestFit="1" customWidth="1"/>
    <col min="3565" max="3565" width="9.33203125" bestFit="1" customWidth="1"/>
    <col min="3566" max="3566" width="7.6640625" bestFit="1" customWidth="1"/>
    <col min="3567" max="3567" width="10.33203125" bestFit="1" customWidth="1"/>
    <col min="3568" max="3568" width="7.6640625" bestFit="1" customWidth="1"/>
    <col min="3569" max="3569" width="10.33203125" bestFit="1" customWidth="1"/>
    <col min="3570" max="3570" width="7.6640625" bestFit="1" customWidth="1"/>
    <col min="3571" max="3571" width="10.33203125" bestFit="1" customWidth="1"/>
    <col min="3572" max="3572" width="7.6640625" bestFit="1" customWidth="1"/>
    <col min="3573" max="3573" width="10.33203125" bestFit="1" customWidth="1"/>
    <col min="3574" max="3574" width="7.6640625" bestFit="1" customWidth="1"/>
    <col min="3575" max="3575" width="10.33203125" bestFit="1" customWidth="1"/>
    <col min="3576" max="3576" width="7.6640625" bestFit="1" customWidth="1"/>
    <col min="3577" max="3577" width="10.33203125" bestFit="1" customWidth="1"/>
    <col min="3578" max="3578" width="7.6640625" bestFit="1" customWidth="1"/>
    <col min="3579" max="3579" width="10.33203125" bestFit="1" customWidth="1"/>
    <col min="3580" max="3580" width="7.6640625" bestFit="1" customWidth="1"/>
    <col min="3581" max="3581" width="10.33203125" bestFit="1" customWidth="1"/>
    <col min="3582" max="3582" width="7.6640625" bestFit="1" customWidth="1"/>
    <col min="3583" max="3583" width="10.33203125" bestFit="1" customWidth="1"/>
    <col min="3584" max="3584" width="7.6640625" bestFit="1" customWidth="1"/>
    <col min="3585" max="3585" width="10.33203125" bestFit="1" customWidth="1"/>
    <col min="3586" max="3586" width="6.6640625" bestFit="1" customWidth="1"/>
    <col min="3587" max="3587" width="9.33203125" bestFit="1" customWidth="1"/>
    <col min="3588" max="3588" width="7.6640625" bestFit="1" customWidth="1"/>
    <col min="3589" max="3589" width="10.33203125" bestFit="1" customWidth="1"/>
    <col min="3590" max="3590" width="7.6640625" bestFit="1" customWidth="1"/>
    <col min="3591" max="3591" width="10.33203125" bestFit="1" customWidth="1"/>
    <col min="3592" max="3592" width="7.6640625" bestFit="1" customWidth="1"/>
    <col min="3593" max="3593" width="10.33203125" bestFit="1" customWidth="1"/>
    <col min="3594" max="3594" width="7.6640625" bestFit="1" customWidth="1"/>
    <col min="3595" max="3595" width="10.33203125" bestFit="1" customWidth="1"/>
    <col min="3596" max="3596" width="7.6640625" bestFit="1" customWidth="1"/>
    <col min="3597" max="3597" width="10.33203125" bestFit="1" customWidth="1"/>
    <col min="3598" max="3598" width="7.6640625" bestFit="1" customWidth="1"/>
    <col min="3599" max="3599" width="10.33203125" bestFit="1" customWidth="1"/>
    <col min="3600" max="3600" width="7.6640625" bestFit="1" customWidth="1"/>
    <col min="3601" max="3601" width="10.33203125" bestFit="1" customWidth="1"/>
    <col min="3602" max="3602" width="7.6640625" bestFit="1" customWidth="1"/>
    <col min="3603" max="3603" width="10.33203125" bestFit="1" customWidth="1"/>
    <col min="3604" max="3604" width="7.6640625" bestFit="1" customWidth="1"/>
    <col min="3605" max="3605" width="10.33203125" bestFit="1" customWidth="1"/>
    <col min="3606" max="3606" width="7.6640625" bestFit="1" customWidth="1"/>
    <col min="3607" max="3607" width="10.33203125" bestFit="1" customWidth="1"/>
    <col min="3608" max="3608" width="6.6640625" bestFit="1" customWidth="1"/>
    <col min="3609" max="3609" width="9.33203125" bestFit="1" customWidth="1"/>
    <col min="3610" max="3610" width="7.6640625" bestFit="1" customWidth="1"/>
    <col min="3611" max="3611" width="10.33203125" bestFit="1" customWidth="1"/>
    <col min="3612" max="3612" width="7.6640625" bestFit="1" customWidth="1"/>
    <col min="3613" max="3613" width="10.33203125" bestFit="1" customWidth="1"/>
    <col min="3614" max="3614" width="7.6640625" bestFit="1" customWidth="1"/>
    <col min="3615" max="3615" width="10.33203125" bestFit="1" customWidth="1"/>
    <col min="3616" max="3616" width="7.6640625" bestFit="1" customWidth="1"/>
    <col min="3617" max="3617" width="10.33203125" bestFit="1" customWidth="1"/>
    <col min="3618" max="3618" width="7.6640625" bestFit="1" customWidth="1"/>
    <col min="3619" max="3619" width="10.33203125" bestFit="1" customWidth="1"/>
    <col min="3620" max="3620" width="7.6640625" bestFit="1" customWidth="1"/>
    <col min="3621" max="3621" width="10.33203125" bestFit="1" customWidth="1"/>
    <col min="3622" max="3622" width="7.6640625" bestFit="1" customWidth="1"/>
    <col min="3623" max="3623" width="10.33203125" bestFit="1" customWidth="1"/>
    <col min="3624" max="3624" width="7.6640625" bestFit="1" customWidth="1"/>
    <col min="3625" max="3625" width="10.33203125" bestFit="1" customWidth="1"/>
    <col min="3626" max="3626" width="7.6640625" bestFit="1" customWidth="1"/>
    <col min="3627" max="3627" width="10.33203125" bestFit="1" customWidth="1"/>
    <col min="3628" max="3628" width="7.6640625" bestFit="1" customWidth="1"/>
    <col min="3629" max="3629" width="10.33203125" bestFit="1" customWidth="1"/>
    <col min="3630" max="3630" width="6.6640625" bestFit="1" customWidth="1"/>
    <col min="3631" max="3631" width="9.33203125" bestFit="1" customWidth="1"/>
    <col min="3632" max="3632" width="7.6640625" bestFit="1" customWidth="1"/>
    <col min="3633" max="3633" width="10.33203125" bestFit="1" customWidth="1"/>
    <col min="3634" max="3634" width="7.6640625" bestFit="1" customWidth="1"/>
    <col min="3635" max="3635" width="10.33203125" bestFit="1" customWidth="1"/>
    <col min="3636" max="3636" width="7.6640625" bestFit="1" customWidth="1"/>
    <col min="3637" max="3637" width="10.33203125" bestFit="1" customWidth="1"/>
    <col min="3638" max="3638" width="7.6640625" bestFit="1" customWidth="1"/>
    <col min="3639" max="3639" width="10.33203125" bestFit="1" customWidth="1"/>
    <col min="3640" max="3640" width="7.6640625" bestFit="1" customWidth="1"/>
    <col min="3641" max="3641" width="10.33203125" bestFit="1" customWidth="1"/>
    <col min="3642" max="3642" width="7.6640625" bestFit="1" customWidth="1"/>
    <col min="3643" max="3643" width="10.33203125" bestFit="1" customWidth="1"/>
    <col min="3644" max="3644" width="7.6640625" bestFit="1" customWidth="1"/>
    <col min="3645" max="3645" width="10.33203125" bestFit="1" customWidth="1"/>
    <col min="3646" max="3646" width="7.6640625" bestFit="1" customWidth="1"/>
    <col min="3647" max="3647" width="10.33203125" bestFit="1" customWidth="1"/>
    <col min="3648" max="3648" width="7.6640625" bestFit="1" customWidth="1"/>
    <col min="3649" max="3649" width="10.33203125" bestFit="1" customWidth="1"/>
    <col min="3650" max="3650" width="7.6640625" bestFit="1" customWidth="1"/>
    <col min="3651" max="3651" width="10.33203125" bestFit="1" customWidth="1"/>
    <col min="3652" max="3652" width="6.6640625" bestFit="1" customWidth="1"/>
    <col min="3653" max="3653" width="9.33203125" bestFit="1" customWidth="1"/>
    <col min="3654" max="3654" width="7.6640625" bestFit="1" customWidth="1"/>
    <col min="3655" max="3655" width="10.33203125" bestFit="1" customWidth="1"/>
    <col min="3656" max="3656" width="7.6640625" bestFit="1" customWidth="1"/>
    <col min="3657" max="3657" width="10.33203125" bestFit="1" customWidth="1"/>
    <col min="3658" max="3658" width="7.6640625" bestFit="1" customWidth="1"/>
    <col min="3659" max="3659" width="10.33203125" bestFit="1" customWidth="1"/>
    <col min="3660" max="3660" width="7.6640625" bestFit="1" customWidth="1"/>
    <col min="3661" max="3661" width="10.33203125" bestFit="1" customWidth="1"/>
    <col min="3662" max="3662" width="7.6640625" bestFit="1" customWidth="1"/>
    <col min="3663" max="3663" width="10.33203125" bestFit="1" customWidth="1"/>
    <col min="3664" max="3664" width="7.6640625" bestFit="1" customWidth="1"/>
    <col min="3665" max="3665" width="10.33203125" bestFit="1" customWidth="1"/>
    <col min="3666" max="3666" width="7.6640625" bestFit="1" customWidth="1"/>
    <col min="3667" max="3667" width="10.33203125" bestFit="1" customWidth="1"/>
    <col min="3668" max="3668" width="7.6640625" bestFit="1" customWidth="1"/>
    <col min="3669" max="3669" width="10.33203125" bestFit="1" customWidth="1"/>
    <col min="3670" max="3670" width="7.6640625" bestFit="1" customWidth="1"/>
    <col min="3671" max="3671" width="10.33203125" bestFit="1" customWidth="1"/>
    <col min="3672" max="3672" width="7.6640625" bestFit="1" customWidth="1"/>
    <col min="3673" max="3673" width="10.33203125" bestFit="1" customWidth="1"/>
    <col min="3674" max="3674" width="6.6640625" bestFit="1" customWidth="1"/>
    <col min="3675" max="3675" width="9.33203125" bestFit="1" customWidth="1"/>
    <col min="3676" max="3676" width="7.6640625" bestFit="1" customWidth="1"/>
    <col min="3677" max="3677" width="10.33203125" bestFit="1" customWidth="1"/>
    <col min="3678" max="3678" width="7.6640625" bestFit="1" customWidth="1"/>
    <col min="3679" max="3679" width="10.33203125" bestFit="1" customWidth="1"/>
    <col min="3680" max="3680" width="7.6640625" bestFit="1" customWidth="1"/>
    <col min="3681" max="3681" width="10.33203125" bestFit="1" customWidth="1"/>
    <col min="3682" max="3682" width="7.6640625" bestFit="1" customWidth="1"/>
    <col min="3683" max="3683" width="10.33203125" bestFit="1" customWidth="1"/>
    <col min="3684" max="3684" width="7.6640625" bestFit="1" customWidth="1"/>
    <col min="3685" max="3685" width="10.33203125" bestFit="1" customWidth="1"/>
    <col min="3686" max="3686" width="7.6640625" bestFit="1" customWidth="1"/>
    <col min="3687" max="3687" width="10.33203125" bestFit="1" customWidth="1"/>
    <col min="3688" max="3688" width="7.6640625" bestFit="1" customWidth="1"/>
    <col min="3689" max="3689" width="10.33203125" bestFit="1" customWidth="1"/>
    <col min="3690" max="3690" width="7.6640625" bestFit="1" customWidth="1"/>
    <col min="3691" max="3691" width="10.33203125" bestFit="1" customWidth="1"/>
    <col min="3692" max="3692" width="7.6640625" bestFit="1" customWidth="1"/>
    <col min="3693" max="3693" width="10.33203125" bestFit="1" customWidth="1"/>
    <col min="3694" max="3694" width="7.6640625" bestFit="1" customWidth="1"/>
    <col min="3695" max="3695" width="10.33203125" bestFit="1" customWidth="1"/>
    <col min="3696" max="3696" width="6.6640625" bestFit="1" customWidth="1"/>
    <col min="3697" max="3697" width="9.33203125" bestFit="1" customWidth="1"/>
    <col min="3698" max="3698" width="7.6640625" bestFit="1" customWidth="1"/>
    <col min="3699" max="3699" width="10.33203125" bestFit="1" customWidth="1"/>
    <col min="3700" max="3700" width="7.6640625" bestFit="1" customWidth="1"/>
    <col min="3701" max="3701" width="10.33203125" bestFit="1" customWidth="1"/>
    <col min="3702" max="3702" width="7.6640625" bestFit="1" customWidth="1"/>
    <col min="3703" max="3703" width="10.33203125" bestFit="1" customWidth="1"/>
    <col min="3704" max="3704" width="7.6640625" bestFit="1" customWidth="1"/>
    <col min="3705" max="3705" width="10.33203125" bestFit="1" customWidth="1"/>
    <col min="3706" max="3706" width="7.6640625" bestFit="1" customWidth="1"/>
    <col min="3707" max="3707" width="10.33203125" bestFit="1" customWidth="1"/>
    <col min="3708" max="3708" width="7.6640625" bestFit="1" customWidth="1"/>
    <col min="3709" max="3709" width="10.33203125" bestFit="1" customWidth="1"/>
    <col min="3710" max="3710" width="7.6640625" bestFit="1" customWidth="1"/>
    <col min="3711" max="3711" width="10.33203125" bestFit="1" customWidth="1"/>
    <col min="3712" max="3712" width="7.6640625" bestFit="1" customWidth="1"/>
    <col min="3713" max="3713" width="10.33203125" bestFit="1" customWidth="1"/>
    <col min="3714" max="3714" width="7.6640625" bestFit="1" customWidth="1"/>
    <col min="3715" max="3715" width="10.33203125" bestFit="1" customWidth="1"/>
    <col min="3716" max="3716" width="7.6640625" bestFit="1" customWidth="1"/>
    <col min="3717" max="3717" width="10.33203125" bestFit="1" customWidth="1"/>
    <col min="3718" max="3718" width="6.6640625" bestFit="1" customWidth="1"/>
    <col min="3719" max="3719" width="9.33203125" bestFit="1" customWidth="1"/>
    <col min="3720" max="3720" width="7.6640625" bestFit="1" customWidth="1"/>
    <col min="3721" max="3721" width="10.33203125" bestFit="1" customWidth="1"/>
    <col min="3722" max="3722" width="7.6640625" bestFit="1" customWidth="1"/>
    <col min="3723" max="3723" width="10.33203125" bestFit="1" customWidth="1"/>
    <col min="3724" max="3724" width="7.6640625" bestFit="1" customWidth="1"/>
    <col min="3725" max="3725" width="10.33203125" bestFit="1" customWidth="1"/>
    <col min="3726" max="3726" width="7.6640625" bestFit="1" customWidth="1"/>
    <col min="3727" max="3727" width="10.33203125" bestFit="1" customWidth="1"/>
    <col min="3728" max="3728" width="7.6640625" bestFit="1" customWidth="1"/>
    <col min="3729" max="3729" width="10.33203125" bestFit="1" customWidth="1"/>
    <col min="3730" max="3730" width="7.6640625" bestFit="1" customWidth="1"/>
    <col min="3731" max="3731" width="10.33203125" bestFit="1" customWidth="1"/>
    <col min="3732" max="3732" width="7.6640625" bestFit="1" customWidth="1"/>
    <col min="3733" max="3733" width="10.33203125" bestFit="1" customWidth="1"/>
    <col min="3734" max="3734" width="7.6640625" bestFit="1" customWidth="1"/>
    <col min="3735" max="3735" width="10.33203125" bestFit="1" customWidth="1"/>
    <col min="3736" max="3736" width="7.6640625" bestFit="1" customWidth="1"/>
    <col min="3737" max="3737" width="10.33203125" bestFit="1" customWidth="1"/>
    <col min="3738" max="3738" width="7.6640625" bestFit="1" customWidth="1"/>
    <col min="3739" max="3739" width="10.33203125" bestFit="1" customWidth="1"/>
    <col min="3740" max="3740" width="6.6640625" bestFit="1" customWidth="1"/>
    <col min="3741" max="3741" width="9.33203125" bestFit="1" customWidth="1"/>
    <col min="3742" max="3742" width="7.6640625" bestFit="1" customWidth="1"/>
    <col min="3743" max="3743" width="10.33203125" bestFit="1" customWidth="1"/>
    <col min="3744" max="3744" width="7.6640625" bestFit="1" customWidth="1"/>
    <col min="3745" max="3745" width="10.33203125" bestFit="1" customWidth="1"/>
    <col min="3746" max="3746" width="7.6640625" bestFit="1" customWidth="1"/>
    <col min="3747" max="3747" width="10.33203125" bestFit="1" customWidth="1"/>
    <col min="3748" max="3748" width="7.6640625" bestFit="1" customWidth="1"/>
    <col min="3749" max="3749" width="10.33203125" bestFit="1" customWidth="1"/>
    <col min="3750" max="3750" width="7.6640625" bestFit="1" customWidth="1"/>
    <col min="3751" max="3751" width="10.33203125" bestFit="1" customWidth="1"/>
    <col min="3752" max="3752" width="7.6640625" bestFit="1" customWidth="1"/>
    <col min="3753" max="3753" width="10.33203125" bestFit="1" customWidth="1"/>
    <col min="3754" max="3754" width="7.6640625" bestFit="1" customWidth="1"/>
    <col min="3755" max="3755" width="10.33203125" bestFit="1" customWidth="1"/>
    <col min="3756" max="3756" width="7.6640625" bestFit="1" customWidth="1"/>
    <col min="3757" max="3757" width="10.33203125" bestFit="1" customWidth="1"/>
    <col min="3758" max="3758" width="7.6640625" bestFit="1" customWidth="1"/>
    <col min="3759" max="3759" width="10.33203125" bestFit="1" customWidth="1"/>
    <col min="3760" max="3760" width="7.6640625" bestFit="1" customWidth="1"/>
    <col min="3761" max="3761" width="10.33203125" bestFit="1" customWidth="1"/>
    <col min="3762" max="3762" width="6.6640625" bestFit="1" customWidth="1"/>
    <col min="3763" max="3763" width="9.33203125" bestFit="1" customWidth="1"/>
    <col min="3764" max="3764" width="7.6640625" bestFit="1" customWidth="1"/>
    <col min="3765" max="3765" width="10.33203125" bestFit="1" customWidth="1"/>
    <col min="3766" max="3766" width="7.6640625" bestFit="1" customWidth="1"/>
    <col min="3767" max="3767" width="10.33203125" bestFit="1" customWidth="1"/>
    <col min="3768" max="3768" width="7.6640625" bestFit="1" customWidth="1"/>
    <col min="3769" max="3769" width="10.33203125" bestFit="1" customWidth="1"/>
    <col min="3770" max="3770" width="7.6640625" bestFit="1" customWidth="1"/>
    <col min="3771" max="3771" width="10.33203125" bestFit="1" customWidth="1"/>
    <col min="3772" max="3772" width="7.6640625" bestFit="1" customWidth="1"/>
    <col min="3773" max="3773" width="10.33203125" bestFit="1" customWidth="1"/>
    <col min="3774" max="3774" width="7.6640625" bestFit="1" customWidth="1"/>
    <col min="3775" max="3775" width="10.33203125" bestFit="1" customWidth="1"/>
    <col min="3776" max="3776" width="7.6640625" bestFit="1" customWidth="1"/>
    <col min="3777" max="3777" width="10.33203125" bestFit="1" customWidth="1"/>
    <col min="3778" max="3778" width="7.6640625" bestFit="1" customWidth="1"/>
    <col min="3779" max="3779" width="10.33203125" bestFit="1" customWidth="1"/>
    <col min="3780" max="3780" width="7.6640625" bestFit="1" customWidth="1"/>
    <col min="3781" max="3781" width="10.33203125" bestFit="1" customWidth="1"/>
    <col min="3782" max="3782" width="7.6640625" bestFit="1" customWidth="1"/>
    <col min="3783" max="3783" width="10.33203125" bestFit="1" customWidth="1"/>
    <col min="3784" max="3784" width="5.6640625" bestFit="1" customWidth="1"/>
    <col min="3785" max="3785" width="8.33203125" bestFit="1" customWidth="1"/>
    <col min="3786" max="3786" width="6.6640625" bestFit="1" customWidth="1"/>
    <col min="3787" max="3787" width="9.33203125" bestFit="1" customWidth="1"/>
    <col min="3788" max="3788" width="7.6640625" bestFit="1" customWidth="1"/>
    <col min="3789" max="3789" width="10.33203125" bestFit="1" customWidth="1"/>
    <col min="3790" max="3790" width="7.6640625" bestFit="1" customWidth="1"/>
    <col min="3791" max="3791" width="10.33203125" bestFit="1" customWidth="1"/>
    <col min="3792" max="3792" width="7.6640625" bestFit="1" customWidth="1"/>
    <col min="3793" max="3793" width="10.33203125" bestFit="1" customWidth="1"/>
    <col min="3794" max="3794" width="7.6640625" bestFit="1" customWidth="1"/>
    <col min="3795" max="3795" width="10.33203125" bestFit="1" customWidth="1"/>
    <col min="3796" max="3796" width="7.6640625" bestFit="1" customWidth="1"/>
    <col min="3797" max="3797" width="10.33203125" bestFit="1" customWidth="1"/>
    <col min="3798" max="3798" width="7.6640625" bestFit="1" customWidth="1"/>
    <col min="3799" max="3799" width="10.33203125" bestFit="1" customWidth="1"/>
    <col min="3800" max="3800" width="7.6640625" bestFit="1" customWidth="1"/>
    <col min="3801" max="3801" width="10.33203125" bestFit="1" customWidth="1"/>
    <col min="3802" max="3802" width="7.6640625" bestFit="1" customWidth="1"/>
    <col min="3803" max="3803" width="10.33203125" bestFit="1" customWidth="1"/>
    <col min="3804" max="3804" width="7.6640625" bestFit="1" customWidth="1"/>
    <col min="3805" max="3805" width="10.33203125" bestFit="1" customWidth="1"/>
    <col min="3806" max="3806" width="7.6640625" bestFit="1" customWidth="1"/>
    <col min="3807" max="3807" width="10.33203125" bestFit="1" customWidth="1"/>
    <col min="3808" max="3808" width="6.6640625" bestFit="1" customWidth="1"/>
    <col min="3809" max="3809" width="9.33203125" bestFit="1" customWidth="1"/>
    <col min="3810" max="3810" width="7.6640625" bestFit="1" customWidth="1"/>
    <col min="3811" max="3811" width="10.33203125" bestFit="1" customWidth="1"/>
    <col min="3812" max="3812" width="7.6640625" bestFit="1" customWidth="1"/>
    <col min="3813" max="3813" width="10.33203125" bestFit="1" customWidth="1"/>
    <col min="3814" max="3814" width="7.6640625" bestFit="1" customWidth="1"/>
    <col min="3815" max="3815" width="10.33203125" bestFit="1" customWidth="1"/>
    <col min="3816" max="3816" width="7.6640625" bestFit="1" customWidth="1"/>
    <col min="3817" max="3817" width="10.33203125" bestFit="1" customWidth="1"/>
    <col min="3818" max="3818" width="7.6640625" bestFit="1" customWidth="1"/>
    <col min="3819" max="3819" width="10.33203125" bestFit="1" customWidth="1"/>
    <col min="3820" max="3820" width="7.6640625" bestFit="1" customWidth="1"/>
    <col min="3821" max="3821" width="10.33203125" bestFit="1" customWidth="1"/>
    <col min="3822" max="3822" width="7.6640625" bestFit="1" customWidth="1"/>
    <col min="3823" max="3823" width="10.33203125" bestFit="1" customWidth="1"/>
    <col min="3824" max="3824" width="7.6640625" bestFit="1" customWidth="1"/>
    <col min="3825" max="3825" width="10.33203125" bestFit="1" customWidth="1"/>
    <col min="3826" max="3826" width="7.6640625" bestFit="1" customWidth="1"/>
    <col min="3827" max="3827" width="10.33203125" bestFit="1" customWidth="1"/>
    <col min="3828" max="3828" width="7.6640625" bestFit="1" customWidth="1"/>
    <col min="3829" max="3829" width="10.33203125" bestFit="1" customWidth="1"/>
    <col min="3830" max="3830" width="6.6640625" bestFit="1" customWidth="1"/>
    <col min="3831" max="3831" width="9.33203125" bestFit="1" customWidth="1"/>
    <col min="3832" max="3832" width="7.6640625" bestFit="1" customWidth="1"/>
    <col min="3833" max="3833" width="10.33203125" bestFit="1" customWidth="1"/>
    <col min="3834" max="3834" width="7.6640625" bestFit="1" customWidth="1"/>
    <col min="3835" max="3835" width="10.33203125" bestFit="1" customWidth="1"/>
    <col min="3836" max="3836" width="7.6640625" bestFit="1" customWidth="1"/>
    <col min="3837" max="3837" width="10.33203125" bestFit="1" customWidth="1"/>
    <col min="3838" max="3838" width="7.6640625" bestFit="1" customWidth="1"/>
    <col min="3839" max="3839" width="10.33203125" bestFit="1" customWidth="1"/>
    <col min="3840" max="3840" width="7.6640625" bestFit="1" customWidth="1"/>
    <col min="3841" max="3841" width="10.33203125" bestFit="1" customWidth="1"/>
    <col min="3842" max="3842" width="7.6640625" bestFit="1" customWidth="1"/>
    <col min="3843" max="3843" width="10.33203125" bestFit="1" customWidth="1"/>
    <col min="3844" max="3844" width="7.6640625" bestFit="1" customWidth="1"/>
    <col min="3845" max="3845" width="10.33203125" bestFit="1" customWidth="1"/>
    <col min="3846" max="3846" width="7.6640625" bestFit="1" customWidth="1"/>
    <col min="3847" max="3847" width="10.33203125" bestFit="1" customWidth="1"/>
    <col min="3848" max="3848" width="7.6640625" bestFit="1" customWidth="1"/>
    <col min="3849" max="3849" width="10.33203125" bestFit="1" customWidth="1"/>
    <col min="3850" max="3850" width="7.6640625" bestFit="1" customWidth="1"/>
    <col min="3851" max="3851" width="10.33203125" bestFit="1" customWidth="1"/>
    <col min="3852" max="3852" width="6.6640625" bestFit="1" customWidth="1"/>
    <col min="3853" max="3853" width="9.33203125" bestFit="1" customWidth="1"/>
    <col min="3854" max="3854" width="7.6640625" bestFit="1" customWidth="1"/>
    <col min="3855" max="3855" width="10.33203125" bestFit="1" customWidth="1"/>
    <col min="3856" max="3856" width="7.6640625" bestFit="1" customWidth="1"/>
    <col min="3857" max="3857" width="10.33203125" bestFit="1" customWidth="1"/>
    <col min="3858" max="3858" width="7.6640625" bestFit="1" customWidth="1"/>
    <col min="3859" max="3859" width="10.33203125" bestFit="1" customWidth="1"/>
    <col min="3860" max="3860" width="7.6640625" bestFit="1" customWidth="1"/>
    <col min="3861" max="3861" width="10.33203125" bestFit="1" customWidth="1"/>
    <col min="3862" max="3862" width="7.6640625" bestFit="1" customWidth="1"/>
    <col min="3863" max="3863" width="10.33203125" bestFit="1" customWidth="1"/>
    <col min="3864" max="3864" width="7.6640625" bestFit="1" customWidth="1"/>
    <col min="3865" max="3865" width="10.33203125" bestFit="1" customWidth="1"/>
    <col min="3866" max="3866" width="7.6640625" bestFit="1" customWidth="1"/>
    <col min="3867" max="3867" width="10.33203125" bestFit="1" customWidth="1"/>
    <col min="3868" max="3868" width="7.6640625" bestFit="1" customWidth="1"/>
    <col min="3869" max="3869" width="10.33203125" bestFit="1" customWidth="1"/>
    <col min="3870" max="3870" width="7.6640625" bestFit="1" customWidth="1"/>
    <col min="3871" max="3871" width="10.33203125" bestFit="1" customWidth="1"/>
    <col min="3872" max="3872" width="7.6640625" bestFit="1" customWidth="1"/>
    <col min="3873" max="3873" width="10.33203125" bestFit="1" customWidth="1"/>
    <col min="3874" max="3874" width="6.6640625" bestFit="1" customWidth="1"/>
    <col min="3875" max="3875" width="9.33203125" bestFit="1" customWidth="1"/>
    <col min="3876" max="3876" width="7.6640625" bestFit="1" customWidth="1"/>
    <col min="3877" max="3877" width="10.33203125" bestFit="1" customWidth="1"/>
    <col min="3878" max="3878" width="7.6640625" bestFit="1" customWidth="1"/>
    <col min="3879" max="3879" width="10.33203125" bestFit="1" customWidth="1"/>
    <col min="3880" max="3880" width="7.6640625" bestFit="1" customWidth="1"/>
    <col min="3881" max="3881" width="10.33203125" bestFit="1" customWidth="1"/>
    <col min="3882" max="3882" width="7.6640625" bestFit="1" customWidth="1"/>
    <col min="3883" max="3883" width="10.33203125" bestFit="1" customWidth="1"/>
    <col min="3884" max="3884" width="7.6640625" bestFit="1" customWidth="1"/>
    <col min="3885" max="3885" width="10.33203125" bestFit="1" customWidth="1"/>
    <col min="3886" max="3886" width="7.6640625" bestFit="1" customWidth="1"/>
    <col min="3887" max="3887" width="10.33203125" bestFit="1" customWidth="1"/>
    <col min="3888" max="3888" width="7.6640625" bestFit="1" customWidth="1"/>
    <col min="3889" max="3889" width="10.33203125" bestFit="1" customWidth="1"/>
    <col min="3890" max="3890" width="7.6640625" bestFit="1" customWidth="1"/>
    <col min="3891" max="3891" width="10.33203125" bestFit="1" customWidth="1"/>
    <col min="3892" max="3892" width="7.6640625" bestFit="1" customWidth="1"/>
    <col min="3893" max="3893" width="10.33203125" bestFit="1" customWidth="1"/>
    <col min="3894" max="3894" width="7.6640625" bestFit="1" customWidth="1"/>
    <col min="3895" max="3895" width="10.33203125" bestFit="1" customWidth="1"/>
    <col min="3896" max="3896" width="6.6640625" bestFit="1" customWidth="1"/>
    <col min="3897" max="3897" width="9.33203125" bestFit="1" customWidth="1"/>
    <col min="3898" max="3898" width="7.6640625" bestFit="1" customWidth="1"/>
    <col min="3899" max="3899" width="10.33203125" bestFit="1" customWidth="1"/>
    <col min="3900" max="3900" width="7.6640625" bestFit="1" customWidth="1"/>
    <col min="3901" max="3901" width="10.33203125" bestFit="1" customWidth="1"/>
    <col min="3902" max="3902" width="7.6640625" bestFit="1" customWidth="1"/>
    <col min="3903" max="3903" width="10.33203125" bestFit="1" customWidth="1"/>
    <col min="3904" max="3904" width="7.6640625" bestFit="1" customWidth="1"/>
    <col min="3905" max="3905" width="10.33203125" bestFit="1" customWidth="1"/>
    <col min="3906" max="3906" width="7.6640625" bestFit="1" customWidth="1"/>
    <col min="3907" max="3907" width="10.33203125" bestFit="1" customWidth="1"/>
    <col min="3908" max="3908" width="7.6640625" bestFit="1" customWidth="1"/>
    <col min="3909" max="3909" width="10.33203125" bestFit="1" customWidth="1"/>
    <col min="3910" max="3910" width="7.6640625" bestFit="1" customWidth="1"/>
    <col min="3911" max="3911" width="10.33203125" bestFit="1" customWidth="1"/>
    <col min="3912" max="3912" width="7.6640625" bestFit="1" customWidth="1"/>
    <col min="3913" max="3913" width="10.33203125" bestFit="1" customWidth="1"/>
    <col min="3914" max="3914" width="7.6640625" bestFit="1" customWidth="1"/>
    <col min="3915" max="3915" width="10.33203125" bestFit="1" customWidth="1"/>
    <col min="3916" max="3916" width="7.6640625" bestFit="1" customWidth="1"/>
    <col min="3917" max="3917" width="10.33203125" bestFit="1" customWidth="1"/>
    <col min="3918" max="3918" width="6.6640625" bestFit="1" customWidth="1"/>
    <col min="3919" max="3919" width="9.33203125" bestFit="1" customWidth="1"/>
    <col min="3920" max="3920" width="7.6640625" bestFit="1" customWidth="1"/>
    <col min="3921" max="3921" width="10.33203125" bestFit="1" customWidth="1"/>
    <col min="3922" max="3922" width="7.6640625" bestFit="1" customWidth="1"/>
    <col min="3923" max="3923" width="10.33203125" bestFit="1" customWidth="1"/>
    <col min="3924" max="3924" width="7.6640625" bestFit="1" customWidth="1"/>
    <col min="3925" max="3925" width="10.33203125" bestFit="1" customWidth="1"/>
    <col min="3926" max="3926" width="7.6640625" bestFit="1" customWidth="1"/>
    <col min="3927" max="3927" width="10.33203125" bestFit="1" customWidth="1"/>
    <col min="3928" max="3928" width="7.6640625" bestFit="1" customWidth="1"/>
    <col min="3929" max="3929" width="10.33203125" bestFit="1" customWidth="1"/>
    <col min="3930" max="3930" width="7.6640625" bestFit="1" customWidth="1"/>
    <col min="3931" max="3931" width="10.33203125" bestFit="1" customWidth="1"/>
    <col min="3932" max="3932" width="7.6640625" bestFit="1" customWidth="1"/>
    <col min="3933" max="3933" width="10.33203125" bestFit="1" customWidth="1"/>
    <col min="3934" max="3934" width="7.6640625" bestFit="1" customWidth="1"/>
    <col min="3935" max="3935" width="10.33203125" bestFit="1" customWidth="1"/>
    <col min="3936" max="3936" width="7.6640625" bestFit="1" customWidth="1"/>
    <col min="3937" max="3937" width="10.33203125" bestFit="1" customWidth="1"/>
    <col min="3938" max="3938" width="7.6640625" bestFit="1" customWidth="1"/>
    <col min="3939" max="3939" width="10.33203125" bestFit="1" customWidth="1"/>
    <col min="3940" max="3940" width="6.6640625" bestFit="1" customWidth="1"/>
    <col min="3941" max="3941" width="9.33203125" bestFit="1" customWidth="1"/>
    <col min="3942" max="3942" width="7.6640625" bestFit="1" customWidth="1"/>
    <col min="3943" max="3943" width="10.33203125" bestFit="1" customWidth="1"/>
    <col min="3944" max="3944" width="7.6640625" bestFit="1" customWidth="1"/>
    <col min="3945" max="3945" width="10.33203125" bestFit="1" customWidth="1"/>
    <col min="3946" max="3946" width="7.6640625" bestFit="1" customWidth="1"/>
    <col min="3947" max="3947" width="10.33203125" bestFit="1" customWidth="1"/>
    <col min="3948" max="3948" width="7.6640625" bestFit="1" customWidth="1"/>
    <col min="3949" max="3949" width="10.33203125" bestFit="1" customWidth="1"/>
    <col min="3950" max="3950" width="7.6640625" bestFit="1" customWidth="1"/>
    <col min="3951" max="3951" width="10.33203125" bestFit="1" customWidth="1"/>
    <col min="3952" max="3952" width="7.6640625" bestFit="1" customWidth="1"/>
    <col min="3953" max="3953" width="10.33203125" bestFit="1" customWidth="1"/>
    <col min="3954" max="3954" width="7.6640625" bestFit="1" customWidth="1"/>
    <col min="3955" max="3955" width="10.33203125" bestFit="1" customWidth="1"/>
    <col min="3956" max="3956" width="7.6640625" bestFit="1" customWidth="1"/>
    <col min="3957" max="3957" width="10.33203125" bestFit="1" customWidth="1"/>
    <col min="3958" max="3958" width="7.6640625" bestFit="1" customWidth="1"/>
    <col min="3959" max="3959" width="10.33203125" bestFit="1" customWidth="1"/>
    <col min="3960" max="3960" width="7.6640625" bestFit="1" customWidth="1"/>
    <col min="3961" max="3961" width="10.33203125" bestFit="1" customWidth="1"/>
    <col min="3962" max="3962" width="6.6640625" bestFit="1" customWidth="1"/>
    <col min="3963" max="3963" width="9.33203125" bestFit="1" customWidth="1"/>
    <col min="3964" max="3964" width="7.6640625" bestFit="1" customWidth="1"/>
    <col min="3965" max="3965" width="10.33203125" bestFit="1" customWidth="1"/>
    <col min="3966" max="3966" width="7.6640625" bestFit="1" customWidth="1"/>
    <col min="3967" max="3967" width="10.33203125" bestFit="1" customWidth="1"/>
    <col min="3968" max="3968" width="7.6640625" bestFit="1" customWidth="1"/>
    <col min="3969" max="3969" width="10.33203125" bestFit="1" customWidth="1"/>
    <col min="3970" max="3970" width="7.6640625" bestFit="1" customWidth="1"/>
    <col min="3971" max="3971" width="10.33203125" bestFit="1" customWidth="1"/>
    <col min="3972" max="3972" width="7.6640625" bestFit="1" customWidth="1"/>
    <col min="3973" max="3973" width="10.33203125" bestFit="1" customWidth="1"/>
    <col min="3974" max="3974" width="7.6640625" bestFit="1" customWidth="1"/>
    <col min="3975" max="3975" width="10.33203125" bestFit="1" customWidth="1"/>
    <col min="3976" max="3976" width="7.6640625" bestFit="1" customWidth="1"/>
    <col min="3977" max="3977" width="10.33203125" bestFit="1" customWidth="1"/>
    <col min="3978" max="3978" width="7.6640625" bestFit="1" customWidth="1"/>
    <col min="3979" max="3979" width="10.33203125" bestFit="1" customWidth="1"/>
    <col min="3980" max="3980" width="7.6640625" bestFit="1" customWidth="1"/>
    <col min="3981" max="3981" width="10.33203125" bestFit="1" customWidth="1"/>
    <col min="3982" max="3982" width="7.6640625" bestFit="1" customWidth="1"/>
    <col min="3983" max="3983" width="10.33203125" bestFit="1" customWidth="1"/>
    <col min="3984" max="3984" width="6.6640625" bestFit="1" customWidth="1"/>
    <col min="3985" max="3985" width="9.33203125" bestFit="1" customWidth="1"/>
    <col min="3986" max="3986" width="7.6640625" bestFit="1" customWidth="1"/>
    <col min="3987" max="3987" width="10.33203125" bestFit="1" customWidth="1"/>
    <col min="3988" max="3988" width="7.6640625" bestFit="1" customWidth="1"/>
    <col min="3989" max="3989" width="10.33203125" bestFit="1" customWidth="1"/>
    <col min="3990" max="3990" width="7.6640625" bestFit="1" customWidth="1"/>
    <col min="3991" max="3991" width="10.33203125" bestFit="1" customWidth="1"/>
    <col min="3992" max="3992" width="7.6640625" bestFit="1" customWidth="1"/>
    <col min="3993" max="3993" width="10.33203125" bestFit="1" customWidth="1"/>
    <col min="3994" max="3994" width="7.6640625" bestFit="1" customWidth="1"/>
    <col min="3995" max="3995" width="10.33203125" bestFit="1" customWidth="1"/>
    <col min="3996" max="3996" width="7.6640625" bestFit="1" customWidth="1"/>
    <col min="3997" max="3997" width="10.33203125" bestFit="1" customWidth="1"/>
    <col min="3998" max="3998" width="7.6640625" bestFit="1" customWidth="1"/>
    <col min="3999" max="3999" width="10.33203125" bestFit="1" customWidth="1"/>
    <col min="4000" max="4000" width="7.6640625" bestFit="1" customWidth="1"/>
    <col min="4001" max="4001" width="10.33203125" bestFit="1" customWidth="1"/>
    <col min="4002" max="4002" width="7.6640625" bestFit="1" customWidth="1"/>
    <col min="4003" max="4003" width="10.33203125" bestFit="1" customWidth="1"/>
    <col min="4004" max="4004" width="7.6640625" bestFit="1" customWidth="1"/>
    <col min="4005" max="4005" width="10.33203125" bestFit="1" customWidth="1"/>
    <col min="4006" max="4006" width="5.6640625" bestFit="1" customWidth="1"/>
    <col min="4007" max="4007" width="8.33203125" bestFit="1" customWidth="1"/>
    <col min="4008" max="4008" width="6.6640625" bestFit="1" customWidth="1"/>
    <col min="4009" max="4009" width="9.33203125" bestFit="1" customWidth="1"/>
    <col min="4010" max="4010" width="7.6640625" bestFit="1" customWidth="1"/>
    <col min="4011" max="4011" width="10.33203125" bestFit="1" customWidth="1"/>
    <col min="4012" max="4012" width="7.6640625" bestFit="1" customWidth="1"/>
    <col min="4013" max="4013" width="10.33203125" bestFit="1" customWidth="1"/>
    <col min="4014" max="4014" width="7.6640625" bestFit="1" customWidth="1"/>
    <col min="4015" max="4015" width="10.33203125" bestFit="1" customWidth="1"/>
    <col min="4016" max="4016" width="7.6640625" bestFit="1" customWidth="1"/>
    <col min="4017" max="4017" width="10.33203125" bestFit="1" customWidth="1"/>
    <col min="4018" max="4018" width="7.6640625" bestFit="1" customWidth="1"/>
    <col min="4019" max="4019" width="10.33203125" bestFit="1" customWidth="1"/>
    <col min="4020" max="4020" width="7.6640625" bestFit="1" customWidth="1"/>
    <col min="4021" max="4021" width="10.33203125" bestFit="1" customWidth="1"/>
    <col min="4022" max="4022" width="7.6640625" bestFit="1" customWidth="1"/>
    <col min="4023" max="4023" width="10.33203125" bestFit="1" customWidth="1"/>
    <col min="4024" max="4024" width="7.6640625" bestFit="1" customWidth="1"/>
    <col min="4025" max="4025" width="10.33203125" bestFit="1" customWidth="1"/>
    <col min="4026" max="4026" width="7.6640625" bestFit="1" customWidth="1"/>
    <col min="4027" max="4027" width="10.33203125" bestFit="1" customWidth="1"/>
    <col min="4028" max="4028" width="7.6640625" bestFit="1" customWidth="1"/>
    <col min="4029" max="4029" width="10.33203125" bestFit="1" customWidth="1"/>
    <col min="4030" max="4030" width="6.6640625" bestFit="1" customWidth="1"/>
    <col min="4031" max="4031" width="9.33203125" bestFit="1" customWidth="1"/>
    <col min="4032" max="4032" width="7.6640625" bestFit="1" customWidth="1"/>
    <col min="4033" max="4033" width="10.33203125" bestFit="1" customWidth="1"/>
    <col min="4034" max="4034" width="7.6640625" bestFit="1" customWidth="1"/>
    <col min="4035" max="4035" width="10.33203125" bestFit="1" customWidth="1"/>
    <col min="4036" max="4036" width="7.6640625" bestFit="1" customWidth="1"/>
    <col min="4037" max="4037" width="10.33203125" bestFit="1" customWidth="1"/>
    <col min="4038" max="4038" width="7.6640625" bestFit="1" customWidth="1"/>
    <col min="4039" max="4039" width="10.33203125" bestFit="1" customWidth="1"/>
    <col min="4040" max="4040" width="7.6640625" bestFit="1" customWidth="1"/>
    <col min="4041" max="4041" width="10.33203125" bestFit="1" customWidth="1"/>
    <col min="4042" max="4042" width="7.6640625" bestFit="1" customWidth="1"/>
    <col min="4043" max="4043" width="10.33203125" bestFit="1" customWidth="1"/>
    <col min="4044" max="4044" width="7.6640625" bestFit="1" customWidth="1"/>
    <col min="4045" max="4045" width="10.33203125" bestFit="1" customWidth="1"/>
    <col min="4046" max="4046" width="7.6640625" bestFit="1" customWidth="1"/>
    <col min="4047" max="4047" width="10.33203125" bestFit="1" customWidth="1"/>
    <col min="4048" max="4048" width="7.6640625" bestFit="1" customWidth="1"/>
    <col min="4049" max="4049" width="10.33203125" bestFit="1" customWidth="1"/>
    <col min="4050" max="4050" width="7.6640625" bestFit="1" customWidth="1"/>
    <col min="4051" max="4051" width="10.33203125" bestFit="1" customWidth="1"/>
    <col min="4052" max="4052" width="6.6640625" bestFit="1" customWidth="1"/>
    <col min="4053" max="4053" width="9.33203125" bestFit="1" customWidth="1"/>
    <col min="4054" max="4054" width="7.6640625" bestFit="1" customWidth="1"/>
    <col min="4055" max="4055" width="10.33203125" bestFit="1" customWidth="1"/>
    <col min="4056" max="4056" width="7.6640625" bestFit="1" customWidth="1"/>
    <col min="4057" max="4057" width="10.33203125" bestFit="1" customWidth="1"/>
    <col min="4058" max="4058" width="7.6640625" bestFit="1" customWidth="1"/>
    <col min="4059" max="4059" width="10.33203125" bestFit="1" customWidth="1"/>
    <col min="4060" max="4060" width="7.6640625" bestFit="1" customWidth="1"/>
    <col min="4061" max="4061" width="10.33203125" bestFit="1" customWidth="1"/>
    <col min="4062" max="4062" width="7.6640625" bestFit="1" customWidth="1"/>
    <col min="4063" max="4063" width="10.33203125" bestFit="1" customWidth="1"/>
    <col min="4064" max="4064" width="7.6640625" bestFit="1" customWidth="1"/>
    <col min="4065" max="4065" width="10.33203125" bestFit="1" customWidth="1"/>
    <col min="4066" max="4066" width="7.6640625" bestFit="1" customWidth="1"/>
    <col min="4067" max="4067" width="10.33203125" bestFit="1" customWidth="1"/>
    <col min="4068" max="4068" width="7.6640625" bestFit="1" customWidth="1"/>
    <col min="4069" max="4069" width="10.33203125" bestFit="1" customWidth="1"/>
    <col min="4070" max="4070" width="7.6640625" bestFit="1" customWidth="1"/>
    <col min="4071" max="4071" width="10.33203125" bestFit="1" customWidth="1"/>
    <col min="4072" max="4072" width="7.6640625" bestFit="1" customWidth="1"/>
    <col min="4073" max="4073" width="10.33203125" bestFit="1" customWidth="1"/>
    <col min="4074" max="4074" width="6.6640625" bestFit="1" customWidth="1"/>
    <col min="4075" max="4075" width="9.33203125" bestFit="1" customWidth="1"/>
    <col min="4076" max="4076" width="7.6640625" bestFit="1" customWidth="1"/>
    <col min="4077" max="4077" width="10.33203125" bestFit="1" customWidth="1"/>
    <col min="4078" max="4078" width="7.6640625" bestFit="1" customWidth="1"/>
    <col min="4079" max="4079" width="10.33203125" bestFit="1" customWidth="1"/>
    <col min="4080" max="4080" width="7.6640625" bestFit="1" customWidth="1"/>
    <col min="4081" max="4081" width="10.33203125" bestFit="1" customWidth="1"/>
    <col min="4082" max="4082" width="7.6640625" bestFit="1" customWidth="1"/>
    <col min="4083" max="4083" width="10.33203125" bestFit="1" customWidth="1"/>
    <col min="4084" max="4084" width="7.6640625" bestFit="1" customWidth="1"/>
    <col min="4085" max="4085" width="10.33203125" bestFit="1" customWidth="1"/>
    <col min="4086" max="4086" width="7.6640625" bestFit="1" customWidth="1"/>
    <col min="4087" max="4087" width="10.33203125" bestFit="1" customWidth="1"/>
    <col min="4088" max="4088" width="7.6640625" bestFit="1" customWidth="1"/>
    <col min="4089" max="4089" width="10.33203125" bestFit="1" customWidth="1"/>
    <col min="4090" max="4090" width="7.6640625" bestFit="1" customWidth="1"/>
    <col min="4091" max="4091" width="10.33203125" bestFit="1" customWidth="1"/>
    <col min="4092" max="4092" width="7.6640625" bestFit="1" customWidth="1"/>
    <col min="4093" max="4093" width="10.33203125" bestFit="1" customWidth="1"/>
    <col min="4094" max="4094" width="7.6640625" bestFit="1" customWidth="1"/>
    <col min="4095" max="4095" width="10.33203125" bestFit="1" customWidth="1"/>
    <col min="4096" max="4096" width="6.6640625" bestFit="1" customWidth="1"/>
    <col min="4097" max="4097" width="9.33203125" bestFit="1" customWidth="1"/>
    <col min="4098" max="4098" width="7.6640625" bestFit="1" customWidth="1"/>
    <col min="4099" max="4099" width="10.33203125" bestFit="1" customWidth="1"/>
    <col min="4100" max="4100" width="7.6640625" bestFit="1" customWidth="1"/>
    <col min="4101" max="4101" width="10.33203125" bestFit="1" customWidth="1"/>
    <col min="4102" max="4102" width="7.6640625" bestFit="1" customWidth="1"/>
    <col min="4103" max="4103" width="10.33203125" bestFit="1" customWidth="1"/>
    <col min="4104" max="4104" width="7.6640625" bestFit="1" customWidth="1"/>
    <col min="4105" max="4105" width="10.33203125" bestFit="1" customWidth="1"/>
    <col min="4106" max="4106" width="7.6640625" bestFit="1" customWidth="1"/>
    <col min="4107" max="4107" width="10.33203125" bestFit="1" customWidth="1"/>
    <col min="4108" max="4108" width="7.6640625" bestFit="1" customWidth="1"/>
    <col min="4109" max="4109" width="10.33203125" bestFit="1" customWidth="1"/>
    <col min="4110" max="4110" width="7.6640625" bestFit="1" customWidth="1"/>
    <col min="4111" max="4111" width="10.33203125" bestFit="1" customWidth="1"/>
    <col min="4112" max="4112" width="7.6640625" bestFit="1" customWidth="1"/>
    <col min="4113" max="4113" width="10.33203125" bestFit="1" customWidth="1"/>
    <col min="4114" max="4114" width="7.6640625" bestFit="1" customWidth="1"/>
    <col min="4115" max="4115" width="10.33203125" bestFit="1" customWidth="1"/>
    <col min="4116" max="4116" width="7.6640625" bestFit="1" customWidth="1"/>
    <col min="4117" max="4117" width="10.33203125" bestFit="1" customWidth="1"/>
    <col min="4118" max="4118" width="6.6640625" bestFit="1" customWidth="1"/>
    <col min="4119" max="4119" width="9.33203125" bestFit="1" customWidth="1"/>
    <col min="4120" max="4120" width="7.6640625" bestFit="1" customWidth="1"/>
    <col min="4121" max="4121" width="10.33203125" bestFit="1" customWidth="1"/>
    <col min="4122" max="4122" width="7.6640625" bestFit="1" customWidth="1"/>
    <col min="4123" max="4123" width="10.33203125" bestFit="1" customWidth="1"/>
    <col min="4124" max="4124" width="7.6640625" bestFit="1" customWidth="1"/>
    <col min="4125" max="4125" width="10.33203125" bestFit="1" customWidth="1"/>
    <col min="4126" max="4126" width="7.6640625" bestFit="1" customWidth="1"/>
    <col min="4127" max="4127" width="10.33203125" bestFit="1" customWidth="1"/>
    <col min="4128" max="4128" width="7.6640625" bestFit="1" customWidth="1"/>
    <col min="4129" max="4129" width="10.33203125" bestFit="1" customWidth="1"/>
    <col min="4130" max="4130" width="7.6640625" bestFit="1" customWidth="1"/>
    <col min="4131" max="4131" width="10.33203125" bestFit="1" customWidth="1"/>
    <col min="4132" max="4132" width="7.6640625" bestFit="1" customWidth="1"/>
    <col min="4133" max="4133" width="10.33203125" bestFit="1" customWidth="1"/>
    <col min="4134" max="4134" width="7.6640625" bestFit="1" customWidth="1"/>
    <col min="4135" max="4135" width="10.33203125" bestFit="1" customWidth="1"/>
    <col min="4136" max="4136" width="7.6640625" bestFit="1" customWidth="1"/>
    <col min="4137" max="4137" width="10.33203125" bestFit="1" customWidth="1"/>
    <col min="4138" max="4138" width="7.6640625" bestFit="1" customWidth="1"/>
    <col min="4139" max="4139" width="10.33203125" bestFit="1" customWidth="1"/>
    <col min="4140" max="4140" width="6.6640625" bestFit="1" customWidth="1"/>
    <col min="4141" max="4141" width="9.33203125" bestFit="1" customWidth="1"/>
    <col min="4142" max="4142" width="7.6640625" bestFit="1" customWidth="1"/>
    <col min="4143" max="4143" width="10.33203125" bestFit="1" customWidth="1"/>
    <col min="4144" max="4144" width="7.6640625" bestFit="1" customWidth="1"/>
    <col min="4145" max="4145" width="10.33203125" bestFit="1" customWidth="1"/>
    <col min="4146" max="4146" width="7.6640625" bestFit="1" customWidth="1"/>
    <col min="4147" max="4147" width="10.33203125" bestFit="1" customWidth="1"/>
    <col min="4148" max="4148" width="7.6640625" bestFit="1" customWidth="1"/>
    <col min="4149" max="4149" width="10.33203125" bestFit="1" customWidth="1"/>
    <col min="4150" max="4150" width="7.6640625" bestFit="1" customWidth="1"/>
    <col min="4151" max="4151" width="10.33203125" bestFit="1" customWidth="1"/>
    <col min="4152" max="4152" width="7.6640625" bestFit="1" customWidth="1"/>
    <col min="4153" max="4153" width="10.33203125" bestFit="1" customWidth="1"/>
    <col min="4154" max="4154" width="7.6640625" bestFit="1" customWidth="1"/>
    <col min="4155" max="4155" width="10.33203125" bestFit="1" customWidth="1"/>
    <col min="4156" max="4156" width="7.6640625" bestFit="1" customWidth="1"/>
    <col min="4157" max="4157" width="10.33203125" bestFit="1" customWidth="1"/>
    <col min="4158" max="4158" width="7.6640625" bestFit="1" customWidth="1"/>
    <col min="4159" max="4159" width="10.33203125" bestFit="1" customWidth="1"/>
    <col min="4160" max="4160" width="7.6640625" bestFit="1" customWidth="1"/>
    <col min="4161" max="4161" width="10.33203125" bestFit="1" customWidth="1"/>
    <col min="4162" max="4162" width="6.6640625" bestFit="1" customWidth="1"/>
    <col min="4163" max="4163" width="9.33203125" bestFit="1" customWidth="1"/>
    <col min="4164" max="4164" width="7.6640625" bestFit="1" customWidth="1"/>
    <col min="4165" max="4165" width="10.33203125" bestFit="1" customWidth="1"/>
    <col min="4166" max="4166" width="7.6640625" bestFit="1" customWidth="1"/>
    <col min="4167" max="4167" width="10.33203125" bestFit="1" customWidth="1"/>
    <col min="4168" max="4168" width="7.6640625" bestFit="1" customWidth="1"/>
    <col min="4169" max="4169" width="10.33203125" bestFit="1" customWidth="1"/>
    <col min="4170" max="4170" width="7.6640625" bestFit="1" customWidth="1"/>
    <col min="4171" max="4171" width="10.33203125" bestFit="1" customWidth="1"/>
    <col min="4172" max="4172" width="7.6640625" bestFit="1" customWidth="1"/>
    <col min="4173" max="4173" width="10.33203125" bestFit="1" customWidth="1"/>
    <col min="4174" max="4174" width="7.6640625" bestFit="1" customWidth="1"/>
    <col min="4175" max="4175" width="10.33203125" bestFit="1" customWidth="1"/>
    <col min="4176" max="4176" width="7.6640625" bestFit="1" customWidth="1"/>
    <col min="4177" max="4177" width="10.33203125" bestFit="1" customWidth="1"/>
    <col min="4178" max="4178" width="7.6640625" bestFit="1" customWidth="1"/>
    <col min="4179" max="4179" width="10.33203125" bestFit="1" customWidth="1"/>
    <col min="4180" max="4180" width="7.6640625" bestFit="1" customWidth="1"/>
    <col min="4181" max="4181" width="10.33203125" bestFit="1" customWidth="1"/>
    <col min="4182" max="4182" width="7.6640625" bestFit="1" customWidth="1"/>
    <col min="4183" max="4183" width="10.33203125" bestFit="1" customWidth="1"/>
    <col min="4184" max="4184" width="6.6640625" bestFit="1" customWidth="1"/>
    <col min="4185" max="4185" width="9.33203125" bestFit="1" customWidth="1"/>
    <col min="4186" max="4186" width="7.6640625" bestFit="1" customWidth="1"/>
    <col min="4187" max="4187" width="10.33203125" bestFit="1" customWidth="1"/>
    <col min="4188" max="4188" width="7.6640625" bestFit="1" customWidth="1"/>
    <col min="4189" max="4189" width="10.33203125" bestFit="1" customWidth="1"/>
    <col min="4190" max="4190" width="7.6640625" bestFit="1" customWidth="1"/>
    <col min="4191" max="4191" width="10.33203125" bestFit="1" customWidth="1"/>
    <col min="4192" max="4192" width="7.6640625" bestFit="1" customWidth="1"/>
    <col min="4193" max="4193" width="10.33203125" bestFit="1" customWidth="1"/>
    <col min="4194" max="4194" width="7.6640625" bestFit="1" customWidth="1"/>
    <col min="4195" max="4195" width="10.33203125" bestFit="1" customWidth="1"/>
    <col min="4196" max="4196" width="7.6640625" bestFit="1" customWidth="1"/>
    <col min="4197" max="4197" width="10.33203125" bestFit="1" customWidth="1"/>
    <col min="4198" max="4198" width="7.6640625" bestFit="1" customWidth="1"/>
    <col min="4199" max="4199" width="10.33203125" bestFit="1" customWidth="1"/>
    <col min="4200" max="4200" width="7.6640625" bestFit="1" customWidth="1"/>
    <col min="4201" max="4201" width="10.33203125" bestFit="1" customWidth="1"/>
    <col min="4202" max="4202" width="7.6640625" bestFit="1" customWidth="1"/>
    <col min="4203" max="4203" width="10.33203125" bestFit="1" customWidth="1"/>
    <col min="4204" max="4204" width="7.6640625" bestFit="1" customWidth="1"/>
    <col min="4205" max="4205" width="10.33203125" bestFit="1" customWidth="1"/>
    <col min="4206" max="4206" width="6.6640625" bestFit="1" customWidth="1"/>
    <col min="4207" max="4207" width="9.33203125" bestFit="1" customWidth="1"/>
    <col min="4208" max="4208" width="7.6640625" bestFit="1" customWidth="1"/>
    <col min="4209" max="4209" width="10.33203125" bestFit="1" customWidth="1"/>
    <col min="4210" max="4210" width="7.6640625" bestFit="1" customWidth="1"/>
    <col min="4211" max="4211" width="10.33203125" bestFit="1" customWidth="1"/>
    <col min="4212" max="4212" width="7.6640625" bestFit="1" customWidth="1"/>
    <col min="4213" max="4213" width="10.33203125" bestFit="1" customWidth="1"/>
    <col min="4214" max="4214" width="7.6640625" bestFit="1" customWidth="1"/>
    <col min="4215" max="4215" width="10.33203125" bestFit="1" customWidth="1"/>
    <col min="4216" max="4216" width="7.6640625" bestFit="1" customWidth="1"/>
    <col min="4217" max="4217" width="10.33203125" bestFit="1" customWidth="1"/>
    <col min="4218" max="4218" width="7.6640625" bestFit="1" customWidth="1"/>
    <col min="4219" max="4219" width="10.33203125" bestFit="1" customWidth="1"/>
    <col min="4220" max="4220" width="7.6640625" bestFit="1" customWidth="1"/>
    <col min="4221" max="4221" width="10.33203125" bestFit="1" customWidth="1"/>
    <col min="4222" max="4222" width="7.6640625" bestFit="1" customWidth="1"/>
    <col min="4223" max="4223" width="10.33203125" bestFit="1" customWidth="1"/>
    <col min="4224" max="4224" width="7.6640625" bestFit="1" customWidth="1"/>
    <col min="4225" max="4225" width="10.33203125" bestFit="1" customWidth="1"/>
    <col min="4226" max="4226" width="7.6640625" bestFit="1" customWidth="1"/>
    <col min="4227" max="4227" width="10.33203125" bestFit="1" customWidth="1"/>
    <col min="4228" max="4228" width="5.6640625" bestFit="1" customWidth="1"/>
    <col min="4229" max="4229" width="8.33203125" bestFit="1" customWidth="1"/>
    <col min="4230" max="4230" width="6.6640625" bestFit="1" customWidth="1"/>
    <col min="4231" max="4231" width="9.33203125" bestFit="1" customWidth="1"/>
    <col min="4232" max="4232" width="7.6640625" bestFit="1" customWidth="1"/>
    <col min="4233" max="4233" width="10.33203125" bestFit="1" customWidth="1"/>
    <col min="4234" max="4234" width="7.6640625" bestFit="1" customWidth="1"/>
    <col min="4235" max="4235" width="10.33203125" bestFit="1" customWidth="1"/>
    <col min="4236" max="4236" width="7.6640625" bestFit="1" customWidth="1"/>
    <col min="4237" max="4237" width="10.33203125" bestFit="1" customWidth="1"/>
    <col min="4238" max="4238" width="7.6640625" bestFit="1" customWidth="1"/>
    <col min="4239" max="4239" width="10.33203125" bestFit="1" customWidth="1"/>
    <col min="4240" max="4240" width="7.6640625" bestFit="1" customWidth="1"/>
    <col min="4241" max="4241" width="10.33203125" bestFit="1" customWidth="1"/>
    <col min="4242" max="4242" width="7.6640625" bestFit="1" customWidth="1"/>
    <col min="4243" max="4243" width="10.33203125" bestFit="1" customWidth="1"/>
    <col min="4244" max="4244" width="7.6640625" bestFit="1" customWidth="1"/>
    <col min="4245" max="4245" width="10.33203125" bestFit="1" customWidth="1"/>
    <col min="4246" max="4246" width="7.6640625" bestFit="1" customWidth="1"/>
    <col min="4247" max="4247" width="10.33203125" bestFit="1" customWidth="1"/>
    <col min="4248" max="4248" width="7.6640625" bestFit="1" customWidth="1"/>
    <col min="4249" max="4249" width="10.33203125" bestFit="1" customWidth="1"/>
    <col min="4250" max="4250" width="7.6640625" bestFit="1" customWidth="1"/>
    <col min="4251" max="4251" width="10.33203125" bestFit="1" customWidth="1"/>
    <col min="4252" max="4252" width="6.6640625" bestFit="1" customWidth="1"/>
    <col min="4253" max="4253" width="9.33203125" bestFit="1" customWidth="1"/>
    <col min="4254" max="4254" width="7.6640625" bestFit="1" customWidth="1"/>
    <col min="4255" max="4255" width="10.33203125" bestFit="1" customWidth="1"/>
    <col min="4256" max="4256" width="7.6640625" bestFit="1" customWidth="1"/>
    <col min="4257" max="4257" width="10.33203125" bestFit="1" customWidth="1"/>
    <col min="4258" max="4258" width="7.6640625" bestFit="1" customWidth="1"/>
    <col min="4259" max="4259" width="10.33203125" bestFit="1" customWidth="1"/>
    <col min="4260" max="4260" width="7.6640625" bestFit="1" customWidth="1"/>
    <col min="4261" max="4261" width="10.33203125" bestFit="1" customWidth="1"/>
    <col min="4262" max="4262" width="7.6640625" bestFit="1" customWidth="1"/>
    <col min="4263" max="4263" width="10.33203125" bestFit="1" customWidth="1"/>
    <col min="4264" max="4264" width="7.6640625" bestFit="1" customWidth="1"/>
    <col min="4265" max="4265" width="10.33203125" bestFit="1" customWidth="1"/>
    <col min="4266" max="4266" width="7.6640625" bestFit="1" customWidth="1"/>
    <col min="4267" max="4267" width="10.33203125" bestFit="1" customWidth="1"/>
    <col min="4268" max="4268" width="7.6640625" bestFit="1" customWidth="1"/>
    <col min="4269" max="4269" width="10.33203125" bestFit="1" customWidth="1"/>
    <col min="4270" max="4270" width="7.6640625" bestFit="1" customWidth="1"/>
    <col min="4271" max="4271" width="10.33203125" bestFit="1" customWidth="1"/>
    <col min="4272" max="4272" width="7.6640625" bestFit="1" customWidth="1"/>
    <col min="4273" max="4273" width="10.33203125" bestFit="1" customWidth="1"/>
    <col min="4274" max="4274" width="6.6640625" bestFit="1" customWidth="1"/>
    <col min="4275" max="4275" width="9.33203125" bestFit="1" customWidth="1"/>
    <col min="4276" max="4276" width="7.6640625" bestFit="1" customWidth="1"/>
    <col min="4277" max="4277" width="10.33203125" bestFit="1" customWidth="1"/>
    <col min="4278" max="4278" width="7.6640625" bestFit="1" customWidth="1"/>
    <col min="4279" max="4279" width="10.33203125" bestFit="1" customWidth="1"/>
    <col min="4280" max="4280" width="7.6640625" bestFit="1" customWidth="1"/>
    <col min="4281" max="4281" width="10.33203125" bestFit="1" customWidth="1"/>
    <col min="4282" max="4282" width="7.6640625" bestFit="1" customWidth="1"/>
    <col min="4283" max="4283" width="10.33203125" bestFit="1" customWidth="1"/>
    <col min="4284" max="4284" width="7.6640625" bestFit="1" customWidth="1"/>
    <col min="4285" max="4285" width="10.33203125" bestFit="1" customWidth="1"/>
    <col min="4286" max="4286" width="7.6640625" bestFit="1" customWidth="1"/>
    <col min="4287" max="4287" width="10.33203125" bestFit="1" customWidth="1"/>
    <col min="4288" max="4288" width="7.6640625" bestFit="1" customWidth="1"/>
    <col min="4289" max="4289" width="10.33203125" bestFit="1" customWidth="1"/>
    <col min="4290" max="4290" width="7.6640625" bestFit="1" customWidth="1"/>
    <col min="4291" max="4291" width="10.33203125" bestFit="1" customWidth="1"/>
    <col min="4292" max="4292" width="7.6640625" bestFit="1" customWidth="1"/>
    <col min="4293" max="4293" width="10.33203125" bestFit="1" customWidth="1"/>
    <col min="4294" max="4294" width="7.6640625" bestFit="1" customWidth="1"/>
    <col min="4295" max="4295" width="10.33203125" bestFit="1" customWidth="1"/>
    <col min="4296" max="4296" width="6.6640625" bestFit="1" customWidth="1"/>
    <col min="4297" max="4297" width="9.33203125" bestFit="1" customWidth="1"/>
    <col min="4298" max="4298" width="7.6640625" bestFit="1" customWidth="1"/>
    <col min="4299" max="4299" width="10.33203125" bestFit="1" customWidth="1"/>
    <col min="4300" max="4300" width="7.6640625" bestFit="1" customWidth="1"/>
    <col min="4301" max="4301" width="10.33203125" bestFit="1" customWidth="1"/>
    <col min="4302" max="4302" width="7.6640625" bestFit="1" customWidth="1"/>
    <col min="4303" max="4303" width="10.33203125" bestFit="1" customWidth="1"/>
    <col min="4304" max="4304" width="7.6640625" bestFit="1" customWidth="1"/>
    <col min="4305" max="4305" width="10.33203125" bestFit="1" customWidth="1"/>
    <col min="4306" max="4306" width="7.6640625" bestFit="1" customWidth="1"/>
    <col min="4307" max="4307" width="10.33203125" bestFit="1" customWidth="1"/>
    <col min="4308" max="4308" width="7.6640625" bestFit="1" customWidth="1"/>
    <col min="4309" max="4309" width="10.33203125" bestFit="1" customWidth="1"/>
    <col min="4310" max="4310" width="7.6640625" bestFit="1" customWidth="1"/>
    <col min="4311" max="4311" width="10.33203125" bestFit="1" customWidth="1"/>
    <col min="4312" max="4312" width="7.6640625" bestFit="1" customWidth="1"/>
    <col min="4313" max="4313" width="10.33203125" bestFit="1" customWidth="1"/>
    <col min="4314" max="4314" width="7.6640625" bestFit="1" customWidth="1"/>
    <col min="4315" max="4315" width="10.33203125" bestFit="1" customWidth="1"/>
    <col min="4316" max="4316" width="7.6640625" bestFit="1" customWidth="1"/>
    <col min="4317" max="4317" width="10.33203125" bestFit="1" customWidth="1"/>
    <col min="4318" max="4318" width="6.6640625" bestFit="1" customWidth="1"/>
    <col min="4319" max="4319" width="9.33203125" bestFit="1" customWidth="1"/>
    <col min="4320" max="4320" width="7.6640625" bestFit="1" customWidth="1"/>
    <col min="4321" max="4321" width="10.33203125" bestFit="1" customWidth="1"/>
    <col min="4322" max="4322" width="7.6640625" bestFit="1" customWidth="1"/>
    <col min="4323" max="4323" width="10.33203125" bestFit="1" customWidth="1"/>
    <col min="4324" max="4324" width="7.6640625" bestFit="1" customWidth="1"/>
    <col min="4325" max="4325" width="10.33203125" bestFit="1" customWidth="1"/>
    <col min="4326" max="4326" width="7.6640625" bestFit="1" customWidth="1"/>
    <col min="4327" max="4327" width="10.33203125" bestFit="1" customWidth="1"/>
    <col min="4328" max="4328" width="7.6640625" bestFit="1" customWidth="1"/>
    <col min="4329" max="4329" width="10.33203125" bestFit="1" customWidth="1"/>
    <col min="4330" max="4330" width="7.6640625" bestFit="1" customWidth="1"/>
    <col min="4331" max="4331" width="10.33203125" bestFit="1" customWidth="1"/>
    <col min="4332" max="4332" width="7.6640625" bestFit="1" customWidth="1"/>
    <col min="4333" max="4333" width="10.33203125" bestFit="1" customWidth="1"/>
    <col min="4334" max="4334" width="7.6640625" bestFit="1" customWidth="1"/>
    <col min="4335" max="4335" width="10.33203125" bestFit="1" customWidth="1"/>
    <col min="4336" max="4336" width="7.6640625" bestFit="1" customWidth="1"/>
    <col min="4337" max="4337" width="10.33203125" bestFit="1" customWidth="1"/>
    <col min="4338" max="4338" width="7.6640625" bestFit="1" customWidth="1"/>
    <col min="4339" max="4339" width="10.33203125" bestFit="1" customWidth="1"/>
    <col min="4340" max="4340" width="6.6640625" bestFit="1" customWidth="1"/>
    <col min="4341" max="4341" width="9.33203125" bestFit="1" customWidth="1"/>
    <col min="4342" max="4342" width="7.6640625" bestFit="1" customWidth="1"/>
    <col min="4343" max="4343" width="10.33203125" bestFit="1" customWidth="1"/>
    <col min="4344" max="4344" width="7.6640625" bestFit="1" customWidth="1"/>
    <col min="4345" max="4345" width="10.33203125" bestFit="1" customWidth="1"/>
    <col min="4346" max="4346" width="7.6640625" bestFit="1" customWidth="1"/>
    <col min="4347" max="4347" width="10.33203125" bestFit="1" customWidth="1"/>
    <col min="4348" max="4348" width="7.6640625" bestFit="1" customWidth="1"/>
    <col min="4349" max="4349" width="10.33203125" bestFit="1" customWidth="1"/>
    <col min="4350" max="4350" width="7.6640625" bestFit="1" customWidth="1"/>
    <col min="4351" max="4351" width="10.33203125" bestFit="1" customWidth="1"/>
    <col min="4352" max="4352" width="7.6640625" bestFit="1" customWidth="1"/>
    <col min="4353" max="4353" width="10.33203125" bestFit="1" customWidth="1"/>
    <col min="4354" max="4354" width="7.6640625" bestFit="1" customWidth="1"/>
    <col min="4355" max="4355" width="10.33203125" bestFit="1" customWidth="1"/>
    <col min="4356" max="4356" width="7.6640625" bestFit="1" customWidth="1"/>
    <col min="4357" max="4357" width="10.33203125" bestFit="1" customWidth="1"/>
    <col min="4358" max="4358" width="7.6640625" bestFit="1" customWidth="1"/>
    <col min="4359" max="4359" width="10.33203125" bestFit="1" customWidth="1"/>
    <col min="4360" max="4360" width="7.6640625" bestFit="1" customWidth="1"/>
    <col min="4361" max="4361" width="10.33203125" bestFit="1" customWidth="1"/>
    <col min="4362" max="4362" width="6.6640625" bestFit="1" customWidth="1"/>
    <col min="4363" max="4363" width="9.33203125" bestFit="1" customWidth="1"/>
    <col min="4364" max="4364" width="7.6640625" bestFit="1" customWidth="1"/>
    <col min="4365" max="4365" width="10.33203125" bestFit="1" customWidth="1"/>
    <col min="4366" max="4366" width="7.6640625" bestFit="1" customWidth="1"/>
    <col min="4367" max="4367" width="10.33203125" bestFit="1" customWidth="1"/>
    <col min="4368" max="4368" width="7.6640625" bestFit="1" customWidth="1"/>
    <col min="4369" max="4369" width="10.33203125" bestFit="1" customWidth="1"/>
    <col min="4370" max="4370" width="7.6640625" bestFit="1" customWidth="1"/>
    <col min="4371" max="4371" width="10.33203125" bestFit="1" customWidth="1"/>
    <col min="4372" max="4372" width="7.6640625" bestFit="1" customWidth="1"/>
    <col min="4373" max="4373" width="10.33203125" bestFit="1" customWidth="1"/>
    <col min="4374" max="4374" width="7.6640625" bestFit="1" customWidth="1"/>
    <col min="4375" max="4375" width="10.33203125" bestFit="1" customWidth="1"/>
    <col min="4376" max="4376" width="7.6640625" bestFit="1" customWidth="1"/>
    <col min="4377" max="4377" width="10.33203125" bestFit="1" customWidth="1"/>
    <col min="4378" max="4378" width="7.6640625" bestFit="1" customWidth="1"/>
    <col min="4379" max="4379" width="10.33203125" bestFit="1" customWidth="1"/>
    <col min="4380" max="4380" width="7.6640625" bestFit="1" customWidth="1"/>
    <col min="4381" max="4381" width="10.33203125" bestFit="1" customWidth="1"/>
    <col min="4382" max="4382" width="7.6640625" bestFit="1" customWidth="1"/>
    <col min="4383" max="4383" width="10.33203125" bestFit="1" customWidth="1"/>
    <col min="4384" max="4384" width="6.6640625" bestFit="1" customWidth="1"/>
    <col min="4385" max="4385" width="9.33203125" bestFit="1" customWidth="1"/>
    <col min="4386" max="4386" width="7.6640625" bestFit="1" customWidth="1"/>
    <col min="4387" max="4387" width="10.33203125" bestFit="1" customWidth="1"/>
    <col min="4388" max="4388" width="7.6640625" bestFit="1" customWidth="1"/>
    <col min="4389" max="4389" width="10.33203125" bestFit="1" customWidth="1"/>
    <col min="4390" max="4390" width="7.6640625" bestFit="1" customWidth="1"/>
    <col min="4391" max="4391" width="10.33203125" bestFit="1" customWidth="1"/>
    <col min="4392" max="4392" width="7.6640625" bestFit="1" customWidth="1"/>
    <col min="4393" max="4393" width="10.33203125" bestFit="1" customWidth="1"/>
    <col min="4394" max="4394" width="7.6640625" bestFit="1" customWidth="1"/>
    <col min="4395" max="4395" width="10.33203125" bestFit="1" customWidth="1"/>
    <col min="4396" max="4396" width="7.6640625" bestFit="1" customWidth="1"/>
    <col min="4397" max="4397" width="10.33203125" bestFit="1" customWidth="1"/>
    <col min="4398" max="4398" width="7.6640625" bestFit="1" customWidth="1"/>
    <col min="4399" max="4399" width="10.33203125" bestFit="1" customWidth="1"/>
    <col min="4400" max="4400" width="7.6640625" bestFit="1" customWidth="1"/>
    <col min="4401" max="4401" width="10.33203125" bestFit="1" customWidth="1"/>
    <col min="4402" max="4402" width="7.6640625" bestFit="1" customWidth="1"/>
    <col min="4403" max="4403" width="10.33203125" bestFit="1" customWidth="1"/>
    <col min="4404" max="4404" width="7.6640625" bestFit="1" customWidth="1"/>
    <col min="4405" max="4405" width="10.33203125" bestFit="1" customWidth="1"/>
    <col min="4406" max="4406" width="6.6640625" bestFit="1" customWidth="1"/>
    <col min="4407" max="4407" width="9.33203125" bestFit="1" customWidth="1"/>
    <col min="4408" max="4408" width="7.6640625" bestFit="1" customWidth="1"/>
    <col min="4409" max="4409" width="10.33203125" bestFit="1" customWidth="1"/>
    <col min="4410" max="4410" width="7.6640625" bestFit="1" customWidth="1"/>
    <col min="4411" max="4411" width="10.33203125" bestFit="1" customWidth="1"/>
    <col min="4412" max="4412" width="7.6640625" bestFit="1" customWidth="1"/>
    <col min="4413" max="4413" width="10.33203125" bestFit="1" customWidth="1"/>
    <col min="4414" max="4414" width="7.6640625" bestFit="1" customWidth="1"/>
    <col min="4415" max="4415" width="10.33203125" bestFit="1" customWidth="1"/>
    <col min="4416" max="4416" width="7.6640625" bestFit="1" customWidth="1"/>
    <col min="4417" max="4417" width="10.33203125" bestFit="1" customWidth="1"/>
    <col min="4418" max="4418" width="7.6640625" bestFit="1" customWidth="1"/>
    <col min="4419" max="4419" width="10.33203125" bestFit="1" customWidth="1"/>
    <col min="4420" max="4420" width="7.6640625" bestFit="1" customWidth="1"/>
    <col min="4421" max="4421" width="10.33203125" bestFit="1" customWidth="1"/>
    <col min="4422" max="4422" width="7.6640625" bestFit="1" customWidth="1"/>
    <col min="4423" max="4423" width="10.33203125" bestFit="1" customWidth="1"/>
    <col min="4424" max="4424" width="7.6640625" bestFit="1" customWidth="1"/>
    <col min="4425" max="4425" width="10.33203125" bestFit="1" customWidth="1"/>
    <col min="4426" max="4426" width="7.6640625" bestFit="1" customWidth="1"/>
    <col min="4427" max="4427" width="10.33203125" bestFit="1" customWidth="1"/>
    <col min="4428" max="4428" width="6.6640625" bestFit="1" customWidth="1"/>
    <col min="4429" max="4429" width="9.33203125" bestFit="1" customWidth="1"/>
    <col min="4430" max="4430" width="7.6640625" bestFit="1" customWidth="1"/>
    <col min="4431" max="4431" width="10.33203125" bestFit="1" customWidth="1"/>
    <col min="4432" max="4432" width="7.6640625" bestFit="1" customWidth="1"/>
    <col min="4433" max="4433" width="10.33203125" bestFit="1" customWidth="1"/>
    <col min="4434" max="4434" width="7.6640625" bestFit="1" customWidth="1"/>
    <col min="4435" max="4435" width="10.33203125" bestFit="1" customWidth="1"/>
    <col min="4436" max="4436" width="7.6640625" bestFit="1" customWidth="1"/>
    <col min="4437" max="4437" width="10.33203125" bestFit="1" customWidth="1"/>
    <col min="4438" max="4438" width="7.6640625" bestFit="1" customWidth="1"/>
    <col min="4439" max="4439" width="10.33203125" bestFit="1" customWidth="1"/>
    <col min="4440" max="4440" width="7.6640625" bestFit="1" customWidth="1"/>
    <col min="4441" max="4441" width="10.33203125" bestFit="1" customWidth="1"/>
    <col min="4442" max="4442" width="7.6640625" bestFit="1" customWidth="1"/>
    <col min="4443" max="4443" width="10.33203125" bestFit="1" customWidth="1"/>
    <col min="4444" max="4444" width="7.6640625" bestFit="1" customWidth="1"/>
    <col min="4445" max="4445" width="10.33203125" bestFit="1" customWidth="1"/>
    <col min="4446" max="4446" width="7.6640625" bestFit="1" customWidth="1"/>
    <col min="4447" max="4447" width="10.33203125" bestFit="1" customWidth="1"/>
    <col min="4448" max="4448" width="7.6640625" bestFit="1" customWidth="1"/>
    <col min="4449" max="4449" width="10.33203125" bestFit="1" customWidth="1"/>
    <col min="4450" max="4450" width="5.6640625" bestFit="1" customWidth="1"/>
    <col min="4451" max="4451" width="8.33203125" bestFit="1" customWidth="1"/>
    <col min="4452" max="4452" width="6.6640625" bestFit="1" customWidth="1"/>
    <col min="4453" max="4453" width="9.33203125" bestFit="1" customWidth="1"/>
    <col min="4454" max="4454" width="7.6640625" bestFit="1" customWidth="1"/>
    <col min="4455" max="4455" width="10.33203125" bestFit="1" customWidth="1"/>
    <col min="4456" max="4456" width="7.6640625" bestFit="1" customWidth="1"/>
    <col min="4457" max="4457" width="10.33203125" bestFit="1" customWidth="1"/>
    <col min="4458" max="4458" width="7.6640625" bestFit="1" customWidth="1"/>
    <col min="4459" max="4459" width="10.33203125" bestFit="1" customWidth="1"/>
    <col min="4460" max="4460" width="7.6640625" bestFit="1" customWidth="1"/>
    <col min="4461" max="4461" width="10.33203125" bestFit="1" customWidth="1"/>
    <col min="4462" max="4462" width="7.6640625" bestFit="1" customWidth="1"/>
    <col min="4463" max="4463" width="10.33203125" bestFit="1" customWidth="1"/>
    <col min="4464" max="4464" width="7.6640625" bestFit="1" customWidth="1"/>
    <col min="4465" max="4465" width="10.33203125" bestFit="1" customWidth="1"/>
    <col min="4466" max="4466" width="7.6640625" bestFit="1" customWidth="1"/>
    <col min="4467" max="4467" width="10.33203125" bestFit="1" customWidth="1"/>
    <col min="4468" max="4468" width="7.6640625" bestFit="1" customWidth="1"/>
    <col min="4469" max="4469" width="10.33203125" bestFit="1" customWidth="1"/>
    <col min="4470" max="4470" width="7.6640625" bestFit="1" customWidth="1"/>
    <col min="4471" max="4471" width="10.33203125" bestFit="1" customWidth="1"/>
    <col min="4472" max="4472" width="7.6640625" bestFit="1" customWidth="1"/>
    <col min="4473" max="4473" width="10.33203125" bestFit="1" customWidth="1"/>
    <col min="4474" max="4474" width="6.6640625" bestFit="1" customWidth="1"/>
    <col min="4475" max="4475" width="9.33203125" bestFit="1" customWidth="1"/>
    <col min="4476" max="4476" width="7.6640625" bestFit="1" customWidth="1"/>
    <col min="4477" max="4477" width="10.33203125" bestFit="1" customWidth="1"/>
    <col min="4478" max="4478" width="7.6640625" bestFit="1" customWidth="1"/>
    <col min="4479" max="4479" width="10.33203125" bestFit="1" customWidth="1"/>
    <col min="4480" max="4480" width="7.6640625" bestFit="1" customWidth="1"/>
    <col min="4481" max="4481" width="10.33203125" bestFit="1" customWidth="1"/>
    <col min="4482" max="4482" width="7.6640625" bestFit="1" customWidth="1"/>
    <col min="4483" max="4483" width="10.33203125" bestFit="1" customWidth="1"/>
    <col min="4484" max="4484" width="7.6640625" bestFit="1" customWidth="1"/>
    <col min="4485" max="4485" width="10.33203125" bestFit="1" customWidth="1"/>
    <col min="4486" max="4486" width="7.6640625" bestFit="1" customWidth="1"/>
    <col min="4487" max="4487" width="10.33203125" bestFit="1" customWidth="1"/>
    <col min="4488" max="4488" width="7.6640625" bestFit="1" customWidth="1"/>
    <col min="4489" max="4489" width="10.33203125" bestFit="1" customWidth="1"/>
    <col min="4490" max="4490" width="7.6640625" bestFit="1" customWidth="1"/>
    <col min="4491" max="4491" width="10.33203125" bestFit="1" customWidth="1"/>
    <col min="4492" max="4492" width="7.6640625" bestFit="1" customWidth="1"/>
    <col min="4493" max="4493" width="10.33203125" bestFit="1" customWidth="1"/>
    <col min="4494" max="4494" width="7.6640625" bestFit="1" customWidth="1"/>
    <col min="4495" max="4495" width="10.33203125" bestFit="1" customWidth="1"/>
    <col min="4496" max="4496" width="6.6640625" bestFit="1" customWidth="1"/>
    <col min="4497" max="4497" width="9.33203125" bestFit="1" customWidth="1"/>
    <col min="4498" max="4498" width="7.6640625" bestFit="1" customWidth="1"/>
    <col min="4499" max="4499" width="10.33203125" bestFit="1" customWidth="1"/>
    <col min="4500" max="4500" width="7.6640625" bestFit="1" customWidth="1"/>
    <col min="4501" max="4501" width="10.33203125" bestFit="1" customWidth="1"/>
    <col min="4502" max="4502" width="7.6640625" bestFit="1" customWidth="1"/>
    <col min="4503" max="4503" width="10.33203125" bestFit="1" customWidth="1"/>
    <col min="4504" max="4504" width="7.6640625" bestFit="1" customWidth="1"/>
    <col min="4505" max="4505" width="10.33203125" bestFit="1" customWidth="1"/>
    <col min="4506" max="4506" width="7.6640625" bestFit="1" customWidth="1"/>
    <col min="4507" max="4507" width="10.33203125" bestFit="1" customWidth="1"/>
    <col min="4508" max="4508" width="7.6640625" bestFit="1" customWidth="1"/>
    <col min="4509" max="4509" width="10.33203125" bestFit="1" customWidth="1"/>
    <col min="4510" max="4510" width="7.6640625" bestFit="1" customWidth="1"/>
    <col min="4511" max="4511" width="10.33203125" bestFit="1" customWidth="1"/>
    <col min="4512" max="4512" width="7.6640625" bestFit="1" customWidth="1"/>
    <col min="4513" max="4513" width="10.33203125" bestFit="1" customWidth="1"/>
    <col min="4514" max="4514" width="7.6640625" bestFit="1" customWidth="1"/>
    <col min="4515" max="4515" width="10.33203125" bestFit="1" customWidth="1"/>
    <col min="4516" max="4516" width="7.6640625" bestFit="1" customWidth="1"/>
    <col min="4517" max="4517" width="10.33203125" bestFit="1" customWidth="1"/>
    <col min="4518" max="4518" width="6.6640625" bestFit="1" customWidth="1"/>
    <col min="4519" max="4519" width="9.33203125" bestFit="1" customWidth="1"/>
    <col min="4520" max="4520" width="7.6640625" bestFit="1" customWidth="1"/>
    <col min="4521" max="4521" width="10.33203125" bestFit="1" customWidth="1"/>
    <col min="4522" max="4522" width="7.6640625" bestFit="1" customWidth="1"/>
    <col min="4523" max="4523" width="10.33203125" bestFit="1" customWidth="1"/>
    <col min="4524" max="4524" width="7.6640625" bestFit="1" customWidth="1"/>
    <col min="4525" max="4525" width="10.33203125" bestFit="1" customWidth="1"/>
    <col min="4526" max="4526" width="7.6640625" bestFit="1" customWidth="1"/>
    <col min="4527" max="4527" width="10.33203125" bestFit="1" customWidth="1"/>
    <col min="4528" max="4528" width="7.6640625" bestFit="1" customWidth="1"/>
    <col min="4529" max="4529" width="10.33203125" bestFit="1" customWidth="1"/>
    <col min="4530" max="4530" width="7.6640625" bestFit="1" customWidth="1"/>
    <col min="4531" max="4531" width="10.33203125" bestFit="1" customWidth="1"/>
    <col min="4532" max="4532" width="7.6640625" bestFit="1" customWidth="1"/>
    <col min="4533" max="4533" width="10.33203125" bestFit="1" customWidth="1"/>
    <col min="4534" max="4534" width="7.6640625" bestFit="1" customWidth="1"/>
    <col min="4535" max="4535" width="10.33203125" bestFit="1" customWidth="1"/>
    <col min="4536" max="4536" width="7.6640625" bestFit="1" customWidth="1"/>
    <col min="4537" max="4537" width="10.33203125" bestFit="1" customWidth="1"/>
    <col min="4538" max="4538" width="7.6640625" bestFit="1" customWidth="1"/>
    <col min="4539" max="4539" width="10.33203125" bestFit="1" customWidth="1"/>
    <col min="4540" max="4540" width="6.6640625" bestFit="1" customWidth="1"/>
    <col min="4541" max="4541" width="9.33203125" bestFit="1" customWidth="1"/>
    <col min="4542" max="4542" width="7.6640625" bestFit="1" customWidth="1"/>
    <col min="4543" max="4543" width="10.33203125" bestFit="1" customWidth="1"/>
    <col min="4544" max="4544" width="7.6640625" bestFit="1" customWidth="1"/>
    <col min="4545" max="4545" width="10.33203125" bestFit="1" customWidth="1"/>
    <col min="4546" max="4546" width="7.6640625" bestFit="1" customWidth="1"/>
    <col min="4547" max="4547" width="10.33203125" bestFit="1" customWidth="1"/>
    <col min="4548" max="4548" width="7.6640625" bestFit="1" customWidth="1"/>
    <col min="4549" max="4549" width="10.33203125" bestFit="1" customWidth="1"/>
    <col min="4550" max="4550" width="7.6640625" bestFit="1" customWidth="1"/>
    <col min="4551" max="4551" width="10.33203125" bestFit="1" customWidth="1"/>
    <col min="4552" max="4552" width="7.6640625" bestFit="1" customWidth="1"/>
    <col min="4553" max="4553" width="10.33203125" bestFit="1" customWidth="1"/>
    <col min="4554" max="4554" width="7.6640625" bestFit="1" customWidth="1"/>
    <col min="4555" max="4555" width="10.33203125" bestFit="1" customWidth="1"/>
    <col min="4556" max="4556" width="7.6640625" bestFit="1" customWidth="1"/>
    <col min="4557" max="4557" width="10.33203125" bestFit="1" customWidth="1"/>
    <col min="4558" max="4558" width="7.6640625" bestFit="1" customWidth="1"/>
    <col min="4559" max="4559" width="10.33203125" bestFit="1" customWidth="1"/>
    <col min="4560" max="4560" width="7.6640625" bestFit="1" customWidth="1"/>
    <col min="4561" max="4561" width="10.33203125" bestFit="1" customWidth="1"/>
    <col min="4562" max="4562" width="6.6640625" bestFit="1" customWidth="1"/>
    <col min="4563" max="4563" width="9.33203125" bestFit="1" customWidth="1"/>
    <col min="4564" max="4564" width="7.6640625" bestFit="1" customWidth="1"/>
    <col min="4565" max="4565" width="10.33203125" bestFit="1" customWidth="1"/>
    <col min="4566" max="4566" width="7.6640625" bestFit="1" customWidth="1"/>
    <col min="4567" max="4567" width="10.33203125" bestFit="1" customWidth="1"/>
    <col min="4568" max="4568" width="7.6640625" bestFit="1" customWidth="1"/>
    <col min="4569" max="4569" width="10.33203125" bestFit="1" customWidth="1"/>
    <col min="4570" max="4570" width="7.6640625" bestFit="1" customWidth="1"/>
    <col min="4571" max="4571" width="10.33203125" bestFit="1" customWidth="1"/>
    <col min="4572" max="4572" width="7.6640625" bestFit="1" customWidth="1"/>
    <col min="4573" max="4573" width="10.33203125" bestFit="1" customWidth="1"/>
    <col min="4574" max="4574" width="7.6640625" bestFit="1" customWidth="1"/>
    <col min="4575" max="4575" width="10.33203125" bestFit="1" customWidth="1"/>
    <col min="4576" max="4576" width="7.6640625" bestFit="1" customWidth="1"/>
    <col min="4577" max="4577" width="10.33203125" bestFit="1" customWidth="1"/>
    <col min="4578" max="4578" width="7.6640625" bestFit="1" customWidth="1"/>
    <col min="4579" max="4579" width="10.33203125" bestFit="1" customWidth="1"/>
    <col min="4580" max="4580" width="7.6640625" bestFit="1" customWidth="1"/>
    <col min="4581" max="4581" width="10.33203125" bestFit="1" customWidth="1"/>
    <col min="4582" max="4582" width="7.6640625" bestFit="1" customWidth="1"/>
    <col min="4583" max="4583" width="10.33203125" bestFit="1" customWidth="1"/>
    <col min="4584" max="4584" width="6.6640625" bestFit="1" customWidth="1"/>
    <col min="4585" max="4585" width="9.33203125" bestFit="1" customWidth="1"/>
    <col min="4586" max="4586" width="7.6640625" bestFit="1" customWidth="1"/>
    <col min="4587" max="4587" width="10.33203125" bestFit="1" customWidth="1"/>
    <col min="4588" max="4588" width="7.6640625" bestFit="1" customWidth="1"/>
    <col min="4589" max="4589" width="10.33203125" bestFit="1" customWidth="1"/>
    <col min="4590" max="4590" width="7.6640625" bestFit="1" customWidth="1"/>
    <col min="4591" max="4591" width="10.33203125" bestFit="1" customWidth="1"/>
    <col min="4592" max="4592" width="7.6640625" bestFit="1" customWidth="1"/>
    <col min="4593" max="4593" width="10.33203125" bestFit="1" customWidth="1"/>
    <col min="4594" max="4594" width="7.6640625" bestFit="1" customWidth="1"/>
    <col min="4595" max="4595" width="10.33203125" bestFit="1" customWidth="1"/>
    <col min="4596" max="4596" width="7.6640625" bestFit="1" customWidth="1"/>
    <col min="4597" max="4597" width="10.33203125" bestFit="1" customWidth="1"/>
    <col min="4598" max="4598" width="7.6640625" bestFit="1" customWidth="1"/>
    <col min="4599" max="4599" width="10.33203125" bestFit="1" customWidth="1"/>
    <col min="4600" max="4600" width="7.6640625" bestFit="1" customWidth="1"/>
    <col min="4601" max="4601" width="10.33203125" bestFit="1" customWidth="1"/>
    <col min="4602" max="4602" width="7.6640625" bestFit="1" customWidth="1"/>
    <col min="4603" max="4603" width="10.33203125" bestFit="1" customWidth="1"/>
    <col min="4604" max="4604" width="7.6640625" bestFit="1" customWidth="1"/>
    <col min="4605" max="4605" width="10.33203125" bestFit="1" customWidth="1"/>
    <col min="4606" max="4606" width="6.6640625" bestFit="1" customWidth="1"/>
    <col min="4607" max="4607" width="9.33203125" bestFit="1" customWidth="1"/>
    <col min="4608" max="4608" width="7.6640625" bestFit="1" customWidth="1"/>
    <col min="4609" max="4609" width="10.33203125" bestFit="1" customWidth="1"/>
    <col min="4610" max="4610" width="7.6640625" bestFit="1" customWidth="1"/>
    <col min="4611" max="4611" width="10.33203125" bestFit="1" customWidth="1"/>
    <col min="4612" max="4612" width="7.6640625" bestFit="1" customWidth="1"/>
    <col min="4613" max="4613" width="10.33203125" bestFit="1" customWidth="1"/>
    <col min="4614" max="4614" width="7.6640625" bestFit="1" customWidth="1"/>
    <col min="4615" max="4615" width="10.33203125" bestFit="1" customWidth="1"/>
    <col min="4616" max="4616" width="7.6640625" bestFit="1" customWidth="1"/>
    <col min="4617" max="4617" width="10.33203125" bestFit="1" customWidth="1"/>
    <col min="4618" max="4618" width="7.6640625" bestFit="1" customWidth="1"/>
    <col min="4619" max="4619" width="10.33203125" bestFit="1" customWidth="1"/>
    <col min="4620" max="4620" width="7.6640625" bestFit="1" customWidth="1"/>
    <col min="4621" max="4621" width="10.33203125" bestFit="1" customWidth="1"/>
    <col min="4622" max="4622" width="7.6640625" bestFit="1" customWidth="1"/>
    <col min="4623" max="4623" width="10.33203125" bestFit="1" customWidth="1"/>
    <col min="4624" max="4624" width="7.6640625" bestFit="1" customWidth="1"/>
    <col min="4625" max="4625" width="10.33203125" bestFit="1" customWidth="1"/>
    <col min="4626" max="4626" width="7.6640625" bestFit="1" customWidth="1"/>
    <col min="4627" max="4627" width="10.33203125" bestFit="1" customWidth="1"/>
    <col min="4628" max="4628" width="6.6640625" bestFit="1" customWidth="1"/>
    <col min="4629" max="4629" width="9.33203125" bestFit="1" customWidth="1"/>
    <col min="4630" max="4630" width="7.6640625" bestFit="1" customWidth="1"/>
    <col min="4631" max="4631" width="10.33203125" bestFit="1" customWidth="1"/>
    <col min="4632" max="4632" width="7.6640625" bestFit="1" customWidth="1"/>
    <col min="4633" max="4633" width="10.33203125" bestFit="1" customWidth="1"/>
    <col min="4634" max="4634" width="7.6640625" bestFit="1" customWidth="1"/>
    <col min="4635" max="4635" width="10.33203125" bestFit="1" customWidth="1"/>
    <col min="4636" max="4636" width="7.6640625" bestFit="1" customWidth="1"/>
    <col min="4637" max="4637" width="10.33203125" bestFit="1" customWidth="1"/>
    <col min="4638" max="4638" width="7.6640625" bestFit="1" customWidth="1"/>
    <col min="4639" max="4639" width="10.33203125" bestFit="1" customWidth="1"/>
    <col min="4640" max="4640" width="7.6640625" bestFit="1" customWidth="1"/>
    <col min="4641" max="4641" width="10.33203125" bestFit="1" customWidth="1"/>
    <col min="4642" max="4642" width="7.6640625" bestFit="1" customWidth="1"/>
    <col min="4643" max="4643" width="10.33203125" bestFit="1" customWidth="1"/>
    <col min="4644" max="4644" width="7.6640625" bestFit="1" customWidth="1"/>
    <col min="4645" max="4645" width="10.33203125" bestFit="1" customWidth="1"/>
    <col min="4646" max="4646" width="7.6640625" bestFit="1" customWidth="1"/>
    <col min="4647" max="4647" width="10.33203125" bestFit="1" customWidth="1"/>
    <col min="4648" max="4648" width="7.6640625" bestFit="1" customWidth="1"/>
    <col min="4649" max="4649" width="10.33203125" bestFit="1" customWidth="1"/>
    <col min="4650" max="4650" width="6.6640625" bestFit="1" customWidth="1"/>
    <col min="4651" max="4651" width="9.33203125" bestFit="1" customWidth="1"/>
    <col min="4652" max="4652" width="7.6640625" bestFit="1" customWidth="1"/>
    <col min="4653" max="4653" width="10.33203125" bestFit="1" customWidth="1"/>
    <col min="4654" max="4654" width="7.6640625" bestFit="1" customWidth="1"/>
    <col min="4655" max="4655" width="10.33203125" bestFit="1" customWidth="1"/>
    <col min="4656" max="4656" width="7.6640625" bestFit="1" customWidth="1"/>
    <col min="4657" max="4657" width="10.33203125" bestFit="1" customWidth="1"/>
    <col min="4658" max="4658" width="7.6640625" bestFit="1" customWidth="1"/>
    <col min="4659" max="4659" width="10.33203125" bestFit="1" customWidth="1"/>
    <col min="4660" max="4660" width="7.6640625" bestFit="1" customWidth="1"/>
    <col min="4661" max="4661" width="10.33203125" bestFit="1" customWidth="1"/>
    <col min="4662" max="4662" width="7.6640625" bestFit="1" customWidth="1"/>
    <col min="4663" max="4663" width="10.33203125" bestFit="1" customWidth="1"/>
    <col min="4664" max="4664" width="7.6640625" bestFit="1" customWidth="1"/>
    <col min="4665" max="4665" width="10.33203125" bestFit="1" customWidth="1"/>
    <col min="4666" max="4666" width="7.6640625" bestFit="1" customWidth="1"/>
    <col min="4667" max="4667" width="10.33203125" bestFit="1" customWidth="1"/>
    <col min="4668" max="4668" width="7.6640625" bestFit="1" customWidth="1"/>
    <col min="4669" max="4669" width="10.33203125" bestFit="1" customWidth="1"/>
    <col min="4670" max="4670" width="7.6640625" bestFit="1" customWidth="1"/>
    <col min="4671" max="4671" width="10.33203125" bestFit="1" customWidth="1"/>
    <col min="4672" max="4672" width="10.77734375" bestFit="1" customWidth="1"/>
  </cols>
  <sheetData>
    <row r="1" spans="1:18" ht="23.4" x14ac:dyDescent="0.45">
      <c r="A1" s="24" t="s">
        <v>5044</v>
      </c>
      <c r="B1" s="24"/>
      <c r="C1" s="25"/>
      <c r="D1" s="25"/>
      <c r="E1" s="25"/>
      <c r="F1" s="26"/>
      <c r="G1" s="27"/>
      <c r="H1" s="24" t="s">
        <v>5975</v>
      </c>
      <c r="I1" s="24"/>
      <c r="J1" s="26"/>
      <c r="K1" s="28" t="s">
        <v>5976</v>
      </c>
      <c r="L1" s="26"/>
      <c r="M1" s="26"/>
      <c r="N1" s="26"/>
      <c r="O1" s="26"/>
      <c r="P1" s="26"/>
      <c r="Q1" s="26"/>
      <c r="R1" s="26"/>
    </row>
    <row r="2" spans="1:18" x14ac:dyDescent="0.3">
      <c r="A2" s="26"/>
      <c r="B2" s="26"/>
      <c r="C2" s="26"/>
      <c r="D2" s="26"/>
      <c r="E2" s="26"/>
      <c r="F2" s="26"/>
      <c r="G2" s="26"/>
      <c r="H2" s="26"/>
      <c r="I2" s="26"/>
      <c r="J2" s="26"/>
      <c r="K2" s="26"/>
      <c r="L2" s="26"/>
      <c r="M2" s="26"/>
      <c r="N2" s="26"/>
      <c r="O2" s="26"/>
      <c r="P2" s="26"/>
      <c r="Q2" s="26"/>
      <c r="R2" s="26"/>
    </row>
    <row r="3" spans="1:18" x14ac:dyDescent="0.3">
      <c r="A3" s="26"/>
      <c r="B3" s="26"/>
      <c r="C3" s="26"/>
      <c r="D3" s="26"/>
      <c r="E3" s="26"/>
      <c r="F3" s="26"/>
      <c r="G3" s="26"/>
      <c r="H3" s="26"/>
      <c r="I3" s="26"/>
      <c r="J3" s="26"/>
      <c r="K3" s="26"/>
      <c r="L3" s="26"/>
      <c r="M3" s="26"/>
      <c r="N3" s="26"/>
      <c r="O3" s="26"/>
      <c r="P3" s="26"/>
      <c r="Q3" s="26"/>
      <c r="R3" s="26"/>
    </row>
    <row r="4" spans="1:18" x14ac:dyDescent="0.3">
      <c r="A4" s="26"/>
      <c r="B4" s="26"/>
      <c r="C4" s="26"/>
      <c r="D4" s="26"/>
      <c r="E4" s="26"/>
      <c r="F4" s="26"/>
      <c r="G4" s="26"/>
      <c r="H4" s="56" t="s">
        <v>5966</v>
      </c>
      <c r="I4" s="56" t="s">
        <v>5963</v>
      </c>
      <c r="J4" s="26"/>
      <c r="K4" s="56" t="s">
        <v>5963</v>
      </c>
      <c r="L4" s="79" t="s">
        <v>5968</v>
      </c>
      <c r="M4" s="26"/>
      <c r="N4" s="26"/>
      <c r="O4" s="26"/>
      <c r="P4" s="26"/>
      <c r="Q4" s="26"/>
      <c r="R4" s="26"/>
    </row>
    <row r="5" spans="1:18" x14ac:dyDescent="0.3">
      <c r="A5" s="56" t="s">
        <v>5964</v>
      </c>
      <c r="B5" s="56" t="s">
        <v>4372</v>
      </c>
      <c r="C5" s="56"/>
      <c r="D5" s="26"/>
      <c r="E5" s="26"/>
      <c r="F5" s="26"/>
      <c r="G5" s="26"/>
      <c r="H5" s="57" t="s">
        <v>5980</v>
      </c>
      <c r="I5" s="58">
        <v>1214279.8800000001</v>
      </c>
      <c r="J5" s="26"/>
      <c r="K5" s="56" t="s">
        <v>4377</v>
      </c>
      <c r="L5" s="56">
        <v>0</v>
      </c>
      <c r="M5" s="56">
        <v>1</v>
      </c>
      <c r="N5" s="56">
        <v>2</v>
      </c>
      <c r="O5" s="56">
        <v>3</v>
      </c>
      <c r="P5" s="56" t="s">
        <v>5029</v>
      </c>
      <c r="Q5" s="26"/>
      <c r="R5" s="26"/>
    </row>
    <row r="6" spans="1:18" x14ac:dyDescent="0.3">
      <c r="A6" s="56" t="s">
        <v>5965</v>
      </c>
      <c r="B6" s="56" t="s">
        <v>2</v>
      </c>
      <c r="C6" s="56" t="s">
        <v>5029</v>
      </c>
      <c r="D6" s="26"/>
      <c r="E6" s="26"/>
      <c r="F6" s="26"/>
      <c r="G6" s="26"/>
      <c r="H6" s="57" t="s">
        <v>4383</v>
      </c>
      <c r="I6" s="58">
        <v>4305290.1400000043</v>
      </c>
      <c r="J6" s="26"/>
      <c r="K6" s="57" t="s">
        <v>2347</v>
      </c>
      <c r="L6" s="59">
        <v>4482139.3499999978</v>
      </c>
      <c r="M6" s="59">
        <v>3419940.9899999993</v>
      </c>
      <c r="N6" s="59">
        <v>1197698.43</v>
      </c>
      <c r="O6" s="59">
        <v>59497.599999999999</v>
      </c>
      <c r="P6" s="59">
        <v>9159276.3699999973</v>
      </c>
      <c r="Q6" s="26"/>
      <c r="R6" s="26"/>
    </row>
    <row r="7" spans="1:18" x14ac:dyDescent="0.3">
      <c r="A7" s="57" t="s">
        <v>2</v>
      </c>
      <c r="B7" s="80">
        <v>1540</v>
      </c>
      <c r="C7" s="80">
        <v>1540</v>
      </c>
      <c r="D7" s="26"/>
      <c r="E7" s="26"/>
      <c r="F7" s="26"/>
      <c r="G7" s="26"/>
      <c r="H7" s="57" t="s">
        <v>4381</v>
      </c>
      <c r="I7" s="58">
        <v>20343646.820000049</v>
      </c>
      <c r="J7" s="26"/>
      <c r="K7" s="57" t="s">
        <v>2344</v>
      </c>
      <c r="L7" s="59">
        <v>7210299.9299999913</v>
      </c>
      <c r="M7" s="59">
        <v>6071425.3599999994</v>
      </c>
      <c r="N7" s="59">
        <v>2169094.1599999997</v>
      </c>
      <c r="O7" s="59">
        <v>424910.16000000003</v>
      </c>
      <c r="P7" s="59">
        <v>15875729.609999992</v>
      </c>
      <c r="Q7" s="26"/>
      <c r="R7" s="26"/>
    </row>
    <row r="8" spans="1:18" x14ac:dyDescent="0.3">
      <c r="A8" s="57" t="s">
        <v>3</v>
      </c>
      <c r="B8" s="80">
        <v>404</v>
      </c>
      <c r="C8" s="80">
        <v>404</v>
      </c>
      <c r="D8" s="26"/>
      <c r="E8" s="26"/>
      <c r="F8" s="26"/>
      <c r="G8" s="26"/>
      <c r="H8" s="57" t="s">
        <v>4382</v>
      </c>
      <c r="I8" s="58">
        <v>5729141.7700000023</v>
      </c>
      <c r="J8" s="26"/>
      <c r="K8" s="57" t="s">
        <v>2345</v>
      </c>
      <c r="L8" s="59">
        <v>3005254.83</v>
      </c>
      <c r="M8" s="59">
        <v>2285988.310000001</v>
      </c>
      <c r="N8" s="59">
        <v>1238455.5699999991</v>
      </c>
      <c r="O8" s="59">
        <v>27653.919999999998</v>
      </c>
      <c r="P8" s="59">
        <v>6557352.6299999999</v>
      </c>
      <c r="Q8" s="26"/>
      <c r="R8" s="26"/>
    </row>
    <row r="9" spans="1:18" x14ac:dyDescent="0.3">
      <c r="A9" s="57" t="s">
        <v>5029</v>
      </c>
      <c r="B9" s="80">
        <v>1944</v>
      </c>
      <c r="C9" s="80">
        <v>1944</v>
      </c>
      <c r="D9" s="26"/>
      <c r="E9" s="26"/>
      <c r="F9" s="26"/>
      <c r="G9" s="26"/>
      <c r="H9" s="57" t="s">
        <v>5029</v>
      </c>
      <c r="I9" s="58">
        <v>31592358.610000055</v>
      </c>
      <c r="J9" s="26"/>
      <c r="K9" s="57" t="s">
        <v>5029</v>
      </c>
      <c r="L9" s="59">
        <v>14697694.10999999</v>
      </c>
      <c r="M9" s="59">
        <v>11777354.659999998</v>
      </c>
      <c r="N9" s="59">
        <v>4605248.1599999992</v>
      </c>
      <c r="O9" s="59">
        <v>512061.68</v>
      </c>
      <c r="P9" s="59">
        <v>31592358.609999988</v>
      </c>
      <c r="Q9" s="26"/>
      <c r="R9" s="26"/>
    </row>
    <row r="10" spans="1:18" x14ac:dyDescent="0.3">
      <c r="A10" s="26"/>
      <c r="B10" s="26"/>
      <c r="C10" s="26"/>
      <c r="D10" s="26"/>
      <c r="E10" s="26"/>
      <c r="F10" s="26"/>
      <c r="G10" s="26"/>
      <c r="H10" s="23"/>
      <c r="I10" s="23"/>
      <c r="K10" s="26"/>
      <c r="L10" s="29"/>
      <c r="M10" s="29"/>
      <c r="N10" s="29"/>
      <c r="O10" s="29"/>
      <c r="P10" s="29"/>
      <c r="Q10" s="26"/>
      <c r="R10" s="26"/>
    </row>
    <row r="11" spans="1:18" x14ac:dyDescent="0.3">
      <c r="A11" s="26"/>
      <c r="B11" s="26"/>
      <c r="C11" s="26"/>
      <c r="D11" s="26"/>
      <c r="E11" s="26"/>
      <c r="F11" s="26"/>
      <c r="G11" s="26"/>
      <c r="K11" s="26"/>
      <c r="L11" s="29"/>
      <c r="M11" s="29"/>
      <c r="N11" s="29"/>
      <c r="O11" s="29"/>
      <c r="P11" s="29"/>
      <c r="Q11" s="26"/>
      <c r="R11" s="26"/>
    </row>
    <row r="12" spans="1:18" x14ac:dyDescent="0.3">
      <c r="A12" s="26"/>
      <c r="B12" s="26"/>
      <c r="C12" s="26"/>
      <c r="D12" s="26"/>
      <c r="E12" s="26"/>
      <c r="F12" s="26"/>
      <c r="G12" s="26"/>
      <c r="K12" s="26"/>
      <c r="L12" s="26"/>
      <c r="M12" s="26"/>
      <c r="N12" s="26"/>
      <c r="O12" s="26"/>
      <c r="P12" s="26"/>
      <c r="Q12" s="26"/>
      <c r="R12" s="26"/>
    </row>
    <row r="13" spans="1:18" x14ac:dyDescent="0.3">
      <c r="A13" s="26"/>
      <c r="B13" s="26"/>
      <c r="C13" s="26"/>
      <c r="D13" s="26"/>
      <c r="E13" s="26"/>
      <c r="F13" s="26"/>
      <c r="G13" s="26"/>
      <c r="K13" s="26"/>
      <c r="L13" s="26"/>
      <c r="M13" s="26"/>
      <c r="N13" s="26"/>
      <c r="O13" s="26"/>
      <c r="P13" s="26"/>
      <c r="Q13" s="26"/>
      <c r="R13" s="26"/>
    </row>
    <row r="14" spans="1:18" x14ac:dyDescent="0.3">
      <c r="A14" s="26"/>
      <c r="B14" s="26"/>
      <c r="C14" s="26"/>
      <c r="D14" s="26"/>
      <c r="E14" s="26"/>
      <c r="F14" s="26"/>
      <c r="G14" s="26"/>
      <c r="K14" s="26"/>
      <c r="L14" s="26"/>
      <c r="M14" s="26"/>
      <c r="N14" s="26"/>
      <c r="O14" s="26"/>
      <c r="P14" s="26"/>
      <c r="Q14" s="26"/>
      <c r="R14" s="26"/>
    </row>
    <row r="15" spans="1:18" x14ac:dyDescent="0.3">
      <c r="A15" s="26"/>
      <c r="B15" s="26"/>
      <c r="C15" s="26"/>
      <c r="D15" s="26"/>
      <c r="E15" s="26"/>
      <c r="F15" s="26"/>
      <c r="G15" s="26"/>
      <c r="K15" s="26"/>
      <c r="L15" s="26"/>
      <c r="M15" s="26"/>
      <c r="N15" s="26"/>
      <c r="O15" s="26"/>
      <c r="P15" s="26"/>
      <c r="Q15" s="26"/>
      <c r="R15" s="26"/>
    </row>
    <row r="16" spans="1:18" x14ac:dyDescent="0.3">
      <c r="A16" s="26"/>
      <c r="B16" s="26"/>
      <c r="C16" s="26"/>
      <c r="D16" s="26"/>
      <c r="E16" s="26"/>
      <c r="F16" s="26"/>
      <c r="G16" s="26"/>
      <c r="K16" s="26"/>
      <c r="L16" s="26"/>
      <c r="M16" s="26"/>
      <c r="N16" s="26"/>
      <c r="O16" s="26"/>
      <c r="P16" s="26"/>
      <c r="Q16" s="26"/>
      <c r="R16" s="26"/>
    </row>
    <row r="17" spans="1:18" x14ac:dyDescent="0.3">
      <c r="A17" s="26"/>
      <c r="B17" s="26"/>
      <c r="C17" s="26"/>
      <c r="D17" s="26"/>
      <c r="E17" s="26"/>
      <c r="F17" s="26"/>
      <c r="G17" s="26"/>
      <c r="K17" s="26"/>
      <c r="L17" s="26"/>
      <c r="M17" s="26"/>
      <c r="N17" s="26"/>
      <c r="O17" s="26"/>
      <c r="P17" s="26"/>
      <c r="Q17" s="26"/>
      <c r="R17" s="26"/>
    </row>
    <row r="18" spans="1:18" x14ac:dyDescent="0.3">
      <c r="A18" s="26"/>
      <c r="B18" s="26"/>
      <c r="C18" s="26"/>
      <c r="D18" s="26"/>
      <c r="E18" s="26"/>
      <c r="F18" s="26"/>
      <c r="G18" s="26"/>
      <c r="K18" s="26"/>
      <c r="L18" s="26"/>
      <c r="M18" s="26"/>
      <c r="N18" s="26"/>
      <c r="O18" s="26"/>
      <c r="P18" s="26"/>
      <c r="Q18" s="26"/>
      <c r="R18" s="26"/>
    </row>
    <row r="19" spans="1:18" x14ac:dyDescent="0.3">
      <c r="A19" s="26"/>
      <c r="B19" s="26"/>
      <c r="C19" s="26"/>
      <c r="D19" s="26"/>
      <c r="E19" s="26"/>
      <c r="F19" s="26"/>
      <c r="G19" s="26"/>
      <c r="K19" s="26"/>
      <c r="L19" s="26"/>
      <c r="M19" s="26"/>
      <c r="N19" s="26"/>
      <c r="O19" s="26"/>
      <c r="P19" s="26"/>
      <c r="Q19" s="26"/>
      <c r="R19" s="26"/>
    </row>
    <row r="20" spans="1:18" x14ac:dyDescent="0.3">
      <c r="A20" s="26"/>
      <c r="B20" s="26"/>
      <c r="C20" s="26"/>
      <c r="D20" s="26"/>
      <c r="E20" s="26"/>
      <c r="F20" s="26"/>
      <c r="G20" s="26"/>
      <c r="K20" s="26"/>
      <c r="L20" s="26"/>
      <c r="M20" s="26"/>
      <c r="N20" s="26"/>
      <c r="O20" s="26"/>
      <c r="P20" s="26"/>
      <c r="Q20" s="26"/>
      <c r="R20" s="26"/>
    </row>
    <row r="21" spans="1:18" x14ac:dyDescent="0.3">
      <c r="A21" s="26"/>
      <c r="B21" s="26"/>
      <c r="C21" s="26"/>
      <c r="D21" s="26"/>
      <c r="E21" s="26"/>
      <c r="F21" s="26"/>
      <c r="G21" s="26"/>
      <c r="K21" s="26"/>
      <c r="L21" s="26"/>
      <c r="M21" s="26"/>
      <c r="N21" s="26"/>
      <c r="O21" s="26"/>
      <c r="P21" s="26"/>
      <c r="Q21" s="26"/>
      <c r="R21" s="26"/>
    </row>
    <row r="22" spans="1:18" x14ac:dyDescent="0.3">
      <c r="A22" s="26"/>
      <c r="B22" s="26"/>
      <c r="C22" s="26"/>
      <c r="D22" s="26"/>
      <c r="E22" s="26"/>
      <c r="F22" s="26"/>
      <c r="G22" s="26"/>
      <c r="H22" s="26"/>
      <c r="I22" s="26"/>
      <c r="J22" s="26"/>
      <c r="K22" s="26"/>
      <c r="L22" s="26"/>
      <c r="M22" s="26"/>
      <c r="N22" s="26"/>
      <c r="O22" s="26"/>
      <c r="P22" s="26"/>
      <c r="Q22" s="26"/>
      <c r="R22" s="26"/>
    </row>
    <row r="23" spans="1:18" x14ac:dyDescent="0.3">
      <c r="A23" s="26"/>
      <c r="B23" s="26"/>
      <c r="C23" s="26"/>
      <c r="D23" s="26"/>
      <c r="E23" s="26"/>
      <c r="F23" s="26"/>
      <c r="G23" s="26"/>
      <c r="H23" s="26"/>
      <c r="I23" s="26"/>
      <c r="J23" s="26"/>
      <c r="K23" s="26"/>
      <c r="L23" s="26"/>
      <c r="M23" s="26"/>
      <c r="N23" s="26"/>
      <c r="O23" s="26"/>
      <c r="P23" s="26"/>
      <c r="Q23" s="26"/>
      <c r="R23" s="26"/>
    </row>
    <row r="24" spans="1:18" x14ac:dyDescent="0.3">
      <c r="A24" s="26"/>
      <c r="B24" s="26"/>
      <c r="C24" s="26"/>
      <c r="D24" s="26"/>
      <c r="E24" s="26"/>
      <c r="F24" s="26"/>
      <c r="G24" s="26"/>
      <c r="H24" s="26"/>
      <c r="I24" s="26"/>
      <c r="J24" s="26"/>
      <c r="K24" s="26"/>
      <c r="L24" s="26"/>
      <c r="M24" s="26"/>
      <c r="N24" s="26"/>
      <c r="O24" s="26"/>
      <c r="P24" s="26"/>
      <c r="Q24" s="26"/>
      <c r="R24" s="26"/>
    </row>
    <row r="25" spans="1:18" x14ac:dyDescent="0.3">
      <c r="A25" s="26"/>
      <c r="B25" s="26"/>
      <c r="C25" s="26"/>
      <c r="D25" s="26"/>
      <c r="E25" s="26"/>
      <c r="F25" s="26"/>
      <c r="G25" s="26"/>
      <c r="H25" s="26"/>
      <c r="I25" s="26"/>
      <c r="J25" s="26"/>
      <c r="K25" s="26"/>
      <c r="L25" s="26"/>
      <c r="M25" s="26"/>
      <c r="N25" s="26"/>
      <c r="O25" s="26"/>
      <c r="P25" s="26"/>
      <c r="Q25" s="26"/>
      <c r="R25" s="26"/>
    </row>
    <row r="26" spans="1:18" x14ac:dyDescent="0.3">
      <c r="A26" s="26"/>
      <c r="B26" s="26"/>
      <c r="C26" s="26"/>
      <c r="D26" s="26"/>
      <c r="E26" s="26"/>
      <c r="F26" s="26"/>
      <c r="G26" s="26"/>
      <c r="H26" s="26"/>
      <c r="I26" s="26"/>
      <c r="J26" s="26"/>
      <c r="K26" s="26"/>
      <c r="L26" s="26"/>
      <c r="M26" s="26"/>
      <c r="N26" s="26"/>
      <c r="O26" s="26"/>
      <c r="P26" s="26"/>
      <c r="Q26" s="26"/>
      <c r="R26" s="26"/>
    </row>
    <row r="27" spans="1:18" x14ac:dyDescent="0.3">
      <c r="A27" s="26"/>
      <c r="B27" s="26"/>
      <c r="C27" s="26"/>
      <c r="D27" s="26"/>
      <c r="E27" s="26"/>
      <c r="F27" s="26"/>
      <c r="G27" s="26"/>
      <c r="H27" s="26"/>
      <c r="I27" s="26"/>
      <c r="J27" s="26"/>
      <c r="K27" s="26"/>
      <c r="L27" s="26"/>
      <c r="M27" s="26"/>
      <c r="N27" s="26"/>
      <c r="O27" s="26"/>
      <c r="P27" s="26"/>
      <c r="Q27" s="26"/>
      <c r="R27" s="26"/>
    </row>
    <row r="28" spans="1:18" x14ac:dyDescent="0.3">
      <c r="A28" s="26"/>
      <c r="B28" s="26"/>
      <c r="C28" s="26"/>
      <c r="D28" s="26"/>
      <c r="E28" s="26"/>
      <c r="F28" s="26"/>
      <c r="G28" s="26"/>
      <c r="H28" s="26"/>
      <c r="I28" s="26"/>
      <c r="J28" s="26"/>
      <c r="K28" s="26"/>
      <c r="L28" s="26"/>
      <c r="M28" s="26"/>
      <c r="N28" s="26"/>
      <c r="O28" s="26"/>
      <c r="P28" s="26"/>
      <c r="Q28" s="26"/>
      <c r="R28" s="26"/>
    </row>
    <row r="29" spans="1:18" x14ac:dyDescent="0.3">
      <c r="A29" s="26"/>
      <c r="B29" s="26"/>
      <c r="C29" s="26"/>
      <c r="D29" s="26"/>
      <c r="E29" s="26"/>
      <c r="F29" s="26"/>
      <c r="G29" s="26"/>
      <c r="H29" s="26"/>
      <c r="I29" s="26"/>
      <c r="J29" s="26"/>
      <c r="K29" s="26"/>
      <c r="L29" s="26"/>
      <c r="M29" s="26"/>
      <c r="N29" s="26"/>
      <c r="O29" s="26"/>
      <c r="P29" s="26"/>
      <c r="Q29" s="26"/>
      <c r="R29" s="26"/>
    </row>
    <row r="30" spans="1:18" x14ac:dyDescent="0.3">
      <c r="A30" s="26"/>
      <c r="B30" s="26"/>
      <c r="C30" s="26"/>
      <c r="D30" s="26"/>
      <c r="E30" s="26"/>
      <c r="F30" s="26"/>
      <c r="G30" s="26"/>
      <c r="H30" s="26"/>
      <c r="I30" s="26"/>
      <c r="J30" s="26"/>
      <c r="K30" s="26"/>
      <c r="L30" s="26"/>
      <c r="M30" s="26"/>
      <c r="N30" s="26"/>
      <c r="O30" s="26"/>
      <c r="P30" s="26"/>
      <c r="Q30" s="26"/>
      <c r="R30" s="26"/>
    </row>
    <row r="31" spans="1:18" x14ac:dyDescent="0.3">
      <c r="A31" s="26"/>
      <c r="B31" s="26"/>
      <c r="C31" s="26"/>
      <c r="D31" s="26"/>
      <c r="E31" s="26"/>
      <c r="F31" s="26"/>
      <c r="G31" s="26"/>
      <c r="H31" s="26"/>
      <c r="I31" s="26"/>
      <c r="J31" s="26"/>
      <c r="K31" s="26"/>
      <c r="L31" s="26"/>
      <c r="M31" s="26"/>
      <c r="N31" s="26"/>
      <c r="O31" s="26"/>
      <c r="P31" s="26"/>
      <c r="Q31" s="26"/>
      <c r="R31" s="26"/>
    </row>
    <row r="32" spans="1:18" x14ac:dyDescent="0.3">
      <c r="A32" s="26"/>
      <c r="B32" s="26"/>
      <c r="C32" s="26"/>
      <c r="D32" s="26"/>
      <c r="E32" s="26"/>
      <c r="F32" s="26"/>
      <c r="G32" s="26"/>
      <c r="H32" s="26"/>
      <c r="I32" s="26"/>
      <c r="J32" s="26"/>
      <c r="K32" s="26"/>
      <c r="L32" s="26"/>
      <c r="M32" s="26"/>
      <c r="N32" s="26"/>
      <c r="O32" s="26"/>
      <c r="P32" s="26"/>
      <c r="Q32" s="26"/>
      <c r="R32" s="26"/>
    </row>
    <row r="33" spans="1:18" x14ac:dyDescent="0.3">
      <c r="A33" s="26"/>
      <c r="B33" s="26"/>
      <c r="C33" s="26"/>
      <c r="D33" s="26"/>
      <c r="E33" s="26"/>
      <c r="F33" s="26"/>
      <c r="G33" s="26"/>
      <c r="H33" s="26"/>
      <c r="I33" s="26"/>
      <c r="J33" s="26"/>
      <c r="K33" s="26"/>
      <c r="L33" s="26"/>
      <c r="M33" s="26"/>
      <c r="N33" s="26"/>
      <c r="O33" s="26"/>
      <c r="P33" s="26"/>
      <c r="Q33" s="26"/>
      <c r="R33" s="26"/>
    </row>
    <row r="34" spans="1:18" x14ac:dyDescent="0.3">
      <c r="A34" s="26"/>
      <c r="B34" s="26"/>
      <c r="C34" s="26"/>
      <c r="D34" s="26"/>
      <c r="E34" s="26"/>
      <c r="F34" s="26"/>
      <c r="G34" s="26"/>
      <c r="H34" s="26"/>
      <c r="I34" s="26"/>
      <c r="J34" s="26"/>
      <c r="K34" s="26"/>
      <c r="L34" s="26"/>
      <c r="M34" s="26"/>
      <c r="N34" s="26"/>
      <c r="O34" s="26"/>
      <c r="P34" s="26"/>
      <c r="Q34" s="26"/>
      <c r="R34" s="26"/>
    </row>
    <row r="35" spans="1:18" x14ac:dyDescent="0.3">
      <c r="A35" s="26"/>
      <c r="B35" s="26"/>
      <c r="C35" s="26"/>
      <c r="D35" s="26"/>
      <c r="E35" s="26"/>
      <c r="F35" s="26"/>
      <c r="G35" s="26"/>
      <c r="H35" s="26"/>
      <c r="I35" s="26"/>
      <c r="J35" s="26"/>
      <c r="K35" s="26"/>
      <c r="L35" s="26"/>
      <c r="M35" s="26"/>
      <c r="N35" s="26"/>
      <c r="O35" s="26"/>
      <c r="P35" s="26"/>
      <c r="Q35" s="26"/>
      <c r="R35" s="26"/>
    </row>
    <row r="36" spans="1:18" x14ac:dyDescent="0.3">
      <c r="A36" s="26"/>
      <c r="B36" s="26"/>
      <c r="C36" s="26"/>
      <c r="D36" s="26"/>
      <c r="E36" s="26"/>
      <c r="F36" s="26"/>
      <c r="G36" s="26"/>
      <c r="H36" s="26"/>
      <c r="I36" s="26"/>
      <c r="J36" s="26"/>
      <c r="K36" s="26"/>
      <c r="L36" s="26"/>
      <c r="M36" s="26"/>
      <c r="N36" s="26"/>
      <c r="O36" s="26"/>
      <c r="P36" s="26"/>
      <c r="Q36" s="26"/>
      <c r="R36" s="26"/>
    </row>
    <row r="37" spans="1:18" x14ac:dyDescent="0.3">
      <c r="A37" s="26"/>
      <c r="B37" s="26"/>
      <c r="C37" s="26"/>
      <c r="D37" s="26"/>
      <c r="E37" s="26"/>
      <c r="F37" s="26"/>
      <c r="G37" s="26"/>
      <c r="H37" s="26"/>
      <c r="I37" s="26"/>
      <c r="J37" s="26"/>
      <c r="K37" s="26"/>
      <c r="L37" s="26"/>
      <c r="M37" s="26"/>
      <c r="N37" s="26"/>
      <c r="O37" s="26"/>
      <c r="P37" s="26"/>
      <c r="Q37" s="26"/>
      <c r="R37" s="26"/>
    </row>
    <row r="38" spans="1:18" x14ac:dyDescent="0.3">
      <c r="A38" s="26"/>
      <c r="B38" s="26"/>
      <c r="C38" s="26"/>
      <c r="D38" s="26"/>
      <c r="E38" s="26"/>
      <c r="F38" s="26"/>
      <c r="G38" s="26"/>
      <c r="H38" s="26"/>
      <c r="I38" s="26"/>
      <c r="J38" s="26"/>
      <c r="K38" s="26"/>
      <c r="L38" s="26"/>
      <c r="M38" s="26"/>
      <c r="N38" s="26"/>
      <c r="O38" s="26"/>
      <c r="P38" s="26"/>
      <c r="Q38" s="26"/>
      <c r="R38" s="26"/>
    </row>
    <row r="39" spans="1:18" x14ac:dyDescent="0.3">
      <c r="A39" s="26"/>
      <c r="B39" s="26"/>
      <c r="C39" s="26"/>
      <c r="D39" s="26"/>
      <c r="E39" s="26"/>
      <c r="F39" s="26"/>
      <c r="G39" s="26"/>
      <c r="H39" s="26"/>
      <c r="I39" s="26"/>
      <c r="J39" s="26"/>
      <c r="K39" s="26"/>
      <c r="L39" s="26"/>
      <c r="M39" s="26"/>
      <c r="N39" s="26"/>
      <c r="O39" s="26"/>
      <c r="P39" s="26"/>
      <c r="Q39" s="26"/>
      <c r="R39" s="26"/>
    </row>
    <row r="40" spans="1:18" x14ac:dyDescent="0.3">
      <c r="A40" s="26"/>
      <c r="B40" s="26"/>
      <c r="C40" s="26"/>
      <c r="D40" s="26"/>
      <c r="E40" s="26"/>
      <c r="F40" s="26"/>
      <c r="G40" s="26"/>
      <c r="H40" s="26"/>
      <c r="I40" s="26"/>
      <c r="J40" s="26"/>
      <c r="K40" s="26"/>
      <c r="L40" s="26"/>
      <c r="M40" s="26"/>
      <c r="N40" s="26"/>
      <c r="O40" s="26"/>
      <c r="P40" s="26"/>
      <c r="Q40" s="26"/>
      <c r="R40" s="26"/>
    </row>
    <row r="41" spans="1:18" x14ac:dyDescent="0.3">
      <c r="A41" s="26"/>
      <c r="B41" s="26"/>
      <c r="C41" s="26"/>
      <c r="D41" s="26"/>
      <c r="E41" s="26"/>
      <c r="F41" s="26"/>
      <c r="G41" s="26"/>
      <c r="H41" s="26"/>
      <c r="I41" s="26"/>
      <c r="J41" s="26"/>
      <c r="K41" s="26"/>
      <c r="L41" s="26"/>
      <c r="M41" s="26"/>
      <c r="N41" s="26"/>
      <c r="O41" s="26"/>
      <c r="P41" s="26"/>
      <c r="Q41" s="26"/>
      <c r="R41" s="26"/>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9EFA0-19E4-4D2C-9849-F3E3FEB0A4CC}">
  <dimension ref="A1:P47"/>
  <sheetViews>
    <sheetView workbookViewId="0">
      <selection activeCell="K24" sqref="K24"/>
    </sheetView>
  </sheetViews>
  <sheetFormatPr defaultRowHeight="14.4" x14ac:dyDescent="0.3"/>
  <cols>
    <col min="1" max="1" width="42.33203125" customWidth="1"/>
    <col min="2" max="2" width="16.21875" customWidth="1"/>
    <col min="3" max="3" width="13.109375" customWidth="1"/>
    <col min="4" max="4" width="2.5546875" customWidth="1"/>
    <col min="5" max="5" width="12.5546875" bestFit="1" customWidth="1"/>
    <col min="6" max="6" width="20.6640625" bestFit="1" customWidth="1"/>
    <col min="7" max="7" width="18.6640625" customWidth="1"/>
  </cols>
  <sheetData>
    <row r="1" spans="1:16" ht="28.8" x14ac:dyDescent="0.55000000000000004">
      <c r="A1" s="17"/>
      <c r="B1" s="17"/>
      <c r="C1" s="17"/>
      <c r="D1" s="17"/>
      <c r="E1" s="17"/>
      <c r="F1" s="60" t="s">
        <v>5979</v>
      </c>
      <c r="G1" s="17"/>
      <c r="H1" s="17"/>
      <c r="I1" s="17"/>
      <c r="J1" s="17"/>
      <c r="K1" s="17"/>
      <c r="L1" s="17"/>
      <c r="M1" s="17"/>
      <c r="N1" s="17"/>
      <c r="O1" s="17"/>
      <c r="P1" s="17"/>
    </row>
    <row r="2" spans="1:16" x14ac:dyDescent="0.3">
      <c r="A2" s="17"/>
      <c r="B2" s="17"/>
      <c r="C2" s="17"/>
      <c r="D2" s="17"/>
      <c r="E2" s="17"/>
      <c r="F2" s="17"/>
      <c r="G2" s="17"/>
      <c r="H2" s="17"/>
      <c r="I2" s="17"/>
      <c r="J2" s="17"/>
      <c r="K2" s="17"/>
      <c r="L2" s="17"/>
      <c r="M2" s="17"/>
      <c r="N2" s="17"/>
      <c r="O2" s="17"/>
      <c r="P2" s="17"/>
    </row>
    <row r="3" spans="1:16" ht="15.6" x14ac:dyDescent="0.3">
      <c r="A3" s="73" t="s">
        <v>5969</v>
      </c>
      <c r="B3" s="76" t="s">
        <v>5974</v>
      </c>
      <c r="C3" s="17"/>
      <c r="D3" s="17"/>
      <c r="E3" s="74" t="s">
        <v>5050</v>
      </c>
      <c r="F3" s="74"/>
      <c r="G3" s="74"/>
      <c r="H3" s="17"/>
      <c r="I3" s="17"/>
      <c r="J3" s="17"/>
      <c r="K3" s="17"/>
      <c r="L3" s="17"/>
      <c r="M3" s="17"/>
      <c r="N3" s="17"/>
      <c r="O3" s="17"/>
      <c r="P3" s="17"/>
    </row>
    <row r="4" spans="1:16" x14ac:dyDescent="0.3">
      <c r="A4" s="61" t="s">
        <v>5977</v>
      </c>
      <c r="B4" s="62">
        <v>2335</v>
      </c>
      <c r="C4" s="17"/>
      <c r="D4" s="17"/>
      <c r="E4" s="63"/>
      <c r="F4" s="63"/>
      <c r="G4" s="63"/>
      <c r="H4" s="17"/>
      <c r="I4" s="17"/>
      <c r="J4" s="17"/>
      <c r="K4" s="17"/>
      <c r="L4" s="17"/>
      <c r="M4" s="17"/>
      <c r="N4" s="17"/>
      <c r="O4" s="17"/>
      <c r="P4" s="17"/>
    </row>
    <row r="5" spans="1:16" x14ac:dyDescent="0.3">
      <c r="A5" s="61" t="s">
        <v>5981</v>
      </c>
      <c r="B5" s="62">
        <v>1579</v>
      </c>
      <c r="C5" s="17"/>
      <c r="D5" s="17"/>
      <c r="E5" s="64" t="s">
        <v>5049</v>
      </c>
      <c r="F5" s="64" t="s">
        <v>5043</v>
      </c>
      <c r="G5" s="64" t="s">
        <v>5051</v>
      </c>
      <c r="H5" s="17"/>
      <c r="I5" s="17"/>
      <c r="J5" s="17"/>
      <c r="K5" s="17"/>
      <c r="L5" s="17"/>
      <c r="M5" s="17"/>
      <c r="N5" s="17"/>
      <c r="O5" s="17"/>
      <c r="P5" s="17"/>
    </row>
    <row r="6" spans="1:16" x14ac:dyDescent="0.3">
      <c r="A6" s="61" t="s">
        <v>5970</v>
      </c>
      <c r="B6" s="65">
        <f>SUBTOTAL(101,Table3[Charges])</f>
        <v>13529.918034261262</v>
      </c>
      <c r="C6" s="17"/>
      <c r="D6" s="17"/>
      <c r="E6" s="63" t="s">
        <v>5052</v>
      </c>
      <c r="F6" s="66">
        <f>COUNTA(Healthcare!A:A)-2</f>
        <v>2335</v>
      </c>
      <c r="G6" s="67">
        <v>1</v>
      </c>
      <c r="H6" s="17"/>
      <c r="I6" s="17"/>
      <c r="J6" s="17"/>
      <c r="K6" s="17"/>
      <c r="L6" s="17"/>
      <c r="M6" s="17"/>
      <c r="N6" s="17"/>
      <c r="O6" s="17"/>
      <c r="P6" s="17"/>
    </row>
    <row r="7" spans="1:16" x14ac:dyDescent="0.3">
      <c r="A7" s="61" t="s">
        <v>5972</v>
      </c>
      <c r="B7" s="68">
        <f>SUBTOTAL(101,Table3[BMI])</f>
        <v>30.972648822269903</v>
      </c>
      <c r="C7" s="17"/>
      <c r="D7" s="17"/>
      <c r="E7" s="63"/>
      <c r="F7" s="63"/>
      <c r="G7" s="63"/>
      <c r="H7" s="17"/>
      <c r="I7" s="17"/>
      <c r="J7" s="17"/>
      <c r="K7" s="17"/>
      <c r="L7" s="17"/>
      <c r="M7" s="17"/>
      <c r="N7" s="17"/>
      <c r="O7" s="17"/>
      <c r="P7" s="17"/>
    </row>
    <row r="8" spans="1:16" x14ac:dyDescent="0.3">
      <c r="A8" s="61" t="s">
        <v>5973</v>
      </c>
      <c r="B8" s="68">
        <f>SUBTOTAL(101,Table3[HBAIC])</f>
        <v>6.578997858672385</v>
      </c>
      <c r="C8" s="17"/>
      <c r="D8" s="17"/>
      <c r="E8" s="75" t="s">
        <v>5053</v>
      </c>
      <c r="F8" s="75"/>
      <c r="G8" s="75"/>
      <c r="H8" s="17"/>
      <c r="I8" s="17"/>
      <c r="J8" s="17"/>
      <c r="K8" s="17"/>
      <c r="L8" s="17"/>
      <c r="M8" s="17"/>
      <c r="N8" s="17"/>
      <c r="O8" s="17"/>
      <c r="P8" s="17"/>
    </row>
    <row r="9" spans="1:16" x14ac:dyDescent="0.3">
      <c r="A9" s="69" t="s">
        <v>5971</v>
      </c>
      <c r="B9" s="70">
        <f>SUBTOTAL(109,Table3[Charges])</f>
        <v>31592358.610000048</v>
      </c>
      <c r="C9" s="17"/>
      <c r="D9" s="17"/>
      <c r="E9" s="63"/>
      <c r="F9" s="63"/>
      <c r="G9" s="63"/>
      <c r="H9" s="17"/>
      <c r="I9" s="17"/>
      <c r="J9" s="17"/>
      <c r="K9" s="17"/>
      <c r="L9" s="17"/>
      <c r="M9" s="17"/>
      <c r="N9" s="17"/>
      <c r="O9" s="17"/>
      <c r="P9" s="17"/>
    </row>
    <row r="10" spans="1:16" x14ac:dyDescent="0.3">
      <c r="A10" s="17"/>
      <c r="B10" s="17"/>
      <c r="C10" s="17"/>
      <c r="D10" s="17"/>
      <c r="E10" s="63" t="s">
        <v>5041</v>
      </c>
      <c r="F10" s="66">
        <f>COUNTIF(Healthcare!K:K,"yes")</f>
        <v>488</v>
      </c>
      <c r="G10" s="67">
        <f>COUNTIF(Healthcare!K:K,"yes")/(COUNTA(Healthcare!A:A)-1)</f>
        <v>0.2089041095890411</v>
      </c>
      <c r="H10" s="17"/>
      <c r="I10" s="17"/>
      <c r="J10" s="17"/>
      <c r="K10" s="17"/>
      <c r="L10" s="17"/>
      <c r="M10" s="17"/>
      <c r="N10" s="17"/>
      <c r="O10" s="17"/>
      <c r="P10" s="17"/>
    </row>
    <row r="11" spans="1:16" x14ac:dyDescent="0.3">
      <c r="A11" s="17"/>
      <c r="B11" s="17"/>
      <c r="C11" s="17"/>
      <c r="D11" s="17"/>
      <c r="E11" s="63" t="s">
        <v>5042</v>
      </c>
      <c r="F11" s="66">
        <f>COUNTIF(Healthcare!K:K,"no")</f>
        <v>1847</v>
      </c>
      <c r="G11" s="67">
        <f>COUNTIF(Healthcare!K:K,"no")/(COUNTA(Healthcare!A:A)-1)</f>
        <v>0.79066780821917804</v>
      </c>
      <c r="H11" s="17"/>
      <c r="I11" s="17"/>
      <c r="J11" s="17"/>
      <c r="K11" s="17"/>
      <c r="L11" s="17"/>
      <c r="M11" s="17"/>
      <c r="N11" s="17"/>
      <c r="O11" s="17"/>
      <c r="P11" s="17"/>
    </row>
    <row r="12" spans="1:16" x14ac:dyDescent="0.3">
      <c r="A12" s="17"/>
      <c r="B12" s="17"/>
      <c r="C12" s="17"/>
      <c r="D12" s="17"/>
      <c r="E12" s="63"/>
      <c r="F12" s="63"/>
      <c r="G12" s="63"/>
      <c r="H12" s="17"/>
      <c r="I12" s="17"/>
      <c r="J12" s="17"/>
      <c r="K12" s="17"/>
      <c r="L12" s="17"/>
      <c r="M12" s="17"/>
      <c r="N12" s="17"/>
      <c r="O12" s="17"/>
      <c r="P12" s="17"/>
    </row>
    <row r="13" spans="1:16" x14ac:dyDescent="0.3">
      <c r="A13" s="17"/>
      <c r="B13" s="71"/>
      <c r="C13" s="72"/>
      <c r="D13" s="17"/>
      <c r="E13" s="63" t="s">
        <v>4381</v>
      </c>
      <c r="F13" s="66">
        <f>COUNTIF(Healthcare!L:L,"Obesity")</f>
        <v>1221</v>
      </c>
      <c r="G13" s="67">
        <f>COUNTIF(Healthcare!L:L,"Obesity")/(COUNTA(Healthcare!A:A)-1)</f>
        <v>0.52268835616438358</v>
      </c>
      <c r="H13" s="17"/>
      <c r="I13" s="17"/>
      <c r="J13" s="17"/>
      <c r="K13" s="17"/>
      <c r="L13" s="17"/>
      <c r="M13" s="17"/>
      <c r="N13" s="17"/>
      <c r="O13" s="17"/>
      <c r="P13" s="17"/>
    </row>
    <row r="14" spans="1:16" x14ac:dyDescent="0.3">
      <c r="A14" s="17"/>
      <c r="B14" s="71"/>
      <c r="C14" s="72"/>
      <c r="D14" s="17"/>
      <c r="E14" s="63" t="s">
        <v>4383</v>
      </c>
      <c r="F14" s="66">
        <f>COUNTIF(Healthcare!L:L,"Normal")</f>
        <v>0</v>
      </c>
      <c r="G14" s="67">
        <f>COUNTIF(Healthcare!L:L,"Normal")/(COUNTA(Healthcare!A:A)-1)</f>
        <v>0</v>
      </c>
      <c r="H14" s="17"/>
      <c r="I14" s="17"/>
      <c r="J14" s="17"/>
      <c r="K14" s="17"/>
      <c r="L14" s="17"/>
      <c r="M14" s="17"/>
      <c r="N14" s="17"/>
      <c r="O14" s="17"/>
      <c r="P14" s="17"/>
    </row>
    <row r="15" spans="1:16" x14ac:dyDescent="0.3">
      <c r="A15" s="17"/>
      <c r="B15" s="71"/>
      <c r="C15" s="72"/>
      <c r="D15" s="17"/>
      <c r="E15" s="63"/>
      <c r="F15" s="63"/>
      <c r="G15" s="63"/>
      <c r="H15" s="17"/>
      <c r="I15" s="17"/>
      <c r="J15" s="17"/>
      <c r="K15" s="17"/>
      <c r="L15" s="17"/>
      <c r="M15" s="17"/>
      <c r="N15" s="17"/>
      <c r="O15" s="17"/>
      <c r="P15" s="17"/>
    </row>
    <row r="16" spans="1:16" x14ac:dyDescent="0.3">
      <c r="A16" s="17"/>
      <c r="B16" s="71"/>
      <c r="C16" s="17"/>
      <c r="D16" s="17"/>
      <c r="E16" s="63" t="s">
        <v>5045</v>
      </c>
      <c r="F16" s="66">
        <f>COUNTIF(Healthcare!I:I,"Yes")</f>
        <v>391</v>
      </c>
      <c r="G16" s="67">
        <f>COUNTIF(Healthcare!I:I,"Yes")/(COUNTA(Healthcare!A:A)-1)</f>
        <v>0.16738013698630136</v>
      </c>
      <c r="H16" s="17"/>
      <c r="I16" s="17"/>
      <c r="J16" s="17"/>
      <c r="K16" s="17"/>
      <c r="L16" s="17"/>
      <c r="M16" s="17"/>
      <c r="N16" s="17"/>
      <c r="O16" s="17"/>
      <c r="P16" s="17"/>
    </row>
    <row r="17" spans="1:16" x14ac:dyDescent="0.3">
      <c r="A17" s="17"/>
      <c r="B17" s="71"/>
      <c r="C17" s="17"/>
      <c r="D17" s="17"/>
      <c r="E17" s="63" t="s">
        <v>5046</v>
      </c>
      <c r="F17" s="66">
        <f>COUNTIF(Healthcare!I:I,"No")</f>
        <v>1944</v>
      </c>
      <c r="G17" s="67">
        <f>COUNTIF(Healthcare!I:I,"No")/(COUNTA(Healthcare!A:A)-1)</f>
        <v>0.8321917808219178</v>
      </c>
      <c r="H17" s="17"/>
      <c r="I17" s="17"/>
      <c r="J17" s="17"/>
      <c r="K17" s="17"/>
      <c r="L17" s="17"/>
      <c r="M17" s="17"/>
      <c r="N17" s="17"/>
      <c r="O17" s="17"/>
      <c r="P17" s="17"/>
    </row>
    <row r="18" spans="1:16" x14ac:dyDescent="0.3">
      <c r="A18" s="17"/>
      <c r="B18" s="71"/>
      <c r="C18" s="17"/>
      <c r="D18" s="17"/>
      <c r="E18" s="63"/>
      <c r="F18" s="63"/>
      <c r="G18" s="63"/>
      <c r="H18" s="17"/>
      <c r="I18" s="17"/>
      <c r="J18" s="17"/>
      <c r="K18" s="17"/>
      <c r="L18" s="17"/>
      <c r="M18" s="17"/>
      <c r="N18" s="17"/>
      <c r="O18" s="17"/>
      <c r="P18" s="17"/>
    </row>
    <row r="19" spans="1:16" x14ac:dyDescent="0.3">
      <c r="A19" s="17"/>
      <c r="B19" s="71"/>
      <c r="C19" s="17"/>
      <c r="D19" s="17"/>
      <c r="E19" s="63" t="s">
        <v>5047</v>
      </c>
      <c r="F19" s="66">
        <f>COUNTIF(Healthcare!G:G,"yes")</f>
        <v>926</v>
      </c>
      <c r="G19" s="67">
        <f>COUNTIF(Healthcare!G:G,"yes")/(COUNTA(Healthcare!A:A)-1)</f>
        <v>0.3964041095890411</v>
      </c>
      <c r="H19" s="17"/>
      <c r="I19" s="17"/>
      <c r="J19" s="17"/>
      <c r="K19" s="17"/>
      <c r="L19" s="17"/>
      <c r="M19" s="17"/>
      <c r="N19" s="17"/>
      <c r="O19" s="17"/>
      <c r="P19" s="17"/>
    </row>
    <row r="20" spans="1:16" x14ac:dyDescent="0.3">
      <c r="A20" s="17"/>
      <c r="B20" s="71"/>
      <c r="C20" s="72"/>
      <c r="D20" s="17"/>
      <c r="E20" s="63" t="s">
        <v>5048</v>
      </c>
      <c r="F20" s="66">
        <f>COUNTIF(Healthcare!G:G,"No")</f>
        <v>1409</v>
      </c>
      <c r="G20" s="67">
        <f>COUNTIF(Healthcare!G:G,"No")/(COUNTA(Healthcare!A:A)-1)</f>
        <v>0.60316780821917804</v>
      </c>
      <c r="H20" s="17"/>
      <c r="I20" s="17"/>
      <c r="J20" s="17"/>
      <c r="K20" s="17"/>
      <c r="L20" s="17"/>
      <c r="M20" s="17"/>
      <c r="N20" s="17"/>
      <c r="O20" s="17"/>
      <c r="P20" s="17"/>
    </row>
    <row r="21" spans="1:16" x14ac:dyDescent="0.3">
      <c r="A21" s="17"/>
      <c r="B21" s="71"/>
      <c r="C21" s="72"/>
      <c r="D21" s="17"/>
      <c r="E21" s="63"/>
      <c r="F21" s="63"/>
      <c r="G21" s="63"/>
      <c r="H21" s="17"/>
      <c r="I21" s="17"/>
      <c r="J21" s="17"/>
      <c r="K21" s="17"/>
      <c r="L21" s="17"/>
      <c r="M21" s="17"/>
      <c r="N21" s="17"/>
      <c r="O21" s="17"/>
      <c r="P21" s="17"/>
    </row>
    <row r="22" spans="1:16" x14ac:dyDescent="0.3">
      <c r="A22" s="17"/>
      <c r="B22" s="71"/>
      <c r="C22" s="72"/>
      <c r="D22" s="17"/>
      <c r="E22" s="63" t="s">
        <v>5038</v>
      </c>
      <c r="F22" s="66">
        <f>COUNTIF(Healthcare!M:M,"Diabetic")</f>
        <v>784</v>
      </c>
      <c r="G22" s="67">
        <f>COUNTIF(Healthcare!M:M,"Diabetic")/(COUNTA(Healthcare!A:A)-1)</f>
        <v>0.33561643835616439</v>
      </c>
      <c r="H22" s="17"/>
      <c r="I22" s="17"/>
      <c r="J22" s="17"/>
      <c r="K22" s="17"/>
      <c r="L22" s="17"/>
      <c r="M22" s="17"/>
      <c r="N22" s="17"/>
      <c r="O22" s="17"/>
      <c r="P22" s="17"/>
    </row>
    <row r="23" spans="1:16" x14ac:dyDescent="0.3">
      <c r="A23" s="17"/>
      <c r="B23" s="71"/>
      <c r="C23" s="72"/>
      <c r="D23" s="17"/>
      <c r="E23" s="63" t="s">
        <v>5039</v>
      </c>
      <c r="F23" s="66">
        <f>COUNTIF(Healthcare!M:M,"Prediabetic")</f>
        <v>456</v>
      </c>
      <c r="G23" s="67">
        <f>COUNTIF(Healthcare!M:M,"Prediabetic")/(COUNTA(Healthcare!A:A)-1)</f>
        <v>0.1952054794520548</v>
      </c>
      <c r="H23" s="17"/>
      <c r="I23" s="17"/>
      <c r="J23" s="17"/>
      <c r="K23" s="17"/>
      <c r="L23" s="17"/>
      <c r="M23" s="17"/>
      <c r="N23" s="17"/>
      <c r="O23" s="17"/>
      <c r="P23" s="17"/>
    </row>
    <row r="24" spans="1:16" x14ac:dyDescent="0.3">
      <c r="A24" s="17"/>
      <c r="B24" s="71"/>
      <c r="C24" s="17"/>
      <c r="D24" s="17"/>
      <c r="E24" s="63" t="s">
        <v>5054</v>
      </c>
      <c r="F24" s="66">
        <f>COUNTIF(Healthcare!M:M,"Normal")</f>
        <v>1095</v>
      </c>
      <c r="G24" s="67">
        <f>COUNTIF(Healthcare!M:M,"Normal")/(COUNTA(Healthcare!A:A)-1)</f>
        <v>0.46875</v>
      </c>
      <c r="H24" s="17"/>
      <c r="I24" s="17"/>
      <c r="J24" s="17"/>
      <c r="K24" s="17"/>
      <c r="L24" s="17"/>
      <c r="M24" s="17"/>
      <c r="N24" s="17"/>
      <c r="O24" s="17"/>
      <c r="P24" s="17"/>
    </row>
    <row r="25" spans="1:16" x14ac:dyDescent="0.3">
      <c r="A25" s="17"/>
      <c r="B25" s="71"/>
      <c r="C25" s="17"/>
      <c r="D25" s="17"/>
      <c r="E25" s="17"/>
      <c r="F25" s="17"/>
      <c r="G25" s="17"/>
      <c r="H25" s="17"/>
      <c r="I25" s="17"/>
      <c r="J25" s="17"/>
      <c r="K25" s="17"/>
      <c r="L25" s="17"/>
      <c r="M25" s="17"/>
      <c r="N25" s="17"/>
      <c r="O25" s="17"/>
      <c r="P25" s="17"/>
    </row>
    <row r="26" spans="1:16" x14ac:dyDescent="0.3">
      <c r="A26" s="17"/>
      <c r="B26" s="71"/>
      <c r="C26" s="17"/>
      <c r="D26" s="17"/>
      <c r="E26" s="17"/>
      <c r="F26" s="17"/>
      <c r="G26" s="17"/>
      <c r="H26" s="17"/>
      <c r="I26" s="17"/>
      <c r="J26" s="17"/>
      <c r="K26" s="17"/>
      <c r="L26" s="17"/>
      <c r="M26" s="17"/>
      <c r="N26" s="17"/>
      <c r="O26" s="17"/>
      <c r="P26" s="17"/>
    </row>
    <row r="27" spans="1:16" x14ac:dyDescent="0.3">
      <c r="A27" s="17"/>
      <c r="B27" s="71"/>
      <c r="C27" s="72"/>
      <c r="D27" s="17"/>
      <c r="E27" s="17"/>
      <c r="F27" s="17"/>
      <c r="G27" s="17"/>
      <c r="H27" s="17"/>
      <c r="I27" s="17"/>
      <c r="J27" s="17"/>
      <c r="K27" s="17"/>
      <c r="L27" s="17"/>
      <c r="M27" s="17"/>
      <c r="N27" s="17"/>
      <c r="O27" s="17"/>
      <c r="P27" s="17"/>
    </row>
    <row r="28" spans="1:16" x14ac:dyDescent="0.3">
      <c r="A28" s="17"/>
      <c r="B28" s="71"/>
      <c r="C28" s="72"/>
      <c r="D28" s="17"/>
      <c r="E28" s="17"/>
      <c r="F28" s="17"/>
      <c r="G28" s="17"/>
      <c r="H28" s="17"/>
      <c r="I28" s="17"/>
      <c r="J28" s="17"/>
      <c r="K28" s="17"/>
      <c r="L28" s="17"/>
      <c r="M28" s="17"/>
      <c r="N28" s="17"/>
      <c r="O28" s="17"/>
      <c r="P28" s="17"/>
    </row>
    <row r="29" spans="1:16" x14ac:dyDescent="0.3">
      <c r="A29" s="17"/>
      <c r="B29" s="71"/>
      <c r="C29" s="72"/>
      <c r="D29" s="17"/>
      <c r="E29" s="17"/>
      <c r="F29" s="17"/>
      <c r="G29" s="17"/>
      <c r="H29" s="17"/>
      <c r="I29" s="17"/>
      <c r="J29" s="17"/>
      <c r="K29" s="17"/>
      <c r="L29" s="17"/>
      <c r="M29" s="17"/>
      <c r="N29" s="17"/>
      <c r="O29" s="17"/>
      <c r="P29" s="17"/>
    </row>
    <row r="30" spans="1:16" x14ac:dyDescent="0.3">
      <c r="A30" s="17"/>
      <c r="B30" s="71"/>
      <c r="C30" s="72"/>
      <c r="D30" s="17"/>
      <c r="E30" s="17"/>
      <c r="F30" s="17"/>
      <c r="G30" s="17"/>
      <c r="H30" s="17"/>
      <c r="I30" s="17"/>
      <c r="J30" s="17"/>
      <c r="K30" s="17"/>
      <c r="L30" s="17"/>
      <c r="M30" s="17"/>
      <c r="N30" s="17"/>
      <c r="O30" s="17"/>
      <c r="P30" s="17"/>
    </row>
    <row r="31" spans="1:16" x14ac:dyDescent="0.3">
      <c r="A31" s="17"/>
      <c r="B31" s="71"/>
      <c r="C31" s="17"/>
      <c r="D31" s="17"/>
      <c r="E31" s="17"/>
      <c r="F31" s="17"/>
      <c r="G31" s="17"/>
      <c r="H31" s="17"/>
      <c r="I31" s="17"/>
      <c r="J31" s="17"/>
      <c r="K31" s="17"/>
      <c r="L31" s="17"/>
      <c r="M31" s="17"/>
      <c r="N31" s="17"/>
      <c r="O31" s="17"/>
      <c r="P31" s="17"/>
    </row>
    <row r="32" spans="1:16" x14ac:dyDescent="0.3">
      <c r="A32" s="17"/>
      <c r="B32" s="71"/>
      <c r="C32" s="17"/>
      <c r="D32" s="17"/>
      <c r="E32" s="17"/>
      <c r="F32" s="17"/>
      <c r="G32" s="17"/>
      <c r="H32" s="17"/>
      <c r="I32" s="17"/>
      <c r="J32" s="17"/>
      <c r="K32" s="17"/>
      <c r="L32" s="17"/>
      <c r="M32" s="17"/>
      <c r="N32" s="17"/>
      <c r="O32" s="17"/>
      <c r="P32" s="17"/>
    </row>
    <row r="33" spans="1:16" x14ac:dyDescent="0.3">
      <c r="A33" s="17"/>
      <c r="B33" s="71"/>
      <c r="C33" s="17"/>
      <c r="D33" s="17"/>
      <c r="E33" s="17"/>
      <c r="F33" s="17"/>
      <c r="G33" s="17"/>
      <c r="H33" s="17"/>
      <c r="I33" s="17"/>
      <c r="J33" s="17"/>
      <c r="K33" s="17"/>
      <c r="L33" s="17"/>
      <c r="M33" s="17"/>
      <c r="N33" s="17"/>
      <c r="O33" s="17"/>
      <c r="P33" s="17"/>
    </row>
    <row r="34" spans="1:16" x14ac:dyDescent="0.3">
      <c r="B34" s="2"/>
      <c r="C34" s="10"/>
    </row>
    <row r="35" spans="1:16" x14ac:dyDescent="0.3">
      <c r="B35" s="2"/>
      <c r="C35" s="10"/>
    </row>
    <row r="36" spans="1:16" x14ac:dyDescent="0.3">
      <c r="B36" s="2"/>
      <c r="C36" s="10"/>
    </row>
    <row r="37" spans="1:16" x14ac:dyDescent="0.3">
      <c r="B37" s="2"/>
      <c r="C37" s="10"/>
    </row>
    <row r="38" spans="1:16" x14ac:dyDescent="0.3">
      <c r="B38" s="2"/>
      <c r="C38" s="10"/>
    </row>
    <row r="39" spans="1:16" x14ac:dyDescent="0.3">
      <c r="B39" s="2"/>
    </row>
    <row r="44" spans="1:16" x14ac:dyDescent="0.3">
      <c r="B44" s="6"/>
    </row>
    <row r="45" spans="1:16" x14ac:dyDescent="0.3">
      <c r="B45" s="6"/>
    </row>
    <row r="46" spans="1:16" x14ac:dyDescent="0.3">
      <c r="B46" s="6"/>
    </row>
    <row r="47" spans="1:16" x14ac:dyDescent="0.3">
      <c r="B47" s="6"/>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71EC-5035-497C-980E-9610946E340C}">
  <sheetPr codeName="Sheet8"/>
  <dimension ref="A1:O34"/>
  <sheetViews>
    <sheetView tabSelected="1" workbookViewId="0"/>
  </sheetViews>
  <sheetFormatPr defaultRowHeight="14.4" x14ac:dyDescent="0.3"/>
  <cols>
    <col min="1" max="1" width="200.109375" style="17" customWidth="1"/>
    <col min="2" max="2" width="7.5546875" style="17" bestFit="1" customWidth="1"/>
    <col min="3" max="3" width="12.109375" style="17" bestFit="1" customWidth="1"/>
    <col min="4" max="4" width="5.88671875" style="17" bestFit="1" customWidth="1"/>
    <col min="5" max="16384" width="8.88671875" style="17"/>
  </cols>
  <sheetData>
    <row r="1" spans="1:2" ht="25.8" x14ac:dyDescent="0.5">
      <c r="A1" s="16" t="s">
        <v>5978</v>
      </c>
    </row>
    <row r="2" spans="1:2" x14ac:dyDescent="0.3">
      <c r="B2" s="18"/>
    </row>
    <row r="3" spans="1:2" x14ac:dyDescent="0.3">
      <c r="B3" s="18"/>
    </row>
    <row r="19" spans="1:15" x14ac:dyDescent="0.3">
      <c r="A19" s="19"/>
      <c r="B19" s="20"/>
    </row>
    <row r="20" spans="1:15" x14ac:dyDescent="0.3">
      <c r="O20" s="21"/>
    </row>
    <row r="28" spans="1:15" x14ac:dyDescent="0.3">
      <c r="A28" s="19"/>
      <c r="B28" s="19"/>
    </row>
    <row r="29" spans="1:15" x14ac:dyDescent="0.3">
      <c r="A29" s="19"/>
      <c r="B29" s="19"/>
    </row>
    <row r="30" spans="1:15" x14ac:dyDescent="0.3">
      <c r="B30" s="22"/>
    </row>
    <row r="34" spans="1:2" x14ac:dyDescent="0.3">
      <c r="A34" s="19"/>
      <c r="B34" s="19"/>
    </row>
  </sheetData>
  <conditionalFormatting sqref="B3:B19">
    <cfRule type="dataBar" priority="5">
      <dataBar>
        <cfvo type="min"/>
        <cfvo type="max"/>
        <color rgb="FF638EC6"/>
      </dataBar>
      <extLst>
        <ext xmlns:x14="http://schemas.microsoft.com/office/spreadsheetml/2009/9/main" uri="{B025F937-C7B1-47D3-B67F-A62EFF666E3E}">
          <x14:id>{DFCD8753-3E86-4AFF-8EDA-B43CA511529F}</x14:id>
        </ext>
      </extLst>
    </cfRule>
  </conditionalFormatting>
  <conditionalFormatting sqref="B4:B19 B21 B23:B28">
    <cfRule type="colorScale" priority="3">
      <colorScale>
        <cfvo type="min"/>
        <cfvo type="percentile" val="50"/>
        <cfvo type="max"/>
        <color rgb="FFF8696B"/>
        <color rgb="FFFCFCFF"/>
        <color rgb="FF63BE7B"/>
      </colorScale>
    </cfRule>
  </conditionalFormatting>
  <conditionalFormatting sqref="B4:B19">
    <cfRule type="colorScale" priority="4">
      <colorScale>
        <cfvo type="min"/>
        <cfvo type="percentile" val="50"/>
        <cfvo type="max"/>
        <color rgb="FFF8696B"/>
        <color rgb="FFFCFCFF"/>
        <color rgb="FF63BE7B"/>
      </colorScale>
    </cfRule>
  </conditionalFormatting>
  <conditionalFormatting sqref="B5:B19 B21 B23:B28">
    <cfRule type="colorScale" priority="2">
      <colorScale>
        <cfvo type="min"/>
        <cfvo type="percentile" val="50"/>
        <cfvo type="max"/>
        <color rgb="FFF8696B"/>
        <color rgb="FFFCFCFF"/>
        <color rgb="FF63BE7B"/>
      </colorScale>
    </cfRule>
  </conditionalFormatting>
  <conditionalFormatting sqref="B5:B19 B21 B23:B29">
    <cfRule type="dataBar" priority="1">
      <dataBar>
        <cfvo type="min"/>
        <cfvo type="max"/>
        <color rgb="FF638EC6"/>
      </dataBar>
      <extLst>
        <ext xmlns:x14="http://schemas.microsoft.com/office/spreadsheetml/2009/9/main" uri="{B025F937-C7B1-47D3-B67F-A62EFF666E3E}">
          <x14:id>{856D9035-E8BF-4277-9995-AAAE84487FBE}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FCD8753-3E86-4AFF-8EDA-B43CA511529F}">
            <x14:dataBar minLength="0" maxLength="100" gradient="0">
              <x14:cfvo type="autoMin"/>
              <x14:cfvo type="autoMax"/>
              <x14:negativeFillColor rgb="FFFF0000"/>
              <x14:axisColor rgb="FF000000"/>
            </x14:dataBar>
          </x14:cfRule>
          <xm:sqref>B3:B19</xm:sqref>
        </x14:conditionalFormatting>
        <x14:conditionalFormatting xmlns:xm="http://schemas.microsoft.com/office/excel/2006/main">
          <x14:cfRule type="dataBar" id="{856D9035-E8BF-4277-9995-AAAE84487FBE}">
            <x14:dataBar minLength="0" maxLength="100" gradient="0">
              <x14:cfvo type="autoMin"/>
              <x14:cfvo type="autoMax"/>
              <x14:negativeFillColor rgb="FFFF0000"/>
              <x14:axisColor rgb="FF000000"/>
            </x14:dataBar>
          </x14:cfRule>
          <xm:sqref>B5:B19 B21 B23:B29</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671A80-C3B7-4789-B8A0-233521604B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vt:lpstr>
      <vt:lpstr>Medical Examination</vt:lpstr>
      <vt:lpstr>Hospital details</vt:lpstr>
      <vt:lpstr>Healthcare</vt:lpstr>
      <vt:lpstr>Manual Pivot Table</vt:lpstr>
      <vt:lpstr>Cost &amp; Metrics Analysis</vt:lpstr>
      <vt:lpstr>Healthcare 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Mahesh</dc:creator>
  <cp:lastModifiedBy>Ramya Mahesh</cp:lastModifiedBy>
  <dcterms:created xsi:type="dcterms:W3CDTF">2025-11-05T10:07:41Z</dcterms:created>
  <dcterms:modified xsi:type="dcterms:W3CDTF">2025-12-05T22:52:39Z</dcterms:modified>
</cp:coreProperties>
</file>